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pzieg\Documents\Elder Scrolls Online\pts\AddOns\LibSets\"/>
    </mc:Choice>
  </mc:AlternateContent>
  <xr:revisionPtr revIDLastSave="0" documentId="13_ncr:1_{27C01814-CB16-489C-9CCC-CA68D42E98EE}" xr6:coauthVersionLast="47" xr6:coauthVersionMax="47" xr10:uidLastSave="{00000000-0000-0000-0000-000000000000}"/>
  <bookViews>
    <workbookView xWindow="29310" yWindow="495" windowWidth="25200" windowHeight="14520" tabRatio="888" xr2:uid="{00000000-000D-0000-FFFF-FFFF00000000}"/>
  </bookViews>
  <sheets>
    <sheet name="Sets data" sheetId="4" r:id="rId1"/>
    <sheet name="Set comments" sheetId="15" r:id="rId2"/>
    <sheet name="ESO Dungeon constants" sheetId="5" r:id="rId3"/>
    <sheet name="ESO dumped ZoneData" sheetId="14" r:id="rId4"/>
    <sheet name="ESO zone constants" sheetId="7" r:id="rId5"/>
    <sheet name="ESO map constants" sheetId="9" r:id="rId6"/>
    <sheet name="ESO dumped WayshrineInfo" sheetId="18" r:id="rId7"/>
    <sheet name="ESO wayshrine names" sheetId="12" r:id="rId8"/>
    <sheet name="SetCollectionsMapToZoneId" sheetId="20" r:id="rId9"/>
    <sheet name="DumpWorkarea" sheetId="24" r:id="rId10"/>
    <sheet name="Workarea" sheetId="25" r:id="rId11"/>
    <sheet name="LibSets constants" sheetId="2" r:id="rId12"/>
    <sheet name="Set procs" sheetId="19" state="hidden" r:id="rId13"/>
  </sheets>
  <definedNames>
    <definedName name="_xlnm._FilterDatabase" localSheetId="9" hidden="1">DumpWorkarea!$A$2:$I$472</definedName>
    <definedName name="_xlnm._FilterDatabase" localSheetId="6" hidden="1">'ESO dumped WayshrineInfo'!$A$2:$N$494</definedName>
    <definedName name="_xlnm._FilterDatabase" localSheetId="3" hidden="1">'ESO dumped ZoneData'!$A$2:$E$913</definedName>
    <definedName name="_xlnm._FilterDatabase" localSheetId="2" hidden="1">'ESO Dungeon constants'!$A$2:$J$116</definedName>
    <definedName name="_xlnm._FilterDatabase" localSheetId="5" hidden="1">'ESO map constants'!$A$2:$F$2</definedName>
    <definedName name="_xlnm._FilterDatabase" localSheetId="7" hidden="1">'ESO wayshrine names'!$A$2:$B$525</definedName>
    <definedName name="_xlnm._FilterDatabase" localSheetId="4" hidden="1">'ESO zone constants'!$A$2:$L$885</definedName>
    <definedName name="_xlnm._FilterDatabase" localSheetId="11" hidden="1">'LibSets constants'!#REF!</definedName>
    <definedName name="_xlnm._FilterDatabase" localSheetId="1" hidden="1">'Set comments'!$A$2:$D$2</definedName>
    <definedName name="_xlnm._FilterDatabase" localSheetId="12" hidden="1">'Set procs'!$A$2:$G$503</definedName>
    <definedName name="_xlnm._FilterDatabase" localSheetId="8" hidden="1">SetCollectionsMapToZoneId!$A$2:$F$2</definedName>
    <definedName name="_xlnm._FilterDatabase" localSheetId="0" hidden="1">'Sets data'!$A$2:$BG$589</definedName>
    <definedName name="_xlnm._FilterDatabase" localSheetId="10" hidden="1">Workarea!$A$1:$D$1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495" i="18" l="1"/>
  <c r="L495" i="18"/>
  <c r="M495" i="18"/>
  <c r="N495" i="18"/>
  <c r="J495" i="18"/>
  <c r="E46" i="9"/>
  <c r="F46" i="9"/>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F882" i="7"/>
  <c r="G882" i="7"/>
  <c r="H882" i="7"/>
  <c r="I882" i="7"/>
  <c r="K882" i="7"/>
  <c r="L882" i="7"/>
  <c r="F884" i="7"/>
  <c r="G884" i="7"/>
  <c r="H884" i="7"/>
  <c r="I884" i="7"/>
  <c r="K884" i="7"/>
  <c r="L884" i="7"/>
  <c r="F885" i="7"/>
  <c r="G885" i="7"/>
  <c r="H885" i="7"/>
  <c r="I885" i="7"/>
  <c r="K885" i="7"/>
  <c r="L885" i="7"/>
  <c r="F886" i="7"/>
  <c r="G886" i="7"/>
  <c r="H886" i="7"/>
  <c r="I886" i="7"/>
  <c r="K886" i="7"/>
  <c r="L886" i="7"/>
  <c r="F888" i="7"/>
  <c r="G888" i="7"/>
  <c r="H888" i="7"/>
  <c r="I888" i="7"/>
  <c r="K888" i="7"/>
  <c r="L888" i="7"/>
  <c r="F889" i="7"/>
  <c r="G889" i="7"/>
  <c r="H889" i="7"/>
  <c r="I889" i="7"/>
  <c r="K889" i="7"/>
  <c r="L889" i="7"/>
  <c r="F890" i="7"/>
  <c r="G890" i="7"/>
  <c r="H890" i="7"/>
  <c r="I890" i="7"/>
  <c r="K890" i="7"/>
  <c r="L890" i="7"/>
  <c r="F891" i="7"/>
  <c r="G891" i="7"/>
  <c r="H891" i="7"/>
  <c r="I891" i="7"/>
  <c r="K891" i="7"/>
  <c r="L891" i="7"/>
  <c r="F892" i="7"/>
  <c r="G892" i="7"/>
  <c r="H892" i="7"/>
  <c r="I892" i="7"/>
  <c r="K892" i="7"/>
  <c r="L892" i="7"/>
  <c r="F893" i="7"/>
  <c r="G893" i="7"/>
  <c r="H893" i="7"/>
  <c r="I893" i="7"/>
  <c r="K893" i="7"/>
  <c r="L893" i="7"/>
  <c r="F894" i="7"/>
  <c r="G894" i="7"/>
  <c r="H894" i="7"/>
  <c r="I894" i="7"/>
  <c r="K894" i="7"/>
  <c r="L894" i="7"/>
  <c r="F895" i="7"/>
  <c r="G895" i="7"/>
  <c r="H895" i="7"/>
  <c r="I895" i="7"/>
  <c r="K895" i="7"/>
  <c r="L895" i="7"/>
  <c r="F896" i="7"/>
  <c r="G896" i="7"/>
  <c r="H896" i="7"/>
  <c r="I896" i="7"/>
  <c r="K896" i="7"/>
  <c r="L896" i="7"/>
  <c r="F897" i="7"/>
  <c r="G897" i="7"/>
  <c r="H897" i="7"/>
  <c r="I897" i="7"/>
  <c r="K897" i="7"/>
  <c r="L897" i="7"/>
  <c r="F898" i="7"/>
  <c r="G898" i="7"/>
  <c r="H898" i="7"/>
  <c r="I898" i="7"/>
  <c r="K898" i="7"/>
  <c r="L898" i="7"/>
  <c r="F899" i="7"/>
  <c r="G899" i="7"/>
  <c r="H899" i="7"/>
  <c r="I899" i="7"/>
  <c r="K899" i="7"/>
  <c r="L899" i="7"/>
  <c r="F900" i="7"/>
  <c r="G900" i="7"/>
  <c r="H900" i="7"/>
  <c r="I900" i="7"/>
  <c r="K900" i="7"/>
  <c r="L900" i="7"/>
  <c r="F901" i="7"/>
  <c r="G901" i="7"/>
  <c r="H901" i="7"/>
  <c r="I901" i="7"/>
  <c r="K901" i="7"/>
  <c r="L901" i="7"/>
  <c r="F902" i="7"/>
  <c r="G902" i="7"/>
  <c r="H902" i="7"/>
  <c r="I902" i="7"/>
  <c r="K902" i="7"/>
  <c r="L902" i="7"/>
  <c r="F903" i="7"/>
  <c r="G903" i="7"/>
  <c r="H903" i="7"/>
  <c r="I903" i="7"/>
  <c r="K903" i="7"/>
  <c r="L903" i="7"/>
  <c r="F904" i="7"/>
  <c r="G904" i="7"/>
  <c r="H904" i="7"/>
  <c r="I904" i="7"/>
  <c r="K904" i="7"/>
  <c r="L904" i="7"/>
  <c r="F905" i="7"/>
  <c r="G905" i="7"/>
  <c r="H905" i="7"/>
  <c r="I905" i="7"/>
  <c r="K905" i="7"/>
  <c r="L905" i="7"/>
  <c r="F908" i="7"/>
  <c r="G908" i="7"/>
  <c r="H908" i="7"/>
  <c r="I908" i="7"/>
  <c r="K908" i="7"/>
  <c r="L908" i="7"/>
  <c r="F912" i="7"/>
  <c r="G912" i="7"/>
  <c r="H912" i="7"/>
  <c r="I912" i="7"/>
  <c r="K912" i="7"/>
  <c r="L912" i="7"/>
  <c r="F913" i="7"/>
  <c r="G913" i="7"/>
  <c r="H913" i="7"/>
  <c r="I913" i="7"/>
  <c r="K913" i="7"/>
  <c r="L913" i="7"/>
  <c r="F914" i="7"/>
  <c r="G914" i="7"/>
  <c r="H914" i="7"/>
  <c r="I914" i="7"/>
  <c r="K914" i="7"/>
  <c r="L914" i="7"/>
  <c r="F915" i="7"/>
  <c r="G915" i="7"/>
  <c r="H915" i="7"/>
  <c r="I915" i="7"/>
  <c r="K915" i="7"/>
  <c r="L915" i="7"/>
  <c r="E4" i="14"/>
  <c r="E5" i="14"/>
  <c r="E6" i="14"/>
  <c r="E7" i="14"/>
  <c r="E8" i="14"/>
  <c r="E9" i="14"/>
  <c r="E10" i="14"/>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82" i="14"/>
  <c r="E83" i="14"/>
  <c r="E84" i="14"/>
  <c r="E85" i="14"/>
  <c r="E86" i="14"/>
  <c r="E87" i="14"/>
  <c r="E88" i="14"/>
  <c r="E89" i="14"/>
  <c r="E90" i="14"/>
  <c r="E91" i="14"/>
  <c r="E92" i="14"/>
  <c r="E93" i="14"/>
  <c r="E94" i="14"/>
  <c r="E95" i="14"/>
  <c r="E96" i="14"/>
  <c r="E97" i="14"/>
  <c r="E98" i="14"/>
  <c r="E99" i="14"/>
  <c r="E100" i="14"/>
  <c r="E101" i="14"/>
  <c r="E102" i="14"/>
  <c r="E103" i="14"/>
  <c r="E104" i="14"/>
  <c r="E105" i="14"/>
  <c r="E106" i="14"/>
  <c r="E107" i="14"/>
  <c r="E108" i="14"/>
  <c r="E109" i="14"/>
  <c r="E110" i="14"/>
  <c r="E111" i="14"/>
  <c r="E112" i="14"/>
  <c r="E113" i="14"/>
  <c r="E114" i="14"/>
  <c r="E115" i="14"/>
  <c r="E116" i="14"/>
  <c r="E117" i="14"/>
  <c r="E118" i="14"/>
  <c r="E119" i="14"/>
  <c r="E120" i="14"/>
  <c r="E121" i="14"/>
  <c r="E122" i="14"/>
  <c r="E123" i="14"/>
  <c r="E124" i="14"/>
  <c r="E125" i="14"/>
  <c r="E126" i="14"/>
  <c r="E127" i="14"/>
  <c r="E128" i="14"/>
  <c r="E129" i="14"/>
  <c r="E130" i="14"/>
  <c r="E131" i="14"/>
  <c r="E132" i="14"/>
  <c r="E133" i="14"/>
  <c r="E134" i="14"/>
  <c r="E135" i="14"/>
  <c r="E136" i="14"/>
  <c r="E137" i="14"/>
  <c r="E138" i="14"/>
  <c r="E139" i="14"/>
  <c r="E140" i="14"/>
  <c r="E141" i="14"/>
  <c r="E142" i="14"/>
  <c r="E143" i="14"/>
  <c r="E144" i="14"/>
  <c r="E145" i="14"/>
  <c r="E146" i="14"/>
  <c r="E147" i="14"/>
  <c r="E148" i="14"/>
  <c r="E149" i="14"/>
  <c r="E150" i="14"/>
  <c r="E151" i="14"/>
  <c r="E152" i="14"/>
  <c r="E153" i="14"/>
  <c r="E154" i="14"/>
  <c r="E155" i="14"/>
  <c r="E156" i="14"/>
  <c r="E157" i="14"/>
  <c r="E158" i="14"/>
  <c r="E159" i="14"/>
  <c r="E160" i="14"/>
  <c r="E161" i="14"/>
  <c r="E162" i="14"/>
  <c r="E163" i="14"/>
  <c r="E164" i="14"/>
  <c r="E165" i="14"/>
  <c r="E166" i="14"/>
  <c r="E167" i="14"/>
  <c r="E168" i="14"/>
  <c r="E169" i="14"/>
  <c r="E170" i="14"/>
  <c r="E171" i="14"/>
  <c r="E172" i="14"/>
  <c r="E173" i="14"/>
  <c r="E174" i="14"/>
  <c r="E175" i="14"/>
  <c r="E176" i="14"/>
  <c r="E177" i="14"/>
  <c r="E178" i="14"/>
  <c r="E179" i="14"/>
  <c r="E180" i="14"/>
  <c r="E181" i="14"/>
  <c r="E182" i="14"/>
  <c r="E183" i="14"/>
  <c r="E184" i="14"/>
  <c r="E185" i="14"/>
  <c r="E186" i="14"/>
  <c r="E187" i="14"/>
  <c r="E188" i="14"/>
  <c r="E189" i="14"/>
  <c r="E190" i="14"/>
  <c r="E191" i="14"/>
  <c r="E192" i="14"/>
  <c r="E193" i="14"/>
  <c r="E194" i="14"/>
  <c r="E195" i="14"/>
  <c r="E196" i="14"/>
  <c r="E197" i="14"/>
  <c r="E198" i="14"/>
  <c r="E199" i="14"/>
  <c r="E200" i="14"/>
  <c r="E201" i="14"/>
  <c r="E202" i="14"/>
  <c r="E203" i="14"/>
  <c r="E204" i="14"/>
  <c r="E205" i="14"/>
  <c r="E206" i="14"/>
  <c r="E207" i="14"/>
  <c r="E208" i="14"/>
  <c r="E209" i="14"/>
  <c r="E210" i="14"/>
  <c r="E211" i="14"/>
  <c r="E212" i="14"/>
  <c r="E213" i="14"/>
  <c r="E214" i="14"/>
  <c r="E215" i="14"/>
  <c r="E216" i="14"/>
  <c r="E217" i="14"/>
  <c r="E218" i="14"/>
  <c r="E219" i="14"/>
  <c r="E220" i="14"/>
  <c r="E221" i="14"/>
  <c r="E222" i="14"/>
  <c r="E223" i="14"/>
  <c r="E224" i="14"/>
  <c r="E225" i="14"/>
  <c r="E226" i="14"/>
  <c r="E227" i="14"/>
  <c r="E228" i="14"/>
  <c r="E229" i="14"/>
  <c r="E230" i="14"/>
  <c r="E231" i="14"/>
  <c r="E232" i="14"/>
  <c r="E233" i="14"/>
  <c r="E234" i="14"/>
  <c r="E235" i="14"/>
  <c r="E236" i="14"/>
  <c r="E237" i="14"/>
  <c r="E238" i="14"/>
  <c r="E239" i="14"/>
  <c r="E240" i="14"/>
  <c r="E241" i="14"/>
  <c r="E242" i="14"/>
  <c r="E243" i="14"/>
  <c r="E244" i="14"/>
  <c r="E245" i="14"/>
  <c r="E246" i="14"/>
  <c r="E247" i="14"/>
  <c r="E248" i="14"/>
  <c r="E249" i="14"/>
  <c r="E250" i="14"/>
  <c r="E251" i="14"/>
  <c r="E252" i="14"/>
  <c r="E253" i="14"/>
  <c r="E254" i="14"/>
  <c r="E255" i="14"/>
  <c r="E256" i="14"/>
  <c r="E257" i="14"/>
  <c r="E258" i="14"/>
  <c r="E259" i="14"/>
  <c r="E260" i="14"/>
  <c r="E261" i="14"/>
  <c r="E262" i="14"/>
  <c r="E263" i="14"/>
  <c r="E264" i="14"/>
  <c r="E265" i="14"/>
  <c r="E266" i="14"/>
  <c r="E267" i="14"/>
  <c r="E268" i="14"/>
  <c r="E269" i="14"/>
  <c r="E270" i="14"/>
  <c r="E271" i="14"/>
  <c r="E272" i="14"/>
  <c r="E273" i="14"/>
  <c r="E274" i="14"/>
  <c r="E275" i="14"/>
  <c r="E276" i="14"/>
  <c r="E277" i="14"/>
  <c r="E278" i="14"/>
  <c r="E279" i="14"/>
  <c r="E280" i="14"/>
  <c r="E281" i="14"/>
  <c r="E282" i="14"/>
  <c r="E283" i="14"/>
  <c r="E284" i="14"/>
  <c r="E285" i="14"/>
  <c r="E286" i="14"/>
  <c r="E287" i="14"/>
  <c r="E288" i="14"/>
  <c r="E289" i="14"/>
  <c r="E290" i="14"/>
  <c r="E291" i="14"/>
  <c r="E292" i="14"/>
  <c r="E293" i="14"/>
  <c r="E294" i="14"/>
  <c r="E295" i="14"/>
  <c r="E296" i="14"/>
  <c r="E297" i="14"/>
  <c r="E298" i="14"/>
  <c r="E299" i="14"/>
  <c r="E300" i="14"/>
  <c r="E301" i="14"/>
  <c r="E302" i="14"/>
  <c r="E303" i="14"/>
  <c r="E304" i="14"/>
  <c r="E305" i="14"/>
  <c r="E306" i="14"/>
  <c r="E307" i="14"/>
  <c r="E308" i="14"/>
  <c r="E309" i="14"/>
  <c r="E310" i="14"/>
  <c r="E311" i="14"/>
  <c r="E312" i="14"/>
  <c r="E313" i="14"/>
  <c r="E314" i="14"/>
  <c r="E315" i="14"/>
  <c r="E316" i="14"/>
  <c r="E317" i="14"/>
  <c r="E318" i="14"/>
  <c r="E319" i="14"/>
  <c r="E320" i="14"/>
  <c r="E321" i="14"/>
  <c r="E322" i="14"/>
  <c r="E323" i="14"/>
  <c r="E324" i="14"/>
  <c r="E325" i="14"/>
  <c r="E326" i="14"/>
  <c r="E327" i="14"/>
  <c r="E328" i="14"/>
  <c r="E329" i="14"/>
  <c r="E330" i="14"/>
  <c r="E331" i="14"/>
  <c r="E332" i="14"/>
  <c r="E333" i="14"/>
  <c r="E334" i="14"/>
  <c r="E335" i="14"/>
  <c r="E336" i="14"/>
  <c r="E337" i="14"/>
  <c r="E338" i="14"/>
  <c r="E339" i="14"/>
  <c r="E340" i="14"/>
  <c r="E341" i="14"/>
  <c r="E342" i="14"/>
  <c r="E343" i="14"/>
  <c r="E344" i="14"/>
  <c r="E345" i="14"/>
  <c r="E346" i="14"/>
  <c r="E347" i="14"/>
  <c r="E348" i="14"/>
  <c r="E349" i="14"/>
  <c r="E350" i="14"/>
  <c r="E351" i="14"/>
  <c r="E352" i="14"/>
  <c r="E353" i="14"/>
  <c r="E354" i="14"/>
  <c r="E355" i="14"/>
  <c r="E356" i="14"/>
  <c r="E357" i="14"/>
  <c r="E358" i="14"/>
  <c r="E359" i="14"/>
  <c r="E360" i="14"/>
  <c r="E361" i="14"/>
  <c r="E362" i="14"/>
  <c r="E363" i="14"/>
  <c r="E364" i="14"/>
  <c r="E365" i="14"/>
  <c r="E366" i="14"/>
  <c r="E367" i="14"/>
  <c r="E368" i="14"/>
  <c r="E369" i="14"/>
  <c r="E370" i="14"/>
  <c r="E371" i="14"/>
  <c r="E372" i="14"/>
  <c r="E373" i="14"/>
  <c r="E374" i="14"/>
  <c r="E375" i="14"/>
  <c r="E376" i="14"/>
  <c r="E377" i="14"/>
  <c r="E378" i="14"/>
  <c r="E379" i="14"/>
  <c r="E380" i="14"/>
  <c r="E381" i="14"/>
  <c r="E382" i="14"/>
  <c r="E383" i="14"/>
  <c r="E384" i="14"/>
  <c r="E385" i="14"/>
  <c r="E386" i="14"/>
  <c r="E387" i="14"/>
  <c r="E388" i="14"/>
  <c r="E389" i="14"/>
  <c r="E390" i="14"/>
  <c r="E391" i="14"/>
  <c r="E392" i="14"/>
  <c r="E393" i="14"/>
  <c r="E394" i="14"/>
  <c r="E395" i="14"/>
  <c r="E396" i="14"/>
  <c r="E397" i="14"/>
  <c r="E398" i="14"/>
  <c r="E399" i="14"/>
  <c r="E400" i="14"/>
  <c r="E401" i="14"/>
  <c r="E402" i="14"/>
  <c r="E403" i="14"/>
  <c r="E404" i="14"/>
  <c r="E405" i="14"/>
  <c r="E406" i="14"/>
  <c r="E407" i="14"/>
  <c r="E408" i="14"/>
  <c r="E409" i="14"/>
  <c r="E410" i="14"/>
  <c r="E411" i="14"/>
  <c r="E412" i="14"/>
  <c r="E413" i="14"/>
  <c r="E414" i="14"/>
  <c r="E415" i="14"/>
  <c r="E416" i="14"/>
  <c r="E417" i="14"/>
  <c r="E418" i="14"/>
  <c r="E419" i="14"/>
  <c r="E420" i="14"/>
  <c r="E421" i="14"/>
  <c r="E422" i="14"/>
  <c r="E423" i="14"/>
  <c r="E424" i="14"/>
  <c r="E425" i="14"/>
  <c r="E426" i="14"/>
  <c r="E427" i="14"/>
  <c r="E428" i="14"/>
  <c r="E429" i="14"/>
  <c r="E430" i="14"/>
  <c r="E431" i="14"/>
  <c r="E432" i="14"/>
  <c r="E433" i="14"/>
  <c r="E434" i="14"/>
  <c r="E435" i="14"/>
  <c r="E436" i="14"/>
  <c r="E437" i="14"/>
  <c r="E438" i="14"/>
  <c r="E439" i="14"/>
  <c r="E440" i="14"/>
  <c r="E441" i="14"/>
  <c r="E442" i="14"/>
  <c r="E443" i="14"/>
  <c r="E444" i="14"/>
  <c r="E445" i="14"/>
  <c r="E446" i="14"/>
  <c r="E447" i="14"/>
  <c r="E448" i="14"/>
  <c r="E449" i="14"/>
  <c r="E450" i="14"/>
  <c r="E451" i="14"/>
  <c r="E452" i="14"/>
  <c r="E453" i="14"/>
  <c r="E454" i="14"/>
  <c r="E455" i="14"/>
  <c r="E456" i="14"/>
  <c r="E457" i="14"/>
  <c r="E458" i="14"/>
  <c r="E459" i="14"/>
  <c r="E460" i="14"/>
  <c r="E461" i="14"/>
  <c r="E462" i="14"/>
  <c r="E463" i="14"/>
  <c r="E464" i="14"/>
  <c r="E465" i="14"/>
  <c r="E466" i="14"/>
  <c r="E467" i="14"/>
  <c r="E468" i="14"/>
  <c r="E469" i="14"/>
  <c r="E470" i="14"/>
  <c r="E471" i="14"/>
  <c r="E472" i="14"/>
  <c r="E473" i="14"/>
  <c r="E474" i="14"/>
  <c r="E475" i="14"/>
  <c r="E476" i="14"/>
  <c r="E477" i="14"/>
  <c r="E478" i="14"/>
  <c r="E479" i="14"/>
  <c r="E480" i="14"/>
  <c r="E481" i="14"/>
  <c r="E482" i="14"/>
  <c r="E483" i="14"/>
  <c r="E484" i="14"/>
  <c r="E485" i="14"/>
  <c r="E486" i="14"/>
  <c r="E487" i="14"/>
  <c r="E488" i="14"/>
  <c r="E489" i="14"/>
  <c r="E490" i="14"/>
  <c r="E491" i="14"/>
  <c r="E492" i="14"/>
  <c r="E493" i="14"/>
  <c r="E494" i="14"/>
  <c r="E495" i="14"/>
  <c r="E496" i="14"/>
  <c r="E497" i="14"/>
  <c r="E498" i="14"/>
  <c r="E499" i="14"/>
  <c r="E500" i="14"/>
  <c r="E501" i="14"/>
  <c r="E502" i="14"/>
  <c r="E503" i="14"/>
  <c r="E504" i="14"/>
  <c r="E505" i="14"/>
  <c r="E506" i="14"/>
  <c r="E507" i="14"/>
  <c r="E508" i="14"/>
  <c r="E509" i="14"/>
  <c r="E510" i="14"/>
  <c r="E511" i="14"/>
  <c r="E512" i="14"/>
  <c r="E513" i="14"/>
  <c r="E514" i="14"/>
  <c r="E515" i="14"/>
  <c r="E516" i="14"/>
  <c r="E517" i="14"/>
  <c r="E518" i="14"/>
  <c r="E519" i="14"/>
  <c r="E520" i="14"/>
  <c r="E521" i="14"/>
  <c r="E522" i="14"/>
  <c r="E523" i="14"/>
  <c r="E524" i="14"/>
  <c r="E525" i="14"/>
  <c r="E526" i="14"/>
  <c r="E527" i="14"/>
  <c r="E528" i="14"/>
  <c r="E529" i="14"/>
  <c r="E530" i="14"/>
  <c r="E531" i="14"/>
  <c r="E532" i="14"/>
  <c r="E533" i="14"/>
  <c r="E534" i="14"/>
  <c r="E535" i="14"/>
  <c r="E536" i="14"/>
  <c r="E537" i="14"/>
  <c r="E538" i="14"/>
  <c r="E539" i="14"/>
  <c r="E540" i="14"/>
  <c r="E541" i="14"/>
  <c r="E542" i="14"/>
  <c r="E543" i="14"/>
  <c r="E544" i="14"/>
  <c r="E545" i="14"/>
  <c r="E546" i="14"/>
  <c r="E547" i="14"/>
  <c r="E548" i="14"/>
  <c r="E549" i="14"/>
  <c r="E550" i="14"/>
  <c r="E551" i="14"/>
  <c r="E552" i="14"/>
  <c r="E553" i="14"/>
  <c r="E554" i="14"/>
  <c r="E555" i="14"/>
  <c r="E556" i="14"/>
  <c r="E557" i="14"/>
  <c r="E558" i="14"/>
  <c r="E559" i="14"/>
  <c r="E560" i="14"/>
  <c r="E561" i="14"/>
  <c r="E562" i="14"/>
  <c r="E563" i="14"/>
  <c r="E564" i="14"/>
  <c r="E565" i="14"/>
  <c r="E566" i="14"/>
  <c r="E567" i="14"/>
  <c r="E568" i="14"/>
  <c r="E569" i="14"/>
  <c r="E570" i="14"/>
  <c r="E571" i="14"/>
  <c r="E572" i="14"/>
  <c r="E573" i="14"/>
  <c r="E574" i="14"/>
  <c r="E575" i="14"/>
  <c r="E576" i="14"/>
  <c r="E577" i="14"/>
  <c r="E578" i="14"/>
  <c r="E579" i="14"/>
  <c r="E580" i="14"/>
  <c r="E581" i="14"/>
  <c r="E582" i="14"/>
  <c r="E583" i="14"/>
  <c r="E584" i="14"/>
  <c r="E585" i="14"/>
  <c r="E586" i="14"/>
  <c r="E587" i="14"/>
  <c r="E588" i="14"/>
  <c r="E589" i="14"/>
  <c r="E590" i="14"/>
  <c r="E591" i="14"/>
  <c r="E592" i="14"/>
  <c r="E593" i="14"/>
  <c r="E594" i="14"/>
  <c r="E595" i="14"/>
  <c r="E596" i="14"/>
  <c r="E597" i="14"/>
  <c r="E598" i="14"/>
  <c r="E599" i="14"/>
  <c r="E600" i="14"/>
  <c r="E601" i="14"/>
  <c r="E602" i="14"/>
  <c r="E603" i="14"/>
  <c r="E604" i="14"/>
  <c r="E605" i="14"/>
  <c r="E606" i="14"/>
  <c r="E607" i="14"/>
  <c r="E608" i="14"/>
  <c r="E609" i="14"/>
  <c r="E610" i="14"/>
  <c r="E611" i="14"/>
  <c r="E612" i="14"/>
  <c r="E613" i="14"/>
  <c r="E614" i="14"/>
  <c r="E615" i="14"/>
  <c r="E616" i="14"/>
  <c r="E617" i="14"/>
  <c r="E618" i="14"/>
  <c r="E619" i="14"/>
  <c r="E620" i="14"/>
  <c r="E621" i="14"/>
  <c r="E622" i="14"/>
  <c r="E623" i="14"/>
  <c r="E624" i="14"/>
  <c r="E625" i="14"/>
  <c r="E626" i="14"/>
  <c r="E627" i="14"/>
  <c r="E628" i="14"/>
  <c r="E629" i="14"/>
  <c r="E630" i="14"/>
  <c r="E631" i="14"/>
  <c r="E632" i="14"/>
  <c r="E633" i="14"/>
  <c r="E634" i="14"/>
  <c r="E635" i="14"/>
  <c r="E636" i="14"/>
  <c r="E637" i="14"/>
  <c r="E638" i="14"/>
  <c r="E639" i="14"/>
  <c r="E640" i="14"/>
  <c r="E641" i="14"/>
  <c r="E642" i="14"/>
  <c r="E643" i="14"/>
  <c r="E644" i="14"/>
  <c r="E645" i="14"/>
  <c r="E646" i="14"/>
  <c r="E647" i="14"/>
  <c r="E648" i="14"/>
  <c r="E649" i="14"/>
  <c r="E650" i="14"/>
  <c r="E651" i="14"/>
  <c r="E652" i="14"/>
  <c r="E653" i="14"/>
  <c r="E654" i="14"/>
  <c r="E655" i="14"/>
  <c r="E656" i="14"/>
  <c r="E657" i="14"/>
  <c r="E658" i="14"/>
  <c r="E659" i="14"/>
  <c r="E660" i="14"/>
  <c r="E661" i="14"/>
  <c r="E662" i="14"/>
  <c r="E663" i="14"/>
  <c r="E664" i="14"/>
  <c r="E665" i="14"/>
  <c r="E666" i="14"/>
  <c r="E667" i="14"/>
  <c r="E668" i="14"/>
  <c r="E669" i="14"/>
  <c r="E670" i="14"/>
  <c r="E671" i="14"/>
  <c r="E672" i="14"/>
  <c r="E673" i="14"/>
  <c r="E674" i="14"/>
  <c r="E675" i="14"/>
  <c r="E676" i="14"/>
  <c r="E677" i="14"/>
  <c r="E678" i="14"/>
  <c r="E679" i="14"/>
  <c r="E680" i="14"/>
  <c r="E681" i="14"/>
  <c r="E682" i="14"/>
  <c r="E683" i="14"/>
  <c r="E684" i="14"/>
  <c r="E685" i="14"/>
  <c r="E686" i="14"/>
  <c r="E687" i="14"/>
  <c r="E688" i="14"/>
  <c r="E689" i="14"/>
  <c r="E690" i="14"/>
  <c r="E691" i="14"/>
  <c r="E692" i="14"/>
  <c r="E693" i="14"/>
  <c r="E694" i="14"/>
  <c r="E695" i="14"/>
  <c r="E696" i="14"/>
  <c r="E697" i="14"/>
  <c r="E698" i="14"/>
  <c r="E699" i="14"/>
  <c r="E700" i="14"/>
  <c r="E701" i="14"/>
  <c r="E702" i="14"/>
  <c r="E703" i="14"/>
  <c r="E704" i="14"/>
  <c r="E705" i="14"/>
  <c r="E706" i="14"/>
  <c r="E707" i="14"/>
  <c r="E708" i="14"/>
  <c r="E709" i="14"/>
  <c r="E710" i="14"/>
  <c r="E711" i="14"/>
  <c r="E712" i="14"/>
  <c r="E713" i="14"/>
  <c r="E714" i="14"/>
  <c r="E715" i="14"/>
  <c r="E716" i="14"/>
  <c r="E717" i="14"/>
  <c r="E718" i="14"/>
  <c r="E719" i="14"/>
  <c r="E720" i="14"/>
  <c r="E721" i="14"/>
  <c r="E722" i="14"/>
  <c r="E723" i="14"/>
  <c r="E724" i="14"/>
  <c r="E725" i="14"/>
  <c r="E726" i="14"/>
  <c r="E727" i="14"/>
  <c r="E728" i="14"/>
  <c r="E729" i="14"/>
  <c r="E730" i="14"/>
  <c r="E731" i="14"/>
  <c r="E732" i="14"/>
  <c r="E733" i="14"/>
  <c r="E734" i="14"/>
  <c r="E735" i="14"/>
  <c r="E736" i="14"/>
  <c r="E737" i="14"/>
  <c r="E738" i="14"/>
  <c r="E739" i="14"/>
  <c r="E740" i="14"/>
  <c r="E741" i="14"/>
  <c r="E742" i="14"/>
  <c r="E743" i="14"/>
  <c r="E744" i="14"/>
  <c r="E745" i="14"/>
  <c r="E746" i="14"/>
  <c r="E747" i="14"/>
  <c r="E748" i="14"/>
  <c r="E749" i="14"/>
  <c r="E750" i="14"/>
  <c r="E751" i="14"/>
  <c r="E752" i="14"/>
  <c r="E753" i="14"/>
  <c r="E754" i="14"/>
  <c r="E755" i="14"/>
  <c r="E756" i="14"/>
  <c r="E757" i="14"/>
  <c r="E758" i="14"/>
  <c r="E759" i="14"/>
  <c r="E760" i="14"/>
  <c r="E761" i="14"/>
  <c r="E762" i="14"/>
  <c r="E763" i="14"/>
  <c r="E764" i="14"/>
  <c r="E765" i="14"/>
  <c r="E766" i="14"/>
  <c r="E767" i="14"/>
  <c r="E768" i="14"/>
  <c r="E769" i="14"/>
  <c r="E770" i="14"/>
  <c r="E771" i="14"/>
  <c r="E772" i="14"/>
  <c r="E773" i="14"/>
  <c r="E774" i="14"/>
  <c r="E775" i="14"/>
  <c r="E776" i="14"/>
  <c r="E777" i="14"/>
  <c r="E778" i="14"/>
  <c r="E779" i="14"/>
  <c r="E780" i="14"/>
  <c r="E781" i="14"/>
  <c r="E782" i="14"/>
  <c r="E783" i="14"/>
  <c r="E784" i="14"/>
  <c r="E785" i="14"/>
  <c r="E786" i="14"/>
  <c r="E787" i="14"/>
  <c r="E788" i="14"/>
  <c r="E789" i="14"/>
  <c r="E790" i="14"/>
  <c r="E791" i="14"/>
  <c r="E792" i="14"/>
  <c r="E793" i="14"/>
  <c r="E794" i="14"/>
  <c r="E795" i="14"/>
  <c r="E796" i="14"/>
  <c r="E797" i="14"/>
  <c r="E798" i="14"/>
  <c r="E799" i="14"/>
  <c r="E800" i="14"/>
  <c r="E801" i="14"/>
  <c r="E802" i="14"/>
  <c r="E803" i="14"/>
  <c r="E804" i="14"/>
  <c r="E805" i="14"/>
  <c r="E806" i="14"/>
  <c r="E807" i="14"/>
  <c r="E808" i="14"/>
  <c r="E809" i="14"/>
  <c r="E810" i="14"/>
  <c r="E811" i="14"/>
  <c r="E812" i="14"/>
  <c r="E813" i="14"/>
  <c r="E814" i="14"/>
  <c r="E815" i="14"/>
  <c r="E816" i="14"/>
  <c r="E817" i="14"/>
  <c r="E818" i="14"/>
  <c r="E819" i="14"/>
  <c r="E820" i="14"/>
  <c r="E821" i="14"/>
  <c r="E822" i="14"/>
  <c r="E823" i="14"/>
  <c r="E824" i="14"/>
  <c r="E825" i="14"/>
  <c r="E826" i="14"/>
  <c r="E827" i="14"/>
  <c r="E828" i="14"/>
  <c r="E829" i="14"/>
  <c r="E830" i="14"/>
  <c r="E831" i="14"/>
  <c r="E832" i="14"/>
  <c r="E833" i="14"/>
  <c r="E834" i="14"/>
  <c r="E835" i="14"/>
  <c r="E836" i="14"/>
  <c r="E837" i="14"/>
  <c r="E838" i="14"/>
  <c r="E839" i="14"/>
  <c r="E840" i="14"/>
  <c r="E841" i="14"/>
  <c r="E842" i="14"/>
  <c r="E843" i="14"/>
  <c r="E844" i="14"/>
  <c r="E845" i="14"/>
  <c r="E846" i="14"/>
  <c r="E847" i="14"/>
  <c r="E848" i="14"/>
  <c r="E849" i="14"/>
  <c r="E850" i="14"/>
  <c r="E851" i="14"/>
  <c r="E852" i="14"/>
  <c r="E853" i="14"/>
  <c r="E854" i="14"/>
  <c r="E855" i="14"/>
  <c r="E856" i="14"/>
  <c r="E857" i="14"/>
  <c r="E858" i="14"/>
  <c r="E859" i="14"/>
  <c r="E860" i="14"/>
  <c r="E861" i="14"/>
  <c r="E862" i="14"/>
  <c r="E863" i="14"/>
  <c r="E864" i="14"/>
  <c r="E865" i="14"/>
  <c r="E866" i="14"/>
  <c r="E867" i="14"/>
  <c r="E868" i="14"/>
  <c r="E869" i="14"/>
  <c r="E870" i="14"/>
  <c r="E871" i="14"/>
  <c r="E872" i="14"/>
  <c r="E873" i="14"/>
  <c r="E874" i="14"/>
  <c r="E875" i="14"/>
  <c r="E876" i="14"/>
  <c r="E877" i="14"/>
  <c r="E878" i="14"/>
  <c r="E879" i="14"/>
  <c r="E880" i="14"/>
  <c r="E881" i="14"/>
  <c r="E882" i="14"/>
  <c r="E883" i="14"/>
  <c r="E884" i="14"/>
  <c r="E885" i="14"/>
  <c r="E886" i="14"/>
  <c r="E887" i="14"/>
  <c r="E888" i="14"/>
  <c r="E889" i="14"/>
  <c r="E890" i="14"/>
  <c r="E891" i="14"/>
  <c r="E892" i="14"/>
  <c r="E893" i="14"/>
  <c r="E894" i="14"/>
  <c r="E895" i="14"/>
  <c r="E896" i="14"/>
  <c r="E897" i="14"/>
  <c r="E898" i="14"/>
  <c r="E899" i="14"/>
  <c r="E900" i="14"/>
  <c r="E901" i="14"/>
  <c r="E902" i="14"/>
  <c r="E903" i="14"/>
  <c r="E904" i="14"/>
  <c r="E905" i="14"/>
  <c r="E906" i="14"/>
  <c r="E907" i="14"/>
  <c r="E908" i="14"/>
  <c r="E909" i="14"/>
  <c r="E910" i="14"/>
  <c r="E911" i="14"/>
  <c r="E912" i="14"/>
  <c r="E913" i="14"/>
  <c r="F910" i="7"/>
  <c r="F911" i="7"/>
  <c r="G910" i="7"/>
  <c r="G911" i="7"/>
  <c r="H911" i="7"/>
  <c r="I911" i="7"/>
  <c r="I910" i="7"/>
  <c r="K910" i="7"/>
  <c r="L910" i="7"/>
  <c r="K911" i="7"/>
  <c r="L911" i="7"/>
  <c r="H910" i="7"/>
  <c r="B587" i="15"/>
  <c r="C587" i="15"/>
  <c r="B588" i="15"/>
  <c r="C588" i="15"/>
  <c r="B589" i="15"/>
  <c r="C589" i="15"/>
  <c r="B590" i="15"/>
  <c r="C590" i="15"/>
  <c r="B591" i="15"/>
  <c r="C591" i="15"/>
  <c r="B592" i="15"/>
  <c r="C592" i="15"/>
  <c r="B593" i="15"/>
  <c r="C593" i="15"/>
  <c r="B594" i="15"/>
  <c r="C594" i="15"/>
  <c r="B595" i="15"/>
  <c r="C595" i="15"/>
  <c r="B596" i="15"/>
  <c r="C596" i="15"/>
  <c r="B597" i="15"/>
  <c r="C597" i="15"/>
  <c r="D579" i="4"/>
  <c r="D580" i="4"/>
  <c r="D581" i="4"/>
  <c r="D582" i="4"/>
  <c r="D583" i="4"/>
  <c r="D584" i="4"/>
  <c r="D585" i="4"/>
  <c r="D586" i="4"/>
  <c r="D587" i="4"/>
  <c r="D588" i="4"/>
  <c r="D589" i="4"/>
  <c r="BE237" i="4"/>
  <c r="BF237" i="4"/>
  <c r="BE4" i="4"/>
  <c r="BE5" i="4"/>
  <c r="BE6" i="4"/>
  <c r="BE7" i="4"/>
  <c r="BE8" i="4"/>
  <c r="BE9" i="4"/>
  <c r="BE10" i="4"/>
  <c r="BE11" i="4"/>
  <c r="BE12" i="4"/>
  <c r="BE13" i="4"/>
  <c r="BE14" i="4"/>
  <c r="BE15" i="4"/>
  <c r="BE16" i="4"/>
  <c r="BE17" i="4"/>
  <c r="BE18" i="4"/>
  <c r="BE19" i="4"/>
  <c r="BE20" i="4"/>
  <c r="BE21" i="4"/>
  <c r="BE22" i="4"/>
  <c r="BE23" i="4"/>
  <c r="BE24" i="4"/>
  <c r="BE25" i="4"/>
  <c r="BE26" i="4"/>
  <c r="BE27" i="4"/>
  <c r="BE28" i="4"/>
  <c r="BE29" i="4"/>
  <c r="BE30" i="4"/>
  <c r="BE31" i="4"/>
  <c r="BE32" i="4"/>
  <c r="BE33" i="4"/>
  <c r="BE34" i="4"/>
  <c r="BE35" i="4"/>
  <c r="BE36" i="4"/>
  <c r="BE37" i="4"/>
  <c r="BE38" i="4"/>
  <c r="BE39" i="4"/>
  <c r="BE40" i="4"/>
  <c r="BE41" i="4"/>
  <c r="BE42" i="4"/>
  <c r="BE43" i="4"/>
  <c r="BE44" i="4"/>
  <c r="BE45" i="4"/>
  <c r="BE46" i="4"/>
  <c r="BE47" i="4"/>
  <c r="BE48" i="4"/>
  <c r="BE49" i="4"/>
  <c r="BE50" i="4"/>
  <c r="BE51" i="4"/>
  <c r="BE52" i="4"/>
  <c r="BE53" i="4"/>
  <c r="BE54" i="4"/>
  <c r="BE55" i="4"/>
  <c r="BE56" i="4"/>
  <c r="BE57" i="4"/>
  <c r="BE58" i="4"/>
  <c r="BE59" i="4"/>
  <c r="BE60" i="4"/>
  <c r="BE61" i="4"/>
  <c r="BE62" i="4"/>
  <c r="BE63" i="4"/>
  <c r="BE64" i="4"/>
  <c r="BE65" i="4"/>
  <c r="BE66" i="4"/>
  <c r="BE67" i="4"/>
  <c r="BE68" i="4"/>
  <c r="BE69" i="4"/>
  <c r="BE70" i="4"/>
  <c r="BE71" i="4"/>
  <c r="BE72" i="4"/>
  <c r="BE73" i="4"/>
  <c r="BE74" i="4"/>
  <c r="BE75" i="4"/>
  <c r="BE76" i="4"/>
  <c r="BE77" i="4"/>
  <c r="BE78" i="4"/>
  <c r="BE79" i="4"/>
  <c r="BE80" i="4"/>
  <c r="BE81" i="4"/>
  <c r="BE82" i="4"/>
  <c r="BE83" i="4"/>
  <c r="BE84" i="4"/>
  <c r="BE85" i="4"/>
  <c r="BE86" i="4"/>
  <c r="BE87" i="4"/>
  <c r="BE88" i="4"/>
  <c r="BE89" i="4"/>
  <c r="BE90" i="4"/>
  <c r="BE91" i="4"/>
  <c r="BE92" i="4"/>
  <c r="BE93" i="4"/>
  <c r="BE94" i="4"/>
  <c r="BE95" i="4"/>
  <c r="BE96" i="4"/>
  <c r="BE97" i="4"/>
  <c r="BE98" i="4"/>
  <c r="BE99" i="4"/>
  <c r="BE100" i="4"/>
  <c r="BE101" i="4"/>
  <c r="BE102" i="4"/>
  <c r="BE103" i="4"/>
  <c r="BE104" i="4"/>
  <c r="BE105" i="4"/>
  <c r="BE106" i="4"/>
  <c r="BE107" i="4"/>
  <c r="BE108" i="4"/>
  <c r="BE109" i="4"/>
  <c r="BE110" i="4"/>
  <c r="BE111" i="4"/>
  <c r="BE112" i="4"/>
  <c r="BE113" i="4"/>
  <c r="BE114" i="4"/>
  <c r="BE115" i="4"/>
  <c r="BE116" i="4"/>
  <c r="BE117" i="4"/>
  <c r="BE118" i="4"/>
  <c r="BE119" i="4"/>
  <c r="BE120" i="4"/>
  <c r="BE121" i="4"/>
  <c r="BE122" i="4"/>
  <c r="BE123" i="4"/>
  <c r="BE124" i="4"/>
  <c r="BE125" i="4"/>
  <c r="BE126" i="4"/>
  <c r="BE127" i="4"/>
  <c r="BE128" i="4"/>
  <c r="BE129" i="4"/>
  <c r="BE130" i="4"/>
  <c r="BE131" i="4"/>
  <c r="BE132" i="4"/>
  <c r="BE133" i="4"/>
  <c r="BE134" i="4"/>
  <c r="BE135" i="4"/>
  <c r="BE136" i="4"/>
  <c r="BE137" i="4"/>
  <c r="BE138" i="4"/>
  <c r="BE139" i="4"/>
  <c r="BE140" i="4"/>
  <c r="BE141" i="4"/>
  <c r="BE142" i="4"/>
  <c r="BE143" i="4"/>
  <c r="BE144" i="4"/>
  <c r="BE145" i="4"/>
  <c r="BE146" i="4"/>
  <c r="BE147" i="4"/>
  <c r="BE148" i="4"/>
  <c r="BE149" i="4"/>
  <c r="BE150" i="4"/>
  <c r="BE151" i="4"/>
  <c r="BE152" i="4"/>
  <c r="BE153" i="4"/>
  <c r="BE154" i="4"/>
  <c r="BE155" i="4"/>
  <c r="BE156" i="4"/>
  <c r="BE157" i="4"/>
  <c r="BE158" i="4"/>
  <c r="BE159" i="4"/>
  <c r="BE160" i="4"/>
  <c r="BE161" i="4"/>
  <c r="BE162" i="4"/>
  <c r="BE163" i="4"/>
  <c r="BE164" i="4"/>
  <c r="BE165" i="4"/>
  <c r="BE166" i="4"/>
  <c r="BE167" i="4"/>
  <c r="BE168" i="4"/>
  <c r="BE169" i="4"/>
  <c r="BE170" i="4"/>
  <c r="BE171" i="4"/>
  <c r="BE172" i="4"/>
  <c r="BE173" i="4"/>
  <c r="BE174" i="4"/>
  <c r="BE175" i="4"/>
  <c r="BE176" i="4"/>
  <c r="BE177" i="4"/>
  <c r="BE178" i="4"/>
  <c r="BE179" i="4"/>
  <c r="BE180" i="4"/>
  <c r="BE181" i="4"/>
  <c r="BE182" i="4"/>
  <c r="BE183" i="4"/>
  <c r="BE184" i="4"/>
  <c r="BE185" i="4"/>
  <c r="BE186" i="4"/>
  <c r="BE187" i="4"/>
  <c r="BE188" i="4"/>
  <c r="BE189" i="4"/>
  <c r="BE190" i="4"/>
  <c r="BE191" i="4"/>
  <c r="BE192" i="4"/>
  <c r="BE193" i="4"/>
  <c r="BE194" i="4"/>
  <c r="BE195" i="4"/>
  <c r="BE196" i="4"/>
  <c r="BE197" i="4"/>
  <c r="BE198" i="4"/>
  <c r="BE199" i="4"/>
  <c r="BE200" i="4"/>
  <c r="BE201" i="4"/>
  <c r="BE202" i="4"/>
  <c r="BE203" i="4"/>
  <c r="BE204" i="4"/>
  <c r="BE205" i="4"/>
  <c r="BE206" i="4"/>
  <c r="BE207" i="4"/>
  <c r="BE208" i="4"/>
  <c r="BE209" i="4"/>
  <c r="BE210" i="4"/>
  <c r="BE211" i="4"/>
  <c r="BE212" i="4"/>
  <c r="BE213" i="4"/>
  <c r="BE214" i="4"/>
  <c r="BE215" i="4"/>
  <c r="BE216" i="4"/>
  <c r="BE217" i="4"/>
  <c r="BE218" i="4"/>
  <c r="BE219" i="4"/>
  <c r="BE220" i="4"/>
  <c r="BE221" i="4"/>
  <c r="BE222" i="4"/>
  <c r="BE223" i="4"/>
  <c r="BE224" i="4"/>
  <c r="BE225" i="4"/>
  <c r="BE226" i="4"/>
  <c r="BE227" i="4"/>
  <c r="BE228" i="4"/>
  <c r="BE229" i="4"/>
  <c r="BE230" i="4"/>
  <c r="BE231" i="4"/>
  <c r="BE232" i="4"/>
  <c r="BE233" i="4"/>
  <c r="BE234" i="4"/>
  <c r="BE235" i="4"/>
  <c r="BE236" i="4"/>
  <c r="BE238" i="4"/>
  <c r="BE239" i="4"/>
  <c r="BE240" i="4"/>
  <c r="BE241" i="4"/>
  <c r="BE242" i="4"/>
  <c r="BE243" i="4"/>
  <c r="BE244" i="4"/>
  <c r="BE245" i="4"/>
  <c r="BE246" i="4"/>
  <c r="BE247" i="4"/>
  <c r="BE248" i="4"/>
  <c r="BE249" i="4"/>
  <c r="BE250" i="4"/>
  <c r="BE251" i="4"/>
  <c r="BE252" i="4"/>
  <c r="BE253" i="4"/>
  <c r="BE254" i="4"/>
  <c r="BE255" i="4"/>
  <c r="BE256" i="4"/>
  <c r="BE257" i="4"/>
  <c r="BE258" i="4"/>
  <c r="BE259" i="4"/>
  <c r="BE260" i="4"/>
  <c r="BE261" i="4"/>
  <c r="BE262" i="4"/>
  <c r="BE263" i="4"/>
  <c r="BE264" i="4"/>
  <c r="BE265" i="4"/>
  <c r="BE266" i="4"/>
  <c r="BE267" i="4"/>
  <c r="BE268" i="4"/>
  <c r="BE269" i="4"/>
  <c r="BE270" i="4"/>
  <c r="BE271" i="4"/>
  <c r="BE272" i="4"/>
  <c r="BE273" i="4"/>
  <c r="BE274" i="4"/>
  <c r="BE275" i="4"/>
  <c r="BE276" i="4"/>
  <c r="BE277" i="4"/>
  <c r="BE278" i="4"/>
  <c r="BE279" i="4"/>
  <c r="BE280" i="4"/>
  <c r="BE281" i="4"/>
  <c r="BE282" i="4"/>
  <c r="BE283" i="4"/>
  <c r="BE284" i="4"/>
  <c r="BE285" i="4"/>
  <c r="BE286" i="4"/>
  <c r="BE287" i="4"/>
  <c r="BE288" i="4"/>
  <c r="BE289" i="4"/>
  <c r="BE290" i="4"/>
  <c r="BE291" i="4"/>
  <c r="BE292" i="4"/>
  <c r="BE293" i="4"/>
  <c r="BE294" i="4"/>
  <c r="BE295" i="4"/>
  <c r="BE296" i="4"/>
  <c r="BE297" i="4"/>
  <c r="BE298" i="4"/>
  <c r="BE299" i="4"/>
  <c r="BE300" i="4"/>
  <c r="BE301" i="4"/>
  <c r="BE302" i="4"/>
  <c r="BE303" i="4"/>
  <c r="BE304" i="4"/>
  <c r="BE305" i="4"/>
  <c r="BE306" i="4"/>
  <c r="BE307" i="4"/>
  <c r="BE308" i="4"/>
  <c r="BE309" i="4"/>
  <c r="BE310" i="4"/>
  <c r="BE311" i="4"/>
  <c r="BE312" i="4"/>
  <c r="BE313" i="4"/>
  <c r="BE314" i="4"/>
  <c r="BE315" i="4"/>
  <c r="BE316" i="4"/>
  <c r="BE317" i="4"/>
  <c r="BE318" i="4"/>
  <c r="BE319" i="4"/>
  <c r="BE320" i="4"/>
  <c r="BE321" i="4"/>
  <c r="BE322" i="4"/>
  <c r="BE323" i="4"/>
  <c r="BE324" i="4"/>
  <c r="BE325" i="4"/>
  <c r="BE326" i="4"/>
  <c r="BE327" i="4"/>
  <c r="BE328" i="4"/>
  <c r="BE329" i="4"/>
  <c r="BE330" i="4"/>
  <c r="BE331" i="4"/>
  <c r="BE332" i="4"/>
  <c r="BE333" i="4"/>
  <c r="BE334" i="4"/>
  <c r="BE335" i="4"/>
  <c r="BE336" i="4"/>
  <c r="BE337" i="4"/>
  <c r="BE338" i="4"/>
  <c r="BE339" i="4"/>
  <c r="BE340" i="4"/>
  <c r="BE341" i="4"/>
  <c r="BE342" i="4"/>
  <c r="BE343" i="4"/>
  <c r="BE344" i="4"/>
  <c r="BE345" i="4"/>
  <c r="BE346" i="4"/>
  <c r="BE347" i="4"/>
  <c r="BE348" i="4"/>
  <c r="BE349" i="4"/>
  <c r="BE350" i="4"/>
  <c r="BE351" i="4"/>
  <c r="BE352" i="4"/>
  <c r="BE353" i="4"/>
  <c r="BE354" i="4"/>
  <c r="BE355" i="4"/>
  <c r="BE356" i="4"/>
  <c r="BE357" i="4"/>
  <c r="BE358" i="4"/>
  <c r="BE359" i="4"/>
  <c r="BE360" i="4"/>
  <c r="BE361" i="4"/>
  <c r="BE362" i="4"/>
  <c r="BE363" i="4"/>
  <c r="BE364" i="4"/>
  <c r="BE365" i="4"/>
  <c r="BE366" i="4"/>
  <c r="BE367" i="4"/>
  <c r="BE368" i="4"/>
  <c r="BE369" i="4"/>
  <c r="BE370" i="4"/>
  <c r="BE371" i="4"/>
  <c r="BE372" i="4"/>
  <c r="BE373" i="4"/>
  <c r="BE374" i="4"/>
  <c r="BE375" i="4"/>
  <c r="BE376" i="4"/>
  <c r="BE377" i="4"/>
  <c r="BE378" i="4"/>
  <c r="BE379" i="4"/>
  <c r="BE380" i="4"/>
  <c r="BE381" i="4"/>
  <c r="BE382" i="4"/>
  <c r="BE383" i="4"/>
  <c r="BE384" i="4"/>
  <c r="BE385" i="4"/>
  <c r="BE386" i="4"/>
  <c r="BE387" i="4"/>
  <c r="BE388" i="4"/>
  <c r="BE389" i="4"/>
  <c r="BE390" i="4"/>
  <c r="BE391" i="4"/>
  <c r="BE392" i="4"/>
  <c r="BE393" i="4"/>
  <c r="BE394" i="4"/>
  <c r="BE395" i="4"/>
  <c r="BE396" i="4"/>
  <c r="BE397" i="4"/>
  <c r="BE398" i="4"/>
  <c r="BE399" i="4"/>
  <c r="BE400" i="4"/>
  <c r="BE401" i="4"/>
  <c r="BE402" i="4"/>
  <c r="BE403" i="4"/>
  <c r="BE404" i="4"/>
  <c r="BE405" i="4"/>
  <c r="BE406" i="4"/>
  <c r="BE407" i="4"/>
  <c r="BE408" i="4"/>
  <c r="BE409" i="4"/>
  <c r="BE410" i="4"/>
  <c r="BE411" i="4"/>
  <c r="BE412" i="4"/>
  <c r="BE413" i="4"/>
  <c r="BE414" i="4"/>
  <c r="BE415" i="4"/>
  <c r="BE416" i="4"/>
  <c r="BE417" i="4"/>
  <c r="BE418" i="4"/>
  <c r="BE419" i="4"/>
  <c r="BE420" i="4"/>
  <c r="BE421" i="4"/>
  <c r="BE422" i="4"/>
  <c r="BE423" i="4"/>
  <c r="BE424" i="4"/>
  <c r="BE425" i="4"/>
  <c r="BE426" i="4"/>
  <c r="BE427" i="4"/>
  <c r="BE428" i="4"/>
  <c r="BE429" i="4"/>
  <c r="BE430" i="4"/>
  <c r="BE431" i="4"/>
  <c r="BE432" i="4"/>
  <c r="BE433" i="4"/>
  <c r="BE434" i="4"/>
  <c r="BE435" i="4"/>
  <c r="BE436" i="4"/>
  <c r="BE437" i="4"/>
  <c r="BE438" i="4"/>
  <c r="BE439" i="4"/>
  <c r="BE440" i="4"/>
  <c r="BE441" i="4"/>
  <c r="BE442" i="4"/>
  <c r="BE443" i="4"/>
  <c r="BE444" i="4"/>
  <c r="BE445" i="4"/>
  <c r="BE446" i="4"/>
  <c r="BE447" i="4"/>
  <c r="BE448" i="4"/>
  <c r="BE449" i="4"/>
  <c r="BE450" i="4"/>
  <c r="BE451" i="4"/>
  <c r="BE452" i="4"/>
  <c r="BE453" i="4"/>
  <c r="BE454" i="4"/>
  <c r="BE455" i="4"/>
  <c r="BE456" i="4"/>
  <c r="BE457" i="4"/>
  <c r="BE458" i="4"/>
  <c r="BE459" i="4"/>
  <c r="BE460" i="4"/>
  <c r="BE461" i="4"/>
  <c r="BE462" i="4"/>
  <c r="BE463" i="4"/>
  <c r="BE464" i="4"/>
  <c r="BE465" i="4"/>
  <c r="BE466" i="4"/>
  <c r="BE467" i="4"/>
  <c r="BE468" i="4"/>
  <c r="BE469" i="4"/>
  <c r="BE470" i="4"/>
  <c r="BE471" i="4"/>
  <c r="BE472" i="4"/>
  <c r="BE473" i="4"/>
  <c r="BE474" i="4"/>
  <c r="BE475" i="4"/>
  <c r="BE476" i="4"/>
  <c r="BE477" i="4"/>
  <c r="BE478" i="4"/>
  <c r="BE479" i="4"/>
  <c r="BE480" i="4"/>
  <c r="BE481" i="4"/>
  <c r="BE482" i="4"/>
  <c r="BE483" i="4"/>
  <c r="BE484" i="4"/>
  <c r="BE485" i="4"/>
  <c r="BE486" i="4"/>
  <c r="BE487" i="4"/>
  <c r="BE488" i="4"/>
  <c r="BE489" i="4"/>
  <c r="BE490" i="4"/>
  <c r="BE491" i="4"/>
  <c r="BE492" i="4"/>
  <c r="BE493" i="4"/>
  <c r="BE494" i="4"/>
  <c r="BE495" i="4"/>
  <c r="BE496" i="4"/>
  <c r="BE497" i="4"/>
  <c r="BE498" i="4"/>
  <c r="BE499" i="4"/>
  <c r="BE500" i="4"/>
  <c r="BE501" i="4"/>
  <c r="BE502" i="4"/>
  <c r="BE503" i="4"/>
  <c r="BE504" i="4"/>
  <c r="BE505" i="4"/>
  <c r="BE506" i="4"/>
  <c r="BE507" i="4"/>
  <c r="BE508" i="4"/>
  <c r="BE509" i="4"/>
  <c r="BE510" i="4"/>
  <c r="BE511" i="4"/>
  <c r="BE512" i="4"/>
  <c r="BE513" i="4"/>
  <c r="BE514" i="4"/>
  <c r="BE515" i="4"/>
  <c r="BE516" i="4"/>
  <c r="BE517" i="4"/>
  <c r="BE518" i="4"/>
  <c r="BE519" i="4"/>
  <c r="BE520" i="4"/>
  <c r="BE521" i="4"/>
  <c r="BE522" i="4"/>
  <c r="BE523" i="4"/>
  <c r="BE524" i="4"/>
  <c r="BE525" i="4"/>
  <c r="BE526" i="4"/>
  <c r="BE527" i="4"/>
  <c r="BE528" i="4"/>
  <c r="BE529" i="4"/>
  <c r="BE530" i="4"/>
  <c r="BE531" i="4"/>
  <c r="BE532" i="4"/>
  <c r="BE533" i="4"/>
  <c r="BE534" i="4"/>
  <c r="BE535" i="4"/>
  <c r="BE536" i="4"/>
  <c r="BE537" i="4"/>
  <c r="BE538" i="4"/>
  <c r="BE539" i="4"/>
  <c r="BE540" i="4"/>
  <c r="BE541" i="4"/>
  <c r="BE542" i="4"/>
  <c r="BE543" i="4"/>
  <c r="BE544" i="4"/>
  <c r="BE545" i="4"/>
  <c r="BE546" i="4"/>
  <c r="BE547" i="4"/>
  <c r="BE548" i="4"/>
  <c r="BE549" i="4"/>
  <c r="BE550" i="4"/>
  <c r="BE551" i="4"/>
  <c r="BE552" i="4"/>
  <c r="BE553" i="4"/>
  <c r="BE554" i="4"/>
  <c r="BE555" i="4"/>
  <c r="BE556" i="4"/>
  <c r="BE557" i="4"/>
  <c r="BE558" i="4"/>
  <c r="BE559" i="4"/>
  <c r="BE560" i="4"/>
  <c r="BE561" i="4"/>
  <c r="BE562" i="4"/>
  <c r="BE563" i="4"/>
  <c r="BE564" i="4"/>
  <c r="BE565" i="4"/>
  <c r="BE566" i="4"/>
  <c r="BE567" i="4"/>
  <c r="BE568" i="4"/>
  <c r="BE569" i="4"/>
  <c r="BE570" i="4"/>
  <c r="BE571" i="4"/>
  <c r="BE572" i="4"/>
  <c r="BE573" i="4"/>
  <c r="BE574" i="4"/>
  <c r="BE575" i="4"/>
  <c r="BE576" i="4"/>
  <c r="BE577" i="4"/>
  <c r="BE578" i="4"/>
  <c r="BE580" i="4"/>
  <c r="BE581" i="4"/>
  <c r="BE579" i="4"/>
  <c r="BE585" i="4"/>
  <c r="BE583" i="4"/>
  <c r="BE584" i="4"/>
  <c r="BE582" i="4"/>
  <c r="BE586" i="4"/>
  <c r="BE587" i="4"/>
  <c r="BE588" i="4"/>
  <c r="BE589" i="4"/>
  <c r="BE3" i="4"/>
  <c r="BG176" i="4"/>
  <c r="BG220" i="4"/>
  <c r="BG423" i="4"/>
  <c r="BG424" i="4"/>
  <c r="BG425" i="4"/>
  <c r="BG426" i="4"/>
  <c r="BG440" i="4"/>
  <c r="BG442" i="4"/>
  <c r="BG444" i="4"/>
  <c r="BG447" i="4"/>
  <c r="BG448" i="4"/>
  <c r="BG449" i="4"/>
  <c r="BG450" i="4"/>
  <c r="BF4" i="4"/>
  <c r="BF5" i="4"/>
  <c r="BF6" i="4"/>
  <c r="BF10" i="4"/>
  <c r="BF11" i="4"/>
  <c r="BF12" i="4"/>
  <c r="BF13" i="4"/>
  <c r="BF14" i="4"/>
  <c r="BF15" i="4"/>
  <c r="BF17" i="4"/>
  <c r="BF18" i="4"/>
  <c r="BF19" i="4"/>
  <c r="BF20" i="4"/>
  <c r="BF21" i="4"/>
  <c r="BF22" i="4"/>
  <c r="BF24" i="4"/>
  <c r="BF25" i="4"/>
  <c r="BF26" i="4"/>
  <c r="BF27" i="4"/>
  <c r="BF28" i="4"/>
  <c r="BF29" i="4"/>
  <c r="BF30" i="4"/>
  <c r="BF31" i="4"/>
  <c r="BF33" i="4"/>
  <c r="BF35" i="4"/>
  <c r="BF36" i="4"/>
  <c r="BF37" i="4"/>
  <c r="BF38" i="4"/>
  <c r="BF39" i="4"/>
  <c r="BF40" i="4"/>
  <c r="BF42" i="4"/>
  <c r="BF43" i="4"/>
  <c r="BF44" i="4"/>
  <c r="BF46" i="4"/>
  <c r="BF47" i="4"/>
  <c r="BF48" i="4"/>
  <c r="BF50" i="4"/>
  <c r="BF51" i="4"/>
  <c r="BF52" i="4"/>
  <c r="BF53" i="4"/>
  <c r="BF54" i="4"/>
  <c r="BF55" i="4"/>
  <c r="BF56" i="4"/>
  <c r="BF57" i="4"/>
  <c r="BF59" i="4"/>
  <c r="BF60" i="4"/>
  <c r="BF61" i="4"/>
  <c r="BF62" i="4"/>
  <c r="BF63" i="4"/>
  <c r="BF64" i="4"/>
  <c r="BF66" i="4"/>
  <c r="BF68" i="4"/>
  <c r="BF69" i="4"/>
  <c r="BF72" i="4"/>
  <c r="BF73" i="4"/>
  <c r="BF74" i="4"/>
  <c r="BF75" i="4"/>
  <c r="BF76" i="4"/>
  <c r="BF77" i="4"/>
  <c r="BF78" i="4"/>
  <c r="BF80" i="4"/>
  <c r="BF81" i="4"/>
  <c r="BF84" i="4"/>
  <c r="BF85" i="4"/>
  <c r="BF87" i="4"/>
  <c r="BF88" i="4"/>
  <c r="BF89" i="4"/>
  <c r="BF92" i="4"/>
  <c r="BF94" i="4"/>
  <c r="BF96" i="4"/>
  <c r="BF97" i="4"/>
  <c r="BF98" i="4"/>
  <c r="BF99" i="4"/>
  <c r="BF100" i="4"/>
  <c r="BF101" i="4"/>
  <c r="BF102" i="4"/>
  <c r="BF103" i="4"/>
  <c r="BF104" i="4"/>
  <c r="BF105"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5" i="4"/>
  <c r="BF156" i="4"/>
  <c r="BF157" i="4"/>
  <c r="BF158" i="4"/>
  <c r="BF159" i="4"/>
  <c r="BF160" i="4"/>
  <c r="BF161" i="4"/>
  <c r="BF162" i="4"/>
  <c r="BF163" i="4"/>
  <c r="BF164" i="4"/>
  <c r="BF165" i="4"/>
  <c r="BF166" i="4"/>
  <c r="BF167" i="4"/>
  <c r="BF171" i="4"/>
  <c r="BF172" i="4"/>
  <c r="BF173" i="4"/>
  <c r="BF174" i="4"/>
  <c r="BF175" i="4"/>
  <c r="BF176" i="4"/>
  <c r="BF177" i="4"/>
  <c r="BF179" i="4"/>
  <c r="BF185" i="4"/>
  <c r="BF186" i="4"/>
  <c r="BF187" i="4"/>
  <c r="BF188" i="4"/>
  <c r="BF189" i="4"/>
  <c r="BF190" i="4"/>
  <c r="BF191" i="4"/>
  <c r="BF192" i="4"/>
  <c r="BF193" i="4"/>
  <c r="BF194" i="4"/>
  <c r="BF195" i="4"/>
  <c r="BF196" i="4"/>
  <c r="BF197" i="4"/>
  <c r="BF199" i="4"/>
  <c r="BF200" i="4"/>
  <c r="BF201" i="4"/>
  <c r="BF202" i="4"/>
  <c r="BF203" i="4"/>
  <c r="BF204" i="4"/>
  <c r="BF205" i="4"/>
  <c r="BF206" i="4"/>
  <c r="BF207"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73" i="4"/>
  <c r="BF274" i="4"/>
  <c r="BF275" i="4"/>
  <c r="BF276" i="4"/>
  <c r="BF277" i="4"/>
  <c r="BF278" i="4"/>
  <c r="BF279" i="4"/>
  <c r="BF280" i="4"/>
  <c r="BF281" i="4"/>
  <c r="BF282" i="4"/>
  <c r="BF283" i="4"/>
  <c r="BF284" i="4"/>
  <c r="BF285" i="4"/>
  <c r="BF286"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3" i="4"/>
  <c r="BF424" i="4"/>
  <c r="BF425" i="4"/>
  <c r="BF426" i="4"/>
  <c r="BF427" i="4"/>
  <c r="BF428" i="4"/>
  <c r="BF429" i="4"/>
  <c r="BF430" i="4"/>
  <c r="BF431" i="4"/>
  <c r="BF440" i="4"/>
  <c r="BF441" i="4"/>
  <c r="BF442" i="4"/>
  <c r="BF443" i="4"/>
  <c r="BF444" i="4"/>
  <c r="BF445" i="4"/>
  <c r="BF446" i="4"/>
  <c r="BF447" i="4"/>
  <c r="BF448" i="4"/>
  <c r="BF449" i="4"/>
  <c r="BF450" i="4"/>
  <c r="BF451" i="4"/>
  <c r="BF452" i="4"/>
  <c r="BF453" i="4"/>
  <c r="BF454" i="4"/>
  <c r="BF455" i="4"/>
  <c r="BF456" i="4"/>
  <c r="BF457" i="4"/>
  <c r="BF458" i="4"/>
  <c r="BF459" i="4"/>
  <c r="BF474" i="4"/>
  <c r="BF475" i="4"/>
  <c r="BF476" i="4"/>
  <c r="BF477" i="4"/>
  <c r="BF478" i="4"/>
  <c r="BF479" i="4"/>
  <c r="BF480" i="4"/>
  <c r="BF481" i="4"/>
  <c r="BF482" i="4"/>
  <c r="BF495" i="4"/>
  <c r="BF496" i="4"/>
  <c r="BF497" i="4"/>
  <c r="BF498" i="4"/>
  <c r="BF499" i="4"/>
  <c r="BF500" i="4"/>
  <c r="BF501" i="4"/>
  <c r="BF505" i="4"/>
  <c r="BF506" i="4"/>
  <c r="BF507" i="4"/>
  <c r="BF508" i="4"/>
  <c r="BF509" i="4"/>
  <c r="BF510" i="4"/>
  <c r="BF519" i="4"/>
  <c r="BF520" i="4"/>
  <c r="BF521" i="4"/>
  <c r="BF522" i="4"/>
  <c r="BF523" i="4"/>
  <c r="BF524" i="4"/>
  <c r="BF525" i="4"/>
  <c r="BF526" i="4"/>
  <c r="BF527" i="4"/>
  <c r="BF528" i="4"/>
  <c r="BF529" i="4"/>
  <c r="BF530" i="4"/>
  <c r="BF531" i="4"/>
  <c r="BF532" i="4"/>
  <c r="BF533" i="4"/>
  <c r="BF534" i="4"/>
  <c r="BF535" i="4"/>
  <c r="BF536" i="4"/>
  <c r="BF537" i="4"/>
  <c r="BF538" i="4"/>
  <c r="BF539" i="4"/>
  <c r="BF541" i="4"/>
  <c r="BF542" i="4"/>
  <c r="BF543" i="4"/>
  <c r="BF544" i="4"/>
  <c r="BF545" i="4"/>
  <c r="BF546" i="4"/>
  <c r="BF547" i="4"/>
  <c r="BF548" i="4"/>
  <c r="BF549" i="4"/>
  <c r="BF550" i="4"/>
  <c r="BF551"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80" i="4"/>
  <c r="BF581" i="4"/>
  <c r="BF579" i="4"/>
  <c r="BF585" i="4"/>
  <c r="BF583" i="4"/>
  <c r="BF584" i="4"/>
  <c r="BF582" i="4"/>
  <c r="BF586" i="4"/>
  <c r="BF587" i="4"/>
  <c r="BF588" i="4"/>
  <c r="BF589" i="4"/>
  <c r="BF3" i="4"/>
  <c r="R587" i="4"/>
  <c r="T587" i="4"/>
  <c r="U587" i="4" s="1"/>
  <c r="Z587" i="4"/>
  <c r="AA587" i="4" s="1"/>
  <c r="AF587" i="4"/>
  <c r="AG587" i="4" s="1"/>
  <c r="AK587" i="4"/>
  <c r="AP587" i="4"/>
  <c r="AU587" i="4"/>
  <c r="R588" i="4"/>
  <c r="T588" i="4"/>
  <c r="U588" i="4" s="1"/>
  <c r="Z588" i="4"/>
  <c r="AA588" i="4" s="1"/>
  <c r="AF588" i="4"/>
  <c r="AG588" i="4" s="1"/>
  <c r="AK588" i="4"/>
  <c r="AP588" i="4"/>
  <c r="AU588" i="4"/>
  <c r="R589" i="4"/>
  <c r="T589" i="4"/>
  <c r="U589" i="4" s="1"/>
  <c r="Z589" i="4"/>
  <c r="AA589" i="4" s="1"/>
  <c r="AF589" i="4"/>
  <c r="AG589" i="4" s="1"/>
  <c r="AK589" i="4"/>
  <c r="AP589" i="4"/>
  <c r="AU589" i="4"/>
  <c r="T580" i="4"/>
  <c r="U580" i="4" s="1"/>
  <c r="AK580" i="4"/>
  <c r="AP580" i="4"/>
  <c r="AU580" i="4"/>
  <c r="T581" i="4"/>
  <c r="U581" i="4" s="1"/>
  <c r="AK581" i="4"/>
  <c r="AP581" i="4"/>
  <c r="AU581" i="4"/>
  <c r="T579" i="4"/>
  <c r="U579" i="4" s="1"/>
  <c r="AK579" i="4"/>
  <c r="AP579" i="4"/>
  <c r="AU579" i="4"/>
  <c r="T585" i="4"/>
  <c r="U585" i="4" s="1"/>
  <c r="AK585" i="4"/>
  <c r="AP585" i="4"/>
  <c r="AU585" i="4"/>
  <c r="T583" i="4"/>
  <c r="U583" i="4" s="1"/>
  <c r="AK583" i="4"/>
  <c r="AP583" i="4"/>
  <c r="AU583" i="4"/>
  <c r="T584" i="4"/>
  <c r="U584" i="4" s="1"/>
  <c r="AK584" i="4"/>
  <c r="AP584" i="4"/>
  <c r="AU584" i="4"/>
  <c r="T582" i="4"/>
  <c r="U582" i="4" s="1"/>
  <c r="AK582" i="4"/>
  <c r="AP582" i="4"/>
  <c r="AU582" i="4"/>
  <c r="T586" i="4"/>
  <c r="U586" i="4" s="1"/>
  <c r="AK586" i="4"/>
  <c r="AP586" i="4"/>
  <c r="AU586" i="4"/>
  <c r="H77" i="20"/>
  <c r="I77" i="20"/>
  <c r="H78" i="20"/>
  <c r="I78" i="20"/>
  <c r="G77" i="20"/>
  <c r="G78" i="20"/>
  <c r="D77" i="20"/>
  <c r="J77" i="20" s="1"/>
  <c r="D78" i="20"/>
  <c r="J78" i="20" s="1"/>
  <c r="E119" i="5"/>
  <c r="F119" i="5"/>
  <c r="G119" i="5" s="1"/>
  <c r="I119" i="5"/>
  <c r="J119" i="5"/>
  <c r="E120" i="5"/>
  <c r="F120" i="5"/>
  <c r="G120" i="5" s="1"/>
  <c r="I120" i="5"/>
  <c r="J120" i="5"/>
  <c r="E121" i="5"/>
  <c r="F121" i="5"/>
  <c r="G121" i="5" s="1"/>
  <c r="I121" i="5"/>
  <c r="J121" i="5"/>
  <c r="E122" i="5"/>
  <c r="F122" i="5"/>
  <c r="G122" i="5" s="1"/>
  <c r="I122" i="5"/>
  <c r="J122" i="5"/>
  <c r="T578" i="4"/>
  <c r="U578" i="4" s="1"/>
  <c r="T557" i="4"/>
  <c r="T558" i="4"/>
  <c r="T559" i="4"/>
  <c r="T574" i="4"/>
  <c r="BC574" i="4" s="1"/>
  <c r="T575" i="4"/>
  <c r="BC575" i="4" s="1"/>
  <c r="T576" i="4"/>
  <c r="U576" i="4" s="1"/>
  <c r="T577" i="4"/>
  <c r="U577" i="4" s="1"/>
  <c r="T551" i="4"/>
  <c r="U551" i="4" s="1"/>
  <c r="AP578" i="4"/>
  <c r="AK578" i="4"/>
  <c r="AP577" i="4"/>
  <c r="AK577" i="4"/>
  <c r="AP576" i="4"/>
  <c r="AK576" i="4"/>
  <c r="AK575" i="4"/>
  <c r="AK574" i="4"/>
  <c r="AK565" i="4"/>
  <c r="AK564" i="4"/>
  <c r="B579" i="15"/>
  <c r="C579" i="15"/>
  <c r="B580" i="15"/>
  <c r="C580" i="15"/>
  <c r="B581" i="15"/>
  <c r="C581" i="15"/>
  <c r="B582" i="15"/>
  <c r="C582" i="15"/>
  <c r="B583" i="15"/>
  <c r="C583" i="15"/>
  <c r="B584" i="15"/>
  <c r="C584" i="15"/>
  <c r="B585" i="15"/>
  <c r="C585" i="15"/>
  <c r="B586" i="15"/>
  <c r="C586" i="15"/>
  <c r="B568" i="15"/>
  <c r="C568" i="15"/>
  <c r="B569" i="15"/>
  <c r="C569" i="15"/>
  <c r="B570" i="15"/>
  <c r="C570" i="15"/>
  <c r="B571" i="15"/>
  <c r="C571" i="15"/>
  <c r="B572" i="15"/>
  <c r="C572" i="15"/>
  <c r="B573" i="15"/>
  <c r="C573" i="15"/>
  <c r="B574" i="15"/>
  <c r="C574" i="15"/>
  <c r="B575" i="15"/>
  <c r="C575" i="15"/>
  <c r="B576" i="15"/>
  <c r="C576" i="15"/>
  <c r="B577" i="15"/>
  <c r="C577" i="15"/>
  <c r="B578" i="15"/>
  <c r="C578" i="15"/>
  <c r="AU560" i="4"/>
  <c r="AU561" i="4"/>
  <c r="AU562" i="4"/>
  <c r="AU563" i="4"/>
  <c r="AU564" i="4"/>
  <c r="AU565" i="4"/>
  <c r="AU566" i="4"/>
  <c r="AU567" i="4"/>
  <c r="AU568" i="4"/>
  <c r="AU569" i="4"/>
  <c r="AU570" i="4"/>
  <c r="AU571" i="4"/>
  <c r="AU572" i="4"/>
  <c r="AU573" i="4"/>
  <c r="AU574" i="4"/>
  <c r="AU575" i="4"/>
  <c r="AU576" i="4"/>
  <c r="AU577" i="4"/>
  <c r="AU578" i="4"/>
  <c r="AP560" i="4"/>
  <c r="AP561" i="4"/>
  <c r="AP562" i="4"/>
  <c r="AP563" i="4"/>
  <c r="AK560" i="4"/>
  <c r="AK561" i="4"/>
  <c r="AK562" i="4"/>
  <c r="D560" i="4"/>
  <c r="D561" i="4"/>
  <c r="D562" i="4"/>
  <c r="D563" i="4"/>
  <c r="D564" i="4"/>
  <c r="D565" i="4"/>
  <c r="D566" i="4"/>
  <c r="D567" i="4"/>
  <c r="D568" i="4"/>
  <c r="D569" i="4"/>
  <c r="D570" i="4"/>
  <c r="D571" i="4"/>
  <c r="D572" i="4"/>
  <c r="D573" i="4"/>
  <c r="D574" i="4"/>
  <c r="D575" i="4"/>
  <c r="D576" i="4"/>
  <c r="D577" i="4"/>
  <c r="D578" i="4"/>
  <c r="E117" i="5"/>
  <c r="F117" i="5"/>
  <c r="G117" i="5" s="1"/>
  <c r="I117" i="5"/>
  <c r="J117" i="5"/>
  <c r="E118" i="5"/>
  <c r="F118" i="5"/>
  <c r="G118" i="5" s="1"/>
  <c r="I118" i="5"/>
  <c r="J118" i="5"/>
  <c r="J89" i="20"/>
  <c r="H89" i="20"/>
  <c r="F45" i="9"/>
  <c r="G887" i="7"/>
  <c r="H887" i="7"/>
  <c r="AP575" i="4" s="1"/>
  <c r="I887" i="7"/>
  <c r="K887" i="7"/>
  <c r="L887" i="7"/>
  <c r="F887" i="7"/>
  <c r="M481" i="18"/>
  <c r="J476" i="18"/>
  <c r="K476" i="18"/>
  <c r="L476" i="18"/>
  <c r="M476" i="18"/>
  <c r="N476" i="18"/>
  <c r="J477" i="18"/>
  <c r="K477" i="18"/>
  <c r="L477" i="18"/>
  <c r="M477" i="18"/>
  <c r="N477" i="18"/>
  <c r="J478" i="18"/>
  <c r="K478" i="18"/>
  <c r="L478" i="18"/>
  <c r="M478" i="18"/>
  <c r="N478" i="18"/>
  <c r="J479" i="18"/>
  <c r="K479" i="18"/>
  <c r="L479" i="18"/>
  <c r="M479" i="18"/>
  <c r="N479" i="18"/>
  <c r="J480" i="18"/>
  <c r="K480" i="18"/>
  <c r="L480" i="18"/>
  <c r="M480" i="18"/>
  <c r="N480" i="18"/>
  <c r="J481" i="18"/>
  <c r="K481" i="18"/>
  <c r="L481" i="18"/>
  <c r="N481" i="18"/>
  <c r="J482" i="18"/>
  <c r="K482" i="18"/>
  <c r="L482" i="18"/>
  <c r="M482" i="18"/>
  <c r="N482" i="18"/>
  <c r="J483" i="18"/>
  <c r="K483" i="18"/>
  <c r="L483" i="18"/>
  <c r="M483" i="18"/>
  <c r="N483" i="18"/>
  <c r="J484" i="18"/>
  <c r="K484" i="18"/>
  <c r="L484" i="18"/>
  <c r="M484" i="18"/>
  <c r="N484" i="18"/>
  <c r="J485" i="18"/>
  <c r="K485" i="18"/>
  <c r="L485" i="18"/>
  <c r="M485" i="18"/>
  <c r="N485" i="18"/>
  <c r="J486" i="18"/>
  <c r="K486" i="18"/>
  <c r="L486" i="18"/>
  <c r="M486" i="18"/>
  <c r="N486" i="18"/>
  <c r="J487" i="18"/>
  <c r="K487" i="18"/>
  <c r="L487" i="18"/>
  <c r="M487" i="18"/>
  <c r="N487" i="18"/>
  <c r="J488" i="18"/>
  <c r="K488" i="18"/>
  <c r="L488" i="18"/>
  <c r="M488" i="18"/>
  <c r="N488" i="18"/>
  <c r="J489" i="18"/>
  <c r="K489" i="18"/>
  <c r="L489" i="18"/>
  <c r="M489" i="18"/>
  <c r="N489" i="18"/>
  <c r="J490" i="18"/>
  <c r="K490" i="18"/>
  <c r="L490" i="18"/>
  <c r="M490" i="18"/>
  <c r="N490" i="18"/>
  <c r="J491" i="18"/>
  <c r="K491" i="18"/>
  <c r="L491" i="18"/>
  <c r="M491" i="18"/>
  <c r="N491" i="18"/>
  <c r="J492" i="18"/>
  <c r="K492" i="18"/>
  <c r="L492" i="18"/>
  <c r="M492" i="18"/>
  <c r="N492" i="18"/>
  <c r="J493" i="18"/>
  <c r="K493" i="18"/>
  <c r="L493" i="18"/>
  <c r="M493" i="18"/>
  <c r="N493" i="18"/>
  <c r="J494" i="18"/>
  <c r="K494" i="18"/>
  <c r="L494" i="18"/>
  <c r="M494" i="18"/>
  <c r="N494" i="18"/>
  <c r="I73" i="20"/>
  <c r="H73" i="20"/>
  <c r="G73" i="20"/>
  <c r="G74" i="20"/>
  <c r="H74" i="20"/>
  <c r="I74" i="20"/>
  <c r="I33" i="20"/>
  <c r="H33" i="20"/>
  <c r="G33" i="20"/>
  <c r="C33" i="20"/>
  <c r="AD422" i="4"/>
  <c r="AD421" i="4"/>
  <c r="AD420" i="4"/>
  <c r="AC422" i="4"/>
  <c r="AC421" i="4"/>
  <c r="AC420" i="4"/>
  <c r="Z176" i="4"/>
  <c r="AA176" i="4" s="1"/>
  <c r="AK7" i="4"/>
  <c r="AK8" i="4"/>
  <c r="AK9" i="4"/>
  <c r="AK12" i="4"/>
  <c r="AK13" i="4"/>
  <c r="AK16" i="4"/>
  <c r="AK17" i="4"/>
  <c r="AK19" i="4"/>
  <c r="AK21" i="4"/>
  <c r="AK22" i="4"/>
  <c r="AK23" i="4"/>
  <c r="AK24" i="4"/>
  <c r="AK25" i="4"/>
  <c r="AK26" i="4"/>
  <c r="AK27" i="4"/>
  <c r="AK28" i="4"/>
  <c r="AK30" i="4"/>
  <c r="AK32" i="4"/>
  <c r="AK33" i="4"/>
  <c r="AK34" i="4"/>
  <c r="AK35" i="4"/>
  <c r="AK36" i="4"/>
  <c r="AK37" i="4"/>
  <c r="AK41" i="4"/>
  <c r="AK43" i="4"/>
  <c r="AK45" i="4"/>
  <c r="AK49" i="4"/>
  <c r="AK53" i="4"/>
  <c r="AK54" i="4"/>
  <c r="AK55" i="4"/>
  <c r="AK56" i="4"/>
  <c r="AK57" i="4"/>
  <c r="AK58" i="4"/>
  <c r="AK59" i="4"/>
  <c r="AK60" i="4"/>
  <c r="AK61" i="4"/>
  <c r="AK62" i="4"/>
  <c r="AK63" i="4"/>
  <c r="AK64" i="4"/>
  <c r="AK65" i="4"/>
  <c r="AK66" i="4"/>
  <c r="AK67" i="4"/>
  <c r="AK69" i="4"/>
  <c r="AK70" i="4"/>
  <c r="AK71" i="4"/>
  <c r="AK73" i="4"/>
  <c r="AK74" i="4"/>
  <c r="AK77" i="4"/>
  <c r="AK78" i="4"/>
  <c r="AK79" i="4"/>
  <c r="AK82" i="4"/>
  <c r="AK83" i="4"/>
  <c r="AK84" i="4"/>
  <c r="AK85" i="4"/>
  <c r="AK86" i="4"/>
  <c r="AK90" i="4"/>
  <c r="AK91" i="4"/>
  <c r="AK92" i="4"/>
  <c r="AK93" i="4"/>
  <c r="AK95" i="4"/>
  <c r="Z161" i="4"/>
  <c r="AA161" i="4" s="1"/>
  <c r="Z165" i="4"/>
  <c r="AA165" i="4" s="1"/>
  <c r="Z156" i="4"/>
  <c r="AA156" i="4" s="1"/>
  <c r="Z167" i="4"/>
  <c r="AA167" i="4" s="1"/>
  <c r="R4" i="4"/>
  <c r="R5" i="4"/>
  <c r="R6" i="4"/>
  <c r="R7" i="4"/>
  <c r="R8" i="4"/>
  <c r="R9" i="4"/>
  <c r="R10" i="4"/>
  <c r="R11" i="4"/>
  <c r="R12" i="4"/>
  <c r="R13" i="4"/>
  <c r="R14" i="4"/>
  <c r="R15" i="4"/>
  <c r="R16" i="4"/>
  <c r="R17" i="4"/>
  <c r="R18" i="4"/>
  <c r="R19" i="4"/>
  <c r="R20" i="4"/>
  <c r="R23" i="4"/>
  <c r="R28" i="4"/>
  <c r="R29" i="4"/>
  <c r="R31" i="4"/>
  <c r="R32" i="4"/>
  <c r="R34" i="4"/>
  <c r="R35" i="4"/>
  <c r="R37" i="4"/>
  <c r="R38" i="4"/>
  <c r="R39" i="4"/>
  <c r="R40" i="4"/>
  <c r="R41" i="4"/>
  <c r="R42" i="4"/>
  <c r="R43" i="4"/>
  <c r="R44" i="4"/>
  <c r="R45" i="4"/>
  <c r="R46" i="4"/>
  <c r="R47" i="4"/>
  <c r="R48" i="4"/>
  <c r="R49" i="4"/>
  <c r="R50" i="4"/>
  <c r="R51" i="4"/>
  <c r="R52" i="4"/>
  <c r="R53" i="4"/>
  <c r="R54" i="4"/>
  <c r="R58" i="4"/>
  <c r="R59"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30" i="4"/>
  <c r="R131" i="4"/>
  <c r="R132" i="4"/>
  <c r="R133" i="4"/>
  <c r="R134" i="4"/>
  <c r="R135" i="4"/>
  <c r="R137" i="4"/>
  <c r="R138" i="4"/>
  <c r="R139" i="4"/>
  <c r="R140" i="4"/>
  <c r="R141" i="4"/>
  <c r="R142" i="4"/>
  <c r="R143" i="4"/>
  <c r="R144" i="4"/>
  <c r="R145" i="4"/>
  <c r="R146" i="4"/>
  <c r="R147" i="4"/>
  <c r="R148" i="4"/>
  <c r="R152" i="4"/>
  <c r="R153" i="4"/>
  <c r="R154" i="4"/>
  <c r="R155" i="4"/>
  <c r="R156" i="4"/>
  <c r="R157" i="4"/>
  <c r="R158" i="4"/>
  <c r="R159" i="4"/>
  <c r="R160" i="4"/>
  <c r="R161" i="4"/>
  <c r="R162" i="4"/>
  <c r="R163" i="4"/>
  <c r="R164" i="4"/>
  <c r="R165" i="4"/>
  <c r="R166" i="4"/>
  <c r="R167" i="4"/>
  <c r="R168" i="4"/>
  <c r="R169" i="4"/>
  <c r="R170" i="4"/>
  <c r="R171" i="4"/>
  <c r="R172" i="4"/>
  <c r="R173" i="4"/>
  <c r="R176" i="4"/>
  <c r="R177" i="4"/>
  <c r="R178" i="4"/>
  <c r="R179" i="4"/>
  <c r="R180" i="4"/>
  <c r="R181" i="4"/>
  <c r="R182" i="4"/>
  <c r="R183" i="4"/>
  <c r="R184" i="4"/>
  <c r="R185" i="4"/>
  <c r="R190" i="4"/>
  <c r="R191" i="4"/>
  <c r="R192" i="4"/>
  <c r="R193" i="4"/>
  <c r="R194" i="4"/>
  <c r="R195" i="4"/>
  <c r="R196" i="4"/>
  <c r="R197" i="4"/>
  <c r="R198" i="4"/>
  <c r="R199" i="4"/>
  <c r="R200" i="4"/>
  <c r="R201" i="4"/>
  <c r="R205" i="4"/>
  <c r="R206" i="4"/>
  <c r="R207" i="4"/>
  <c r="R208" i="4"/>
  <c r="R209" i="4"/>
  <c r="R210" i="4"/>
  <c r="R211" i="4"/>
  <c r="R212" i="4"/>
  <c r="R213" i="4"/>
  <c r="R214" i="4"/>
  <c r="R215" i="4"/>
  <c r="R216" i="4"/>
  <c r="R217" i="4"/>
  <c r="R218" i="4"/>
  <c r="R219" i="4"/>
  <c r="R220" i="4"/>
  <c r="R221" i="4"/>
  <c r="R222" i="4"/>
  <c r="R223" i="4"/>
  <c r="R224" i="4"/>
  <c r="R225" i="4"/>
  <c r="R226" i="4"/>
  <c r="R227" i="4"/>
  <c r="R228" i="4"/>
  <c r="R229" i="4"/>
  <c r="R230" i="4"/>
  <c r="R231" i="4"/>
  <c r="R232" i="4"/>
  <c r="R233" i="4"/>
  <c r="R234" i="4"/>
  <c r="R235" i="4"/>
  <c r="R236" i="4"/>
  <c r="R238" i="4"/>
  <c r="R239" i="4"/>
  <c r="R240" i="4"/>
  <c r="R241" i="4"/>
  <c r="R242" i="4"/>
  <c r="R243" i="4"/>
  <c r="R244" i="4"/>
  <c r="R245" i="4"/>
  <c r="R246" i="4"/>
  <c r="R247" i="4"/>
  <c r="R248" i="4"/>
  <c r="R249" i="4"/>
  <c r="R250" i="4"/>
  <c r="R251" i="4"/>
  <c r="R252" i="4"/>
  <c r="R253" i="4"/>
  <c r="R254" i="4"/>
  <c r="R255" i="4"/>
  <c r="R256" i="4"/>
  <c r="R257" i="4"/>
  <c r="R258" i="4"/>
  <c r="R259" i="4"/>
  <c r="R260" i="4"/>
  <c r="R261" i="4"/>
  <c r="R262" i="4"/>
  <c r="R263" i="4"/>
  <c r="R264" i="4"/>
  <c r="R265" i="4"/>
  <c r="R266" i="4"/>
  <c r="R267" i="4"/>
  <c r="R268" i="4"/>
  <c r="R269" i="4"/>
  <c r="R270" i="4"/>
  <c r="R271" i="4"/>
  <c r="R272" i="4"/>
  <c r="R273" i="4"/>
  <c r="R274" i="4"/>
  <c r="R275" i="4"/>
  <c r="R279" i="4"/>
  <c r="R280" i="4"/>
  <c r="R281" i="4"/>
  <c r="R282" i="4"/>
  <c r="R283" i="4"/>
  <c r="R284" i="4"/>
  <c r="R285" i="4"/>
  <c r="R286" i="4"/>
  <c r="R287" i="4"/>
  <c r="R288" i="4"/>
  <c r="R289" i="4"/>
  <c r="R290" i="4"/>
  <c r="R291" i="4"/>
  <c r="R292" i="4"/>
  <c r="R293" i="4"/>
  <c r="R294" i="4"/>
  <c r="R295" i="4"/>
  <c r="R296" i="4"/>
  <c r="R297" i="4"/>
  <c r="R298" i="4"/>
  <c r="R299" i="4"/>
  <c r="R300" i="4"/>
  <c r="R301" i="4"/>
  <c r="R302" i="4"/>
  <c r="R303" i="4"/>
  <c r="R307" i="4"/>
  <c r="R308" i="4"/>
  <c r="R309" i="4"/>
  <c r="R310" i="4"/>
  <c r="R311" i="4"/>
  <c r="R312" i="4"/>
  <c r="R313" i="4"/>
  <c r="R314" i="4"/>
  <c r="R315" i="4"/>
  <c r="R316" i="4"/>
  <c r="R317" i="4"/>
  <c r="R318" i="4"/>
  <c r="R319" i="4"/>
  <c r="R320" i="4"/>
  <c r="R321" i="4"/>
  <c r="R322" i="4"/>
  <c r="R323" i="4"/>
  <c r="R324" i="4"/>
  <c r="R325" i="4"/>
  <c r="R326" i="4"/>
  <c r="R327" i="4"/>
  <c r="R328" i="4"/>
  <c r="R329" i="4"/>
  <c r="R330" i="4"/>
  <c r="R331" i="4"/>
  <c r="R332" i="4"/>
  <c r="R336" i="4"/>
  <c r="R337" i="4"/>
  <c r="R338" i="4"/>
  <c r="R339" i="4"/>
  <c r="R340" i="4"/>
  <c r="R341" i="4"/>
  <c r="R342" i="4"/>
  <c r="R343" i="4"/>
  <c r="R344" i="4"/>
  <c r="R345" i="4"/>
  <c r="R346" i="4"/>
  <c r="R347" i="4"/>
  <c r="R348" i="4"/>
  <c r="R349" i="4"/>
  <c r="R350" i="4"/>
  <c r="R351" i="4"/>
  <c r="R352" i="4"/>
  <c r="R353" i="4"/>
  <c r="R354" i="4"/>
  <c r="R358" i="4"/>
  <c r="R359" i="4"/>
  <c r="R360" i="4"/>
  <c r="R361" i="4"/>
  <c r="R362" i="4"/>
  <c r="R363" i="4"/>
  <c r="R364" i="4"/>
  <c r="R365" i="4"/>
  <c r="R366" i="4"/>
  <c r="R367" i="4"/>
  <c r="R368" i="4"/>
  <c r="R369" i="4"/>
  <c r="R370" i="4"/>
  <c r="R371" i="4"/>
  <c r="R372" i="4"/>
  <c r="R373" i="4"/>
  <c r="R374" i="4"/>
  <c r="R375" i="4"/>
  <c r="R376" i="4"/>
  <c r="R377" i="4"/>
  <c r="R378" i="4"/>
  <c r="R379" i="4"/>
  <c r="R380" i="4"/>
  <c r="R381" i="4"/>
  <c r="R382" i="4"/>
  <c r="R383" i="4"/>
  <c r="R387" i="4"/>
  <c r="R388" i="4"/>
  <c r="R389" i="4"/>
  <c r="R390" i="4"/>
  <c r="R391" i="4"/>
  <c r="R392" i="4"/>
  <c r="R393" i="4"/>
  <c r="R394" i="4"/>
  <c r="R395" i="4"/>
  <c r="R396" i="4"/>
  <c r="R397" i="4"/>
  <c r="R398" i="4"/>
  <c r="R399" i="4"/>
  <c r="R400" i="4"/>
  <c r="R401" i="4"/>
  <c r="R402" i="4"/>
  <c r="R403" i="4"/>
  <c r="R404" i="4"/>
  <c r="R405" i="4"/>
  <c r="R406" i="4"/>
  <c r="R407" i="4"/>
  <c r="R408" i="4"/>
  <c r="R412" i="4"/>
  <c r="R413" i="4"/>
  <c r="R414" i="4"/>
  <c r="R415" i="4"/>
  <c r="R416" i="4"/>
  <c r="R417" i="4"/>
  <c r="R418" i="4"/>
  <c r="R419" i="4"/>
  <c r="R420" i="4"/>
  <c r="R421" i="4"/>
  <c r="R422" i="4"/>
  <c r="R423" i="4"/>
  <c r="R424" i="4"/>
  <c r="R425" i="4"/>
  <c r="R426" i="4"/>
  <c r="R427" i="4"/>
  <c r="R428" i="4"/>
  <c r="R429" i="4"/>
  <c r="R432" i="4"/>
  <c r="R433" i="4"/>
  <c r="R434" i="4"/>
  <c r="R435" i="4"/>
  <c r="R436" i="4"/>
  <c r="R437" i="4"/>
  <c r="R438" i="4"/>
  <c r="R439" i="4"/>
  <c r="R440" i="4"/>
  <c r="R442" i="4"/>
  <c r="R444" i="4"/>
  <c r="R447" i="4"/>
  <c r="R448" i="4"/>
  <c r="R449" i="4"/>
  <c r="R450" i="4"/>
  <c r="R451" i="4"/>
  <c r="R452" i="4"/>
  <c r="R453" i="4"/>
  <c r="R454" i="4"/>
  <c r="R455" i="4"/>
  <c r="R456" i="4"/>
  <c r="R460" i="4"/>
  <c r="R461" i="4"/>
  <c r="R462" i="4"/>
  <c r="R463" i="4"/>
  <c r="R464" i="4"/>
  <c r="R465" i="4"/>
  <c r="R466" i="4"/>
  <c r="R467" i="4"/>
  <c r="R468" i="4"/>
  <c r="R469" i="4"/>
  <c r="R470" i="4"/>
  <c r="R471" i="4"/>
  <c r="R472" i="4"/>
  <c r="R473" i="4"/>
  <c r="R474" i="4"/>
  <c r="R475" i="4"/>
  <c r="R476" i="4"/>
  <c r="R479" i="4"/>
  <c r="R480" i="4"/>
  <c r="R481" i="4"/>
  <c r="R482" i="4"/>
  <c r="R483" i="4"/>
  <c r="R484" i="4"/>
  <c r="R485" i="4"/>
  <c r="R486" i="4"/>
  <c r="R487" i="4"/>
  <c r="R488" i="4"/>
  <c r="R489" i="4"/>
  <c r="R490" i="4"/>
  <c r="R491" i="4"/>
  <c r="R492" i="4"/>
  <c r="R493" i="4"/>
  <c r="R494" i="4"/>
  <c r="R495" i="4"/>
  <c r="R496" i="4"/>
  <c r="R497" i="4"/>
  <c r="R498" i="4"/>
  <c r="R499" i="4"/>
  <c r="R500" i="4"/>
  <c r="R503" i="4"/>
  <c r="R504" i="4"/>
  <c r="R505" i="4"/>
  <c r="R506" i="4"/>
  <c r="R507" i="4"/>
  <c r="R511" i="4"/>
  <c r="R512" i="4"/>
  <c r="R513" i="4"/>
  <c r="R514" i="4"/>
  <c r="R515" i="4"/>
  <c r="R516" i="4"/>
  <c r="R517" i="4"/>
  <c r="R518" i="4"/>
  <c r="R523" i="4"/>
  <c r="R524" i="4"/>
  <c r="R525" i="4"/>
  <c r="R526" i="4"/>
  <c r="R527" i="4"/>
  <c r="R528" i="4"/>
  <c r="R529" i="4"/>
  <c r="R530" i="4"/>
  <c r="R531" i="4"/>
  <c r="R532" i="4"/>
  <c r="R533" i="4"/>
  <c r="R534" i="4"/>
  <c r="R535" i="4"/>
  <c r="R536" i="4"/>
  <c r="R537" i="4"/>
  <c r="R538" i="4"/>
  <c r="R539" i="4"/>
  <c r="R540" i="4"/>
  <c r="R541" i="4"/>
  <c r="R542" i="4"/>
  <c r="R543" i="4"/>
  <c r="R544" i="4"/>
  <c r="R545" i="4"/>
  <c r="R546" i="4"/>
  <c r="R547" i="4"/>
  <c r="R548" i="4"/>
  <c r="R552" i="4"/>
  <c r="R553" i="4"/>
  <c r="R554" i="4"/>
  <c r="R555" i="4"/>
  <c r="R556" i="4"/>
  <c r="R557" i="4"/>
  <c r="R558" i="4"/>
  <c r="R559" i="4"/>
  <c r="R3" i="4"/>
  <c r="AU4" i="4"/>
  <c r="AU5" i="4"/>
  <c r="AU6" i="4"/>
  <c r="AU7" i="4"/>
  <c r="AU8" i="4"/>
  <c r="AU9" i="4"/>
  <c r="AU10" i="4"/>
  <c r="AU11" i="4"/>
  <c r="AU12" i="4"/>
  <c r="AU13" i="4"/>
  <c r="AU14" i="4"/>
  <c r="AU15" i="4"/>
  <c r="AU16" i="4"/>
  <c r="AU17" i="4"/>
  <c r="AU18" i="4"/>
  <c r="AU19" i="4"/>
  <c r="AU20" i="4"/>
  <c r="AU21" i="4"/>
  <c r="AU22" i="4"/>
  <c r="AU23" i="4"/>
  <c r="AU24" i="4"/>
  <c r="AU25" i="4"/>
  <c r="AU26" i="4"/>
  <c r="AU27" i="4"/>
  <c r="AU28" i="4"/>
  <c r="AU29" i="4"/>
  <c r="AU30" i="4"/>
  <c r="AU31" i="4"/>
  <c r="AU32" i="4"/>
  <c r="AU33" i="4"/>
  <c r="AU34" i="4"/>
  <c r="AU35" i="4"/>
  <c r="AU36" i="4"/>
  <c r="AU37" i="4"/>
  <c r="AU38" i="4"/>
  <c r="AU39" i="4"/>
  <c r="AU40" i="4"/>
  <c r="AU41" i="4"/>
  <c r="AU42" i="4"/>
  <c r="AU43" i="4"/>
  <c r="AU44" i="4"/>
  <c r="AU45" i="4"/>
  <c r="AU46" i="4"/>
  <c r="AU47" i="4"/>
  <c r="AU48" i="4"/>
  <c r="AU49" i="4"/>
  <c r="AU50" i="4"/>
  <c r="AU51" i="4"/>
  <c r="AU52" i="4"/>
  <c r="AU53" i="4"/>
  <c r="AU54" i="4"/>
  <c r="AU55" i="4"/>
  <c r="AU56" i="4"/>
  <c r="AU57" i="4"/>
  <c r="AU58" i="4"/>
  <c r="AU59" i="4"/>
  <c r="AU60" i="4"/>
  <c r="AU61" i="4"/>
  <c r="AU62" i="4"/>
  <c r="AU63" i="4"/>
  <c r="AU64" i="4"/>
  <c r="AU65" i="4"/>
  <c r="AU66" i="4"/>
  <c r="AU67" i="4"/>
  <c r="AU68" i="4"/>
  <c r="AU69" i="4"/>
  <c r="AU70" i="4"/>
  <c r="AU71" i="4"/>
  <c r="AU72" i="4"/>
  <c r="AU73" i="4"/>
  <c r="AU74" i="4"/>
  <c r="AU75" i="4"/>
  <c r="AU76" i="4"/>
  <c r="AU77" i="4"/>
  <c r="AU78" i="4"/>
  <c r="AU79" i="4"/>
  <c r="AU80" i="4"/>
  <c r="AU81" i="4"/>
  <c r="AU82" i="4"/>
  <c r="AU83" i="4"/>
  <c r="AU84" i="4"/>
  <c r="AU85" i="4"/>
  <c r="AU86" i="4"/>
  <c r="AU87" i="4"/>
  <c r="AU88" i="4"/>
  <c r="AU89" i="4"/>
  <c r="AU90" i="4"/>
  <c r="AU91" i="4"/>
  <c r="AU92" i="4"/>
  <c r="AU93" i="4"/>
  <c r="AU94" i="4"/>
  <c r="AU95" i="4"/>
  <c r="AU96" i="4"/>
  <c r="AU103" i="4"/>
  <c r="AU104" i="4"/>
  <c r="AU105" i="4"/>
  <c r="AU106" i="4"/>
  <c r="AU107" i="4"/>
  <c r="AU108" i="4"/>
  <c r="AU109" i="4"/>
  <c r="AU110" i="4"/>
  <c r="AU111" i="4"/>
  <c r="AU112" i="4"/>
  <c r="AU113" i="4"/>
  <c r="AU114" i="4"/>
  <c r="AU115" i="4"/>
  <c r="AU116" i="4"/>
  <c r="AU117" i="4"/>
  <c r="AU118" i="4"/>
  <c r="AU119" i="4"/>
  <c r="AU120" i="4"/>
  <c r="AU121" i="4"/>
  <c r="AU122" i="4"/>
  <c r="AU123" i="4"/>
  <c r="AU124" i="4"/>
  <c r="AU125" i="4"/>
  <c r="AU126" i="4"/>
  <c r="AU127" i="4"/>
  <c r="AU128" i="4"/>
  <c r="AU129" i="4"/>
  <c r="AU130" i="4"/>
  <c r="AU131" i="4"/>
  <c r="AU132" i="4"/>
  <c r="AU133" i="4"/>
  <c r="AU134" i="4"/>
  <c r="AU135" i="4"/>
  <c r="AU136" i="4"/>
  <c r="AU137" i="4"/>
  <c r="AU138" i="4"/>
  <c r="AU139" i="4"/>
  <c r="AU140" i="4"/>
  <c r="AU141" i="4"/>
  <c r="AU142" i="4"/>
  <c r="AU143" i="4"/>
  <c r="AU144" i="4"/>
  <c r="AU145" i="4"/>
  <c r="AU146" i="4"/>
  <c r="AU147" i="4"/>
  <c r="AU148" i="4"/>
  <c r="AU149" i="4"/>
  <c r="AU150" i="4"/>
  <c r="AU151" i="4"/>
  <c r="AU152" i="4"/>
  <c r="AU153" i="4"/>
  <c r="AU154" i="4"/>
  <c r="AU155" i="4"/>
  <c r="AU156" i="4"/>
  <c r="AU157" i="4"/>
  <c r="AU158" i="4"/>
  <c r="AU159" i="4"/>
  <c r="AU160" i="4"/>
  <c r="AU161" i="4"/>
  <c r="AU162" i="4"/>
  <c r="AU163" i="4"/>
  <c r="AU164" i="4"/>
  <c r="AU165" i="4"/>
  <c r="AU166" i="4"/>
  <c r="AU167" i="4"/>
  <c r="AU168" i="4"/>
  <c r="AU169" i="4"/>
  <c r="AU170" i="4"/>
  <c r="AU171" i="4"/>
  <c r="AU172" i="4"/>
  <c r="AU173" i="4"/>
  <c r="AU174" i="4"/>
  <c r="AU175" i="4"/>
  <c r="AU176" i="4"/>
  <c r="AU177" i="4"/>
  <c r="AU178" i="4"/>
  <c r="AU179" i="4"/>
  <c r="AU180" i="4"/>
  <c r="AU181" i="4"/>
  <c r="AU182" i="4"/>
  <c r="AU183" i="4"/>
  <c r="AU184" i="4"/>
  <c r="AU185" i="4"/>
  <c r="AU186" i="4"/>
  <c r="AU187" i="4"/>
  <c r="AU188" i="4"/>
  <c r="AU189" i="4"/>
  <c r="AU190" i="4"/>
  <c r="AU191" i="4"/>
  <c r="AU192" i="4"/>
  <c r="AU193" i="4"/>
  <c r="AU194" i="4"/>
  <c r="AU195" i="4"/>
  <c r="AU196" i="4"/>
  <c r="AU197" i="4"/>
  <c r="AU198" i="4"/>
  <c r="AU199" i="4"/>
  <c r="AU200" i="4"/>
  <c r="AU201" i="4"/>
  <c r="AU202" i="4"/>
  <c r="AU203" i="4"/>
  <c r="AU204" i="4"/>
  <c r="AU205" i="4"/>
  <c r="AU206" i="4"/>
  <c r="AU207" i="4"/>
  <c r="AU208" i="4"/>
  <c r="AU209" i="4"/>
  <c r="AU210" i="4"/>
  <c r="AU211" i="4"/>
  <c r="AU212" i="4"/>
  <c r="AU213" i="4"/>
  <c r="AU214" i="4"/>
  <c r="AU215" i="4"/>
  <c r="AU216" i="4"/>
  <c r="AU217" i="4"/>
  <c r="AU218" i="4"/>
  <c r="AU219" i="4"/>
  <c r="AU220" i="4"/>
  <c r="AU221" i="4"/>
  <c r="AU222" i="4"/>
  <c r="AU223" i="4"/>
  <c r="AU224" i="4"/>
  <c r="AU225" i="4"/>
  <c r="AU226" i="4"/>
  <c r="AU227" i="4"/>
  <c r="AU228" i="4"/>
  <c r="AU229" i="4"/>
  <c r="AU230" i="4"/>
  <c r="AU231" i="4"/>
  <c r="AU232" i="4"/>
  <c r="AU233" i="4"/>
  <c r="AU234" i="4"/>
  <c r="AU235" i="4"/>
  <c r="AU236" i="4"/>
  <c r="AU238" i="4"/>
  <c r="AU239" i="4"/>
  <c r="AU240" i="4"/>
  <c r="AU241" i="4"/>
  <c r="AU242" i="4"/>
  <c r="AU243" i="4"/>
  <c r="AU244" i="4"/>
  <c r="AU245" i="4"/>
  <c r="AU246" i="4"/>
  <c r="AU247" i="4"/>
  <c r="AU248" i="4"/>
  <c r="AU249" i="4"/>
  <c r="AU250" i="4"/>
  <c r="AU251" i="4"/>
  <c r="AU252" i="4"/>
  <c r="AU253" i="4"/>
  <c r="AU254" i="4"/>
  <c r="AU255" i="4"/>
  <c r="AU256" i="4"/>
  <c r="AU257" i="4"/>
  <c r="AU258" i="4"/>
  <c r="AU259" i="4"/>
  <c r="AU260" i="4"/>
  <c r="AU261" i="4"/>
  <c r="AU262" i="4"/>
  <c r="AU263" i="4"/>
  <c r="AU264" i="4"/>
  <c r="AU265" i="4"/>
  <c r="AU266" i="4"/>
  <c r="AU267" i="4"/>
  <c r="AU268" i="4"/>
  <c r="AU269" i="4"/>
  <c r="AU270" i="4"/>
  <c r="AU271" i="4"/>
  <c r="AU272" i="4"/>
  <c r="AU273" i="4"/>
  <c r="AU274" i="4"/>
  <c r="AU275" i="4"/>
  <c r="AU276" i="4"/>
  <c r="AU277" i="4"/>
  <c r="AU278" i="4"/>
  <c r="AU279" i="4"/>
  <c r="AU280" i="4"/>
  <c r="AU281" i="4"/>
  <c r="AU282" i="4"/>
  <c r="AU283" i="4"/>
  <c r="AU284" i="4"/>
  <c r="AU285" i="4"/>
  <c r="AU286" i="4"/>
  <c r="AU287" i="4"/>
  <c r="AU288" i="4"/>
  <c r="AU289" i="4"/>
  <c r="AU290" i="4"/>
  <c r="AU291" i="4"/>
  <c r="AU292" i="4"/>
  <c r="AU293" i="4"/>
  <c r="AU294" i="4"/>
  <c r="AU295" i="4"/>
  <c r="AU296" i="4"/>
  <c r="AU297" i="4"/>
  <c r="AU298" i="4"/>
  <c r="AU299" i="4"/>
  <c r="AU300" i="4"/>
  <c r="AU301" i="4"/>
  <c r="AU302" i="4"/>
  <c r="AU303" i="4"/>
  <c r="AU304" i="4"/>
  <c r="AU305" i="4"/>
  <c r="AU306" i="4"/>
  <c r="AU307" i="4"/>
  <c r="AU308" i="4"/>
  <c r="AU309" i="4"/>
  <c r="AU310" i="4"/>
  <c r="AU311" i="4"/>
  <c r="AU312" i="4"/>
  <c r="AU313" i="4"/>
  <c r="AU314" i="4"/>
  <c r="AU315" i="4"/>
  <c r="AU316" i="4"/>
  <c r="AU317" i="4"/>
  <c r="AU318" i="4"/>
  <c r="AU319" i="4"/>
  <c r="AU320" i="4"/>
  <c r="AU321" i="4"/>
  <c r="AU322" i="4"/>
  <c r="AU323" i="4"/>
  <c r="AU324" i="4"/>
  <c r="AU325" i="4"/>
  <c r="AU326" i="4"/>
  <c r="AU327" i="4"/>
  <c r="AU328" i="4"/>
  <c r="AU329" i="4"/>
  <c r="AU333" i="4"/>
  <c r="AU334" i="4"/>
  <c r="AU335" i="4"/>
  <c r="AU336" i="4"/>
  <c r="AU337" i="4"/>
  <c r="AU338" i="4"/>
  <c r="AU339" i="4"/>
  <c r="AU340" i="4"/>
  <c r="AU341" i="4"/>
  <c r="AU342" i="4"/>
  <c r="AU343" i="4"/>
  <c r="AU344" i="4"/>
  <c r="AU345" i="4"/>
  <c r="AU346" i="4"/>
  <c r="AU347" i="4"/>
  <c r="AU348" i="4"/>
  <c r="AU349" i="4"/>
  <c r="AU350" i="4"/>
  <c r="AU351" i="4"/>
  <c r="AU352" i="4"/>
  <c r="AU353" i="4"/>
  <c r="AU354" i="4"/>
  <c r="AU355" i="4"/>
  <c r="AU356" i="4"/>
  <c r="AU357" i="4"/>
  <c r="AU358" i="4"/>
  <c r="AU359" i="4"/>
  <c r="AU360" i="4"/>
  <c r="AU361" i="4"/>
  <c r="AU362" i="4"/>
  <c r="AU363" i="4"/>
  <c r="AU364" i="4"/>
  <c r="AU365" i="4"/>
  <c r="AU366" i="4"/>
  <c r="AU367" i="4"/>
  <c r="AU368" i="4"/>
  <c r="AU369" i="4"/>
  <c r="AU370" i="4"/>
  <c r="AU371" i="4"/>
  <c r="AU372" i="4"/>
  <c r="AU373" i="4"/>
  <c r="AU374" i="4"/>
  <c r="AU375" i="4"/>
  <c r="AU376" i="4"/>
  <c r="AU377" i="4"/>
  <c r="AU378" i="4"/>
  <c r="AU379" i="4"/>
  <c r="AU380" i="4"/>
  <c r="AU381" i="4"/>
  <c r="AU382" i="4"/>
  <c r="AU383" i="4"/>
  <c r="AU384" i="4"/>
  <c r="AU385" i="4"/>
  <c r="AU386" i="4"/>
  <c r="AU387" i="4"/>
  <c r="AU388" i="4"/>
  <c r="AU389" i="4"/>
  <c r="AU390" i="4"/>
  <c r="AU391" i="4"/>
  <c r="AU392" i="4"/>
  <c r="AU393" i="4"/>
  <c r="AU394" i="4"/>
  <c r="AU395" i="4"/>
  <c r="AU396" i="4"/>
  <c r="AU397" i="4"/>
  <c r="AU398" i="4"/>
  <c r="AU399" i="4"/>
  <c r="AU400" i="4"/>
  <c r="AU401" i="4"/>
  <c r="AU402" i="4"/>
  <c r="AU403" i="4"/>
  <c r="AU404" i="4"/>
  <c r="AU405" i="4"/>
  <c r="AU406" i="4"/>
  <c r="AU407" i="4"/>
  <c r="AU408" i="4"/>
  <c r="AU409" i="4"/>
  <c r="AU410" i="4"/>
  <c r="AU411" i="4"/>
  <c r="AU412" i="4"/>
  <c r="AU413" i="4"/>
  <c r="AU414" i="4"/>
  <c r="AU415" i="4"/>
  <c r="AU416" i="4"/>
  <c r="AU417" i="4"/>
  <c r="AU418" i="4"/>
  <c r="AU419" i="4"/>
  <c r="AU420" i="4"/>
  <c r="AU421" i="4"/>
  <c r="AU422" i="4"/>
  <c r="AU423" i="4"/>
  <c r="AU424" i="4"/>
  <c r="AU425" i="4"/>
  <c r="AU426" i="4"/>
  <c r="AU427" i="4"/>
  <c r="AU428" i="4"/>
  <c r="AU429" i="4"/>
  <c r="AU430" i="4"/>
  <c r="AU431" i="4"/>
  <c r="AU432" i="4"/>
  <c r="AU433" i="4"/>
  <c r="AU434" i="4"/>
  <c r="AU435" i="4"/>
  <c r="AU436" i="4"/>
  <c r="AU437" i="4"/>
  <c r="AU438" i="4"/>
  <c r="AU439" i="4"/>
  <c r="AU440" i="4"/>
  <c r="AU441" i="4"/>
  <c r="AU442" i="4"/>
  <c r="AU444" i="4"/>
  <c r="AU445" i="4"/>
  <c r="AU446" i="4"/>
  <c r="AU447" i="4"/>
  <c r="AU448" i="4"/>
  <c r="AU449" i="4"/>
  <c r="AU450" i="4"/>
  <c r="AU451" i="4"/>
  <c r="AU452" i="4"/>
  <c r="AU453" i="4"/>
  <c r="AU454" i="4"/>
  <c r="AU455" i="4"/>
  <c r="AU456" i="4"/>
  <c r="AU457" i="4"/>
  <c r="AU458" i="4"/>
  <c r="AU459" i="4"/>
  <c r="AU460" i="4"/>
  <c r="AU461" i="4"/>
  <c r="AU462" i="4"/>
  <c r="AU463" i="4"/>
  <c r="AU464" i="4"/>
  <c r="AU465" i="4"/>
  <c r="AU466" i="4"/>
  <c r="AU467" i="4"/>
  <c r="AU468" i="4"/>
  <c r="AU469" i="4"/>
  <c r="AU470" i="4"/>
  <c r="AU471" i="4"/>
  <c r="AU472" i="4"/>
  <c r="AU473" i="4"/>
  <c r="AU474" i="4"/>
  <c r="AU475" i="4"/>
  <c r="AU476" i="4"/>
  <c r="AU477" i="4"/>
  <c r="AU478" i="4"/>
  <c r="AU479" i="4"/>
  <c r="AU480" i="4"/>
  <c r="AU481" i="4"/>
  <c r="AU482" i="4"/>
  <c r="AU483" i="4"/>
  <c r="AU484" i="4"/>
  <c r="AU485" i="4"/>
  <c r="AU486" i="4"/>
  <c r="AU487" i="4"/>
  <c r="AU488" i="4"/>
  <c r="AU489" i="4"/>
  <c r="AU490" i="4"/>
  <c r="AU491" i="4"/>
  <c r="AU492" i="4"/>
  <c r="AU493" i="4"/>
  <c r="AU494" i="4"/>
  <c r="AU495" i="4"/>
  <c r="AU496" i="4"/>
  <c r="AU497" i="4"/>
  <c r="AU498" i="4"/>
  <c r="AU499" i="4"/>
  <c r="AU500" i="4"/>
  <c r="AU501" i="4"/>
  <c r="AU502" i="4"/>
  <c r="AU503" i="4"/>
  <c r="AU504" i="4"/>
  <c r="AU505" i="4"/>
  <c r="AU506" i="4"/>
  <c r="AU507" i="4"/>
  <c r="AU508" i="4"/>
  <c r="AU509" i="4"/>
  <c r="AU510" i="4"/>
  <c r="AU511" i="4"/>
  <c r="AU512" i="4"/>
  <c r="AU513" i="4"/>
  <c r="AU514" i="4"/>
  <c r="AU515" i="4"/>
  <c r="AU516" i="4"/>
  <c r="AU517" i="4"/>
  <c r="AU518" i="4"/>
  <c r="AU519" i="4"/>
  <c r="AU520" i="4"/>
  <c r="AU521" i="4"/>
  <c r="AU522" i="4"/>
  <c r="AU523" i="4"/>
  <c r="AU524" i="4"/>
  <c r="AU525" i="4"/>
  <c r="AU526" i="4"/>
  <c r="AU527" i="4"/>
  <c r="AU528" i="4"/>
  <c r="AU529" i="4"/>
  <c r="AU530" i="4"/>
  <c r="AU531" i="4"/>
  <c r="AU532" i="4"/>
  <c r="AU533" i="4"/>
  <c r="AU534" i="4"/>
  <c r="AU535" i="4"/>
  <c r="AU536" i="4"/>
  <c r="AU537" i="4"/>
  <c r="AU538" i="4"/>
  <c r="AU539" i="4"/>
  <c r="AU540" i="4"/>
  <c r="AU541" i="4"/>
  <c r="AU542" i="4"/>
  <c r="AU543" i="4"/>
  <c r="AU544" i="4"/>
  <c r="AU545" i="4"/>
  <c r="AU546" i="4"/>
  <c r="AU547" i="4"/>
  <c r="AU548" i="4"/>
  <c r="AU550" i="4"/>
  <c r="AU551" i="4"/>
  <c r="AU552" i="4"/>
  <c r="AU553" i="4"/>
  <c r="AU554" i="4"/>
  <c r="AU555" i="4"/>
  <c r="AU556" i="4"/>
  <c r="AU557" i="4"/>
  <c r="AU558" i="4"/>
  <c r="AU559" i="4"/>
  <c r="AU3" i="4"/>
  <c r="AP4" i="4"/>
  <c r="AP5" i="4"/>
  <c r="AP6" i="4"/>
  <c r="AP7" i="4"/>
  <c r="AP8" i="4"/>
  <c r="AP9" i="4"/>
  <c r="AP10" i="4"/>
  <c r="AP11" i="4"/>
  <c r="AP12" i="4"/>
  <c r="AP13" i="4"/>
  <c r="AP14" i="4"/>
  <c r="AP15" i="4"/>
  <c r="AP16" i="4"/>
  <c r="AP17" i="4"/>
  <c r="AP18" i="4"/>
  <c r="AP19" i="4"/>
  <c r="AP20" i="4"/>
  <c r="AP21" i="4"/>
  <c r="AP22" i="4"/>
  <c r="AP23" i="4"/>
  <c r="AP24" i="4"/>
  <c r="AP25" i="4"/>
  <c r="AP26" i="4"/>
  <c r="AP27" i="4"/>
  <c r="AP28" i="4"/>
  <c r="AP29" i="4"/>
  <c r="AP30" i="4"/>
  <c r="AP31" i="4"/>
  <c r="AP32" i="4"/>
  <c r="AP33" i="4"/>
  <c r="AP34" i="4"/>
  <c r="AP35" i="4"/>
  <c r="AP36" i="4"/>
  <c r="AP37" i="4"/>
  <c r="AP38" i="4"/>
  <c r="AP39" i="4"/>
  <c r="AP40" i="4"/>
  <c r="AP41" i="4"/>
  <c r="AP42" i="4"/>
  <c r="AP43" i="4"/>
  <c r="AP44" i="4"/>
  <c r="AP45" i="4"/>
  <c r="AP46" i="4"/>
  <c r="AP47" i="4"/>
  <c r="AP48" i="4"/>
  <c r="AP49" i="4"/>
  <c r="AP50" i="4"/>
  <c r="AP51" i="4"/>
  <c r="AP52" i="4"/>
  <c r="AP53" i="4"/>
  <c r="AP54" i="4"/>
  <c r="AP55" i="4"/>
  <c r="AP56" i="4"/>
  <c r="AP57" i="4"/>
  <c r="AP58" i="4"/>
  <c r="AP59" i="4"/>
  <c r="AP60" i="4"/>
  <c r="AP61" i="4"/>
  <c r="AP62" i="4"/>
  <c r="AP63" i="4"/>
  <c r="AP64" i="4"/>
  <c r="AP65" i="4"/>
  <c r="AP66" i="4"/>
  <c r="AP67" i="4"/>
  <c r="AP68" i="4"/>
  <c r="AP69" i="4"/>
  <c r="AP70" i="4"/>
  <c r="AP71" i="4"/>
  <c r="AP72" i="4"/>
  <c r="AP73" i="4"/>
  <c r="AP74" i="4"/>
  <c r="AP75" i="4"/>
  <c r="AP76" i="4"/>
  <c r="AP77" i="4"/>
  <c r="AP78" i="4"/>
  <c r="AP79" i="4"/>
  <c r="AP80" i="4"/>
  <c r="AP81" i="4"/>
  <c r="AP82" i="4"/>
  <c r="AP83" i="4"/>
  <c r="AP84" i="4"/>
  <c r="AP85" i="4"/>
  <c r="AP86" i="4"/>
  <c r="AP87" i="4"/>
  <c r="AP88" i="4"/>
  <c r="AP89" i="4"/>
  <c r="AP90" i="4"/>
  <c r="AP91" i="4"/>
  <c r="AP92" i="4"/>
  <c r="AP93" i="4"/>
  <c r="AP94" i="4"/>
  <c r="AP95" i="4"/>
  <c r="AP96" i="4"/>
  <c r="AP103" i="4"/>
  <c r="AP104" i="4"/>
  <c r="AP105" i="4"/>
  <c r="AP106" i="4"/>
  <c r="AP107" i="4"/>
  <c r="AP108" i="4"/>
  <c r="AP109" i="4"/>
  <c r="AP110" i="4"/>
  <c r="AP111" i="4"/>
  <c r="AP112" i="4"/>
  <c r="AP113" i="4"/>
  <c r="AP114" i="4"/>
  <c r="AP115" i="4"/>
  <c r="AP116" i="4"/>
  <c r="AP117" i="4"/>
  <c r="AP118" i="4"/>
  <c r="AP119" i="4"/>
  <c r="AP120" i="4"/>
  <c r="AP121" i="4"/>
  <c r="AP122" i="4"/>
  <c r="AP123" i="4"/>
  <c r="AP124" i="4"/>
  <c r="AP125" i="4"/>
  <c r="AP126" i="4"/>
  <c r="AP127" i="4"/>
  <c r="AP128" i="4"/>
  <c r="AP129" i="4"/>
  <c r="AP130" i="4"/>
  <c r="AP131" i="4"/>
  <c r="AP132" i="4"/>
  <c r="AP133" i="4"/>
  <c r="AP134" i="4"/>
  <c r="AP135" i="4"/>
  <c r="AP136" i="4"/>
  <c r="AP137" i="4"/>
  <c r="AP138" i="4"/>
  <c r="AP139" i="4"/>
  <c r="AP140" i="4"/>
  <c r="AP141" i="4"/>
  <c r="AP142" i="4"/>
  <c r="AP143" i="4"/>
  <c r="AP144" i="4"/>
  <c r="AP145" i="4"/>
  <c r="AP146" i="4"/>
  <c r="AP147" i="4"/>
  <c r="AP148" i="4"/>
  <c r="AP149" i="4"/>
  <c r="AP150" i="4"/>
  <c r="AP151" i="4"/>
  <c r="AP152" i="4"/>
  <c r="AP153" i="4"/>
  <c r="AP154" i="4"/>
  <c r="AP155" i="4"/>
  <c r="AP156" i="4"/>
  <c r="AP157" i="4"/>
  <c r="AP158" i="4"/>
  <c r="AP159" i="4"/>
  <c r="AP160" i="4"/>
  <c r="AP161" i="4"/>
  <c r="AP162" i="4"/>
  <c r="AP163" i="4"/>
  <c r="AP164" i="4"/>
  <c r="AP165" i="4"/>
  <c r="AP166" i="4"/>
  <c r="AP167" i="4"/>
  <c r="AP168" i="4"/>
  <c r="AP169" i="4"/>
  <c r="AP170" i="4"/>
  <c r="AP171" i="4"/>
  <c r="AP172" i="4"/>
  <c r="AP173" i="4"/>
  <c r="AP174" i="4"/>
  <c r="AP175" i="4"/>
  <c r="AP176" i="4"/>
  <c r="AP177" i="4"/>
  <c r="AP178" i="4"/>
  <c r="AP179" i="4"/>
  <c r="AP180" i="4"/>
  <c r="AP181" i="4"/>
  <c r="AP182" i="4"/>
  <c r="AP183" i="4"/>
  <c r="AP184" i="4"/>
  <c r="AP185" i="4"/>
  <c r="AP186" i="4"/>
  <c r="AP187" i="4"/>
  <c r="AP188" i="4"/>
  <c r="AP189" i="4"/>
  <c r="AP190" i="4"/>
  <c r="AP191" i="4"/>
  <c r="AP192" i="4"/>
  <c r="AP193" i="4"/>
  <c r="AP194" i="4"/>
  <c r="AP195" i="4"/>
  <c r="AP196" i="4"/>
  <c r="AP197" i="4"/>
  <c r="AP198" i="4"/>
  <c r="AP199" i="4"/>
  <c r="AP200" i="4"/>
  <c r="AP201" i="4"/>
  <c r="AP202" i="4"/>
  <c r="AP203" i="4"/>
  <c r="AP204" i="4"/>
  <c r="AP205" i="4"/>
  <c r="AP206" i="4"/>
  <c r="AP207" i="4"/>
  <c r="AP208" i="4"/>
  <c r="AP209" i="4"/>
  <c r="AP210" i="4"/>
  <c r="AP211" i="4"/>
  <c r="AP212" i="4"/>
  <c r="AP213" i="4"/>
  <c r="AP214" i="4"/>
  <c r="AP215" i="4"/>
  <c r="AP216" i="4"/>
  <c r="AP217" i="4"/>
  <c r="AP218" i="4"/>
  <c r="AP219" i="4"/>
  <c r="AP220" i="4"/>
  <c r="AP221" i="4"/>
  <c r="AP222" i="4"/>
  <c r="AP223" i="4"/>
  <c r="AP224" i="4"/>
  <c r="AP225" i="4"/>
  <c r="AP226" i="4"/>
  <c r="AP227" i="4"/>
  <c r="AP228" i="4"/>
  <c r="AP229" i="4"/>
  <c r="AP230" i="4"/>
  <c r="AP231" i="4"/>
  <c r="AP232" i="4"/>
  <c r="AP233" i="4"/>
  <c r="AP234" i="4"/>
  <c r="AP235" i="4"/>
  <c r="AP236" i="4"/>
  <c r="AP238" i="4"/>
  <c r="AP239" i="4"/>
  <c r="AP240" i="4"/>
  <c r="AP241" i="4"/>
  <c r="AP242" i="4"/>
  <c r="AP243" i="4"/>
  <c r="AP244" i="4"/>
  <c r="AP245" i="4"/>
  <c r="AP246" i="4"/>
  <c r="AP247" i="4"/>
  <c r="AP248" i="4"/>
  <c r="AP249" i="4"/>
  <c r="AP250" i="4"/>
  <c r="AP251" i="4"/>
  <c r="AP252" i="4"/>
  <c r="AP253" i="4"/>
  <c r="AP254" i="4"/>
  <c r="AP255" i="4"/>
  <c r="AP256" i="4"/>
  <c r="AP257" i="4"/>
  <c r="AP258" i="4"/>
  <c r="AP259" i="4"/>
  <c r="AP260" i="4"/>
  <c r="AP261" i="4"/>
  <c r="AP262" i="4"/>
  <c r="AP263" i="4"/>
  <c r="AP264" i="4"/>
  <c r="AP265" i="4"/>
  <c r="AP266" i="4"/>
  <c r="AP267" i="4"/>
  <c r="AP268" i="4"/>
  <c r="AP269" i="4"/>
  <c r="AP270" i="4"/>
  <c r="AP271" i="4"/>
  <c r="AP272" i="4"/>
  <c r="AP273" i="4"/>
  <c r="AP274" i="4"/>
  <c r="AP275" i="4"/>
  <c r="AP276" i="4"/>
  <c r="AP277" i="4"/>
  <c r="AP278" i="4"/>
  <c r="AP279" i="4"/>
  <c r="AP280" i="4"/>
  <c r="AP281" i="4"/>
  <c r="AP282" i="4"/>
  <c r="AP283" i="4"/>
  <c r="AP284" i="4"/>
  <c r="AP285" i="4"/>
  <c r="AP286" i="4"/>
  <c r="AP287" i="4"/>
  <c r="AP288" i="4"/>
  <c r="AP289" i="4"/>
  <c r="AP290" i="4"/>
  <c r="AP291" i="4"/>
  <c r="AP292" i="4"/>
  <c r="AP293" i="4"/>
  <c r="AP294" i="4"/>
  <c r="AP295" i="4"/>
  <c r="AP296" i="4"/>
  <c r="AP297" i="4"/>
  <c r="AP298" i="4"/>
  <c r="AP299" i="4"/>
  <c r="AP300" i="4"/>
  <c r="AP301" i="4"/>
  <c r="AP302" i="4"/>
  <c r="AP303" i="4"/>
  <c r="AP304" i="4"/>
  <c r="AP305" i="4"/>
  <c r="AP306" i="4"/>
  <c r="AP307" i="4"/>
  <c r="AP308" i="4"/>
  <c r="AP309" i="4"/>
  <c r="AP310" i="4"/>
  <c r="AP311" i="4"/>
  <c r="AP312" i="4"/>
  <c r="AP313" i="4"/>
  <c r="AP314" i="4"/>
  <c r="AP315" i="4"/>
  <c r="AP316" i="4"/>
  <c r="AP317" i="4"/>
  <c r="AP318" i="4"/>
  <c r="AP319" i="4"/>
  <c r="AP320" i="4"/>
  <c r="AP321" i="4"/>
  <c r="AP322" i="4"/>
  <c r="AP323" i="4"/>
  <c r="AP324" i="4"/>
  <c r="AP325" i="4"/>
  <c r="AP326" i="4"/>
  <c r="AP327" i="4"/>
  <c r="AP328" i="4"/>
  <c r="AP329" i="4"/>
  <c r="AP333" i="4"/>
  <c r="AP334" i="4"/>
  <c r="AP335" i="4"/>
  <c r="AP336" i="4"/>
  <c r="AP337" i="4"/>
  <c r="AP338" i="4"/>
  <c r="AP339" i="4"/>
  <c r="AP340" i="4"/>
  <c r="AP341" i="4"/>
  <c r="AP342" i="4"/>
  <c r="AP343" i="4"/>
  <c r="AP344" i="4"/>
  <c r="AP345" i="4"/>
  <c r="AP346" i="4"/>
  <c r="AP347" i="4"/>
  <c r="AP348" i="4"/>
  <c r="AP349" i="4"/>
  <c r="AP350" i="4"/>
  <c r="AP351" i="4"/>
  <c r="AP352" i="4"/>
  <c r="AP353" i="4"/>
  <c r="AP354" i="4"/>
  <c r="AP355" i="4"/>
  <c r="AP356" i="4"/>
  <c r="AP357" i="4"/>
  <c r="AP358" i="4"/>
  <c r="AP359" i="4"/>
  <c r="AP360" i="4"/>
  <c r="AP361" i="4"/>
  <c r="AP362" i="4"/>
  <c r="AP363" i="4"/>
  <c r="AP364" i="4"/>
  <c r="AP365" i="4"/>
  <c r="AP366" i="4"/>
  <c r="AP367" i="4"/>
  <c r="AP368" i="4"/>
  <c r="AP369" i="4"/>
  <c r="AP370" i="4"/>
  <c r="AP371" i="4"/>
  <c r="AP372" i="4"/>
  <c r="AP373" i="4"/>
  <c r="AP374" i="4"/>
  <c r="AP375" i="4"/>
  <c r="AP376" i="4"/>
  <c r="AP377" i="4"/>
  <c r="AP378" i="4"/>
  <c r="AP379" i="4"/>
  <c r="AP380" i="4"/>
  <c r="AP381" i="4"/>
  <c r="AP382" i="4"/>
  <c r="AP383" i="4"/>
  <c r="AP384" i="4"/>
  <c r="AP385" i="4"/>
  <c r="AP386" i="4"/>
  <c r="AP387" i="4"/>
  <c r="AP388" i="4"/>
  <c r="AP389" i="4"/>
  <c r="AP390" i="4"/>
  <c r="AP391" i="4"/>
  <c r="AP392" i="4"/>
  <c r="AP393" i="4"/>
  <c r="AP394" i="4"/>
  <c r="AP395" i="4"/>
  <c r="AP396" i="4"/>
  <c r="AP397" i="4"/>
  <c r="AP398" i="4"/>
  <c r="AP399" i="4"/>
  <c r="AP400" i="4"/>
  <c r="AP401" i="4"/>
  <c r="AP402" i="4"/>
  <c r="AP403" i="4"/>
  <c r="AP404" i="4"/>
  <c r="AP405" i="4"/>
  <c r="AP406" i="4"/>
  <c r="AP407" i="4"/>
  <c r="AP408" i="4"/>
  <c r="AP409" i="4"/>
  <c r="AP410" i="4"/>
  <c r="AP411" i="4"/>
  <c r="AP412" i="4"/>
  <c r="AP413" i="4"/>
  <c r="AP414" i="4"/>
  <c r="AP415" i="4"/>
  <c r="AP416" i="4"/>
  <c r="AP417" i="4"/>
  <c r="AP418" i="4"/>
  <c r="AP419" i="4"/>
  <c r="AP420" i="4"/>
  <c r="AP421" i="4"/>
  <c r="AP422" i="4"/>
  <c r="AP423" i="4"/>
  <c r="AP424" i="4"/>
  <c r="AP425" i="4"/>
  <c r="AP426" i="4"/>
  <c r="AP427" i="4"/>
  <c r="AP428" i="4"/>
  <c r="AP429" i="4"/>
  <c r="AP430" i="4"/>
  <c r="AP431" i="4"/>
  <c r="AP432" i="4"/>
  <c r="AP433" i="4"/>
  <c r="AP434" i="4"/>
  <c r="AP435" i="4"/>
  <c r="AP436" i="4"/>
  <c r="AP437" i="4"/>
  <c r="AP438" i="4"/>
  <c r="AP439" i="4"/>
  <c r="AP440" i="4"/>
  <c r="AP442" i="4"/>
  <c r="AP444" i="4"/>
  <c r="AP446" i="4"/>
  <c r="AP447" i="4"/>
  <c r="AP448" i="4"/>
  <c r="AP449" i="4"/>
  <c r="AP450" i="4"/>
  <c r="AP451" i="4"/>
  <c r="AP452" i="4"/>
  <c r="AP453" i="4"/>
  <c r="AP454" i="4"/>
  <c r="AP455" i="4"/>
  <c r="AP456" i="4"/>
  <c r="AP460" i="4"/>
  <c r="AP461" i="4"/>
  <c r="AP462" i="4"/>
  <c r="AP463" i="4"/>
  <c r="AP464" i="4"/>
  <c r="AP465" i="4"/>
  <c r="AP466" i="4"/>
  <c r="AP467" i="4"/>
  <c r="AP468" i="4"/>
  <c r="AP469" i="4"/>
  <c r="AP470" i="4"/>
  <c r="AP471" i="4"/>
  <c r="AP472" i="4"/>
  <c r="AP473" i="4"/>
  <c r="AP474" i="4"/>
  <c r="AP475" i="4"/>
  <c r="AP476" i="4"/>
  <c r="AP477" i="4"/>
  <c r="AP478" i="4"/>
  <c r="AP479" i="4"/>
  <c r="AP480" i="4"/>
  <c r="AP481" i="4"/>
  <c r="AP482" i="4"/>
  <c r="AP483" i="4"/>
  <c r="AP484" i="4"/>
  <c r="AP485" i="4"/>
  <c r="AP486" i="4"/>
  <c r="AP487" i="4"/>
  <c r="AP488" i="4"/>
  <c r="AP489" i="4"/>
  <c r="AP490" i="4"/>
  <c r="AP491" i="4"/>
  <c r="AP492" i="4"/>
  <c r="AP493" i="4"/>
  <c r="AP494" i="4"/>
  <c r="AP495" i="4"/>
  <c r="AP496" i="4"/>
  <c r="AP497" i="4"/>
  <c r="AP498" i="4"/>
  <c r="AP499" i="4"/>
  <c r="AP500" i="4"/>
  <c r="AP503" i="4"/>
  <c r="AP504" i="4"/>
  <c r="AP505" i="4"/>
  <c r="AP506" i="4"/>
  <c r="AP507" i="4"/>
  <c r="AP508" i="4"/>
  <c r="AP509" i="4"/>
  <c r="AP510" i="4"/>
  <c r="AP511" i="4"/>
  <c r="AP512" i="4"/>
  <c r="AP513" i="4"/>
  <c r="AP514" i="4"/>
  <c r="AP515" i="4"/>
  <c r="AP516" i="4"/>
  <c r="AP517" i="4"/>
  <c r="AP518" i="4"/>
  <c r="AP523" i="4"/>
  <c r="AP524" i="4"/>
  <c r="AP525" i="4"/>
  <c r="AP526" i="4"/>
  <c r="AP527" i="4"/>
  <c r="AP528" i="4"/>
  <c r="AP529" i="4"/>
  <c r="AP530" i="4"/>
  <c r="AP531" i="4"/>
  <c r="AP532" i="4"/>
  <c r="AP533" i="4"/>
  <c r="AP534" i="4"/>
  <c r="AP535" i="4"/>
  <c r="AP536" i="4"/>
  <c r="AP537" i="4"/>
  <c r="AP538" i="4"/>
  <c r="AP539" i="4"/>
  <c r="AP540" i="4"/>
  <c r="AP541" i="4"/>
  <c r="AP542" i="4"/>
  <c r="AP543" i="4"/>
  <c r="AP544" i="4"/>
  <c r="AP545" i="4"/>
  <c r="AP546" i="4"/>
  <c r="AP547" i="4"/>
  <c r="AP548" i="4"/>
  <c r="AP552" i="4"/>
  <c r="AP553" i="4"/>
  <c r="AP554" i="4"/>
  <c r="AP555" i="4"/>
  <c r="AP556" i="4"/>
  <c r="AP557" i="4"/>
  <c r="AP558" i="4"/>
  <c r="AP559" i="4"/>
  <c r="AP3" i="4"/>
  <c r="AK103" i="4"/>
  <c r="AK104" i="4"/>
  <c r="AK105" i="4"/>
  <c r="AK106" i="4"/>
  <c r="AK107" i="4"/>
  <c r="AK108" i="4"/>
  <c r="AK109" i="4"/>
  <c r="AK110" i="4"/>
  <c r="AK111" i="4"/>
  <c r="AK112" i="4"/>
  <c r="AK113" i="4"/>
  <c r="AK114" i="4"/>
  <c r="AK115" i="4"/>
  <c r="AK117" i="4"/>
  <c r="AK118" i="4"/>
  <c r="AK119" i="4"/>
  <c r="AK120" i="4"/>
  <c r="AK121" i="4"/>
  <c r="AK122" i="4"/>
  <c r="AK123" i="4"/>
  <c r="AK124" i="4"/>
  <c r="AK125" i="4"/>
  <c r="AK129" i="4"/>
  <c r="AK130" i="4"/>
  <c r="AK131" i="4"/>
  <c r="AK132" i="4"/>
  <c r="AK133" i="4"/>
  <c r="AK134" i="4"/>
  <c r="AK135" i="4"/>
  <c r="AK136" i="4"/>
  <c r="AK137" i="4"/>
  <c r="AK138" i="4"/>
  <c r="AK139" i="4"/>
  <c r="AK140" i="4"/>
  <c r="AK141" i="4"/>
  <c r="AK142" i="4"/>
  <c r="AK143" i="4"/>
  <c r="AK144" i="4"/>
  <c r="AK145" i="4"/>
  <c r="AK146" i="4"/>
  <c r="AK147" i="4"/>
  <c r="AK148" i="4"/>
  <c r="AK149" i="4"/>
  <c r="AK150" i="4"/>
  <c r="AK151" i="4"/>
  <c r="AK152" i="4"/>
  <c r="AK153" i="4"/>
  <c r="AK154" i="4"/>
  <c r="AK155" i="4"/>
  <c r="AK156" i="4"/>
  <c r="AK157" i="4"/>
  <c r="AK158" i="4"/>
  <c r="AK160" i="4"/>
  <c r="AK161" i="4"/>
  <c r="AK162" i="4"/>
  <c r="AK163" i="4"/>
  <c r="AK164" i="4"/>
  <c r="AK165" i="4"/>
  <c r="AK166" i="4"/>
  <c r="AK167" i="4"/>
  <c r="AK168" i="4"/>
  <c r="AK169" i="4"/>
  <c r="AK170" i="4"/>
  <c r="AK171" i="4"/>
  <c r="AK172" i="4"/>
  <c r="AK173" i="4"/>
  <c r="AK174" i="4"/>
  <c r="AK175" i="4"/>
  <c r="AK176" i="4"/>
  <c r="AK178" i="4"/>
  <c r="AK180" i="4"/>
  <c r="AK181" i="4"/>
  <c r="AK182" i="4"/>
  <c r="AK183" i="4"/>
  <c r="AK184" i="4"/>
  <c r="AK186" i="4"/>
  <c r="AK187" i="4"/>
  <c r="AK188" i="4"/>
  <c r="AK189" i="4"/>
  <c r="AK192" i="4"/>
  <c r="AK193" i="4"/>
  <c r="AK194" i="4"/>
  <c r="AK195" i="4"/>
  <c r="AK196" i="4"/>
  <c r="AK197" i="4"/>
  <c r="AK198" i="4"/>
  <c r="AK199" i="4"/>
  <c r="AK200" i="4"/>
  <c r="AK201" i="4"/>
  <c r="AK202" i="4"/>
  <c r="AK203" i="4"/>
  <c r="AK204" i="4"/>
  <c r="AK208" i="4"/>
  <c r="AK209" i="4"/>
  <c r="AK210" i="4"/>
  <c r="AK211" i="4"/>
  <c r="AK212" i="4"/>
  <c r="AK213" i="4"/>
  <c r="AK214" i="4"/>
  <c r="AK215" i="4"/>
  <c r="AK216" i="4"/>
  <c r="AK217" i="4"/>
  <c r="AK218" i="4"/>
  <c r="AK219" i="4"/>
  <c r="AK220" i="4"/>
  <c r="AK221" i="4"/>
  <c r="AK222" i="4"/>
  <c r="AK223" i="4"/>
  <c r="AK224" i="4"/>
  <c r="AK225" i="4"/>
  <c r="AK226" i="4"/>
  <c r="AK227" i="4"/>
  <c r="AK228" i="4"/>
  <c r="AK229" i="4"/>
  <c r="AK230" i="4"/>
  <c r="AK231" i="4"/>
  <c r="AK232" i="4"/>
  <c r="AK233" i="4"/>
  <c r="AK234" i="4"/>
  <c r="AK235" i="4"/>
  <c r="AK236" i="4"/>
  <c r="AK251" i="4"/>
  <c r="AK252" i="4"/>
  <c r="AK253" i="4"/>
  <c r="AK254" i="4"/>
  <c r="AK255" i="4"/>
  <c r="AK256" i="4"/>
  <c r="AK257" i="4"/>
  <c r="AK258" i="4"/>
  <c r="AK259" i="4"/>
  <c r="AK260" i="4"/>
  <c r="AK261" i="4"/>
  <c r="AK262" i="4"/>
  <c r="AK263" i="4"/>
  <c r="AK264" i="4"/>
  <c r="AK265" i="4"/>
  <c r="AK266" i="4"/>
  <c r="AK267" i="4"/>
  <c r="AK268" i="4"/>
  <c r="AK269" i="4"/>
  <c r="AK270" i="4"/>
  <c r="AK271" i="4"/>
  <c r="AK272" i="4"/>
  <c r="AK276" i="4"/>
  <c r="AK277" i="4"/>
  <c r="AK278" i="4"/>
  <c r="AK279" i="4"/>
  <c r="AK280" i="4"/>
  <c r="AK281" i="4"/>
  <c r="AK282" i="4"/>
  <c r="AK283" i="4"/>
  <c r="AK284" i="4"/>
  <c r="AK285" i="4"/>
  <c r="AK286" i="4"/>
  <c r="AK287" i="4"/>
  <c r="AK288" i="4"/>
  <c r="AK289" i="4"/>
  <c r="AK290" i="4"/>
  <c r="AK291" i="4"/>
  <c r="AK292" i="4"/>
  <c r="AK293" i="4"/>
  <c r="AK294" i="4"/>
  <c r="AK295" i="4"/>
  <c r="AK296" i="4"/>
  <c r="AK297" i="4"/>
  <c r="AK298" i="4"/>
  <c r="AK299" i="4"/>
  <c r="AK300" i="4"/>
  <c r="AK301" i="4"/>
  <c r="AK302" i="4"/>
  <c r="AK303" i="4"/>
  <c r="AK304" i="4"/>
  <c r="AK305" i="4"/>
  <c r="AK306" i="4"/>
  <c r="AK310" i="4"/>
  <c r="AK311" i="4"/>
  <c r="AK312" i="4"/>
  <c r="AK313" i="4"/>
  <c r="AK314" i="4"/>
  <c r="AK315" i="4"/>
  <c r="AK316" i="4"/>
  <c r="AK317" i="4"/>
  <c r="AK318" i="4"/>
  <c r="AK319" i="4"/>
  <c r="AK320" i="4"/>
  <c r="AK321" i="4"/>
  <c r="AK322" i="4"/>
  <c r="AK323" i="4"/>
  <c r="AK324" i="4"/>
  <c r="AK325" i="4"/>
  <c r="AK326" i="4"/>
  <c r="AK327" i="4"/>
  <c r="AK328" i="4"/>
  <c r="AK329" i="4"/>
  <c r="AK333" i="4"/>
  <c r="AK334" i="4"/>
  <c r="AK335" i="4"/>
  <c r="AK336" i="4"/>
  <c r="AK337" i="4"/>
  <c r="AK338" i="4"/>
  <c r="AK339" i="4"/>
  <c r="AK340" i="4"/>
  <c r="AK341" i="4"/>
  <c r="AK342" i="4"/>
  <c r="AK343" i="4"/>
  <c r="AK344" i="4"/>
  <c r="AK345" i="4"/>
  <c r="AK346" i="4"/>
  <c r="AK347" i="4"/>
  <c r="AK348" i="4"/>
  <c r="AK349" i="4"/>
  <c r="AK350" i="4"/>
  <c r="AK351" i="4"/>
  <c r="AK355" i="4"/>
  <c r="AK356" i="4"/>
  <c r="AK357" i="4"/>
  <c r="AK358" i="4"/>
  <c r="AK359" i="4"/>
  <c r="AK360" i="4"/>
  <c r="AK361" i="4"/>
  <c r="AK362" i="4"/>
  <c r="AK363" i="4"/>
  <c r="AK364" i="4"/>
  <c r="AK365" i="4"/>
  <c r="AK366" i="4"/>
  <c r="AK367" i="4"/>
  <c r="AK368" i="4"/>
  <c r="AK369" i="4"/>
  <c r="AK370" i="4"/>
  <c r="AK371" i="4"/>
  <c r="AK372" i="4"/>
  <c r="AK373" i="4"/>
  <c r="AK374" i="4"/>
  <c r="AK375" i="4"/>
  <c r="AK376" i="4"/>
  <c r="AK377" i="4"/>
  <c r="AK378" i="4"/>
  <c r="AK379" i="4"/>
  <c r="AK380" i="4"/>
  <c r="AK381" i="4"/>
  <c r="AK382" i="4"/>
  <c r="AK383" i="4"/>
  <c r="AK384" i="4"/>
  <c r="AK385" i="4"/>
  <c r="AK386" i="4"/>
  <c r="AK390" i="4"/>
  <c r="AK391" i="4"/>
  <c r="AK392" i="4"/>
  <c r="AK393" i="4"/>
  <c r="AK394" i="4"/>
  <c r="AK395" i="4"/>
  <c r="AK396" i="4"/>
  <c r="AK397" i="4"/>
  <c r="AK398" i="4"/>
  <c r="AK399" i="4"/>
  <c r="AK400" i="4"/>
  <c r="AK401" i="4"/>
  <c r="AK402" i="4"/>
  <c r="AK403" i="4"/>
  <c r="AK404" i="4"/>
  <c r="AK405" i="4"/>
  <c r="AK409" i="4"/>
  <c r="AK410" i="4"/>
  <c r="AK411" i="4"/>
  <c r="AK412" i="4"/>
  <c r="AK413" i="4"/>
  <c r="AK414" i="4"/>
  <c r="AK415" i="4"/>
  <c r="AK416" i="4"/>
  <c r="AK417" i="4"/>
  <c r="AK418" i="4"/>
  <c r="AK419" i="4"/>
  <c r="AK420" i="4"/>
  <c r="AK421" i="4"/>
  <c r="AK422" i="4"/>
  <c r="AK423" i="4"/>
  <c r="AK424" i="4"/>
  <c r="AK425" i="4"/>
  <c r="AK426" i="4"/>
  <c r="AK430" i="4"/>
  <c r="AK431" i="4"/>
  <c r="AK432" i="4"/>
  <c r="AK433" i="4"/>
  <c r="AK434" i="4"/>
  <c r="AK435" i="4"/>
  <c r="AK436" i="4"/>
  <c r="AK437" i="4"/>
  <c r="AK438" i="4"/>
  <c r="AK439" i="4"/>
  <c r="AK440" i="4"/>
  <c r="AK442" i="4"/>
  <c r="AK444" i="4"/>
  <c r="AK446" i="4"/>
  <c r="AK447" i="4"/>
  <c r="AK448" i="4"/>
  <c r="AK449" i="4"/>
  <c r="AK450" i="4"/>
  <c r="AK451" i="4"/>
  <c r="AK452" i="4"/>
  <c r="AK453" i="4"/>
  <c r="AK454" i="4"/>
  <c r="AK455" i="4"/>
  <c r="AK456" i="4"/>
  <c r="AK460" i="4"/>
  <c r="AK461" i="4"/>
  <c r="AK462" i="4"/>
  <c r="AK463" i="4"/>
  <c r="AK464" i="4"/>
  <c r="AK465" i="4"/>
  <c r="AK466" i="4"/>
  <c r="AK467" i="4"/>
  <c r="AK468" i="4"/>
  <c r="AK469" i="4"/>
  <c r="AK470" i="4"/>
  <c r="AK471" i="4"/>
  <c r="AK472" i="4"/>
  <c r="AK473" i="4"/>
  <c r="AK477" i="4"/>
  <c r="AK478" i="4"/>
  <c r="AK479" i="4"/>
  <c r="AK483" i="4"/>
  <c r="AK484" i="4"/>
  <c r="AK485" i="4"/>
  <c r="AK486" i="4"/>
  <c r="AK487" i="4"/>
  <c r="AK488" i="4"/>
  <c r="AK489" i="4"/>
  <c r="AK490" i="4"/>
  <c r="AK491" i="4"/>
  <c r="AK492" i="4"/>
  <c r="AK493" i="4"/>
  <c r="AK494" i="4"/>
  <c r="AK495" i="4"/>
  <c r="AK496" i="4"/>
  <c r="AK497" i="4"/>
  <c r="AK498" i="4"/>
  <c r="AK499" i="4"/>
  <c r="AK500" i="4"/>
  <c r="AK503" i="4"/>
  <c r="AK504" i="4"/>
  <c r="AK508" i="4"/>
  <c r="AK509" i="4"/>
  <c r="AK510" i="4"/>
  <c r="AK511" i="4"/>
  <c r="AK512" i="4"/>
  <c r="AK513" i="4"/>
  <c r="AK514" i="4"/>
  <c r="AK515" i="4"/>
  <c r="AK516" i="4"/>
  <c r="AK517" i="4"/>
  <c r="AK518" i="4"/>
  <c r="AK523" i="4"/>
  <c r="AK524" i="4"/>
  <c r="AK525" i="4"/>
  <c r="AK526" i="4"/>
  <c r="AK527" i="4"/>
  <c r="AK528" i="4"/>
  <c r="AK529" i="4"/>
  <c r="AK530" i="4"/>
  <c r="AK531" i="4"/>
  <c r="AK532" i="4"/>
  <c r="AK533" i="4"/>
  <c r="AK534" i="4"/>
  <c r="AK535" i="4"/>
  <c r="AK536" i="4"/>
  <c r="AK540" i="4"/>
  <c r="AK541" i="4"/>
  <c r="AK542" i="4"/>
  <c r="AK543" i="4"/>
  <c r="AK544" i="4"/>
  <c r="AK545" i="4"/>
  <c r="AK546" i="4"/>
  <c r="AK547" i="4"/>
  <c r="AK548" i="4"/>
  <c r="AK552" i="4"/>
  <c r="AK553" i="4"/>
  <c r="AK554" i="4"/>
  <c r="AK555" i="4"/>
  <c r="AK556" i="4"/>
  <c r="AK557" i="4"/>
  <c r="AK558" i="4"/>
  <c r="AK559" i="4"/>
  <c r="AK3" i="4"/>
  <c r="AF9" i="4"/>
  <c r="AG9" i="4" s="1"/>
  <c r="AF23" i="4"/>
  <c r="AG23" i="4" s="1"/>
  <c r="AF32" i="4"/>
  <c r="AG32" i="4" s="1"/>
  <c r="AF34" i="4"/>
  <c r="AG34" i="4" s="1"/>
  <c r="AF41" i="4"/>
  <c r="AG41" i="4" s="1"/>
  <c r="AF45" i="4"/>
  <c r="AG45" i="4" s="1"/>
  <c r="AF49" i="4"/>
  <c r="AG49" i="4" s="1"/>
  <c r="AF58" i="4"/>
  <c r="AG58" i="4" s="1"/>
  <c r="AF65" i="4"/>
  <c r="AG65" i="4" s="1"/>
  <c r="AF66" i="4"/>
  <c r="AG66" i="4" s="1"/>
  <c r="AF152" i="4"/>
  <c r="AG152" i="4" s="1"/>
  <c r="AF67" i="4"/>
  <c r="AG67" i="4" s="1"/>
  <c r="AF69" i="4"/>
  <c r="AG69" i="4" s="1"/>
  <c r="AF71" i="4"/>
  <c r="AG71" i="4" s="1"/>
  <c r="AF74" i="4"/>
  <c r="AG74" i="4" s="1"/>
  <c r="AF77" i="4"/>
  <c r="AG77" i="4" s="1"/>
  <c r="AF79" i="4"/>
  <c r="AG79" i="4" s="1"/>
  <c r="AF82" i="4"/>
  <c r="AG82" i="4" s="1"/>
  <c r="AF83" i="4"/>
  <c r="AG83" i="4" s="1"/>
  <c r="AF86" i="4"/>
  <c r="AG86" i="4" s="1"/>
  <c r="AF90" i="4"/>
  <c r="AG90" i="4" s="1"/>
  <c r="AF91" i="4"/>
  <c r="AG91" i="4" s="1"/>
  <c r="AF93" i="4"/>
  <c r="AG93" i="4" s="1"/>
  <c r="AF95" i="4"/>
  <c r="AG95" i="4" s="1"/>
  <c r="AF106" i="4"/>
  <c r="AG106" i="4" s="1"/>
  <c r="AF208" i="4"/>
  <c r="AG208" i="4" s="1"/>
  <c r="AF107" i="4"/>
  <c r="AG107" i="4" s="1"/>
  <c r="AF108" i="4"/>
  <c r="AG108" i="4" s="1"/>
  <c r="AF109" i="4"/>
  <c r="AG109" i="4" s="1"/>
  <c r="AF110" i="4"/>
  <c r="AG110" i="4" s="1"/>
  <c r="AF111" i="4"/>
  <c r="AG111" i="4" s="1"/>
  <c r="AF211" i="4"/>
  <c r="AG211" i="4" s="1"/>
  <c r="AF112" i="4"/>
  <c r="AG112" i="4" s="1"/>
  <c r="AF113" i="4"/>
  <c r="AG113" i="4" s="1"/>
  <c r="AF114" i="4"/>
  <c r="AG114" i="4" s="1"/>
  <c r="AG156" i="4"/>
  <c r="AG157" i="4"/>
  <c r="AG161" i="4"/>
  <c r="AG164" i="4"/>
  <c r="AG165" i="4"/>
  <c r="AG167" i="4"/>
  <c r="AF171" i="4"/>
  <c r="AG171" i="4" s="1"/>
  <c r="AF172" i="4"/>
  <c r="AG172" i="4" s="1"/>
  <c r="AF173" i="4"/>
  <c r="AG173" i="4" s="1"/>
  <c r="AF176" i="4"/>
  <c r="AG176" i="4" s="1"/>
  <c r="AF196" i="4"/>
  <c r="AG196" i="4" s="1"/>
  <c r="AF154" i="4"/>
  <c r="AG154" i="4" s="1"/>
  <c r="AF197" i="4"/>
  <c r="AG197" i="4" s="1"/>
  <c r="AF198" i="4"/>
  <c r="AG198" i="4" s="1"/>
  <c r="AF169" i="4"/>
  <c r="AG169" i="4" s="1"/>
  <c r="AF153" i="4"/>
  <c r="AG153" i="4" s="1"/>
  <c r="AF199" i="4"/>
  <c r="AG199" i="4" s="1"/>
  <c r="AF170" i="4"/>
  <c r="AG170" i="4" s="1"/>
  <c r="AF200" i="4"/>
  <c r="AG200" i="4" s="1"/>
  <c r="AF201" i="4"/>
  <c r="AG201" i="4" s="1"/>
  <c r="AF220" i="4"/>
  <c r="AG220" i="4" s="1"/>
  <c r="AF364" i="4"/>
  <c r="AG364" i="4" s="1"/>
  <c r="AF365" i="4"/>
  <c r="AG365" i="4" s="1"/>
  <c r="AF168" i="4"/>
  <c r="AG168" i="4" s="1"/>
  <c r="AF279" i="4"/>
  <c r="AG279" i="4" s="1"/>
  <c r="AF280" i="4"/>
  <c r="AG280" i="4" s="1"/>
  <c r="AF281" i="4"/>
  <c r="AG281" i="4" s="1"/>
  <c r="AF282" i="4"/>
  <c r="AG282" i="4" s="1"/>
  <c r="AF287" i="4"/>
  <c r="AG287" i="4" s="1"/>
  <c r="AF328" i="4"/>
  <c r="AG328" i="4" s="1"/>
  <c r="AF329" i="4"/>
  <c r="AG329" i="4" s="1"/>
  <c r="AF366" i="4"/>
  <c r="AG366" i="4" s="1"/>
  <c r="AF367" i="4"/>
  <c r="AG367" i="4" s="1"/>
  <c r="AF368" i="4"/>
  <c r="AG368" i="4" s="1"/>
  <c r="AF369" i="4"/>
  <c r="AG369" i="4" s="1"/>
  <c r="AF420" i="4"/>
  <c r="AG420" i="4" s="1"/>
  <c r="AF421" i="4"/>
  <c r="AG421" i="4" s="1"/>
  <c r="AF422" i="4"/>
  <c r="AG422" i="4" s="1"/>
  <c r="AF440" i="4"/>
  <c r="AG440" i="4" s="1"/>
  <c r="AF210" i="4"/>
  <c r="AG210" i="4" s="1"/>
  <c r="AF423" i="4"/>
  <c r="AG423" i="4" s="1"/>
  <c r="AF424" i="4"/>
  <c r="AG424" i="4" s="1"/>
  <c r="AF425" i="4"/>
  <c r="AG425" i="4" s="1"/>
  <c r="AF426" i="4"/>
  <c r="AG426" i="4" s="1"/>
  <c r="AF442" i="4"/>
  <c r="AG442" i="4" s="1"/>
  <c r="AF444" i="4"/>
  <c r="AG444" i="4" s="1"/>
  <c r="AF209" i="4"/>
  <c r="AG209" i="4" s="1"/>
  <c r="AF447" i="4"/>
  <c r="AG447" i="4" s="1"/>
  <c r="AF448" i="4"/>
  <c r="AG448" i="4" s="1"/>
  <c r="AF449" i="4"/>
  <c r="AG449" i="4" s="1"/>
  <c r="AF450" i="4"/>
  <c r="AG450" i="4" s="1"/>
  <c r="AF523" i="4"/>
  <c r="AG523" i="4" s="1"/>
  <c r="AF524" i="4"/>
  <c r="AG524" i="4" s="1"/>
  <c r="AF525" i="4"/>
  <c r="AG525" i="4" s="1"/>
  <c r="AF540" i="4"/>
  <c r="AG540" i="4" s="1"/>
  <c r="AF541" i="4"/>
  <c r="AG541" i="4" s="1"/>
  <c r="AF542" i="4"/>
  <c r="AG542" i="4" s="1"/>
  <c r="AF550" i="4"/>
  <c r="AG550" i="4" s="1"/>
  <c r="AF552" i="4"/>
  <c r="AG552" i="4" s="1"/>
  <c r="AF553" i="4"/>
  <c r="AG553" i="4" s="1"/>
  <c r="AF554" i="4"/>
  <c r="AG554" i="4" s="1"/>
  <c r="AF557" i="4"/>
  <c r="AG557" i="4" s="1"/>
  <c r="AF558" i="4"/>
  <c r="AG558" i="4" s="1"/>
  <c r="AF559" i="4"/>
  <c r="AG559" i="4" s="1"/>
  <c r="Z9" i="4"/>
  <c r="AA9" i="4" s="1"/>
  <c r="Z12" i="4"/>
  <c r="AA12" i="4" s="1"/>
  <c r="Z13" i="4"/>
  <c r="AA13" i="4" s="1"/>
  <c r="Z17" i="4"/>
  <c r="AA17" i="4" s="1"/>
  <c r="Z19" i="4"/>
  <c r="AA19" i="4" s="1"/>
  <c r="Z23" i="4"/>
  <c r="AA23" i="4" s="1"/>
  <c r="Z32" i="4"/>
  <c r="AA32" i="4" s="1"/>
  <c r="Z34" i="4"/>
  <c r="AA34" i="4" s="1"/>
  <c r="Z37" i="4"/>
  <c r="AA37" i="4" s="1"/>
  <c r="Z41" i="4"/>
  <c r="AA41" i="4" s="1"/>
  <c r="Z43" i="4"/>
  <c r="AA43" i="4" s="1"/>
  <c r="Z45" i="4"/>
  <c r="AA45" i="4" s="1"/>
  <c r="Z49" i="4"/>
  <c r="AA49" i="4" s="1"/>
  <c r="Z58" i="4"/>
  <c r="AA58" i="4" s="1"/>
  <c r="Z65" i="4"/>
  <c r="AA65" i="4" s="1"/>
  <c r="Z66" i="4"/>
  <c r="AA66" i="4" s="1"/>
  <c r="Z152" i="4"/>
  <c r="AA152" i="4" s="1"/>
  <c r="Z67" i="4"/>
  <c r="AA67" i="4" s="1"/>
  <c r="Z69" i="4"/>
  <c r="AA69" i="4" s="1"/>
  <c r="Z71" i="4"/>
  <c r="AA71" i="4" s="1"/>
  <c r="Z74" i="4"/>
  <c r="AA74" i="4" s="1"/>
  <c r="Z78" i="4"/>
  <c r="AA78" i="4" s="1"/>
  <c r="Z77" i="4"/>
  <c r="AA77" i="4" s="1"/>
  <c r="Z79" i="4"/>
  <c r="AA79" i="4" s="1"/>
  <c r="Z82" i="4"/>
  <c r="AA82" i="4" s="1"/>
  <c r="Z83" i="4"/>
  <c r="AA83" i="4" s="1"/>
  <c r="Z86" i="4"/>
  <c r="AA86" i="4" s="1"/>
  <c r="Z90" i="4"/>
  <c r="AA90" i="4" s="1"/>
  <c r="Z92" i="4"/>
  <c r="AA92" i="4" s="1"/>
  <c r="Z91" i="4"/>
  <c r="AA91" i="4" s="1"/>
  <c r="Z93" i="4"/>
  <c r="AA93" i="4" s="1"/>
  <c r="Z103" i="4"/>
  <c r="AA103" i="4" s="1"/>
  <c r="Z95" i="4"/>
  <c r="AA95" i="4" s="1"/>
  <c r="Z106" i="4"/>
  <c r="AA106" i="4" s="1"/>
  <c r="Z208" i="4"/>
  <c r="AA208" i="4" s="1"/>
  <c r="Z107" i="4"/>
  <c r="AA107" i="4" s="1"/>
  <c r="Z108" i="4"/>
  <c r="AA108" i="4" s="1"/>
  <c r="Z109" i="4"/>
  <c r="AA109" i="4" s="1"/>
  <c r="Z110" i="4"/>
  <c r="AA110" i="4" s="1"/>
  <c r="Z111" i="4"/>
  <c r="AA111" i="4" s="1"/>
  <c r="Z211" i="4"/>
  <c r="AA211" i="4" s="1"/>
  <c r="Z115" i="4"/>
  <c r="AA115" i="4" s="1"/>
  <c r="Z130" i="4"/>
  <c r="AA130" i="4" s="1"/>
  <c r="Z133" i="4"/>
  <c r="AA133" i="4" s="1"/>
  <c r="Z134" i="4"/>
  <c r="AA134" i="4" s="1"/>
  <c r="Z135" i="4"/>
  <c r="AA135" i="4" s="1"/>
  <c r="Z112" i="4"/>
  <c r="AA112" i="4" s="1"/>
  <c r="Z113" i="4"/>
  <c r="AA113" i="4" s="1"/>
  <c r="Z114" i="4"/>
  <c r="AA114" i="4" s="1"/>
  <c r="Z157" i="4"/>
  <c r="AA157" i="4" s="1"/>
  <c r="Z163" i="4"/>
  <c r="AA163" i="4" s="1"/>
  <c r="Z164" i="4"/>
  <c r="AA164" i="4" s="1"/>
  <c r="Z166" i="4"/>
  <c r="AA166" i="4" s="1"/>
  <c r="Z171" i="4"/>
  <c r="AA171" i="4" s="1"/>
  <c r="Z172" i="4"/>
  <c r="AA172" i="4" s="1"/>
  <c r="Z173" i="4"/>
  <c r="AA173" i="4" s="1"/>
  <c r="Z196" i="4"/>
  <c r="AA196" i="4" s="1"/>
  <c r="Z154" i="4"/>
  <c r="AA154" i="4" s="1"/>
  <c r="Z197" i="4"/>
  <c r="AA197" i="4" s="1"/>
  <c r="Z198" i="4"/>
  <c r="AA198" i="4" s="1"/>
  <c r="Z169" i="4"/>
  <c r="AA169" i="4" s="1"/>
  <c r="Z153" i="4"/>
  <c r="AA153" i="4" s="1"/>
  <c r="Z199" i="4"/>
  <c r="AA199" i="4" s="1"/>
  <c r="Z170" i="4"/>
  <c r="AA170" i="4" s="1"/>
  <c r="Z200" i="4"/>
  <c r="AA200" i="4" s="1"/>
  <c r="Z201" i="4"/>
  <c r="AA201" i="4" s="1"/>
  <c r="Z220" i="4"/>
  <c r="AA220" i="4" s="1"/>
  <c r="Z364" i="4"/>
  <c r="AA364" i="4" s="1"/>
  <c r="Z365" i="4"/>
  <c r="AA365" i="4" s="1"/>
  <c r="Z168" i="4"/>
  <c r="AA168" i="4" s="1"/>
  <c r="Z251" i="4"/>
  <c r="AA251" i="4" s="1"/>
  <c r="Z252" i="4"/>
  <c r="AA252" i="4" s="1"/>
  <c r="Z253" i="4"/>
  <c r="AA253" i="4" s="1"/>
  <c r="Z254" i="4"/>
  <c r="AA254" i="4" s="1"/>
  <c r="Z255" i="4"/>
  <c r="AA255" i="4" s="1"/>
  <c r="Z256" i="4"/>
  <c r="AA256" i="4" s="1"/>
  <c r="Z257" i="4"/>
  <c r="AA257" i="4" s="1"/>
  <c r="Z258" i="4"/>
  <c r="AA258" i="4" s="1"/>
  <c r="Z279" i="4"/>
  <c r="AA279" i="4" s="1"/>
  <c r="Z280" i="4"/>
  <c r="AA280" i="4" s="1"/>
  <c r="Z281" i="4"/>
  <c r="AA281" i="4" s="1"/>
  <c r="Z282" i="4"/>
  <c r="AA282" i="4" s="1"/>
  <c r="Z287" i="4"/>
  <c r="AA287" i="4" s="1"/>
  <c r="Z328" i="4"/>
  <c r="AA328" i="4" s="1"/>
  <c r="Z329" i="4"/>
  <c r="AA329" i="4" s="1"/>
  <c r="Z366" i="4"/>
  <c r="AA366" i="4" s="1"/>
  <c r="Z367" i="4"/>
  <c r="AA367" i="4" s="1"/>
  <c r="Z368" i="4"/>
  <c r="AA368" i="4" s="1"/>
  <c r="Z369" i="4"/>
  <c r="AA369" i="4" s="1"/>
  <c r="Z420" i="4"/>
  <c r="AA420" i="4" s="1"/>
  <c r="Z421" i="4"/>
  <c r="AA421" i="4" s="1"/>
  <c r="Z422" i="4"/>
  <c r="AA422" i="4" s="1"/>
  <c r="Z440" i="4"/>
  <c r="AA440" i="4" s="1"/>
  <c r="Z210" i="4"/>
  <c r="AA210" i="4" s="1"/>
  <c r="Z423" i="4"/>
  <c r="AA423" i="4" s="1"/>
  <c r="Z424" i="4"/>
  <c r="AA424" i="4" s="1"/>
  <c r="Z425" i="4"/>
  <c r="AA425" i="4" s="1"/>
  <c r="Z426" i="4"/>
  <c r="AA426" i="4" s="1"/>
  <c r="Z442" i="4"/>
  <c r="AA442" i="4" s="1"/>
  <c r="Z444" i="4"/>
  <c r="AA444" i="4" s="1"/>
  <c r="Z209" i="4"/>
  <c r="AA209" i="4" s="1"/>
  <c r="Z447" i="4"/>
  <c r="AA447" i="4" s="1"/>
  <c r="Z448" i="4"/>
  <c r="AA448" i="4" s="1"/>
  <c r="Z449" i="4"/>
  <c r="AA449" i="4" s="1"/>
  <c r="Z450" i="4"/>
  <c r="AA450" i="4" s="1"/>
  <c r="Z523" i="4"/>
  <c r="AA523" i="4" s="1"/>
  <c r="Z524" i="4"/>
  <c r="AA524" i="4" s="1"/>
  <c r="Z525" i="4"/>
  <c r="AA525" i="4" s="1"/>
  <c r="Z540" i="4"/>
  <c r="AA540" i="4" s="1"/>
  <c r="Z541" i="4"/>
  <c r="AA541" i="4" s="1"/>
  <c r="Z542" i="4"/>
  <c r="AA542" i="4" s="1"/>
  <c r="Z552" i="4"/>
  <c r="AA552" i="4" s="1"/>
  <c r="Z553" i="4"/>
  <c r="AA553" i="4" s="1"/>
  <c r="Z554" i="4"/>
  <c r="AA554" i="4" s="1"/>
  <c r="Z557" i="4"/>
  <c r="AA557" i="4" s="1"/>
  <c r="Z558" i="4"/>
  <c r="AA558" i="4" s="1"/>
  <c r="Z559" i="4"/>
  <c r="AA559" i="4" s="1"/>
  <c r="J348" i="18"/>
  <c r="K348" i="18"/>
  <c r="L348" i="18"/>
  <c r="M348" i="18"/>
  <c r="N348" i="18"/>
  <c r="K188" i="18"/>
  <c r="L188" i="18"/>
  <c r="M188" i="18"/>
  <c r="N188" i="18"/>
  <c r="K253" i="18"/>
  <c r="L253" i="18"/>
  <c r="M253" i="18"/>
  <c r="N253" i="18"/>
  <c r="J188" i="18"/>
  <c r="J253" i="18"/>
  <c r="K95" i="18"/>
  <c r="L95" i="18"/>
  <c r="M95" i="18"/>
  <c r="N95" i="18"/>
  <c r="K96" i="18"/>
  <c r="L96" i="18"/>
  <c r="M96" i="18"/>
  <c r="N96" i="18"/>
  <c r="K376" i="18"/>
  <c r="L376" i="18"/>
  <c r="M376" i="18"/>
  <c r="N376" i="18"/>
  <c r="K194" i="18"/>
  <c r="L194" i="18"/>
  <c r="M194" i="18"/>
  <c r="N194" i="18"/>
  <c r="K87" i="18"/>
  <c r="L87" i="18"/>
  <c r="M87" i="18"/>
  <c r="N87" i="18"/>
  <c r="K373" i="18"/>
  <c r="L373" i="18"/>
  <c r="M373" i="18"/>
  <c r="N373" i="18"/>
  <c r="K91" i="18"/>
  <c r="L91" i="18"/>
  <c r="M91" i="18"/>
  <c r="N91" i="18"/>
  <c r="K86" i="18"/>
  <c r="L86" i="18"/>
  <c r="M86" i="18"/>
  <c r="N86" i="18"/>
  <c r="K298" i="18"/>
  <c r="L298" i="18"/>
  <c r="M298" i="18"/>
  <c r="N298" i="18"/>
  <c r="K88" i="18"/>
  <c r="L88" i="18"/>
  <c r="M88" i="18"/>
  <c r="N88" i="18"/>
  <c r="K89" i="18"/>
  <c r="L89" i="18"/>
  <c r="M89" i="18"/>
  <c r="N89" i="18"/>
  <c r="K90" i="18"/>
  <c r="L90" i="18"/>
  <c r="M90" i="18"/>
  <c r="N90" i="18"/>
  <c r="K365" i="18"/>
  <c r="L365" i="18"/>
  <c r="M365" i="18"/>
  <c r="N365" i="18"/>
  <c r="K92" i="18"/>
  <c r="L92" i="18"/>
  <c r="M92" i="18"/>
  <c r="N92" i="18"/>
  <c r="K93" i="18"/>
  <c r="L93" i="18"/>
  <c r="M93" i="18"/>
  <c r="N93" i="18"/>
  <c r="K94" i="18"/>
  <c r="L94" i="18"/>
  <c r="M94" i="18"/>
  <c r="N94" i="18"/>
  <c r="J95" i="18"/>
  <c r="J96" i="18"/>
  <c r="J376" i="18"/>
  <c r="J194" i="18"/>
  <c r="J87" i="18"/>
  <c r="J373" i="18"/>
  <c r="J91" i="18"/>
  <c r="J86" i="18"/>
  <c r="J298" i="18"/>
  <c r="J88" i="18"/>
  <c r="J89" i="18"/>
  <c r="J90" i="18"/>
  <c r="J365" i="18"/>
  <c r="J92" i="18"/>
  <c r="J93" i="18"/>
  <c r="J94" i="18"/>
  <c r="AJ502" i="4"/>
  <c r="BF502" i="4" s="1"/>
  <c r="AK563" i="4" l="1"/>
  <c r="AP564" i="4"/>
  <c r="AP565" i="4"/>
  <c r="AP574" i="4"/>
  <c r="BC588" i="4"/>
  <c r="BC587" i="4"/>
  <c r="BC580" i="4"/>
  <c r="BC579" i="4"/>
  <c r="BC582" i="4"/>
  <c r="BC585" i="4"/>
  <c r="BC581" i="4"/>
  <c r="BC586" i="4"/>
  <c r="BC584" i="4"/>
  <c r="BC589" i="4"/>
  <c r="BG589" i="4"/>
  <c r="BG588" i="4"/>
  <c r="BG587" i="4"/>
  <c r="BC583" i="4"/>
  <c r="BF420" i="4"/>
  <c r="BG287" i="4"/>
  <c r="BG201" i="4"/>
  <c r="BG110" i="4"/>
  <c r="BG553" i="4"/>
  <c r="BG114" i="4"/>
  <c r="BG164" i="4"/>
  <c r="BG111" i="4"/>
  <c r="BG95" i="4"/>
  <c r="BG79" i="4"/>
  <c r="BG58" i="4"/>
  <c r="BG200" i="4"/>
  <c r="BG109" i="4"/>
  <c r="BG93" i="4"/>
  <c r="BG77" i="4"/>
  <c r="BG199" i="4"/>
  <c r="BG161" i="4"/>
  <c r="BG108" i="4"/>
  <c r="BG198" i="4"/>
  <c r="BG107" i="4"/>
  <c r="BG91" i="4"/>
  <c r="BG34" i="4"/>
  <c r="BG542" i="4"/>
  <c r="BG197" i="4"/>
  <c r="BG106" i="4"/>
  <c r="BG90" i="4"/>
  <c r="BG74" i="4"/>
  <c r="BG32" i="4"/>
  <c r="BG9" i="4"/>
  <c r="BG541" i="4"/>
  <c r="BG282" i="4"/>
  <c r="BG196" i="4"/>
  <c r="BG525" i="4"/>
  <c r="BG49" i="4"/>
  <c r="BG559" i="4"/>
  <c r="BG540" i="4"/>
  <c r="BG524" i="4"/>
  <c r="BG281" i="4"/>
  <c r="BG173" i="4"/>
  <c r="BG157" i="4"/>
  <c r="BG558" i="4"/>
  <c r="BG523" i="4"/>
  <c r="BG369" i="4"/>
  <c r="BG280" i="4"/>
  <c r="BG172" i="4"/>
  <c r="BG156" i="4"/>
  <c r="BG71" i="4"/>
  <c r="BG557" i="4"/>
  <c r="BG422" i="4"/>
  <c r="BG368" i="4"/>
  <c r="BG279" i="4"/>
  <c r="BG171" i="4"/>
  <c r="BG86" i="4"/>
  <c r="BG23" i="4"/>
  <c r="BG421" i="4"/>
  <c r="BG367" i="4"/>
  <c r="BG329" i="4"/>
  <c r="BG211" i="4"/>
  <c r="BG170" i="4"/>
  <c r="BG154" i="4"/>
  <c r="BG69" i="4"/>
  <c r="BG45" i="4"/>
  <c r="BG420" i="4"/>
  <c r="BG366" i="4"/>
  <c r="BG328" i="4"/>
  <c r="BG210" i="4"/>
  <c r="BG169" i="4"/>
  <c r="BG153" i="4"/>
  <c r="BG554" i="4"/>
  <c r="BG365" i="4"/>
  <c r="BG209" i="4"/>
  <c r="BG168" i="4"/>
  <c r="BG152" i="4"/>
  <c r="BG83" i="4"/>
  <c r="BG67" i="4"/>
  <c r="BG364" i="4"/>
  <c r="BG208" i="4"/>
  <c r="BG167" i="4"/>
  <c r="BG82" i="4"/>
  <c r="BG66" i="4"/>
  <c r="BF421" i="4"/>
  <c r="BG552" i="4"/>
  <c r="BG113" i="4"/>
  <c r="BG65" i="4"/>
  <c r="BG41" i="4"/>
  <c r="BF422" i="4"/>
  <c r="BG165" i="4"/>
  <c r="BG112" i="4"/>
  <c r="U574" i="4"/>
  <c r="U575" i="4"/>
  <c r="BC576" i="4"/>
  <c r="BC578" i="4"/>
  <c r="BC577" i="4"/>
  <c r="J73" i="20"/>
  <c r="J74" i="20"/>
  <c r="K171" i="18"/>
  <c r="L171" i="18"/>
  <c r="M171" i="18"/>
  <c r="N171" i="18"/>
  <c r="J171" i="18"/>
  <c r="Q279" i="4"/>
  <c r="Q280" i="4"/>
  <c r="Q281" i="4"/>
  <c r="Q282" i="4"/>
  <c r="Q287" i="4"/>
  <c r="Q328" i="4"/>
  <c r="Q329" i="4"/>
  <c r="Q423" i="4"/>
  <c r="Q424" i="4"/>
  <c r="Q425" i="4"/>
  <c r="Q426" i="4"/>
  <c r="Q447" i="4"/>
  <c r="Q448" i="4"/>
  <c r="Q449" i="4"/>
  <c r="Q450" i="4"/>
  <c r="G76" i="20" l="1"/>
  <c r="H76" i="20"/>
  <c r="I76" i="20"/>
  <c r="G75" i="20"/>
  <c r="H75" i="20"/>
  <c r="I75" i="20"/>
  <c r="D3" i="4"/>
  <c r="D4" i="4"/>
  <c r="C560" i="15"/>
  <c r="B552" i="15"/>
  <c r="C552" i="15"/>
  <c r="C544" i="15"/>
  <c r="BC176" i="4"/>
  <c r="BD176" i="4"/>
  <c r="BC220" i="4"/>
  <c r="BD220" i="4"/>
  <c r="BC423" i="4"/>
  <c r="BD423" i="4"/>
  <c r="BC424" i="4"/>
  <c r="BD424" i="4"/>
  <c r="BC425" i="4"/>
  <c r="BD425" i="4"/>
  <c r="BC426" i="4"/>
  <c r="BD426" i="4"/>
  <c r="BC440" i="4"/>
  <c r="BD440" i="4"/>
  <c r="BC442" i="4"/>
  <c r="BD442" i="4"/>
  <c r="BC444" i="4"/>
  <c r="BD444" i="4"/>
  <c r="BC447" i="4"/>
  <c r="BD447" i="4"/>
  <c r="BC448" i="4"/>
  <c r="BD448" i="4"/>
  <c r="BC449" i="4"/>
  <c r="BD449" i="4"/>
  <c r="BC450" i="4"/>
  <c r="BD450" i="4"/>
  <c r="BC557" i="4"/>
  <c r="BC558" i="4"/>
  <c r="BC559" i="4"/>
  <c r="T534" i="4"/>
  <c r="BC534" i="4" s="1"/>
  <c r="AD93" i="4"/>
  <c r="AC93" i="4"/>
  <c r="E113" i="5"/>
  <c r="F113" i="5"/>
  <c r="G113" i="5" s="1"/>
  <c r="E114" i="5"/>
  <c r="F114" i="5"/>
  <c r="G114" i="5" s="1"/>
  <c r="E115" i="5"/>
  <c r="F115" i="5"/>
  <c r="G115" i="5" s="1"/>
  <c r="E116" i="5"/>
  <c r="F116" i="5"/>
  <c r="G116" i="5" s="1"/>
  <c r="F862" i="7"/>
  <c r="F863" i="7"/>
  <c r="F864" i="7"/>
  <c r="F865" i="7"/>
  <c r="F866" i="7"/>
  <c r="F867" i="7"/>
  <c r="F868" i="7"/>
  <c r="F869" i="7"/>
  <c r="F870" i="7"/>
  <c r="F871" i="7"/>
  <c r="F872" i="7"/>
  <c r="F873" i="7"/>
  <c r="F876" i="7"/>
  <c r="F879" i="7"/>
  <c r="F906" i="7"/>
  <c r="F907" i="7"/>
  <c r="F874" i="7"/>
  <c r="F875" i="7"/>
  <c r="F880" i="7"/>
  <c r="F881" i="7"/>
  <c r="F883" i="7"/>
  <c r="F909" i="7"/>
  <c r="G874" i="7"/>
  <c r="H874" i="7"/>
  <c r="D75" i="20" s="1"/>
  <c r="J75" i="20" s="1"/>
  <c r="I874" i="7"/>
  <c r="K874" i="7"/>
  <c r="L874" i="7"/>
  <c r="G875" i="7"/>
  <c r="H875" i="7"/>
  <c r="D76" i="20" s="1"/>
  <c r="J76" i="20" s="1"/>
  <c r="I875" i="7"/>
  <c r="K875" i="7"/>
  <c r="L875" i="7"/>
  <c r="G880" i="7"/>
  <c r="H880" i="7"/>
  <c r="I880" i="7"/>
  <c r="K880" i="7"/>
  <c r="L880" i="7"/>
  <c r="G881" i="7"/>
  <c r="H881" i="7"/>
  <c r="I881" i="7"/>
  <c r="K881" i="7"/>
  <c r="L881" i="7"/>
  <c r="G883" i="7"/>
  <c r="H883" i="7"/>
  <c r="I883" i="7"/>
  <c r="K883" i="7"/>
  <c r="L883" i="7"/>
  <c r="G909" i="7"/>
  <c r="H909" i="7"/>
  <c r="I909" i="7"/>
  <c r="K909" i="7"/>
  <c r="L909" i="7"/>
  <c r="B554" i="15"/>
  <c r="C554" i="15"/>
  <c r="B555" i="15"/>
  <c r="C555" i="15"/>
  <c r="B556" i="15"/>
  <c r="C556" i="15"/>
  <c r="B557" i="15"/>
  <c r="C557" i="15"/>
  <c r="B558" i="15"/>
  <c r="C558" i="15"/>
  <c r="B559" i="15"/>
  <c r="C559" i="15"/>
  <c r="B561" i="15"/>
  <c r="C561" i="15"/>
  <c r="B562" i="15"/>
  <c r="C562" i="15"/>
  <c r="B563" i="15"/>
  <c r="C563" i="15"/>
  <c r="B564" i="15"/>
  <c r="C564" i="15"/>
  <c r="B565" i="15"/>
  <c r="C565" i="15"/>
  <c r="B566" i="15"/>
  <c r="C566" i="15"/>
  <c r="B567" i="15"/>
  <c r="C567" i="15"/>
  <c r="D559" i="4"/>
  <c r="D558" i="4"/>
  <c r="D557" i="4"/>
  <c r="AD554" i="4"/>
  <c r="AC554" i="4"/>
  <c r="BF554" i="4" s="1"/>
  <c r="T554" i="4"/>
  <c r="U554" i="4" s="1"/>
  <c r="AD553" i="4"/>
  <c r="AC553" i="4"/>
  <c r="BF553" i="4" s="1"/>
  <c r="T553" i="4"/>
  <c r="BC553" i="4" s="1"/>
  <c r="AD552" i="4"/>
  <c r="AC552" i="4"/>
  <c r="T552" i="4"/>
  <c r="U552" i="4" s="1"/>
  <c r="D554" i="4"/>
  <c r="D553" i="4"/>
  <c r="D552" i="4"/>
  <c r="D546" i="4"/>
  <c r="D548" i="4"/>
  <c r="I115" i="5"/>
  <c r="J115" i="5"/>
  <c r="I116" i="5"/>
  <c r="J116" i="5"/>
  <c r="I113" i="5"/>
  <c r="J113" i="5"/>
  <c r="I114" i="5"/>
  <c r="J114" i="5"/>
  <c r="D555" i="4"/>
  <c r="D543" i="4"/>
  <c r="D544" i="4"/>
  <c r="D545" i="4"/>
  <c r="D556" i="4"/>
  <c r="D547" i="4"/>
  <c r="G34" i="20"/>
  <c r="H34" i="20"/>
  <c r="I34" i="20"/>
  <c r="C34" i="20"/>
  <c r="B542" i="15"/>
  <c r="C542" i="15"/>
  <c r="B543" i="15"/>
  <c r="C543" i="15"/>
  <c r="B544" i="15"/>
  <c r="B545" i="15"/>
  <c r="C545" i="15"/>
  <c r="B546" i="15"/>
  <c r="C546" i="15"/>
  <c r="B547" i="15"/>
  <c r="C547" i="15"/>
  <c r="B551" i="15"/>
  <c r="C551" i="15"/>
  <c r="B553" i="15"/>
  <c r="C553" i="15"/>
  <c r="AC540" i="4"/>
  <c r="AD540" i="4"/>
  <c r="AC511" i="4"/>
  <c r="AD511" i="4"/>
  <c r="AC512" i="4"/>
  <c r="AD512" i="4"/>
  <c r="AC513" i="4"/>
  <c r="AD513" i="4"/>
  <c r="AC514" i="4"/>
  <c r="AD514" i="4"/>
  <c r="AC515" i="4"/>
  <c r="AD515" i="4"/>
  <c r="AC516" i="4"/>
  <c r="BF516" i="4" s="1"/>
  <c r="AD516" i="4"/>
  <c r="AC517" i="4"/>
  <c r="BF517" i="4" s="1"/>
  <c r="AD517" i="4"/>
  <c r="AC518" i="4"/>
  <c r="AD518" i="4"/>
  <c r="T535" i="4"/>
  <c r="U535" i="4" s="1"/>
  <c r="T536" i="4"/>
  <c r="U536" i="4" s="1"/>
  <c r="T537" i="4"/>
  <c r="U537" i="4" s="1"/>
  <c r="T538" i="4"/>
  <c r="U538" i="4" s="1"/>
  <c r="T539" i="4"/>
  <c r="U539" i="4" s="1"/>
  <c r="T549" i="4"/>
  <c r="U549" i="4" s="1"/>
  <c r="T550" i="4"/>
  <c r="U550" i="4" s="1"/>
  <c r="K33" i="18"/>
  <c r="L33" i="18"/>
  <c r="M33" i="18"/>
  <c r="N33" i="18"/>
  <c r="J33" i="18"/>
  <c r="F856" i="7"/>
  <c r="G856" i="7"/>
  <c r="H856" i="7"/>
  <c r="AU549" i="4" s="1"/>
  <c r="I856" i="7"/>
  <c r="K856" i="7"/>
  <c r="L856" i="7"/>
  <c r="F857" i="7"/>
  <c r="G857" i="7"/>
  <c r="H857" i="7"/>
  <c r="I857" i="7"/>
  <c r="K857" i="7"/>
  <c r="L857" i="7"/>
  <c r="F858" i="7"/>
  <c r="G858" i="7"/>
  <c r="H858" i="7"/>
  <c r="I858" i="7"/>
  <c r="K858" i="7"/>
  <c r="L858" i="7"/>
  <c r="F859" i="7"/>
  <c r="G859" i="7"/>
  <c r="H859" i="7"/>
  <c r="I859" i="7"/>
  <c r="K859" i="7"/>
  <c r="L859" i="7"/>
  <c r="F860" i="7"/>
  <c r="G860" i="7"/>
  <c r="H860" i="7"/>
  <c r="I860" i="7"/>
  <c r="K860" i="7"/>
  <c r="L860" i="7"/>
  <c r="F861" i="7"/>
  <c r="G861" i="7"/>
  <c r="H861" i="7"/>
  <c r="I861" i="7"/>
  <c r="K861" i="7"/>
  <c r="L861" i="7"/>
  <c r="G862" i="7"/>
  <c r="H862" i="7"/>
  <c r="I862" i="7"/>
  <c r="K862" i="7"/>
  <c r="L862" i="7"/>
  <c r="G863" i="7"/>
  <c r="H863" i="7"/>
  <c r="I863" i="7"/>
  <c r="K863" i="7"/>
  <c r="L863" i="7"/>
  <c r="G864" i="7"/>
  <c r="H864" i="7"/>
  <c r="I864" i="7"/>
  <c r="K864" i="7"/>
  <c r="L864" i="7"/>
  <c r="G865" i="7"/>
  <c r="H865" i="7"/>
  <c r="I865" i="7"/>
  <c r="K865" i="7"/>
  <c r="L865" i="7"/>
  <c r="G866" i="7"/>
  <c r="H866" i="7"/>
  <c r="I866" i="7"/>
  <c r="K866" i="7"/>
  <c r="L866" i="7"/>
  <c r="G867" i="7"/>
  <c r="H867" i="7"/>
  <c r="I867" i="7"/>
  <c r="K867" i="7"/>
  <c r="L867" i="7"/>
  <c r="G868" i="7"/>
  <c r="H868" i="7"/>
  <c r="I868" i="7"/>
  <c r="K868" i="7"/>
  <c r="L868" i="7"/>
  <c r="G869" i="7"/>
  <c r="H869" i="7"/>
  <c r="I869" i="7"/>
  <c r="K869" i="7"/>
  <c r="L869" i="7"/>
  <c r="G870" i="7"/>
  <c r="H870" i="7"/>
  <c r="I870" i="7"/>
  <c r="K870" i="7"/>
  <c r="L870" i="7"/>
  <c r="G871" i="7"/>
  <c r="H871" i="7"/>
  <c r="I871" i="7"/>
  <c r="K871" i="7"/>
  <c r="L871" i="7"/>
  <c r="G872" i="7"/>
  <c r="H872" i="7"/>
  <c r="I872" i="7"/>
  <c r="K872" i="7"/>
  <c r="L872" i="7"/>
  <c r="G873" i="7"/>
  <c r="H873" i="7"/>
  <c r="I873" i="7"/>
  <c r="K873" i="7"/>
  <c r="L873" i="7"/>
  <c r="G876" i="7"/>
  <c r="H876" i="7"/>
  <c r="I876" i="7"/>
  <c r="K876" i="7"/>
  <c r="L876" i="7"/>
  <c r="G879" i="7"/>
  <c r="H879" i="7"/>
  <c r="I879" i="7"/>
  <c r="K879" i="7"/>
  <c r="L879" i="7"/>
  <c r="G906" i="7"/>
  <c r="H906" i="7"/>
  <c r="I906" i="7"/>
  <c r="K906" i="7"/>
  <c r="L906" i="7"/>
  <c r="G907" i="7"/>
  <c r="H907" i="7"/>
  <c r="I907" i="7"/>
  <c r="K907" i="7"/>
  <c r="L907" i="7"/>
  <c r="E3" i="14"/>
  <c r="F43" i="9"/>
  <c r="F44" i="9"/>
  <c r="D551" i="4"/>
  <c r="D550" i="4"/>
  <c r="D549" i="4"/>
  <c r="D539" i="4"/>
  <c r="D538" i="4"/>
  <c r="D537" i="4"/>
  <c r="D536" i="4"/>
  <c r="D535" i="4"/>
  <c r="D534" i="4"/>
  <c r="L3" i="7"/>
  <c r="L4" i="7"/>
  <c r="L5" i="7"/>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270" i="7"/>
  <c r="L271" i="7"/>
  <c r="L272" i="7"/>
  <c r="L273" i="7"/>
  <c r="L274" i="7"/>
  <c r="L275" i="7"/>
  <c r="L276" i="7"/>
  <c r="L277" i="7"/>
  <c r="L278" i="7"/>
  <c r="L279" i="7"/>
  <c r="L280" i="7"/>
  <c r="L281" i="7"/>
  <c r="L282" i="7"/>
  <c r="L283" i="7"/>
  <c r="L284" i="7"/>
  <c r="L285" i="7"/>
  <c r="L286" i="7"/>
  <c r="L287" i="7"/>
  <c r="L288" i="7"/>
  <c r="L289" i="7"/>
  <c r="L290" i="7"/>
  <c r="L291" i="7"/>
  <c r="L292" i="7"/>
  <c r="L293" i="7"/>
  <c r="L294" i="7"/>
  <c r="L295" i="7"/>
  <c r="L296" i="7"/>
  <c r="L297" i="7"/>
  <c r="L298" i="7"/>
  <c r="L299" i="7"/>
  <c r="L300" i="7"/>
  <c r="L301" i="7"/>
  <c r="L302" i="7"/>
  <c r="L303" i="7"/>
  <c r="L304" i="7"/>
  <c r="L305" i="7"/>
  <c r="L306" i="7"/>
  <c r="L307" i="7"/>
  <c r="L308" i="7"/>
  <c r="L309" i="7"/>
  <c r="L310" i="7"/>
  <c r="L311" i="7"/>
  <c r="L312" i="7"/>
  <c r="L313" i="7"/>
  <c r="L314" i="7"/>
  <c r="L315" i="7"/>
  <c r="L316" i="7"/>
  <c r="L317" i="7"/>
  <c r="L318" i="7"/>
  <c r="L319" i="7"/>
  <c r="L320" i="7"/>
  <c r="L321" i="7"/>
  <c r="L322" i="7"/>
  <c r="L323" i="7"/>
  <c r="L324" i="7"/>
  <c r="L325" i="7"/>
  <c r="L326" i="7"/>
  <c r="L327" i="7"/>
  <c r="L328" i="7"/>
  <c r="L329" i="7"/>
  <c r="L330" i="7"/>
  <c r="L331" i="7"/>
  <c r="L332" i="7"/>
  <c r="L333" i="7"/>
  <c r="L334" i="7"/>
  <c r="L335" i="7"/>
  <c r="L336" i="7"/>
  <c r="L337" i="7"/>
  <c r="L338" i="7"/>
  <c r="L339" i="7"/>
  <c r="L340" i="7"/>
  <c r="L341" i="7"/>
  <c r="L342" i="7"/>
  <c r="L343" i="7"/>
  <c r="L344" i="7"/>
  <c r="L345" i="7"/>
  <c r="L346" i="7"/>
  <c r="L347" i="7"/>
  <c r="L348" i="7"/>
  <c r="L349" i="7"/>
  <c r="L350" i="7"/>
  <c r="L351" i="7"/>
  <c r="L352" i="7"/>
  <c r="L353" i="7"/>
  <c r="L354" i="7"/>
  <c r="L355" i="7"/>
  <c r="L356" i="7"/>
  <c r="L357" i="7"/>
  <c r="L358" i="7"/>
  <c r="L359" i="7"/>
  <c r="L360" i="7"/>
  <c r="L361" i="7"/>
  <c r="L362" i="7"/>
  <c r="L363" i="7"/>
  <c r="L364" i="7"/>
  <c r="L365" i="7"/>
  <c r="L366" i="7"/>
  <c r="L367" i="7"/>
  <c r="L368" i="7"/>
  <c r="L369" i="7"/>
  <c r="L370" i="7"/>
  <c r="L371" i="7"/>
  <c r="L372" i="7"/>
  <c r="L373" i="7"/>
  <c r="L374" i="7"/>
  <c r="L375" i="7"/>
  <c r="L376" i="7"/>
  <c r="L377" i="7"/>
  <c r="L378" i="7"/>
  <c r="L379" i="7"/>
  <c r="L380" i="7"/>
  <c r="L381" i="7"/>
  <c r="L382" i="7"/>
  <c r="L383" i="7"/>
  <c r="L384" i="7"/>
  <c r="L385" i="7"/>
  <c r="L386" i="7"/>
  <c r="L387" i="7"/>
  <c r="L388" i="7"/>
  <c r="L389" i="7"/>
  <c r="L390" i="7"/>
  <c r="L391" i="7"/>
  <c r="L392" i="7"/>
  <c r="L393" i="7"/>
  <c r="L394" i="7"/>
  <c r="L395" i="7"/>
  <c r="L396" i="7"/>
  <c r="L397" i="7"/>
  <c r="L398" i="7"/>
  <c r="L399" i="7"/>
  <c r="L400" i="7"/>
  <c r="L401" i="7"/>
  <c r="L402" i="7"/>
  <c r="L403" i="7"/>
  <c r="L404" i="7"/>
  <c r="L405" i="7"/>
  <c r="L406" i="7"/>
  <c r="L407" i="7"/>
  <c r="L408" i="7"/>
  <c r="L409" i="7"/>
  <c r="L410" i="7"/>
  <c r="L411" i="7"/>
  <c r="L412" i="7"/>
  <c r="L413" i="7"/>
  <c r="L414" i="7"/>
  <c r="L415" i="7"/>
  <c r="L416" i="7"/>
  <c r="L417" i="7"/>
  <c r="L418" i="7"/>
  <c r="L419" i="7"/>
  <c r="L420" i="7"/>
  <c r="L421" i="7"/>
  <c r="L422" i="7"/>
  <c r="L423" i="7"/>
  <c r="L424" i="7"/>
  <c r="L425" i="7"/>
  <c r="L426" i="7"/>
  <c r="L427" i="7"/>
  <c r="L428" i="7"/>
  <c r="L429" i="7"/>
  <c r="L430" i="7"/>
  <c r="L431" i="7"/>
  <c r="L432" i="7"/>
  <c r="L433" i="7"/>
  <c r="L434" i="7"/>
  <c r="L435" i="7"/>
  <c r="L436" i="7"/>
  <c r="L437" i="7"/>
  <c r="L438" i="7"/>
  <c r="L439" i="7"/>
  <c r="L440" i="7"/>
  <c r="L441" i="7"/>
  <c r="L442" i="7"/>
  <c r="L443" i="7"/>
  <c r="L444" i="7"/>
  <c r="L445" i="7"/>
  <c r="L446" i="7"/>
  <c r="L447" i="7"/>
  <c r="L448" i="7"/>
  <c r="L449" i="7"/>
  <c r="L450" i="7"/>
  <c r="L451" i="7"/>
  <c r="L452" i="7"/>
  <c r="L453" i="7"/>
  <c r="L454" i="7"/>
  <c r="L455" i="7"/>
  <c r="L456" i="7"/>
  <c r="L457" i="7"/>
  <c r="L458" i="7"/>
  <c r="L459" i="7"/>
  <c r="L460" i="7"/>
  <c r="L461" i="7"/>
  <c r="L462" i="7"/>
  <c r="L463" i="7"/>
  <c r="L464" i="7"/>
  <c r="L465" i="7"/>
  <c r="L466" i="7"/>
  <c r="L467" i="7"/>
  <c r="L468" i="7"/>
  <c r="L469" i="7"/>
  <c r="L470" i="7"/>
  <c r="L471" i="7"/>
  <c r="L472" i="7"/>
  <c r="L473" i="7"/>
  <c r="L474" i="7"/>
  <c r="L475" i="7"/>
  <c r="L476" i="7"/>
  <c r="L477" i="7"/>
  <c r="L478" i="7"/>
  <c r="L479" i="7"/>
  <c r="L480" i="7"/>
  <c r="L481" i="7"/>
  <c r="L482" i="7"/>
  <c r="L483" i="7"/>
  <c r="L484" i="7"/>
  <c r="L485" i="7"/>
  <c r="L486" i="7"/>
  <c r="L487" i="7"/>
  <c r="L488" i="7"/>
  <c r="L489" i="7"/>
  <c r="L490" i="7"/>
  <c r="L491" i="7"/>
  <c r="L492" i="7"/>
  <c r="L493" i="7"/>
  <c r="L494" i="7"/>
  <c r="L495" i="7"/>
  <c r="L496" i="7"/>
  <c r="L497" i="7"/>
  <c r="L498" i="7"/>
  <c r="L499" i="7"/>
  <c r="L500" i="7"/>
  <c r="L501" i="7"/>
  <c r="L502" i="7"/>
  <c r="L503" i="7"/>
  <c r="L504" i="7"/>
  <c r="L505" i="7"/>
  <c r="L506" i="7"/>
  <c r="L507" i="7"/>
  <c r="L508" i="7"/>
  <c r="L509" i="7"/>
  <c r="L510" i="7"/>
  <c r="L511" i="7"/>
  <c r="L512" i="7"/>
  <c r="L513" i="7"/>
  <c r="L514" i="7"/>
  <c r="L515" i="7"/>
  <c r="L516" i="7"/>
  <c r="L517" i="7"/>
  <c r="L518" i="7"/>
  <c r="L519" i="7"/>
  <c r="L520" i="7"/>
  <c r="L521" i="7"/>
  <c r="L522" i="7"/>
  <c r="L523" i="7"/>
  <c r="L524" i="7"/>
  <c r="L525" i="7"/>
  <c r="L526" i="7"/>
  <c r="L527" i="7"/>
  <c r="L528" i="7"/>
  <c r="L529" i="7"/>
  <c r="L530" i="7"/>
  <c r="L531" i="7"/>
  <c r="L532" i="7"/>
  <c r="L533" i="7"/>
  <c r="L534" i="7"/>
  <c r="L535" i="7"/>
  <c r="L536" i="7"/>
  <c r="L537" i="7"/>
  <c r="L538" i="7"/>
  <c r="L539" i="7"/>
  <c r="L540" i="7"/>
  <c r="L541" i="7"/>
  <c r="L542" i="7"/>
  <c r="L543" i="7"/>
  <c r="L544" i="7"/>
  <c r="L545" i="7"/>
  <c r="L546" i="7"/>
  <c r="L547" i="7"/>
  <c r="L548" i="7"/>
  <c r="L549" i="7"/>
  <c r="L550" i="7"/>
  <c r="L551" i="7"/>
  <c r="L552" i="7"/>
  <c r="L553" i="7"/>
  <c r="L554" i="7"/>
  <c r="L555" i="7"/>
  <c r="L556" i="7"/>
  <c r="L557" i="7"/>
  <c r="L558" i="7"/>
  <c r="L559" i="7"/>
  <c r="L560" i="7"/>
  <c r="L561" i="7"/>
  <c r="L562" i="7"/>
  <c r="L563" i="7"/>
  <c r="L564" i="7"/>
  <c r="L565" i="7"/>
  <c r="L566" i="7"/>
  <c r="L567" i="7"/>
  <c r="L568" i="7"/>
  <c r="L569" i="7"/>
  <c r="L570" i="7"/>
  <c r="L571" i="7"/>
  <c r="L572" i="7"/>
  <c r="L573" i="7"/>
  <c r="L574" i="7"/>
  <c r="L575" i="7"/>
  <c r="L576" i="7"/>
  <c r="L577" i="7"/>
  <c r="L578" i="7"/>
  <c r="L579" i="7"/>
  <c r="L580" i="7"/>
  <c r="L581" i="7"/>
  <c r="L582" i="7"/>
  <c r="L583" i="7"/>
  <c r="L584" i="7"/>
  <c r="L585" i="7"/>
  <c r="L586" i="7"/>
  <c r="L587" i="7"/>
  <c r="L588" i="7"/>
  <c r="L589" i="7"/>
  <c r="L590" i="7"/>
  <c r="L591" i="7"/>
  <c r="L592" i="7"/>
  <c r="L593" i="7"/>
  <c r="L594" i="7"/>
  <c r="L595" i="7"/>
  <c r="L596" i="7"/>
  <c r="L597" i="7"/>
  <c r="L598" i="7"/>
  <c r="L599" i="7"/>
  <c r="L600" i="7"/>
  <c r="L601" i="7"/>
  <c r="L602" i="7"/>
  <c r="L603" i="7"/>
  <c r="L604" i="7"/>
  <c r="L605" i="7"/>
  <c r="L606" i="7"/>
  <c r="L607" i="7"/>
  <c r="L608" i="7"/>
  <c r="L609" i="7"/>
  <c r="L610" i="7"/>
  <c r="L611" i="7"/>
  <c r="L612" i="7"/>
  <c r="L613" i="7"/>
  <c r="L614" i="7"/>
  <c r="L615" i="7"/>
  <c r="L616" i="7"/>
  <c r="L617" i="7"/>
  <c r="L618" i="7"/>
  <c r="L619" i="7"/>
  <c r="L620" i="7"/>
  <c r="L621" i="7"/>
  <c r="L622" i="7"/>
  <c r="L623" i="7"/>
  <c r="L624" i="7"/>
  <c r="L625" i="7"/>
  <c r="L626" i="7"/>
  <c r="L627" i="7"/>
  <c r="L628" i="7"/>
  <c r="L629" i="7"/>
  <c r="L630" i="7"/>
  <c r="L631" i="7"/>
  <c r="L632" i="7"/>
  <c r="L633" i="7"/>
  <c r="L634" i="7"/>
  <c r="L635" i="7"/>
  <c r="L636" i="7"/>
  <c r="L637" i="7"/>
  <c r="L638" i="7"/>
  <c r="L639" i="7"/>
  <c r="L640" i="7"/>
  <c r="L641" i="7"/>
  <c r="L642" i="7"/>
  <c r="L643" i="7"/>
  <c r="L644" i="7"/>
  <c r="L645" i="7"/>
  <c r="L646" i="7"/>
  <c r="L647" i="7"/>
  <c r="L648" i="7"/>
  <c r="L649" i="7"/>
  <c r="L650" i="7"/>
  <c r="L651" i="7"/>
  <c r="L652" i="7"/>
  <c r="L653" i="7"/>
  <c r="L654" i="7"/>
  <c r="L655" i="7"/>
  <c r="L656" i="7"/>
  <c r="L657" i="7"/>
  <c r="L658" i="7"/>
  <c r="L659" i="7"/>
  <c r="L660" i="7"/>
  <c r="L661" i="7"/>
  <c r="L662" i="7"/>
  <c r="L663" i="7"/>
  <c r="L664" i="7"/>
  <c r="L665" i="7"/>
  <c r="L666" i="7"/>
  <c r="L667" i="7"/>
  <c r="L668" i="7"/>
  <c r="L669" i="7"/>
  <c r="L670" i="7"/>
  <c r="L671" i="7"/>
  <c r="L672" i="7"/>
  <c r="L673" i="7"/>
  <c r="L674" i="7"/>
  <c r="L675" i="7"/>
  <c r="L676" i="7"/>
  <c r="L677" i="7"/>
  <c r="L678" i="7"/>
  <c r="L679" i="7"/>
  <c r="L680" i="7"/>
  <c r="L681" i="7"/>
  <c r="L682" i="7"/>
  <c r="L683" i="7"/>
  <c r="L684" i="7"/>
  <c r="L685" i="7"/>
  <c r="L686" i="7"/>
  <c r="L687" i="7"/>
  <c r="L688" i="7"/>
  <c r="L689" i="7"/>
  <c r="L690" i="7"/>
  <c r="L691" i="7"/>
  <c r="L692" i="7"/>
  <c r="L693" i="7"/>
  <c r="L694" i="7"/>
  <c r="L695" i="7"/>
  <c r="L696" i="7"/>
  <c r="L697" i="7"/>
  <c r="L698" i="7"/>
  <c r="L699" i="7"/>
  <c r="L700" i="7"/>
  <c r="L701" i="7"/>
  <c r="L702" i="7"/>
  <c r="L703" i="7"/>
  <c r="L704" i="7"/>
  <c r="L705" i="7"/>
  <c r="L706" i="7"/>
  <c r="L707" i="7"/>
  <c r="L708" i="7"/>
  <c r="L709" i="7"/>
  <c r="L710" i="7"/>
  <c r="L711" i="7"/>
  <c r="L712" i="7"/>
  <c r="L713" i="7"/>
  <c r="L714" i="7"/>
  <c r="L715" i="7"/>
  <c r="L716" i="7"/>
  <c r="L717" i="7"/>
  <c r="L718" i="7"/>
  <c r="L719" i="7"/>
  <c r="L720" i="7"/>
  <c r="L721" i="7"/>
  <c r="L722" i="7"/>
  <c r="L723" i="7"/>
  <c r="L724" i="7"/>
  <c r="L725" i="7"/>
  <c r="L726" i="7"/>
  <c r="L727" i="7"/>
  <c r="L728" i="7"/>
  <c r="L729" i="7"/>
  <c r="L730" i="7"/>
  <c r="L731" i="7"/>
  <c r="L732" i="7"/>
  <c r="L733" i="7"/>
  <c r="L734" i="7"/>
  <c r="L735" i="7"/>
  <c r="L736" i="7"/>
  <c r="L737" i="7"/>
  <c r="L738" i="7"/>
  <c r="L739" i="7"/>
  <c r="L740" i="7"/>
  <c r="L741" i="7"/>
  <c r="L742" i="7"/>
  <c r="L743" i="7"/>
  <c r="L744" i="7"/>
  <c r="L745" i="7"/>
  <c r="L746" i="7"/>
  <c r="L747" i="7"/>
  <c r="L748" i="7"/>
  <c r="L749" i="7"/>
  <c r="L750" i="7"/>
  <c r="L751" i="7"/>
  <c r="L752" i="7"/>
  <c r="L753" i="7"/>
  <c r="L754" i="7"/>
  <c r="L755" i="7"/>
  <c r="L756" i="7"/>
  <c r="L757" i="7"/>
  <c r="L758" i="7"/>
  <c r="L759" i="7"/>
  <c r="L760" i="7"/>
  <c r="L761" i="7"/>
  <c r="L762" i="7"/>
  <c r="L763" i="7"/>
  <c r="L764" i="7"/>
  <c r="L765" i="7"/>
  <c r="L766" i="7"/>
  <c r="L767" i="7"/>
  <c r="L768" i="7"/>
  <c r="L769" i="7"/>
  <c r="L770" i="7"/>
  <c r="L771" i="7"/>
  <c r="L772" i="7"/>
  <c r="L773" i="7"/>
  <c r="L774" i="7"/>
  <c r="L775" i="7"/>
  <c r="L776" i="7"/>
  <c r="L777" i="7"/>
  <c r="L778" i="7"/>
  <c r="L779" i="7"/>
  <c r="L780" i="7"/>
  <c r="L781" i="7"/>
  <c r="L782" i="7"/>
  <c r="L783" i="7"/>
  <c r="L784" i="7"/>
  <c r="L785" i="7"/>
  <c r="L786" i="7"/>
  <c r="L787" i="7"/>
  <c r="L788" i="7"/>
  <c r="L789" i="7"/>
  <c r="L790" i="7"/>
  <c r="L791" i="7"/>
  <c r="L792" i="7"/>
  <c r="L793" i="7"/>
  <c r="L794" i="7"/>
  <c r="L795" i="7"/>
  <c r="L796" i="7"/>
  <c r="L797" i="7"/>
  <c r="L798" i="7"/>
  <c r="L799" i="7"/>
  <c r="L800" i="7"/>
  <c r="L801" i="7"/>
  <c r="L802" i="7"/>
  <c r="L803" i="7"/>
  <c r="L804" i="7"/>
  <c r="L805" i="7"/>
  <c r="L806" i="7"/>
  <c r="L807" i="7"/>
  <c r="L808" i="7"/>
  <c r="L809" i="7"/>
  <c r="L810" i="7"/>
  <c r="L811" i="7"/>
  <c r="L812" i="7"/>
  <c r="L813" i="7"/>
  <c r="L814" i="7"/>
  <c r="L815" i="7"/>
  <c r="L816" i="7"/>
  <c r="L817" i="7"/>
  <c r="L818" i="7"/>
  <c r="L819" i="7"/>
  <c r="L820" i="7"/>
  <c r="L821" i="7"/>
  <c r="L822" i="7"/>
  <c r="L823" i="7"/>
  <c r="L824" i="7"/>
  <c r="L825" i="7"/>
  <c r="L826" i="7"/>
  <c r="L827" i="7"/>
  <c r="L828" i="7"/>
  <c r="L829" i="7"/>
  <c r="L830" i="7"/>
  <c r="L831" i="7"/>
  <c r="L832" i="7"/>
  <c r="L833" i="7"/>
  <c r="L834" i="7"/>
  <c r="L835" i="7"/>
  <c r="L836" i="7"/>
  <c r="L837" i="7"/>
  <c r="L838" i="7"/>
  <c r="L839" i="7"/>
  <c r="L840" i="7"/>
  <c r="L841" i="7"/>
  <c r="L842" i="7"/>
  <c r="L843" i="7"/>
  <c r="L844" i="7"/>
  <c r="L845" i="7"/>
  <c r="L846" i="7"/>
  <c r="L847" i="7"/>
  <c r="L848" i="7"/>
  <c r="L849" i="7"/>
  <c r="L850" i="7"/>
  <c r="L851" i="7"/>
  <c r="L852" i="7"/>
  <c r="L853" i="7"/>
  <c r="L854" i="7"/>
  <c r="L855" i="7"/>
  <c r="L877" i="7"/>
  <c r="F789" i="7"/>
  <c r="G789" i="7"/>
  <c r="H789" i="7"/>
  <c r="I789" i="7"/>
  <c r="F790" i="7"/>
  <c r="G790" i="7"/>
  <c r="H790" i="7"/>
  <c r="I790" i="7"/>
  <c r="F791" i="7"/>
  <c r="G791" i="7"/>
  <c r="H791" i="7"/>
  <c r="I791" i="7"/>
  <c r="F792" i="7"/>
  <c r="G792" i="7"/>
  <c r="H792" i="7"/>
  <c r="I792" i="7"/>
  <c r="F793" i="7"/>
  <c r="G793" i="7"/>
  <c r="H793" i="7"/>
  <c r="I793" i="7"/>
  <c r="F794" i="7"/>
  <c r="G794" i="7"/>
  <c r="H794" i="7"/>
  <c r="I794" i="7"/>
  <c r="F795" i="7"/>
  <c r="G795" i="7"/>
  <c r="H795" i="7"/>
  <c r="I795" i="7"/>
  <c r="F796" i="7"/>
  <c r="G796" i="7"/>
  <c r="H796" i="7"/>
  <c r="I796" i="7"/>
  <c r="F797" i="7"/>
  <c r="G797" i="7"/>
  <c r="H797" i="7"/>
  <c r="I797" i="7"/>
  <c r="F798" i="7"/>
  <c r="G798" i="7"/>
  <c r="H798" i="7"/>
  <c r="I798" i="7"/>
  <c r="F799" i="7"/>
  <c r="G799" i="7"/>
  <c r="H799" i="7"/>
  <c r="I799" i="7"/>
  <c r="F800" i="7"/>
  <c r="G800" i="7"/>
  <c r="H800" i="7"/>
  <c r="I800" i="7"/>
  <c r="F801" i="7"/>
  <c r="G801" i="7"/>
  <c r="H801" i="7"/>
  <c r="I801" i="7"/>
  <c r="F802" i="7"/>
  <c r="G802" i="7"/>
  <c r="H802" i="7"/>
  <c r="I802" i="7"/>
  <c r="F803" i="7"/>
  <c r="G803" i="7"/>
  <c r="H803" i="7"/>
  <c r="I803" i="7"/>
  <c r="F804" i="7"/>
  <c r="G804" i="7"/>
  <c r="H804" i="7"/>
  <c r="I804" i="7"/>
  <c r="F805" i="7"/>
  <c r="G805" i="7"/>
  <c r="H805" i="7"/>
  <c r="I805" i="7"/>
  <c r="F806" i="7"/>
  <c r="G806" i="7"/>
  <c r="H806" i="7"/>
  <c r="I806" i="7"/>
  <c r="F807" i="7"/>
  <c r="G807" i="7"/>
  <c r="H807" i="7"/>
  <c r="AK550" i="4" s="1"/>
  <c r="I807" i="7"/>
  <c r="F808" i="7"/>
  <c r="G808" i="7"/>
  <c r="H808" i="7"/>
  <c r="I808" i="7"/>
  <c r="F809" i="7"/>
  <c r="G809" i="7"/>
  <c r="H809" i="7"/>
  <c r="I809" i="7"/>
  <c r="F810" i="7"/>
  <c r="G810" i="7"/>
  <c r="H810" i="7"/>
  <c r="I810" i="7"/>
  <c r="F811" i="7"/>
  <c r="G811" i="7"/>
  <c r="H811" i="7"/>
  <c r="I811" i="7"/>
  <c r="F812" i="7"/>
  <c r="G812" i="7"/>
  <c r="H812" i="7"/>
  <c r="I812" i="7"/>
  <c r="F813" i="7"/>
  <c r="G813" i="7"/>
  <c r="H813" i="7"/>
  <c r="I813" i="7"/>
  <c r="F814" i="7"/>
  <c r="G814" i="7"/>
  <c r="H814" i="7"/>
  <c r="I814" i="7"/>
  <c r="F815" i="7"/>
  <c r="G815" i="7"/>
  <c r="H815" i="7"/>
  <c r="I815" i="7"/>
  <c r="F816" i="7"/>
  <c r="G816" i="7"/>
  <c r="H816" i="7"/>
  <c r="I816" i="7"/>
  <c r="F817" i="7"/>
  <c r="G817" i="7"/>
  <c r="H817" i="7"/>
  <c r="I817" i="7"/>
  <c r="F818" i="7"/>
  <c r="G818" i="7"/>
  <c r="H818" i="7"/>
  <c r="I818" i="7"/>
  <c r="F819" i="7"/>
  <c r="G819" i="7"/>
  <c r="H819" i="7"/>
  <c r="I819" i="7"/>
  <c r="F820" i="7"/>
  <c r="G820" i="7"/>
  <c r="H820" i="7"/>
  <c r="I820" i="7"/>
  <c r="F821" i="7"/>
  <c r="G821" i="7"/>
  <c r="H821" i="7"/>
  <c r="I821" i="7"/>
  <c r="F822" i="7"/>
  <c r="G822" i="7"/>
  <c r="H822" i="7"/>
  <c r="I822" i="7"/>
  <c r="F823" i="7"/>
  <c r="G823" i="7"/>
  <c r="H823" i="7"/>
  <c r="I823" i="7"/>
  <c r="F824" i="7"/>
  <c r="G824" i="7"/>
  <c r="H824" i="7"/>
  <c r="I824" i="7"/>
  <c r="F825" i="7"/>
  <c r="G825" i="7"/>
  <c r="H825" i="7"/>
  <c r="I825" i="7"/>
  <c r="F826" i="7"/>
  <c r="G826" i="7"/>
  <c r="H826" i="7"/>
  <c r="I826" i="7"/>
  <c r="F827" i="7"/>
  <c r="G827" i="7"/>
  <c r="H827" i="7"/>
  <c r="I827" i="7"/>
  <c r="F828" i="7"/>
  <c r="G828" i="7"/>
  <c r="H828" i="7"/>
  <c r="I828" i="7"/>
  <c r="F829" i="7"/>
  <c r="G829" i="7"/>
  <c r="H829" i="7"/>
  <c r="I829" i="7"/>
  <c r="F830" i="7"/>
  <c r="G830" i="7"/>
  <c r="H830" i="7"/>
  <c r="I830" i="7"/>
  <c r="F831" i="7"/>
  <c r="G831" i="7"/>
  <c r="H831" i="7"/>
  <c r="I831" i="7"/>
  <c r="F832" i="7"/>
  <c r="G832" i="7"/>
  <c r="H832" i="7"/>
  <c r="I832" i="7"/>
  <c r="F833" i="7"/>
  <c r="G833" i="7"/>
  <c r="H833" i="7"/>
  <c r="I833" i="7"/>
  <c r="F834" i="7"/>
  <c r="G834" i="7"/>
  <c r="H834" i="7"/>
  <c r="I834" i="7"/>
  <c r="F835" i="7"/>
  <c r="G835" i="7"/>
  <c r="H835" i="7"/>
  <c r="I835" i="7"/>
  <c r="F836" i="7"/>
  <c r="G836" i="7"/>
  <c r="H836" i="7"/>
  <c r="AP522" i="4" s="1"/>
  <c r="I836" i="7"/>
  <c r="F837" i="7"/>
  <c r="G837" i="7"/>
  <c r="H837" i="7"/>
  <c r="D33" i="20" s="1"/>
  <c r="J33" i="20" s="1"/>
  <c r="I837" i="7"/>
  <c r="F838" i="7"/>
  <c r="G838" i="7"/>
  <c r="H838" i="7"/>
  <c r="I838" i="7"/>
  <c r="F839" i="7"/>
  <c r="G839" i="7"/>
  <c r="H839" i="7"/>
  <c r="I839" i="7"/>
  <c r="F840" i="7"/>
  <c r="G840" i="7"/>
  <c r="H840" i="7"/>
  <c r="I840" i="7"/>
  <c r="F841" i="7"/>
  <c r="G841" i="7"/>
  <c r="H841" i="7"/>
  <c r="I841" i="7"/>
  <c r="F842" i="7"/>
  <c r="G842" i="7"/>
  <c r="H842" i="7"/>
  <c r="I842" i="7"/>
  <c r="F843" i="7"/>
  <c r="G843" i="7"/>
  <c r="H843" i="7"/>
  <c r="Q529" i="4" s="1"/>
  <c r="I843" i="7"/>
  <c r="F844" i="7"/>
  <c r="G844" i="7"/>
  <c r="H844" i="7"/>
  <c r="Q526" i="4" s="1"/>
  <c r="I844" i="7"/>
  <c r="F845" i="7"/>
  <c r="G845" i="7"/>
  <c r="H845" i="7"/>
  <c r="I845" i="7"/>
  <c r="F846" i="7"/>
  <c r="G846" i="7"/>
  <c r="H846" i="7"/>
  <c r="I846" i="7"/>
  <c r="F847" i="7"/>
  <c r="G847" i="7"/>
  <c r="H847" i="7"/>
  <c r="I847" i="7"/>
  <c r="F848" i="7"/>
  <c r="G848" i="7"/>
  <c r="H848" i="7"/>
  <c r="I848" i="7"/>
  <c r="F849" i="7"/>
  <c r="G849" i="7"/>
  <c r="H849" i="7"/>
  <c r="I849" i="7"/>
  <c r="F850" i="7"/>
  <c r="G850" i="7"/>
  <c r="H850" i="7"/>
  <c r="I850" i="7"/>
  <c r="F851" i="7"/>
  <c r="G851" i="7"/>
  <c r="H851" i="7"/>
  <c r="I851" i="7"/>
  <c r="F852" i="7"/>
  <c r="G852" i="7"/>
  <c r="H852" i="7"/>
  <c r="I852" i="7"/>
  <c r="F853" i="7"/>
  <c r="G853" i="7"/>
  <c r="H853" i="7"/>
  <c r="I853" i="7"/>
  <c r="F854" i="7"/>
  <c r="G854" i="7"/>
  <c r="H854" i="7"/>
  <c r="I854" i="7"/>
  <c r="F855" i="7"/>
  <c r="G855" i="7"/>
  <c r="H855" i="7"/>
  <c r="I855" i="7"/>
  <c r="F877" i="7"/>
  <c r="G877" i="7"/>
  <c r="H877" i="7"/>
  <c r="I877" i="7"/>
  <c r="F878" i="7"/>
  <c r="G878" i="7"/>
  <c r="H878" i="7"/>
  <c r="I878" i="7"/>
  <c r="F624" i="7"/>
  <c r="G624" i="7"/>
  <c r="H624" i="7"/>
  <c r="I624" i="7"/>
  <c r="K624" i="7"/>
  <c r="F625" i="7"/>
  <c r="G625" i="7"/>
  <c r="H625" i="7"/>
  <c r="I625" i="7"/>
  <c r="K625" i="7"/>
  <c r="F626" i="7"/>
  <c r="G626" i="7"/>
  <c r="H626" i="7"/>
  <c r="I626" i="7"/>
  <c r="K626" i="7"/>
  <c r="F627" i="7"/>
  <c r="G627" i="7"/>
  <c r="H627" i="7"/>
  <c r="I627" i="7"/>
  <c r="K627" i="7"/>
  <c r="F628" i="7"/>
  <c r="G628" i="7"/>
  <c r="H628" i="7"/>
  <c r="AK441" i="4" s="1"/>
  <c r="I628" i="7"/>
  <c r="K628" i="7"/>
  <c r="F629" i="7"/>
  <c r="G629" i="7"/>
  <c r="H629" i="7"/>
  <c r="I629" i="7"/>
  <c r="K629" i="7"/>
  <c r="F630" i="7"/>
  <c r="G630" i="7"/>
  <c r="H630" i="7"/>
  <c r="I630" i="7"/>
  <c r="K630" i="7"/>
  <c r="F631" i="7"/>
  <c r="G631" i="7"/>
  <c r="H631" i="7"/>
  <c r="I631" i="7"/>
  <c r="K631" i="7"/>
  <c r="J474" i="18"/>
  <c r="J475" i="18"/>
  <c r="M474" i="18"/>
  <c r="M475" i="18"/>
  <c r="L474" i="18"/>
  <c r="L475" i="18"/>
  <c r="K474" i="18"/>
  <c r="K475" i="18"/>
  <c r="Q527" i="4"/>
  <c r="Q530" i="4"/>
  <c r="T540" i="4"/>
  <c r="BC540" i="4" s="1"/>
  <c r="T541" i="4"/>
  <c r="BC541" i="4" s="1"/>
  <c r="T542" i="4"/>
  <c r="BC542" i="4" s="1"/>
  <c r="BF513" i="4" l="1"/>
  <c r="R582" i="4"/>
  <c r="AF586" i="4"/>
  <c r="AG586" i="4" s="1"/>
  <c r="R583" i="4"/>
  <c r="R580" i="4"/>
  <c r="Z579" i="4"/>
  <c r="AA579" i="4" s="1"/>
  <c r="R584" i="4"/>
  <c r="AF579" i="4"/>
  <c r="AG579" i="4" s="1"/>
  <c r="Z583" i="4"/>
  <c r="AA583" i="4" s="1"/>
  <c r="R585" i="4"/>
  <c r="Z580" i="4"/>
  <c r="AA580" i="4" s="1"/>
  <c r="Z584" i="4"/>
  <c r="AA584" i="4" s="1"/>
  <c r="R586" i="4"/>
  <c r="AF580" i="4"/>
  <c r="AG580" i="4" s="1"/>
  <c r="AF584" i="4"/>
  <c r="AG584" i="4" s="1"/>
  <c r="Z585" i="4"/>
  <c r="AA585" i="4" s="1"/>
  <c r="R581" i="4"/>
  <c r="AF585" i="4"/>
  <c r="AG585" i="4" s="1"/>
  <c r="Z582" i="4"/>
  <c r="AA582" i="4" s="1"/>
  <c r="Z581" i="4"/>
  <c r="AA581" i="4" s="1"/>
  <c r="AF582" i="4"/>
  <c r="AG582" i="4" s="1"/>
  <c r="AF581" i="4"/>
  <c r="AG581" i="4" s="1"/>
  <c r="AF583" i="4"/>
  <c r="AG583" i="4" s="1"/>
  <c r="R579" i="4"/>
  <c r="Z586" i="4"/>
  <c r="AA586" i="4" s="1"/>
  <c r="BF511" i="4"/>
  <c r="BF515" i="4"/>
  <c r="BF514" i="4"/>
  <c r="BF552" i="4"/>
  <c r="BF93" i="4"/>
  <c r="BF512" i="4"/>
  <c r="BF518" i="4"/>
  <c r="BF540" i="4"/>
  <c r="Q547" i="4"/>
  <c r="Q543" i="4"/>
  <c r="Q545" i="4"/>
  <c r="Q531" i="4"/>
  <c r="Q544" i="4"/>
  <c r="BC551" i="4"/>
  <c r="Q535" i="4"/>
  <c r="Q534" i="4"/>
  <c r="Q539" i="4"/>
  <c r="Q538" i="4"/>
  <c r="Q537" i="4"/>
  <c r="Q528" i="4"/>
  <c r="Q536" i="4"/>
  <c r="Q533" i="4"/>
  <c r="Q546" i="4"/>
  <c r="Q548" i="4"/>
  <c r="Q555" i="4"/>
  <c r="Q532" i="4"/>
  <c r="Q556" i="4"/>
  <c r="U534" i="4"/>
  <c r="BC538" i="4"/>
  <c r="BC554" i="4"/>
  <c r="BC550" i="4"/>
  <c r="BC537" i="4"/>
  <c r="BC549" i="4"/>
  <c r="BC552" i="4"/>
  <c r="BC539" i="4"/>
  <c r="BC535" i="4"/>
  <c r="B560" i="15"/>
  <c r="BC536" i="4"/>
  <c r="U553" i="4"/>
  <c r="J34" i="20"/>
  <c r="U541" i="4"/>
  <c r="U542" i="4"/>
  <c r="U540" i="4"/>
  <c r="B535" i="15"/>
  <c r="C535" i="15"/>
  <c r="B536" i="15"/>
  <c r="C536" i="15"/>
  <c r="B534" i="15"/>
  <c r="C534" i="15"/>
  <c r="B541" i="15"/>
  <c r="C541" i="15"/>
  <c r="B538" i="15"/>
  <c r="C538" i="15"/>
  <c r="B539" i="15"/>
  <c r="C539" i="15"/>
  <c r="B537" i="15"/>
  <c r="C537" i="15"/>
  <c r="B540" i="15"/>
  <c r="C540" i="15"/>
  <c r="B548" i="15"/>
  <c r="C548" i="15"/>
  <c r="B549" i="15"/>
  <c r="C549" i="15"/>
  <c r="B550" i="15"/>
  <c r="C550" i="15"/>
  <c r="D522" i="4"/>
  <c r="D523" i="4"/>
  <c r="D524" i="4"/>
  <c r="D525" i="4"/>
  <c r="D527" i="4"/>
  <c r="D528" i="4"/>
  <c r="D526" i="4"/>
  <c r="D533" i="4"/>
  <c r="D530" i="4"/>
  <c r="D531" i="4"/>
  <c r="D529" i="4"/>
  <c r="D532" i="4"/>
  <c r="D540" i="4"/>
  <c r="D541" i="4"/>
  <c r="D542" i="4"/>
  <c r="J19" i="18"/>
  <c r="K19" i="18"/>
  <c r="L19" i="18"/>
  <c r="M19" i="18"/>
  <c r="J20" i="18"/>
  <c r="K20" i="18"/>
  <c r="L20" i="18"/>
  <c r="M20" i="18"/>
  <c r="J21" i="18"/>
  <c r="K21" i="18"/>
  <c r="L21" i="18"/>
  <c r="M21" i="18"/>
  <c r="J24" i="18"/>
  <c r="K24" i="18"/>
  <c r="L24" i="18"/>
  <c r="M24" i="18"/>
  <c r="J25" i="18"/>
  <c r="K25" i="18"/>
  <c r="L25" i="18"/>
  <c r="M25" i="18"/>
  <c r="Q586" i="4" l="1"/>
  <c r="BD586" i="4" s="1"/>
  <c r="BG586" i="4"/>
  <c r="Q585" i="4"/>
  <c r="BD585" i="4" s="1"/>
  <c r="BG585" i="4"/>
  <c r="Q581" i="4"/>
  <c r="BD581" i="4" s="1"/>
  <c r="BG581" i="4"/>
  <c r="Q579" i="4"/>
  <c r="BD579" i="4" s="1"/>
  <c r="BG579" i="4"/>
  <c r="Q584" i="4"/>
  <c r="BD584" i="4" s="1"/>
  <c r="BG584" i="4"/>
  <c r="Q580" i="4"/>
  <c r="BD580" i="4" s="1"/>
  <c r="BG580" i="4"/>
  <c r="Q583" i="4"/>
  <c r="BD583" i="4" s="1"/>
  <c r="BG583" i="4"/>
  <c r="Q582" i="4"/>
  <c r="BD582" i="4" s="1"/>
  <c r="BG582" i="4"/>
  <c r="U559" i="4"/>
  <c r="U558" i="4"/>
  <c r="U557" i="4"/>
  <c r="J112" i="5"/>
  <c r="J111" i="5"/>
  <c r="J110" i="5"/>
  <c r="I111" i="5"/>
  <c r="I110" i="5"/>
  <c r="F108" i="5"/>
  <c r="I108" i="5"/>
  <c r="J108" i="5"/>
  <c r="E109" i="5"/>
  <c r="F109" i="5"/>
  <c r="G109" i="5" s="1"/>
  <c r="I109" i="5"/>
  <c r="J109" i="5"/>
  <c r="E110" i="5"/>
  <c r="F110" i="5"/>
  <c r="G110" i="5" s="1"/>
  <c r="E111" i="5"/>
  <c r="F111" i="5"/>
  <c r="G111" i="5" s="1"/>
  <c r="E112" i="5"/>
  <c r="F112" i="5"/>
  <c r="G112" i="5" s="1"/>
  <c r="I112" i="5"/>
  <c r="T522" i="4" l="1"/>
  <c r="B512" i="15"/>
  <c r="C512" i="15"/>
  <c r="B513" i="15"/>
  <c r="C513" i="15"/>
  <c r="B514" i="15"/>
  <c r="C514" i="15"/>
  <c r="B515" i="15"/>
  <c r="C515" i="15"/>
  <c r="B516" i="15"/>
  <c r="C516" i="15"/>
  <c r="B517" i="15"/>
  <c r="C517" i="15"/>
  <c r="B518" i="15"/>
  <c r="C518" i="15"/>
  <c r="B519" i="15"/>
  <c r="C519" i="15"/>
  <c r="B520" i="15"/>
  <c r="C520" i="15"/>
  <c r="B521" i="15"/>
  <c r="C521" i="15"/>
  <c r="B522" i="15"/>
  <c r="C522" i="15"/>
  <c r="B523" i="15"/>
  <c r="C523" i="15"/>
  <c r="B524" i="15"/>
  <c r="C524" i="15"/>
  <c r="B525" i="15"/>
  <c r="C525" i="15"/>
  <c r="B526" i="15"/>
  <c r="C526" i="15"/>
  <c r="B527" i="15"/>
  <c r="C527" i="15"/>
  <c r="B528" i="15"/>
  <c r="C528" i="15"/>
  <c r="B529" i="15"/>
  <c r="C529" i="15"/>
  <c r="B530" i="15"/>
  <c r="C530" i="15"/>
  <c r="B531" i="15"/>
  <c r="C531" i="15"/>
  <c r="B532" i="15"/>
  <c r="C532" i="15"/>
  <c r="B533" i="15"/>
  <c r="C533" i="15"/>
  <c r="F598" i="7"/>
  <c r="H598" i="7"/>
  <c r="I598" i="7"/>
  <c r="K598" i="7"/>
  <c r="K809" i="7"/>
  <c r="F599" i="7"/>
  <c r="H599" i="7"/>
  <c r="I599" i="7"/>
  <c r="K599" i="7"/>
  <c r="F600" i="7"/>
  <c r="H600" i="7"/>
  <c r="I600" i="7"/>
  <c r="K600" i="7"/>
  <c r="F601" i="7"/>
  <c r="H601" i="7"/>
  <c r="I601" i="7"/>
  <c r="K601" i="7"/>
  <c r="F602" i="7"/>
  <c r="H602" i="7"/>
  <c r="I602" i="7"/>
  <c r="K602" i="7"/>
  <c r="F603" i="7"/>
  <c r="H603" i="7"/>
  <c r="I603" i="7"/>
  <c r="K603" i="7"/>
  <c r="F604" i="7"/>
  <c r="H604" i="7"/>
  <c r="I604" i="7"/>
  <c r="K604" i="7"/>
  <c r="F605" i="7"/>
  <c r="H605" i="7"/>
  <c r="I605" i="7"/>
  <c r="K605" i="7"/>
  <c r="F606" i="7"/>
  <c r="H606" i="7"/>
  <c r="I606" i="7"/>
  <c r="K606" i="7"/>
  <c r="F607" i="7"/>
  <c r="H607" i="7"/>
  <c r="I607" i="7"/>
  <c r="K607" i="7"/>
  <c r="F608" i="7"/>
  <c r="G608" i="7"/>
  <c r="H608" i="7"/>
  <c r="I608" i="7"/>
  <c r="K608" i="7"/>
  <c r="F609" i="7"/>
  <c r="H609" i="7"/>
  <c r="I609" i="7"/>
  <c r="K609" i="7"/>
  <c r="F610" i="7"/>
  <c r="H610" i="7"/>
  <c r="I610" i="7"/>
  <c r="K610" i="7"/>
  <c r="F611" i="7"/>
  <c r="H611" i="7"/>
  <c r="I611" i="7"/>
  <c r="K611" i="7"/>
  <c r="K829" i="7"/>
  <c r="K831" i="7"/>
  <c r="K832" i="7"/>
  <c r="F612" i="7"/>
  <c r="H612" i="7"/>
  <c r="I612" i="7"/>
  <c r="K612" i="7"/>
  <c r="F613" i="7"/>
  <c r="H613" i="7"/>
  <c r="I613" i="7"/>
  <c r="K613" i="7"/>
  <c r="F614" i="7"/>
  <c r="H614" i="7"/>
  <c r="I614" i="7"/>
  <c r="K614" i="7"/>
  <c r="F615" i="7"/>
  <c r="H615" i="7"/>
  <c r="I615" i="7"/>
  <c r="K615" i="7"/>
  <c r="F616" i="7"/>
  <c r="H616" i="7"/>
  <c r="I616" i="7"/>
  <c r="K616" i="7"/>
  <c r="F617" i="7"/>
  <c r="H617" i="7"/>
  <c r="I617" i="7"/>
  <c r="K617" i="7"/>
  <c r="F618" i="7"/>
  <c r="H618" i="7"/>
  <c r="I618" i="7"/>
  <c r="K618" i="7"/>
  <c r="F619" i="7"/>
  <c r="H619" i="7"/>
  <c r="I619" i="7"/>
  <c r="K619" i="7"/>
  <c r="F620" i="7"/>
  <c r="H620" i="7"/>
  <c r="I620" i="7"/>
  <c r="K620" i="7"/>
  <c r="F621" i="7"/>
  <c r="H621" i="7"/>
  <c r="I621" i="7"/>
  <c r="K621" i="7"/>
  <c r="F622" i="7"/>
  <c r="H622" i="7"/>
  <c r="I622" i="7"/>
  <c r="K622" i="7"/>
  <c r="F623" i="7"/>
  <c r="H623" i="7"/>
  <c r="I623" i="7"/>
  <c r="K623" i="7"/>
  <c r="E108" i="5"/>
  <c r="F42" i="9"/>
  <c r="D505" i="4"/>
  <c r="D506" i="4"/>
  <c r="D507" i="4"/>
  <c r="D508" i="4"/>
  <c r="D509" i="4"/>
  <c r="D510" i="4"/>
  <c r="D511" i="4"/>
  <c r="D512" i="4"/>
  <c r="D513" i="4"/>
  <c r="D514" i="4"/>
  <c r="D515" i="4"/>
  <c r="D516" i="4"/>
  <c r="D517" i="4"/>
  <c r="D518" i="4"/>
  <c r="D519" i="4"/>
  <c r="D520" i="4"/>
  <c r="D521" i="4"/>
  <c r="J470" i="18"/>
  <c r="K470" i="18"/>
  <c r="L470" i="18"/>
  <c r="M470" i="18"/>
  <c r="J472" i="18"/>
  <c r="K472" i="18"/>
  <c r="L472" i="18"/>
  <c r="M472" i="18"/>
  <c r="J473" i="18"/>
  <c r="K473" i="18"/>
  <c r="L473" i="18"/>
  <c r="M473" i="18"/>
  <c r="J16" i="18"/>
  <c r="K16" i="18"/>
  <c r="L16" i="18"/>
  <c r="M16" i="18"/>
  <c r="J17" i="18"/>
  <c r="K17" i="18"/>
  <c r="L17" i="18"/>
  <c r="M17" i="18"/>
  <c r="J18" i="18"/>
  <c r="K18" i="18"/>
  <c r="L18" i="18"/>
  <c r="M18" i="18"/>
  <c r="J464" i="18"/>
  <c r="K464" i="18"/>
  <c r="L464" i="18"/>
  <c r="M464" i="18"/>
  <c r="J465" i="18"/>
  <c r="K465" i="18"/>
  <c r="L465" i="18"/>
  <c r="M465" i="18"/>
  <c r="J466" i="18"/>
  <c r="K466" i="18"/>
  <c r="L466" i="18"/>
  <c r="M466" i="18"/>
  <c r="J467" i="18"/>
  <c r="K467" i="18"/>
  <c r="L467" i="18"/>
  <c r="M467" i="18"/>
  <c r="J468" i="18"/>
  <c r="K468" i="18"/>
  <c r="L468" i="18"/>
  <c r="M468" i="18"/>
  <c r="J469" i="18"/>
  <c r="K469" i="18"/>
  <c r="L469" i="18"/>
  <c r="M469" i="18"/>
  <c r="Q512" i="4" l="1"/>
  <c r="Q513" i="4"/>
  <c r="Q514" i="4"/>
  <c r="Q511" i="4"/>
  <c r="Q518" i="4"/>
  <c r="Q517" i="4"/>
  <c r="Q516" i="4"/>
  <c r="Q515" i="4"/>
  <c r="U522" i="4"/>
  <c r="BC522" i="4"/>
  <c r="G603" i="7"/>
  <c r="N24" i="18"/>
  <c r="N25" i="18"/>
  <c r="N474" i="18"/>
  <c r="N21" i="18"/>
  <c r="N18" i="18"/>
  <c r="N19" i="18"/>
  <c r="N20" i="18"/>
  <c r="N17" i="18"/>
  <c r="G618" i="7"/>
  <c r="G615" i="7"/>
  <c r="G602" i="7"/>
  <c r="G623" i="7"/>
  <c r="G610" i="7"/>
  <c r="N16" i="18"/>
  <c r="N472" i="18"/>
  <c r="G621" i="7"/>
  <c r="G613" i="7"/>
  <c r="G600" i="7"/>
  <c r="G605" i="7"/>
  <c r="G598" i="7"/>
  <c r="N473" i="18"/>
  <c r="G620" i="7"/>
  <c r="G612" i="7"/>
  <c r="G607" i="7"/>
  <c r="G599" i="7"/>
  <c r="N470" i="18"/>
  <c r="N469" i="18"/>
  <c r="G617" i="7"/>
  <c r="G604" i="7"/>
  <c r="N468" i="18"/>
  <c r="N467" i="18"/>
  <c r="G622" i="7"/>
  <c r="G614" i="7"/>
  <c r="G609" i="7"/>
  <c r="G601" i="7"/>
  <c r="N466" i="18"/>
  <c r="N465" i="18"/>
  <c r="G619" i="7"/>
  <c r="G606" i="7"/>
  <c r="G616" i="7"/>
  <c r="G611" i="7"/>
  <c r="T525" i="4"/>
  <c r="BC525" i="4" s="1"/>
  <c r="T520" i="4"/>
  <c r="BC520" i="4" s="1"/>
  <c r="I71" i="20"/>
  <c r="I72" i="20"/>
  <c r="H71" i="20"/>
  <c r="H72" i="20"/>
  <c r="G71" i="20"/>
  <c r="G72" i="20"/>
  <c r="T524" i="4" l="1"/>
  <c r="BC524" i="4" s="1"/>
  <c r="T523" i="4"/>
  <c r="BC523" i="4" s="1"/>
  <c r="U525" i="4"/>
  <c r="T521" i="4"/>
  <c r="BC521" i="4" s="1"/>
  <c r="U520" i="4"/>
  <c r="T519" i="4"/>
  <c r="BC519" i="4" s="1"/>
  <c r="B502" i="15"/>
  <c r="C502" i="15"/>
  <c r="B503" i="15"/>
  <c r="C503" i="15"/>
  <c r="B504" i="15"/>
  <c r="C504" i="15"/>
  <c r="B505" i="15"/>
  <c r="C505" i="15"/>
  <c r="B506" i="15"/>
  <c r="C506" i="15"/>
  <c r="B507" i="15"/>
  <c r="C507" i="15"/>
  <c r="B510" i="15"/>
  <c r="C510" i="15"/>
  <c r="B511" i="15"/>
  <c r="C511" i="15"/>
  <c r="B504" i="19"/>
  <c r="C504" i="19"/>
  <c r="B505" i="19"/>
  <c r="C505" i="19"/>
  <c r="B506" i="19"/>
  <c r="C506" i="19"/>
  <c r="B507" i="19"/>
  <c r="C507" i="19"/>
  <c r="B508" i="19"/>
  <c r="C508" i="19"/>
  <c r="B509" i="19"/>
  <c r="C509" i="19"/>
  <c r="B510" i="19"/>
  <c r="C510" i="19"/>
  <c r="B511" i="19"/>
  <c r="C511" i="19"/>
  <c r="Q176" i="4"/>
  <c r="Q220" i="4"/>
  <c r="Q296" i="4"/>
  <c r="Q297" i="4"/>
  <c r="Q298" i="4"/>
  <c r="Q299" i="4"/>
  <c r="Q300" i="4"/>
  <c r="Q301" i="4"/>
  <c r="Q302" i="4"/>
  <c r="Q303" i="4"/>
  <c r="Q311" i="4"/>
  <c r="Q312" i="4"/>
  <c r="Q313" i="4"/>
  <c r="Q315" i="4"/>
  <c r="Q316" i="4"/>
  <c r="Q317" i="4"/>
  <c r="Q318" i="4"/>
  <c r="Q319" i="4"/>
  <c r="Q320" i="4"/>
  <c r="Q321" i="4"/>
  <c r="Q331" i="4"/>
  <c r="Q332" i="4"/>
  <c r="Q485" i="4"/>
  <c r="Q489" i="4"/>
  <c r="Q490" i="4"/>
  <c r="Q491" i="4"/>
  <c r="Q493" i="4"/>
  <c r="Q494" i="4"/>
  <c r="Q495" i="4"/>
  <c r="Q497" i="4"/>
  <c r="L4" i="18"/>
  <c r="L5" i="18"/>
  <c r="L7" i="18"/>
  <c r="L9" i="18"/>
  <c r="L10" i="18"/>
  <c r="L11" i="18"/>
  <c r="L12" i="18"/>
  <c r="L13" i="18"/>
  <c r="L14" i="18"/>
  <c r="L15" i="18"/>
  <c r="L22" i="18"/>
  <c r="L26" i="18"/>
  <c r="L27" i="18"/>
  <c r="L28" i="18"/>
  <c r="L6" i="18"/>
  <c r="L8" i="18"/>
  <c r="L29" i="18"/>
  <c r="L30" i="18"/>
  <c r="L31" i="18"/>
  <c r="L32" i="18"/>
  <c r="L34" i="18"/>
  <c r="L35" i="18"/>
  <c r="L36" i="18"/>
  <c r="L23" i="18"/>
  <c r="L37" i="18"/>
  <c r="L38" i="18"/>
  <c r="L39" i="18"/>
  <c r="L40" i="18"/>
  <c r="L42" i="18"/>
  <c r="L43" i="18"/>
  <c r="L45" i="18"/>
  <c r="L46" i="18"/>
  <c r="L47" i="18"/>
  <c r="L48" i="18"/>
  <c r="L49" i="18"/>
  <c r="L50" i="18"/>
  <c r="L51" i="18"/>
  <c r="L52" i="18"/>
  <c r="L53" i="18"/>
  <c r="L54" i="18"/>
  <c r="L55" i="18"/>
  <c r="L56" i="18"/>
  <c r="L57" i="18"/>
  <c r="L58" i="18"/>
  <c r="L60" i="18"/>
  <c r="L61" i="18"/>
  <c r="L41" i="18"/>
  <c r="L62" i="18"/>
  <c r="L44" i="18"/>
  <c r="L63" i="18"/>
  <c r="L64" i="18"/>
  <c r="L65" i="18"/>
  <c r="L66" i="18"/>
  <c r="L67" i="18"/>
  <c r="L68" i="18"/>
  <c r="L69" i="18"/>
  <c r="L70" i="18"/>
  <c r="L71" i="18"/>
  <c r="L72" i="18"/>
  <c r="L73" i="18"/>
  <c r="L74" i="18"/>
  <c r="L75" i="18"/>
  <c r="L59" i="18"/>
  <c r="L77" i="18"/>
  <c r="L79" i="18"/>
  <c r="L81" i="18"/>
  <c r="L83" i="18"/>
  <c r="L85" i="18"/>
  <c r="L98" i="18"/>
  <c r="L100" i="18"/>
  <c r="L102" i="18"/>
  <c r="L104" i="18"/>
  <c r="L106" i="18"/>
  <c r="L108" i="18"/>
  <c r="L109" i="18"/>
  <c r="L110" i="18"/>
  <c r="L111" i="18"/>
  <c r="L112" i="18"/>
  <c r="L113" i="18"/>
  <c r="L76" i="18"/>
  <c r="L78" i="18"/>
  <c r="L80" i="18"/>
  <c r="L82" i="18"/>
  <c r="L84" i="18"/>
  <c r="L97" i="18"/>
  <c r="L99" i="18"/>
  <c r="L101" i="18"/>
  <c r="L103" i="18"/>
  <c r="L105" i="18"/>
  <c r="L107"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2" i="18"/>
  <c r="L174" i="18"/>
  <c r="L175" i="18"/>
  <c r="L176" i="18"/>
  <c r="L177" i="18"/>
  <c r="L178" i="18"/>
  <c r="L179" i="18"/>
  <c r="L180" i="18"/>
  <c r="L181" i="18"/>
  <c r="L182" i="18"/>
  <c r="L183" i="18"/>
  <c r="L184" i="18"/>
  <c r="L185" i="18"/>
  <c r="L186" i="18"/>
  <c r="L187" i="18"/>
  <c r="L189" i="18"/>
  <c r="L190" i="18"/>
  <c r="L173" i="18"/>
  <c r="L192" i="18"/>
  <c r="L193" i="18"/>
  <c r="L195" i="18"/>
  <c r="L196" i="18"/>
  <c r="L197" i="18"/>
  <c r="L198" i="18"/>
  <c r="L200" i="18"/>
  <c r="L201" i="18"/>
  <c r="L202" i="18"/>
  <c r="L203" i="18"/>
  <c r="L204" i="18"/>
  <c r="L205" i="18"/>
  <c r="L206" i="18"/>
  <c r="L207" i="18"/>
  <c r="L208" i="18"/>
  <c r="L209" i="18"/>
  <c r="L191" i="18"/>
  <c r="L210" i="18"/>
  <c r="L211" i="18"/>
  <c r="L212" i="18"/>
  <c r="L214" i="18"/>
  <c r="L215" i="18"/>
  <c r="L199" i="18"/>
  <c r="L216" i="18"/>
  <c r="L217" i="18"/>
  <c r="L218" i="18"/>
  <c r="L220" i="18"/>
  <c r="L221" i="18"/>
  <c r="L223" i="18"/>
  <c r="L225" i="18"/>
  <c r="L227" i="18"/>
  <c r="L229" i="18"/>
  <c r="L231" i="18"/>
  <c r="L233" i="18"/>
  <c r="L235" i="18"/>
  <c r="L237" i="18"/>
  <c r="L213" i="18"/>
  <c r="L239" i="18"/>
  <c r="L241" i="18"/>
  <c r="L243" i="18"/>
  <c r="L245" i="18"/>
  <c r="L247" i="18"/>
  <c r="L219" i="18"/>
  <c r="L249" i="18"/>
  <c r="L222" i="18"/>
  <c r="L224" i="18"/>
  <c r="L226" i="18"/>
  <c r="L228" i="18"/>
  <c r="L230" i="18"/>
  <c r="L232" i="18"/>
  <c r="L234" i="18"/>
  <c r="L236" i="18"/>
  <c r="L238" i="18"/>
  <c r="L240" i="18"/>
  <c r="L242" i="18"/>
  <c r="L244" i="18"/>
  <c r="L246" i="18"/>
  <c r="L248" i="18"/>
  <c r="L250" i="18"/>
  <c r="L251" i="18"/>
  <c r="L252" i="18"/>
  <c r="L254" i="18"/>
  <c r="L255" i="18"/>
  <c r="L256" i="18"/>
  <c r="L257" i="18"/>
  <c r="L258" i="18"/>
  <c r="L260" i="18"/>
  <c r="L261" i="18"/>
  <c r="L262" i="18"/>
  <c r="L263" i="18"/>
  <c r="L264" i="18"/>
  <c r="L265" i="18"/>
  <c r="L266" i="18"/>
  <c r="L267" i="18"/>
  <c r="L268" i="18"/>
  <c r="L259" i="18"/>
  <c r="L269" i="18"/>
  <c r="L270" i="18"/>
  <c r="L272" i="18"/>
  <c r="L273" i="18"/>
  <c r="L274" i="18"/>
  <c r="L275" i="18"/>
  <c r="L277" i="18"/>
  <c r="L278" i="18"/>
  <c r="L279" i="18"/>
  <c r="L280" i="18"/>
  <c r="L271" i="18"/>
  <c r="L281" i="18"/>
  <c r="L282" i="18"/>
  <c r="L283" i="18"/>
  <c r="L276" i="18"/>
  <c r="L286" i="18"/>
  <c r="L287" i="18"/>
  <c r="L288" i="18"/>
  <c r="L289" i="18"/>
  <c r="L290" i="18"/>
  <c r="L291" i="18"/>
  <c r="L284" i="18"/>
  <c r="L285" i="18"/>
  <c r="L292" i="18"/>
  <c r="L293" i="18"/>
  <c r="L294" i="18"/>
  <c r="L295" i="18"/>
  <c r="L296" i="18"/>
  <c r="L299" i="18"/>
  <c r="L300" i="18"/>
  <c r="L301" i="18"/>
  <c r="L302" i="18"/>
  <c r="L303" i="18"/>
  <c r="L304" i="18"/>
  <c r="L297" i="18"/>
  <c r="L305" i="18"/>
  <c r="L306" i="18"/>
  <c r="L307" i="18"/>
  <c r="L308" i="18"/>
  <c r="L309" i="18"/>
  <c r="L310" i="18"/>
  <c r="L311" i="18"/>
  <c r="L312" i="18"/>
  <c r="L313" i="18"/>
  <c r="L314" i="18"/>
  <c r="L315" i="18"/>
  <c r="L316" i="18"/>
  <c r="L317" i="18"/>
  <c r="L319" i="18"/>
  <c r="L320" i="18"/>
  <c r="L321" i="18"/>
  <c r="L322" i="18"/>
  <c r="L323" i="18"/>
  <c r="L318" i="18"/>
  <c r="L325" i="18"/>
  <c r="L326" i="18"/>
  <c r="L328" i="18"/>
  <c r="L329" i="18"/>
  <c r="L331" i="18"/>
  <c r="L324" i="18"/>
  <c r="L332" i="18"/>
  <c r="L327" i="18"/>
  <c r="L333" i="18"/>
  <c r="L330" i="18"/>
  <c r="L334" i="18"/>
  <c r="L336" i="18"/>
  <c r="L337" i="18"/>
  <c r="L338" i="18"/>
  <c r="L339" i="18"/>
  <c r="L335" i="18"/>
  <c r="L340" i="18"/>
  <c r="L341" i="18"/>
  <c r="L342" i="18"/>
  <c r="L344" i="18"/>
  <c r="L346" i="18"/>
  <c r="L347" i="18"/>
  <c r="L349" i="18"/>
  <c r="L343" i="18"/>
  <c r="L345" i="18"/>
  <c r="L351" i="18"/>
  <c r="L352" i="18"/>
  <c r="L353" i="18"/>
  <c r="L354" i="18"/>
  <c r="L350" i="18"/>
  <c r="L355" i="18"/>
  <c r="L356" i="18"/>
  <c r="L357" i="18"/>
  <c r="L358" i="18"/>
  <c r="L359" i="18"/>
  <c r="L360" i="18"/>
  <c r="L361" i="18"/>
  <c r="L362" i="18"/>
  <c r="L364" i="18"/>
  <c r="L366" i="18"/>
  <c r="L367" i="18"/>
  <c r="L368" i="18"/>
  <c r="L363" i="18"/>
  <c r="L369" i="18"/>
  <c r="L370" i="18"/>
  <c r="L371" i="18"/>
  <c r="L372" i="18"/>
  <c r="L374" i="18"/>
  <c r="L375" i="18"/>
  <c r="L377" i="18"/>
  <c r="L378" i="18"/>
  <c r="L379" i="18"/>
  <c r="L380" i="18"/>
  <c r="L381" i="18"/>
  <c r="L382" i="18"/>
  <c r="L383" i="18"/>
  <c r="L385" i="18"/>
  <c r="L386" i="18"/>
  <c r="L387" i="18"/>
  <c r="L388" i="18"/>
  <c r="L384" i="18"/>
  <c r="L389" i="18"/>
  <c r="L390" i="18"/>
  <c r="L391" i="18"/>
  <c r="L392" i="18"/>
  <c r="L393" i="18"/>
  <c r="L394" i="18"/>
  <c r="L395" i="18"/>
  <c r="L396" i="18"/>
  <c r="L397" i="18"/>
  <c r="L398" i="18"/>
  <c r="L399" i="18"/>
  <c r="L400" i="18"/>
  <c r="L402" i="18"/>
  <c r="L403" i="18"/>
  <c r="L404" i="18"/>
  <c r="L405" i="18"/>
  <c r="L401" i="18"/>
  <c r="L407" i="18"/>
  <c r="L408" i="18"/>
  <c r="L409" i="18"/>
  <c r="L410" i="18"/>
  <c r="L406" i="18"/>
  <c r="L412" i="18"/>
  <c r="L413" i="18"/>
  <c r="L414" i="18"/>
  <c r="L411" i="18"/>
  <c r="L417" i="18"/>
  <c r="L419" i="18"/>
  <c r="L415" i="18"/>
  <c r="L416" i="18"/>
  <c r="L418" i="18"/>
  <c r="L420" i="18"/>
  <c r="L421" i="18"/>
  <c r="L422" i="18"/>
  <c r="L423" i="18"/>
  <c r="L424" i="18"/>
  <c r="L425" i="18"/>
  <c r="L426" i="18"/>
  <c r="L427" i="18"/>
  <c r="L428" i="18"/>
  <c r="L429" i="18"/>
  <c r="L430" i="18"/>
  <c r="L432" i="18"/>
  <c r="L431"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71" i="18"/>
  <c r="L3" i="18"/>
  <c r="K4" i="18"/>
  <c r="K5" i="18"/>
  <c r="K7" i="18"/>
  <c r="K9" i="18"/>
  <c r="K10" i="18"/>
  <c r="K11" i="18"/>
  <c r="K12" i="18"/>
  <c r="K13" i="18"/>
  <c r="K14" i="18"/>
  <c r="K15" i="18"/>
  <c r="K22" i="18"/>
  <c r="K26" i="18"/>
  <c r="K27" i="18"/>
  <c r="K28" i="18"/>
  <c r="K6" i="18"/>
  <c r="K8" i="18"/>
  <c r="K29" i="18"/>
  <c r="K30" i="18"/>
  <c r="K31" i="18"/>
  <c r="K32" i="18"/>
  <c r="K34" i="18"/>
  <c r="K35" i="18"/>
  <c r="K36" i="18"/>
  <c r="K23" i="18"/>
  <c r="K37" i="18"/>
  <c r="K38" i="18"/>
  <c r="K39" i="18"/>
  <c r="K40" i="18"/>
  <c r="K42" i="18"/>
  <c r="K43" i="18"/>
  <c r="K45" i="18"/>
  <c r="K46" i="18"/>
  <c r="K47" i="18"/>
  <c r="K48" i="18"/>
  <c r="K49" i="18"/>
  <c r="K50" i="18"/>
  <c r="K51" i="18"/>
  <c r="K52" i="18"/>
  <c r="K53" i="18"/>
  <c r="K54" i="18"/>
  <c r="K55" i="18"/>
  <c r="K56" i="18"/>
  <c r="K57" i="18"/>
  <c r="K58" i="18"/>
  <c r="K60" i="18"/>
  <c r="K61" i="18"/>
  <c r="K41" i="18"/>
  <c r="K62" i="18"/>
  <c r="K44" i="18"/>
  <c r="K63" i="18"/>
  <c r="K64" i="18"/>
  <c r="K65" i="18"/>
  <c r="K66" i="18"/>
  <c r="K67" i="18"/>
  <c r="K68" i="18"/>
  <c r="K69" i="18"/>
  <c r="K70" i="18"/>
  <c r="K71" i="18"/>
  <c r="K72" i="18"/>
  <c r="K73" i="18"/>
  <c r="K74" i="18"/>
  <c r="K75" i="18"/>
  <c r="K59" i="18"/>
  <c r="K77" i="18"/>
  <c r="K79" i="18"/>
  <c r="K81" i="18"/>
  <c r="K83" i="18"/>
  <c r="K85" i="18"/>
  <c r="K98" i="18"/>
  <c r="K100" i="18"/>
  <c r="K102" i="18"/>
  <c r="K104" i="18"/>
  <c r="K106" i="18"/>
  <c r="K108" i="18"/>
  <c r="K109" i="18"/>
  <c r="K110" i="18"/>
  <c r="K111" i="18"/>
  <c r="K112" i="18"/>
  <c r="K113" i="18"/>
  <c r="K76" i="18"/>
  <c r="K78" i="18"/>
  <c r="K80" i="18"/>
  <c r="K82" i="18"/>
  <c r="K84" i="18"/>
  <c r="K97" i="18"/>
  <c r="K99" i="18"/>
  <c r="K101" i="18"/>
  <c r="K103" i="18"/>
  <c r="K105" i="18"/>
  <c r="K107"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2" i="18"/>
  <c r="K174" i="18"/>
  <c r="K175" i="18"/>
  <c r="K176" i="18"/>
  <c r="K177" i="18"/>
  <c r="K178" i="18"/>
  <c r="K179" i="18"/>
  <c r="K180" i="18"/>
  <c r="K181" i="18"/>
  <c r="K182" i="18"/>
  <c r="K183" i="18"/>
  <c r="K184" i="18"/>
  <c r="K185" i="18"/>
  <c r="K186" i="18"/>
  <c r="K187" i="18"/>
  <c r="K189" i="18"/>
  <c r="K190" i="18"/>
  <c r="K173" i="18"/>
  <c r="K192" i="18"/>
  <c r="K193" i="18"/>
  <c r="K195" i="18"/>
  <c r="K196" i="18"/>
  <c r="K197" i="18"/>
  <c r="K198" i="18"/>
  <c r="K200" i="18"/>
  <c r="K201" i="18"/>
  <c r="K202" i="18"/>
  <c r="K203" i="18"/>
  <c r="K204" i="18"/>
  <c r="K205" i="18"/>
  <c r="K206" i="18"/>
  <c r="K207" i="18"/>
  <c r="K208" i="18"/>
  <c r="K209" i="18"/>
  <c r="K191" i="18"/>
  <c r="K210" i="18"/>
  <c r="K211" i="18"/>
  <c r="K212" i="18"/>
  <c r="K214" i="18"/>
  <c r="K215" i="18"/>
  <c r="K199" i="18"/>
  <c r="K216" i="18"/>
  <c r="K217" i="18"/>
  <c r="K218" i="18"/>
  <c r="K220" i="18"/>
  <c r="K221" i="18"/>
  <c r="K223" i="18"/>
  <c r="K225" i="18"/>
  <c r="K227" i="18"/>
  <c r="K229" i="18"/>
  <c r="K231" i="18"/>
  <c r="K233" i="18"/>
  <c r="K235" i="18"/>
  <c r="K237" i="18"/>
  <c r="K213" i="18"/>
  <c r="K239" i="18"/>
  <c r="K241" i="18"/>
  <c r="K243" i="18"/>
  <c r="K245" i="18"/>
  <c r="K247" i="18"/>
  <c r="K219" i="18"/>
  <c r="K249" i="18"/>
  <c r="K222" i="18"/>
  <c r="K224" i="18"/>
  <c r="K226" i="18"/>
  <c r="K228" i="18"/>
  <c r="K230" i="18"/>
  <c r="K232" i="18"/>
  <c r="K234" i="18"/>
  <c r="K236" i="18"/>
  <c r="K238" i="18"/>
  <c r="K240" i="18"/>
  <c r="K242" i="18"/>
  <c r="K244" i="18"/>
  <c r="K246" i="18"/>
  <c r="K248" i="18"/>
  <c r="K250" i="18"/>
  <c r="K251" i="18"/>
  <c r="K252" i="18"/>
  <c r="K254" i="18"/>
  <c r="K255" i="18"/>
  <c r="K256" i="18"/>
  <c r="K257" i="18"/>
  <c r="K258" i="18"/>
  <c r="K260" i="18"/>
  <c r="K261" i="18"/>
  <c r="K262" i="18"/>
  <c r="K263" i="18"/>
  <c r="K264" i="18"/>
  <c r="K265" i="18"/>
  <c r="K266" i="18"/>
  <c r="K267" i="18"/>
  <c r="K268" i="18"/>
  <c r="K259" i="18"/>
  <c r="K269" i="18"/>
  <c r="K270" i="18"/>
  <c r="K272" i="18"/>
  <c r="K273" i="18"/>
  <c r="K274" i="18"/>
  <c r="K275" i="18"/>
  <c r="K277" i="18"/>
  <c r="K278" i="18"/>
  <c r="K279" i="18"/>
  <c r="K280" i="18"/>
  <c r="K271" i="18"/>
  <c r="K281" i="18"/>
  <c r="K282" i="18"/>
  <c r="K283" i="18"/>
  <c r="K276" i="18"/>
  <c r="K286" i="18"/>
  <c r="K287" i="18"/>
  <c r="K288" i="18"/>
  <c r="K289" i="18"/>
  <c r="K290" i="18"/>
  <c r="K291" i="18"/>
  <c r="K284" i="18"/>
  <c r="K285" i="18"/>
  <c r="K292" i="18"/>
  <c r="K293" i="18"/>
  <c r="K294" i="18"/>
  <c r="K295" i="18"/>
  <c r="K296" i="18"/>
  <c r="K299" i="18"/>
  <c r="K300" i="18"/>
  <c r="K301" i="18"/>
  <c r="K302" i="18"/>
  <c r="K303" i="18"/>
  <c r="K304" i="18"/>
  <c r="K297" i="18"/>
  <c r="K305" i="18"/>
  <c r="K306" i="18"/>
  <c r="K307" i="18"/>
  <c r="K308" i="18"/>
  <c r="K309" i="18"/>
  <c r="K310" i="18"/>
  <c r="K311" i="18"/>
  <c r="K312" i="18"/>
  <c r="K313" i="18"/>
  <c r="K314" i="18"/>
  <c r="K315" i="18"/>
  <c r="K316" i="18"/>
  <c r="K317" i="18"/>
  <c r="K319" i="18"/>
  <c r="K320" i="18"/>
  <c r="K321" i="18"/>
  <c r="K322" i="18"/>
  <c r="K323" i="18"/>
  <c r="K318" i="18"/>
  <c r="K325" i="18"/>
  <c r="K326" i="18"/>
  <c r="K328" i="18"/>
  <c r="K329" i="18"/>
  <c r="K331" i="18"/>
  <c r="K324" i="18"/>
  <c r="K332" i="18"/>
  <c r="K327" i="18"/>
  <c r="K333" i="18"/>
  <c r="K330" i="18"/>
  <c r="K334" i="18"/>
  <c r="K336" i="18"/>
  <c r="K337" i="18"/>
  <c r="K338" i="18"/>
  <c r="K339" i="18"/>
  <c r="K335" i="18"/>
  <c r="K340" i="18"/>
  <c r="K341" i="18"/>
  <c r="K342" i="18"/>
  <c r="K344" i="18"/>
  <c r="K346" i="18"/>
  <c r="K347" i="18"/>
  <c r="K349" i="18"/>
  <c r="K343" i="18"/>
  <c r="K345" i="18"/>
  <c r="K351" i="18"/>
  <c r="K352" i="18"/>
  <c r="K353" i="18"/>
  <c r="K354" i="18"/>
  <c r="K350" i="18"/>
  <c r="K355" i="18"/>
  <c r="K356" i="18"/>
  <c r="K357" i="18"/>
  <c r="K358" i="18"/>
  <c r="K359" i="18"/>
  <c r="K360" i="18"/>
  <c r="K361" i="18"/>
  <c r="K362" i="18"/>
  <c r="K364" i="18"/>
  <c r="K366" i="18"/>
  <c r="K367" i="18"/>
  <c r="K368" i="18"/>
  <c r="K363" i="18"/>
  <c r="K369" i="18"/>
  <c r="K370" i="18"/>
  <c r="K371" i="18"/>
  <c r="K372" i="18"/>
  <c r="K374" i="18"/>
  <c r="K375" i="18"/>
  <c r="K377" i="18"/>
  <c r="K378" i="18"/>
  <c r="K379" i="18"/>
  <c r="K380" i="18"/>
  <c r="K381" i="18"/>
  <c r="K382" i="18"/>
  <c r="K383" i="18"/>
  <c r="K385" i="18"/>
  <c r="K386" i="18"/>
  <c r="K387" i="18"/>
  <c r="K388" i="18"/>
  <c r="K384" i="18"/>
  <c r="K389" i="18"/>
  <c r="K390" i="18"/>
  <c r="K391" i="18"/>
  <c r="K392" i="18"/>
  <c r="K393" i="18"/>
  <c r="K394" i="18"/>
  <c r="K395" i="18"/>
  <c r="K396" i="18"/>
  <c r="K397" i="18"/>
  <c r="K398" i="18"/>
  <c r="K399" i="18"/>
  <c r="K400" i="18"/>
  <c r="K402" i="18"/>
  <c r="K403" i="18"/>
  <c r="K404" i="18"/>
  <c r="K405" i="18"/>
  <c r="K401" i="18"/>
  <c r="K407" i="18"/>
  <c r="K408" i="18"/>
  <c r="K409" i="18"/>
  <c r="K410" i="18"/>
  <c r="K406" i="18"/>
  <c r="K412" i="18"/>
  <c r="K413" i="18"/>
  <c r="K414" i="18"/>
  <c r="K411" i="18"/>
  <c r="K417" i="18"/>
  <c r="K419" i="18"/>
  <c r="K415" i="18"/>
  <c r="K416" i="18"/>
  <c r="K418" i="18"/>
  <c r="K420" i="18"/>
  <c r="K421" i="18"/>
  <c r="K422" i="18"/>
  <c r="K423" i="18"/>
  <c r="K424" i="18"/>
  <c r="K425" i="18"/>
  <c r="K426" i="18"/>
  <c r="K427" i="18"/>
  <c r="K428" i="18"/>
  <c r="K429" i="18"/>
  <c r="K430" i="18"/>
  <c r="K432" i="18"/>
  <c r="K431"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71" i="18"/>
  <c r="K3" i="18"/>
  <c r="M4" i="18"/>
  <c r="M5" i="18"/>
  <c r="M7" i="18"/>
  <c r="M9" i="18"/>
  <c r="M10" i="18"/>
  <c r="M11" i="18"/>
  <c r="M12" i="18"/>
  <c r="M13" i="18"/>
  <c r="M14" i="18"/>
  <c r="M15" i="18"/>
  <c r="M22" i="18"/>
  <c r="M26" i="18"/>
  <c r="M27" i="18"/>
  <c r="M28" i="18"/>
  <c r="M6" i="18"/>
  <c r="M8" i="18"/>
  <c r="M29" i="18"/>
  <c r="M30" i="18"/>
  <c r="M31" i="18"/>
  <c r="M32" i="18"/>
  <c r="M34" i="18"/>
  <c r="M35" i="18"/>
  <c r="M36" i="18"/>
  <c r="M23" i="18"/>
  <c r="M37" i="18"/>
  <c r="M38" i="18"/>
  <c r="M39" i="18"/>
  <c r="M40" i="18"/>
  <c r="M42" i="18"/>
  <c r="M43" i="18"/>
  <c r="M45" i="18"/>
  <c r="M46" i="18"/>
  <c r="M47" i="18"/>
  <c r="M48" i="18"/>
  <c r="M49" i="18"/>
  <c r="M50" i="18"/>
  <c r="M51" i="18"/>
  <c r="M52" i="18"/>
  <c r="M53" i="18"/>
  <c r="M54" i="18"/>
  <c r="M55" i="18"/>
  <c r="M56" i="18"/>
  <c r="M57" i="18"/>
  <c r="M58" i="18"/>
  <c r="M60" i="18"/>
  <c r="M61" i="18"/>
  <c r="M41" i="18"/>
  <c r="M62" i="18"/>
  <c r="M44" i="18"/>
  <c r="M63" i="18"/>
  <c r="M64" i="18"/>
  <c r="M65" i="18"/>
  <c r="M66" i="18"/>
  <c r="M67" i="18"/>
  <c r="M68" i="18"/>
  <c r="M69" i="18"/>
  <c r="M70" i="18"/>
  <c r="M71" i="18"/>
  <c r="M72" i="18"/>
  <c r="M73" i="18"/>
  <c r="M74" i="18"/>
  <c r="M75" i="18"/>
  <c r="M59" i="18"/>
  <c r="M77" i="18"/>
  <c r="M79" i="18"/>
  <c r="M81" i="18"/>
  <c r="M83" i="18"/>
  <c r="M85" i="18"/>
  <c r="M98" i="18"/>
  <c r="M100" i="18"/>
  <c r="M102" i="18"/>
  <c r="M104" i="18"/>
  <c r="M106" i="18"/>
  <c r="M108" i="18"/>
  <c r="M109" i="18"/>
  <c r="M110" i="18"/>
  <c r="M111" i="18"/>
  <c r="M112" i="18"/>
  <c r="M113" i="18"/>
  <c r="M76" i="18"/>
  <c r="M78" i="18"/>
  <c r="M80" i="18"/>
  <c r="M82" i="18"/>
  <c r="M84" i="18"/>
  <c r="M97" i="18"/>
  <c r="M99" i="18"/>
  <c r="M101" i="18"/>
  <c r="M103" i="18"/>
  <c r="M105" i="18"/>
  <c r="M107" i="18"/>
  <c r="M114" i="18"/>
  <c r="M115" i="18"/>
  <c r="M116" i="18"/>
  <c r="M117" i="18"/>
  <c r="M118" i="18"/>
  <c r="M119" i="18"/>
  <c r="M120" i="18"/>
  <c r="M121" i="18"/>
  <c r="M122" i="18"/>
  <c r="M123" i="18"/>
  <c r="M124" i="18"/>
  <c r="M125" i="18"/>
  <c r="M126" i="18"/>
  <c r="M127" i="18"/>
  <c r="M128" i="18"/>
  <c r="M129" i="18"/>
  <c r="M130" i="18"/>
  <c r="M131" i="18"/>
  <c r="M132" i="18"/>
  <c r="M133" i="18"/>
  <c r="M134" i="18"/>
  <c r="M135" i="18"/>
  <c r="M136" i="18"/>
  <c r="M137" i="18"/>
  <c r="M138" i="18"/>
  <c r="M139" i="18"/>
  <c r="M140" i="18"/>
  <c r="M141" i="18"/>
  <c r="M142" i="18"/>
  <c r="M143" i="18"/>
  <c r="M144" i="18"/>
  <c r="M145" i="18"/>
  <c r="M146" i="18"/>
  <c r="M147" i="18"/>
  <c r="M148" i="18"/>
  <c r="M149" i="18"/>
  <c r="M150" i="18"/>
  <c r="M151" i="18"/>
  <c r="M152" i="18"/>
  <c r="M153" i="18"/>
  <c r="M154" i="18"/>
  <c r="M155" i="18"/>
  <c r="M156" i="18"/>
  <c r="M157" i="18"/>
  <c r="M158" i="18"/>
  <c r="M159" i="18"/>
  <c r="M160" i="18"/>
  <c r="M161" i="18"/>
  <c r="M162" i="18"/>
  <c r="M163" i="18"/>
  <c r="M164" i="18"/>
  <c r="M165" i="18"/>
  <c r="M166" i="18"/>
  <c r="M167" i="18"/>
  <c r="M168" i="18"/>
  <c r="M169" i="18"/>
  <c r="M170" i="18"/>
  <c r="M172" i="18"/>
  <c r="M174" i="18"/>
  <c r="M175" i="18"/>
  <c r="M176" i="18"/>
  <c r="M177" i="18"/>
  <c r="M178" i="18"/>
  <c r="M179" i="18"/>
  <c r="M180" i="18"/>
  <c r="M181" i="18"/>
  <c r="M182" i="18"/>
  <c r="M183" i="18"/>
  <c r="M184" i="18"/>
  <c r="M185" i="18"/>
  <c r="M186" i="18"/>
  <c r="M187" i="18"/>
  <c r="M189" i="18"/>
  <c r="M190" i="18"/>
  <c r="M173" i="18"/>
  <c r="M192" i="18"/>
  <c r="M193" i="18"/>
  <c r="M195" i="18"/>
  <c r="M196" i="18"/>
  <c r="M197" i="18"/>
  <c r="M198" i="18"/>
  <c r="M200" i="18"/>
  <c r="M201" i="18"/>
  <c r="M202" i="18"/>
  <c r="M203" i="18"/>
  <c r="M204" i="18"/>
  <c r="M205" i="18"/>
  <c r="M206" i="18"/>
  <c r="M207" i="18"/>
  <c r="M208" i="18"/>
  <c r="M209" i="18"/>
  <c r="M191" i="18"/>
  <c r="M210" i="18"/>
  <c r="M211" i="18"/>
  <c r="M212" i="18"/>
  <c r="M214" i="18"/>
  <c r="M215" i="18"/>
  <c r="M199" i="18"/>
  <c r="M216" i="18"/>
  <c r="M217" i="18"/>
  <c r="M218" i="18"/>
  <c r="M220" i="18"/>
  <c r="M221" i="18"/>
  <c r="M223" i="18"/>
  <c r="M225" i="18"/>
  <c r="M227" i="18"/>
  <c r="M229" i="18"/>
  <c r="M231" i="18"/>
  <c r="M233" i="18"/>
  <c r="M235" i="18"/>
  <c r="M237" i="18"/>
  <c r="M213" i="18"/>
  <c r="M239" i="18"/>
  <c r="M241" i="18"/>
  <c r="M243" i="18"/>
  <c r="M245" i="18"/>
  <c r="M247" i="18"/>
  <c r="M219" i="18"/>
  <c r="M249" i="18"/>
  <c r="M222" i="18"/>
  <c r="M224" i="18"/>
  <c r="M226" i="18"/>
  <c r="M228" i="18"/>
  <c r="M230" i="18"/>
  <c r="M232" i="18"/>
  <c r="M234" i="18"/>
  <c r="M236" i="18"/>
  <c r="M238" i="18"/>
  <c r="M240" i="18"/>
  <c r="M242" i="18"/>
  <c r="M244" i="18"/>
  <c r="M246" i="18"/>
  <c r="M248" i="18"/>
  <c r="M250" i="18"/>
  <c r="M251" i="18"/>
  <c r="M252" i="18"/>
  <c r="M254" i="18"/>
  <c r="M255" i="18"/>
  <c r="M256" i="18"/>
  <c r="M257" i="18"/>
  <c r="M258" i="18"/>
  <c r="M260" i="18"/>
  <c r="M261" i="18"/>
  <c r="M262" i="18"/>
  <c r="M263" i="18"/>
  <c r="M264" i="18"/>
  <c r="M265" i="18"/>
  <c r="M266" i="18"/>
  <c r="M267" i="18"/>
  <c r="M268" i="18"/>
  <c r="M259" i="18"/>
  <c r="M269" i="18"/>
  <c r="M270" i="18"/>
  <c r="M272" i="18"/>
  <c r="M273" i="18"/>
  <c r="M274" i="18"/>
  <c r="M275" i="18"/>
  <c r="M277" i="18"/>
  <c r="M278" i="18"/>
  <c r="M279" i="18"/>
  <c r="M280" i="18"/>
  <c r="M271" i="18"/>
  <c r="M281" i="18"/>
  <c r="M282" i="18"/>
  <c r="M283" i="18"/>
  <c r="M276" i="18"/>
  <c r="M286" i="18"/>
  <c r="M287" i="18"/>
  <c r="M288" i="18"/>
  <c r="M289" i="18"/>
  <c r="M290" i="18"/>
  <c r="M291" i="18"/>
  <c r="M284" i="18"/>
  <c r="M285" i="18"/>
  <c r="M292" i="18"/>
  <c r="M293" i="18"/>
  <c r="M294" i="18"/>
  <c r="M295" i="18"/>
  <c r="M296" i="18"/>
  <c r="M299" i="18"/>
  <c r="M300" i="18"/>
  <c r="M301" i="18"/>
  <c r="M302" i="18"/>
  <c r="M303" i="18"/>
  <c r="M304" i="18"/>
  <c r="M297" i="18"/>
  <c r="M305" i="18"/>
  <c r="M306" i="18"/>
  <c r="M307" i="18"/>
  <c r="M308" i="18"/>
  <c r="M309" i="18"/>
  <c r="M310" i="18"/>
  <c r="M311" i="18"/>
  <c r="M312" i="18"/>
  <c r="M313" i="18"/>
  <c r="M314" i="18"/>
  <c r="M315" i="18"/>
  <c r="M316" i="18"/>
  <c r="M317" i="18"/>
  <c r="M319" i="18"/>
  <c r="M320" i="18"/>
  <c r="M321" i="18"/>
  <c r="M322" i="18"/>
  <c r="M323" i="18"/>
  <c r="M318" i="18"/>
  <c r="M325" i="18"/>
  <c r="M326" i="18"/>
  <c r="M328" i="18"/>
  <c r="M329" i="18"/>
  <c r="M331" i="18"/>
  <c r="M324" i="18"/>
  <c r="M332" i="18"/>
  <c r="M327" i="18"/>
  <c r="M333" i="18"/>
  <c r="M330" i="18"/>
  <c r="M334" i="18"/>
  <c r="M336" i="18"/>
  <c r="M337" i="18"/>
  <c r="M338" i="18"/>
  <c r="M339" i="18"/>
  <c r="M335" i="18"/>
  <c r="M340" i="18"/>
  <c r="M341" i="18"/>
  <c r="M342" i="18"/>
  <c r="M344" i="18"/>
  <c r="M346" i="18"/>
  <c r="M347" i="18"/>
  <c r="M349" i="18"/>
  <c r="M343" i="18"/>
  <c r="M345" i="18"/>
  <c r="M351" i="18"/>
  <c r="M352" i="18"/>
  <c r="M353" i="18"/>
  <c r="M354" i="18"/>
  <c r="M350" i="18"/>
  <c r="M355" i="18"/>
  <c r="M356" i="18"/>
  <c r="M357" i="18"/>
  <c r="M358" i="18"/>
  <c r="M359" i="18"/>
  <c r="M360" i="18"/>
  <c r="M361" i="18"/>
  <c r="M362" i="18"/>
  <c r="M364" i="18"/>
  <c r="M366" i="18"/>
  <c r="M367" i="18"/>
  <c r="M368" i="18"/>
  <c r="M363" i="18"/>
  <c r="M369" i="18"/>
  <c r="M370" i="18"/>
  <c r="M371" i="18"/>
  <c r="M372" i="18"/>
  <c r="M374" i="18"/>
  <c r="M375" i="18"/>
  <c r="M377" i="18"/>
  <c r="M378" i="18"/>
  <c r="M379" i="18"/>
  <c r="M380" i="18"/>
  <c r="M381" i="18"/>
  <c r="M382" i="18"/>
  <c r="M383" i="18"/>
  <c r="M385" i="18"/>
  <c r="M386" i="18"/>
  <c r="M387" i="18"/>
  <c r="M388" i="18"/>
  <c r="M384" i="18"/>
  <c r="M389" i="18"/>
  <c r="M390" i="18"/>
  <c r="M391" i="18"/>
  <c r="M392" i="18"/>
  <c r="M393" i="18"/>
  <c r="M394" i="18"/>
  <c r="M395" i="18"/>
  <c r="M396" i="18"/>
  <c r="M397" i="18"/>
  <c r="M398" i="18"/>
  <c r="M399" i="18"/>
  <c r="M400" i="18"/>
  <c r="M402" i="18"/>
  <c r="M403" i="18"/>
  <c r="M404" i="18"/>
  <c r="M405" i="18"/>
  <c r="M401" i="18"/>
  <c r="M407" i="18"/>
  <c r="M408" i="18"/>
  <c r="M409" i="18"/>
  <c r="M410" i="18"/>
  <c r="M406" i="18"/>
  <c r="M412" i="18"/>
  <c r="M413" i="18"/>
  <c r="M414" i="18"/>
  <c r="M411" i="18"/>
  <c r="M417" i="18"/>
  <c r="M419" i="18"/>
  <c r="M415" i="18"/>
  <c r="M416" i="18"/>
  <c r="M418" i="18"/>
  <c r="M420" i="18"/>
  <c r="M421" i="18"/>
  <c r="M422" i="18"/>
  <c r="M423" i="18"/>
  <c r="M424" i="18"/>
  <c r="M425" i="18"/>
  <c r="M426" i="18"/>
  <c r="M427" i="18"/>
  <c r="M428" i="18"/>
  <c r="M429" i="18"/>
  <c r="M430" i="18"/>
  <c r="M432" i="18"/>
  <c r="M431" i="18"/>
  <c r="M433" i="18"/>
  <c r="M434" i="18"/>
  <c r="M435" i="18"/>
  <c r="M436" i="18"/>
  <c r="M437" i="18"/>
  <c r="M438" i="18"/>
  <c r="M439" i="18"/>
  <c r="M440" i="18"/>
  <c r="M441" i="18"/>
  <c r="M442" i="18"/>
  <c r="M443" i="18"/>
  <c r="M444" i="18"/>
  <c r="M445" i="18"/>
  <c r="M446" i="18"/>
  <c r="M447" i="18"/>
  <c r="M448" i="18"/>
  <c r="M449" i="18"/>
  <c r="M450" i="18"/>
  <c r="M451" i="18"/>
  <c r="M452" i="18"/>
  <c r="M453" i="18"/>
  <c r="M454" i="18"/>
  <c r="M455" i="18"/>
  <c r="M456" i="18"/>
  <c r="M457" i="18"/>
  <c r="M458" i="18"/>
  <c r="M459" i="18"/>
  <c r="M460" i="18"/>
  <c r="M461" i="18"/>
  <c r="M462" i="18"/>
  <c r="M463" i="18"/>
  <c r="M471" i="18"/>
  <c r="M3" i="18"/>
  <c r="Z567" i="4" l="1"/>
  <c r="AA567" i="4" s="1"/>
  <c r="R562" i="4"/>
  <c r="R578" i="4"/>
  <c r="AF578" i="4"/>
  <c r="AG578" i="4" s="1"/>
  <c r="AF574" i="4"/>
  <c r="AG574" i="4" s="1"/>
  <c r="AF566" i="4"/>
  <c r="AG566" i="4" s="1"/>
  <c r="R563" i="4"/>
  <c r="Z578" i="4"/>
  <c r="AA578" i="4" s="1"/>
  <c r="Z574" i="4"/>
  <c r="AA574" i="4" s="1"/>
  <c r="Z566" i="4"/>
  <c r="AA566" i="4" s="1"/>
  <c r="R564" i="4"/>
  <c r="AF573" i="4"/>
  <c r="AG573" i="4" s="1"/>
  <c r="R565" i="4"/>
  <c r="AF575" i="4"/>
  <c r="AG575" i="4" s="1"/>
  <c r="Z573" i="4"/>
  <c r="AA573" i="4" s="1"/>
  <c r="R566" i="4"/>
  <c r="Z568" i="4"/>
  <c r="AA568" i="4" s="1"/>
  <c r="AF577" i="4"/>
  <c r="AG577" i="4" s="1"/>
  <c r="AF572" i="4"/>
  <c r="AG572" i="4" s="1"/>
  <c r="AF565" i="4"/>
  <c r="AG565" i="4" s="1"/>
  <c r="R567" i="4"/>
  <c r="Z577" i="4"/>
  <c r="AA577" i="4" s="1"/>
  <c r="Z572" i="4"/>
  <c r="AA572" i="4" s="1"/>
  <c r="Z565" i="4"/>
  <c r="AA565" i="4" s="1"/>
  <c r="AF560" i="4"/>
  <c r="AG560" i="4" s="1"/>
  <c r="R568" i="4"/>
  <c r="AF571" i="4"/>
  <c r="AG571" i="4" s="1"/>
  <c r="AF561" i="4"/>
  <c r="AG561" i="4" s="1"/>
  <c r="R569" i="4"/>
  <c r="Z571" i="4"/>
  <c r="AA571" i="4" s="1"/>
  <c r="AF562" i="4"/>
  <c r="AG562" i="4" s="1"/>
  <c r="R570" i="4"/>
  <c r="AF576" i="4"/>
  <c r="AG576" i="4" s="1"/>
  <c r="AF570" i="4"/>
  <c r="AG570" i="4" s="1"/>
  <c r="AF564" i="4"/>
  <c r="AG564" i="4" s="1"/>
  <c r="AF563" i="4"/>
  <c r="AG563" i="4" s="1"/>
  <c r="R571" i="4"/>
  <c r="Z576" i="4"/>
  <c r="AA576" i="4" s="1"/>
  <c r="Z570" i="4"/>
  <c r="AA570" i="4" s="1"/>
  <c r="Z564" i="4"/>
  <c r="AA564" i="4" s="1"/>
  <c r="Z560" i="4"/>
  <c r="AA560" i="4" s="1"/>
  <c r="R572" i="4"/>
  <c r="Z563" i="4"/>
  <c r="AA563" i="4" s="1"/>
  <c r="AF569" i="4"/>
  <c r="AG569" i="4" s="1"/>
  <c r="Z561" i="4"/>
  <c r="AA561" i="4" s="1"/>
  <c r="R573" i="4"/>
  <c r="Z575" i="4"/>
  <c r="AA575" i="4" s="1"/>
  <c r="Z569" i="4"/>
  <c r="AA569" i="4" s="1"/>
  <c r="Z562" i="4"/>
  <c r="AA562" i="4" s="1"/>
  <c r="R574" i="4"/>
  <c r="AF568" i="4"/>
  <c r="AG568" i="4" s="1"/>
  <c r="R575" i="4"/>
  <c r="R560" i="4"/>
  <c r="AF567" i="4"/>
  <c r="AG567" i="4" s="1"/>
  <c r="R561" i="4"/>
  <c r="R577" i="4"/>
  <c r="R576" i="4"/>
  <c r="R57" i="4"/>
  <c r="AF13" i="4"/>
  <c r="AG13" i="4" s="1"/>
  <c r="BG13" i="4" s="1"/>
  <c r="AF29" i="4"/>
  <c r="AG29" i="4" s="1"/>
  <c r="AF61" i="4"/>
  <c r="AG61" i="4" s="1"/>
  <c r="AF125" i="4"/>
  <c r="AG125" i="4" s="1"/>
  <c r="AF141" i="4"/>
  <c r="AG141" i="4" s="1"/>
  <c r="AF189" i="4"/>
  <c r="AG189" i="4" s="1"/>
  <c r="AF205" i="4"/>
  <c r="AG205" i="4" s="1"/>
  <c r="AF221" i="4"/>
  <c r="AG221" i="4" s="1"/>
  <c r="AF237" i="4"/>
  <c r="AG237" i="4" s="1"/>
  <c r="AF253" i="4"/>
  <c r="AG253" i="4" s="1"/>
  <c r="BG253" i="4" s="1"/>
  <c r="AF269" i="4"/>
  <c r="AG269" i="4" s="1"/>
  <c r="AF285" i="4"/>
  <c r="AG285" i="4" s="1"/>
  <c r="AF301" i="4"/>
  <c r="AG301" i="4" s="1"/>
  <c r="AF317" i="4"/>
  <c r="AG317" i="4" s="1"/>
  <c r="AF333" i="4"/>
  <c r="AG333" i="4" s="1"/>
  <c r="AF349" i="4"/>
  <c r="AG349" i="4" s="1"/>
  <c r="AF381" i="4"/>
  <c r="AG381" i="4" s="1"/>
  <c r="AF397" i="4"/>
  <c r="AG397" i="4" s="1"/>
  <c r="AF413" i="4"/>
  <c r="AG413" i="4" s="1"/>
  <c r="AF429" i="4"/>
  <c r="AG429" i="4" s="1"/>
  <c r="AF445" i="4"/>
  <c r="AG445" i="4" s="1"/>
  <c r="AF461" i="4"/>
  <c r="AG461" i="4" s="1"/>
  <c r="AF477" i="4"/>
  <c r="AG477" i="4" s="1"/>
  <c r="AF493" i="4"/>
  <c r="AG493" i="4" s="1"/>
  <c r="AF509" i="4"/>
  <c r="AG509" i="4" s="1"/>
  <c r="Z15" i="4"/>
  <c r="AA15" i="4" s="1"/>
  <c r="Z31" i="4"/>
  <c r="AA31" i="4" s="1"/>
  <c r="Z47" i="4"/>
  <c r="AA47" i="4" s="1"/>
  <c r="Z63" i="4"/>
  <c r="AA63" i="4" s="1"/>
  <c r="Z127" i="4"/>
  <c r="AA127" i="4" s="1"/>
  <c r="Z143" i="4"/>
  <c r="AA143" i="4" s="1"/>
  <c r="Z159" i="4"/>
  <c r="AA159" i="4" s="1"/>
  <c r="Z175" i="4"/>
  <c r="AA175" i="4" s="1"/>
  <c r="Z191" i="4"/>
  <c r="AA191" i="4" s="1"/>
  <c r="Z207" i="4"/>
  <c r="AA207" i="4" s="1"/>
  <c r="Z223" i="4"/>
  <c r="AA223" i="4" s="1"/>
  <c r="Z239" i="4"/>
  <c r="AA239" i="4" s="1"/>
  <c r="Z271" i="4"/>
  <c r="AA271" i="4" s="1"/>
  <c r="Z303" i="4"/>
  <c r="AA303" i="4" s="1"/>
  <c r="Z319" i="4"/>
  <c r="AA319" i="4" s="1"/>
  <c r="Z335" i="4"/>
  <c r="AA335" i="4" s="1"/>
  <c r="Z351" i="4"/>
  <c r="AA351" i="4" s="1"/>
  <c r="Z383" i="4"/>
  <c r="AA383" i="4" s="1"/>
  <c r="Z399" i="4"/>
  <c r="AA399" i="4" s="1"/>
  <c r="Z415" i="4"/>
  <c r="AA415" i="4" s="1"/>
  <c r="Z431" i="4"/>
  <c r="AA431" i="4" s="1"/>
  <c r="Z463" i="4"/>
  <c r="AA463" i="4" s="1"/>
  <c r="Z479" i="4"/>
  <c r="AA479" i="4" s="1"/>
  <c r="Z495" i="4"/>
  <c r="AA495" i="4" s="1"/>
  <c r="Z511" i="4"/>
  <c r="AA511" i="4" s="1"/>
  <c r="Z527" i="4"/>
  <c r="AA527" i="4" s="1"/>
  <c r="Z543" i="4"/>
  <c r="AA543" i="4" s="1"/>
  <c r="AF316" i="4"/>
  <c r="AG316" i="4" s="1"/>
  <c r="Z222" i="4"/>
  <c r="AA222" i="4" s="1"/>
  <c r="Z478" i="4"/>
  <c r="AA478" i="4" s="1"/>
  <c r="AF14" i="4"/>
  <c r="AG14" i="4" s="1"/>
  <c r="AF30" i="4"/>
  <c r="AG30" i="4" s="1"/>
  <c r="AF46" i="4"/>
  <c r="AG46" i="4" s="1"/>
  <c r="AF62" i="4"/>
  <c r="AG62" i="4" s="1"/>
  <c r="AF78" i="4"/>
  <c r="AG78" i="4" s="1"/>
  <c r="BG78" i="4" s="1"/>
  <c r="AF94" i="4"/>
  <c r="AG94" i="4" s="1"/>
  <c r="AF126" i="4"/>
  <c r="AG126" i="4" s="1"/>
  <c r="AF142" i="4"/>
  <c r="AG142" i="4" s="1"/>
  <c r="AF158" i="4"/>
  <c r="AG158" i="4" s="1"/>
  <c r="AF174" i="4"/>
  <c r="AG174" i="4" s="1"/>
  <c r="AF190" i="4"/>
  <c r="AG190" i="4" s="1"/>
  <c r="AF206" i="4"/>
  <c r="AG206" i="4" s="1"/>
  <c r="AF222" i="4"/>
  <c r="AG222" i="4" s="1"/>
  <c r="AF238" i="4"/>
  <c r="AG238" i="4" s="1"/>
  <c r="AF254" i="4"/>
  <c r="AG254" i="4" s="1"/>
  <c r="BG254" i="4" s="1"/>
  <c r="AF270" i="4"/>
  <c r="AG270" i="4" s="1"/>
  <c r="AF286" i="4"/>
  <c r="AG286" i="4" s="1"/>
  <c r="AF302" i="4"/>
  <c r="AG302" i="4" s="1"/>
  <c r="AF318" i="4"/>
  <c r="AG318" i="4" s="1"/>
  <c r="AF334" i="4"/>
  <c r="AG334" i="4" s="1"/>
  <c r="AF350" i="4"/>
  <c r="AG350" i="4" s="1"/>
  <c r="AF382" i="4"/>
  <c r="AG382" i="4" s="1"/>
  <c r="AF398" i="4"/>
  <c r="AG398" i="4" s="1"/>
  <c r="AF414" i="4"/>
  <c r="AG414" i="4" s="1"/>
  <c r="AF430" i="4"/>
  <c r="AG430" i="4" s="1"/>
  <c r="AF446" i="4"/>
  <c r="AG446" i="4" s="1"/>
  <c r="AF462" i="4"/>
  <c r="AG462" i="4" s="1"/>
  <c r="AF478" i="4"/>
  <c r="AG478" i="4" s="1"/>
  <c r="AF494" i="4"/>
  <c r="AG494" i="4" s="1"/>
  <c r="AF510" i="4"/>
  <c r="AG510" i="4" s="1"/>
  <c r="AF526" i="4"/>
  <c r="AG526" i="4" s="1"/>
  <c r="Z16" i="4"/>
  <c r="AA16" i="4" s="1"/>
  <c r="Z48" i="4"/>
  <c r="AA48" i="4" s="1"/>
  <c r="Z64" i="4"/>
  <c r="AA64" i="4" s="1"/>
  <c r="Z80" i="4"/>
  <c r="AA80" i="4" s="1"/>
  <c r="Z96" i="4"/>
  <c r="AA96" i="4" s="1"/>
  <c r="Z128" i="4"/>
  <c r="AA128" i="4" s="1"/>
  <c r="Z144" i="4"/>
  <c r="AA144" i="4" s="1"/>
  <c r="Z160" i="4"/>
  <c r="AA160" i="4" s="1"/>
  <c r="Z192" i="4"/>
  <c r="AA192" i="4" s="1"/>
  <c r="Z224" i="4"/>
  <c r="AA224" i="4" s="1"/>
  <c r="Z240" i="4"/>
  <c r="AA240" i="4" s="1"/>
  <c r="Z272" i="4"/>
  <c r="AA272" i="4" s="1"/>
  <c r="Z288" i="4"/>
  <c r="AA288" i="4" s="1"/>
  <c r="Z304" i="4"/>
  <c r="AA304" i="4" s="1"/>
  <c r="Z320" i="4"/>
  <c r="AA320" i="4" s="1"/>
  <c r="Z336" i="4"/>
  <c r="AA336" i="4" s="1"/>
  <c r="Z352" i="4"/>
  <c r="AA352" i="4" s="1"/>
  <c r="Z384" i="4"/>
  <c r="AA384" i="4" s="1"/>
  <c r="Z400" i="4"/>
  <c r="AA400" i="4" s="1"/>
  <c r="Z416" i="4"/>
  <c r="AA416" i="4" s="1"/>
  <c r="Z432" i="4"/>
  <c r="AA432" i="4" s="1"/>
  <c r="Z464" i="4"/>
  <c r="AA464" i="4" s="1"/>
  <c r="Z480" i="4"/>
  <c r="AA480" i="4" s="1"/>
  <c r="Z496" i="4"/>
  <c r="AA496" i="4" s="1"/>
  <c r="Z512" i="4"/>
  <c r="AA512" i="4" s="1"/>
  <c r="Z528" i="4"/>
  <c r="AA528" i="4" s="1"/>
  <c r="Z544" i="4"/>
  <c r="AA544" i="4" s="1"/>
  <c r="AF15" i="4"/>
  <c r="AG15" i="4" s="1"/>
  <c r="AF31" i="4"/>
  <c r="AG31" i="4" s="1"/>
  <c r="AF47" i="4"/>
  <c r="AG47" i="4" s="1"/>
  <c r="AF63" i="4"/>
  <c r="AG63" i="4" s="1"/>
  <c r="AF127" i="4"/>
  <c r="AG127" i="4" s="1"/>
  <c r="AF143" i="4"/>
  <c r="AG143" i="4" s="1"/>
  <c r="AF159" i="4"/>
  <c r="AG159" i="4" s="1"/>
  <c r="AF175" i="4"/>
  <c r="AG175" i="4" s="1"/>
  <c r="AF191" i="4"/>
  <c r="AG191" i="4" s="1"/>
  <c r="AF207" i="4"/>
  <c r="AG207" i="4" s="1"/>
  <c r="AF223" i="4"/>
  <c r="AG223" i="4" s="1"/>
  <c r="AF239" i="4"/>
  <c r="AG239" i="4" s="1"/>
  <c r="AF255" i="4"/>
  <c r="AG255" i="4" s="1"/>
  <c r="BG255" i="4" s="1"/>
  <c r="AF271" i="4"/>
  <c r="AG271" i="4" s="1"/>
  <c r="AF303" i="4"/>
  <c r="AG303" i="4" s="1"/>
  <c r="AF319" i="4"/>
  <c r="AG319" i="4" s="1"/>
  <c r="AF335" i="4"/>
  <c r="AG335" i="4" s="1"/>
  <c r="AF351" i="4"/>
  <c r="AG351" i="4" s="1"/>
  <c r="AF383" i="4"/>
  <c r="AG383" i="4" s="1"/>
  <c r="AF399" i="4"/>
  <c r="AG399" i="4" s="1"/>
  <c r="AF415" i="4"/>
  <c r="AG415" i="4" s="1"/>
  <c r="AF431" i="4"/>
  <c r="AG431" i="4" s="1"/>
  <c r="AF463" i="4"/>
  <c r="AG463" i="4" s="1"/>
  <c r="AF479" i="4"/>
  <c r="AG479" i="4" s="1"/>
  <c r="AF495" i="4"/>
  <c r="AG495" i="4" s="1"/>
  <c r="AF511" i="4"/>
  <c r="AG511" i="4" s="1"/>
  <c r="AF527" i="4"/>
  <c r="AG527" i="4" s="1"/>
  <c r="AF543" i="4"/>
  <c r="AG543" i="4" s="1"/>
  <c r="Z33" i="4"/>
  <c r="AA33" i="4" s="1"/>
  <c r="Z81" i="4"/>
  <c r="AA81" i="4" s="1"/>
  <c r="Z97" i="4"/>
  <c r="AA97" i="4" s="1"/>
  <c r="Z129" i="4"/>
  <c r="AA129" i="4" s="1"/>
  <c r="Z145" i="4"/>
  <c r="AA145" i="4" s="1"/>
  <c r="Z177" i="4"/>
  <c r="AA177" i="4" s="1"/>
  <c r="Z193" i="4"/>
  <c r="AA193" i="4" s="1"/>
  <c r="Z225" i="4"/>
  <c r="AA225" i="4" s="1"/>
  <c r="Z241" i="4"/>
  <c r="AA241" i="4" s="1"/>
  <c r="Z273" i="4"/>
  <c r="AA273" i="4" s="1"/>
  <c r="Z289" i="4"/>
  <c r="AA289" i="4" s="1"/>
  <c r="Z305" i="4"/>
  <c r="AA305" i="4" s="1"/>
  <c r="Z321" i="4"/>
  <c r="AA321" i="4" s="1"/>
  <c r="Z337" i="4"/>
  <c r="AA337" i="4" s="1"/>
  <c r="Z353" i="4"/>
  <c r="AA353" i="4" s="1"/>
  <c r="Z385" i="4"/>
  <c r="AA385" i="4" s="1"/>
  <c r="Z401" i="4"/>
  <c r="AA401" i="4" s="1"/>
  <c r="Z417" i="4"/>
  <c r="AA417" i="4" s="1"/>
  <c r="Z433" i="4"/>
  <c r="AA433" i="4" s="1"/>
  <c r="Z465" i="4"/>
  <c r="AA465" i="4" s="1"/>
  <c r="Z481" i="4"/>
  <c r="AA481" i="4" s="1"/>
  <c r="Z497" i="4"/>
  <c r="AA497" i="4" s="1"/>
  <c r="Z513" i="4"/>
  <c r="AA513" i="4" s="1"/>
  <c r="Z529" i="4"/>
  <c r="AA529" i="4" s="1"/>
  <c r="Z545" i="4"/>
  <c r="AA545" i="4" s="1"/>
  <c r="Z3" i="4"/>
  <c r="AA3" i="4" s="1"/>
  <c r="AF12" i="4"/>
  <c r="AG12" i="4" s="1"/>
  <c r="BG12" i="4" s="1"/>
  <c r="AF300" i="4"/>
  <c r="AG300" i="4" s="1"/>
  <c r="Z238" i="4"/>
  <c r="AA238" i="4" s="1"/>
  <c r="Z462" i="4"/>
  <c r="AA462" i="4" s="1"/>
  <c r="AF16" i="4"/>
  <c r="AG16" i="4" s="1"/>
  <c r="AF48" i="4"/>
  <c r="AG48" i="4" s="1"/>
  <c r="AF64" i="4"/>
  <c r="AG64" i="4" s="1"/>
  <c r="AF80" i="4"/>
  <c r="AG80" i="4" s="1"/>
  <c r="AF96" i="4"/>
  <c r="AG96" i="4" s="1"/>
  <c r="AF128" i="4"/>
  <c r="AG128" i="4" s="1"/>
  <c r="AF144" i="4"/>
  <c r="AG144" i="4" s="1"/>
  <c r="AF160" i="4"/>
  <c r="AG160" i="4" s="1"/>
  <c r="AF192" i="4"/>
  <c r="AG192" i="4" s="1"/>
  <c r="AF224" i="4"/>
  <c r="AG224" i="4" s="1"/>
  <c r="AF240" i="4"/>
  <c r="AG240" i="4" s="1"/>
  <c r="AF256" i="4"/>
  <c r="AG256" i="4" s="1"/>
  <c r="BG256" i="4" s="1"/>
  <c r="AF272" i="4"/>
  <c r="AG272" i="4" s="1"/>
  <c r="AF288" i="4"/>
  <c r="AG288" i="4" s="1"/>
  <c r="AF304" i="4"/>
  <c r="AG304" i="4" s="1"/>
  <c r="AF320" i="4"/>
  <c r="AG320" i="4" s="1"/>
  <c r="AF336" i="4"/>
  <c r="AG336" i="4" s="1"/>
  <c r="AF352" i="4"/>
  <c r="AG352" i="4" s="1"/>
  <c r="AF384" i="4"/>
  <c r="AG384" i="4" s="1"/>
  <c r="AF400" i="4"/>
  <c r="AG400" i="4" s="1"/>
  <c r="AF416" i="4"/>
  <c r="AG416" i="4" s="1"/>
  <c r="AF432" i="4"/>
  <c r="AG432" i="4" s="1"/>
  <c r="AF464" i="4"/>
  <c r="AG464" i="4" s="1"/>
  <c r="AF480" i="4"/>
  <c r="AG480" i="4" s="1"/>
  <c r="AF496" i="4"/>
  <c r="AG496" i="4" s="1"/>
  <c r="AF512" i="4"/>
  <c r="AG512" i="4" s="1"/>
  <c r="AF528" i="4"/>
  <c r="AG528" i="4" s="1"/>
  <c r="AF544" i="4"/>
  <c r="AG544" i="4" s="1"/>
  <c r="Z18" i="4"/>
  <c r="AA18" i="4" s="1"/>
  <c r="Z50" i="4"/>
  <c r="AA50" i="4" s="1"/>
  <c r="Z98" i="4"/>
  <c r="AA98" i="4" s="1"/>
  <c r="Z146" i="4"/>
  <c r="AA146" i="4" s="1"/>
  <c r="Z162" i="4"/>
  <c r="AA162" i="4" s="1"/>
  <c r="Z178" i="4"/>
  <c r="AA178" i="4" s="1"/>
  <c r="Z194" i="4"/>
  <c r="AA194" i="4" s="1"/>
  <c r="Z226" i="4"/>
  <c r="AA226" i="4" s="1"/>
  <c r="Z242" i="4"/>
  <c r="AA242" i="4" s="1"/>
  <c r="Z274" i="4"/>
  <c r="AA274" i="4" s="1"/>
  <c r="Z290" i="4"/>
  <c r="AA290" i="4" s="1"/>
  <c r="Z306" i="4"/>
  <c r="AA306" i="4" s="1"/>
  <c r="Z322" i="4"/>
  <c r="AA322" i="4" s="1"/>
  <c r="Z338" i="4"/>
  <c r="AA338" i="4" s="1"/>
  <c r="Z354" i="4"/>
  <c r="AA354" i="4" s="1"/>
  <c r="Z370" i="4"/>
  <c r="AA370" i="4" s="1"/>
  <c r="Z386" i="4"/>
  <c r="AA386" i="4" s="1"/>
  <c r="Z402" i="4"/>
  <c r="AA402" i="4" s="1"/>
  <c r="Z418" i="4"/>
  <c r="AA418" i="4" s="1"/>
  <c r="Z434" i="4"/>
  <c r="AA434" i="4" s="1"/>
  <c r="Z466" i="4"/>
  <c r="AA466" i="4" s="1"/>
  <c r="Z482" i="4"/>
  <c r="AA482" i="4" s="1"/>
  <c r="Z498" i="4"/>
  <c r="AA498" i="4" s="1"/>
  <c r="Z514" i="4"/>
  <c r="AA514" i="4" s="1"/>
  <c r="Z530" i="4"/>
  <c r="AA530" i="4" s="1"/>
  <c r="Z546" i="4"/>
  <c r="AA546" i="4" s="1"/>
  <c r="AF44" i="4"/>
  <c r="AG44" i="4" s="1"/>
  <c r="AF252" i="4"/>
  <c r="AG252" i="4" s="1"/>
  <c r="BG252" i="4" s="1"/>
  <c r="Z174" i="4"/>
  <c r="AA174" i="4" s="1"/>
  <c r="Z382" i="4"/>
  <c r="AA382" i="4" s="1"/>
  <c r="BG382" i="4" s="1"/>
  <c r="AF17" i="4"/>
  <c r="AG17" i="4" s="1"/>
  <c r="BG17" i="4" s="1"/>
  <c r="AF33" i="4"/>
  <c r="AG33" i="4" s="1"/>
  <c r="AF81" i="4"/>
  <c r="AG81" i="4" s="1"/>
  <c r="AF97" i="4"/>
  <c r="AG97" i="4" s="1"/>
  <c r="AF129" i="4"/>
  <c r="AG129" i="4" s="1"/>
  <c r="AF145" i="4"/>
  <c r="AG145" i="4" s="1"/>
  <c r="AF177" i="4"/>
  <c r="AG177" i="4" s="1"/>
  <c r="AF193" i="4"/>
  <c r="AG193" i="4" s="1"/>
  <c r="AF225" i="4"/>
  <c r="AG225" i="4" s="1"/>
  <c r="AF241" i="4"/>
  <c r="AG241" i="4" s="1"/>
  <c r="AF257" i="4"/>
  <c r="AG257" i="4" s="1"/>
  <c r="BG257" i="4" s="1"/>
  <c r="AF273" i="4"/>
  <c r="AG273" i="4" s="1"/>
  <c r="AF289" i="4"/>
  <c r="AG289" i="4" s="1"/>
  <c r="AF305" i="4"/>
  <c r="AG305" i="4" s="1"/>
  <c r="AF321" i="4"/>
  <c r="AG321" i="4" s="1"/>
  <c r="AF337" i="4"/>
  <c r="AG337" i="4" s="1"/>
  <c r="AF353" i="4"/>
  <c r="AG353" i="4" s="1"/>
  <c r="AF385" i="4"/>
  <c r="AG385" i="4" s="1"/>
  <c r="AF401" i="4"/>
  <c r="AG401" i="4" s="1"/>
  <c r="AF417" i="4"/>
  <c r="AG417" i="4" s="1"/>
  <c r="AF433" i="4"/>
  <c r="AG433" i="4" s="1"/>
  <c r="AF465" i="4"/>
  <c r="AG465" i="4" s="1"/>
  <c r="AF481" i="4"/>
  <c r="AG481" i="4" s="1"/>
  <c r="AF497" i="4"/>
  <c r="AG497" i="4" s="1"/>
  <c r="AF513" i="4"/>
  <c r="AG513" i="4" s="1"/>
  <c r="AF529" i="4"/>
  <c r="AG529" i="4" s="1"/>
  <c r="AF545" i="4"/>
  <c r="AG545" i="4" s="1"/>
  <c r="AF3" i="4"/>
  <c r="AG3" i="4" s="1"/>
  <c r="Z35" i="4"/>
  <c r="AA35" i="4" s="1"/>
  <c r="Z51" i="4"/>
  <c r="AA51" i="4" s="1"/>
  <c r="Z99" i="4"/>
  <c r="AA99" i="4" s="1"/>
  <c r="Z131" i="4"/>
  <c r="AA131" i="4" s="1"/>
  <c r="Z147" i="4"/>
  <c r="AA147" i="4" s="1"/>
  <c r="Z179" i="4"/>
  <c r="AA179" i="4" s="1"/>
  <c r="Z195" i="4"/>
  <c r="AA195" i="4" s="1"/>
  <c r="Z227" i="4"/>
  <c r="AA227" i="4" s="1"/>
  <c r="Z243" i="4"/>
  <c r="AA243" i="4" s="1"/>
  <c r="Z259" i="4"/>
  <c r="AA259" i="4" s="1"/>
  <c r="Z275" i="4"/>
  <c r="AA275" i="4" s="1"/>
  <c r="Z291" i="4"/>
  <c r="AA291" i="4" s="1"/>
  <c r="Z307" i="4"/>
  <c r="AA307" i="4" s="1"/>
  <c r="Z323" i="4"/>
  <c r="AA323" i="4" s="1"/>
  <c r="Z339" i="4"/>
  <c r="AA339" i="4" s="1"/>
  <c r="Z355" i="4"/>
  <c r="AA355" i="4" s="1"/>
  <c r="Z371" i="4"/>
  <c r="AA371" i="4" s="1"/>
  <c r="Z387" i="4"/>
  <c r="AA387" i="4" s="1"/>
  <c r="Z403" i="4"/>
  <c r="AA403" i="4" s="1"/>
  <c r="Z419" i="4"/>
  <c r="AA419" i="4" s="1"/>
  <c r="Z435" i="4"/>
  <c r="AA435" i="4" s="1"/>
  <c r="Z451" i="4"/>
  <c r="AA451" i="4" s="1"/>
  <c r="Z467" i="4"/>
  <c r="AA467" i="4" s="1"/>
  <c r="Z483" i="4"/>
  <c r="AA483" i="4" s="1"/>
  <c r="Z499" i="4"/>
  <c r="AA499" i="4" s="1"/>
  <c r="Z515" i="4"/>
  <c r="AA515" i="4" s="1"/>
  <c r="Z531" i="4"/>
  <c r="AA531" i="4" s="1"/>
  <c r="Z547" i="4"/>
  <c r="AA547" i="4" s="1"/>
  <c r="AF76" i="4"/>
  <c r="AG76" i="4" s="1"/>
  <c r="Z30" i="4"/>
  <c r="AA30" i="4" s="1"/>
  <c r="AF18" i="4"/>
  <c r="AG18" i="4" s="1"/>
  <c r="AF50" i="4"/>
  <c r="AG50" i="4" s="1"/>
  <c r="AF98" i="4"/>
  <c r="AG98" i="4" s="1"/>
  <c r="AF130" i="4"/>
  <c r="AG130" i="4" s="1"/>
  <c r="BG130" i="4" s="1"/>
  <c r="AF146" i="4"/>
  <c r="AG146" i="4" s="1"/>
  <c r="AF162" i="4"/>
  <c r="AG162" i="4" s="1"/>
  <c r="AF178" i="4"/>
  <c r="AG178" i="4" s="1"/>
  <c r="AF194" i="4"/>
  <c r="AG194" i="4" s="1"/>
  <c r="AF226" i="4"/>
  <c r="AG226" i="4" s="1"/>
  <c r="AF242" i="4"/>
  <c r="AG242" i="4" s="1"/>
  <c r="AF258" i="4"/>
  <c r="AG258" i="4" s="1"/>
  <c r="BG258" i="4" s="1"/>
  <c r="AF274" i="4"/>
  <c r="AG274" i="4" s="1"/>
  <c r="AF290" i="4"/>
  <c r="AG290" i="4" s="1"/>
  <c r="AF306" i="4"/>
  <c r="AG306" i="4" s="1"/>
  <c r="AF322" i="4"/>
  <c r="AG322" i="4" s="1"/>
  <c r="AF338" i="4"/>
  <c r="AG338" i="4" s="1"/>
  <c r="AF354" i="4"/>
  <c r="AG354" i="4" s="1"/>
  <c r="AF370" i="4"/>
  <c r="AG370" i="4" s="1"/>
  <c r="AF386" i="4"/>
  <c r="AG386" i="4" s="1"/>
  <c r="AF402" i="4"/>
  <c r="AG402" i="4" s="1"/>
  <c r="AF418" i="4"/>
  <c r="AG418" i="4" s="1"/>
  <c r="AF434" i="4"/>
  <c r="AG434" i="4" s="1"/>
  <c r="AF466" i="4"/>
  <c r="AG466" i="4" s="1"/>
  <c r="AF482" i="4"/>
  <c r="AG482" i="4" s="1"/>
  <c r="AF498" i="4"/>
  <c r="AG498" i="4" s="1"/>
  <c r="AF514" i="4"/>
  <c r="AG514" i="4" s="1"/>
  <c r="AF530" i="4"/>
  <c r="AG530" i="4" s="1"/>
  <c r="AF546" i="4"/>
  <c r="AG546" i="4" s="1"/>
  <c r="Z4" i="4"/>
  <c r="AA4" i="4" s="1"/>
  <c r="Z20" i="4"/>
  <c r="AA20" i="4" s="1"/>
  <c r="Z36" i="4"/>
  <c r="AA36" i="4" s="1"/>
  <c r="Z52" i="4"/>
  <c r="AA52" i="4" s="1"/>
  <c r="Z68" i="4"/>
  <c r="AA68" i="4" s="1"/>
  <c r="Z84" i="4"/>
  <c r="AA84" i="4" s="1"/>
  <c r="Z100" i="4"/>
  <c r="AA100" i="4" s="1"/>
  <c r="Z116" i="4"/>
  <c r="AA116" i="4" s="1"/>
  <c r="Z132" i="4"/>
  <c r="AA132" i="4" s="1"/>
  <c r="Z148" i="4"/>
  <c r="AA148" i="4" s="1"/>
  <c r="Z180" i="4"/>
  <c r="AA180" i="4" s="1"/>
  <c r="Z212" i="4"/>
  <c r="AA212" i="4" s="1"/>
  <c r="Z228" i="4"/>
  <c r="AA228" i="4" s="1"/>
  <c r="Z244" i="4"/>
  <c r="AA244" i="4" s="1"/>
  <c r="Z260" i="4"/>
  <c r="AA260" i="4" s="1"/>
  <c r="Z276" i="4"/>
  <c r="AA276" i="4" s="1"/>
  <c r="Z292" i="4"/>
  <c r="AA292" i="4" s="1"/>
  <c r="Z308" i="4"/>
  <c r="AA308" i="4" s="1"/>
  <c r="Z324" i="4"/>
  <c r="AA324" i="4" s="1"/>
  <c r="Z340" i="4"/>
  <c r="AA340" i="4" s="1"/>
  <c r="Z356" i="4"/>
  <c r="AA356" i="4" s="1"/>
  <c r="Z372" i="4"/>
  <c r="AA372" i="4" s="1"/>
  <c r="Z388" i="4"/>
  <c r="AA388" i="4" s="1"/>
  <c r="Z404" i="4"/>
  <c r="AA404" i="4" s="1"/>
  <c r="Z436" i="4"/>
  <c r="AA436" i="4" s="1"/>
  <c r="Z452" i="4"/>
  <c r="AA452" i="4" s="1"/>
  <c r="Z468" i="4"/>
  <c r="AA468" i="4" s="1"/>
  <c r="Z484" i="4"/>
  <c r="AA484" i="4" s="1"/>
  <c r="Z500" i="4"/>
  <c r="AA500" i="4" s="1"/>
  <c r="Z516" i="4"/>
  <c r="AA516" i="4" s="1"/>
  <c r="Z532" i="4"/>
  <c r="AA532" i="4" s="1"/>
  <c r="Z548" i="4"/>
  <c r="AA548" i="4" s="1"/>
  <c r="AF140" i="4"/>
  <c r="AG140" i="4" s="1"/>
  <c r="AF380" i="4"/>
  <c r="AG380" i="4" s="1"/>
  <c r="Z14" i="4"/>
  <c r="AA14" i="4" s="1"/>
  <c r="BG14" i="4" s="1"/>
  <c r="Z270" i="4"/>
  <c r="AA270" i="4" s="1"/>
  <c r="Z510" i="4"/>
  <c r="AA510" i="4" s="1"/>
  <c r="AF19" i="4"/>
  <c r="AG19" i="4" s="1"/>
  <c r="BG19" i="4" s="1"/>
  <c r="AF35" i="4"/>
  <c r="AG35" i="4" s="1"/>
  <c r="AF51" i="4"/>
  <c r="AG51" i="4" s="1"/>
  <c r="AF99" i="4"/>
  <c r="AG99" i="4" s="1"/>
  <c r="AF115" i="4"/>
  <c r="AG115" i="4" s="1"/>
  <c r="BG115" i="4" s="1"/>
  <c r="AF131" i="4"/>
  <c r="AG131" i="4" s="1"/>
  <c r="AF147" i="4"/>
  <c r="AG147" i="4" s="1"/>
  <c r="AF163" i="4"/>
  <c r="AG163" i="4" s="1"/>
  <c r="BG163" i="4" s="1"/>
  <c r="AF179" i="4"/>
  <c r="AG179" i="4" s="1"/>
  <c r="AF195" i="4"/>
  <c r="AG195" i="4" s="1"/>
  <c r="AF227" i="4"/>
  <c r="AG227" i="4" s="1"/>
  <c r="AF243" i="4"/>
  <c r="AG243" i="4" s="1"/>
  <c r="AF259" i="4"/>
  <c r="AG259" i="4" s="1"/>
  <c r="AF275" i="4"/>
  <c r="AG275" i="4" s="1"/>
  <c r="AF291" i="4"/>
  <c r="AG291" i="4" s="1"/>
  <c r="AF307" i="4"/>
  <c r="AG307" i="4" s="1"/>
  <c r="AF323" i="4"/>
  <c r="AG323" i="4" s="1"/>
  <c r="AF339" i="4"/>
  <c r="AG339" i="4" s="1"/>
  <c r="AF355" i="4"/>
  <c r="AG355" i="4" s="1"/>
  <c r="AF371" i="4"/>
  <c r="AG371" i="4" s="1"/>
  <c r="AF387" i="4"/>
  <c r="AG387" i="4" s="1"/>
  <c r="AF403" i="4"/>
  <c r="AG403" i="4" s="1"/>
  <c r="AF419" i="4"/>
  <c r="AG419" i="4" s="1"/>
  <c r="AF435" i="4"/>
  <c r="AG435" i="4" s="1"/>
  <c r="AF451" i="4"/>
  <c r="AG451" i="4" s="1"/>
  <c r="AF467" i="4"/>
  <c r="AG467" i="4" s="1"/>
  <c r="AF483" i="4"/>
  <c r="AG483" i="4" s="1"/>
  <c r="AF499" i="4"/>
  <c r="AG499" i="4" s="1"/>
  <c r="AF515" i="4"/>
  <c r="AG515" i="4" s="1"/>
  <c r="AF531" i="4"/>
  <c r="AG531" i="4" s="1"/>
  <c r="AF547" i="4"/>
  <c r="AG547" i="4" s="1"/>
  <c r="Z5" i="4"/>
  <c r="AA5" i="4" s="1"/>
  <c r="Z21" i="4"/>
  <c r="AA21" i="4" s="1"/>
  <c r="Z53" i="4"/>
  <c r="AA53" i="4" s="1"/>
  <c r="Z85" i="4"/>
  <c r="AA85" i="4" s="1"/>
  <c r="Z101" i="4"/>
  <c r="AA101" i="4" s="1"/>
  <c r="Z117" i="4"/>
  <c r="AA117" i="4" s="1"/>
  <c r="Z149" i="4"/>
  <c r="AA149" i="4" s="1"/>
  <c r="Z181" i="4"/>
  <c r="AA181" i="4" s="1"/>
  <c r="Z213" i="4"/>
  <c r="AA213" i="4" s="1"/>
  <c r="Z229" i="4"/>
  <c r="AA229" i="4" s="1"/>
  <c r="Z245" i="4"/>
  <c r="AA245" i="4" s="1"/>
  <c r="Z261" i="4"/>
  <c r="AA261" i="4" s="1"/>
  <c r="Z277" i="4"/>
  <c r="AA277" i="4" s="1"/>
  <c r="Z293" i="4"/>
  <c r="AA293" i="4" s="1"/>
  <c r="Z309" i="4"/>
  <c r="AA309" i="4" s="1"/>
  <c r="Z325" i="4"/>
  <c r="AA325" i="4" s="1"/>
  <c r="Z341" i="4"/>
  <c r="AA341" i="4" s="1"/>
  <c r="Z357" i="4"/>
  <c r="AA357" i="4" s="1"/>
  <c r="Z373" i="4"/>
  <c r="AA373" i="4" s="1"/>
  <c r="Z389" i="4"/>
  <c r="AA389" i="4" s="1"/>
  <c r="Z405" i="4"/>
  <c r="AA405" i="4" s="1"/>
  <c r="Z437" i="4"/>
  <c r="AA437" i="4" s="1"/>
  <c r="Z453" i="4"/>
  <c r="AA453" i="4" s="1"/>
  <c r="Z469" i="4"/>
  <c r="AA469" i="4" s="1"/>
  <c r="Z485" i="4"/>
  <c r="AA485" i="4" s="1"/>
  <c r="Z501" i="4"/>
  <c r="AA501" i="4" s="1"/>
  <c r="Z517" i="4"/>
  <c r="AA517" i="4" s="1"/>
  <c r="Z533" i="4"/>
  <c r="AA533" i="4" s="1"/>
  <c r="Z549" i="4"/>
  <c r="AA549" i="4" s="1"/>
  <c r="Z62" i="4"/>
  <c r="AA62" i="4" s="1"/>
  <c r="Z398" i="4"/>
  <c r="AA398" i="4" s="1"/>
  <c r="BG398" i="4" s="1"/>
  <c r="AF4" i="4"/>
  <c r="AG4" i="4" s="1"/>
  <c r="AF20" i="4"/>
  <c r="AG20" i="4" s="1"/>
  <c r="AF36" i="4"/>
  <c r="AG36" i="4" s="1"/>
  <c r="AF52" i="4"/>
  <c r="AG52" i="4" s="1"/>
  <c r="AF68" i="4"/>
  <c r="AG68" i="4" s="1"/>
  <c r="AF84" i="4"/>
  <c r="AG84" i="4" s="1"/>
  <c r="AF100" i="4"/>
  <c r="AG100" i="4" s="1"/>
  <c r="AF116" i="4"/>
  <c r="AG116" i="4" s="1"/>
  <c r="AF132" i="4"/>
  <c r="AG132" i="4" s="1"/>
  <c r="AF148" i="4"/>
  <c r="AG148" i="4" s="1"/>
  <c r="AF180" i="4"/>
  <c r="AG180" i="4" s="1"/>
  <c r="AF212" i="4"/>
  <c r="AG212" i="4" s="1"/>
  <c r="AF228" i="4"/>
  <c r="AG228" i="4" s="1"/>
  <c r="AF244" i="4"/>
  <c r="AG244" i="4" s="1"/>
  <c r="AF260" i="4"/>
  <c r="AG260" i="4" s="1"/>
  <c r="AF276" i="4"/>
  <c r="AG276" i="4" s="1"/>
  <c r="AF292" i="4"/>
  <c r="AG292" i="4" s="1"/>
  <c r="AF308" i="4"/>
  <c r="AG308" i="4" s="1"/>
  <c r="AF324" i="4"/>
  <c r="AG324" i="4" s="1"/>
  <c r="AF340" i="4"/>
  <c r="AG340" i="4" s="1"/>
  <c r="AF356" i="4"/>
  <c r="AG356" i="4" s="1"/>
  <c r="AF372" i="4"/>
  <c r="AG372" i="4" s="1"/>
  <c r="AF388" i="4"/>
  <c r="AG388" i="4" s="1"/>
  <c r="AF404" i="4"/>
  <c r="AG404" i="4" s="1"/>
  <c r="AF436" i="4"/>
  <c r="AG436" i="4" s="1"/>
  <c r="AF452" i="4"/>
  <c r="AG452" i="4" s="1"/>
  <c r="AF468" i="4"/>
  <c r="AG468" i="4" s="1"/>
  <c r="AF484" i="4"/>
  <c r="AG484" i="4" s="1"/>
  <c r="AF500" i="4"/>
  <c r="AG500" i="4" s="1"/>
  <c r="AF516" i="4"/>
  <c r="AG516" i="4" s="1"/>
  <c r="AF532" i="4"/>
  <c r="AG532" i="4" s="1"/>
  <c r="AF548" i="4"/>
  <c r="AG548" i="4" s="1"/>
  <c r="Z6" i="4"/>
  <c r="AA6" i="4" s="1"/>
  <c r="Z22" i="4"/>
  <c r="AA22" i="4" s="1"/>
  <c r="Z38" i="4"/>
  <c r="AA38" i="4" s="1"/>
  <c r="Z54" i="4"/>
  <c r="AA54" i="4" s="1"/>
  <c r="Z70" i="4"/>
  <c r="AA70" i="4" s="1"/>
  <c r="Z102" i="4"/>
  <c r="AA102" i="4" s="1"/>
  <c r="Z118" i="4"/>
  <c r="AA118" i="4" s="1"/>
  <c r="Z150" i="4"/>
  <c r="AA150" i="4" s="1"/>
  <c r="Z182" i="4"/>
  <c r="AA182" i="4" s="1"/>
  <c r="Z214" i="4"/>
  <c r="AA214" i="4" s="1"/>
  <c r="Z230" i="4"/>
  <c r="AA230" i="4" s="1"/>
  <c r="Z246" i="4"/>
  <c r="AA246" i="4" s="1"/>
  <c r="Z262" i="4"/>
  <c r="AA262" i="4" s="1"/>
  <c r="Z278" i="4"/>
  <c r="AA278" i="4" s="1"/>
  <c r="Z294" i="4"/>
  <c r="AA294" i="4" s="1"/>
  <c r="Z310" i="4"/>
  <c r="AA310" i="4" s="1"/>
  <c r="Z326" i="4"/>
  <c r="AA326" i="4" s="1"/>
  <c r="Z342" i="4"/>
  <c r="AA342" i="4" s="1"/>
  <c r="Z358" i="4"/>
  <c r="AA358" i="4" s="1"/>
  <c r="Z374" i="4"/>
  <c r="AA374" i="4" s="1"/>
  <c r="Z390" i="4"/>
  <c r="AA390" i="4" s="1"/>
  <c r="Z406" i="4"/>
  <c r="AA406" i="4" s="1"/>
  <c r="Z438" i="4"/>
  <c r="AA438" i="4" s="1"/>
  <c r="Z454" i="4"/>
  <c r="AA454" i="4" s="1"/>
  <c r="Z470" i="4"/>
  <c r="AA470" i="4" s="1"/>
  <c r="Z486" i="4"/>
  <c r="AA486" i="4" s="1"/>
  <c r="Z502" i="4"/>
  <c r="AA502" i="4" s="1"/>
  <c r="Z518" i="4"/>
  <c r="AA518" i="4" s="1"/>
  <c r="Z534" i="4"/>
  <c r="AA534" i="4" s="1"/>
  <c r="Z550" i="4"/>
  <c r="AA550" i="4" s="1"/>
  <c r="AF92" i="4"/>
  <c r="AG92" i="4" s="1"/>
  <c r="BG92" i="4" s="1"/>
  <c r="AF348" i="4"/>
  <c r="AG348" i="4" s="1"/>
  <c r="AF556" i="4"/>
  <c r="AG556" i="4" s="1"/>
  <c r="Z206" i="4"/>
  <c r="AA206" i="4" s="1"/>
  <c r="Z446" i="4"/>
  <c r="AA446" i="4" s="1"/>
  <c r="AF5" i="4"/>
  <c r="AG5" i="4" s="1"/>
  <c r="AF21" i="4"/>
  <c r="AG21" i="4" s="1"/>
  <c r="AF37" i="4"/>
  <c r="AG37" i="4" s="1"/>
  <c r="BG37" i="4" s="1"/>
  <c r="AF53" i="4"/>
  <c r="AG53" i="4" s="1"/>
  <c r="AF85" i="4"/>
  <c r="AG85" i="4" s="1"/>
  <c r="AF101" i="4"/>
  <c r="AG101" i="4" s="1"/>
  <c r="AF117" i="4"/>
  <c r="AG117" i="4" s="1"/>
  <c r="AF133" i="4"/>
  <c r="AG133" i="4" s="1"/>
  <c r="BG133" i="4" s="1"/>
  <c r="AF149" i="4"/>
  <c r="AG149" i="4" s="1"/>
  <c r="AF181" i="4"/>
  <c r="AG181" i="4" s="1"/>
  <c r="AF213" i="4"/>
  <c r="AG213" i="4" s="1"/>
  <c r="AF229" i="4"/>
  <c r="AG229" i="4" s="1"/>
  <c r="AF245" i="4"/>
  <c r="AG245" i="4" s="1"/>
  <c r="AF261" i="4"/>
  <c r="AG261" i="4" s="1"/>
  <c r="AF277" i="4"/>
  <c r="AG277" i="4" s="1"/>
  <c r="AF293" i="4"/>
  <c r="AG293" i="4" s="1"/>
  <c r="AF309" i="4"/>
  <c r="AG309" i="4" s="1"/>
  <c r="AF325" i="4"/>
  <c r="AG325" i="4" s="1"/>
  <c r="AF341" i="4"/>
  <c r="AG341" i="4" s="1"/>
  <c r="AF357" i="4"/>
  <c r="AG357" i="4" s="1"/>
  <c r="AF373" i="4"/>
  <c r="AG373" i="4" s="1"/>
  <c r="AF389" i="4"/>
  <c r="AG389" i="4" s="1"/>
  <c r="AF405" i="4"/>
  <c r="AG405" i="4" s="1"/>
  <c r="AF437" i="4"/>
  <c r="AG437" i="4" s="1"/>
  <c r="AF453" i="4"/>
  <c r="AG453" i="4" s="1"/>
  <c r="AF469" i="4"/>
  <c r="AG469" i="4" s="1"/>
  <c r="AF485" i="4"/>
  <c r="AG485" i="4" s="1"/>
  <c r="AF501" i="4"/>
  <c r="AG501" i="4" s="1"/>
  <c r="AF517" i="4"/>
  <c r="AG517" i="4" s="1"/>
  <c r="AF533" i="4"/>
  <c r="AG533" i="4" s="1"/>
  <c r="AF549" i="4"/>
  <c r="AG549" i="4" s="1"/>
  <c r="Z7" i="4"/>
  <c r="AA7" i="4" s="1"/>
  <c r="Z39" i="4"/>
  <c r="AA39" i="4" s="1"/>
  <c r="Z55" i="4"/>
  <c r="AA55" i="4" s="1"/>
  <c r="Z87" i="4"/>
  <c r="AA87" i="4" s="1"/>
  <c r="Z119" i="4"/>
  <c r="AA119" i="4" s="1"/>
  <c r="Z151" i="4"/>
  <c r="AA151" i="4" s="1"/>
  <c r="Z183" i="4"/>
  <c r="AA183" i="4" s="1"/>
  <c r="Z215" i="4"/>
  <c r="AA215" i="4" s="1"/>
  <c r="Z231" i="4"/>
  <c r="AA231" i="4" s="1"/>
  <c r="Z247" i="4"/>
  <c r="AA247" i="4" s="1"/>
  <c r="Z263" i="4"/>
  <c r="AA263" i="4" s="1"/>
  <c r="Z295" i="4"/>
  <c r="AA295" i="4" s="1"/>
  <c r="Z311" i="4"/>
  <c r="AA311" i="4" s="1"/>
  <c r="Z327" i="4"/>
  <c r="AA327" i="4" s="1"/>
  <c r="Z343" i="4"/>
  <c r="AA343" i="4" s="1"/>
  <c r="Z359" i="4"/>
  <c r="AA359" i="4" s="1"/>
  <c r="Z375" i="4"/>
  <c r="AA375" i="4" s="1"/>
  <c r="Z391" i="4"/>
  <c r="AA391" i="4" s="1"/>
  <c r="Z407" i="4"/>
  <c r="AA407" i="4" s="1"/>
  <c r="Z439" i="4"/>
  <c r="AA439" i="4" s="1"/>
  <c r="Z455" i="4"/>
  <c r="AA455" i="4" s="1"/>
  <c r="Z471" i="4"/>
  <c r="AA471" i="4" s="1"/>
  <c r="Z487" i="4"/>
  <c r="AA487" i="4" s="1"/>
  <c r="Z503" i="4"/>
  <c r="AA503" i="4" s="1"/>
  <c r="Z519" i="4"/>
  <c r="AA519" i="4" s="1"/>
  <c r="Z535" i="4"/>
  <c r="AA535" i="4" s="1"/>
  <c r="Z551" i="4"/>
  <c r="AA551" i="4" s="1"/>
  <c r="AF188" i="4"/>
  <c r="AG188" i="4" s="1"/>
  <c r="AF428" i="4"/>
  <c r="AG428" i="4" s="1"/>
  <c r="Z94" i="4"/>
  <c r="AA94" i="4" s="1"/>
  <c r="Z286" i="4"/>
  <c r="AA286" i="4" s="1"/>
  <c r="BG286" i="4" s="1"/>
  <c r="Z494" i="4"/>
  <c r="AA494" i="4" s="1"/>
  <c r="AF6" i="4"/>
  <c r="AG6" i="4" s="1"/>
  <c r="AF22" i="4"/>
  <c r="AG22" i="4" s="1"/>
  <c r="AF38" i="4"/>
  <c r="AG38" i="4" s="1"/>
  <c r="AF54" i="4"/>
  <c r="AG54" i="4" s="1"/>
  <c r="AF70" i="4"/>
  <c r="AG70" i="4" s="1"/>
  <c r="AF102" i="4"/>
  <c r="AG102" i="4" s="1"/>
  <c r="AF118" i="4"/>
  <c r="AG118" i="4" s="1"/>
  <c r="AF134" i="4"/>
  <c r="AG134" i="4" s="1"/>
  <c r="BG134" i="4" s="1"/>
  <c r="AF150" i="4"/>
  <c r="AG150" i="4" s="1"/>
  <c r="AF166" i="4"/>
  <c r="AG166" i="4" s="1"/>
  <c r="BG166" i="4" s="1"/>
  <c r="AF182" i="4"/>
  <c r="AG182" i="4" s="1"/>
  <c r="AF214" i="4"/>
  <c r="AG214" i="4" s="1"/>
  <c r="AF230" i="4"/>
  <c r="AG230" i="4" s="1"/>
  <c r="AF246" i="4"/>
  <c r="AG246" i="4" s="1"/>
  <c r="AF262" i="4"/>
  <c r="AG262" i="4" s="1"/>
  <c r="AF278" i="4"/>
  <c r="AG278" i="4" s="1"/>
  <c r="AF294" i="4"/>
  <c r="AG294" i="4" s="1"/>
  <c r="AF310" i="4"/>
  <c r="AG310" i="4" s="1"/>
  <c r="AF326" i="4"/>
  <c r="AG326" i="4" s="1"/>
  <c r="AF342" i="4"/>
  <c r="AG342" i="4" s="1"/>
  <c r="AF358" i="4"/>
  <c r="AG358" i="4" s="1"/>
  <c r="AF374" i="4"/>
  <c r="AG374" i="4" s="1"/>
  <c r="AF390" i="4"/>
  <c r="AG390" i="4" s="1"/>
  <c r="AF406" i="4"/>
  <c r="AG406" i="4" s="1"/>
  <c r="AF438" i="4"/>
  <c r="AG438" i="4" s="1"/>
  <c r="AF454" i="4"/>
  <c r="AG454" i="4" s="1"/>
  <c r="AF470" i="4"/>
  <c r="AG470" i="4" s="1"/>
  <c r="AF486" i="4"/>
  <c r="AG486" i="4" s="1"/>
  <c r="AF502" i="4"/>
  <c r="AG502" i="4" s="1"/>
  <c r="AF518" i="4"/>
  <c r="AG518" i="4" s="1"/>
  <c r="AF534" i="4"/>
  <c r="AG534" i="4" s="1"/>
  <c r="Z8" i="4"/>
  <c r="AA8" i="4" s="1"/>
  <c r="Z24" i="4"/>
  <c r="AA24" i="4" s="1"/>
  <c r="Z40" i="4"/>
  <c r="AA40" i="4" s="1"/>
  <c r="Z56" i="4"/>
  <c r="AA56" i="4" s="1"/>
  <c r="Z72" i="4"/>
  <c r="AA72" i="4" s="1"/>
  <c r="Z88" i="4"/>
  <c r="AA88" i="4" s="1"/>
  <c r="Z104" i="4"/>
  <c r="AA104" i="4" s="1"/>
  <c r="Z120" i="4"/>
  <c r="AA120" i="4" s="1"/>
  <c r="Z136" i="4"/>
  <c r="AA136" i="4" s="1"/>
  <c r="Z184" i="4"/>
  <c r="AA184" i="4" s="1"/>
  <c r="Z216" i="4"/>
  <c r="AA216" i="4" s="1"/>
  <c r="Z232" i="4"/>
  <c r="AA232" i="4" s="1"/>
  <c r="Z248" i="4"/>
  <c r="AA248" i="4" s="1"/>
  <c r="Z264" i="4"/>
  <c r="AA264" i="4" s="1"/>
  <c r="Z296" i="4"/>
  <c r="AA296" i="4" s="1"/>
  <c r="Z312" i="4"/>
  <c r="AA312" i="4" s="1"/>
  <c r="Z344" i="4"/>
  <c r="AA344" i="4" s="1"/>
  <c r="Z360" i="4"/>
  <c r="AA360" i="4" s="1"/>
  <c r="Z376" i="4"/>
  <c r="AA376" i="4" s="1"/>
  <c r="Z392" i="4"/>
  <c r="AA392" i="4" s="1"/>
  <c r="Z408" i="4"/>
  <c r="AA408" i="4" s="1"/>
  <c r="Z456" i="4"/>
  <c r="AA456" i="4" s="1"/>
  <c r="Z472" i="4"/>
  <c r="AA472" i="4" s="1"/>
  <c r="Z488" i="4"/>
  <c r="AA488" i="4" s="1"/>
  <c r="Z504" i="4"/>
  <c r="AA504" i="4" s="1"/>
  <c r="Z520" i="4"/>
  <c r="AA520" i="4" s="1"/>
  <c r="Z536" i="4"/>
  <c r="AA536" i="4" s="1"/>
  <c r="AF236" i="4"/>
  <c r="AG236" i="4" s="1"/>
  <c r="Z46" i="4"/>
  <c r="AA46" i="4" s="1"/>
  <c r="Z414" i="4"/>
  <c r="AA414" i="4" s="1"/>
  <c r="AF7" i="4"/>
  <c r="AG7" i="4" s="1"/>
  <c r="AF39" i="4"/>
  <c r="AG39" i="4" s="1"/>
  <c r="AF55" i="4"/>
  <c r="AG55" i="4" s="1"/>
  <c r="AF87" i="4"/>
  <c r="AG87" i="4" s="1"/>
  <c r="AF103" i="4"/>
  <c r="AG103" i="4" s="1"/>
  <c r="BG103" i="4" s="1"/>
  <c r="AF119" i="4"/>
  <c r="AG119" i="4" s="1"/>
  <c r="AF135" i="4"/>
  <c r="AG135" i="4" s="1"/>
  <c r="BG135" i="4" s="1"/>
  <c r="AF151" i="4"/>
  <c r="AG151" i="4" s="1"/>
  <c r="AF183" i="4"/>
  <c r="AG183" i="4" s="1"/>
  <c r="AF215" i="4"/>
  <c r="AG215" i="4" s="1"/>
  <c r="AF231" i="4"/>
  <c r="AG231" i="4" s="1"/>
  <c r="AF247" i="4"/>
  <c r="AG247" i="4" s="1"/>
  <c r="AF263" i="4"/>
  <c r="AG263" i="4" s="1"/>
  <c r="AF295" i="4"/>
  <c r="AG295" i="4" s="1"/>
  <c r="AF311" i="4"/>
  <c r="AG311" i="4" s="1"/>
  <c r="AF327" i="4"/>
  <c r="AG327" i="4" s="1"/>
  <c r="AF343" i="4"/>
  <c r="AG343" i="4" s="1"/>
  <c r="AF359" i="4"/>
  <c r="AG359" i="4" s="1"/>
  <c r="AF375" i="4"/>
  <c r="AG375" i="4" s="1"/>
  <c r="AF391" i="4"/>
  <c r="AG391" i="4" s="1"/>
  <c r="AF407" i="4"/>
  <c r="AG407" i="4" s="1"/>
  <c r="AF439" i="4"/>
  <c r="AG439" i="4" s="1"/>
  <c r="AF455" i="4"/>
  <c r="AG455" i="4" s="1"/>
  <c r="AF471" i="4"/>
  <c r="AG471" i="4" s="1"/>
  <c r="AF487" i="4"/>
  <c r="AG487" i="4" s="1"/>
  <c r="AF503" i="4"/>
  <c r="AG503" i="4" s="1"/>
  <c r="AF519" i="4"/>
  <c r="AG519" i="4" s="1"/>
  <c r="AF535" i="4"/>
  <c r="AG535" i="4" s="1"/>
  <c r="AF551" i="4"/>
  <c r="AG551" i="4" s="1"/>
  <c r="Z25" i="4"/>
  <c r="AA25" i="4" s="1"/>
  <c r="Z57" i="4"/>
  <c r="AA57" i="4" s="1"/>
  <c r="Z73" i="4"/>
  <c r="AA73" i="4" s="1"/>
  <c r="Z89" i="4"/>
  <c r="AA89" i="4" s="1"/>
  <c r="Z105" i="4"/>
  <c r="AA105" i="4" s="1"/>
  <c r="Z121" i="4"/>
  <c r="AA121" i="4" s="1"/>
  <c r="Z137" i="4"/>
  <c r="AA137" i="4" s="1"/>
  <c r="Z185" i="4"/>
  <c r="AA185" i="4" s="1"/>
  <c r="Z217" i="4"/>
  <c r="AA217" i="4" s="1"/>
  <c r="Z233" i="4"/>
  <c r="AA233" i="4" s="1"/>
  <c r="Z249" i="4"/>
  <c r="AA249" i="4" s="1"/>
  <c r="Z265" i="4"/>
  <c r="AA265" i="4" s="1"/>
  <c r="Z297" i="4"/>
  <c r="AA297" i="4" s="1"/>
  <c r="Z313" i="4"/>
  <c r="AA313" i="4" s="1"/>
  <c r="Z345" i="4"/>
  <c r="AA345" i="4" s="1"/>
  <c r="Z361" i="4"/>
  <c r="AA361" i="4" s="1"/>
  <c r="Z377" i="4"/>
  <c r="AA377" i="4" s="1"/>
  <c r="Z393" i="4"/>
  <c r="AA393" i="4" s="1"/>
  <c r="Z409" i="4"/>
  <c r="AA409" i="4" s="1"/>
  <c r="Z441" i="4"/>
  <c r="AA441" i="4" s="1"/>
  <c r="Z457" i="4"/>
  <c r="AA457" i="4" s="1"/>
  <c r="Z473" i="4"/>
  <c r="AA473" i="4" s="1"/>
  <c r="Z489" i="4"/>
  <c r="AA489" i="4" s="1"/>
  <c r="Z505" i="4"/>
  <c r="AA505" i="4" s="1"/>
  <c r="Z521" i="4"/>
  <c r="AA521" i="4" s="1"/>
  <c r="Z537" i="4"/>
  <c r="AA537" i="4" s="1"/>
  <c r="Z539" i="4"/>
  <c r="AA539" i="4" s="1"/>
  <c r="AF492" i="4"/>
  <c r="AG492" i="4" s="1"/>
  <c r="Z190" i="4"/>
  <c r="AA190" i="4" s="1"/>
  <c r="Z430" i="4"/>
  <c r="AA430" i="4" s="1"/>
  <c r="AF8" i="4"/>
  <c r="AG8" i="4" s="1"/>
  <c r="AF24" i="4"/>
  <c r="AG24" i="4" s="1"/>
  <c r="AF40" i="4"/>
  <c r="AG40" i="4" s="1"/>
  <c r="AF56" i="4"/>
  <c r="AG56" i="4" s="1"/>
  <c r="AF72" i="4"/>
  <c r="AG72" i="4" s="1"/>
  <c r="AF88" i="4"/>
  <c r="AG88" i="4" s="1"/>
  <c r="AF104" i="4"/>
  <c r="AG104" i="4" s="1"/>
  <c r="AF120" i="4"/>
  <c r="AG120" i="4" s="1"/>
  <c r="AF136" i="4"/>
  <c r="AG136" i="4" s="1"/>
  <c r="AF184" i="4"/>
  <c r="AG184" i="4" s="1"/>
  <c r="AF216" i="4"/>
  <c r="AG216" i="4" s="1"/>
  <c r="AF232" i="4"/>
  <c r="AG232" i="4" s="1"/>
  <c r="AF248" i="4"/>
  <c r="AG248" i="4" s="1"/>
  <c r="AF264" i="4"/>
  <c r="AG264" i="4" s="1"/>
  <c r="AF296" i="4"/>
  <c r="AG296" i="4" s="1"/>
  <c r="AF312" i="4"/>
  <c r="AG312" i="4" s="1"/>
  <c r="AF344" i="4"/>
  <c r="AG344" i="4" s="1"/>
  <c r="AF360" i="4"/>
  <c r="AG360" i="4" s="1"/>
  <c r="AF376" i="4"/>
  <c r="AG376" i="4" s="1"/>
  <c r="AF392" i="4"/>
  <c r="AG392" i="4" s="1"/>
  <c r="AF408" i="4"/>
  <c r="AG408" i="4" s="1"/>
  <c r="AF456" i="4"/>
  <c r="AG456" i="4" s="1"/>
  <c r="AF472" i="4"/>
  <c r="AG472" i="4" s="1"/>
  <c r="AF488" i="4"/>
  <c r="AG488" i="4" s="1"/>
  <c r="AF504" i="4"/>
  <c r="AG504" i="4" s="1"/>
  <c r="AF520" i="4"/>
  <c r="AG520" i="4" s="1"/>
  <c r="AF536" i="4"/>
  <c r="AG536" i="4" s="1"/>
  <c r="Z10" i="4"/>
  <c r="AA10" i="4" s="1"/>
  <c r="Z26" i="4"/>
  <c r="AA26" i="4" s="1"/>
  <c r="Z42" i="4"/>
  <c r="AA42" i="4" s="1"/>
  <c r="Z122" i="4"/>
  <c r="AA122" i="4" s="1"/>
  <c r="Z138" i="4"/>
  <c r="AA138" i="4" s="1"/>
  <c r="Z186" i="4"/>
  <c r="AA186" i="4" s="1"/>
  <c r="Z202" i="4"/>
  <c r="AA202" i="4" s="1"/>
  <c r="Z218" i="4"/>
  <c r="AA218" i="4" s="1"/>
  <c r="Z234" i="4"/>
  <c r="AA234" i="4" s="1"/>
  <c r="Z250" i="4"/>
  <c r="AA250" i="4" s="1"/>
  <c r="Z266" i="4"/>
  <c r="AA266" i="4" s="1"/>
  <c r="Z298" i="4"/>
  <c r="AA298" i="4" s="1"/>
  <c r="Z314" i="4"/>
  <c r="AA314" i="4" s="1"/>
  <c r="Z330" i="4"/>
  <c r="AA330" i="4" s="1"/>
  <c r="Z346" i="4"/>
  <c r="AA346" i="4" s="1"/>
  <c r="Z362" i="4"/>
  <c r="AA362" i="4" s="1"/>
  <c r="Z378" i="4"/>
  <c r="AA378" i="4" s="1"/>
  <c r="Z394" i="4"/>
  <c r="AA394" i="4" s="1"/>
  <c r="Z410" i="4"/>
  <c r="AA410" i="4" s="1"/>
  <c r="Z458" i="4"/>
  <c r="AA458" i="4" s="1"/>
  <c r="Z474" i="4"/>
  <c r="AA474" i="4" s="1"/>
  <c r="Z490" i="4"/>
  <c r="AA490" i="4" s="1"/>
  <c r="Z506" i="4"/>
  <c r="AA506" i="4" s="1"/>
  <c r="Z522" i="4"/>
  <c r="AA522" i="4" s="1"/>
  <c r="Z538" i="4"/>
  <c r="AA538" i="4" s="1"/>
  <c r="Z556" i="4"/>
  <c r="AA556" i="4" s="1"/>
  <c r="AF60" i="4"/>
  <c r="AG60" i="4" s="1"/>
  <c r="AF268" i="4"/>
  <c r="AG268" i="4" s="1"/>
  <c r="AF460" i="4"/>
  <c r="AG460" i="4" s="1"/>
  <c r="Z126" i="4"/>
  <c r="AA126" i="4" s="1"/>
  <c r="Z334" i="4"/>
  <c r="AA334" i="4" s="1"/>
  <c r="AF25" i="4"/>
  <c r="AG25" i="4" s="1"/>
  <c r="AF57" i="4"/>
  <c r="AG57" i="4" s="1"/>
  <c r="AF73" i="4"/>
  <c r="AG73" i="4" s="1"/>
  <c r="AF89" i="4"/>
  <c r="AG89" i="4" s="1"/>
  <c r="AF105" i="4"/>
  <c r="AG105" i="4" s="1"/>
  <c r="AF121" i="4"/>
  <c r="AG121" i="4" s="1"/>
  <c r="AF137" i="4"/>
  <c r="AG137" i="4" s="1"/>
  <c r="AF185" i="4"/>
  <c r="AG185" i="4" s="1"/>
  <c r="AF217" i="4"/>
  <c r="AG217" i="4" s="1"/>
  <c r="AF233" i="4"/>
  <c r="AG233" i="4" s="1"/>
  <c r="AF249" i="4"/>
  <c r="AG249" i="4" s="1"/>
  <c r="AF265" i="4"/>
  <c r="AG265" i="4" s="1"/>
  <c r="AF297" i="4"/>
  <c r="AG297" i="4" s="1"/>
  <c r="AF313" i="4"/>
  <c r="AG313" i="4" s="1"/>
  <c r="AF345" i="4"/>
  <c r="AG345" i="4" s="1"/>
  <c r="AF361" i="4"/>
  <c r="AG361" i="4" s="1"/>
  <c r="AF377" i="4"/>
  <c r="AG377" i="4" s="1"/>
  <c r="AF393" i="4"/>
  <c r="AG393" i="4" s="1"/>
  <c r="AF409" i="4"/>
  <c r="AG409" i="4" s="1"/>
  <c r="AF441" i="4"/>
  <c r="AG441" i="4" s="1"/>
  <c r="AF457" i="4"/>
  <c r="AG457" i="4" s="1"/>
  <c r="AF473" i="4"/>
  <c r="AG473" i="4" s="1"/>
  <c r="AF489" i="4"/>
  <c r="AG489" i="4" s="1"/>
  <c r="AF505" i="4"/>
  <c r="AG505" i="4" s="1"/>
  <c r="AK505" i="4" s="1"/>
  <c r="AF521" i="4"/>
  <c r="AG521" i="4" s="1"/>
  <c r="AF537" i="4"/>
  <c r="AG537" i="4" s="1"/>
  <c r="AK537" i="4" s="1"/>
  <c r="Z11" i="4"/>
  <c r="AA11" i="4" s="1"/>
  <c r="Z27" i="4"/>
  <c r="AA27" i="4" s="1"/>
  <c r="Z59" i="4"/>
  <c r="AA59" i="4" s="1"/>
  <c r="Z75" i="4"/>
  <c r="AA75" i="4" s="1"/>
  <c r="Z123" i="4"/>
  <c r="AA123" i="4" s="1"/>
  <c r="Z139" i="4"/>
  <c r="AA139" i="4" s="1"/>
  <c r="Z155" i="4"/>
  <c r="AA155" i="4" s="1"/>
  <c r="Z187" i="4"/>
  <c r="AA187" i="4" s="1"/>
  <c r="Z203" i="4"/>
  <c r="AA203" i="4" s="1"/>
  <c r="Z219" i="4"/>
  <c r="AA219" i="4" s="1"/>
  <c r="Z235" i="4"/>
  <c r="AA235" i="4" s="1"/>
  <c r="Z267" i="4"/>
  <c r="AA267" i="4" s="1"/>
  <c r="Z283" i="4"/>
  <c r="AA283" i="4" s="1"/>
  <c r="Z299" i="4"/>
  <c r="AA299" i="4" s="1"/>
  <c r="Z315" i="4"/>
  <c r="AA315" i="4" s="1"/>
  <c r="Z331" i="4"/>
  <c r="AA331" i="4" s="1"/>
  <c r="Z347" i="4"/>
  <c r="AA347" i="4" s="1"/>
  <c r="Z363" i="4"/>
  <c r="AA363" i="4" s="1"/>
  <c r="Z379" i="4"/>
  <c r="AA379" i="4" s="1"/>
  <c r="Z395" i="4"/>
  <c r="AA395" i="4" s="1"/>
  <c r="Z411" i="4"/>
  <c r="AA411" i="4" s="1"/>
  <c r="Z427" i="4"/>
  <c r="AA427" i="4" s="1"/>
  <c r="Z443" i="4"/>
  <c r="AA443" i="4" s="1"/>
  <c r="Z459" i="4"/>
  <c r="AA459" i="4" s="1"/>
  <c r="Z475" i="4"/>
  <c r="AA475" i="4" s="1"/>
  <c r="Z491" i="4"/>
  <c r="AA491" i="4" s="1"/>
  <c r="Z507" i="4"/>
  <c r="AA507" i="4" s="1"/>
  <c r="Z555" i="4"/>
  <c r="AA555" i="4" s="1"/>
  <c r="AF28" i="4"/>
  <c r="AG28" i="4" s="1"/>
  <c r="AF284" i="4"/>
  <c r="AG284" i="4" s="1"/>
  <c r="AF476" i="4"/>
  <c r="AG476" i="4" s="1"/>
  <c r="Z350" i="4"/>
  <c r="AA350" i="4" s="1"/>
  <c r="BG350" i="4" s="1"/>
  <c r="AF10" i="4"/>
  <c r="AG10" i="4" s="1"/>
  <c r="AF26" i="4"/>
  <c r="AG26" i="4" s="1"/>
  <c r="AF42" i="4"/>
  <c r="AG42" i="4" s="1"/>
  <c r="AF122" i="4"/>
  <c r="AG122" i="4" s="1"/>
  <c r="AF138" i="4"/>
  <c r="AG138" i="4" s="1"/>
  <c r="AF186" i="4"/>
  <c r="AG186" i="4" s="1"/>
  <c r="AF202" i="4"/>
  <c r="AG202" i="4" s="1"/>
  <c r="AF218" i="4"/>
  <c r="AG218" i="4" s="1"/>
  <c r="AF234" i="4"/>
  <c r="AG234" i="4" s="1"/>
  <c r="AF250" i="4"/>
  <c r="AG250" i="4" s="1"/>
  <c r="AF266" i="4"/>
  <c r="AG266" i="4" s="1"/>
  <c r="AF298" i="4"/>
  <c r="AG298" i="4" s="1"/>
  <c r="AF314" i="4"/>
  <c r="AG314" i="4" s="1"/>
  <c r="AF330" i="4"/>
  <c r="AG330" i="4" s="1"/>
  <c r="AK330" i="4" s="1"/>
  <c r="AF346" i="4"/>
  <c r="AG346" i="4" s="1"/>
  <c r="AF362" i="4"/>
  <c r="AG362" i="4" s="1"/>
  <c r="AF378" i="4"/>
  <c r="AG378" i="4" s="1"/>
  <c r="AF394" i="4"/>
  <c r="AG394" i="4" s="1"/>
  <c r="AF410" i="4"/>
  <c r="AG410" i="4" s="1"/>
  <c r="AF458" i="4"/>
  <c r="AG458" i="4" s="1"/>
  <c r="AF474" i="4"/>
  <c r="AG474" i="4" s="1"/>
  <c r="AF490" i="4"/>
  <c r="AG490" i="4" s="1"/>
  <c r="AF506" i="4"/>
  <c r="AG506" i="4" s="1"/>
  <c r="AK506" i="4" s="1"/>
  <c r="AF522" i="4"/>
  <c r="AG522" i="4" s="1"/>
  <c r="AF538" i="4"/>
  <c r="AG538" i="4" s="1"/>
  <c r="AK538" i="4" s="1"/>
  <c r="Z28" i="4"/>
  <c r="AA28" i="4" s="1"/>
  <c r="Z44" i="4"/>
  <c r="AA44" i="4" s="1"/>
  <c r="Z60" i="4"/>
  <c r="AA60" i="4" s="1"/>
  <c r="Z76" i="4"/>
  <c r="AA76" i="4" s="1"/>
  <c r="Z124" i="4"/>
  <c r="AA124" i="4" s="1"/>
  <c r="Z140" i="4"/>
  <c r="AA140" i="4" s="1"/>
  <c r="Z188" i="4"/>
  <c r="AA188" i="4" s="1"/>
  <c r="Z204" i="4"/>
  <c r="AA204" i="4" s="1"/>
  <c r="Z236" i="4"/>
  <c r="AA236" i="4" s="1"/>
  <c r="Z268" i="4"/>
  <c r="AA268" i="4" s="1"/>
  <c r="BG268" i="4" s="1"/>
  <c r="Z284" i="4"/>
  <c r="AA284" i="4" s="1"/>
  <c r="Z300" i="4"/>
  <c r="AA300" i="4" s="1"/>
  <c r="Z316" i="4"/>
  <c r="AA316" i="4" s="1"/>
  <c r="Z332" i="4"/>
  <c r="AA332" i="4" s="1"/>
  <c r="Z348" i="4"/>
  <c r="AA348" i="4" s="1"/>
  <c r="Z380" i="4"/>
  <c r="AA380" i="4" s="1"/>
  <c r="BG380" i="4" s="1"/>
  <c r="Z396" i="4"/>
  <c r="AA396" i="4" s="1"/>
  <c r="Z412" i="4"/>
  <c r="AA412" i="4" s="1"/>
  <c r="Z428" i="4"/>
  <c r="AA428" i="4" s="1"/>
  <c r="Z460" i="4"/>
  <c r="AA460" i="4" s="1"/>
  <c r="Z476" i="4"/>
  <c r="AA476" i="4" s="1"/>
  <c r="Z492" i="4"/>
  <c r="AA492" i="4" s="1"/>
  <c r="Z508" i="4"/>
  <c r="AA508" i="4" s="1"/>
  <c r="AF204" i="4"/>
  <c r="AG204" i="4" s="1"/>
  <c r="AF412" i="4"/>
  <c r="AG412" i="4" s="1"/>
  <c r="Z142" i="4"/>
  <c r="AA142" i="4" s="1"/>
  <c r="BG142" i="4" s="1"/>
  <c r="AF11" i="4"/>
  <c r="AG11" i="4" s="1"/>
  <c r="AF27" i="4"/>
  <c r="AG27" i="4" s="1"/>
  <c r="AF43" i="4"/>
  <c r="AG43" i="4" s="1"/>
  <c r="BG43" i="4" s="1"/>
  <c r="AF59" i="4"/>
  <c r="AG59" i="4" s="1"/>
  <c r="AF75" i="4"/>
  <c r="AG75" i="4" s="1"/>
  <c r="AF123" i="4"/>
  <c r="AG123" i="4" s="1"/>
  <c r="AF139" i="4"/>
  <c r="AG139" i="4" s="1"/>
  <c r="AF155" i="4"/>
  <c r="AG155" i="4" s="1"/>
  <c r="AF187" i="4"/>
  <c r="AG187" i="4" s="1"/>
  <c r="AF203" i="4"/>
  <c r="AG203" i="4" s="1"/>
  <c r="AF219" i="4"/>
  <c r="AG219" i="4" s="1"/>
  <c r="AF235" i="4"/>
  <c r="AG235" i="4" s="1"/>
  <c r="AF251" i="4"/>
  <c r="AG251" i="4" s="1"/>
  <c r="BG251" i="4" s="1"/>
  <c r="AF267" i="4"/>
  <c r="AG267" i="4" s="1"/>
  <c r="AF283" i="4"/>
  <c r="AG283" i="4" s="1"/>
  <c r="AF299" i="4"/>
  <c r="AG299" i="4" s="1"/>
  <c r="AF315" i="4"/>
  <c r="AG315" i="4" s="1"/>
  <c r="AF331" i="4"/>
  <c r="AG331" i="4" s="1"/>
  <c r="AK331" i="4" s="1"/>
  <c r="AF347" i="4"/>
  <c r="AG347" i="4" s="1"/>
  <c r="AF363" i="4"/>
  <c r="AG363" i="4" s="1"/>
  <c r="AF379" i="4"/>
  <c r="AG379" i="4" s="1"/>
  <c r="AF395" i="4"/>
  <c r="AG395" i="4" s="1"/>
  <c r="AF411" i="4"/>
  <c r="AG411" i="4" s="1"/>
  <c r="AF427" i="4"/>
  <c r="AG427" i="4" s="1"/>
  <c r="AF443" i="4"/>
  <c r="AG443" i="4" s="1"/>
  <c r="AF459" i="4"/>
  <c r="AG459" i="4" s="1"/>
  <c r="AF475" i="4"/>
  <c r="AG475" i="4" s="1"/>
  <c r="AF491" i="4"/>
  <c r="AG491" i="4" s="1"/>
  <c r="AF507" i="4"/>
  <c r="AG507" i="4" s="1"/>
  <c r="AK507" i="4" s="1"/>
  <c r="AF539" i="4"/>
  <c r="AG539" i="4" s="1"/>
  <c r="AK539" i="4" s="1"/>
  <c r="AF555" i="4"/>
  <c r="AG555" i="4" s="1"/>
  <c r="Z29" i="4"/>
  <c r="AA29" i="4" s="1"/>
  <c r="Z61" i="4"/>
  <c r="AA61" i="4" s="1"/>
  <c r="Z125" i="4"/>
  <c r="AA125" i="4" s="1"/>
  <c r="Z141" i="4"/>
  <c r="AA141" i="4" s="1"/>
  <c r="Z189" i="4"/>
  <c r="AA189" i="4" s="1"/>
  <c r="Z205" i="4"/>
  <c r="AA205" i="4" s="1"/>
  <c r="Z221" i="4"/>
  <c r="AA221" i="4" s="1"/>
  <c r="BG221" i="4" s="1"/>
  <c r="Z237" i="4"/>
  <c r="AA237" i="4" s="1"/>
  <c r="Z269" i="4"/>
  <c r="AA269" i="4" s="1"/>
  <c r="Z285" i="4"/>
  <c r="AA285" i="4" s="1"/>
  <c r="Z301" i="4"/>
  <c r="AA301" i="4" s="1"/>
  <c r="Z317" i="4"/>
  <c r="AA317" i="4" s="1"/>
  <c r="BG317" i="4" s="1"/>
  <c r="Z333" i="4"/>
  <c r="AA333" i="4" s="1"/>
  <c r="Z349" i="4"/>
  <c r="AA349" i="4" s="1"/>
  <c r="BG349" i="4" s="1"/>
  <c r="Z381" i="4"/>
  <c r="AA381" i="4" s="1"/>
  <c r="Z397" i="4"/>
  <c r="AA397" i="4" s="1"/>
  <c r="Z413" i="4"/>
  <c r="AA413" i="4" s="1"/>
  <c r="Z429" i="4"/>
  <c r="AA429" i="4" s="1"/>
  <c r="Z445" i="4"/>
  <c r="AA445" i="4" s="1"/>
  <c r="Z461" i="4"/>
  <c r="AA461" i="4" s="1"/>
  <c r="Z477" i="4"/>
  <c r="AA477" i="4" s="1"/>
  <c r="Z493" i="4"/>
  <c r="AA493" i="4" s="1"/>
  <c r="BG493" i="4" s="1"/>
  <c r="Z509" i="4"/>
  <c r="AA509" i="4" s="1"/>
  <c r="AF124" i="4"/>
  <c r="AG124" i="4" s="1"/>
  <c r="AF332" i="4"/>
  <c r="AG332" i="4" s="1"/>
  <c r="AK332" i="4" s="1"/>
  <c r="AF508" i="4"/>
  <c r="AG508" i="4" s="1"/>
  <c r="Z158" i="4"/>
  <c r="AA158" i="4" s="1"/>
  <c r="Z302" i="4"/>
  <c r="AA302" i="4" s="1"/>
  <c r="BG302" i="4" s="1"/>
  <c r="Z526" i="4"/>
  <c r="AA526" i="4" s="1"/>
  <c r="AF396" i="4"/>
  <c r="AG396" i="4" s="1"/>
  <c r="Z318" i="4"/>
  <c r="AA318" i="4" s="1"/>
  <c r="R26" i="4"/>
  <c r="R22" i="4"/>
  <c r="Q492" i="4"/>
  <c r="Q504" i="4"/>
  <c r="Q488" i="4"/>
  <c r="Q330" i="4"/>
  <c r="Q314" i="4"/>
  <c r="Q503" i="4"/>
  <c r="Q487" i="4"/>
  <c r="Q486" i="4"/>
  <c r="Q500" i="4"/>
  <c r="Q484" i="4"/>
  <c r="Q310" i="4"/>
  <c r="Q498" i="4"/>
  <c r="Q499" i="4"/>
  <c r="Q483" i="4"/>
  <c r="Q496" i="4"/>
  <c r="U524" i="4"/>
  <c r="U521" i="4"/>
  <c r="U523" i="4"/>
  <c r="U519" i="4"/>
  <c r="J37" i="18"/>
  <c r="J38" i="18"/>
  <c r="J39" i="18"/>
  <c r="J40" i="18"/>
  <c r="J42" i="18"/>
  <c r="J43" i="18"/>
  <c r="J45" i="18"/>
  <c r="J46" i="18"/>
  <c r="J47" i="18"/>
  <c r="J48" i="18"/>
  <c r="J49" i="18"/>
  <c r="J50" i="18"/>
  <c r="J51" i="18"/>
  <c r="J52" i="18"/>
  <c r="J53" i="18"/>
  <c r="J54" i="18"/>
  <c r="J55" i="18"/>
  <c r="J56" i="18"/>
  <c r="J57" i="18"/>
  <c r="J58" i="18"/>
  <c r="J60" i="18"/>
  <c r="J61" i="18"/>
  <c r="J41" i="18"/>
  <c r="J62" i="18"/>
  <c r="J44" i="18"/>
  <c r="J63" i="18"/>
  <c r="J64" i="18"/>
  <c r="J65" i="18"/>
  <c r="J66" i="18"/>
  <c r="J67" i="18"/>
  <c r="J68" i="18"/>
  <c r="J69" i="18"/>
  <c r="J70" i="18"/>
  <c r="J71" i="18"/>
  <c r="J72" i="18"/>
  <c r="J73" i="18"/>
  <c r="J74" i="18"/>
  <c r="J75" i="18"/>
  <c r="J59" i="18"/>
  <c r="J77" i="18"/>
  <c r="J79" i="18"/>
  <c r="J81" i="18"/>
  <c r="J83" i="18"/>
  <c r="J85" i="18"/>
  <c r="J98" i="18"/>
  <c r="J100" i="18"/>
  <c r="J102" i="18"/>
  <c r="J104" i="18"/>
  <c r="J106" i="18"/>
  <c r="J108" i="18"/>
  <c r="J109" i="18"/>
  <c r="J110" i="18"/>
  <c r="J111" i="18"/>
  <c r="J112" i="18"/>
  <c r="J113" i="18"/>
  <c r="J76" i="18"/>
  <c r="J78" i="18"/>
  <c r="J80" i="18"/>
  <c r="J82" i="18"/>
  <c r="J84" i="18"/>
  <c r="J97" i="18"/>
  <c r="J99" i="18"/>
  <c r="J101" i="18"/>
  <c r="J103" i="18"/>
  <c r="J105" i="18"/>
  <c r="J107"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2" i="18"/>
  <c r="J174" i="18"/>
  <c r="J175" i="18"/>
  <c r="J176" i="18"/>
  <c r="J177" i="18"/>
  <c r="J178" i="18"/>
  <c r="J179" i="18"/>
  <c r="J180" i="18"/>
  <c r="J181" i="18"/>
  <c r="J182" i="18"/>
  <c r="J183" i="18"/>
  <c r="J184" i="18"/>
  <c r="J185" i="18"/>
  <c r="J186" i="18"/>
  <c r="J187" i="18"/>
  <c r="J189" i="18"/>
  <c r="J190" i="18"/>
  <c r="J173" i="18"/>
  <c r="J192" i="18"/>
  <c r="J193" i="18"/>
  <c r="J195" i="18"/>
  <c r="J196" i="18"/>
  <c r="J197" i="18"/>
  <c r="J198" i="18"/>
  <c r="J200" i="18"/>
  <c r="J201" i="18"/>
  <c r="J202" i="18"/>
  <c r="J203" i="18"/>
  <c r="J204" i="18"/>
  <c r="J205" i="18"/>
  <c r="J206" i="18"/>
  <c r="J207" i="18"/>
  <c r="J208" i="18"/>
  <c r="J209" i="18"/>
  <c r="J191" i="18"/>
  <c r="J210" i="18"/>
  <c r="J211" i="18"/>
  <c r="J212" i="18"/>
  <c r="J214" i="18"/>
  <c r="J215" i="18"/>
  <c r="J199" i="18"/>
  <c r="J216" i="18"/>
  <c r="J217" i="18"/>
  <c r="J218" i="18"/>
  <c r="J220" i="18"/>
  <c r="J221" i="18"/>
  <c r="J223" i="18"/>
  <c r="J225" i="18"/>
  <c r="J227" i="18"/>
  <c r="J229" i="18"/>
  <c r="J231" i="18"/>
  <c r="J233" i="18"/>
  <c r="J235" i="18"/>
  <c r="J237" i="18"/>
  <c r="J213" i="18"/>
  <c r="J239" i="18"/>
  <c r="J241" i="18"/>
  <c r="J243" i="18"/>
  <c r="J245" i="18"/>
  <c r="J247" i="18"/>
  <c r="J219" i="18"/>
  <c r="J249" i="18"/>
  <c r="J222" i="18"/>
  <c r="J224" i="18"/>
  <c r="J226" i="18"/>
  <c r="J228" i="18"/>
  <c r="J230" i="18"/>
  <c r="J232" i="18"/>
  <c r="J234" i="18"/>
  <c r="J236" i="18"/>
  <c r="J238" i="18"/>
  <c r="J240" i="18"/>
  <c r="J242" i="18"/>
  <c r="J244" i="18"/>
  <c r="J246" i="18"/>
  <c r="J248" i="18"/>
  <c r="J250" i="18"/>
  <c r="J251" i="18"/>
  <c r="J252" i="18"/>
  <c r="J254" i="18"/>
  <c r="J255" i="18"/>
  <c r="J256" i="18"/>
  <c r="J257" i="18"/>
  <c r="J258" i="18"/>
  <c r="J260" i="18"/>
  <c r="J261" i="18"/>
  <c r="J262" i="18"/>
  <c r="J263" i="18"/>
  <c r="J264" i="18"/>
  <c r="J265" i="18"/>
  <c r="J266" i="18"/>
  <c r="J267" i="18"/>
  <c r="J268" i="18"/>
  <c r="J259" i="18"/>
  <c r="J269" i="18"/>
  <c r="J270" i="18"/>
  <c r="J272" i="18"/>
  <c r="J273" i="18"/>
  <c r="J274" i="18"/>
  <c r="J275" i="18"/>
  <c r="J277" i="18"/>
  <c r="J278" i="18"/>
  <c r="J279" i="18"/>
  <c r="J280" i="18"/>
  <c r="J271" i="18"/>
  <c r="J281" i="18"/>
  <c r="J282" i="18"/>
  <c r="J283" i="18"/>
  <c r="J276" i="18"/>
  <c r="J286" i="18"/>
  <c r="J287" i="18"/>
  <c r="J288" i="18"/>
  <c r="J289" i="18"/>
  <c r="J290" i="18"/>
  <c r="J291" i="18"/>
  <c r="J284" i="18"/>
  <c r="J285" i="18"/>
  <c r="J292" i="18"/>
  <c r="J293" i="18"/>
  <c r="J294" i="18"/>
  <c r="J295" i="18"/>
  <c r="J296" i="18"/>
  <c r="J299" i="18"/>
  <c r="J300" i="18"/>
  <c r="J301" i="18"/>
  <c r="J302" i="18"/>
  <c r="J303" i="18"/>
  <c r="J304" i="18"/>
  <c r="J297" i="18"/>
  <c r="J305" i="18"/>
  <c r="J306" i="18"/>
  <c r="J307" i="18"/>
  <c r="J308" i="18"/>
  <c r="J309" i="18"/>
  <c r="J310" i="18"/>
  <c r="J311" i="18"/>
  <c r="J312" i="18"/>
  <c r="J313" i="18"/>
  <c r="J314" i="18"/>
  <c r="J315" i="18"/>
  <c r="J316" i="18"/>
  <c r="J317" i="18"/>
  <c r="J319" i="18"/>
  <c r="J320" i="18"/>
  <c r="J321" i="18"/>
  <c r="J322" i="18"/>
  <c r="J323" i="18"/>
  <c r="J318" i="18"/>
  <c r="J325" i="18"/>
  <c r="J326" i="18"/>
  <c r="J328" i="18"/>
  <c r="J329" i="18"/>
  <c r="J331" i="18"/>
  <c r="J324" i="18"/>
  <c r="J332" i="18"/>
  <c r="J327" i="18"/>
  <c r="J333" i="18"/>
  <c r="J330" i="18"/>
  <c r="J334" i="18"/>
  <c r="J336" i="18"/>
  <c r="J337" i="18"/>
  <c r="J338" i="18"/>
  <c r="J339" i="18"/>
  <c r="J335" i="18"/>
  <c r="J340" i="18"/>
  <c r="J341" i="18"/>
  <c r="J342" i="18"/>
  <c r="J344" i="18"/>
  <c r="J346" i="18"/>
  <c r="J347" i="18"/>
  <c r="J349" i="18"/>
  <c r="J343" i="18"/>
  <c r="J345" i="18"/>
  <c r="J351" i="18"/>
  <c r="J352" i="18"/>
  <c r="J353" i="18"/>
  <c r="J354" i="18"/>
  <c r="J350" i="18"/>
  <c r="J355" i="18"/>
  <c r="J356" i="18"/>
  <c r="J357" i="18"/>
  <c r="J358" i="18"/>
  <c r="J359" i="18"/>
  <c r="J360" i="18"/>
  <c r="J361" i="18"/>
  <c r="J362" i="18"/>
  <c r="J364" i="18"/>
  <c r="J366" i="18"/>
  <c r="J367" i="18"/>
  <c r="J368" i="18"/>
  <c r="J363" i="18"/>
  <c r="J369" i="18"/>
  <c r="J370" i="18"/>
  <c r="J371" i="18"/>
  <c r="J372" i="18"/>
  <c r="J374" i="18"/>
  <c r="J375" i="18"/>
  <c r="J377" i="18"/>
  <c r="J378" i="18"/>
  <c r="J379" i="18"/>
  <c r="J380" i="18"/>
  <c r="J381" i="18"/>
  <c r="J382" i="18"/>
  <c r="J383" i="18"/>
  <c r="J385" i="18"/>
  <c r="J386" i="18"/>
  <c r="J387" i="18"/>
  <c r="J388" i="18"/>
  <c r="J384" i="18"/>
  <c r="J389" i="18"/>
  <c r="J390" i="18"/>
  <c r="J391" i="18"/>
  <c r="J392" i="18"/>
  <c r="J393" i="18"/>
  <c r="J394" i="18"/>
  <c r="J395" i="18"/>
  <c r="J396" i="18"/>
  <c r="J397" i="18"/>
  <c r="J398" i="18"/>
  <c r="J399" i="18"/>
  <c r="J400" i="18"/>
  <c r="J402" i="18"/>
  <c r="J403" i="18"/>
  <c r="J404" i="18"/>
  <c r="J405" i="18"/>
  <c r="J401" i="18"/>
  <c r="J407" i="18"/>
  <c r="J408" i="18"/>
  <c r="J409" i="18"/>
  <c r="J410" i="18"/>
  <c r="J406" i="18"/>
  <c r="J412" i="18"/>
  <c r="J413" i="18"/>
  <c r="J414" i="18"/>
  <c r="J411" i="18"/>
  <c r="J417" i="18"/>
  <c r="J419" i="18"/>
  <c r="J415" i="18"/>
  <c r="J416" i="18"/>
  <c r="J418" i="18"/>
  <c r="J420" i="18"/>
  <c r="J421" i="18"/>
  <c r="J422" i="18"/>
  <c r="J423" i="18"/>
  <c r="J424" i="18"/>
  <c r="J425" i="18"/>
  <c r="J426" i="18"/>
  <c r="J427" i="18"/>
  <c r="J428" i="18"/>
  <c r="J429" i="18"/>
  <c r="J430" i="18"/>
  <c r="J432" i="18"/>
  <c r="J431"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71" i="18"/>
  <c r="J4" i="18"/>
  <c r="J5" i="18"/>
  <c r="J7" i="18"/>
  <c r="J9" i="18"/>
  <c r="J10" i="18"/>
  <c r="J11" i="18"/>
  <c r="J12" i="18"/>
  <c r="J13" i="18"/>
  <c r="J14" i="18"/>
  <c r="J15" i="18"/>
  <c r="J22" i="18"/>
  <c r="J26" i="18"/>
  <c r="J27" i="18"/>
  <c r="J28" i="18"/>
  <c r="J6" i="18"/>
  <c r="J8" i="18"/>
  <c r="J29" i="18"/>
  <c r="J30" i="18"/>
  <c r="J31" i="18"/>
  <c r="J32" i="18"/>
  <c r="J34" i="18"/>
  <c r="J35" i="18"/>
  <c r="J36" i="18"/>
  <c r="J23" i="18"/>
  <c r="J3" i="18"/>
  <c r="BG270" i="4" l="1"/>
  <c r="BG94" i="4"/>
  <c r="BG301" i="4"/>
  <c r="BG428" i="4"/>
  <c r="BG205" i="4"/>
  <c r="BG300" i="4"/>
  <c r="BG429" i="4"/>
  <c r="BG125" i="4"/>
  <c r="BG29" i="4"/>
  <c r="BG397" i="4"/>
  <c r="BG462" i="4"/>
  <c r="BG44" i="4"/>
  <c r="BG190" i="4"/>
  <c r="BG22" i="4"/>
  <c r="BG158" i="4"/>
  <c r="BG460" i="4"/>
  <c r="BG494" i="4"/>
  <c r="BG206" i="4"/>
  <c r="BG413" i="4"/>
  <c r="BG327" i="4"/>
  <c r="BG378" i="4"/>
  <c r="BG10" i="4"/>
  <c r="BG461" i="4"/>
  <c r="BG312" i="4"/>
  <c r="BG381" i="4"/>
  <c r="BG331" i="4"/>
  <c r="BG526" i="4"/>
  <c r="BG492" i="4"/>
  <c r="BG532" i="4"/>
  <c r="BG260" i="4"/>
  <c r="BG351" i="4"/>
  <c r="Q573" i="4"/>
  <c r="BD573" i="4" s="1"/>
  <c r="BG573" i="4"/>
  <c r="Q569" i="4"/>
  <c r="BD569" i="4" s="1"/>
  <c r="BG569" i="4"/>
  <c r="Q565" i="4"/>
  <c r="BD565" i="4" s="1"/>
  <c r="BG565" i="4"/>
  <c r="BG141" i="4"/>
  <c r="BG316" i="4"/>
  <c r="BG544" i="4"/>
  <c r="Q564" i="4"/>
  <c r="BD564" i="4" s="1"/>
  <c r="BG564" i="4"/>
  <c r="Q572" i="4"/>
  <c r="BD572" i="4" s="1"/>
  <c r="BG572" i="4"/>
  <c r="Q568" i="4"/>
  <c r="BD568" i="4" s="1"/>
  <c r="BG568" i="4"/>
  <c r="Q576" i="4"/>
  <c r="BD576" i="4" s="1"/>
  <c r="BG576" i="4"/>
  <c r="BG26" i="4"/>
  <c r="BG236" i="4"/>
  <c r="BG89" i="4"/>
  <c r="BG310" i="4"/>
  <c r="BG309" i="4"/>
  <c r="BG498" i="4"/>
  <c r="Q577" i="4"/>
  <c r="BD577" i="4" s="1"/>
  <c r="BG577" i="4"/>
  <c r="Q561" i="4"/>
  <c r="BD561" i="4" s="1"/>
  <c r="BG561" i="4"/>
  <c r="Q563" i="4"/>
  <c r="BD563" i="4" s="1"/>
  <c r="BG563" i="4"/>
  <c r="Q560" i="4"/>
  <c r="BD560" i="4" s="1"/>
  <c r="BG560" i="4"/>
  <c r="Q571" i="4"/>
  <c r="BD571" i="4" s="1"/>
  <c r="BG571" i="4"/>
  <c r="Q567" i="4"/>
  <c r="BD567" i="4" s="1"/>
  <c r="BG567" i="4"/>
  <c r="BG476" i="4"/>
  <c r="BG124" i="4"/>
  <c r="BG506" i="4"/>
  <c r="BG361" i="4"/>
  <c r="BG536" i="4"/>
  <c r="BG216" i="4"/>
  <c r="BG535" i="4"/>
  <c r="BG247" i="4"/>
  <c r="BG418" i="4"/>
  <c r="BG98" i="4"/>
  <c r="BG238" i="4"/>
  <c r="BG321" i="4"/>
  <c r="BG416" i="4"/>
  <c r="BG15" i="4"/>
  <c r="Q575" i="4"/>
  <c r="BD575" i="4" s="1"/>
  <c r="BG575" i="4"/>
  <c r="BG490" i="4"/>
  <c r="BG345" i="4"/>
  <c r="BG184" i="4"/>
  <c r="BG231" i="4"/>
  <c r="BG230" i="4"/>
  <c r="BG229" i="4"/>
  <c r="BG483" i="4"/>
  <c r="BG227" i="4"/>
  <c r="BG50" i="4"/>
  <c r="Q574" i="4"/>
  <c r="BD574" i="4" s="1"/>
  <c r="BG574" i="4"/>
  <c r="Q578" i="4"/>
  <c r="BD578" i="4" s="1"/>
  <c r="BG578" i="4"/>
  <c r="BG269" i="4"/>
  <c r="BG235" i="4"/>
  <c r="Q562" i="4"/>
  <c r="BD562" i="4" s="1"/>
  <c r="BG562" i="4"/>
  <c r="Q570" i="4"/>
  <c r="BD570" i="4" s="1"/>
  <c r="BG570" i="4"/>
  <c r="Q566" i="4"/>
  <c r="BD566" i="4" s="1"/>
  <c r="BG566" i="4"/>
  <c r="BG379" i="4"/>
  <c r="BG59" i="4"/>
  <c r="BG298" i="4"/>
  <c r="BG105" i="4"/>
  <c r="BG343" i="4"/>
  <c r="BG326" i="4"/>
  <c r="BG6" i="4"/>
  <c r="BG325" i="4"/>
  <c r="BG340" i="4"/>
  <c r="BG52" i="4"/>
  <c r="BG323" i="4"/>
  <c r="BG514" i="4"/>
  <c r="BG226" i="4"/>
  <c r="BG417" i="4"/>
  <c r="BG81" i="4"/>
  <c r="BG512" i="4"/>
  <c r="BG192" i="4"/>
  <c r="BG463" i="4"/>
  <c r="BG143" i="4"/>
  <c r="BG363" i="4"/>
  <c r="BG266" i="4"/>
  <c r="BG296" i="4"/>
  <c r="BG324" i="4"/>
  <c r="BG307" i="4"/>
  <c r="BG194" i="4"/>
  <c r="BG401" i="4"/>
  <c r="BG496" i="4"/>
  <c r="BG160" i="4"/>
  <c r="BG127" i="4"/>
  <c r="BG140" i="4"/>
  <c r="BG243" i="4"/>
  <c r="BG516" i="4"/>
  <c r="BG244" i="4"/>
  <c r="BG285" i="4"/>
  <c r="BG267" i="4"/>
  <c r="BG499" i="4"/>
  <c r="BG239" i="4"/>
  <c r="BG537" i="4"/>
  <c r="BG233" i="4"/>
  <c r="BG408" i="4"/>
  <c r="BG72" i="4"/>
  <c r="BG217" i="4"/>
  <c r="BG70" i="4"/>
  <c r="BG387" i="4"/>
  <c r="BG332" i="4"/>
  <c r="BG240" i="4"/>
  <c r="BG318" i="4"/>
  <c r="BG347" i="4"/>
  <c r="BG11" i="4"/>
  <c r="BG556" i="4"/>
  <c r="BG250" i="4"/>
  <c r="BG73" i="4"/>
  <c r="BG414" i="4"/>
  <c r="BG264" i="4"/>
  <c r="BG311" i="4"/>
  <c r="BG294" i="4"/>
  <c r="BG293" i="4"/>
  <c r="BG308" i="4"/>
  <c r="BG20" i="4"/>
  <c r="BG547" i="4"/>
  <c r="BG291" i="4"/>
  <c r="BG482" i="4"/>
  <c r="BG178" i="4"/>
  <c r="BG480" i="4"/>
  <c r="BG144" i="4"/>
  <c r="BG415" i="4"/>
  <c r="BG538" i="4"/>
  <c r="BG234" i="4"/>
  <c r="BG393" i="4"/>
  <c r="BG46" i="4"/>
  <c r="BG248" i="4"/>
  <c r="BG295" i="4"/>
  <c r="BG292" i="4"/>
  <c r="BG4" i="4"/>
  <c r="BG531" i="4"/>
  <c r="BG275" i="4"/>
  <c r="BG466" i="4"/>
  <c r="BG162" i="4"/>
  <c r="BG353" i="4"/>
  <c r="BG464" i="4"/>
  <c r="BG128" i="4"/>
  <c r="BG399" i="4"/>
  <c r="BG47" i="4"/>
  <c r="BG315" i="4"/>
  <c r="BG218" i="4"/>
  <c r="BG377" i="4"/>
  <c r="BG232" i="4"/>
  <c r="BG263" i="4"/>
  <c r="BG534" i="4"/>
  <c r="BG262" i="4"/>
  <c r="BG533" i="4"/>
  <c r="BG261" i="4"/>
  <c r="BG548" i="4"/>
  <c r="BG515" i="4"/>
  <c r="BG259" i="4"/>
  <c r="BG434" i="4"/>
  <c r="BG146" i="4"/>
  <c r="BG337" i="4"/>
  <c r="BG432" i="4"/>
  <c r="BG96" i="4"/>
  <c r="BG383" i="4"/>
  <c r="BG31" i="4"/>
  <c r="BG246" i="4"/>
  <c r="BG76" i="4"/>
  <c r="BG283" i="4"/>
  <c r="BG402" i="4"/>
  <c r="BG400" i="4"/>
  <c r="BG80" i="4"/>
  <c r="BG555" i="4"/>
  <c r="BG474" i="4"/>
  <c r="BG138" i="4"/>
  <c r="BG313" i="4"/>
  <c r="BG504" i="4"/>
  <c r="BG503" i="4"/>
  <c r="BG215" i="4"/>
  <c r="BG486" i="4"/>
  <c r="BG214" i="4"/>
  <c r="BG485" i="4"/>
  <c r="BG213" i="4"/>
  <c r="BG500" i="4"/>
  <c r="BG228" i="4"/>
  <c r="BG467" i="4"/>
  <c r="BG195" i="4"/>
  <c r="BG18" i="4"/>
  <c r="BG289" i="4"/>
  <c r="BG48" i="4"/>
  <c r="BG319" i="4"/>
  <c r="BG517" i="4"/>
  <c r="BG412" i="4"/>
  <c r="BG507" i="4"/>
  <c r="BG122" i="4"/>
  <c r="BG297" i="4"/>
  <c r="BG488" i="4"/>
  <c r="BG120" i="4"/>
  <c r="BG487" i="4"/>
  <c r="BG183" i="4"/>
  <c r="BG470" i="4"/>
  <c r="BG182" i="4"/>
  <c r="BG469" i="4"/>
  <c r="BG181" i="4"/>
  <c r="BG484" i="4"/>
  <c r="BG212" i="4"/>
  <c r="BG451" i="4"/>
  <c r="BG179" i="4"/>
  <c r="BG370" i="4"/>
  <c r="BG3" i="4"/>
  <c r="BG273" i="4"/>
  <c r="BG352" i="4"/>
  <c r="BG16" i="4"/>
  <c r="BG303" i="4"/>
  <c r="BG396" i="4"/>
  <c r="BG28" i="4"/>
  <c r="BG491" i="4"/>
  <c r="BG219" i="4"/>
  <c r="BG42" i="4"/>
  <c r="BG265" i="4"/>
  <c r="BG472" i="4"/>
  <c r="BG104" i="4"/>
  <c r="BG471" i="4"/>
  <c r="BG454" i="4"/>
  <c r="BG453" i="4"/>
  <c r="BG468" i="4"/>
  <c r="BG180" i="4"/>
  <c r="BG435" i="4"/>
  <c r="BG147" i="4"/>
  <c r="BG354" i="4"/>
  <c r="BG545" i="4"/>
  <c r="BG241" i="4"/>
  <c r="BG336" i="4"/>
  <c r="BG222" i="4"/>
  <c r="BG271" i="4"/>
  <c r="BG518" i="4"/>
  <c r="BG245" i="4"/>
  <c r="BG475" i="4"/>
  <c r="BG394" i="4"/>
  <c r="BG539" i="4"/>
  <c r="BG249" i="4"/>
  <c r="BG456" i="4"/>
  <c r="BG88" i="4"/>
  <c r="BG455" i="4"/>
  <c r="BG119" i="4"/>
  <c r="BG438" i="4"/>
  <c r="BG118" i="4"/>
  <c r="BG437" i="4"/>
  <c r="BG117" i="4"/>
  <c r="BG452" i="4"/>
  <c r="BG148" i="4"/>
  <c r="BG419" i="4"/>
  <c r="BG131" i="4"/>
  <c r="BG338" i="4"/>
  <c r="BG529" i="4"/>
  <c r="BG225" i="4"/>
  <c r="BG320" i="4"/>
  <c r="BG348" i="4"/>
  <c r="BG439" i="4"/>
  <c r="BG87" i="4"/>
  <c r="BG406" i="4"/>
  <c r="BG102" i="4"/>
  <c r="BG405" i="4"/>
  <c r="BG101" i="4"/>
  <c r="BG436" i="4"/>
  <c r="BG132" i="4"/>
  <c r="BG403" i="4"/>
  <c r="BG99" i="4"/>
  <c r="BG322" i="4"/>
  <c r="BG513" i="4"/>
  <c r="BG193" i="4"/>
  <c r="BG543" i="4"/>
  <c r="BG223" i="4"/>
  <c r="BG299" i="4"/>
  <c r="BG155" i="4"/>
  <c r="BG362" i="4"/>
  <c r="BG392" i="4"/>
  <c r="BG407" i="4"/>
  <c r="BG390" i="4"/>
  <c r="BG389" i="4"/>
  <c r="BG85" i="4"/>
  <c r="BG404" i="4"/>
  <c r="BG116" i="4"/>
  <c r="BG51" i="4"/>
  <c r="BG497" i="4"/>
  <c r="BG177" i="4"/>
  <c r="BG288" i="4"/>
  <c r="BG527" i="4"/>
  <c r="BG207" i="4"/>
  <c r="BG427" i="4"/>
  <c r="BG139" i="4"/>
  <c r="BG346" i="4"/>
  <c r="BG505" i="4"/>
  <c r="BG185" i="4"/>
  <c r="BG376" i="4"/>
  <c r="BG40" i="4"/>
  <c r="BG391" i="4"/>
  <c r="BG39" i="4"/>
  <c r="BG374" i="4"/>
  <c r="BG54" i="4"/>
  <c r="BG373" i="4"/>
  <c r="BG53" i="4"/>
  <c r="BG388" i="4"/>
  <c r="BG100" i="4"/>
  <c r="BG371" i="4"/>
  <c r="BG35" i="4"/>
  <c r="BG290" i="4"/>
  <c r="BG481" i="4"/>
  <c r="BG145" i="4"/>
  <c r="BG272" i="4"/>
  <c r="BG511" i="4"/>
  <c r="BG191" i="4"/>
  <c r="BG123" i="4"/>
  <c r="BG126" i="4"/>
  <c r="BG330" i="4"/>
  <c r="BG489" i="4"/>
  <c r="BG137" i="4"/>
  <c r="BG360" i="4"/>
  <c r="BG375" i="4"/>
  <c r="BG7" i="4"/>
  <c r="BG358" i="4"/>
  <c r="BG38" i="4"/>
  <c r="BG372" i="4"/>
  <c r="BG84" i="4"/>
  <c r="BG546" i="4"/>
  <c r="BG274" i="4"/>
  <c r="BG465" i="4"/>
  <c r="BG495" i="4"/>
  <c r="BG284" i="4"/>
  <c r="BG395" i="4"/>
  <c r="BG75" i="4"/>
  <c r="BG314" i="4"/>
  <c r="BG473" i="4"/>
  <c r="BG121" i="4"/>
  <c r="BG344" i="4"/>
  <c r="BG8" i="4"/>
  <c r="BG359" i="4"/>
  <c r="BG342" i="4"/>
  <c r="BG341" i="4"/>
  <c r="BG5" i="4"/>
  <c r="BG68" i="4"/>
  <c r="BG339" i="4"/>
  <c r="BG530" i="4"/>
  <c r="BG242" i="4"/>
  <c r="BG433" i="4"/>
  <c r="BG97" i="4"/>
  <c r="BG528" i="4"/>
  <c r="BG224" i="4"/>
  <c r="BG479" i="4"/>
  <c r="BG159" i="4"/>
  <c r="BG57" i="4"/>
  <c r="F40" i="9"/>
  <c r="F41" i="9"/>
  <c r="F38" i="9"/>
  <c r="F39" i="9"/>
  <c r="G590" i="7"/>
  <c r="F591" i="7"/>
  <c r="H591" i="7"/>
  <c r="I591" i="7"/>
  <c r="K591" i="7"/>
  <c r="F592" i="7"/>
  <c r="H592" i="7"/>
  <c r="AK309" i="4" s="1"/>
  <c r="I592" i="7"/>
  <c r="K592" i="7"/>
  <c r="F593" i="7"/>
  <c r="H593" i="7"/>
  <c r="I593" i="7"/>
  <c r="K593" i="7"/>
  <c r="F594" i="7"/>
  <c r="H594" i="7"/>
  <c r="I594" i="7"/>
  <c r="K594" i="7"/>
  <c r="F595" i="7"/>
  <c r="H595" i="7"/>
  <c r="I595" i="7"/>
  <c r="K595" i="7"/>
  <c r="F596" i="7"/>
  <c r="H596" i="7"/>
  <c r="I596" i="7"/>
  <c r="K596" i="7"/>
  <c r="F597" i="7"/>
  <c r="H597" i="7"/>
  <c r="I597" i="7"/>
  <c r="K597" i="7"/>
  <c r="G593" i="7"/>
  <c r="AK307" i="4" l="1"/>
  <c r="AK308" i="4"/>
  <c r="Q309" i="4"/>
  <c r="Q307" i="4"/>
  <c r="Q308" i="4"/>
  <c r="E106" i="5"/>
  <c r="F587" i="7"/>
  <c r="H587" i="7"/>
  <c r="I587" i="7"/>
  <c r="K587" i="7"/>
  <c r="F588" i="7"/>
  <c r="H588" i="7"/>
  <c r="AP550" i="4" s="1"/>
  <c r="I588" i="7"/>
  <c r="K588" i="7"/>
  <c r="F105" i="5"/>
  <c r="F106" i="5"/>
  <c r="F107" i="5"/>
  <c r="I105" i="5"/>
  <c r="J105" i="5"/>
  <c r="I106" i="5"/>
  <c r="J106" i="5"/>
  <c r="I107" i="5"/>
  <c r="J107" i="5"/>
  <c r="D495" i="4"/>
  <c r="D496" i="4"/>
  <c r="D497" i="4"/>
  <c r="D503" i="4"/>
  <c r="AC503" i="4"/>
  <c r="BF503" i="4" s="1"/>
  <c r="AD503" i="4"/>
  <c r="D498" i="4"/>
  <c r="D499" i="4"/>
  <c r="D500" i="4"/>
  <c r="D504" i="4"/>
  <c r="AC504" i="4"/>
  <c r="BF504" i="4" s="1"/>
  <c r="AD504" i="4"/>
  <c r="Q289" i="4" l="1"/>
  <c r="Q290" i="4"/>
  <c r="Q288" i="4"/>
  <c r="Q295" i="4"/>
  <c r="Q293" i="4"/>
  <c r="Q294" i="4"/>
  <c r="Q291" i="4"/>
  <c r="Q292" i="4"/>
  <c r="E107" i="5"/>
  <c r="E105" i="5"/>
  <c r="B481" i="15"/>
  <c r="C481" i="15"/>
  <c r="B482" i="15"/>
  <c r="C482" i="15"/>
  <c r="B483" i="15"/>
  <c r="C483" i="15"/>
  <c r="B484" i="15"/>
  <c r="C484" i="15"/>
  <c r="B485" i="15"/>
  <c r="C485" i="15"/>
  <c r="B486" i="15"/>
  <c r="C486" i="15"/>
  <c r="B487" i="15"/>
  <c r="C487" i="15"/>
  <c r="B488" i="15"/>
  <c r="C488" i="15"/>
  <c r="B489" i="15"/>
  <c r="C489" i="15"/>
  <c r="B490" i="15"/>
  <c r="C490" i="15"/>
  <c r="B491" i="15"/>
  <c r="C491" i="15"/>
  <c r="B492" i="15"/>
  <c r="C492" i="15"/>
  <c r="B493" i="15"/>
  <c r="C493" i="15"/>
  <c r="B494" i="15"/>
  <c r="C494" i="15"/>
  <c r="B495" i="15"/>
  <c r="C495" i="15"/>
  <c r="B496" i="15"/>
  <c r="C496" i="15"/>
  <c r="B497" i="15"/>
  <c r="C497" i="15"/>
  <c r="B498" i="15"/>
  <c r="C498" i="15"/>
  <c r="B499" i="15"/>
  <c r="C499" i="15"/>
  <c r="B500" i="15"/>
  <c r="C500" i="15"/>
  <c r="B501" i="15"/>
  <c r="C501" i="15"/>
  <c r="B508" i="15"/>
  <c r="C508" i="15"/>
  <c r="B509" i="15"/>
  <c r="C509" i="15"/>
  <c r="I4" i="20" l="1"/>
  <c r="I5" i="20"/>
  <c r="I6" i="20"/>
  <c r="I7" i="20"/>
  <c r="I8" i="20"/>
  <c r="I9" i="20"/>
  <c r="I10" i="20"/>
  <c r="I11" i="20"/>
  <c r="I12" i="20"/>
  <c r="I13" i="20"/>
  <c r="I14" i="20"/>
  <c r="I15" i="20"/>
  <c r="I16" i="20"/>
  <c r="I17" i="20"/>
  <c r="I18" i="20"/>
  <c r="I19" i="20"/>
  <c r="I20" i="20"/>
  <c r="I21" i="20"/>
  <c r="I22" i="20"/>
  <c r="I23" i="20"/>
  <c r="I24" i="20"/>
  <c r="I25" i="20"/>
  <c r="I26" i="20"/>
  <c r="I27" i="20"/>
  <c r="I28" i="20"/>
  <c r="I29" i="20"/>
  <c r="I30" i="20"/>
  <c r="I31" i="20"/>
  <c r="I32" i="20"/>
  <c r="I35" i="20"/>
  <c r="I36" i="20"/>
  <c r="I37" i="20"/>
  <c r="I38" i="20"/>
  <c r="I39" i="20"/>
  <c r="I40" i="20"/>
  <c r="I41" i="20"/>
  <c r="I42" i="20"/>
  <c r="I43" i="20"/>
  <c r="I44" i="20"/>
  <c r="I45" i="20"/>
  <c r="I46" i="20"/>
  <c r="I47" i="20"/>
  <c r="I48" i="20"/>
  <c r="I49" i="20"/>
  <c r="I50" i="20"/>
  <c r="I51" i="20"/>
  <c r="I52" i="20"/>
  <c r="I53" i="20"/>
  <c r="I54" i="20"/>
  <c r="I55" i="20"/>
  <c r="I56" i="20"/>
  <c r="I57" i="20"/>
  <c r="I58" i="20"/>
  <c r="I59" i="20"/>
  <c r="I60" i="20"/>
  <c r="I61" i="20"/>
  <c r="I62" i="20"/>
  <c r="I63" i="20"/>
  <c r="I64" i="20"/>
  <c r="I65" i="20"/>
  <c r="I66" i="20"/>
  <c r="I67" i="20"/>
  <c r="I68" i="20"/>
  <c r="I69" i="20"/>
  <c r="I70" i="20"/>
  <c r="I79" i="20"/>
  <c r="I80" i="20"/>
  <c r="I81" i="20"/>
  <c r="I82" i="20"/>
  <c r="I83" i="20"/>
  <c r="I84" i="20"/>
  <c r="I85" i="20"/>
  <c r="I86" i="20"/>
  <c r="I87" i="20"/>
  <c r="I88" i="20"/>
  <c r="I90" i="20"/>
  <c r="I91" i="20"/>
  <c r="I92" i="20"/>
  <c r="I93" i="20"/>
  <c r="I94" i="20"/>
  <c r="I95" i="20"/>
  <c r="I96" i="20"/>
  <c r="I97" i="20"/>
  <c r="I98" i="20"/>
  <c r="I99" i="20"/>
  <c r="I100" i="20"/>
  <c r="I101" i="20"/>
  <c r="I102" i="20"/>
  <c r="I103" i="20"/>
  <c r="I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9" i="20"/>
  <c r="H80" i="20"/>
  <c r="H81" i="20"/>
  <c r="H82" i="20"/>
  <c r="H83" i="20"/>
  <c r="H84" i="20"/>
  <c r="H85" i="20"/>
  <c r="H86" i="20"/>
  <c r="H87" i="20"/>
  <c r="H88" i="20"/>
  <c r="H90" i="20"/>
  <c r="H91" i="20"/>
  <c r="H92" i="20"/>
  <c r="H93" i="20"/>
  <c r="H94" i="20"/>
  <c r="H95" i="20"/>
  <c r="H96" i="20"/>
  <c r="H97" i="20"/>
  <c r="H98" i="20"/>
  <c r="H99" i="20"/>
  <c r="H100" i="20"/>
  <c r="H101" i="20"/>
  <c r="H102" i="20"/>
  <c r="H103" i="20"/>
  <c r="H3" i="20"/>
  <c r="G4" i="20"/>
  <c r="G5" i="20"/>
  <c r="G6" i="20"/>
  <c r="G7" i="20"/>
  <c r="G8" i="20"/>
  <c r="G9" i="20"/>
  <c r="G10" i="20"/>
  <c r="G11" i="20"/>
  <c r="G12" i="20"/>
  <c r="G13" i="20"/>
  <c r="G14" i="20"/>
  <c r="G15" i="20"/>
  <c r="G16" i="20"/>
  <c r="G17" i="20"/>
  <c r="G18" i="20"/>
  <c r="G19" i="20"/>
  <c r="G20" i="20"/>
  <c r="G21" i="20"/>
  <c r="G22" i="20"/>
  <c r="G23" i="20"/>
  <c r="G24" i="20"/>
  <c r="G25" i="20"/>
  <c r="G26" i="20"/>
  <c r="G27" i="20"/>
  <c r="G28" i="20"/>
  <c r="G29" i="20"/>
  <c r="G30" i="20"/>
  <c r="G31" i="20"/>
  <c r="G32" i="20"/>
  <c r="G35" i="20"/>
  <c r="G36" i="20"/>
  <c r="G37" i="20"/>
  <c r="G38" i="20"/>
  <c r="G39" i="20"/>
  <c r="G40" i="20"/>
  <c r="G41" i="20"/>
  <c r="G42" i="20"/>
  <c r="G43" i="20"/>
  <c r="G44" i="20"/>
  <c r="G45" i="20"/>
  <c r="G46" i="20"/>
  <c r="G47" i="20"/>
  <c r="G48" i="20"/>
  <c r="G49" i="20"/>
  <c r="G50" i="20"/>
  <c r="G51" i="20"/>
  <c r="G52" i="20"/>
  <c r="G53" i="20"/>
  <c r="G54" i="20"/>
  <c r="G55" i="20"/>
  <c r="G56" i="20"/>
  <c r="G57" i="20"/>
  <c r="G58" i="20"/>
  <c r="G59" i="20"/>
  <c r="G60" i="20"/>
  <c r="G61" i="20"/>
  <c r="G62" i="20"/>
  <c r="G63" i="20"/>
  <c r="G64" i="20"/>
  <c r="G65" i="20"/>
  <c r="G66" i="20"/>
  <c r="G67" i="20"/>
  <c r="G68" i="20"/>
  <c r="G69" i="20"/>
  <c r="G70" i="20"/>
  <c r="G79" i="20"/>
  <c r="G80" i="20"/>
  <c r="G81" i="20"/>
  <c r="G82" i="20"/>
  <c r="G83" i="20"/>
  <c r="G84" i="20"/>
  <c r="G85" i="20"/>
  <c r="G86" i="20"/>
  <c r="G87" i="20"/>
  <c r="G88" i="20"/>
  <c r="G90" i="20"/>
  <c r="G91" i="20"/>
  <c r="G92" i="20"/>
  <c r="G93" i="20"/>
  <c r="G94" i="20"/>
  <c r="G95" i="20"/>
  <c r="G96" i="20"/>
  <c r="G97" i="20"/>
  <c r="G98" i="20"/>
  <c r="G99" i="20"/>
  <c r="G100" i="20"/>
  <c r="G101" i="20"/>
  <c r="G102" i="20"/>
  <c r="G103" i="20"/>
  <c r="J103" i="20" s="1"/>
  <c r="G3" i="20"/>
  <c r="C40" i="20"/>
  <c r="C47" i="20"/>
  <c r="J47" i="20" s="1"/>
  <c r="C46" i="20"/>
  <c r="C38" i="20"/>
  <c r="C45" i="20"/>
  <c r="C48" i="20"/>
  <c r="C41" i="20"/>
  <c r="C51" i="20"/>
  <c r="C49" i="20"/>
  <c r="C39" i="20"/>
  <c r="C44" i="20"/>
  <c r="C42" i="20"/>
  <c r="C43" i="20"/>
  <c r="C36" i="20"/>
  <c r="C31" i="20"/>
  <c r="C25" i="20"/>
  <c r="C28" i="20"/>
  <c r="C30" i="20"/>
  <c r="C26" i="20"/>
  <c r="C27" i="20"/>
  <c r="C29" i="20"/>
  <c r="C23" i="20"/>
  <c r="C24" i="20"/>
  <c r="C32" i="20"/>
  <c r="C20" i="20"/>
  <c r="C19" i="20"/>
  <c r="C18" i="20"/>
  <c r="C17" i="20"/>
  <c r="C16" i="20"/>
  <c r="C14" i="20"/>
  <c r="C13" i="20"/>
  <c r="C12" i="20"/>
  <c r="C11" i="20"/>
  <c r="C10" i="20"/>
  <c r="C15" i="20"/>
  <c r="J15" i="20" s="1"/>
  <c r="C21" i="20"/>
  <c r="J21" i="20" s="1"/>
  <c r="C35" i="20"/>
  <c r="J35" i="20" s="1"/>
  <c r="C52" i="20"/>
  <c r="J52" i="20" s="1"/>
  <c r="C79" i="20"/>
  <c r="J79" i="20" s="1"/>
  <c r="C90" i="20"/>
  <c r="J90" i="20" s="1"/>
  <c r="C95" i="20"/>
  <c r="J95" i="20" s="1"/>
  <c r="C99" i="20"/>
  <c r="J99" i="20" s="1"/>
  <c r="C4" i="20"/>
  <c r="C5" i="20"/>
  <c r="C6" i="20"/>
  <c r="C7" i="20"/>
  <c r="C8" i="20"/>
  <c r="C9" i="20"/>
  <c r="J9" i="20" s="1"/>
  <c r="C3" i="20"/>
  <c r="J3" i="20" s="1"/>
  <c r="J40" i="20" l="1"/>
  <c r="J44" i="20"/>
  <c r="J42" i="20"/>
  <c r="J98" i="20"/>
  <c r="J51" i="20"/>
  <c r="J41" i="20"/>
  <c r="J100" i="20"/>
  <c r="J37" i="20"/>
  <c r="J45" i="20"/>
  <c r="B481" i="19"/>
  <c r="C481" i="19"/>
  <c r="B482" i="19"/>
  <c r="C482" i="19"/>
  <c r="B483" i="19"/>
  <c r="C483" i="19"/>
  <c r="B484" i="19"/>
  <c r="C484" i="19"/>
  <c r="B485" i="19"/>
  <c r="C485" i="19"/>
  <c r="B486" i="19"/>
  <c r="C486" i="19"/>
  <c r="B487" i="19"/>
  <c r="C487" i="19"/>
  <c r="B488" i="19"/>
  <c r="C488" i="19"/>
  <c r="B489" i="19"/>
  <c r="C489" i="19"/>
  <c r="B490" i="19"/>
  <c r="C490" i="19"/>
  <c r="B491" i="19"/>
  <c r="G491" i="19" s="1"/>
  <c r="C491" i="19"/>
  <c r="B492" i="19"/>
  <c r="C492" i="19"/>
  <c r="B493" i="19"/>
  <c r="C493" i="19"/>
  <c r="B494" i="19"/>
  <c r="G494" i="19" s="1"/>
  <c r="C494" i="19"/>
  <c r="B495" i="19"/>
  <c r="G495" i="19" s="1"/>
  <c r="C495" i="19"/>
  <c r="B496" i="19"/>
  <c r="C496" i="19"/>
  <c r="B497" i="19"/>
  <c r="G497" i="19" s="1"/>
  <c r="C497" i="19"/>
  <c r="B498" i="19"/>
  <c r="C498" i="19"/>
  <c r="B499" i="19"/>
  <c r="C499" i="19"/>
  <c r="B500" i="19"/>
  <c r="G500" i="19" s="1"/>
  <c r="C500" i="19"/>
  <c r="B501" i="19"/>
  <c r="G501" i="19" s="1"/>
  <c r="C501" i="19"/>
  <c r="B502" i="19"/>
  <c r="C502" i="19"/>
  <c r="B503" i="19"/>
  <c r="C503" i="19"/>
  <c r="T501" i="4" l="1"/>
  <c r="BC501" i="4" s="1"/>
  <c r="G3" i="7"/>
  <c r="H3" i="7"/>
  <c r="I3" i="7"/>
  <c r="K3" i="7"/>
  <c r="F3" i="7"/>
  <c r="G568" i="7"/>
  <c r="F566" i="7"/>
  <c r="G566" i="7"/>
  <c r="H566" i="7"/>
  <c r="I566" i="7"/>
  <c r="K566" i="7"/>
  <c r="F567" i="7"/>
  <c r="G567" i="7"/>
  <c r="H567" i="7"/>
  <c r="I567" i="7"/>
  <c r="K567" i="7"/>
  <c r="F568" i="7"/>
  <c r="H568" i="7"/>
  <c r="I568" i="7"/>
  <c r="K568" i="7"/>
  <c r="F569" i="7"/>
  <c r="H569" i="7"/>
  <c r="I569" i="7"/>
  <c r="K569" i="7"/>
  <c r="F570" i="7"/>
  <c r="H570" i="7"/>
  <c r="I570" i="7"/>
  <c r="K570" i="7"/>
  <c r="F571" i="7"/>
  <c r="H571" i="7"/>
  <c r="I571" i="7"/>
  <c r="K571" i="7"/>
  <c r="F572" i="7"/>
  <c r="H572" i="7"/>
  <c r="I572" i="7"/>
  <c r="K572" i="7"/>
  <c r="F573" i="7"/>
  <c r="H573" i="7"/>
  <c r="I573" i="7"/>
  <c r="K573" i="7"/>
  <c r="F574" i="7"/>
  <c r="H574" i="7"/>
  <c r="I574" i="7"/>
  <c r="K574" i="7"/>
  <c r="F575" i="7"/>
  <c r="H575" i="7"/>
  <c r="I575" i="7"/>
  <c r="K575" i="7"/>
  <c r="F576" i="7"/>
  <c r="H576" i="7"/>
  <c r="I576" i="7"/>
  <c r="K576" i="7"/>
  <c r="F580" i="7"/>
  <c r="H580" i="7"/>
  <c r="I580" i="7"/>
  <c r="K580" i="7"/>
  <c r="F581" i="7"/>
  <c r="H581" i="7"/>
  <c r="I581" i="7"/>
  <c r="K581" i="7"/>
  <c r="F582" i="7"/>
  <c r="H582" i="7"/>
  <c r="I582" i="7"/>
  <c r="K582" i="7"/>
  <c r="F583" i="7"/>
  <c r="H583" i="7"/>
  <c r="I583" i="7"/>
  <c r="K583" i="7"/>
  <c r="F584" i="7"/>
  <c r="H584" i="7"/>
  <c r="I584" i="7"/>
  <c r="K584" i="7"/>
  <c r="F585" i="7"/>
  <c r="H585" i="7"/>
  <c r="I585" i="7"/>
  <c r="K585" i="7"/>
  <c r="F586" i="7"/>
  <c r="H586" i="7"/>
  <c r="I586" i="7"/>
  <c r="K586" i="7"/>
  <c r="F590" i="7"/>
  <c r="H590" i="7"/>
  <c r="I590" i="7"/>
  <c r="K590" i="7"/>
  <c r="K792" i="7"/>
  <c r="D480" i="4"/>
  <c r="D481" i="4"/>
  <c r="D482" i="4"/>
  <c r="D483" i="4"/>
  <c r="AC483" i="4"/>
  <c r="BF483" i="4" s="1"/>
  <c r="AD483" i="4"/>
  <c r="D484" i="4"/>
  <c r="AC484" i="4"/>
  <c r="AD484" i="4"/>
  <c r="D485" i="4"/>
  <c r="AC485" i="4"/>
  <c r="BF485" i="4" s="1"/>
  <c r="AD485" i="4"/>
  <c r="D486" i="4"/>
  <c r="AC486" i="4"/>
  <c r="BF486" i="4" s="1"/>
  <c r="AD486" i="4"/>
  <c r="D487" i="4"/>
  <c r="AC487" i="4"/>
  <c r="AD487" i="4"/>
  <c r="D488" i="4"/>
  <c r="AC488" i="4"/>
  <c r="BF488" i="4" s="1"/>
  <c r="AD488" i="4"/>
  <c r="D489" i="4"/>
  <c r="AC489" i="4"/>
  <c r="AD489" i="4"/>
  <c r="D490" i="4"/>
  <c r="AC490" i="4"/>
  <c r="BF490" i="4" s="1"/>
  <c r="AD490" i="4"/>
  <c r="D491" i="4"/>
  <c r="AC491" i="4"/>
  <c r="AD491" i="4"/>
  <c r="D492" i="4"/>
  <c r="AC492" i="4"/>
  <c r="AD492" i="4"/>
  <c r="D493" i="4"/>
  <c r="AC493" i="4"/>
  <c r="AD493" i="4"/>
  <c r="D494" i="4"/>
  <c r="AC494" i="4"/>
  <c r="AD494" i="4"/>
  <c r="D501" i="4"/>
  <c r="D502" i="4"/>
  <c r="D479" i="4"/>
  <c r="D478" i="4"/>
  <c r="D477" i="4"/>
  <c r="D476" i="4"/>
  <c r="D475" i="4"/>
  <c r="D474" i="4"/>
  <c r="BF487" i="4" l="1"/>
  <c r="BF492" i="4"/>
  <c r="BF484" i="4"/>
  <c r="BF489" i="4"/>
  <c r="BF494" i="4"/>
  <c r="BF493" i="4"/>
  <c r="BF491" i="4"/>
  <c r="AK551" i="4"/>
  <c r="AP551" i="4"/>
  <c r="T282" i="4"/>
  <c r="U501" i="4"/>
  <c r="T502" i="4"/>
  <c r="BC502" i="4" s="1"/>
  <c r="N452" i="18"/>
  <c r="N454" i="18"/>
  <c r="N453" i="18"/>
  <c r="N449" i="18"/>
  <c r="N450" i="18"/>
  <c r="N451" i="18"/>
  <c r="N455" i="18"/>
  <c r="N463" i="18"/>
  <c r="N447" i="18"/>
  <c r="N448" i="18"/>
  <c r="N462" i="18"/>
  <c r="R508" i="4" s="1"/>
  <c r="BG508" i="4" s="1"/>
  <c r="G575" i="7"/>
  <c r="G583" i="7"/>
  <c r="G571" i="7"/>
  <c r="G576" i="7"/>
  <c r="G572" i="7"/>
  <c r="G584" i="7"/>
  <c r="G574" i="7"/>
  <c r="G582" i="7"/>
  <c r="G570" i="7"/>
  <c r="G586" i="7"/>
  <c r="G569" i="7"/>
  <c r="G580" i="7"/>
  <c r="G573" i="7"/>
  <c r="G585" i="7"/>
  <c r="G3" i="19"/>
  <c r="U282" i="4" l="1"/>
  <c r="BC282" i="4"/>
  <c r="U502" i="4"/>
  <c r="G340" i="19"/>
  <c r="G341" i="19"/>
  <c r="G342" i="19"/>
  <c r="G344" i="19"/>
  <c r="G345" i="19"/>
  <c r="G346" i="19"/>
  <c r="G347" i="19"/>
  <c r="G348" i="19"/>
  <c r="G349" i="19"/>
  <c r="G350" i="19"/>
  <c r="G351" i="19"/>
  <c r="G352" i="19"/>
  <c r="G353" i="19"/>
  <c r="G354" i="19"/>
  <c r="G355" i="19"/>
  <c r="G356" i="19"/>
  <c r="G357" i="19"/>
  <c r="G358" i="19"/>
  <c r="G359" i="19"/>
  <c r="G360" i="19"/>
  <c r="G361" i="19"/>
  <c r="G362" i="19"/>
  <c r="G363" i="19"/>
  <c r="G364" i="19"/>
  <c r="G365" i="19"/>
  <c r="G366" i="19"/>
  <c r="G367" i="19"/>
  <c r="G368" i="19"/>
  <c r="G369" i="19"/>
  <c r="G370" i="19"/>
  <c r="G371" i="19"/>
  <c r="G372" i="19"/>
  <c r="G373" i="19"/>
  <c r="G374" i="19"/>
  <c r="G375" i="19"/>
  <c r="G376" i="19"/>
  <c r="G377" i="19"/>
  <c r="G378" i="19"/>
  <c r="G379" i="19"/>
  <c r="G380" i="19"/>
  <c r="G381" i="19"/>
  <c r="G382" i="19"/>
  <c r="G383" i="19"/>
  <c r="G384" i="19"/>
  <c r="G385" i="19"/>
  <c r="G386" i="19"/>
  <c r="G387" i="19"/>
  <c r="G388" i="19"/>
  <c r="G389" i="19"/>
  <c r="G390" i="19"/>
  <c r="G391" i="19"/>
  <c r="G392" i="19"/>
  <c r="G394" i="19"/>
  <c r="G395" i="19"/>
  <c r="G396" i="19"/>
  <c r="G399" i="19"/>
  <c r="G400" i="19"/>
  <c r="G402" i="19"/>
  <c r="G403" i="19"/>
  <c r="G404" i="19"/>
  <c r="G405" i="19"/>
  <c r="G406" i="19"/>
  <c r="G407" i="19"/>
  <c r="G408" i="19"/>
  <c r="G409" i="19"/>
  <c r="G410" i="19"/>
  <c r="G411" i="19"/>
  <c r="G413" i="19"/>
  <c r="G414" i="19"/>
  <c r="G415" i="19"/>
  <c r="G416" i="19"/>
  <c r="G417" i="19"/>
  <c r="G418" i="19"/>
  <c r="G419" i="19"/>
  <c r="G420" i="19"/>
  <c r="G421" i="19"/>
  <c r="G422" i="19"/>
  <c r="G423" i="19"/>
  <c r="G424" i="19"/>
  <c r="G425" i="19"/>
  <c r="G426" i="19"/>
  <c r="G429" i="19"/>
  <c r="G430" i="19"/>
  <c r="G431" i="19"/>
  <c r="G434" i="19"/>
  <c r="G435" i="19"/>
  <c r="G438" i="19"/>
  <c r="G439" i="19"/>
  <c r="G440" i="19"/>
  <c r="G441" i="19"/>
  <c r="G442" i="19"/>
  <c r="G443" i="19"/>
  <c r="G444" i="19"/>
  <c r="G445" i="19"/>
  <c r="G446" i="19"/>
  <c r="G447" i="19"/>
  <c r="G448" i="19"/>
  <c r="G449" i="19"/>
  <c r="G450" i="19"/>
  <c r="G451" i="19"/>
  <c r="G452" i="19"/>
  <c r="G453" i="19"/>
  <c r="G454" i="19"/>
  <c r="G455" i="19"/>
  <c r="G456" i="19"/>
  <c r="G457" i="19"/>
  <c r="G458" i="19"/>
  <c r="G459" i="19"/>
  <c r="G460" i="19"/>
  <c r="G461" i="19"/>
  <c r="G462" i="19"/>
  <c r="G463" i="19"/>
  <c r="G464" i="19"/>
  <c r="G465" i="19"/>
  <c r="G466" i="19"/>
  <c r="G467" i="19"/>
  <c r="G468" i="19"/>
  <c r="G469" i="19"/>
  <c r="G470" i="19"/>
  <c r="G471" i="19"/>
  <c r="G472" i="19"/>
  <c r="G473" i="19"/>
  <c r="G474" i="19"/>
  <c r="G475" i="19"/>
  <c r="G476" i="19"/>
  <c r="G477" i="19"/>
  <c r="G478" i="19"/>
  <c r="G479" i="19"/>
  <c r="G4" i="19"/>
  <c r="G5" i="19"/>
  <c r="G6" i="19"/>
  <c r="G7" i="19"/>
  <c r="G8" i="19"/>
  <c r="G9" i="19"/>
  <c r="G10" i="19"/>
  <c r="G11" i="19"/>
  <c r="G12" i="19"/>
  <c r="G13" i="19"/>
  <c r="G14" i="19"/>
  <c r="G15" i="19"/>
  <c r="G16" i="19"/>
  <c r="G17" i="19"/>
  <c r="G18" i="19"/>
  <c r="G19" i="19"/>
  <c r="G20" i="19"/>
  <c r="G21" i="19"/>
  <c r="G22" i="19"/>
  <c r="G23" i="19"/>
  <c r="G24" i="19"/>
  <c r="G25" i="19"/>
  <c r="G26" i="19"/>
  <c r="G27" i="19"/>
  <c r="G28" i="19"/>
  <c r="G29" i="19"/>
  <c r="G30" i="19"/>
  <c r="G31" i="19"/>
  <c r="G32" i="19"/>
  <c r="G33" i="19"/>
  <c r="G34" i="19"/>
  <c r="G35" i="19"/>
  <c r="G36" i="19"/>
  <c r="G37" i="19"/>
  <c r="G38" i="19"/>
  <c r="G39" i="19"/>
  <c r="G40" i="19"/>
  <c r="G41" i="19"/>
  <c r="G42" i="19"/>
  <c r="G43" i="19"/>
  <c r="G44" i="19"/>
  <c r="G45" i="19"/>
  <c r="G46" i="19"/>
  <c r="G47" i="19"/>
  <c r="G48" i="19"/>
  <c r="G49" i="19"/>
  <c r="G50" i="19"/>
  <c r="G51" i="19"/>
  <c r="G52" i="19"/>
  <c r="G53" i="19"/>
  <c r="G54" i="19"/>
  <c r="G55" i="19"/>
  <c r="G56" i="19"/>
  <c r="G57" i="19"/>
  <c r="G58" i="19"/>
  <c r="G59" i="19"/>
  <c r="G60" i="19"/>
  <c r="G61" i="19"/>
  <c r="G62" i="19"/>
  <c r="G63" i="19"/>
  <c r="G64" i="19"/>
  <c r="G65" i="19"/>
  <c r="G66" i="19"/>
  <c r="G67" i="19"/>
  <c r="G68" i="19"/>
  <c r="G69" i="19"/>
  <c r="G70" i="19"/>
  <c r="G71" i="19"/>
  <c r="G72" i="19"/>
  <c r="G73" i="19"/>
  <c r="G74" i="19"/>
  <c r="G75" i="19"/>
  <c r="G76" i="19"/>
  <c r="G77" i="19"/>
  <c r="G78" i="19"/>
  <c r="G79" i="19"/>
  <c r="G80" i="19"/>
  <c r="G81" i="19"/>
  <c r="G82" i="19"/>
  <c r="G83" i="19"/>
  <c r="G84" i="19"/>
  <c r="G85" i="19"/>
  <c r="G86" i="19"/>
  <c r="G87" i="19"/>
  <c r="G88" i="19"/>
  <c r="G89" i="19"/>
  <c r="G90" i="19"/>
  <c r="G91" i="19"/>
  <c r="G92" i="19"/>
  <c r="G93" i="19"/>
  <c r="G94" i="19"/>
  <c r="G95" i="19"/>
  <c r="G96" i="19"/>
  <c r="G97" i="19"/>
  <c r="G98" i="19"/>
  <c r="G99" i="19"/>
  <c r="G100" i="19"/>
  <c r="G101" i="19"/>
  <c r="G102" i="19"/>
  <c r="G103" i="19"/>
  <c r="G104" i="19"/>
  <c r="G105" i="19"/>
  <c r="G106" i="19"/>
  <c r="G107" i="19"/>
  <c r="G108" i="19"/>
  <c r="G109" i="19"/>
  <c r="G110" i="19"/>
  <c r="G111" i="19"/>
  <c r="G112" i="19"/>
  <c r="G113" i="19"/>
  <c r="G114" i="19"/>
  <c r="G115" i="19"/>
  <c r="G116" i="19"/>
  <c r="G117" i="19"/>
  <c r="G118" i="19"/>
  <c r="G119" i="19"/>
  <c r="G120" i="19"/>
  <c r="G121" i="19"/>
  <c r="G122" i="19"/>
  <c r="G123" i="19"/>
  <c r="G124" i="19"/>
  <c r="G125" i="19"/>
  <c r="G126" i="19"/>
  <c r="G127" i="19"/>
  <c r="G129" i="19"/>
  <c r="G130" i="19"/>
  <c r="G131" i="19"/>
  <c r="G132" i="19"/>
  <c r="G133" i="19"/>
  <c r="G134" i="19"/>
  <c r="G136" i="19"/>
  <c r="G137" i="19"/>
  <c r="G138" i="19"/>
  <c r="G139" i="19"/>
  <c r="G140" i="19"/>
  <c r="G141" i="19"/>
  <c r="G143" i="19"/>
  <c r="G144" i="19"/>
  <c r="G145" i="19"/>
  <c r="G146" i="19"/>
  <c r="G147" i="19"/>
  <c r="G148" i="19"/>
  <c r="G149" i="19"/>
  <c r="G150" i="19"/>
  <c r="G151" i="19"/>
  <c r="G152" i="19"/>
  <c r="G155" i="19"/>
  <c r="G156" i="19"/>
  <c r="G158" i="19"/>
  <c r="G159" i="19"/>
  <c r="G160" i="19"/>
  <c r="G161" i="19"/>
  <c r="G162" i="19"/>
  <c r="G163" i="19"/>
  <c r="G164" i="19"/>
  <c r="G165" i="19"/>
  <c r="G166" i="19"/>
  <c r="G167" i="19"/>
  <c r="G168" i="19"/>
  <c r="G169" i="19"/>
  <c r="G170" i="19"/>
  <c r="G171" i="19"/>
  <c r="G172" i="19"/>
  <c r="G173" i="19"/>
  <c r="G174" i="19"/>
  <c r="G175" i="19"/>
  <c r="G176" i="19"/>
  <c r="G177" i="19"/>
  <c r="G179" i="19"/>
  <c r="G180" i="19"/>
  <c r="G181" i="19"/>
  <c r="G182" i="19"/>
  <c r="G183" i="19"/>
  <c r="G184" i="19"/>
  <c r="G185" i="19"/>
  <c r="G186" i="19"/>
  <c r="G187" i="19"/>
  <c r="G189" i="19"/>
  <c r="G190" i="19"/>
  <c r="G191" i="19"/>
  <c r="G192" i="19"/>
  <c r="G194" i="19"/>
  <c r="G195" i="19"/>
  <c r="G196" i="19"/>
  <c r="G197" i="19"/>
  <c r="G198" i="19"/>
  <c r="G199" i="19"/>
  <c r="G200" i="19"/>
  <c r="G201" i="19"/>
  <c r="G202" i="19"/>
  <c r="G203" i="19"/>
  <c r="G204" i="19"/>
  <c r="G205" i="19"/>
  <c r="G206" i="19"/>
  <c r="G207" i="19"/>
  <c r="G208" i="19"/>
  <c r="G209" i="19"/>
  <c r="G210" i="19"/>
  <c r="G211" i="19"/>
  <c r="G212" i="19"/>
  <c r="G213" i="19"/>
  <c r="G214" i="19"/>
  <c r="G215" i="19"/>
  <c r="G216" i="19"/>
  <c r="G217" i="19"/>
  <c r="G218" i="19"/>
  <c r="G219" i="19"/>
  <c r="G220" i="19"/>
  <c r="G221" i="19"/>
  <c r="G222" i="19"/>
  <c r="G223" i="19"/>
  <c r="G225" i="19"/>
  <c r="G226" i="19"/>
  <c r="G228" i="19"/>
  <c r="G229" i="19"/>
  <c r="G230" i="19"/>
  <c r="G231" i="19"/>
  <c r="G233" i="19"/>
  <c r="G234" i="19"/>
  <c r="G235" i="19"/>
  <c r="G237" i="19"/>
  <c r="G238" i="19"/>
  <c r="G239" i="19"/>
  <c r="G240" i="19"/>
  <c r="G241" i="19"/>
  <c r="G242" i="19"/>
  <c r="G243" i="19"/>
  <c r="G244" i="19"/>
  <c r="G245" i="19"/>
  <c r="G246" i="19"/>
  <c r="G247" i="19"/>
  <c r="G248" i="19"/>
  <c r="G249" i="19"/>
  <c r="G250" i="19"/>
  <c r="G251" i="19"/>
  <c r="G252" i="19"/>
  <c r="G253" i="19"/>
  <c r="G254" i="19"/>
  <c r="G255" i="19"/>
  <c r="G256" i="19"/>
  <c r="G257" i="19"/>
  <c r="G258" i="19"/>
  <c r="G259" i="19"/>
  <c r="G260" i="19"/>
  <c r="G261" i="19"/>
  <c r="G262" i="19"/>
  <c r="G263" i="19"/>
  <c r="G264" i="19"/>
  <c r="G265" i="19"/>
  <c r="G266" i="19"/>
  <c r="G267" i="19"/>
  <c r="G268" i="19"/>
  <c r="G269" i="19"/>
  <c r="G270" i="19"/>
  <c r="G271" i="19"/>
  <c r="G272" i="19"/>
  <c r="G273" i="19"/>
  <c r="G274" i="19"/>
  <c r="G275" i="19"/>
  <c r="G276" i="19"/>
  <c r="G277" i="19"/>
  <c r="G278" i="19"/>
  <c r="G279" i="19"/>
  <c r="G280" i="19"/>
  <c r="G281" i="19"/>
  <c r="G282" i="19"/>
  <c r="G283" i="19"/>
  <c r="G284" i="19"/>
  <c r="G285" i="19"/>
  <c r="G286" i="19"/>
  <c r="G287" i="19"/>
  <c r="G288" i="19"/>
  <c r="G289" i="19"/>
  <c r="G290" i="19"/>
  <c r="G291" i="19"/>
  <c r="G292" i="19"/>
  <c r="G293" i="19"/>
  <c r="G295" i="19"/>
  <c r="G296" i="19"/>
  <c r="G297" i="19"/>
  <c r="G298" i="19"/>
  <c r="G299" i="19"/>
  <c r="G300" i="19"/>
  <c r="G301" i="19"/>
  <c r="G302" i="19"/>
  <c r="G303" i="19"/>
  <c r="G304" i="19"/>
  <c r="G305" i="19"/>
  <c r="G307" i="19"/>
  <c r="G308" i="19"/>
  <c r="G309" i="19"/>
  <c r="G310" i="19"/>
  <c r="G311" i="19"/>
  <c r="G312" i="19"/>
  <c r="G313" i="19"/>
  <c r="G314" i="19"/>
  <c r="G315" i="19"/>
  <c r="G316" i="19"/>
  <c r="G317" i="19"/>
  <c r="G318" i="19"/>
  <c r="G319" i="19"/>
  <c r="G320" i="19"/>
  <c r="G321" i="19"/>
  <c r="G322" i="19"/>
  <c r="G323" i="19"/>
  <c r="G324" i="19"/>
  <c r="G325" i="19"/>
  <c r="G326" i="19"/>
  <c r="G327" i="19"/>
  <c r="G328" i="19"/>
  <c r="G329" i="19"/>
  <c r="G330" i="19"/>
  <c r="G331" i="19"/>
  <c r="G332" i="19"/>
  <c r="G333" i="19"/>
  <c r="G334" i="19"/>
  <c r="G335" i="19"/>
  <c r="G336" i="19"/>
  <c r="G337" i="19"/>
  <c r="G338" i="19"/>
  <c r="C479" i="19" l="1"/>
  <c r="B479" i="19"/>
  <c r="C464" i="19"/>
  <c r="B464" i="19"/>
  <c r="C462" i="19"/>
  <c r="B462" i="19"/>
  <c r="C460" i="19"/>
  <c r="B460" i="19"/>
  <c r="C480" i="19"/>
  <c r="B480" i="19"/>
  <c r="G480" i="19" s="1"/>
  <c r="C458" i="19"/>
  <c r="B458" i="19"/>
  <c r="C456" i="19"/>
  <c r="B456" i="19"/>
  <c r="C454" i="19"/>
  <c r="B454" i="19"/>
  <c r="C478" i="19"/>
  <c r="B478" i="19"/>
  <c r="C477" i="19"/>
  <c r="B477" i="19"/>
  <c r="C476" i="19"/>
  <c r="B476" i="19"/>
  <c r="C475" i="19"/>
  <c r="B475" i="19"/>
  <c r="C474" i="19"/>
  <c r="B474" i="19"/>
  <c r="C473" i="19"/>
  <c r="B473" i="19"/>
  <c r="C472" i="19"/>
  <c r="B472" i="19"/>
  <c r="C471" i="19"/>
  <c r="B471" i="19"/>
  <c r="C470" i="19"/>
  <c r="B470" i="19"/>
  <c r="C469" i="19"/>
  <c r="B469" i="19"/>
  <c r="C468" i="19"/>
  <c r="B468" i="19"/>
  <c r="C467" i="19"/>
  <c r="B467" i="19"/>
  <c r="C466" i="19"/>
  <c r="B466" i="19"/>
  <c r="C465" i="19"/>
  <c r="B465" i="19"/>
  <c r="C463" i="19"/>
  <c r="B463" i="19"/>
  <c r="C461" i="19"/>
  <c r="B461" i="19"/>
  <c r="C459" i="19"/>
  <c r="B459" i="19"/>
  <c r="C457" i="19"/>
  <c r="B457" i="19"/>
  <c r="C455" i="19"/>
  <c r="B455" i="19"/>
  <c r="C453" i="19"/>
  <c r="B453" i="19"/>
  <c r="C452" i="19"/>
  <c r="B452" i="19"/>
  <c r="C451" i="19"/>
  <c r="B451" i="19"/>
  <c r="C450" i="19"/>
  <c r="B450" i="19"/>
  <c r="C449" i="19"/>
  <c r="B449" i="19"/>
  <c r="C448" i="19"/>
  <c r="B448" i="19"/>
  <c r="C447" i="19"/>
  <c r="B447" i="19"/>
  <c r="C446" i="19"/>
  <c r="B446" i="19"/>
  <c r="C445" i="19"/>
  <c r="B445" i="19"/>
  <c r="C444" i="19"/>
  <c r="B444" i="19"/>
  <c r="C443" i="19"/>
  <c r="B443" i="19"/>
  <c r="C442" i="19"/>
  <c r="B442" i="19"/>
  <c r="C441" i="19"/>
  <c r="B441" i="19"/>
  <c r="C440" i="19"/>
  <c r="B440" i="19"/>
  <c r="C439" i="19"/>
  <c r="B439" i="19"/>
  <c r="C438" i="19"/>
  <c r="B438" i="19"/>
  <c r="C437" i="19"/>
  <c r="B437" i="19"/>
  <c r="G437" i="19" s="1"/>
  <c r="C436" i="19"/>
  <c r="B436" i="19"/>
  <c r="G436" i="19" s="1"/>
  <c r="C435" i="19"/>
  <c r="B435" i="19"/>
  <c r="C434" i="19"/>
  <c r="B434" i="19"/>
  <c r="C433" i="19"/>
  <c r="B433" i="19"/>
  <c r="G433" i="19" s="1"/>
  <c r="C432" i="19"/>
  <c r="B432" i="19"/>
  <c r="G432" i="19" s="1"/>
  <c r="C431" i="19"/>
  <c r="B431" i="19"/>
  <c r="C430" i="19"/>
  <c r="B430" i="19"/>
  <c r="C429" i="19"/>
  <c r="B429" i="19"/>
  <c r="C428" i="19"/>
  <c r="B428" i="19"/>
  <c r="G428" i="19" s="1"/>
  <c r="C427" i="19"/>
  <c r="B427" i="19"/>
  <c r="G427" i="19" s="1"/>
  <c r="C426" i="19"/>
  <c r="B426" i="19"/>
  <c r="C425" i="19"/>
  <c r="B425" i="19"/>
  <c r="C424" i="19"/>
  <c r="B424" i="19"/>
  <c r="C423" i="19"/>
  <c r="B423" i="19"/>
  <c r="C422" i="19"/>
  <c r="B422" i="19"/>
  <c r="C421" i="19"/>
  <c r="B421" i="19"/>
  <c r="C420" i="19"/>
  <c r="B420" i="19"/>
  <c r="C419" i="19"/>
  <c r="B419" i="19"/>
  <c r="C418" i="19"/>
  <c r="B418" i="19"/>
  <c r="C417" i="19"/>
  <c r="B417" i="19"/>
  <c r="C416" i="19"/>
  <c r="B416" i="19"/>
  <c r="C415" i="19"/>
  <c r="B415" i="19"/>
  <c r="C414" i="19"/>
  <c r="B414" i="19"/>
  <c r="C413" i="19"/>
  <c r="B413" i="19"/>
  <c r="C412" i="19"/>
  <c r="B412" i="19"/>
  <c r="G412" i="19" s="1"/>
  <c r="C411" i="19"/>
  <c r="B411" i="19"/>
  <c r="C410" i="19"/>
  <c r="B410" i="19"/>
  <c r="C409" i="19"/>
  <c r="B409" i="19"/>
  <c r="C408" i="19"/>
  <c r="B408" i="19"/>
  <c r="C407" i="19"/>
  <c r="B407" i="19"/>
  <c r="C406" i="19"/>
  <c r="B406" i="19"/>
  <c r="C405" i="19"/>
  <c r="B405" i="19"/>
  <c r="C404" i="19"/>
  <c r="B404" i="19"/>
  <c r="C403" i="19"/>
  <c r="B403" i="19"/>
  <c r="C402" i="19"/>
  <c r="B402" i="19"/>
  <c r="C401" i="19"/>
  <c r="B401" i="19"/>
  <c r="G401" i="19" s="1"/>
  <c r="C400" i="19"/>
  <c r="B400" i="19"/>
  <c r="C399" i="19"/>
  <c r="B399" i="19"/>
  <c r="C398" i="19"/>
  <c r="B398" i="19"/>
  <c r="G398" i="19" s="1"/>
  <c r="C397" i="19"/>
  <c r="B397" i="19"/>
  <c r="G397" i="19" s="1"/>
  <c r="C396" i="19"/>
  <c r="B396" i="19"/>
  <c r="C395" i="19"/>
  <c r="B395" i="19"/>
  <c r="C394" i="19"/>
  <c r="B394" i="19"/>
  <c r="C393" i="19"/>
  <c r="B393" i="19"/>
  <c r="G393" i="19" s="1"/>
  <c r="C392" i="19"/>
  <c r="B392" i="19"/>
  <c r="C391" i="19"/>
  <c r="B391" i="19"/>
  <c r="C390" i="19"/>
  <c r="B390" i="19"/>
  <c r="C389" i="19"/>
  <c r="B389" i="19"/>
  <c r="C388" i="19"/>
  <c r="B388" i="19"/>
  <c r="C387" i="19"/>
  <c r="B387" i="19"/>
  <c r="C386" i="19"/>
  <c r="B386" i="19"/>
  <c r="C385" i="19"/>
  <c r="B385" i="19"/>
  <c r="C384" i="19"/>
  <c r="B384" i="19"/>
  <c r="C383" i="19"/>
  <c r="B383" i="19"/>
  <c r="C382" i="19"/>
  <c r="B382" i="19"/>
  <c r="C381" i="19"/>
  <c r="B381" i="19"/>
  <c r="C380" i="19"/>
  <c r="B380" i="19"/>
  <c r="C379" i="19"/>
  <c r="B379" i="19"/>
  <c r="C378" i="19"/>
  <c r="B378" i="19"/>
  <c r="C377" i="19"/>
  <c r="B377" i="19"/>
  <c r="C376" i="19"/>
  <c r="B376" i="19"/>
  <c r="C375" i="19"/>
  <c r="B375" i="19"/>
  <c r="C374" i="19"/>
  <c r="B374" i="19"/>
  <c r="C373" i="19"/>
  <c r="B373" i="19"/>
  <c r="C372" i="19"/>
  <c r="B372" i="19"/>
  <c r="C371" i="19"/>
  <c r="B371" i="19"/>
  <c r="C370" i="19"/>
  <c r="B370" i="19"/>
  <c r="C369" i="19"/>
  <c r="B369" i="19"/>
  <c r="C368" i="19"/>
  <c r="B368" i="19"/>
  <c r="C367" i="19"/>
  <c r="B367" i="19"/>
  <c r="C366" i="19"/>
  <c r="B366" i="19"/>
  <c r="C365" i="19"/>
  <c r="B365" i="19"/>
  <c r="C364" i="19"/>
  <c r="B364" i="19"/>
  <c r="C363" i="19"/>
  <c r="B363" i="19"/>
  <c r="C362" i="19"/>
  <c r="B362" i="19"/>
  <c r="C361" i="19"/>
  <c r="B361" i="19"/>
  <c r="C360" i="19"/>
  <c r="B360" i="19"/>
  <c r="C359" i="19"/>
  <c r="B359" i="19"/>
  <c r="C358" i="19"/>
  <c r="B358" i="19"/>
  <c r="C357" i="19"/>
  <c r="B357" i="19"/>
  <c r="C356" i="19"/>
  <c r="B356" i="19"/>
  <c r="C355" i="19"/>
  <c r="B355" i="19"/>
  <c r="C354" i="19"/>
  <c r="B354" i="19"/>
  <c r="C353" i="19"/>
  <c r="B353" i="19"/>
  <c r="C352" i="19"/>
  <c r="B352" i="19"/>
  <c r="C351" i="19"/>
  <c r="B351" i="19"/>
  <c r="C350" i="19"/>
  <c r="B350" i="19"/>
  <c r="C349" i="19"/>
  <c r="B349" i="19"/>
  <c r="C348" i="19"/>
  <c r="B348" i="19"/>
  <c r="C347" i="19"/>
  <c r="B347" i="19"/>
  <c r="C346" i="19"/>
  <c r="B346" i="19"/>
  <c r="C345" i="19"/>
  <c r="B345" i="19"/>
  <c r="C344" i="19"/>
  <c r="B344" i="19"/>
  <c r="C343" i="19"/>
  <c r="B343" i="19"/>
  <c r="G343" i="19" s="1"/>
  <c r="C342" i="19"/>
  <c r="B342" i="19"/>
  <c r="C341" i="19"/>
  <c r="B341" i="19"/>
  <c r="C340" i="19"/>
  <c r="B340" i="19"/>
  <c r="C339" i="19"/>
  <c r="B339" i="19"/>
  <c r="G339" i="19" s="1"/>
  <c r="C338" i="19"/>
  <c r="B338" i="19"/>
  <c r="C337" i="19"/>
  <c r="B337" i="19"/>
  <c r="C336" i="19"/>
  <c r="B336" i="19"/>
  <c r="C335" i="19"/>
  <c r="B335" i="19"/>
  <c r="C334" i="19"/>
  <c r="B334" i="19"/>
  <c r="C333" i="19"/>
  <c r="B333" i="19"/>
  <c r="C332" i="19"/>
  <c r="B332" i="19"/>
  <c r="C331" i="19"/>
  <c r="B331" i="19"/>
  <c r="C330" i="19"/>
  <c r="B330" i="19"/>
  <c r="C329" i="19"/>
  <c r="B329" i="19"/>
  <c r="C328" i="19"/>
  <c r="B328" i="19"/>
  <c r="C327" i="19"/>
  <c r="B327" i="19"/>
  <c r="C326" i="19"/>
  <c r="B326" i="19"/>
  <c r="C325" i="19"/>
  <c r="B325" i="19"/>
  <c r="C324" i="19"/>
  <c r="B324" i="19"/>
  <c r="C323" i="19"/>
  <c r="B323" i="19"/>
  <c r="C322" i="19"/>
  <c r="B322" i="19"/>
  <c r="C321" i="19"/>
  <c r="B321" i="19"/>
  <c r="C320" i="19"/>
  <c r="B320" i="19"/>
  <c r="C319" i="19"/>
  <c r="B319" i="19"/>
  <c r="C318" i="19"/>
  <c r="B318" i="19"/>
  <c r="C317" i="19"/>
  <c r="B317" i="19"/>
  <c r="C316" i="19"/>
  <c r="B316" i="19"/>
  <c r="C315" i="19"/>
  <c r="B315" i="19"/>
  <c r="C314" i="19"/>
  <c r="B314" i="19"/>
  <c r="C313" i="19"/>
  <c r="B313" i="19"/>
  <c r="C312" i="19"/>
  <c r="B312" i="19"/>
  <c r="C311" i="19"/>
  <c r="B311" i="19"/>
  <c r="C310" i="19"/>
  <c r="B310" i="19"/>
  <c r="C309" i="19"/>
  <c r="B309" i="19"/>
  <c r="C308" i="19"/>
  <c r="B308" i="19"/>
  <c r="C307" i="19"/>
  <c r="B307" i="19"/>
  <c r="C306" i="19"/>
  <c r="B306" i="19"/>
  <c r="G306" i="19" s="1"/>
  <c r="C305" i="19"/>
  <c r="B305" i="19"/>
  <c r="C304" i="19"/>
  <c r="B304" i="19"/>
  <c r="C303" i="19"/>
  <c r="B303" i="19"/>
  <c r="C302" i="19"/>
  <c r="B302" i="19"/>
  <c r="C301" i="19"/>
  <c r="B301" i="19"/>
  <c r="C300" i="19"/>
  <c r="B300" i="19"/>
  <c r="C299" i="19"/>
  <c r="B299" i="19"/>
  <c r="C298" i="19"/>
  <c r="B298" i="19"/>
  <c r="C297" i="19"/>
  <c r="B297" i="19"/>
  <c r="C296" i="19"/>
  <c r="B296" i="19"/>
  <c r="C295" i="19"/>
  <c r="B295" i="19"/>
  <c r="C294" i="19"/>
  <c r="B294" i="19"/>
  <c r="G294" i="19" s="1"/>
  <c r="C293" i="19"/>
  <c r="B293" i="19"/>
  <c r="C292" i="19"/>
  <c r="B292" i="19"/>
  <c r="C291" i="19"/>
  <c r="B291" i="19"/>
  <c r="C290" i="19"/>
  <c r="B290" i="19"/>
  <c r="C289" i="19"/>
  <c r="B289" i="19"/>
  <c r="C288" i="19"/>
  <c r="B288" i="19"/>
  <c r="C287" i="19"/>
  <c r="B287" i="19"/>
  <c r="C286" i="19"/>
  <c r="B286" i="19"/>
  <c r="C285" i="19"/>
  <c r="B285" i="19"/>
  <c r="C284" i="19"/>
  <c r="B284" i="19"/>
  <c r="C283" i="19"/>
  <c r="B283" i="19"/>
  <c r="C282" i="19"/>
  <c r="B282" i="19"/>
  <c r="C281" i="19"/>
  <c r="B281" i="19"/>
  <c r="C280" i="19"/>
  <c r="B280" i="19"/>
  <c r="C279" i="19"/>
  <c r="B279" i="19"/>
  <c r="C278" i="19"/>
  <c r="B278" i="19"/>
  <c r="C277" i="19"/>
  <c r="B277" i="19"/>
  <c r="C276" i="19"/>
  <c r="B276" i="19"/>
  <c r="C275" i="19"/>
  <c r="B275" i="19"/>
  <c r="C274" i="19"/>
  <c r="B274" i="19"/>
  <c r="C273" i="19"/>
  <c r="B273" i="19"/>
  <c r="C272" i="19"/>
  <c r="B272" i="19"/>
  <c r="C271" i="19"/>
  <c r="B271" i="19"/>
  <c r="C270" i="19"/>
  <c r="B270" i="19"/>
  <c r="C269" i="19"/>
  <c r="B269" i="19"/>
  <c r="C268" i="19"/>
  <c r="B268" i="19"/>
  <c r="C267" i="19"/>
  <c r="B267" i="19"/>
  <c r="C266" i="19"/>
  <c r="B266" i="19"/>
  <c r="C265" i="19"/>
  <c r="B265" i="19"/>
  <c r="C264" i="19"/>
  <c r="B264" i="19"/>
  <c r="C263" i="19"/>
  <c r="B263" i="19"/>
  <c r="C262" i="19"/>
  <c r="B262" i="19"/>
  <c r="C261" i="19"/>
  <c r="B261" i="19"/>
  <c r="C260" i="19"/>
  <c r="B260" i="19"/>
  <c r="C259" i="19"/>
  <c r="B259" i="19"/>
  <c r="C258" i="19"/>
  <c r="B258" i="19"/>
  <c r="C257" i="19"/>
  <c r="B257" i="19"/>
  <c r="C256" i="19"/>
  <c r="B256" i="19"/>
  <c r="C255" i="19"/>
  <c r="B255" i="19"/>
  <c r="C254" i="19"/>
  <c r="B254" i="19"/>
  <c r="C253" i="19"/>
  <c r="B253" i="19"/>
  <c r="C252" i="19"/>
  <c r="B252" i="19"/>
  <c r="C251" i="19"/>
  <c r="B251" i="19"/>
  <c r="C250" i="19"/>
  <c r="B250" i="19"/>
  <c r="C249" i="19"/>
  <c r="B249" i="19"/>
  <c r="C248" i="19"/>
  <c r="B248" i="19"/>
  <c r="C247" i="19"/>
  <c r="B247" i="19"/>
  <c r="C246" i="19"/>
  <c r="B246" i="19"/>
  <c r="C245" i="19"/>
  <c r="B245" i="19"/>
  <c r="C244" i="19"/>
  <c r="B244" i="19"/>
  <c r="C243" i="19"/>
  <c r="B243" i="19"/>
  <c r="C242" i="19"/>
  <c r="B242" i="19"/>
  <c r="C241" i="19"/>
  <c r="B241" i="19"/>
  <c r="C240" i="19"/>
  <c r="B240" i="19"/>
  <c r="C239" i="19"/>
  <c r="B239" i="19"/>
  <c r="C238" i="19"/>
  <c r="B238" i="19"/>
  <c r="C237" i="19"/>
  <c r="B237" i="19"/>
  <c r="C236" i="19"/>
  <c r="B236" i="19"/>
  <c r="G236" i="19" s="1"/>
  <c r="C235" i="19"/>
  <c r="B235" i="19"/>
  <c r="C234" i="19"/>
  <c r="B234" i="19"/>
  <c r="C233" i="19"/>
  <c r="B233" i="19"/>
  <c r="C232" i="19"/>
  <c r="B232" i="19"/>
  <c r="G232" i="19" s="1"/>
  <c r="C231" i="19"/>
  <c r="B231" i="19"/>
  <c r="C230" i="19"/>
  <c r="B230" i="19"/>
  <c r="C229" i="19"/>
  <c r="B229" i="19"/>
  <c r="C228" i="19"/>
  <c r="B228" i="19"/>
  <c r="C227" i="19"/>
  <c r="B227" i="19"/>
  <c r="G227" i="19" s="1"/>
  <c r="C226" i="19"/>
  <c r="B226" i="19"/>
  <c r="C225" i="19"/>
  <c r="B225" i="19"/>
  <c r="C224" i="19"/>
  <c r="B224" i="19"/>
  <c r="G224" i="19" s="1"/>
  <c r="C223" i="19"/>
  <c r="B223" i="19"/>
  <c r="C222" i="19"/>
  <c r="B222" i="19"/>
  <c r="C221" i="19"/>
  <c r="B221" i="19"/>
  <c r="C220" i="19"/>
  <c r="B220" i="19"/>
  <c r="C219" i="19"/>
  <c r="B219" i="19"/>
  <c r="C218" i="19"/>
  <c r="B218" i="19"/>
  <c r="C217" i="19"/>
  <c r="B217" i="19"/>
  <c r="C216" i="19"/>
  <c r="B216" i="19"/>
  <c r="C215" i="19"/>
  <c r="B215" i="19"/>
  <c r="C214" i="19"/>
  <c r="B214" i="19"/>
  <c r="C213" i="19"/>
  <c r="B213" i="19"/>
  <c r="C212" i="19"/>
  <c r="B212" i="19"/>
  <c r="C211" i="19"/>
  <c r="B211" i="19"/>
  <c r="C210" i="19"/>
  <c r="B210" i="19"/>
  <c r="C209" i="19"/>
  <c r="B209" i="19"/>
  <c r="C208" i="19"/>
  <c r="B208" i="19"/>
  <c r="C207" i="19"/>
  <c r="B207" i="19"/>
  <c r="C206" i="19"/>
  <c r="B206" i="19"/>
  <c r="C205" i="19"/>
  <c r="B205" i="19"/>
  <c r="C204" i="19"/>
  <c r="B204" i="19"/>
  <c r="C203" i="19"/>
  <c r="B203" i="19"/>
  <c r="C202" i="19"/>
  <c r="B202" i="19"/>
  <c r="C201" i="19"/>
  <c r="B201" i="19"/>
  <c r="C200" i="19"/>
  <c r="B200" i="19"/>
  <c r="C199" i="19"/>
  <c r="B199" i="19"/>
  <c r="C198" i="19"/>
  <c r="B198" i="19"/>
  <c r="C197" i="19"/>
  <c r="B197" i="19"/>
  <c r="C196" i="19"/>
  <c r="B196" i="19"/>
  <c r="C195" i="19"/>
  <c r="B195" i="19"/>
  <c r="C194" i="19"/>
  <c r="B194" i="19"/>
  <c r="C193" i="19"/>
  <c r="B193" i="19"/>
  <c r="G193" i="19" s="1"/>
  <c r="C192" i="19"/>
  <c r="B192" i="19"/>
  <c r="C191" i="19"/>
  <c r="B191" i="19"/>
  <c r="C190" i="19"/>
  <c r="B190" i="19"/>
  <c r="C189" i="19"/>
  <c r="B189" i="19"/>
  <c r="C188" i="19"/>
  <c r="B188" i="19"/>
  <c r="G188" i="19" s="1"/>
  <c r="C187" i="19"/>
  <c r="B187" i="19"/>
  <c r="C186" i="19"/>
  <c r="B186" i="19"/>
  <c r="C185" i="19"/>
  <c r="B185" i="19"/>
  <c r="C184" i="19"/>
  <c r="B184" i="19"/>
  <c r="C183" i="19"/>
  <c r="B183" i="19"/>
  <c r="C182" i="19"/>
  <c r="B182" i="19"/>
  <c r="C181" i="19"/>
  <c r="B181" i="19"/>
  <c r="C180" i="19"/>
  <c r="B180" i="19"/>
  <c r="C179" i="19"/>
  <c r="B179" i="19"/>
  <c r="C178" i="19"/>
  <c r="B178" i="19"/>
  <c r="G178" i="19" s="1"/>
  <c r="C177" i="19"/>
  <c r="B177" i="19"/>
  <c r="C176" i="19"/>
  <c r="B176" i="19"/>
  <c r="C175" i="19"/>
  <c r="B175" i="19"/>
  <c r="C174" i="19"/>
  <c r="B174" i="19"/>
  <c r="C173" i="19"/>
  <c r="B173" i="19"/>
  <c r="C172" i="19"/>
  <c r="B172" i="19"/>
  <c r="C171" i="19"/>
  <c r="B171" i="19"/>
  <c r="C170" i="19"/>
  <c r="B170" i="19"/>
  <c r="C169" i="19"/>
  <c r="B169" i="19"/>
  <c r="C168" i="19"/>
  <c r="B168" i="19"/>
  <c r="C167" i="19"/>
  <c r="B167" i="19"/>
  <c r="C166" i="19"/>
  <c r="B166" i="19"/>
  <c r="C165" i="19"/>
  <c r="B165" i="19"/>
  <c r="C164" i="19"/>
  <c r="B164" i="19"/>
  <c r="C163" i="19"/>
  <c r="B163" i="19"/>
  <c r="C162" i="19"/>
  <c r="B162" i="19"/>
  <c r="C161" i="19"/>
  <c r="B161" i="19"/>
  <c r="C160" i="19"/>
  <c r="B160" i="19"/>
  <c r="C159" i="19"/>
  <c r="B159" i="19"/>
  <c r="C158" i="19"/>
  <c r="B158" i="19"/>
  <c r="C157" i="19"/>
  <c r="B157" i="19"/>
  <c r="G157" i="19" s="1"/>
  <c r="C156" i="19"/>
  <c r="B156" i="19"/>
  <c r="C155" i="19"/>
  <c r="B155" i="19"/>
  <c r="C154" i="19"/>
  <c r="B154" i="19"/>
  <c r="G154" i="19" s="1"/>
  <c r="C153" i="19"/>
  <c r="B153" i="19"/>
  <c r="G153" i="19" s="1"/>
  <c r="C152" i="19"/>
  <c r="B152" i="19"/>
  <c r="C151" i="19"/>
  <c r="B151" i="19"/>
  <c r="C150" i="19"/>
  <c r="B150" i="19"/>
  <c r="C149" i="19"/>
  <c r="B149" i="19"/>
  <c r="C148" i="19"/>
  <c r="B148" i="19"/>
  <c r="C147" i="19"/>
  <c r="B147" i="19"/>
  <c r="C146" i="19"/>
  <c r="B146" i="19"/>
  <c r="C145" i="19"/>
  <c r="B145" i="19"/>
  <c r="C144" i="19"/>
  <c r="B144" i="19"/>
  <c r="C143" i="19"/>
  <c r="B143" i="19"/>
  <c r="C142" i="19"/>
  <c r="B142" i="19"/>
  <c r="G142" i="19" s="1"/>
  <c r="C141" i="19"/>
  <c r="B141" i="19"/>
  <c r="C140" i="19"/>
  <c r="B140" i="19"/>
  <c r="C139" i="19"/>
  <c r="B139" i="19"/>
  <c r="C138" i="19"/>
  <c r="B138" i="19"/>
  <c r="C137" i="19"/>
  <c r="B137" i="19"/>
  <c r="C136" i="19"/>
  <c r="B136" i="19"/>
  <c r="C135" i="19"/>
  <c r="B135" i="19"/>
  <c r="G135" i="19" s="1"/>
  <c r="C134" i="19"/>
  <c r="B134" i="19"/>
  <c r="C133" i="19"/>
  <c r="B133" i="19"/>
  <c r="C132" i="19"/>
  <c r="B132" i="19"/>
  <c r="C131" i="19"/>
  <c r="B131" i="19"/>
  <c r="C130" i="19"/>
  <c r="B130" i="19"/>
  <c r="C129" i="19"/>
  <c r="B129" i="19"/>
  <c r="C128" i="19"/>
  <c r="B128" i="19"/>
  <c r="G128" i="19" s="1"/>
  <c r="C127" i="19"/>
  <c r="B127" i="19"/>
  <c r="C126" i="19"/>
  <c r="B126" i="19"/>
  <c r="C125" i="19"/>
  <c r="B125" i="19"/>
  <c r="C124" i="19"/>
  <c r="B124" i="19"/>
  <c r="C123" i="19"/>
  <c r="B123" i="19"/>
  <c r="C122" i="19"/>
  <c r="B122" i="19"/>
  <c r="C121" i="19"/>
  <c r="B121" i="19"/>
  <c r="C120" i="19"/>
  <c r="B120" i="19"/>
  <c r="C119" i="19"/>
  <c r="B119" i="19"/>
  <c r="C118" i="19"/>
  <c r="B118" i="19"/>
  <c r="C117" i="19"/>
  <c r="B117" i="19"/>
  <c r="C116" i="19"/>
  <c r="B116" i="19"/>
  <c r="C115" i="19"/>
  <c r="B115" i="19"/>
  <c r="C114" i="19"/>
  <c r="B114" i="19"/>
  <c r="C113" i="19"/>
  <c r="B113" i="19"/>
  <c r="C112" i="19"/>
  <c r="B112" i="19"/>
  <c r="C111" i="19"/>
  <c r="B111" i="19"/>
  <c r="C110" i="19"/>
  <c r="B110" i="19"/>
  <c r="C109" i="19"/>
  <c r="B109" i="19"/>
  <c r="C108" i="19"/>
  <c r="B108" i="19"/>
  <c r="C107" i="19"/>
  <c r="B107" i="19"/>
  <c r="C106" i="19"/>
  <c r="B106" i="19"/>
  <c r="C105" i="19"/>
  <c r="B105" i="19"/>
  <c r="C104" i="19"/>
  <c r="B104" i="19"/>
  <c r="C103" i="19"/>
  <c r="B103" i="19"/>
  <c r="C102" i="19"/>
  <c r="B102" i="19"/>
  <c r="C101" i="19"/>
  <c r="B101" i="19"/>
  <c r="C100" i="19"/>
  <c r="B100" i="19"/>
  <c r="C99" i="19"/>
  <c r="B99" i="19"/>
  <c r="C98" i="19"/>
  <c r="B98" i="19"/>
  <c r="C97" i="19"/>
  <c r="B97" i="19"/>
  <c r="C96" i="19"/>
  <c r="B96" i="19"/>
  <c r="C95" i="19"/>
  <c r="B95" i="19"/>
  <c r="C94" i="19"/>
  <c r="B94" i="19"/>
  <c r="C93" i="19"/>
  <c r="B93" i="19"/>
  <c r="C92" i="19"/>
  <c r="B92" i="19"/>
  <c r="C91" i="19"/>
  <c r="B91" i="19"/>
  <c r="C90" i="19"/>
  <c r="B90" i="19"/>
  <c r="C89" i="19"/>
  <c r="B89" i="19"/>
  <c r="C88" i="19"/>
  <c r="B88" i="19"/>
  <c r="C87" i="19"/>
  <c r="B87" i="19"/>
  <c r="C86" i="19"/>
  <c r="B86" i="19"/>
  <c r="C85" i="19"/>
  <c r="B85" i="19"/>
  <c r="C84" i="19"/>
  <c r="B84" i="19"/>
  <c r="C83" i="19"/>
  <c r="B83" i="19"/>
  <c r="C82" i="19"/>
  <c r="B82" i="19"/>
  <c r="C81" i="19"/>
  <c r="B81" i="19"/>
  <c r="C80" i="19"/>
  <c r="B80" i="19"/>
  <c r="C79" i="19"/>
  <c r="B79" i="19"/>
  <c r="C78" i="19"/>
  <c r="B78" i="19"/>
  <c r="C77" i="19"/>
  <c r="B77" i="19"/>
  <c r="C76" i="19"/>
  <c r="B76" i="19"/>
  <c r="C75" i="19"/>
  <c r="B75" i="19"/>
  <c r="C74" i="19"/>
  <c r="B74" i="19"/>
  <c r="C73" i="19"/>
  <c r="B73" i="19"/>
  <c r="C72" i="19"/>
  <c r="B72" i="19"/>
  <c r="C71" i="19"/>
  <c r="B71" i="19"/>
  <c r="C70" i="19"/>
  <c r="B70" i="19"/>
  <c r="C69" i="19"/>
  <c r="B69" i="19"/>
  <c r="C68" i="19"/>
  <c r="B68" i="19"/>
  <c r="C67" i="19"/>
  <c r="B67" i="19"/>
  <c r="C66" i="19"/>
  <c r="B66" i="19"/>
  <c r="C65" i="19"/>
  <c r="B65" i="19"/>
  <c r="C64" i="19"/>
  <c r="B64" i="19"/>
  <c r="C63" i="19"/>
  <c r="B63" i="19"/>
  <c r="C62" i="19"/>
  <c r="B62" i="19"/>
  <c r="C61" i="19"/>
  <c r="B61" i="19"/>
  <c r="C60" i="19"/>
  <c r="B60" i="19"/>
  <c r="C59" i="19"/>
  <c r="B59" i="19"/>
  <c r="C58" i="19"/>
  <c r="B58" i="19"/>
  <c r="C57" i="19"/>
  <c r="B57" i="19"/>
  <c r="C56" i="19"/>
  <c r="B56" i="19"/>
  <c r="C55" i="19"/>
  <c r="B55" i="19"/>
  <c r="C54" i="19"/>
  <c r="B54" i="19"/>
  <c r="C53" i="19"/>
  <c r="B53" i="19"/>
  <c r="C52" i="19"/>
  <c r="B52" i="19"/>
  <c r="C51" i="19"/>
  <c r="B51" i="19"/>
  <c r="C50" i="19"/>
  <c r="B50" i="19"/>
  <c r="C49" i="19"/>
  <c r="B49" i="19"/>
  <c r="C48" i="19"/>
  <c r="B48" i="19"/>
  <c r="C47" i="19"/>
  <c r="B47" i="19"/>
  <c r="C46" i="19"/>
  <c r="B46" i="19"/>
  <c r="C45" i="19"/>
  <c r="B45" i="19"/>
  <c r="C44" i="19"/>
  <c r="B44" i="19"/>
  <c r="C43" i="19"/>
  <c r="B43" i="19"/>
  <c r="C42" i="19"/>
  <c r="B42" i="19"/>
  <c r="C41" i="19"/>
  <c r="B41" i="19"/>
  <c r="C40" i="19"/>
  <c r="B40" i="19"/>
  <c r="C39" i="19"/>
  <c r="B39" i="19"/>
  <c r="C38" i="19"/>
  <c r="B38" i="19"/>
  <c r="C37" i="19"/>
  <c r="B37" i="19"/>
  <c r="C36" i="19"/>
  <c r="B36" i="19"/>
  <c r="C35" i="19"/>
  <c r="B35" i="19"/>
  <c r="C34" i="19"/>
  <c r="B34" i="19"/>
  <c r="C33" i="19"/>
  <c r="B33" i="19"/>
  <c r="C32" i="19"/>
  <c r="B32" i="19"/>
  <c r="C31" i="19"/>
  <c r="B31" i="19"/>
  <c r="C30" i="19"/>
  <c r="B30" i="19"/>
  <c r="C29" i="19"/>
  <c r="B29" i="19"/>
  <c r="C28" i="19"/>
  <c r="B28" i="19"/>
  <c r="C27" i="19"/>
  <c r="B27" i="19"/>
  <c r="C26" i="19"/>
  <c r="B26" i="19"/>
  <c r="C25" i="19"/>
  <c r="B25" i="19"/>
  <c r="C24" i="19"/>
  <c r="B24" i="19"/>
  <c r="C23" i="19"/>
  <c r="B23" i="19"/>
  <c r="C22" i="19"/>
  <c r="B22" i="19"/>
  <c r="C21" i="19"/>
  <c r="B21" i="19"/>
  <c r="C20" i="19"/>
  <c r="B20" i="19"/>
  <c r="C19" i="19"/>
  <c r="B19" i="19"/>
  <c r="C18" i="19"/>
  <c r="B18" i="19"/>
  <c r="C17" i="19"/>
  <c r="B17" i="19"/>
  <c r="C16" i="19"/>
  <c r="B16" i="19"/>
  <c r="C15" i="19"/>
  <c r="B15" i="19"/>
  <c r="C14" i="19"/>
  <c r="B14" i="19"/>
  <c r="C13" i="19"/>
  <c r="B13" i="19"/>
  <c r="C12" i="19"/>
  <c r="B12" i="19"/>
  <c r="C11" i="19"/>
  <c r="B11" i="19"/>
  <c r="C10" i="19"/>
  <c r="B10" i="19"/>
  <c r="C9" i="19"/>
  <c r="B9" i="19"/>
  <c r="C8" i="19"/>
  <c r="B8" i="19"/>
  <c r="C7" i="19"/>
  <c r="B7" i="19"/>
  <c r="C6" i="19"/>
  <c r="B6" i="19"/>
  <c r="C5" i="19"/>
  <c r="B5" i="19"/>
  <c r="C4" i="19"/>
  <c r="B4" i="19"/>
  <c r="C3" i="19"/>
  <c r="B3" i="19"/>
  <c r="B454" i="15" l="1"/>
  <c r="C454" i="15"/>
  <c r="B456" i="15"/>
  <c r="C456" i="15"/>
  <c r="B458" i="15"/>
  <c r="C458" i="15"/>
  <c r="B480" i="15"/>
  <c r="C480" i="15"/>
  <c r="B460" i="15"/>
  <c r="C460" i="15"/>
  <c r="B462" i="15"/>
  <c r="C462" i="15"/>
  <c r="B464" i="15"/>
  <c r="C464" i="15"/>
  <c r="B479" i="15"/>
  <c r="C479" i="15"/>
  <c r="AC473" i="4" l="1"/>
  <c r="BF473" i="4" s="1"/>
  <c r="AD473" i="4"/>
  <c r="AC472" i="4"/>
  <c r="BF472" i="4" s="1"/>
  <c r="AD472" i="4"/>
  <c r="I101" i="5"/>
  <c r="J101" i="5"/>
  <c r="I102" i="5"/>
  <c r="J102" i="5"/>
  <c r="I103" i="5"/>
  <c r="J103" i="5"/>
  <c r="I104" i="5"/>
  <c r="J104" i="5"/>
  <c r="F293" i="7"/>
  <c r="H293" i="7"/>
  <c r="I293" i="7"/>
  <c r="K293" i="7"/>
  <c r="F558" i="7"/>
  <c r="H558" i="7"/>
  <c r="I558" i="7"/>
  <c r="K558" i="7"/>
  <c r="F559" i="7"/>
  <c r="G559" i="7"/>
  <c r="H559" i="7"/>
  <c r="I559" i="7"/>
  <c r="K559" i="7"/>
  <c r="F562" i="7"/>
  <c r="H562" i="7"/>
  <c r="I562" i="7"/>
  <c r="K562" i="7"/>
  <c r="F563" i="7"/>
  <c r="G563" i="7"/>
  <c r="H563" i="7"/>
  <c r="I563" i="7"/>
  <c r="K563" i="7"/>
  <c r="F564" i="7"/>
  <c r="H564" i="7"/>
  <c r="I564" i="7"/>
  <c r="K564" i="7"/>
  <c r="F565" i="7"/>
  <c r="H565" i="7"/>
  <c r="I565" i="7"/>
  <c r="K565" i="7"/>
  <c r="F589" i="7"/>
  <c r="H589" i="7"/>
  <c r="I589" i="7"/>
  <c r="K589" i="7"/>
  <c r="K790" i="7"/>
  <c r="Q286" i="4" l="1"/>
  <c r="Q285" i="4"/>
  <c r="Q284" i="4"/>
  <c r="Q283" i="4"/>
  <c r="D473" i="4"/>
  <c r="D454" i="4"/>
  <c r="D455" i="4"/>
  <c r="D456" i="4"/>
  <c r="D472" i="4"/>
  <c r="D453" i="4"/>
  <c r="D452" i="4"/>
  <c r="D451" i="4"/>
  <c r="AD471" i="4" l="1"/>
  <c r="AC471" i="4"/>
  <c r="BF471" i="4" s="1"/>
  <c r="D471" i="4"/>
  <c r="B423" i="15"/>
  <c r="C423" i="15"/>
  <c r="B424" i="15"/>
  <c r="C424" i="15"/>
  <c r="B425" i="15"/>
  <c r="C425" i="15"/>
  <c r="B426" i="15"/>
  <c r="C426" i="15"/>
  <c r="B427" i="15"/>
  <c r="C427" i="15"/>
  <c r="B428" i="15"/>
  <c r="C428" i="15"/>
  <c r="B429" i="15"/>
  <c r="C429" i="15"/>
  <c r="B430" i="15"/>
  <c r="C430" i="15"/>
  <c r="B431" i="15"/>
  <c r="C431" i="15"/>
  <c r="B432" i="15"/>
  <c r="C432" i="15"/>
  <c r="B433" i="15"/>
  <c r="C433" i="15"/>
  <c r="B434" i="15"/>
  <c r="C434" i="15"/>
  <c r="B435" i="15"/>
  <c r="C435" i="15"/>
  <c r="B436" i="15"/>
  <c r="C436" i="15"/>
  <c r="B437" i="15"/>
  <c r="C437" i="15"/>
  <c r="B438" i="15"/>
  <c r="C438" i="15"/>
  <c r="B439" i="15"/>
  <c r="C439" i="15"/>
  <c r="B440" i="15"/>
  <c r="C440" i="15"/>
  <c r="B441" i="15"/>
  <c r="C441" i="15"/>
  <c r="B442" i="15"/>
  <c r="C442" i="15"/>
  <c r="B443" i="15"/>
  <c r="C443" i="15"/>
  <c r="B444" i="15"/>
  <c r="C444" i="15"/>
  <c r="B445" i="15"/>
  <c r="C445" i="15"/>
  <c r="B446" i="15"/>
  <c r="C446" i="15"/>
  <c r="B447" i="15"/>
  <c r="C447" i="15"/>
  <c r="B448" i="15"/>
  <c r="C448" i="15"/>
  <c r="B449" i="15"/>
  <c r="C449" i="15"/>
  <c r="B450" i="15"/>
  <c r="C450" i="15"/>
  <c r="B451" i="15"/>
  <c r="C451" i="15"/>
  <c r="B452" i="15"/>
  <c r="C452" i="15"/>
  <c r="B453" i="15"/>
  <c r="C453" i="15"/>
  <c r="B455" i="15"/>
  <c r="C455" i="15"/>
  <c r="B457" i="15"/>
  <c r="C457" i="15"/>
  <c r="B459" i="15"/>
  <c r="C459" i="15"/>
  <c r="B461" i="15"/>
  <c r="C461" i="15"/>
  <c r="B463" i="15"/>
  <c r="C463" i="15"/>
  <c r="B465" i="15"/>
  <c r="C465" i="15"/>
  <c r="B466" i="15"/>
  <c r="C466" i="15"/>
  <c r="B467" i="15"/>
  <c r="C467" i="15"/>
  <c r="B468" i="15"/>
  <c r="C468" i="15"/>
  <c r="B469" i="15"/>
  <c r="C469" i="15"/>
  <c r="B470" i="15"/>
  <c r="C470" i="15"/>
  <c r="B471" i="15"/>
  <c r="C471" i="15"/>
  <c r="B472" i="15"/>
  <c r="C472" i="15"/>
  <c r="B473" i="15"/>
  <c r="C473" i="15"/>
  <c r="B474" i="15"/>
  <c r="C474" i="15"/>
  <c r="B475" i="15"/>
  <c r="C475" i="15"/>
  <c r="B476" i="15"/>
  <c r="C476" i="15"/>
  <c r="B477" i="15"/>
  <c r="C477" i="15"/>
  <c r="B478" i="15"/>
  <c r="C478" i="15"/>
  <c r="T423" i="4" l="1"/>
  <c r="U423" i="4" s="1"/>
  <c r="AC423" i="4"/>
  <c r="AD423" i="4"/>
  <c r="T424" i="4"/>
  <c r="U424" i="4" s="1"/>
  <c r="AC424" i="4"/>
  <c r="AD424" i="4"/>
  <c r="T425" i="4"/>
  <c r="U425" i="4" s="1"/>
  <c r="AC425" i="4"/>
  <c r="AD425" i="4"/>
  <c r="T426" i="4"/>
  <c r="U426" i="4" s="1"/>
  <c r="AC426" i="4"/>
  <c r="AD426" i="4"/>
  <c r="AC432" i="4"/>
  <c r="AD432" i="4"/>
  <c r="AC433" i="4"/>
  <c r="AD433" i="4"/>
  <c r="AC434" i="4"/>
  <c r="BF434" i="4" s="1"/>
  <c r="AD434" i="4"/>
  <c r="AC435" i="4"/>
  <c r="AD435" i="4"/>
  <c r="AC436" i="4"/>
  <c r="BF436" i="4" s="1"/>
  <c r="AD436" i="4"/>
  <c r="AC437" i="4"/>
  <c r="AD437" i="4"/>
  <c r="AC438" i="4"/>
  <c r="AD438" i="4"/>
  <c r="AC439" i="4"/>
  <c r="AD439" i="4"/>
  <c r="AC440" i="4"/>
  <c r="AD440" i="4"/>
  <c r="T441" i="4"/>
  <c r="BC441" i="4" s="1"/>
  <c r="AC442" i="4"/>
  <c r="AD442" i="4"/>
  <c r="T443" i="4"/>
  <c r="BC443" i="4" s="1"/>
  <c r="AC444" i="4"/>
  <c r="AD444" i="4"/>
  <c r="T447" i="4"/>
  <c r="U447" i="4" s="1"/>
  <c r="AC447" i="4"/>
  <c r="AD447" i="4"/>
  <c r="T448" i="4"/>
  <c r="U448" i="4" s="1"/>
  <c r="AC448" i="4"/>
  <c r="AD448" i="4"/>
  <c r="T449" i="4"/>
  <c r="U449" i="4" s="1"/>
  <c r="AC449" i="4"/>
  <c r="AD449" i="4"/>
  <c r="T450" i="4"/>
  <c r="U450" i="4" s="1"/>
  <c r="AC450" i="4"/>
  <c r="AD450" i="4"/>
  <c r="T457" i="4"/>
  <c r="BC457" i="4" s="1"/>
  <c r="T458" i="4"/>
  <c r="BC458" i="4" s="1"/>
  <c r="AC460" i="4"/>
  <c r="BF460" i="4" s="1"/>
  <c r="AD460" i="4"/>
  <c r="AC461" i="4"/>
  <c r="BF461" i="4" s="1"/>
  <c r="AD461" i="4"/>
  <c r="AC462" i="4"/>
  <c r="AD462" i="4"/>
  <c r="AC463" i="4"/>
  <c r="BF463" i="4" s="1"/>
  <c r="AD463" i="4"/>
  <c r="AC464" i="4"/>
  <c r="BF464" i="4" s="1"/>
  <c r="AD464" i="4"/>
  <c r="AC465" i="4"/>
  <c r="AD465" i="4"/>
  <c r="AC466" i="4"/>
  <c r="AD466" i="4"/>
  <c r="AC467" i="4"/>
  <c r="BF467" i="4" s="1"/>
  <c r="AD467" i="4"/>
  <c r="AC468" i="4"/>
  <c r="BF468" i="4" s="1"/>
  <c r="AD468" i="4"/>
  <c r="AC469" i="4"/>
  <c r="BF469" i="4" s="1"/>
  <c r="AD469" i="4"/>
  <c r="AC470" i="4"/>
  <c r="BF470" i="4" s="1"/>
  <c r="AD470"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7" i="4"/>
  <c r="D458" i="4"/>
  <c r="D459" i="4"/>
  <c r="D460" i="4"/>
  <c r="D461" i="4"/>
  <c r="D462" i="4"/>
  <c r="D463" i="4"/>
  <c r="D464" i="4"/>
  <c r="D465" i="4"/>
  <c r="D466" i="4"/>
  <c r="D467" i="4"/>
  <c r="D468" i="4"/>
  <c r="D469" i="4"/>
  <c r="D470" i="4"/>
  <c r="T176" i="4"/>
  <c r="U176" i="4" s="1"/>
  <c r="T280" i="4"/>
  <c r="BC280" i="4" s="1"/>
  <c r="T287" i="4"/>
  <c r="BC287" i="4" s="1"/>
  <c r="T220" i="4"/>
  <c r="U220" i="4" s="1"/>
  <c r="T328" i="4"/>
  <c r="BC328" i="4" s="1"/>
  <c r="T329" i="4"/>
  <c r="BC329" i="4" s="1"/>
  <c r="BF462" i="4" l="1"/>
  <c r="BF437" i="4"/>
  <c r="BF465" i="4"/>
  <c r="BF466" i="4"/>
  <c r="BF433" i="4"/>
  <c r="BF435" i="4"/>
  <c r="BF439" i="4"/>
  <c r="BF438" i="4"/>
  <c r="BF432" i="4"/>
  <c r="BD280" i="4"/>
  <c r="BD281" i="4"/>
  <c r="BD279" i="4"/>
  <c r="BD329" i="4"/>
  <c r="BD287" i="4"/>
  <c r="BD282" i="4"/>
  <c r="BD328" i="4"/>
  <c r="U329" i="4"/>
  <c r="U328" i="4"/>
  <c r="U443" i="4"/>
  <c r="U458" i="4"/>
  <c r="U441" i="4"/>
  <c r="U457" i="4"/>
  <c r="U287" i="4"/>
  <c r="U280" i="4"/>
  <c r="T279" i="4"/>
  <c r="BC279" i="4" s="1"/>
  <c r="T459" i="4"/>
  <c r="BC459" i="4" s="1"/>
  <c r="T445" i="4"/>
  <c r="BC445" i="4" s="1"/>
  <c r="T281" i="4"/>
  <c r="BC281" i="4" s="1"/>
  <c r="F653" i="7"/>
  <c r="G653" i="7"/>
  <c r="H653" i="7"/>
  <c r="I653" i="7"/>
  <c r="K653" i="7"/>
  <c r="F527" i="7"/>
  <c r="G527" i="7"/>
  <c r="H527" i="7"/>
  <c r="I527" i="7"/>
  <c r="K527" i="7"/>
  <c r="F528" i="7"/>
  <c r="H528" i="7"/>
  <c r="I528" i="7"/>
  <c r="K528" i="7"/>
  <c r="F529" i="7"/>
  <c r="H529" i="7"/>
  <c r="I529" i="7"/>
  <c r="K529" i="7"/>
  <c r="F530" i="7"/>
  <c r="H530" i="7"/>
  <c r="I530" i="7"/>
  <c r="K530" i="7"/>
  <c r="F531" i="7"/>
  <c r="H531" i="7"/>
  <c r="I531" i="7"/>
  <c r="K531" i="7"/>
  <c r="F532" i="7"/>
  <c r="H532" i="7"/>
  <c r="I532" i="7"/>
  <c r="K532" i="7"/>
  <c r="F533" i="7"/>
  <c r="H533" i="7"/>
  <c r="I533" i="7"/>
  <c r="K533" i="7"/>
  <c r="F534" i="7"/>
  <c r="H534" i="7"/>
  <c r="I534" i="7"/>
  <c r="K534" i="7"/>
  <c r="F535" i="7"/>
  <c r="H535" i="7"/>
  <c r="I535" i="7"/>
  <c r="K535" i="7"/>
  <c r="F536" i="7"/>
  <c r="H536" i="7"/>
  <c r="I536" i="7"/>
  <c r="K536" i="7"/>
  <c r="F537" i="7"/>
  <c r="H537" i="7"/>
  <c r="I537" i="7"/>
  <c r="K537" i="7"/>
  <c r="F538" i="7"/>
  <c r="G538" i="7"/>
  <c r="H538" i="7"/>
  <c r="I538" i="7"/>
  <c r="K538" i="7"/>
  <c r="F539" i="7"/>
  <c r="H539" i="7"/>
  <c r="I539" i="7"/>
  <c r="K539" i="7"/>
  <c r="F540" i="7"/>
  <c r="H540" i="7"/>
  <c r="I540" i="7"/>
  <c r="K540" i="7"/>
  <c r="F541" i="7"/>
  <c r="H541" i="7"/>
  <c r="I541" i="7"/>
  <c r="K541" i="7"/>
  <c r="F542" i="7"/>
  <c r="H542" i="7"/>
  <c r="I542" i="7"/>
  <c r="K542" i="7"/>
  <c r="F543" i="7"/>
  <c r="H543" i="7"/>
  <c r="I543" i="7"/>
  <c r="K543" i="7"/>
  <c r="F544" i="7"/>
  <c r="H544" i="7"/>
  <c r="Q141" i="4" s="1"/>
  <c r="I544" i="7"/>
  <c r="K544" i="7"/>
  <c r="F545" i="7"/>
  <c r="H545" i="7"/>
  <c r="AK443" i="4" s="1"/>
  <c r="I545" i="7"/>
  <c r="K545" i="7"/>
  <c r="F546" i="7"/>
  <c r="H546" i="7"/>
  <c r="AP502" i="4" s="1"/>
  <c r="I546" i="7"/>
  <c r="K546" i="7"/>
  <c r="F547" i="7"/>
  <c r="H547" i="7"/>
  <c r="Q140" i="4" s="1"/>
  <c r="I547" i="7"/>
  <c r="K547" i="7"/>
  <c r="F548" i="7"/>
  <c r="H548" i="7"/>
  <c r="Q137" i="4" s="1"/>
  <c r="I548" i="7"/>
  <c r="K548" i="7"/>
  <c r="F549" i="7"/>
  <c r="H549" i="7"/>
  <c r="AP549" i="4" s="1"/>
  <c r="I549" i="7"/>
  <c r="K549" i="7"/>
  <c r="F556" i="7"/>
  <c r="G556" i="7"/>
  <c r="H556" i="7"/>
  <c r="I556" i="7"/>
  <c r="K556" i="7"/>
  <c r="F557" i="7"/>
  <c r="H557" i="7"/>
  <c r="I557" i="7"/>
  <c r="K557" i="7"/>
  <c r="F577" i="7"/>
  <c r="H577" i="7"/>
  <c r="I577" i="7"/>
  <c r="K577" i="7"/>
  <c r="F578" i="7"/>
  <c r="H578" i="7"/>
  <c r="I578" i="7"/>
  <c r="K578" i="7"/>
  <c r="F579" i="7"/>
  <c r="H579" i="7"/>
  <c r="I579" i="7"/>
  <c r="K579" i="7"/>
  <c r="G108" i="5"/>
  <c r="N475" i="18"/>
  <c r="G591" i="7"/>
  <c r="N471" i="18"/>
  <c r="Q143" i="4" l="1"/>
  <c r="Q145" i="4"/>
  <c r="Q142" i="4"/>
  <c r="U445" i="4"/>
  <c r="U459" i="4"/>
  <c r="N404" i="18"/>
  <c r="N407" i="18"/>
  <c r="N391" i="18"/>
  <c r="N408" i="18"/>
  <c r="N392" i="18"/>
  <c r="N400" i="18"/>
  <c r="N393" i="18"/>
  <c r="N419" i="18"/>
  <c r="N394" i="18"/>
  <c r="N395" i="18"/>
  <c r="N396" i="18"/>
  <c r="R457" i="4" s="1"/>
  <c r="BG457" i="4" s="1"/>
  <c r="N405" i="18"/>
  <c r="N401" i="18"/>
  <c r="N435" i="18"/>
  <c r="N422" i="18"/>
  <c r="R478" i="4" s="1"/>
  <c r="BG478" i="4" s="1"/>
  <c r="N423" i="18"/>
  <c r="N424" i="18"/>
  <c r="N440" i="18"/>
  <c r="N456" i="18"/>
  <c r="N425" i="18"/>
  <c r="N457" i="18"/>
  <c r="N421" i="18"/>
  <c r="N426" i="18"/>
  <c r="N442" i="18"/>
  <c r="N458" i="18"/>
  <c r="N427" i="18"/>
  <c r="R477" i="4" s="1"/>
  <c r="BG477" i="4" s="1"/>
  <c r="N459" i="18"/>
  <c r="N444" i="18"/>
  <c r="R520" i="4" s="1"/>
  <c r="BG520" i="4" s="1"/>
  <c r="N445" i="18"/>
  <c r="N461" i="18"/>
  <c r="R509" i="4" s="1"/>
  <c r="BG509" i="4" s="1"/>
  <c r="N431" i="18"/>
  <c r="R522" i="4" s="1"/>
  <c r="BG522" i="4" s="1"/>
  <c r="N113" i="18"/>
  <c r="N76" i="18"/>
  <c r="N78" i="18"/>
  <c r="N82" i="18"/>
  <c r="N66" i="18"/>
  <c r="N210" i="18"/>
  <c r="N233" i="18"/>
  <c r="N13" i="18"/>
  <c r="N14" i="18"/>
  <c r="N278" i="18"/>
  <c r="N15" i="18"/>
  <c r="R30" i="4" s="1"/>
  <c r="BG30" i="4" s="1"/>
  <c r="N22" i="18"/>
  <c r="N26" i="18"/>
  <c r="N313" i="18"/>
  <c r="N366" i="18"/>
  <c r="N367" i="18"/>
  <c r="R386" i="4" s="1"/>
  <c r="BG386" i="4" s="1"/>
  <c r="N368" i="18"/>
  <c r="N372" i="18"/>
  <c r="N356" i="18"/>
  <c r="N374" i="18"/>
  <c r="N357" i="18"/>
  <c r="N375" i="18"/>
  <c r="N358" i="18"/>
  <c r="N377" i="18"/>
  <c r="N359" i="18"/>
  <c r="N378" i="18"/>
  <c r="N360" i="18"/>
  <c r="R355" i="4" s="1"/>
  <c r="BG355" i="4" s="1"/>
  <c r="N379" i="18"/>
  <c r="R385" i="4" s="1"/>
  <c r="BG385" i="4" s="1"/>
  <c r="N361" i="18"/>
  <c r="N362" i="18"/>
  <c r="N364" i="18"/>
  <c r="N327" i="18"/>
  <c r="N186" i="18"/>
  <c r="N187" i="18"/>
  <c r="N303" i="18"/>
  <c r="N189" i="18"/>
  <c r="N173" i="18"/>
  <c r="N273" i="18"/>
  <c r="N192" i="18"/>
  <c r="N231" i="18"/>
  <c r="N318" i="18"/>
  <c r="N211" i="18"/>
  <c r="N32" i="18"/>
  <c r="N239" i="18"/>
  <c r="N241" i="18"/>
  <c r="N190" i="18"/>
  <c r="N6" i="18"/>
  <c r="N8" i="18"/>
  <c r="N29" i="18"/>
  <c r="N30" i="18"/>
  <c r="N270" i="18"/>
  <c r="N371" i="18"/>
  <c r="N34" i="18"/>
  <c r="N35" i="18"/>
  <c r="N67" i="18"/>
  <c r="N191" i="18"/>
  <c r="N308" i="18"/>
  <c r="N325" i="18"/>
  <c r="N27" i="18"/>
  <c r="N28" i="18"/>
  <c r="N43" i="18"/>
  <c r="N247" i="18"/>
  <c r="N219" i="18"/>
  <c r="N316" i="18"/>
  <c r="N333" i="18"/>
  <c r="N249" i="18"/>
  <c r="N330" i="18"/>
  <c r="N226" i="18"/>
  <c r="R136" i="4" s="1"/>
  <c r="BG136" i="4" s="1"/>
  <c r="N222" i="18"/>
  <c r="N403" i="18"/>
  <c r="N224" i="18"/>
  <c r="N353" i="18"/>
  <c r="N228" i="18"/>
  <c r="N230" i="18"/>
  <c r="N339" i="18"/>
  <c r="R335" i="4" s="1"/>
  <c r="BG335" i="4" s="1"/>
  <c r="N232" i="18"/>
  <c r="R501" i="4" s="1"/>
  <c r="BG501" i="4" s="1"/>
  <c r="N234" i="18"/>
  <c r="N236" i="18"/>
  <c r="N238" i="18"/>
  <c r="N279" i="18"/>
  <c r="N240" i="18"/>
  <c r="N245" i="18"/>
  <c r="N184" i="18"/>
  <c r="N267" i="18"/>
  <c r="N185" i="18"/>
  <c r="N317" i="18"/>
  <c r="N206" i="18"/>
  <c r="N178" i="18"/>
  <c r="N179" i="18"/>
  <c r="N328" i="18"/>
  <c r="N180" i="18"/>
  <c r="N329" i="18"/>
  <c r="N181" i="18"/>
  <c r="N164" i="18"/>
  <c r="N182" i="18"/>
  <c r="N296" i="18"/>
  <c r="N381" i="18"/>
  <c r="N183" i="18"/>
  <c r="N41" i="18"/>
  <c r="R62" i="4" s="1"/>
  <c r="BG62" i="4" s="1"/>
  <c r="N62" i="18"/>
  <c r="R443" i="4" s="1"/>
  <c r="BG443" i="4" s="1"/>
  <c r="N268" i="18"/>
  <c r="N44" i="18"/>
  <c r="N259" i="18"/>
  <c r="N65" i="18"/>
  <c r="N63" i="18"/>
  <c r="N80" i="18"/>
  <c r="N64" i="18"/>
  <c r="N323" i="18"/>
  <c r="R306" i="4" s="1"/>
  <c r="BG306" i="4" s="1"/>
  <c r="N193" i="18"/>
  <c r="N212" i="18"/>
  <c r="N109" i="18"/>
  <c r="N311" i="18"/>
  <c r="N61" i="18"/>
  <c r="N314" i="18"/>
  <c r="R277" i="4" s="1"/>
  <c r="BG277" i="4" s="1"/>
  <c r="N269" i="18"/>
  <c r="N322" i="18"/>
  <c r="R305" i="4" s="1"/>
  <c r="BG305" i="4" s="1"/>
  <c r="N141" i="18"/>
  <c r="N142" i="18"/>
  <c r="N284" i="18"/>
  <c r="N143" i="18"/>
  <c r="N144" i="18"/>
  <c r="N237" i="18"/>
  <c r="N197" i="18"/>
  <c r="N293" i="18"/>
  <c r="N198" i="18"/>
  <c r="N215" i="18"/>
  <c r="N147" i="18"/>
  <c r="N200" i="18"/>
  <c r="N201" i="18"/>
  <c r="N202" i="18"/>
  <c r="N167" i="18"/>
  <c r="N168" i="18"/>
  <c r="N169" i="18"/>
  <c r="N170" i="18"/>
  <c r="N174" i="18"/>
  <c r="N175" i="18"/>
  <c r="N176" i="18"/>
  <c r="N277" i="18"/>
  <c r="N310" i="18"/>
  <c r="N172" i="18"/>
  <c r="N163" i="18"/>
  <c r="N312" i="18"/>
  <c r="N380" i="18"/>
  <c r="N217" i="18"/>
  <c r="N345" i="18"/>
  <c r="R334" i="4" s="1"/>
  <c r="BG334" i="4" s="1"/>
  <c r="N4" i="18"/>
  <c r="N3" i="18"/>
  <c r="R21" i="4" s="1"/>
  <c r="BG21" i="4" s="1"/>
  <c r="N5" i="18"/>
  <c r="N7" i="18"/>
  <c r="N31" i="18"/>
  <c r="N304" i="18"/>
  <c r="N10" i="18"/>
  <c r="N11" i="18"/>
  <c r="R60" i="4" s="1"/>
  <c r="BG60" i="4" s="1"/>
  <c r="N12" i="18"/>
  <c r="N275" i="18"/>
  <c r="N235" i="18"/>
  <c r="N214" i="18"/>
  <c r="R129" i="4" s="1"/>
  <c r="BG129" i="4" s="1"/>
  <c r="N294" i="18"/>
  <c r="N73" i="18"/>
  <c r="N9" i="18"/>
  <c r="R36" i="4" s="1"/>
  <c r="BG36" i="4" s="1"/>
  <c r="N243" i="18"/>
  <c r="N75" i="18"/>
  <c r="N299" i="18"/>
  <c r="N157" i="18"/>
  <c r="N68" i="18"/>
  <c r="N69" i="18"/>
  <c r="N177" i="18"/>
  <c r="N285" i="18"/>
  <c r="N321" i="18"/>
  <c r="N55" i="18"/>
  <c r="N70" i="18"/>
  <c r="N56" i="18"/>
  <c r="N71" i="18"/>
  <c r="N57" i="18"/>
  <c r="R445" i="4" s="1"/>
  <c r="BG445" i="4" s="1"/>
  <c r="N72" i="18"/>
  <c r="N58" i="18"/>
  <c r="R27" i="4" s="1"/>
  <c r="BG27" i="4" s="1"/>
  <c r="N60" i="18"/>
  <c r="N216" i="18"/>
  <c r="N134" i="18"/>
  <c r="R55" i="4" s="1"/>
  <c r="BG55" i="4" s="1"/>
  <c r="N135" i="18"/>
  <c r="N136" i="18"/>
  <c r="R63" i="4" s="1"/>
  <c r="BG63" i="4" s="1"/>
  <c r="N137" i="18"/>
  <c r="R237" i="4" s="1"/>
  <c r="BG237" i="4" s="1"/>
  <c r="N138" i="18"/>
  <c r="N140" i="18"/>
  <c r="N307" i="18"/>
  <c r="N139" i="18"/>
  <c r="N208" i="18"/>
  <c r="N129" i="18"/>
  <c r="R549" i="4" s="1"/>
  <c r="BG549" i="4" s="1"/>
  <c r="N130" i="18"/>
  <c r="N131" i="18"/>
  <c r="N331" i="18"/>
  <c r="N132" i="18"/>
  <c r="R56" i="4" s="1"/>
  <c r="BG56" i="4" s="1"/>
  <c r="N133" i="18"/>
  <c r="N382" i="18"/>
  <c r="N283" i="18"/>
  <c r="N276" i="18"/>
  <c r="N286" i="18"/>
  <c r="N287" i="18"/>
  <c r="N334" i="18"/>
  <c r="N288" i="18"/>
  <c r="N336" i="18"/>
  <c r="N290" i="18"/>
  <c r="N338" i="18"/>
  <c r="N291" i="18"/>
  <c r="N289" i="18"/>
  <c r="N335" i="18"/>
  <c r="N340" i="18"/>
  <c r="N341" i="18"/>
  <c r="N342" i="18"/>
  <c r="N280" i="18"/>
  <c r="N337" i="18"/>
  <c r="N271" i="18"/>
  <c r="R278" i="4" s="1"/>
  <c r="BG278" i="4" s="1"/>
  <c r="N281" i="18"/>
  <c r="N282" i="18"/>
  <c r="N203" i="18"/>
  <c r="N204" i="18"/>
  <c r="N158" i="18"/>
  <c r="N332" i="18"/>
  <c r="N409" i="18"/>
  <c r="N410" i="18"/>
  <c r="R446" i="4" s="1"/>
  <c r="BG446" i="4" s="1"/>
  <c r="N417" i="18"/>
  <c r="N406" i="18"/>
  <c r="N412" i="18"/>
  <c r="N413" i="18"/>
  <c r="N428" i="18"/>
  <c r="N414" i="18"/>
  <c r="N429" i="18"/>
  <c r="N411" i="18"/>
  <c r="N351" i="18"/>
  <c r="N370" i="18"/>
  <c r="R384" i="4" s="1"/>
  <c r="BG384" i="4" s="1"/>
  <c r="N260" i="18"/>
  <c r="N464" i="18"/>
  <c r="N261" i="18"/>
  <c r="N262" i="18"/>
  <c r="N263" i="18"/>
  <c r="N443" i="18"/>
  <c r="N399" i="18"/>
  <c r="N402" i="18"/>
  <c r="N319" i="18"/>
  <c r="N97" i="18"/>
  <c r="N99" i="18"/>
  <c r="N390" i="18"/>
  <c r="N101" i="18"/>
  <c r="N84" i="18"/>
  <c r="N103" i="18"/>
  <c r="N105" i="18"/>
  <c r="N107" i="18"/>
  <c r="N114" i="18"/>
  <c r="N115" i="18"/>
  <c r="N199" i="18"/>
  <c r="N116" i="18"/>
  <c r="N117" i="18"/>
  <c r="N398" i="18"/>
  <c r="R430" i="4" s="1"/>
  <c r="BG430" i="4" s="1"/>
  <c r="N363" i="18"/>
  <c r="N383" i="18"/>
  <c r="N302" i="18"/>
  <c r="N196" i="18"/>
  <c r="N145" i="18"/>
  <c r="N146" i="18"/>
  <c r="N343" i="18"/>
  <c r="N46" i="18"/>
  <c r="N47" i="18"/>
  <c r="N433" i="18"/>
  <c r="N48" i="18"/>
  <c r="N49" i="18"/>
  <c r="N207" i="18"/>
  <c r="N225" i="18"/>
  <c r="N320" i="18"/>
  <c r="N51" i="18"/>
  <c r="N229" i="18"/>
  <c r="N52" i="18"/>
  <c r="N50" i="18"/>
  <c r="R459" i="4" s="1"/>
  <c r="BG459" i="4" s="1"/>
  <c r="N53" i="18"/>
  <c r="N432" i="18"/>
  <c r="N309" i="18"/>
  <c r="N74" i="18"/>
  <c r="N324" i="18"/>
  <c r="R304" i="4" s="1"/>
  <c r="BG304" i="4" s="1"/>
  <c r="N415" i="18"/>
  <c r="N416" i="18"/>
  <c r="N436" i="18"/>
  <c r="N418" i="18"/>
  <c r="N438" i="18"/>
  <c r="N439" i="18"/>
  <c r="N441" i="18"/>
  <c r="N437" i="18"/>
  <c r="N420" i="18"/>
  <c r="N446" i="18"/>
  <c r="N195" i="18"/>
  <c r="N306" i="18"/>
  <c r="N161" i="18"/>
  <c r="N162" i="18"/>
  <c r="N354" i="18"/>
  <c r="N350" i="18"/>
  <c r="N344" i="18"/>
  <c r="R333" i="4" s="1"/>
  <c r="BG333" i="4" s="1"/>
  <c r="N346" i="18"/>
  <c r="N347" i="18"/>
  <c r="N349" i="18"/>
  <c r="N248" i="18"/>
  <c r="N255" i="18"/>
  <c r="N250" i="18"/>
  <c r="N251" i="18"/>
  <c r="N252" i="18"/>
  <c r="N434" i="18"/>
  <c r="N254" i="18"/>
  <c r="N256" i="18"/>
  <c r="N257" i="18"/>
  <c r="N355" i="18"/>
  <c r="N258" i="18"/>
  <c r="N242" i="18"/>
  <c r="R203" i="4" s="1"/>
  <c r="BG203" i="4" s="1"/>
  <c r="N244" i="18"/>
  <c r="N246" i="18"/>
  <c r="R189" i="4" s="1"/>
  <c r="BG189" i="4" s="1"/>
  <c r="N430" i="18"/>
  <c r="N119" i="18"/>
  <c r="N301" i="18"/>
  <c r="N120" i="18"/>
  <c r="N121" i="18"/>
  <c r="N122" i="18"/>
  <c r="N124" i="18"/>
  <c r="N209" i="18"/>
  <c r="N305" i="18"/>
  <c r="N125" i="18"/>
  <c r="N126" i="18"/>
  <c r="N127" i="18"/>
  <c r="N123" i="18"/>
  <c r="N386" i="18"/>
  <c r="N387" i="18"/>
  <c r="N388" i="18"/>
  <c r="R411" i="4" s="1"/>
  <c r="BG411" i="4" s="1"/>
  <c r="N389" i="18"/>
  <c r="N384" i="18"/>
  <c r="N397" i="18"/>
  <c r="R431" i="4" s="1"/>
  <c r="BG431" i="4" s="1"/>
  <c r="N385" i="18"/>
  <c r="N220" i="18"/>
  <c r="N221" i="18"/>
  <c r="N223" i="18"/>
  <c r="N150" i="18"/>
  <c r="N166" i="18"/>
  <c r="N151" i="18"/>
  <c r="N152" i="18"/>
  <c r="N205" i="18"/>
  <c r="N153" i="18"/>
  <c r="N352" i="18"/>
  <c r="N154" i="18"/>
  <c r="R64" i="4" s="1"/>
  <c r="BG64" i="4" s="1"/>
  <c r="N155" i="18"/>
  <c r="N156" i="18"/>
  <c r="N159" i="18"/>
  <c r="N160" i="18"/>
  <c r="N148" i="18"/>
  <c r="N149" i="18"/>
  <c r="N165" i="18"/>
  <c r="N45" i="18"/>
  <c r="N218" i="18"/>
  <c r="N315" i="18"/>
  <c r="N227" i="18"/>
  <c r="N36" i="18"/>
  <c r="R33" i="4" s="1"/>
  <c r="BG33" i="4" s="1"/>
  <c r="N23" i="18"/>
  <c r="N37" i="18"/>
  <c r="R61" i="4" s="1"/>
  <c r="BG61" i="4" s="1"/>
  <c r="N292" i="18"/>
  <c r="N326" i="18"/>
  <c r="N38" i="18"/>
  <c r="N272" i="18"/>
  <c r="N39" i="18"/>
  <c r="N40" i="18"/>
  <c r="N110" i="18"/>
  <c r="N460" i="18"/>
  <c r="N42" i="18"/>
  <c r="N111" i="18"/>
  <c r="N112" i="18"/>
  <c r="N369" i="18"/>
  <c r="N264" i="18"/>
  <c r="N265" i="18"/>
  <c r="R276" i="4" s="1"/>
  <c r="BG276" i="4" s="1"/>
  <c r="N266" i="18"/>
  <c r="N59" i="18"/>
  <c r="N118" i="18"/>
  <c r="N300" i="18"/>
  <c r="N77" i="18"/>
  <c r="N79" i="18"/>
  <c r="N81" i="18"/>
  <c r="R25" i="4" s="1"/>
  <c r="BG25" i="4" s="1"/>
  <c r="N85" i="18"/>
  <c r="N83" i="18"/>
  <c r="N98" i="18"/>
  <c r="N100" i="18"/>
  <c r="N274" i="18"/>
  <c r="N102" i="18"/>
  <c r="N54" i="18"/>
  <c r="N104" i="18"/>
  <c r="N106" i="18"/>
  <c r="N128" i="18"/>
  <c r="N108" i="18"/>
  <c r="N213" i="18"/>
  <c r="R24" i="4" s="1"/>
  <c r="BG24" i="4" s="1"/>
  <c r="N295" i="18"/>
  <c r="N297" i="18"/>
  <c r="G597" i="7"/>
  <c r="G594" i="7"/>
  <c r="G595" i="7"/>
  <c r="G592" i="7"/>
  <c r="G588" i="7"/>
  <c r="G541" i="7"/>
  <c r="G587" i="7"/>
  <c r="G596" i="7"/>
  <c r="G106" i="5"/>
  <c r="G105" i="5"/>
  <c r="G107" i="5"/>
  <c r="D21" i="20"/>
  <c r="D79" i="20"/>
  <c r="D99" i="20"/>
  <c r="D9" i="20"/>
  <c r="D52" i="20"/>
  <c r="D90" i="20"/>
  <c r="D15" i="20"/>
  <c r="D35" i="20"/>
  <c r="D95" i="20"/>
  <c r="G532" i="7"/>
  <c r="G581" i="7"/>
  <c r="G578" i="7"/>
  <c r="G564" i="7"/>
  <c r="G565" i="7"/>
  <c r="G531" i="7"/>
  <c r="G293" i="7"/>
  <c r="G589" i="7"/>
  <c r="G562" i="7"/>
  <c r="G534" i="7"/>
  <c r="G558" i="7"/>
  <c r="G535" i="7"/>
  <c r="G557" i="7"/>
  <c r="G539" i="7"/>
  <c r="G533" i="7"/>
  <c r="G577" i="7"/>
  <c r="G540" i="7"/>
  <c r="G547" i="7"/>
  <c r="G542" i="7"/>
  <c r="G548" i="7"/>
  <c r="G529" i="7"/>
  <c r="G530" i="7"/>
  <c r="G544" i="7"/>
  <c r="G537" i="7"/>
  <c r="U279" i="4"/>
  <c r="U281" i="4"/>
  <c r="G579" i="7"/>
  <c r="G543" i="7"/>
  <c r="G545" i="7"/>
  <c r="G546" i="7"/>
  <c r="G536" i="7"/>
  <c r="G549" i="7"/>
  <c r="G528" i="7"/>
  <c r="B4" i="15"/>
  <c r="C4" i="15"/>
  <c r="B5" i="15"/>
  <c r="C5" i="15"/>
  <c r="B6" i="15"/>
  <c r="C6" i="15"/>
  <c r="B7" i="15"/>
  <c r="C7" i="15"/>
  <c r="B8" i="15"/>
  <c r="C8" i="15"/>
  <c r="B9" i="15"/>
  <c r="C9" i="15"/>
  <c r="B10" i="15"/>
  <c r="C10" i="15"/>
  <c r="B11" i="15"/>
  <c r="C11" i="15"/>
  <c r="B12" i="15"/>
  <c r="C12" i="15"/>
  <c r="B13" i="15"/>
  <c r="C13" i="15"/>
  <c r="B14" i="15"/>
  <c r="C14" i="15"/>
  <c r="B15" i="15"/>
  <c r="C15" i="15"/>
  <c r="B16" i="15"/>
  <c r="C16" i="15"/>
  <c r="B17" i="15"/>
  <c r="C17" i="15"/>
  <c r="B18" i="15"/>
  <c r="C18" i="15"/>
  <c r="B19" i="15"/>
  <c r="C19" i="15"/>
  <c r="B20" i="15"/>
  <c r="C20" i="15"/>
  <c r="B21" i="15"/>
  <c r="C21" i="15"/>
  <c r="B22" i="15"/>
  <c r="C22" i="15"/>
  <c r="B23" i="15"/>
  <c r="C23" i="15"/>
  <c r="B24" i="15"/>
  <c r="C24" i="15"/>
  <c r="B25" i="15"/>
  <c r="C25" i="15"/>
  <c r="B26" i="15"/>
  <c r="C26" i="15"/>
  <c r="B27" i="15"/>
  <c r="C27" i="15"/>
  <c r="B28" i="15"/>
  <c r="C28" i="15"/>
  <c r="B29" i="15"/>
  <c r="C29" i="15"/>
  <c r="B30" i="15"/>
  <c r="C30" i="15"/>
  <c r="B31" i="15"/>
  <c r="C31" i="15"/>
  <c r="B32" i="15"/>
  <c r="C32" i="15"/>
  <c r="B33" i="15"/>
  <c r="C33" i="15"/>
  <c r="B34" i="15"/>
  <c r="C34" i="15"/>
  <c r="B35" i="15"/>
  <c r="C35" i="15"/>
  <c r="B36" i="15"/>
  <c r="C36" i="15"/>
  <c r="B37" i="15"/>
  <c r="C37" i="15"/>
  <c r="B38" i="15"/>
  <c r="C38" i="15"/>
  <c r="B39" i="15"/>
  <c r="C39" i="15"/>
  <c r="B40" i="15"/>
  <c r="C40" i="15"/>
  <c r="B41" i="15"/>
  <c r="C41" i="15"/>
  <c r="B42" i="15"/>
  <c r="C42" i="15"/>
  <c r="B43" i="15"/>
  <c r="C43" i="15"/>
  <c r="B44" i="15"/>
  <c r="C44" i="15"/>
  <c r="B45" i="15"/>
  <c r="C45" i="15"/>
  <c r="B46" i="15"/>
  <c r="C46" i="15"/>
  <c r="B47" i="15"/>
  <c r="C47" i="15"/>
  <c r="B48" i="15"/>
  <c r="C48" i="15"/>
  <c r="B49" i="15"/>
  <c r="C49" i="15"/>
  <c r="B50" i="15"/>
  <c r="C50" i="15"/>
  <c r="B51" i="15"/>
  <c r="C51" i="15"/>
  <c r="B52" i="15"/>
  <c r="C52" i="15"/>
  <c r="B53" i="15"/>
  <c r="C53" i="15"/>
  <c r="B54" i="15"/>
  <c r="C54" i="15"/>
  <c r="B55" i="15"/>
  <c r="C55" i="15"/>
  <c r="B56" i="15"/>
  <c r="C56" i="15"/>
  <c r="B57" i="15"/>
  <c r="C57" i="15"/>
  <c r="B58" i="15"/>
  <c r="C58" i="15"/>
  <c r="B59" i="15"/>
  <c r="C59" i="15"/>
  <c r="B60" i="15"/>
  <c r="C60" i="15"/>
  <c r="B61" i="15"/>
  <c r="C61" i="15"/>
  <c r="B62" i="15"/>
  <c r="C62" i="15"/>
  <c r="B63" i="15"/>
  <c r="C63" i="15"/>
  <c r="B64" i="15"/>
  <c r="C64" i="15"/>
  <c r="B65" i="15"/>
  <c r="C65" i="15"/>
  <c r="B66" i="15"/>
  <c r="C66" i="15"/>
  <c r="B67" i="15"/>
  <c r="C67" i="15"/>
  <c r="B68" i="15"/>
  <c r="C68" i="15"/>
  <c r="B69" i="15"/>
  <c r="C69" i="15"/>
  <c r="B70" i="15"/>
  <c r="C70" i="15"/>
  <c r="B71" i="15"/>
  <c r="C71" i="15"/>
  <c r="B72" i="15"/>
  <c r="C72" i="15"/>
  <c r="B73" i="15"/>
  <c r="C73" i="15"/>
  <c r="B74" i="15"/>
  <c r="C74" i="15"/>
  <c r="B75" i="15"/>
  <c r="C75" i="15"/>
  <c r="B76" i="15"/>
  <c r="C76" i="15"/>
  <c r="B77" i="15"/>
  <c r="C77" i="15"/>
  <c r="B78" i="15"/>
  <c r="C78" i="15"/>
  <c r="B79" i="15"/>
  <c r="C79" i="15"/>
  <c r="B80" i="15"/>
  <c r="C80" i="15"/>
  <c r="B81" i="15"/>
  <c r="C81" i="15"/>
  <c r="B82" i="15"/>
  <c r="C82" i="15"/>
  <c r="B83" i="15"/>
  <c r="C83" i="15"/>
  <c r="B84" i="15"/>
  <c r="C84" i="15"/>
  <c r="B85" i="15"/>
  <c r="C85" i="15"/>
  <c r="B86" i="15"/>
  <c r="C86" i="15"/>
  <c r="B87" i="15"/>
  <c r="C87" i="15"/>
  <c r="B88" i="15"/>
  <c r="C88" i="15"/>
  <c r="B89" i="15"/>
  <c r="C89" i="15"/>
  <c r="B90" i="15"/>
  <c r="C90" i="15"/>
  <c r="B91" i="15"/>
  <c r="C91" i="15"/>
  <c r="B92" i="15"/>
  <c r="C92" i="15"/>
  <c r="B93" i="15"/>
  <c r="C93" i="15"/>
  <c r="B94" i="15"/>
  <c r="C94" i="15"/>
  <c r="B95" i="15"/>
  <c r="C95" i="15"/>
  <c r="B96" i="15"/>
  <c r="C96" i="15"/>
  <c r="B97" i="15"/>
  <c r="C97" i="15"/>
  <c r="B98" i="15"/>
  <c r="C98" i="15"/>
  <c r="B99" i="15"/>
  <c r="C99" i="15"/>
  <c r="B100" i="15"/>
  <c r="C100" i="15"/>
  <c r="B101" i="15"/>
  <c r="C101" i="15"/>
  <c r="B102" i="15"/>
  <c r="C102" i="15"/>
  <c r="B103" i="15"/>
  <c r="C103" i="15"/>
  <c r="B104" i="15"/>
  <c r="C104" i="15"/>
  <c r="B105" i="15"/>
  <c r="C105" i="15"/>
  <c r="B106" i="15"/>
  <c r="C106" i="15"/>
  <c r="B107" i="15"/>
  <c r="C107" i="15"/>
  <c r="B108" i="15"/>
  <c r="C108" i="15"/>
  <c r="B109" i="15"/>
  <c r="C109" i="15"/>
  <c r="B110" i="15"/>
  <c r="C110" i="15"/>
  <c r="B111" i="15"/>
  <c r="C111" i="15"/>
  <c r="B112" i="15"/>
  <c r="C112" i="15"/>
  <c r="B113" i="15"/>
  <c r="C113" i="15"/>
  <c r="B114" i="15"/>
  <c r="C114" i="15"/>
  <c r="B115" i="15"/>
  <c r="C115" i="15"/>
  <c r="B116" i="15"/>
  <c r="C116" i="15"/>
  <c r="B117" i="15"/>
  <c r="C117" i="15"/>
  <c r="B118" i="15"/>
  <c r="C118" i="15"/>
  <c r="B119" i="15"/>
  <c r="C119" i="15"/>
  <c r="B120" i="15"/>
  <c r="C120" i="15"/>
  <c r="B121" i="15"/>
  <c r="C121" i="15"/>
  <c r="B122" i="15"/>
  <c r="C122" i="15"/>
  <c r="B123" i="15"/>
  <c r="C123" i="15"/>
  <c r="B124" i="15"/>
  <c r="C124" i="15"/>
  <c r="B125" i="15"/>
  <c r="C125" i="15"/>
  <c r="B126" i="15"/>
  <c r="C126" i="15"/>
  <c r="B127" i="15"/>
  <c r="C127" i="15"/>
  <c r="B128" i="15"/>
  <c r="C128" i="15"/>
  <c r="B129" i="15"/>
  <c r="C129" i="15"/>
  <c r="B130" i="15"/>
  <c r="C130" i="15"/>
  <c r="B131" i="15"/>
  <c r="C131" i="15"/>
  <c r="B132" i="15"/>
  <c r="C132" i="15"/>
  <c r="B133" i="15"/>
  <c r="C133" i="15"/>
  <c r="B134" i="15"/>
  <c r="C134" i="15"/>
  <c r="B135" i="15"/>
  <c r="C135" i="15"/>
  <c r="B136" i="15"/>
  <c r="C136" i="15"/>
  <c r="B137" i="15"/>
  <c r="C137" i="15"/>
  <c r="B138" i="15"/>
  <c r="C138" i="15"/>
  <c r="B139" i="15"/>
  <c r="C139" i="15"/>
  <c r="B140" i="15"/>
  <c r="C140" i="15"/>
  <c r="B141" i="15"/>
  <c r="C141" i="15"/>
  <c r="B142" i="15"/>
  <c r="C142" i="15"/>
  <c r="B143" i="15"/>
  <c r="C143" i="15"/>
  <c r="B144" i="15"/>
  <c r="C144" i="15"/>
  <c r="B145" i="15"/>
  <c r="C145" i="15"/>
  <c r="B146" i="15"/>
  <c r="C146" i="15"/>
  <c r="B147" i="15"/>
  <c r="C147" i="15"/>
  <c r="B148" i="15"/>
  <c r="C148" i="15"/>
  <c r="B149" i="15"/>
  <c r="C149" i="15"/>
  <c r="B150" i="15"/>
  <c r="C150" i="15"/>
  <c r="B151" i="15"/>
  <c r="C151" i="15"/>
  <c r="B152" i="15"/>
  <c r="C152" i="15"/>
  <c r="B153" i="15"/>
  <c r="C153" i="15"/>
  <c r="B154" i="15"/>
  <c r="C154" i="15"/>
  <c r="B155" i="15"/>
  <c r="C155" i="15"/>
  <c r="B156" i="15"/>
  <c r="C156" i="15"/>
  <c r="B157" i="15"/>
  <c r="C157" i="15"/>
  <c r="B158" i="15"/>
  <c r="C158" i="15"/>
  <c r="B159" i="15"/>
  <c r="C159" i="15"/>
  <c r="B160" i="15"/>
  <c r="C160" i="15"/>
  <c r="B161" i="15"/>
  <c r="C161" i="15"/>
  <c r="B162" i="15"/>
  <c r="C162" i="15"/>
  <c r="B163" i="15"/>
  <c r="C163" i="15"/>
  <c r="B164" i="15"/>
  <c r="C164" i="15"/>
  <c r="B165" i="15"/>
  <c r="C165" i="15"/>
  <c r="B166" i="15"/>
  <c r="C166" i="15"/>
  <c r="B167" i="15"/>
  <c r="C167" i="15"/>
  <c r="B168" i="15"/>
  <c r="C168" i="15"/>
  <c r="B169" i="15"/>
  <c r="C169" i="15"/>
  <c r="B170" i="15"/>
  <c r="C170" i="15"/>
  <c r="B171" i="15"/>
  <c r="C171" i="15"/>
  <c r="B172" i="15"/>
  <c r="C172" i="15"/>
  <c r="B173" i="15"/>
  <c r="C173" i="15"/>
  <c r="B174" i="15"/>
  <c r="C174" i="15"/>
  <c r="B175" i="15"/>
  <c r="C175" i="15"/>
  <c r="B176" i="15"/>
  <c r="C176" i="15"/>
  <c r="B177" i="15"/>
  <c r="C177" i="15"/>
  <c r="B178" i="15"/>
  <c r="C178" i="15"/>
  <c r="B179" i="15"/>
  <c r="C179" i="15"/>
  <c r="B180" i="15"/>
  <c r="C180" i="15"/>
  <c r="B181" i="15"/>
  <c r="C181" i="15"/>
  <c r="B182" i="15"/>
  <c r="C182" i="15"/>
  <c r="B183" i="15"/>
  <c r="C183" i="15"/>
  <c r="B184" i="15"/>
  <c r="C184" i="15"/>
  <c r="B185" i="15"/>
  <c r="C185" i="15"/>
  <c r="B186" i="15"/>
  <c r="C186" i="15"/>
  <c r="B187" i="15"/>
  <c r="C187" i="15"/>
  <c r="B188" i="15"/>
  <c r="C188" i="15"/>
  <c r="B189" i="15"/>
  <c r="C189" i="15"/>
  <c r="B190" i="15"/>
  <c r="C190" i="15"/>
  <c r="B191" i="15"/>
  <c r="C191" i="15"/>
  <c r="B192" i="15"/>
  <c r="C192" i="15"/>
  <c r="B193" i="15"/>
  <c r="C193" i="15"/>
  <c r="B194" i="15"/>
  <c r="C194" i="15"/>
  <c r="B195" i="15"/>
  <c r="C195" i="15"/>
  <c r="B196" i="15"/>
  <c r="C196" i="15"/>
  <c r="B197" i="15"/>
  <c r="C197" i="15"/>
  <c r="B198" i="15"/>
  <c r="C198" i="15"/>
  <c r="B199" i="15"/>
  <c r="C199" i="15"/>
  <c r="B200" i="15"/>
  <c r="C200" i="15"/>
  <c r="B201" i="15"/>
  <c r="C201" i="15"/>
  <c r="B202" i="15"/>
  <c r="C202" i="15"/>
  <c r="B203" i="15"/>
  <c r="C203" i="15"/>
  <c r="B204" i="15"/>
  <c r="C204" i="15"/>
  <c r="B205" i="15"/>
  <c r="C205" i="15"/>
  <c r="B206" i="15"/>
  <c r="C206" i="15"/>
  <c r="B207" i="15"/>
  <c r="C207" i="15"/>
  <c r="B208" i="15"/>
  <c r="C208" i="15"/>
  <c r="B209" i="15"/>
  <c r="C209" i="15"/>
  <c r="B210" i="15"/>
  <c r="C210" i="15"/>
  <c r="B211" i="15"/>
  <c r="C211" i="15"/>
  <c r="B212" i="15"/>
  <c r="C212" i="15"/>
  <c r="B213" i="15"/>
  <c r="C213" i="15"/>
  <c r="B214" i="15"/>
  <c r="C214" i="15"/>
  <c r="B215" i="15"/>
  <c r="C215" i="15"/>
  <c r="B216" i="15"/>
  <c r="C216" i="15"/>
  <c r="B217" i="15"/>
  <c r="C217" i="15"/>
  <c r="B218" i="15"/>
  <c r="C218" i="15"/>
  <c r="B219" i="15"/>
  <c r="C219" i="15"/>
  <c r="B220" i="15"/>
  <c r="C220" i="15"/>
  <c r="B221" i="15"/>
  <c r="C221" i="15"/>
  <c r="B222" i="15"/>
  <c r="C222" i="15"/>
  <c r="B223" i="15"/>
  <c r="C223" i="15"/>
  <c r="B224" i="15"/>
  <c r="C224" i="15"/>
  <c r="B225" i="15"/>
  <c r="C225" i="15"/>
  <c r="B226" i="15"/>
  <c r="C226" i="15"/>
  <c r="B227" i="15"/>
  <c r="C227" i="15"/>
  <c r="B228" i="15"/>
  <c r="C228" i="15"/>
  <c r="B229" i="15"/>
  <c r="C229" i="15"/>
  <c r="B230" i="15"/>
  <c r="C230" i="15"/>
  <c r="B231" i="15"/>
  <c r="C231" i="15"/>
  <c r="B232" i="15"/>
  <c r="C232" i="15"/>
  <c r="B233" i="15"/>
  <c r="C233" i="15"/>
  <c r="B234" i="15"/>
  <c r="C234" i="15"/>
  <c r="B235" i="15"/>
  <c r="C235" i="15"/>
  <c r="B236" i="15"/>
  <c r="C236" i="15"/>
  <c r="B237" i="15"/>
  <c r="C237" i="15"/>
  <c r="B238" i="15"/>
  <c r="C238" i="15"/>
  <c r="B239" i="15"/>
  <c r="C239" i="15"/>
  <c r="B240" i="15"/>
  <c r="C240" i="15"/>
  <c r="B241" i="15"/>
  <c r="C241" i="15"/>
  <c r="B242" i="15"/>
  <c r="C242" i="15"/>
  <c r="B243" i="15"/>
  <c r="C243" i="15"/>
  <c r="B244" i="15"/>
  <c r="C244" i="15"/>
  <c r="B245" i="15"/>
  <c r="C245" i="15"/>
  <c r="B246" i="15"/>
  <c r="C246" i="15"/>
  <c r="B247" i="15"/>
  <c r="C247" i="15"/>
  <c r="B248" i="15"/>
  <c r="C248" i="15"/>
  <c r="B249" i="15"/>
  <c r="C249" i="15"/>
  <c r="B250" i="15"/>
  <c r="C250" i="15"/>
  <c r="B251" i="15"/>
  <c r="C251" i="15"/>
  <c r="B252" i="15"/>
  <c r="C252" i="15"/>
  <c r="B253" i="15"/>
  <c r="C253" i="15"/>
  <c r="B254" i="15"/>
  <c r="C254" i="15"/>
  <c r="B255" i="15"/>
  <c r="C255" i="15"/>
  <c r="B256" i="15"/>
  <c r="C256" i="15"/>
  <c r="B257" i="15"/>
  <c r="C257" i="15"/>
  <c r="B258" i="15"/>
  <c r="C258" i="15"/>
  <c r="B259" i="15"/>
  <c r="C259" i="15"/>
  <c r="B260" i="15"/>
  <c r="C260" i="15"/>
  <c r="B261" i="15"/>
  <c r="C261" i="15"/>
  <c r="B262" i="15"/>
  <c r="C262" i="15"/>
  <c r="B263" i="15"/>
  <c r="C263" i="15"/>
  <c r="B264" i="15"/>
  <c r="C264" i="15"/>
  <c r="B265" i="15"/>
  <c r="C265" i="15"/>
  <c r="B266" i="15"/>
  <c r="C266" i="15"/>
  <c r="B267" i="15"/>
  <c r="C267" i="15"/>
  <c r="B268" i="15"/>
  <c r="C268" i="15"/>
  <c r="B269" i="15"/>
  <c r="C269" i="15"/>
  <c r="B270" i="15"/>
  <c r="C270" i="15"/>
  <c r="B271" i="15"/>
  <c r="C271" i="15"/>
  <c r="B272" i="15"/>
  <c r="C272" i="15"/>
  <c r="B273" i="15"/>
  <c r="C273" i="15"/>
  <c r="B274" i="15"/>
  <c r="C274" i="15"/>
  <c r="B275" i="15"/>
  <c r="C275" i="15"/>
  <c r="B276" i="15"/>
  <c r="C276" i="15"/>
  <c r="B277" i="15"/>
  <c r="C277" i="15"/>
  <c r="B278" i="15"/>
  <c r="C278" i="15"/>
  <c r="B279" i="15"/>
  <c r="C279" i="15"/>
  <c r="B280" i="15"/>
  <c r="C280" i="15"/>
  <c r="B281" i="15"/>
  <c r="C281" i="15"/>
  <c r="B282" i="15"/>
  <c r="C282" i="15"/>
  <c r="B283" i="15"/>
  <c r="C283" i="15"/>
  <c r="B284" i="15"/>
  <c r="C284" i="15"/>
  <c r="B285" i="15"/>
  <c r="C285" i="15"/>
  <c r="B286" i="15"/>
  <c r="C286" i="15"/>
  <c r="B287" i="15"/>
  <c r="C287" i="15"/>
  <c r="B288" i="15"/>
  <c r="C288" i="15"/>
  <c r="B289" i="15"/>
  <c r="C289" i="15"/>
  <c r="B290" i="15"/>
  <c r="C290" i="15"/>
  <c r="B291" i="15"/>
  <c r="C291" i="15"/>
  <c r="B292" i="15"/>
  <c r="C292" i="15"/>
  <c r="B293" i="15"/>
  <c r="C293" i="15"/>
  <c r="B294" i="15"/>
  <c r="C294" i="15"/>
  <c r="B295" i="15"/>
  <c r="C295" i="15"/>
  <c r="B296" i="15"/>
  <c r="C296" i="15"/>
  <c r="B297" i="15"/>
  <c r="C297" i="15"/>
  <c r="B298" i="15"/>
  <c r="C298" i="15"/>
  <c r="B299" i="15"/>
  <c r="C299" i="15"/>
  <c r="B300" i="15"/>
  <c r="C300" i="15"/>
  <c r="B301" i="15"/>
  <c r="C301" i="15"/>
  <c r="B302" i="15"/>
  <c r="C302" i="15"/>
  <c r="B303" i="15"/>
  <c r="C303" i="15"/>
  <c r="B304" i="15"/>
  <c r="C304" i="15"/>
  <c r="B305" i="15"/>
  <c r="C305" i="15"/>
  <c r="B306" i="15"/>
  <c r="C306" i="15"/>
  <c r="B307" i="15"/>
  <c r="C307" i="15"/>
  <c r="B308" i="15"/>
  <c r="C308" i="15"/>
  <c r="B309" i="15"/>
  <c r="C309" i="15"/>
  <c r="B310" i="15"/>
  <c r="C310" i="15"/>
  <c r="B311" i="15"/>
  <c r="C311" i="15"/>
  <c r="B312" i="15"/>
  <c r="C312" i="15"/>
  <c r="B313" i="15"/>
  <c r="C313" i="15"/>
  <c r="B314" i="15"/>
  <c r="C314" i="15"/>
  <c r="B315" i="15"/>
  <c r="C315" i="15"/>
  <c r="B316" i="15"/>
  <c r="C316" i="15"/>
  <c r="B317" i="15"/>
  <c r="C317" i="15"/>
  <c r="B318" i="15"/>
  <c r="C318" i="15"/>
  <c r="B319" i="15"/>
  <c r="C319" i="15"/>
  <c r="B320" i="15"/>
  <c r="C320" i="15"/>
  <c r="B321" i="15"/>
  <c r="C321" i="15"/>
  <c r="B322" i="15"/>
  <c r="C322" i="15"/>
  <c r="B323" i="15"/>
  <c r="C323" i="15"/>
  <c r="B324" i="15"/>
  <c r="C324" i="15"/>
  <c r="B325" i="15"/>
  <c r="C325" i="15"/>
  <c r="B326" i="15"/>
  <c r="C326" i="15"/>
  <c r="B327" i="15"/>
  <c r="C327" i="15"/>
  <c r="B328" i="15"/>
  <c r="C328" i="15"/>
  <c r="B329" i="15"/>
  <c r="C329" i="15"/>
  <c r="B330" i="15"/>
  <c r="C330" i="15"/>
  <c r="B331" i="15"/>
  <c r="C331" i="15"/>
  <c r="B332" i="15"/>
  <c r="C332" i="15"/>
  <c r="B333" i="15"/>
  <c r="C333" i="15"/>
  <c r="B334" i="15"/>
  <c r="C334" i="15"/>
  <c r="B335" i="15"/>
  <c r="C335" i="15"/>
  <c r="B336" i="15"/>
  <c r="C336" i="15"/>
  <c r="B337" i="15"/>
  <c r="C337" i="15"/>
  <c r="B338" i="15"/>
  <c r="C338" i="15"/>
  <c r="B339" i="15"/>
  <c r="C339" i="15"/>
  <c r="B340" i="15"/>
  <c r="C340" i="15"/>
  <c r="B341" i="15"/>
  <c r="C341" i="15"/>
  <c r="B342" i="15"/>
  <c r="C342" i="15"/>
  <c r="B343" i="15"/>
  <c r="C343" i="15"/>
  <c r="B344" i="15"/>
  <c r="C344" i="15"/>
  <c r="B345" i="15"/>
  <c r="C345" i="15"/>
  <c r="B346" i="15"/>
  <c r="C346" i="15"/>
  <c r="B347" i="15"/>
  <c r="C347" i="15"/>
  <c r="B348" i="15"/>
  <c r="C348" i="15"/>
  <c r="B349" i="15"/>
  <c r="C349" i="15"/>
  <c r="B350" i="15"/>
  <c r="C350" i="15"/>
  <c r="B351" i="15"/>
  <c r="C351" i="15"/>
  <c r="B352" i="15"/>
  <c r="C352" i="15"/>
  <c r="B353" i="15"/>
  <c r="C353" i="15"/>
  <c r="B354" i="15"/>
  <c r="C354" i="15"/>
  <c r="B355" i="15"/>
  <c r="C355" i="15"/>
  <c r="B356" i="15"/>
  <c r="C356" i="15"/>
  <c r="B357" i="15"/>
  <c r="C357" i="15"/>
  <c r="B358" i="15"/>
  <c r="C358" i="15"/>
  <c r="B359" i="15"/>
  <c r="C359" i="15"/>
  <c r="B360" i="15"/>
  <c r="C360" i="15"/>
  <c r="B361" i="15"/>
  <c r="C361" i="15"/>
  <c r="B362" i="15"/>
  <c r="C362" i="15"/>
  <c r="B363" i="15"/>
  <c r="C363" i="15"/>
  <c r="B364" i="15"/>
  <c r="C364" i="15"/>
  <c r="B365" i="15"/>
  <c r="C365" i="15"/>
  <c r="B366" i="15"/>
  <c r="C366" i="15"/>
  <c r="B367" i="15"/>
  <c r="C367" i="15"/>
  <c r="B368" i="15"/>
  <c r="C368" i="15"/>
  <c r="B369" i="15"/>
  <c r="C369" i="15"/>
  <c r="B370" i="15"/>
  <c r="C370" i="15"/>
  <c r="B371" i="15"/>
  <c r="C371" i="15"/>
  <c r="B372" i="15"/>
  <c r="C372" i="15"/>
  <c r="B373" i="15"/>
  <c r="C373" i="15"/>
  <c r="B374" i="15"/>
  <c r="C374" i="15"/>
  <c r="B375" i="15"/>
  <c r="C375" i="15"/>
  <c r="B376" i="15"/>
  <c r="C376" i="15"/>
  <c r="B377" i="15"/>
  <c r="C377" i="15"/>
  <c r="B378" i="15"/>
  <c r="C378" i="15"/>
  <c r="B379" i="15"/>
  <c r="C379" i="15"/>
  <c r="B380" i="15"/>
  <c r="C380" i="15"/>
  <c r="B381" i="15"/>
  <c r="C381" i="15"/>
  <c r="B382" i="15"/>
  <c r="C382" i="15"/>
  <c r="B383" i="15"/>
  <c r="C383" i="15"/>
  <c r="B384" i="15"/>
  <c r="C384" i="15"/>
  <c r="B385" i="15"/>
  <c r="C385" i="15"/>
  <c r="B386" i="15"/>
  <c r="C386" i="15"/>
  <c r="B387" i="15"/>
  <c r="C387" i="15"/>
  <c r="B388" i="15"/>
  <c r="C388" i="15"/>
  <c r="B389" i="15"/>
  <c r="C389" i="15"/>
  <c r="B390" i="15"/>
  <c r="C390" i="15"/>
  <c r="B391" i="15"/>
  <c r="C391" i="15"/>
  <c r="B392" i="15"/>
  <c r="C392" i="15"/>
  <c r="B393" i="15"/>
  <c r="C393" i="15"/>
  <c r="B394" i="15"/>
  <c r="C394" i="15"/>
  <c r="B395" i="15"/>
  <c r="C395" i="15"/>
  <c r="B396" i="15"/>
  <c r="C396" i="15"/>
  <c r="B397" i="15"/>
  <c r="C397" i="15"/>
  <c r="B398" i="15"/>
  <c r="C398" i="15"/>
  <c r="B399" i="15"/>
  <c r="C399" i="15"/>
  <c r="B400" i="15"/>
  <c r="C400" i="15"/>
  <c r="B401" i="15"/>
  <c r="C401" i="15"/>
  <c r="B402" i="15"/>
  <c r="C402" i="15"/>
  <c r="B403" i="15"/>
  <c r="C403" i="15"/>
  <c r="B404" i="15"/>
  <c r="C404" i="15"/>
  <c r="B405" i="15"/>
  <c r="C405" i="15"/>
  <c r="B406" i="15"/>
  <c r="C406" i="15"/>
  <c r="B407" i="15"/>
  <c r="C407" i="15"/>
  <c r="B408" i="15"/>
  <c r="C408" i="15"/>
  <c r="B409" i="15"/>
  <c r="C409" i="15"/>
  <c r="B410" i="15"/>
  <c r="C410" i="15"/>
  <c r="B411" i="15"/>
  <c r="C411" i="15"/>
  <c r="B412" i="15"/>
  <c r="C412" i="15"/>
  <c r="B413" i="15"/>
  <c r="C413" i="15"/>
  <c r="B414" i="15"/>
  <c r="C414" i="15"/>
  <c r="B415" i="15"/>
  <c r="C415" i="15"/>
  <c r="B416" i="15"/>
  <c r="C416" i="15"/>
  <c r="B417" i="15"/>
  <c r="C417" i="15"/>
  <c r="B418" i="15"/>
  <c r="C418" i="15"/>
  <c r="B419" i="15"/>
  <c r="C419" i="15"/>
  <c r="B420" i="15"/>
  <c r="C420" i="15"/>
  <c r="B421" i="15"/>
  <c r="C421" i="15"/>
  <c r="B422" i="15"/>
  <c r="C422" i="15"/>
  <c r="B3" i="15"/>
  <c r="C3" i="15"/>
  <c r="R458" i="4" l="1"/>
  <c r="BG458" i="4" s="1"/>
  <c r="R174" i="4"/>
  <c r="BG174" i="4" s="1"/>
  <c r="R550" i="4"/>
  <c r="R551" i="4"/>
  <c r="BG551" i="4" s="1"/>
  <c r="R202" i="4"/>
  <c r="BG202" i="4" s="1"/>
  <c r="R204" i="4"/>
  <c r="BG204" i="4" s="1"/>
  <c r="R149" i="4"/>
  <c r="BG149" i="4" s="1"/>
  <c r="R150" i="4"/>
  <c r="BG150" i="4" s="1"/>
  <c r="R151" i="4"/>
  <c r="BG151" i="4" s="1"/>
  <c r="R409" i="4"/>
  <c r="BG409" i="4" s="1"/>
  <c r="R410" i="4"/>
  <c r="BG410" i="4" s="1"/>
  <c r="R356" i="4"/>
  <c r="BG356" i="4" s="1"/>
  <c r="R357" i="4"/>
  <c r="BG357" i="4" s="1"/>
  <c r="R187" i="4"/>
  <c r="BG187" i="4" s="1"/>
  <c r="R188" i="4"/>
  <c r="BG188" i="4" s="1"/>
  <c r="R502" i="4"/>
  <c r="BG502" i="4" s="1"/>
  <c r="R441" i="4"/>
  <c r="BG441" i="4" s="1"/>
  <c r="R186" i="4"/>
  <c r="BG186" i="4" s="1"/>
  <c r="R175" i="4"/>
  <c r="BG175" i="4" s="1"/>
  <c r="R519" i="4"/>
  <c r="BG519" i="4" s="1"/>
  <c r="R521" i="4"/>
  <c r="BG521" i="4" s="1"/>
  <c r="R510" i="4"/>
  <c r="BG510" i="4" s="1"/>
  <c r="Q520" i="4"/>
  <c r="Q508" i="4"/>
  <c r="Q509" i="4"/>
  <c r="Q507" i="4"/>
  <c r="Q505" i="4"/>
  <c r="Q506" i="4"/>
  <c r="Q305" i="4"/>
  <c r="Q335" i="4"/>
  <c r="Q333" i="4"/>
  <c r="Q304" i="4"/>
  <c r="Q306" i="4"/>
  <c r="H523" i="7"/>
  <c r="K523" i="7"/>
  <c r="H524" i="7"/>
  <c r="K524" i="7"/>
  <c r="H550" i="7"/>
  <c r="AK522" i="4" s="1"/>
  <c r="K550" i="7"/>
  <c r="H551" i="7"/>
  <c r="K551" i="7"/>
  <c r="H552" i="7"/>
  <c r="K552" i="7"/>
  <c r="H553" i="7"/>
  <c r="K553" i="7"/>
  <c r="H560" i="7"/>
  <c r="K560" i="7"/>
  <c r="G561" i="7"/>
  <c r="H561" i="7"/>
  <c r="K561" i="7"/>
  <c r="Q550" i="4" l="1"/>
  <c r="BG550" i="4"/>
  <c r="Q551" i="4"/>
  <c r="Q510" i="4"/>
  <c r="Q138" i="4"/>
  <c r="Q519" i="4"/>
  <c r="Q521" i="4"/>
  <c r="I524" i="7"/>
  <c r="I551" i="7"/>
  <c r="F553" i="7"/>
  <c r="I552" i="7"/>
  <c r="F523" i="7"/>
  <c r="I523" i="7"/>
  <c r="I561" i="7"/>
  <c r="I560" i="7"/>
  <c r="F551" i="7"/>
  <c r="F550" i="7"/>
  <c r="I550" i="7"/>
  <c r="F560" i="7"/>
  <c r="I553" i="7"/>
  <c r="F561" i="7"/>
  <c r="F524" i="7"/>
  <c r="F552" i="7"/>
  <c r="D412" i="4"/>
  <c r="D413" i="4"/>
  <c r="D414" i="4"/>
  <c r="D418" i="4"/>
  <c r="D415" i="4"/>
  <c r="D416" i="4"/>
  <c r="D417" i="4"/>
  <c r="D419" i="4"/>
  <c r="D420" i="4"/>
  <c r="D421" i="4"/>
  <c r="D422" i="4"/>
  <c r="I99" i="5" l="1"/>
  <c r="J99" i="5"/>
  <c r="I100" i="5"/>
  <c r="J100" i="5"/>
  <c r="I97" i="5"/>
  <c r="J97" i="5"/>
  <c r="I98" i="5"/>
  <c r="J98" i="5"/>
  <c r="J95" i="5"/>
  <c r="J96" i="5"/>
  <c r="I95" i="5"/>
  <c r="I96" i="5"/>
  <c r="D406" i="4" l="1"/>
  <c r="D407" i="4"/>
  <c r="D408" i="4"/>
  <c r="D409" i="4"/>
  <c r="D410" i="4"/>
  <c r="D411" i="4"/>
  <c r="F37" i="9"/>
  <c r="H504" i="7"/>
  <c r="K504" i="7"/>
  <c r="H505" i="7"/>
  <c r="K505" i="7"/>
  <c r="G506" i="7"/>
  <c r="H506" i="7"/>
  <c r="K506" i="7"/>
  <c r="H507" i="7"/>
  <c r="K507" i="7"/>
  <c r="H508" i="7"/>
  <c r="K508" i="7"/>
  <c r="H509" i="7"/>
  <c r="K509" i="7"/>
  <c r="G510" i="7"/>
  <c r="H510" i="7"/>
  <c r="K510" i="7"/>
  <c r="H516" i="7"/>
  <c r="K516" i="7"/>
  <c r="G517" i="7"/>
  <c r="H517" i="7"/>
  <c r="K517" i="7"/>
  <c r="H518" i="7"/>
  <c r="K518" i="7"/>
  <c r="G519" i="7"/>
  <c r="H519" i="7"/>
  <c r="K519" i="7"/>
  <c r="G520" i="7"/>
  <c r="H520" i="7"/>
  <c r="K520" i="7"/>
  <c r="H521" i="7"/>
  <c r="K521" i="7"/>
  <c r="H522" i="7"/>
  <c r="K522" i="7"/>
  <c r="H555" i="7"/>
  <c r="K555" i="7"/>
  <c r="H554" i="7"/>
  <c r="K554" i="7"/>
  <c r="F554" i="7" l="1"/>
  <c r="G554" i="7"/>
  <c r="F522" i="7"/>
  <c r="G522" i="7"/>
  <c r="I518" i="7"/>
  <c r="G518" i="7"/>
  <c r="F505" i="7"/>
  <c r="G505" i="7"/>
  <c r="F509" i="7"/>
  <c r="G509" i="7"/>
  <c r="I516" i="7"/>
  <c r="G516" i="7"/>
  <c r="F507" i="7"/>
  <c r="G507" i="7"/>
  <c r="I555" i="7"/>
  <c r="G555" i="7"/>
  <c r="I521" i="7"/>
  <c r="G521" i="7"/>
  <c r="I508" i="7"/>
  <c r="G508" i="7"/>
  <c r="F504" i="7"/>
  <c r="G504" i="7"/>
  <c r="I504" i="7"/>
  <c r="I522" i="7"/>
  <c r="I505" i="7"/>
  <c r="I520" i="7"/>
  <c r="F506" i="7"/>
  <c r="I554" i="7"/>
  <c r="F520" i="7"/>
  <c r="I507" i="7"/>
  <c r="F555" i="7"/>
  <c r="F516" i="7"/>
  <c r="F517" i="7"/>
  <c r="F510" i="7"/>
  <c r="I509" i="7"/>
  <c r="F518" i="7"/>
  <c r="I510" i="7"/>
  <c r="I517" i="7"/>
  <c r="F519" i="7"/>
  <c r="F508" i="7"/>
  <c r="F521" i="7"/>
  <c r="I519" i="7"/>
  <c r="I506" i="7"/>
  <c r="AD329" i="4"/>
  <c r="AD328" i="4"/>
  <c r="AD211" i="4"/>
  <c r="AD210" i="4"/>
  <c r="AD209" i="4"/>
  <c r="AD208" i="4"/>
  <c r="AD170" i="4"/>
  <c r="AD169" i="4"/>
  <c r="AD168" i="4"/>
  <c r="AD154" i="4"/>
  <c r="AD153" i="4"/>
  <c r="AD152" i="4"/>
  <c r="AD106" i="4"/>
  <c r="AD198" i="4"/>
  <c r="AD110" i="4"/>
  <c r="AD32" i="4"/>
  <c r="AD45" i="4"/>
  <c r="AD79" i="4"/>
  <c r="AD368" i="4"/>
  <c r="AD365" i="4"/>
  <c r="AD367" i="4"/>
  <c r="AD113" i="4"/>
  <c r="AD49" i="4"/>
  <c r="AD71" i="4"/>
  <c r="AD58" i="4"/>
  <c r="AD90" i="4"/>
  <c r="AD91" i="4"/>
  <c r="AD41" i="4"/>
  <c r="AD364" i="4"/>
  <c r="AD82" i="4"/>
  <c r="AD107" i="4"/>
  <c r="AD65" i="4"/>
  <c r="AD111" i="4"/>
  <c r="AD9" i="4"/>
  <c r="AD108" i="4"/>
  <c r="AD86" i="4"/>
  <c r="AD95" i="4"/>
  <c r="AD114" i="4"/>
  <c r="AD109" i="4"/>
  <c r="AD34" i="4"/>
  <c r="AD366" i="4"/>
  <c r="AD369" i="4"/>
  <c r="AD112" i="4"/>
  <c r="AD67" i="4"/>
  <c r="AD23" i="4"/>
  <c r="AD83" i="4"/>
  <c r="AD287" i="4"/>
  <c r="AD220" i="4"/>
  <c r="AD375" i="4"/>
  <c r="AD374" i="4"/>
  <c r="AD373" i="4"/>
  <c r="AD372" i="4"/>
  <c r="AD371" i="4"/>
  <c r="AD370" i="4"/>
  <c r="AD363" i="4"/>
  <c r="AD362" i="4"/>
  <c r="AD361" i="4"/>
  <c r="AD360" i="4"/>
  <c r="AD359" i="4"/>
  <c r="AD358" i="4"/>
  <c r="AD327" i="4"/>
  <c r="AD326" i="4"/>
  <c r="AD325" i="4"/>
  <c r="AD324" i="4"/>
  <c r="AD323" i="4"/>
  <c r="AD322" i="4"/>
  <c r="AD272" i="4"/>
  <c r="AD271" i="4"/>
  <c r="AD270" i="4"/>
  <c r="AD269" i="4"/>
  <c r="AD268" i="4"/>
  <c r="AD267" i="4"/>
  <c r="AD184" i="4"/>
  <c r="AD183" i="4"/>
  <c r="AD182" i="4"/>
  <c r="AD181" i="4"/>
  <c r="AD180" i="4"/>
  <c r="AD178" i="4"/>
  <c r="AD70" i="4"/>
  <c r="AD16" i="4"/>
  <c r="AD8" i="4"/>
  <c r="AD7" i="4"/>
  <c r="AC329" i="4"/>
  <c r="BF329" i="4" s="1"/>
  <c r="AC328" i="4"/>
  <c r="BF328" i="4" s="1"/>
  <c r="AC211" i="4"/>
  <c r="AC210" i="4"/>
  <c r="AC209" i="4"/>
  <c r="AC208" i="4"/>
  <c r="BF208" i="4" s="1"/>
  <c r="AC170" i="4"/>
  <c r="BF170" i="4" s="1"/>
  <c r="AC169" i="4"/>
  <c r="BF169" i="4" s="1"/>
  <c r="AC168" i="4"/>
  <c r="BF168" i="4" s="1"/>
  <c r="AC154" i="4"/>
  <c r="BF154" i="4" s="1"/>
  <c r="AC153" i="4"/>
  <c r="BF153" i="4" s="1"/>
  <c r="AC152" i="4"/>
  <c r="BF152" i="4" s="1"/>
  <c r="AC106" i="4"/>
  <c r="AC198" i="4"/>
  <c r="AC110" i="4"/>
  <c r="AC32" i="4"/>
  <c r="AC45" i="4"/>
  <c r="BF45" i="4" s="1"/>
  <c r="AC79" i="4"/>
  <c r="BF79" i="4" s="1"/>
  <c r="AC368" i="4"/>
  <c r="AC365" i="4"/>
  <c r="AC367" i="4"/>
  <c r="AC113" i="4"/>
  <c r="BF113" i="4" s="1"/>
  <c r="AC49" i="4"/>
  <c r="BF49" i="4" s="1"/>
  <c r="AC71" i="4"/>
  <c r="BF71" i="4" s="1"/>
  <c r="AC58" i="4"/>
  <c r="BF58" i="4" s="1"/>
  <c r="AC90" i="4"/>
  <c r="BF90" i="4" s="1"/>
  <c r="AC91" i="4"/>
  <c r="BF91" i="4" s="1"/>
  <c r="AC41" i="4"/>
  <c r="BF41" i="4" s="1"/>
  <c r="AC364" i="4"/>
  <c r="AC82" i="4"/>
  <c r="AC107" i="4"/>
  <c r="AC65" i="4"/>
  <c r="AC111" i="4"/>
  <c r="BF111" i="4" s="1"/>
  <c r="AC9" i="4"/>
  <c r="BF9" i="4" s="1"/>
  <c r="AC108" i="4"/>
  <c r="BF108" i="4" s="1"/>
  <c r="AC86" i="4"/>
  <c r="AC95" i="4"/>
  <c r="AC114" i="4"/>
  <c r="BF114" i="4" s="1"/>
  <c r="AC109" i="4"/>
  <c r="BF109" i="4" s="1"/>
  <c r="AC34" i="4"/>
  <c r="BF34" i="4" s="1"/>
  <c r="AC366" i="4"/>
  <c r="BF366" i="4" s="1"/>
  <c r="AC369" i="4"/>
  <c r="BF369" i="4" s="1"/>
  <c r="AC112" i="4"/>
  <c r="BF112" i="4" s="1"/>
  <c r="AC67" i="4"/>
  <c r="BF67" i="4" s="1"/>
  <c r="AC23" i="4"/>
  <c r="AC83" i="4"/>
  <c r="AC287" i="4"/>
  <c r="AC220" i="4"/>
  <c r="AC375" i="4"/>
  <c r="BF375" i="4" s="1"/>
  <c r="AC374" i="4"/>
  <c r="BF374" i="4" s="1"/>
  <c r="AC373" i="4"/>
  <c r="BF373" i="4" s="1"/>
  <c r="AC372" i="4"/>
  <c r="AC371" i="4"/>
  <c r="AC370" i="4"/>
  <c r="BF370" i="4" s="1"/>
  <c r="AC363" i="4"/>
  <c r="BF363" i="4" s="1"/>
  <c r="AC362" i="4"/>
  <c r="BF362" i="4" s="1"/>
  <c r="AC361" i="4"/>
  <c r="BF361" i="4" s="1"/>
  <c r="AC360" i="4"/>
  <c r="BF360" i="4" s="1"/>
  <c r="AC359" i="4"/>
  <c r="BF359" i="4" s="1"/>
  <c r="AC358" i="4"/>
  <c r="BF358" i="4" s="1"/>
  <c r="AC327" i="4"/>
  <c r="AC326" i="4"/>
  <c r="AC325" i="4"/>
  <c r="AC324" i="4"/>
  <c r="AC323" i="4"/>
  <c r="BF323" i="4" s="1"/>
  <c r="AC322" i="4"/>
  <c r="BF322" i="4" s="1"/>
  <c r="AC272" i="4"/>
  <c r="BF272" i="4" s="1"/>
  <c r="AC271" i="4"/>
  <c r="AC270" i="4"/>
  <c r="AC269" i="4"/>
  <c r="BF269" i="4" s="1"/>
  <c r="AC268" i="4"/>
  <c r="BF268" i="4" s="1"/>
  <c r="AC267" i="4"/>
  <c r="BF267" i="4" s="1"/>
  <c r="AC184" i="4"/>
  <c r="BF184" i="4" s="1"/>
  <c r="AC183" i="4"/>
  <c r="BF183" i="4" s="1"/>
  <c r="AC182" i="4"/>
  <c r="BF182" i="4" s="1"/>
  <c r="AC181" i="4"/>
  <c r="BF181" i="4" s="1"/>
  <c r="AC180" i="4"/>
  <c r="AC178" i="4"/>
  <c r="AC70" i="4"/>
  <c r="AC16" i="4"/>
  <c r="AC8" i="4"/>
  <c r="BF8" i="4" s="1"/>
  <c r="AC7" i="4"/>
  <c r="BF7" i="4" s="1"/>
  <c r="BF368" i="4" l="1"/>
  <c r="BF211" i="4"/>
  <c r="BF16" i="4"/>
  <c r="BF324" i="4"/>
  <c r="BF65" i="4"/>
  <c r="BF32" i="4"/>
  <c r="BF70" i="4"/>
  <c r="BF325" i="4"/>
  <c r="BF287" i="4"/>
  <c r="BF107" i="4"/>
  <c r="BF110" i="4"/>
  <c r="BF178" i="4"/>
  <c r="BF326" i="4"/>
  <c r="BF83" i="4"/>
  <c r="BF82" i="4"/>
  <c r="BF198" i="4"/>
  <c r="BF180" i="4"/>
  <c r="BF327" i="4"/>
  <c r="BF23" i="4"/>
  <c r="BF364" i="4"/>
  <c r="BF106" i="4"/>
  <c r="BF270" i="4"/>
  <c r="BF371" i="4"/>
  <c r="BF95" i="4"/>
  <c r="BF367" i="4"/>
  <c r="BF209" i="4"/>
  <c r="BF271" i="4"/>
  <c r="BF372" i="4"/>
  <c r="BF86" i="4"/>
  <c r="BF365" i="4"/>
  <c r="BF210" i="4"/>
  <c r="I4" i="5"/>
  <c r="I5" i="5"/>
  <c r="I6" i="5"/>
  <c r="I71" i="5"/>
  <c r="I72" i="5"/>
  <c r="I7" i="5"/>
  <c r="I8" i="5"/>
  <c r="I9" i="5"/>
  <c r="I10" i="5"/>
  <c r="I67" i="5"/>
  <c r="I68" i="5"/>
  <c r="I11" i="5"/>
  <c r="I12" i="5"/>
  <c r="I13" i="5"/>
  <c r="I14" i="5"/>
  <c r="I79" i="5"/>
  <c r="I80" i="5"/>
  <c r="I63" i="5"/>
  <c r="I64" i="5"/>
  <c r="I15" i="5"/>
  <c r="I16" i="5"/>
  <c r="I17" i="5"/>
  <c r="I18" i="5"/>
  <c r="I19" i="5"/>
  <c r="I20" i="5"/>
  <c r="I21" i="5"/>
  <c r="I22" i="5"/>
  <c r="I85" i="5"/>
  <c r="I86" i="5"/>
  <c r="I23" i="5"/>
  <c r="I24" i="5"/>
  <c r="I25" i="5"/>
  <c r="I26" i="5"/>
  <c r="I27" i="5"/>
  <c r="I28" i="5"/>
  <c r="I69" i="5"/>
  <c r="I70" i="5"/>
  <c r="I75" i="5"/>
  <c r="I76" i="5"/>
  <c r="I87" i="5"/>
  <c r="I88" i="5"/>
  <c r="I29" i="5"/>
  <c r="I30" i="5"/>
  <c r="I31" i="5"/>
  <c r="I32" i="5"/>
  <c r="I73" i="5"/>
  <c r="I74" i="5"/>
  <c r="I33" i="5"/>
  <c r="I34" i="5"/>
  <c r="I57" i="5"/>
  <c r="I58" i="5"/>
  <c r="I91" i="5"/>
  <c r="I92" i="5"/>
  <c r="I81" i="5"/>
  <c r="I82" i="5"/>
  <c r="I61" i="5"/>
  <c r="I62" i="5"/>
  <c r="I83" i="5"/>
  <c r="I84" i="5"/>
  <c r="I93" i="5"/>
  <c r="I94" i="5"/>
  <c r="I65" i="5"/>
  <c r="I66" i="5"/>
  <c r="I35" i="5"/>
  <c r="I36" i="5"/>
  <c r="I77" i="5"/>
  <c r="I78" i="5"/>
  <c r="I37" i="5"/>
  <c r="I38" i="5"/>
  <c r="I39" i="5"/>
  <c r="I40" i="5"/>
  <c r="I41" i="5"/>
  <c r="I42" i="5"/>
  <c r="I89" i="5"/>
  <c r="I90" i="5"/>
  <c r="I43" i="5"/>
  <c r="I44" i="5"/>
  <c r="I45" i="5"/>
  <c r="I46" i="5"/>
  <c r="I47" i="5"/>
  <c r="I48" i="5"/>
  <c r="I49" i="5"/>
  <c r="I50" i="5"/>
  <c r="I51" i="5"/>
  <c r="I52" i="5"/>
  <c r="I53" i="5"/>
  <c r="I54" i="5"/>
  <c r="I55" i="5"/>
  <c r="I56" i="5"/>
  <c r="I59" i="5"/>
  <c r="I60" i="5"/>
  <c r="I3" i="5"/>
  <c r="J4" i="5"/>
  <c r="J5" i="5"/>
  <c r="J6" i="5"/>
  <c r="J71" i="5"/>
  <c r="J72" i="5"/>
  <c r="J7" i="5"/>
  <c r="J8" i="5"/>
  <c r="J9" i="5"/>
  <c r="J10" i="5"/>
  <c r="J67" i="5"/>
  <c r="J68" i="5"/>
  <c r="J11" i="5"/>
  <c r="J12" i="5"/>
  <c r="J13" i="5"/>
  <c r="J14" i="5"/>
  <c r="J79" i="5"/>
  <c r="J80" i="5"/>
  <c r="J63" i="5"/>
  <c r="J64" i="5"/>
  <c r="J15" i="5"/>
  <c r="J16" i="5"/>
  <c r="J17" i="5"/>
  <c r="J18" i="5"/>
  <c r="J19" i="5"/>
  <c r="J20" i="5"/>
  <c r="J21" i="5"/>
  <c r="J22" i="5"/>
  <c r="J85" i="5"/>
  <c r="J86" i="5"/>
  <c r="J23" i="5"/>
  <c r="J24" i="5"/>
  <c r="J25" i="5"/>
  <c r="J26" i="5"/>
  <c r="J27" i="5"/>
  <c r="J28" i="5"/>
  <c r="J69" i="5"/>
  <c r="J70" i="5"/>
  <c r="J75" i="5"/>
  <c r="J76" i="5"/>
  <c r="J87" i="5"/>
  <c r="J88" i="5"/>
  <c r="J29" i="5"/>
  <c r="J30" i="5"/>
  <c r="J31" i="5"/>
  <c r="J32" i="5"/>
  <c r="J73" i="5"/>
  <c r="J74" i="5"/>
  <c r="J33" i="5"/>
  <c r="J34" i="5"/>
  <c r="J57" i="5"/>
  <c r="J58" i="5"/>
  <c r="J91" i="5"/>
  <c r="J92" i="5"/>
  <c r="J81" i="5"/>
  <c r="J82" i="5"/>
  <c r="J61" i="5"/>
  <c r="J62" i="5"/>
  <c r="J83" i="5"/>
  <c r="J84" i="5"/>
  <c r="J93" i="5"/>
  <c r="J94" i="5"/>
  <c r="J65" i="5"/>
  <c r="J66" i="5"/>
  <c r="J35" i="5"/>
  <c r="J36" i="5"/>
  <c r="J77" i="5"/>
  <c r="J78" i="5"/>
  <c r="J37" i="5"/>
  <c r="J38" i="5"/>
  <c r="J39" i="5"/>
  <c r="J40" i="5"/>
  <c r="J41" i="5"/>
  <c r="J42" i="5"/>
  <c r="J89" i="5"/>
  <c r="J90" i="5"/>
  <c r="J43" i="5"/>
  <c r="J44" i="5"/>
  <c r="J45" i="5"/>
  <c r="J46" i="5"/>
  <c r="J47" i="5"/>
  <c r="J48" i="5"/>
  <c r="J49" i="5"/>
  <c r="J50" i="5"/>
  <c r="J51" i="5"/>
  <c r="J52" i="5"/>
  <c r="J53" i="5"/>
  <c r="J54" i="5"/>
  <c r="J55" i="5"/>
  <c r="J56" i="5"/>
  <c r="J59" i="5"/>
  <c r="J60" i="5"/>
  <c r="J3" i="5"/>
  <c r="L878" i="7"/>
  <c r="K633" i="7"/>
  <c r="K4" i="7"/>
  <c r="K5" i="7"/>
  <c r="K636" i="7"/>
  <c r="K637" i="7"/>
  <c r="K638" i="7"/>
  <c r="K639" i="7"/>
  <c r="K640" i="7"/>
  <c r="K641" i="7"/>
  <c r="K642" i="7"/>
  <c r="K6" i="7"/>
  <c r="K644" i="7"/>
  <c r="K645" i="7"/>
  <c r="K646" i="7"/>
  <c r="K647" i="7"/>
  <c r="K648" i="7"/>
  <c r="K649" i="7"/>
  <c r="K7" i="7"/>
  <c r="K8" i="7"/>
  <c r="K652" i="7"/>
  <c r="K9" i="7"/>
  <c r="K654" i="7"/>
  <c r="K655" i="7"/>
  <c r="K656" i="7"/>
  <c r="K657" i="7"/>
  <c r="K10" i="7"/>
  <c r="K659" i="7"/>
  <c r="K660" i="7"/>
  <c r="K661" i="7"/>
  <c r="K11" i="7"/>
  <c r="K662" i="7"/>
  <c r="K663" i="7"/>
  <c r="K12" i="7"/>
  <c r="K665" i="7"/>
  <c r="K666" i="7"/>
  <c r="K667" i="7"/>
  <c r="K668" i="7"/>
  <c r="K669" i="7"/>
  <c r="K670" i="7"/>
  <c r="K671" i="7"/>
  <c r="K672" i="7"/>
  <c r="K673" i="7"/>
  <c r="K674" i="7"/>
  <c r="K675" i="7"/>
  <c r="K676" i="7"/>
  <c r="K677" i="7"/>
  <c r="K678" i="7"/>
  <c r="K679" i="7"/>
  <c r="K13" i="7"/>
  <c r="K14" i="7"/>
  <c r="K682" i="7"/>
  <c r="K683" i="7"/>
  <c r="K684" i="7"/>
  <c r="K15" i="7"/>
  <c r="K16" i="7"/>
  <c r="K686" i="7"/>
  <c r="K687" i="7"/>
  <c r="K688" i="7"/>
  <c r="K689" i="7"/>
  <c r="K690" i="7"/>
  <c r="K691" i="7"/>
  <c r="K692" i="7"/>
  <c r="K693" i="7"/>
  <c r="K694" i="7"/>
  <c r="K695" i="7"/>
  <c r="K696" i="7"/>
  <c r="K697" i="7"/>
  <c r="K698" i="7"/>
  <c r="K699" i="7"/>
  <c r="K700" i="7"/>
  <c r="K701" i="7"/>
  <c r="K702" i="7"/>
  <c r="K703" i="7"/>
  <c r="K704" i="7"/>
  <c r="K705" i="7"/>
  <c r="K706" i="7"/>
  <c r="K707" i="7"/>
  <c r="K708" i="7"/>
  <c r="K709" i="7"/>
  <c r="K17" i="7"/>
  <c r="K711" i="7"/>
  <c r="K712" i="7"/>
  <c r="K713" i="7"/>
  <c r="K714" i="7"/>
  <c r="K715" i="7"/>
  <c r="K716" i="7"/>
  <c r="K717" i="7"/>
  <c r="K18" i="7"/>
  <c r="K719" i="7"/>
  <c r="K19" i="7"/>
  <c r="K20" i="7"/>
  <c r="K721" i="7"/>
  <c r="K722" i="7"/>
  <c r="K21" i="7"/>
  <c r="K723" i="7"/>
  <c r="K724" i="7"/>
  <c r="K725" i="7"/>
  <c r="K726" i="7"/>
  <c r="K727" i="7"/>
  <c r="K728" i="7"/>
  <c r="K729" i="7"/>
  <c r="K730" i="7"/>
  <c r="K22" i="7"/>
  <c r="K732" i="7"/>
  <c r="K733" i="7"/>
  <c r="K734" i="7"/>
  <c r="K735" i="7"/>
  <c r="K736" i="7"/>
  <c r="K737" i="7"/>
  <c r="K23" i="7"/>
  <c r="K739" i="7"/>
  <c r="K24" i="7"/>
  <c r="K741" i="7"/>
  <c r="K742" i="7"/>
  <c r="K743" i="7"/>
  <c r="K25" i="7"/>
  <c r="K26" i="7"/>
  <c r="K27" i="7"/>
  <c r="K746" i="7"/>
  <c r="K28" i="7"/>
  <c r="K29" i="7"/>
  <c r="K748" i="7"/>
  <c r="K30" i="7"/>
  <c r="K750" i="7"/>
  <c r="K31" i="7"/>
  <c r="K752" i="7"/>
  <c r="K32" i="7"/>
  <c r="K754" i="7"/>
  <c r="K33" i="7"/>
  <c r="K756" i="7"/>
  <c r="K757" i="7"/>
  <c r="K758" i="7"/>
  <c r="K759" i="7"/>
  <c r="K760" i="7"/>
  <c r="K761" i="7"/>
  <c r="K762" i="7"/>
  <c r="K763" i="7"/>
  <c r="K764" i="7"/>
  <c r="K765" i="7"/>
  <c r="K34" i="7"/>
  <c r="K767" i="7"/>
  <c r="K768" i="7"/>
  <c r="K35" i="7"/>
  <c r="K770" i="7"/>
  <c r="K771" i="7"/>
  <c r="K772" i="7"/>
  <c r="K36" i="7"/>
  <c r="K774" i="7"/>
  <c r="K37" i="7"/>
  <c r="K38" i="7"/>
  <c r="K777" i="7"/>
  <c r="K778" i="7"/>
  <c r="K779" i="7"/>
  <c r="K780" i="7"/>
  <c r="K39" i="7"/>
  <c r="K782" i="7"/>
  <c r="K783" i="7"/>
  <c r="K40" i="7"/>
  <c r="K785" i="7"/>
  <c r="K786" i="7"/>
  <c r="K787" i="7"/>
  <c r="K788" i="7"/>
  <c r="K789" i="7"/>
  <c r="K41" i="7"/>
  <c r="K42" i="7"/>
  <c r="K43" i="7"/>
  <c r="K44" i="7"/>
  <c r="K45" i="7"/>
  <c r="K46" i="7"/>
  <c r="K47" i="7"/>
  <c r="K797" i="7"/>
  <c r="K798" i="7"/>
  <c r="K799" i="7"/>
  <c r="K800" i="7"/>
  <c r="K801" i="7"/>
  <c r="K48" i="7"/>
  <c r="K49" i="7"/>
  <c r="K50" i="7"/>
  <c r="K805" i="7"/>
  <c r="K51" i="7"/>
  <c r="K807" i="7"/>
  <c r="K808" i="7"/>
  <c r="K52" i="7"/>
  <c r="K53" i="7"/>
  <c r="K54" i="7"/>
  <c r="K810" i="7"/>
  <c r="K811" i="7"/>
  <c r="K55" i="7"/>
  <c r="K56" i="7"/>
  <c r="K57" i="7"/>
  <c r="K58" i="7"/>
  <c r="K59" i="7"/>
  <c r="K60" i="7"/>
  <c r="K61" i="7"/>
  <c r="K62" i="7"/>
  <c r="K820" i="7"/>
  <c r="K821" i="7"/>
  <c r="K63" i="7"/>
  <c r="K64" i="7"/>
  <c r="K65" i="7"/>
  <c r="K825" i="7"/>
  <c r="K826" i="7"/>
  <c r="K66" i="7"/>
  <c r="K67" i="7"/>
  <c r="K68" i="7"/>
  <c r="K830" i="7"/>
  <c r="K69" i="7"/>
  <c r="K70" i="7"/>
  <c r="K71" i="7"/>
  <c r="K72" i="7"/>
  <c r="K73" i="7"/>
  <c r="K74" i="7"/>
  <c r="K75" i="7"/>
  <c r="K76" i="7"/>
  <c r="K77" i="7"/>
  <c r="K840" i="7"/>
  <c r="K78" i="7"/>
  <c r="K79" i="7"/>
  <c r="K80" i="7"/>
  <c r="K844" i="7"/>
  <c r="K81" i="7"/>
  <c r="K82" i="7"/>
  <c r="K83" i="7"/>
  <c r="K84" i="7"/>
  <c r="K85" i="7"/>
  <c r="K86" i="7"/>
  <c r="K849"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877"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4" i="7"/>
  <c r="K295" i="7"/>
  <c r="K296" i="7"/>
  <c r="K297" i="7"/>
  <c r="K298" i="7"/>
  <c r="K299" i="7"/>
  <c r="K300" i="7"/>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K397" i="7"/>
  <c r="K398" i="7"/>
  <c r="K399" i="7"/>
  <c r="K400" i="7"/>
  <c r="K401" i="7"/>
  <c r="K402" i="7"/>
  <c r="K403" i="7"/>
  <c r="K404" i="7"/>
  <c r="K405" i="7"/>
  <c r="K853" i="7"/>
  <c r="K406" i="7"/>
  <c r="K852" i="7"/>
  <c r="K851" i="7"/>
  <c r="K850" i="7"/>
  <c r="K407" i="7"/>
  <c r="K408" i="7"/>
  <c r="K409" i="7"/>
  <c r="K410" i="7"/>
  <c r="K848" i="7"/>
  <c r="K855" i="7"/>
  <c r="K847" i="7"/>
  <c r="K846" i="7"/>
  <c r="K845" i="7"/>
  <c r="K878" i="7"/>
  <c r="K843" i="7"/>
  <c r="K842" i="7"/>
  <c r="K841" i="7"/>
  <c r="K839" i="7"/>
  <c r="K838" i="7"/>
  <c r="K837" i="7"/>
  <c r="K836" i="7"/>
  <c r="K835" i="7"/>
  <c r="K834" i="7"/>
  <c r="K833" i="7"/>
  <c r="K854" i="7"/>
  <c r="K634" i="7"/>
  <c r="K411" i="7"/>
  <c r="K412" i="7"/>
  <c r="K413" i="7"/>
  <c r="K414" i="7"/>
  <c r="K415" i="7"/>
  <c r="K416" i="7"/>
  <c r="K417" i="7"/>
  <c r="K418" i="7"/>
  <c r="K419" i="7"/>
  <c r="K420" i="7"/>
  <c r="K421" i="7"/>
  <c r="K422" i="7"/>
  <c r="K423" i="7"/>
  <c r="K424" i="7"/>
  <c r="K425" i="7"/>
  <c r="K426" i="7"/>
  <c r="K427" i="7"/>
  <c r="K635" i="7"/>
  <c r="K428" i="7"/>
  <c r="K429" i="7"/>
  <c r="K430" i="7"/>
  <c r="K431" i="7"/>
  <c r="K432" i="7"/>
  <c r="K828" i="7"/>
  <c r="K433" i="7"/>
  <c r="K434" i="7"/>
  <c r="K435" i="7"/>
  <c r="K827" i="7"/>
  <c r="K436" i="7"/>
  <c r="K437" i="7"/>
  <c r="K824" i="7"/>
  <c r="K823" i="7"/>
  <c r="K822" i="7"/>
  <c r="K819" i="7"/>
  <c r="K818" i="7"/>
  <c r="K438" i="7"/>
  <c r="K817" i="7"/>
  <c r="K816" i="7"/>
  <c r="K815" i="7"/>
  <c r="K814" i="7"/>
  <c r="K813" i="7"/>
  <c r="K812" i="7"/>
  <c r="K643" i="7"/>
  <c r="K806" i="7"/>
  <c r="K804" i="7"/>
  <c r="K803" i="7"/>
  <c r="K802" i="7"/>
  <c r="K796" i="7"/>
  <c r="K795" i="7"/>
  <c r="K794" i="7"/>
  <c r="K793" i="7"/>
  <c r="K650" i="7"/>
  <c r="K791" i="7"/>
  <c r="K651" i="7"/>
  <c r="K784" i="7"/>
  <c r="K781" i="7"/>
  <c r="K776" i="7"/>
  <c r="K775" i="7"/>
  <c r="K773" i="7"/>
  <c r="K769" i="7"/>
  <c r="K766" i="7"/>
  <c r="K755" i="7"/>
  <c r="K753" i="7"/>
  <c r="K439" i="7"/>
  <c r="K440" i="7"/>
  <c r="K441" i="7"/>
  <c r="K442" i="7"/>
  <c r="K751" i="7"/>
  <c r="K749" i="7"/>
  <c r="K443" i="7"/>
  <c r="K444" i="7"/>
  <c r="K445" i="7"/>
  <c r="K446" i="7"/>
  <c r="K447" i="7"/>
  <c r="K448" i="7"/>
  <c r="K449" i="7"/>
  <c r="K450" i="7"/>
  <c r="K747" i="7"/>
  <c r="K451" i="7"/>
  <c r="K452" i="7"/>
  <c r="K453" i="7"/>
  <c r="K454" i="7"/>
  <c r="K455" i="7"/>
  <c r="K456" i="7"/>
  <c r="K457" i="7"/>
  <c r="K745" i="7"/>
  <c r="K458" i="7"/>
  <c r="K459" i="7"/>
  <c r="K460" i="7"/>
  <c r="K461" i="7"/>
  <c r="K744" i="7"/>
  <c r="K462" i="7"/>
  <c r="K463" i="7"/>
  <c r="K740" i="7"/>
  <c r="K738" i="7"/>
  <c r="K731" i="7"/>
  <c r="K464" i="7"/>
  <c r="K465" i="7"/>
  <c r="K466" i="7"/>
  <c r="K467" i="7"/>
  <c r="K468" i="7"/>
  <c r="K720" i="7"/>
  <c r="K718" i="7"/>
  <c r="K469" i="7"/>
  <c r="K470" i="7"/>
  <c r="K710" i="7"/>
  <c r="K685"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681" i="7"/>
  <c r="K680" i="7"/>
  <c r="K664" i="7"/>
  <c r="K658" i="7"/>
  <c r="K503" i="7"/>
  <c r="K511" i="7"/>
  <c r="K512" i="7"/>
  <c r="K513" i="7"/>
  <c r="K514" i="7"/>
  <c r="K515" i="7"/>
  <c r="K525" i="7"/>
  <c r="K526" i="7"/>
  <c r="K149" i="7"/>
  <c r="K501" i="7"/>
  <c r="K502" i="7"/>
  <c r="K632" i="7"/>
  <c r="D405" i="4" l="1"/>
  <c r="D404" i="4"/>
  <c r="D403" i="4"/>
  <c r="D402" i="4"/>
  <c r="D401" i="4"/>
  <c r="D400" i="4"/>
  <c r="D399" i="4"/>
  <c r="D398" i="4"/>
  <c r="H511" i="7"/>
  <c r="H512" i="7"/>
  <c r="H513" i="7"/>
  <c r="H514" i="7"/>
  <c r="H515" i="7"/>
  <c r="H525" i="7"/>
  <c r="H526" i="7"/>
  <c r="H149" i="7"/>
  <c r="H501" i="7"/>
  <c r="H502" i="7"/>
  <c r="G513" i="7"/>
  <c r="G632" i="7"/>
  <c r="G633" i="7"/>
  <c r="G5" i="7"/>
  <c r="G636" i="7"/>
  <c r="G640" i="7"/>
  <c r="G641" i="7"/>
  <c r="G642" i="7"/>
  <c r="G645" i="7"/>
  <c r="G646" i="7"/>
  <c r="G647" i="7"/>
  <c r="G648" i="7"/>
  <c r="G649" i="7"/>
  <c r="G7" i="7"/>
  <c r="G657" i="7"/>
  <c r="G12" i="7"/>
  <c r="G667" i="7"/>
  <c r="G672" i="7"/>
  <c r="G675" i="7"/>
  <c r="G13" i="7"/>
  <c r="G687" i="7"/>
  <c r="G695" i="7"/>
  <c r="G703" i="7"/>
  <c r="G711" i="7"/>
  <c r="G719" i="7"/>
  <c r="G725" i="7"/>
  <c r="G726" i="7"/>
  <c r="G733" i="7"/>
  <c r="G735" i="7"/>
  <c r="G736" i="7"/>
  <c r="G737" i="7"/>
  <c r="G741" i="7"/>
  <c r="G29" i="7"/>
  <c r="G763" i="7"/>
  <c r="G771" i="7"/>
  <c r="G779" i="7"/>
  <c r="G787" i="7"/>
  <c r="G46" i="7"/>
  <c r="G49" i="7"/>
  <c r="G50" i="7"/>
  <c r="G54" i="7"/>
  <c r="G60" i="7"/>
  <c r="G71" i="7"/>
  <c r="G78" i="7"/>
  <c r="G100" i="7"/>
  <c r="G108" i="7"/>
  <c r="G115" i="7"/>
  <c r="G123" i="7"/>
  <c r="G131" i="7"/>
  <c r="G139" i="7"/>
  <c r="G145" i="7"/>
  <c r="G146" i="7"/>
  <c r="G147" i="7"/>
  <c r="G148" i="7"/>
  <c r="G150" i="7"/>
  <c r="G151" i="7"/>
  <c r="G152" i="7"/>
  <c r="G156" i="7"/>
  <c r="G161" i="7"/>
  <c r="G162" i="7"/>
  <c r="G163" i="7"/>
  <c r="G164" i="7"/>
  <c r="G172" i="7"/>
  <c r="G180" i="7"/>
  <c r="G188" i="7"/>
  <c r="G192" i="7"/>
  <c r="G196" i="7"/>
  <c r="G203" i="7"/>
  <c r="G204" i="7"/>
  <c r="G205" i="7"/>
  <c r="G212" i="7"/>
  <c r="G220" i="7"/>
  <c r="G228" i="7"/>
  <c r="G229" i="7"/>
  <c r="G236" i="7"/>
  <c r="G244" i="7"/>
  <c r="G252" i="7"/>
  <c r="G260" i="7"/>
  <c r="G264" i="7"/>
  <c r="G268" i="7"/>
  <c r="G276" i="7"/>
  <c r="G284" i="7"/>
  <c r="G292" i="7"/>
  <c r="G299" i="7"/>
  <c r="G301" i="7"/>
  <c r="G305" i="7"/>
  <c r="G309" i="7"/>
  <c r="G317" i="7"/>
  <c r="G324" i="7"/>
  <c r="G325" i="7"/>
  <c r="G341" i="7"/>
  <c r="G349" i="7"/>
  <c r="G357" i="7"/>
  <c r="G365" i="7"/>
  <c r="G373" i="7"/>
  <c r="G381" i="7"/>
  <c r="G385" i="7"/>
  <c r="G389" i="7"/>
  <c r="G397" i="7"/>
  <c r="G400" i="7"/>
  <c r="G405" i="7"/>
  <c r="G409" i="7"/>
  <c r="G415" i="7"/>
  <c r="G423" i="7"/>
  <c r="G424" i="7"/>
  <c r="G430" i="7"/>
  <c r="G436" i="7"/>
  <c r="G766" i="7"/>
  <c r="G749" i="7"/>
  <c r="G450" i="7"/>
  <c r="G457" i="7"/>
  <c r="G463" i="7"/>
  <c r="G468" i="7"/>
  <c r="G470" i="7"/>
  <c r="G710" i="7"/>
  <c r="G472" i="7"/>
  <c r="G480" i="7"/>
  <c r="G486" i="7"/>
  <c r="G487" i="7"/>
  <c r="G488" i="7"/>
  <c r="G495" i="7"/>
  <c r="G496" i="7"/>
  <c r="G658" i="7"/>
  <c r="F3" i="9"/>
  <c r="F7" i="9"/>
  <c r="F6" i="9"/>
  <c r="F4" i="9"/>
  <c r="F8" i="9"/>
  <c r="F11" i="9"/>
  <c r="F10" i="9"/>
  <c r="F14" i="9"/>
  <c r="F17" i="9"/>
  <c r="F13" i="9"/>
  <c r="F24" i="9"/>
  <c r="F12" i="9"/>
  <c r="F9" i="9"/>
  <c r="F18" i="9"/>
  <c r="F22" i="9"/>
  <c r="F5" i="9"/>
  <c r="F20" i="9"/>
  <c r="F25" i="9"/>
  <c r="F26" i="9"/>
  <c r="F34" i="9"/>
  <c r="F27" i="9"/>
  <c r="F28" i="9"/>
  <c r="F29" i="9"/>
  <c r="F30" i="9"/>
  <c r="F31" i="9"/>
  <c r="F32" i="9"/>
  <c r="F33" i="9"/>
  <c r="F35" i="9"/>
  <c r="F36" i="9"/>
  <c r="F19" i="9" l="1"/>
  <c r="F16" i="9"/>
  <c r="F15" i="9"/>
  <c r="F21" i="9"/>
  <c r="F23" i="9"/>
  <c r="G664" i="7"/>
  <c r="G479" i="7"/>
  <c r="G471" i="7"/>
  <c r="G467" i="7"/>
  <c r="G462" i="7"/>
  <c r="G456" i="7"/>
  <c r="G449" i="7"/>
  <c r="G92" i="7"/>
  <c r="G680" i="7"/>
  <c r="G494" i="7"/>
  <c r="G478" i="7"/>
  <c r="G685" i="7"/>
  <c r="G466" i="7"/>
  <c r="G744" i="7"/>
  <c r="G455" i="7"/>
  <c r="G448" i="7"/>
  <c r="G442" i="7"/>
  <c r="G773" i="7"/>
  <c r="G643" i="7"/>
  <c r="G435" i="7"/>
  <c r="G428" i="7"/>
  <c r="G421" i="7"/>
  <c r="G413" i="7"/>
  <c r="G407" i="7"/>
  <c r="G403" i="7"/>
  <c r="G395" i="7"/>
  <c r="G387" i="7"/>
  <c r="G379" i="7"/>
  <c r="G371" i="7"/>
  <c r="G363" i="7"/>
  <c r="G355" i="7"/>
  <c r="G347" i="7"/>
  <c r="G339" i="7"/>
  <c r="G331" i="7"/>
  <c r="G323" i="7"/>
  <c r="G315" i="7"/>
  <c r="G307" i="7"/>
  <c r="G290" i="7"/>
  <c r="G282" i="7"/>
  <c r="G274" i="7"/>
  <c r="G266" i="7"/>
  <c r="G85" i="7"/>
  <c r="G681" i="7"/>
  <c r="G493" i="7"/>
  <c r="G333" i="7"/>
  <c r="G33" i="7"/>
  <c r="G552" i="7"/>
  <c r="G500" i="7"/>
  <c r="G492" i="7"/>
  <c r="G484" i="7"/>
  <c r="G476" i="7"/>
  <c r="G464" i="7"/>
  <c r="G460" i="7"/>
  <c r="G453" i="7"/>
  <c r="G446" i="7"/>
  <c r="G440" i="7"/>
  <c r="G776" i="7"/>
  <c r="G433" i="7"/>
  <c r="G427" i="7"/>
  <c r="G419" i="7"/>
  <c r="G560" i="7"/>
  <c r="G523" i="7"/>
  <c r="G553" i="7"/>
  <c r="G550" i="7"/>
  <c r="G551" i="7"/>
  <c r="G499" i="7"/>
  <c r="G491" i="7"/>
  <c r="G483" i="7"/>
  <c r="G475" i="7"/>
  <c r="G469" i="7"/>
  <c r="G731" i="7"/>
  <c r="G459" i="7"/>
  <c r="G452" i="7"/>
  <c r="G445" i="7"/>
  <c r="G439" i="7"/>
  <c r="G781" i="7"/>
  <c r="G426" i="7"/>
  <c r="G418" i="7"/>
  <c r="G634" i="7"/>
  <c r="G392" i="7"/>
  <c r="G384" i="7"/>
  <c r="G376" i="7"/>
  <c r="G368" i="7"/>
  <c r="G360" i="7"/>
  <c r="G352" i="7"/>
  <c r="G344" i="7"/>
  <c r="G336" i="7"/>
  <c r="G328" i="7"/>
  <c r="G320" i="7"/>
  <c r="G312" i="7"/>
  <c r="G304" i="7"/>
  <c r="G296" i="7"/>
  <c r="G287" i="7"/>
  <c r="G279" i="7"/>
  <c r="G271" i="7"/>
  <c r="G263" i="7"/>
  <c r="G255" i="7"/>
  <c r="G247" i="7"/>
  <c r="G239" i="7"/>
  <c r="G231" i="7"/>
  <c r="G524" i="7"/>
  <c r="G498" i="7"/>
  <c r="G490" i="7"/>
  <c r="G751" i="7"/>
  <c r="G769" i="7"/>
  <c r="G650" i="7"/>
  <c r="G438" i="7"/>
  <c r="G429" i="7"/>
  <c r="G422" i="7"/>
  <c r="G414" i="7"/>
  <c r="G408" i="7"/>
  <c r="G404" i="7"/>
  <c r="G396" i="7"/>
  <c r="G388" i="7"/>
  <c r="G380" i="7"/>
  <c r="G372" i="7"/>
  <c r="G364" i="7"/>
  <c r="G356" i="7"/>
  <c r="G348" i="7"/>
  <c r="G340" i="7"/>
  <c r="G332" i="7"/>
  <c r="G316" i="7"/>
  <c r="G308" i="7"/>
  <c r="G300" i="7"/>
  <c r="G291" i="7"/>
  <c r="G283" i="7"/>
  <c r="G275" i="7"/>
  <c r="G267" i="7"/>
  <c r="G259" i="7"/>
  <c r="G251" i="7"/>
  <c r="G243" i="7"/>
  <c r="G235" i="7"/>
  <c r="G227" i="7"/>
  <c r="G219" i="7"/>
  <c r="G211" i="7"/>
  <c r="G195" i="7"/>
  <c r="G187" i="7"/>
  <c r="G179" i="7"/>
  <c r="G171" i="7"/>
  <c r="G155" i="7"/>
  <c r="G138" i="7"/>
  <c r="G130" i="7"/>
  <c r="G122" i="7"/>
  <c r="G114" i="7"/>
  <c r="G107" i="7"/>
  <c r="G99" i="7"/>
  <c r="G91" i="7"/>
  <c r="G84" i="7"/>
  <c r="G70" i="7"/>
  <c r="G65" i="7"/>
  <c r="G59" i="7"/>
  <c r="G53" i="7"/>
  <c r="G48" i="7"/>
  <c r="G45" i="7"/>
  <c r="G786" i="7"/>
  <c r="G778" i="7"/>
  <c r="G770" i="7"/>
  <c r="G762" i="7"/>
  <c r="G754" i="7"/>
  <c r="G28" i="7"/>
  <c r="G24" i="7"/>
  <c r="G732" i="7"/>
  <c r="G724" i="7"/>
  <c r="G18" i="7"/>
  <c r="G17" i="7"/>
  <c r="G702" i="7"/>
  <c r="G694" i="7"/>
  <c r="G686" i="7"/>
  <c r="G679" i="7"/>
  <c r="G671" i="7"/>
  <c r="G663" i="7"/>
  <c r="G656" i="7"/>
  <c r="G526" i="7"/>
  <c r="G258" i="7"/>
  <c r="G250" i="7"/>
  <c r="G242" i="7"/>
  <c r="G234" i="7"/>
  <c r="G226" i="7"/>
  <c r="G218" i="7"/>
  <c r="G210" i="7"/>
  <c r="G202" i="7"/>
  <c r="G194" i="7"/>
  <c r="G186" i="7"/>
  <c r="G178" i="7"/>
  <c r="G170" i="7"/>
  <c r="G154" i="7"/>
  <c r="G137" i="7"/>
  <c r="G129" i="7"/>
  <c r="G121" i="7"/>
  <c r="G106" i="7"/>
  <c r="G98" i="7"/>
  <c r="G90" i="7"/>
  <c r="G83" i="7"/>
  <c r="G77" i="7"/>
  <c r="G69" i="7"/>
  <c r="G64" i="7"/>
  <c r="G58" i="7"/>
  <c r="G52" i="7"/>
  <c r="G44" i="7"/>
  <c r="G785" i="7"/>
  <c r="G777" i="7"/>
  <c r="G35" i="7"/>
  <c r="G761" i="7"/>
  <c r="G32" i="7"/>
  <c r="G746" i="7"/>
  <c r="G739" i="7"/>
  <c r="G22" i="7"/>
  <c r="G723" i="7"/>
  <c r="G717" i="7"/>
  <c r="G709" i="7"/>
  <c r="G701" i="7"/>
  <c r="G693" i="7"/>
  <c r="G16" i="7"/>
  <c r="G678" i="7"/>
  <c r="G670" i="7"/>
  <c r="G662" i="7"/>
  <c r="G655" i="7"/>
  <c r="G639" i="7"/>
  <c r="F525" i="7"/>
  <c r="G525" i="7"/>
  <c r="G485" i="7"/>
  <c r="G477" i="7"/>
  <c r="G465" i="7"/>
  <c r="G461" i="7"/>
  <c r="G454" i="7"/>
  <c r="G447" i="7"/>
  <c r="G441" i="7"/>
  <c r="G775" i="7"/>
  <c r="G434" i="7"/>
  <c r="G635" i="7"/>
  <c r="G420" i="7"/>
  <c r="G412" i="7"/>
  <c r="G402" i="7"/>
  <c r="G394" i="7"/>
  <c r="G386" i="7"/>
  <c r="G378" i="7"/>
  <c r="G370" i="7"/>
  <c r="G362" i="7"/>
  <c r="G354" i="7"/>
  <c r="G346" i="7"/>
  <c r="G338" i="7"/>
  <c r="G330" i="7"/>
  <c r="G322" i="7"/>
  <c r="G314" i="7"/>
  <c r="G306" i="7"/>
  <c r="G298" i="7"/>
  <c r="G289" i="7"/>
  <c r="G281" i="7"/>
  <c r="G273" i="7"/>
  <c r="G265" i="7"/>
  <c r="G257" i="7"/>
  <c r="G249" i="7"/>
  <c r="G241" i="7"/>
  <c r="G233" i="7"/>
  <c r="G225" i="7"/>
  <c r="G217" i="7"/>
  <c r="G209" i="7"/>
  <c r="G201" i="7"/>
  <c r="G193" i="7"/>
  <c r="G185" i="7"/>
  <c r="G177" i="7"/>
  <c r="G169" i="7"/>
  <c r="G153" i="7"/>
  <c r="G144" i="7"/>
  <c r="G136" i="7"/>
  <c r="G128" i="7"/>
  <c r="G120" i="7"/>
  <c r="G113" i="7"/>
  <c r="G105" i="7"/>
  <c r="G97" i="7"/>
  <c r="G89" i="7"/>
  <c r="G82" i="7"/>
  <c r="G76" i="7"/>
  <c r="G63" i="7"/>
  <c r="G57" i="7"/>
  <c r="G43" i="7"/>
  <c r="G40" i="7"/>
  <c r="G38" i="7"/>
  <c r="G768" i="7"/>
  <c r="G760" i="7"/>
  <c r="G752" i="7"/>
  <c r="G27" i="7"/>
  <c r="G23" i="7"/>
  <c r="G730" i="7"/>
  <c r="G21" i="7"/>
  <c r="G716" i="7"/>
  <c r="G708" i="7"/>
  <c r="G700" i="7"/>
  <c r="G692" i="7"/>
  <c r="G15" i="7"/>
  <c r="G677" i="7"/>
  <c r="G669" i="7"/>
  <c r="G11" i="7"/>
  <c r="G654" i="7"/>
  <c r="G638" i="7"/>
  <c r="F515" i="7"/>
  <c r="G515" i="7"/>
  <c r="G502" i="7"/>
  <c r="G411" i="7"/>
  <c r="G401" i="7"/>
  <c r="G393" i="7"/>
  <c r="G377" i="7"/>
  <c r="G369" i="7"/>
  <c r="G361" i="7"/>
  <c r="G353" i="7"/>
  <c r="G345" i="7"/>
  <c r="G337" i="7"/>
  <c r="G329" i="7"/>
  <c r="G321" i="7"/>
  <c r="G313" i="7"/>
  <c r="G297" i="7"/>
  <c r="G288" i="7"/>
  <c r="G280" i="7"/>
  <c r="G272" i="7"/>
  <c r="G256" i="7"/>
  <c r="G248" i="7"/>
  <c r="G240" i="7"/>
  <c r="G232" i="7"/>
  <c r="G224" i="7"/>
  <c r="G216" i="7"/>
  <c r="G208" i="7"/>
  <c r="G200" i="7"/>
  <c r="G184" i="7"/>
  <c r="G176" i="7"/>
  <c r="G168" i="7"/>
  <c r="G160" i="7"/>
  <c r="G143" i="7"/>
  <c r="G135" i="7"/>
  <c r="G127" i="7"/>
  <c r="G119" i="7"/>
  <c r="G112" i="7"/>
  <c r="G104" i="7"/>
  <c r="G96" i="7"/>
  <c r="G88" i="7"/>
  <c r="G81" i="7"/>
  <c r="G75" i="7"/>
  <c r="G68" i="7"/>
  <c r="G56" i="7"/>
  <c r="G42" i="7"/>
  <c r="G783" i="7"/>
  <c r="G37" i="7"/>
  <c r="G767" i="7"/>
  <c r="G759" i="7"/>
  <c r="G31" i="7"/>
  <c r="G26" i="7"/>
  <c r="G729" i="7"/>
  <c r="G722" i="7"/>
  <c r="G715" i="7"/>
  <c r="G707" i="7"/>
  <c r="G699" i="7"/>
  <c r="G691" i="7"/>
  <c r="G684" i="7"/>
  <c r="G676" i="7"/>
  <c r="G668" i="7"/>
  <c r="G661" i="7"/>
  <c r="G9" i="7"/>
  <c r="G637" i="7"/>
  <c r="G514" i="7"/>
  <c r="I501" i="7"/>
  <c r="G501" i="7"/>
  <c r="G223" i="7"/>
  <c r="G215" i="7"/>
  <c r="G207" i="7"/>
  <c r="G199" i="7"/>
  <c r="G191" i="7"/>
  <c r="G183" i="7"/>
  <c r="G175" i="7"/>
  <c r="G167" i="7"/>
  <c r="G159" i="7"/>
  <c r="G142" i="7"/>
  <c r="G134" i="7"/>
  <c r="G126" i="7"/>
  <c r="G118" i="7"/>
  <c r="G111" i="7"/>
  <c r="G103" i="7"/>
  <c r="G95" i="7"/>
  <c r="G87" i="7"/>
  <c r="G74" i="7"/>
  <c r="G67" i="7"/>
  <c r="G55" i="7"/>
  <c r="G51" i="7"/>
  <c r="G41" i="7"/>
  <c r="G782" i="7"/>
  <c r="G774" i="7"/>
  <c r="G34" i="7"/>
  <c r="G758" i="7"/>
  <c r="G750" i="7"/>
  <c r="G25" i="7"/>
  <c r="G728" i="7"/>
  <c r="G721" i="7"/>
  <c r="G714" i="7"/>
  <c r="G706" i="7"/>
  <c r="G698" i="7"/>
  <c r="G690" i="7"/>
  <c r="G683" i="7"/>
  <c r="G660" i="7"/>
  <c r="G652" i="7"/>
  <c r="G644" i="7"/>
  <c r="I149" i="7"/>
  <c r="G149" i="7"/>
  <c r="G482" i="7"/>
  <c r="G474" i="7"/>
  <c r="G718" i="7"/>
  <c r="G738" i="7"/>
  <c r="G458" i="7"/>
  <c r="G451" i="7"/>
  <c r="G444" i="7"/>
  <c r="G753" i="7"/>
  <c r="G784" i="7"/>
  <c r="G432" i="7"/>
  <c r="G425" i="7"/>
  <c r="G417" i="7"/>
  <c r="G406" i="7"/>
  <c r="G399" i="7"/>
  <c r="G391" i="7"/>
  <c r="G383" i="7"/>
  <c r="G375" i="7"/>
  <c r="G367" i="7"/>
  <c r="G359" i="7"/>
  <c r="G351" i="7"/>
  <c r="G343" i="7"/>
  <c r="G335" i="7"/>
  <c r="G327" i="7"/>
  <c r="G319" i="7"/>
  <c r="G311" i="7"/>
  <c r="G303" i="7"/>
  <c r="G295" i="7"/>
  <c r="G286" i="7"/>
  <c r="G278" i="7"/>
  <c r="G270" i="7"/>
  <c r="G262" i="7"/>
  <c r="G254" i="7"/>
  <c r="G246" i="7"/>
  <c r="G238" i="7"/>
  <c r="G230" i="7"/>
  <c r="G222" i="7"/>
  <c r="G214" i="7"/>
  <c r="G206" i="7"/>
  <c r="G198" i="7"/>
  <c r="G190" i="7"/>
  <c r="G182" i="7"/>
  <c r="G174" i="7"/>
  <c r="G166" i="7"/>
  <c r="G158" i="7"/>
  <c r="G141" i="7"/>
  <c r="G133" i="7"/>
  <c r="G125" i="7"/>
  <c r="G117" i="7"/>
  <c r="G110" i="7"/>
  <c r="G102" i="7"/>
  <c r="G94" i="7"/>
  <c r="G80" i="7"/>
  <c r="G73" i="7"/>
  <c r="G66" i="7"/>
  <c r="G62" i="7"/>
  <c r="G39" i="7"/>
  <c r="G36" i="7"/>
  <c r="G765" i="7"/>
  <c r="G757" i="7"/>
  <c r="G30" i="7"/>
  <c r="G743" i="7"/>
  <c r="G727" i="7"/>
  <c r="G20" i="7"/>
  <c r="G713" i="7"/>
  <c r="G705" i="7"/>
  <c r="G697" i="7"/>
  <c r="G689" i="7"/>
  <c r="G682" i="7"/>
  <c r="G674" i="7"/>
  <c r="G666" i="7"/>
  <c r="G659" i="7"/>
  <c r="G8" i="7"/>
  <c r="G6" i="7"/>
  <c r="G512" i="7"/>
  <c r="G503" i="7"/>
  <c r="G497" i="7"/>
  <c r="G489" i="7"/>
  <c r="G481" i="7"/>
  <c r="G473" i="7"/>
  <c r="G720" i="7"/>
  <c r="G740" i="7"/>
  <c r="G745" i="7"/>
  <c r="G747" i="7"/>
  <c r="G443" i="7"/>
  <c r="G755" i="7"/>
  <c r="G651" i="7"/>
  <c r="G437" i="7"/>
  <c r="G431" i="7"/>
  <c r="G416" i="7"/>
  <c r="G410" i="7"/>
  <c r="G398" i="7"/>
  <c r="G390" i="7"/>
  <c r="G382" i="7"/>
  <c r="G374" i="7"/>
  <c r="G366" i="7"/>
  <c r="G358" i="7"/>
  <c r="G350" i="7"/>
  <c r="G342" i="7"/>
  <c r="G334" i="7"/>
  <c r="G326" i="7"/>
  <c r="G318" i="7"/>
  <c r="G310" i="7"/>
  <c r="G302" i="7"/>
  <c r="G294" i="7"/>
  <c r="G285" i="7"/>
  <c r="G277" i="7"/>
  <c r="G269" i="7"/>
  <c r="G261" i="7"/>
  <c r="G253" i="7"/>
  <c r="G245" i="7"/>
  <c r="G237" i="7"/>
  <c r="G221" i="7"/>
  <c r="G213" i="7"/>
  <c r="G197" i="7"/>
  <c r="G189" i="7"/>
  <c r="G181" i="7"/>
  <c r="G173" i="7"/>
  <c r="G165" i="7"/>
  <c r="G157" i="7"/>
  <c r="G140" i="7"/>
  <c r="G132" i="7"/>
  <c r="G124" i="7"/>
  <c r="G116" i="7"/>
  <c r="G109" i="7"/>
  <c r="G101" i="7"/>
  <c r="G93" i="7"/>
  <c r="G86" i="7"/>
  <c r="G79" i="7"/>
  <c r="G72" i="7"/>
  <c r="G61" i="7"/>
  <c r="G47" i="7"/>
  <c r="G788" i="7"/>
  <c r="G780" i="7"/>
  <c r="G772" i="7"/>
  <c r="G764" i="7"/>
  <c r="G756" i="7"/>
  <c r="G748" i="7"/>
  <c r="G742" i="7"/>
  <c r="G734" i="7"/>
  <c r="G19" i="7"/>
  <c r="G712" i="7"/>
  <c r="G704" i="7"/>
  <c r="G696" i="7"/>
  <c r="G688" i="7"/>
  <c r="G14" i="7"/>
  <c r="G673" i="7"/>
  <c r="G665" i="7"/>
  <c r="G10" i="7"/>
  <c r="G4" i="7"/>
  <c r="G511" i="7"/>
  <c r="F502" i="7"/>
  <c r="I514" i="7"/>
  <c r="I526" i="7"/>
  <c r="F514" i="7"/>
  <c r="F501" i="7"/>
  <c r="F512" i="7"/>
  <c r="F513" i="7"/>
  <c r="I502" i="7"/>
  <c r="I525" i="7"/>
  <c r="I513" i="7"/>
  <c r="F149" i="7"/>
  <c r="F511" i="7"/>
  <c r="F526" i="7"/>
  <c r="I512" i="7"/>
  <c r="I515" i="7"/>
  <c r="I511" i="7"/>
  <c r="D390" i="4" l="1"/>
  <c r="D394" i="4"/>
  <c r="D336" i="4" l="1"/>
  <c r="D83" i="4"/>
  <c r="D173" i="4"/>
  <c r="D5" i="4"/>
  <c r="D23" i="4"/>
  <c r="D64" i="4"/>
  <c r="D67" i="4"/>
  <c r="D214" i="4"/>
  <c r="D7" i="4"/>
  <c r="D151" i="4"/>
  <c r="D176" i="4"/>
  <c r="D26" i="4"/>
  <c r="D237" i="4"/>
  <c r="D20" i="4"/>
  <c r="D78" i="4"/>
  <c r="D101" i="4"/>
  <c r="D337" i="4"/>
  <c r="D102" i="4"/>
  <c r="D36" i="4"/>
  <c r="D216" i="4"/>
  <c r="D276" i="4"/>
  <c r="D382" i="4"/>
  <c r="D283" i="4"/>
  <c r="D190" i="4"/>
  <c r="D344" i="4"/>
  <c r="D12" i="4"/>
  <c r="D112" i="4"/>
  <c r="D369" i="4"/>
  <c r="D366" i="4"/>
  <c r="D34" i="4"/>
  <c r="D244" i="4"/>
  <c r="D118" i="4"/>
  <c r="D152" i="4"/>
  <c r="D109" i="4"/>
  <c r="D347" i="4"/>
  <c r="D138" i="4"/>
  <c r="D292" i="4"/>
  <c r="D47" i="4"/>
  <c r="D263" i="4"/>
  <c r="D156" i="4"/>
  <c r="D179" i="4"/>
  <c r="D352" i="4"/>
  <c r="D329" i="4"/>
  <c r="D114" i="4"/>
  <c r="D135" i="4"/>
  <c r="D389" i="4"/>
  <c r="D296" i="4"/>
  <c r="D270" i="4"/>
  <c r="D354" i="4"/>
  <c r="D318" i="4"/>
  <c r="D312" i="4"/>
  <c r="D225" i="4"/>
  <c r="D393" i="4"/>
  <c r="D188" i="4"/>
  <c r="D384" i="4"/>
  <c r="D163" i="4"/>
  <c r="D320" i="4"/>
  <c r="D314" i="4"/>
  <c r="D280" i="4"/>
  <c r="D387" i="4"/>
  <c r="D95" i="4"/>
  <c r="D324" i="4"/>
  <c r="D59" i="4"/>
  <c r="D326" i="4"/>
  <c r="D86" i="4"/>
  <c r="D301" i="4"/>
  <c r="D277" i="4"/>
  <c r="D42" i="4"/>
  <c r="D108" i="4"/>
  <c r="D353" i="4"/>
  <c r="D21" i="4"/>
  <c r="D119" i="4"/>
  <c r="D317" i="4"/>
  <c r="D311" i="4"/>
  <c r="D274" i="4"/>
  <c r="D9" i="4"/>
  <c r="D271" i="4"/>
  <c r="D121" i="4"/>
  <c r="D316" i="4"/>
  <c r="D310" i="4"/>
  <c r="D295" i="4"/>
  <c r="D262" i="4"/>
  <c r="D116" i="4"/>
  <c r="D288" i="4"/>
  <c r="D6" i="4"/>
  <c r="D43" i="4"/>
  <c r="D84" i="4"/>
  <c r="D53" i="4"/>
  <c r="D111" i="4"/>
  <c r="D294" i="4"/>
  <c r="D103" i="4"/>
  <c r="D182" i="4"/>
  <c r="D65" i="4"/>
  <c r="D133" i="4"/>
  <c r="D171" i="4"/>
  <c r="D141" i="4"/>
  <c r="D167" i="4"/>
  <c r="D189" i="4"/>
  <c r="D146" i="4"/>
  <c r="D69" i="4"/>
  <c r="D391" i="4"/>
  <c r="D200" i="4"/>
  <c r="D11" i="4"/>
  <c r="D291" i="4"/>
  <c r="D206" i="4"/>
  <c r="D8" i="4"/>
  <c r="D305" i="4"/>
  <c r="D380" i="4"/>
  <c r="D208" i="4"/>
  <c r="D358" i="4"/>
  <c r="D220" i="4"/>
  <c r="D180" i="4"/>
  <c r="D217" i="4"/>
  <c r="D330" i="4"/>
  <c r="D107" i="4"/>
  <c r="D272" i="4"/>
  <c r="D355" i="4"/>
  <c r="D243" i="4"/>
  <c r="D236" i="4"/>
  <c r="D331" i="4"/>
  <c r="D293" i="4"/>
  <c r="D219" i="4"/>
  <c r="D346" i="4"/>
  <c r="D44" i="4"/>
  <c r="D348" i="4"/>
  <c r="D82" i="4"/>
  <c r="D16" i="4"/>
  <c r="D122" i="4"/>
  <c r="D215" i="4"/>
  <c r="D205" i="4"/>
  <c r="D40" i="4"/>
  <c r="D104" i="4"/>
  <c r="D60" i="4"/>
  <c r="D62" i="4"/>
  <c r="D183" i="4"/>
  <c r="D230" i="4"/>
  <c r="D378" i="4"/>
  <c r="D229" i="4"/>
  <c r="D117" i="4"/>
  <c r="D211" i="4"/>
  <c r="D287" i="4"/>
  <c r="D364" i="4"/>
  <c r="D147" i="4"/>
  <c r="D228" i="4"/>
  <c r="D304" i="4"/>
  <c r="D286" i="4"/>
  <c r="D290" i="4"/>
  <c r="D251" i="4"/>
  <c r="D351" i="4"/>
  <c r="D158" i="4"/>
  <c r="D299" i="4"/>
  <c r="D74" i="4"/>
  <c r="D281" i="4"/>
  <c r="D264" i="4"/>
  <c r="D19" i="4"/>
  <c r="D222" i="4"/>
  <c r="D202" i="4"/>
  <c r="D41" i="4"/>
  <c r="D259" i="4"/>
  <c r="D174" i="4"/>
  <c r="D165" i="4"/>
  <c r="D199" i="4"/>
  <c r="D258" i="4"/>
  <c r="D91" i="4"/>
  <c r="D254" i="4"/>
  <c r="D309" i="4"/>
  <c r="D139" i="4"/>
  <c r="D194" i="4"/>
  <c r="D307" i="4"/>
  <c r="D85" i="4"/>
  <c r="D30" i="4"/>
  <c r="D338" i="4"/>
  <c r="D177" i="4"/>
  <c r="D196" i="4"/>
  <c r="D285" i="4"/>
  <c r="D145" i="4"/>
  <c r="D306" i="4"/>
  <c r="D260" i="4"/>
  <c r="D363" i="4"/>
  <c r="D322" i="4"/>
  <c r="D76" i="4"/>
  <c r="D154" i="4"/>
  <c r="D357" i="4"/>
  <c r="D212" i="4"/>
  <c r="D376" i="4"/>
  <c r="D155" i="4"/>
  <c r="D349" i="4"/>
  <c r="D193" i="4"/>
  <c r="D186" i="4"/>
  <c r="D248" i="4"/>
  <c r="D356" i="4"/>
  <c r="D80" i="4"/>
  <c r="D143" i="4"/>
  <c r="D256" i="4"/>
  <c r="D18" i="4"/>
  <c r="D33" i="4"/>
  <c r="D94" i="4"/>
  <c r="D142" i="4"/>
  <c r="D24" i="4"/>
  <c r="D54" i="4"/>
  <c r="D28" i="4"/>
  <c r="D149" i="4"/>
  <c r="D335" i="4"/>
  <c r="D73" i="4"/>
  <c r="D55" i="4"/>
  <c r="D240" i="4"/>
  <c r="D66" i="4"/>
  <c r="D162" i="4"/>
  <c r="D181" i="4"/>
  <c r="D204" i="4"/>
  <c r="D340" i="4"/>
  <c r="D341" i="4"/>
  <c r="D370" i="4"/>
  <c r="D342" i="4"/>
  <c r="D375" i="4"/>
  <c r="D371" i="4"/>
  <c r="D372" i="4"/>
  <c r="D343" i="4"/>
  <c r="D373" i="4"/>
  <c r="D374" i="4"/>
  <c r="D397" i="4"/>
  <c r="D395" i="4"/>
  <c r="D396" i="4"/>
  <c r="D178" i="4"/>
  <c r="D169" i="4"/>
  <c r="D319" i="4"/>
  <c r="D313" i="4"/>
  <c r="D289" i="4"/>
  <c r="D233" i="4"/>
  <c r="D249" i="4"/>
  <c r="D300" i="4"/>
  <c r="D124" i="4"/>
  <c r="D153" i="4"/>
  <c r="D37" i="4"/>
  <c r="D327" i="4"/>
  <c r="D10" i="4"/>
  <c r="D328" i="4"/>
  <c r="D268" i="4"/>
  <c r="D68" i="4"/>
  <c r="D123" i="4"/>
  <c r="D359" i="4"/>
  <c r="D323" i="4"/>
  <c r="D51" i="4"/>
  <c r="D266" i="4"/>
  <c r="D90" i="4"/>
  <c r="D170" i="4"/>
  <c r="D150" i="4"/>
  <c r="D98" i="4"/>
  <c r="D100" i="4"/>
  <c r="D195" i="4"/>
  <c r="D58" i="4"/>
  <c r="D70" i="4"/>
  <c r="D48" i="4"/>
  <c r="D29" i="4"/>
  <c r="D197" i="4"/>
  <c r="D81" i="4"/>
  <c r="D92" i="4"/>
  <c r="D350" i="4"/>
  <c r="D161" i="4"/>
  <c r="D381" i="4"/>
  <c r="D140" i="4"/>
  <c r="D235" i="4"/>
  <c r="D227" i="4"/>
  <c r="D385" i="4"/>
  <c r="D72" i="4"/>
  <c r="D224" i="4"/>
  <c r="D71" i="4"/>
  <c r="D13" i="4"/>
  <c r="D52" i="4"/>
  <c r="D278" i="4"/>
  <c r="D46" i="4"/>
  <c r="D31" i="4"/>
  <c r="D49" i="4"/>
  <c r="D221" i="4"/>
  <c r="D77" i="4"/>
  <c r="D247" i="4"/>
  <c r="D164" i="4"/>
  <c r="D168" i="4"/>
  <c r="D113" i="4"/>
  <c r="D115" i="4"/>
  <c r="D15" i="4"/>
  <c r="D207" i="4"/>
  <c r="D246" i="4"/>
  <c r="D226" i="4"/>
  <c r="D334" i="4"/>
  <c r="D367" i="4"/>
  <c r="D63" i="4"/>
  <c r="D96" i="4"/>
  <c r="D137" i="4"/>
  <c r="D360" i="4"/>
  <c r="D56" i="4"/>
  <c r="D157" i="4"/>
  <c r="D365" i="4"/>
  <c r="D252" i="4"/>
  <c r="D253" i="4"/>
  <c r="D245" i="4"/>
  <c r="D242" i="4"/>
  <c r="D368" i="4"/>
  <c r="D38" i="4"/>
  <c r="D269" i="4"/>
  <c r="D379" i="4"/>
  <c r="D75" i="4"/>
  <c r="D160" i="4"/>
  <c r="D231" i="4"/>
  <c r="D257" i="4"/>
  <c r="D50" i="4"/>
  <c r="D134" i="4"/>
  <c r="D159" i="4"/>
  <c r="D223" i="4"/>
  <c r="D265" i="4"/>
  <c r="D239" i="4"/>
  <c r="D383" i="4"/>
  <c r="D39" i="4"/>
  <c r="D191" i="4"/>
  <c r="D187" i="4"/>
  <c r="D79" i="4"/>
  <c r="D97" i="4"/>
  <c r="D35" i="4"/>
  <c r="D45" i="4"/>
  <c r="D32" i="4"/>
  <c r="D234" i="4"/>
  <c r="D105" i="4"/>
  <c r="D210" i="4"/>
  <c r="D14" i="4"/>
  <c r="D325" i="4"/>
  <c r="D302" i="4"/>
  <c r="D321" i="4"/>
  <c r="D315" i="4"/>
  <c r="D267" i="4"/>
  <c r="D392" i="4"/>
  <c r="D255" i="4"/>
  <c r="D166" i="4"/>
  <c r="D57" i="4"/>
  <c r="D297" i="4"/>
  <c r="D261" i="4"/>
  <c r="D99" i="4"/>
  <c r="D232" i="4"/>
  <c r="D175" i="4"/>
  <c r="D185" i="4"/>
  <c r="D136" i="4"/>
  <c r="D125" i="4"/>
  <c r="D192" i="4"/>
  <c r="D22" i="4"/>
  <c r="D87" i="4"/>
  <c r="D377" i="4"/>
  <c r="D298" i="4"/>
  <c r="D130" i="4"/>
  <c r="D131" i="4"/>
  <c r="D132" i="4"/>
  <c r="D308" i="4"/>
  <c r="D144" i="4"/>
  <c r="D238" i="4"/>
  <c r="D241" i="4"/>
  <c r="D27" i="4"/>
  <c r="D279" i="4"/>
  <c r="D203" i="4"/>
  <c r="D386" i="4"/>
  <c r="D213" i="4"/>
  <c r="D110" i="4"/>
  <c r="D339" i="4"/>
  <c r="D388" i="4"/>
  <c r="D209" i="4"/>
  <c r="D198" i="4"/>
  <c r="D148" i="4"/>
  <c r="D17" i="4"/>
  <c r="D361" i="4"/>
  <c r="D345" i="4"/>
  <c r="D284" i="4"/>
  <c r="D273" i="4"/>
  <c r="D93" i="4"/>
  <c r="D275" i="4"/>
  <c r="D201" i="4"/>
  <c r="D127" i="4"/>
  <c r="D126" i="4"/>
  <c r="D128" i="4"/>
  <c r="D129" i="4"/>
  <c r="D25" i="4"/>
  <c r="D218" i="4"/>
  <c r="D362" i="4"/>
  <c r="D88" i="4"/>
  <c r="D61" i="4"/>
  <c r="D172" i="4"/>
  <c r="D184" i="4"/>
  <c r="D332" i="4"/>
  <c r="D120" i="4"/>
  <c r="D282" i="4"/>
  <c r="D106" i="4"/>
  <c r="D89" i="4"/>
  <c r="D250" i="4"/>
  <c r="D303" i="4"/>
  <c r="D333" i="4"/>
  <c r="H633" i="7" l="1"/>
  <c r="I633" i="7"/>
  <c r="H4" i="7"/>
  <c r="I4" i="7"/>
  <c r="H5" i="7"/>
  <c r="I5" i="7"/>
  <c r="H636" i="7"/>
  <c r="D13" i="20" s="1"/>
  <c r="J13" i="20" s="1"/>
  <c r="I636" i="7"/>
  <c r="H637" i="7"/>
  <c r="I637" i="7"/>
  <c r="H638" i="7"/>
  <c r="I638" i="7"/>
  <c r="H639" i="7"/>
  <c r="I639" i="7"/>
  <c r="H640" i="7"/>
  <c r="D20" i="20" s="1"/>
  <c r="J20" i="20" s="1"/>
  <c r="I640" i="7"/>
  <c r="H641" i="7"/>
  <c r="I641" i="7"/>
  <c r="H642" i="7"/>
  <c r="I642" i="7"/>
  <c r="H6" i="7"/>
  <c r="I6" i="7"/>
  <c r="H644" i="7"/>
  <c r="I644" i="7"/>
  <c r="H645" i="7"/>
  <c r="I645" i="7"/>
  <c r="H646" i="7"/>
  <c r="I646" i="7"/>
  <c r="H647" i="7"/>
  <c r="I647" i="7"/>
  <c r="H648" i="7"/>
  <c r="D10" i="20" s="1"/>
  <c r="J10" i="20" s="1"/>
  <c r="I648" i="7"/>
  <c r="H649" i="7"/>
  <c r="I649" i="7"/>
  <c r="H7" i="7"/>
  <c r="I7" i="7"/>
  <c r="H8" i="7"/>
  <c r="I8" i="7"/>
  <c r="H652" i="7"/>
  <c r="I652" i="7"/>
  <c r="H9" i="7"/>
  <c r="I9" i="7"/>
  <c r="H654" i="7"/>
  <c r="I654" i="7"/>
  <c r="H655" i="7"/>
  <c r="I655" i="7"/>
  <c r="H656" i="7"/>
  <c r="I656" i="7"/>
  <c r="H657" i="7"/>
  <c r="I657" i="7"/>
  <c r="H10" i="7"/>
  <c r="Q3" i="4" s="1"/>
  <c r="I10" i="7"/>
  <c r="H659" i="7"/>
  <c r="I659" i="7"/>
  <c r="H660" i="7"/>
  <c r="I660" i="7"/>
  <c r="H661" i="7"/>
  <c r="I661" i="7"/>
  <c r="H11" i="7"/>
  <c r="I11" i="7"/>
  <c r="H662" i="7"/>
  <c r="I662" i="7"/>
  <c r="H663" i="7"/>
  <c r="I663" i="7"/>
  <c r="H12" i="7"/>
  <c r="I12" i="7"/>
  <c r="H665" i="7"/>
  <c r="I665" i="7"/>
  <c r="H666" i="7"/>
  <c r="I666" i="7"/>
  <c r="H667" i="7"/>
  <c r="I667" i="7"/>
  <c r="H668" i="7"/>
  <c r="I668" i="7"/>
  <c r="H669" i="7"/>
  <c r="I669" i="7"/>
  <c r="H670" i="7"/>
  <c r="I670" i="7"/>
  <c r="H671" i="7"/>
  <c r="I671" i="7"/>
  <c r="H672" i="7"/>
  <c r="I672" i="7"/>
  <c r="H673" i="7"/>
  <c r="I673" i="7"/>
  <c r="H674" i="7"/>
  <c r="I674" i="7"/>
  <c r="H675" i="7"/>
  <c r="I675" i="7"/>
  <c r="H676" i="7"/>
  <c r="I676" i="7"/>
  <c r="H677" i="7"/>
  <c r="I677" i="7"/>
  <c r="H678" i="7"/>
  <c r="I678" i="7"/>
  <c r="H679" i="7"/>
  <c r="I679" i="7"/>
  <c r="H13" i="7"/>
  <c r="I13" i="7"/>
  <c r="H14" i="7"/>
  <c r="I14" i="7"/>
  <c r="H682" i="7"/>
  <c r="I682" i="7"/>
  <c r="H683" i="7"/>
  <c r="I683" i="7"/>
  <c r="H684" i="7"/>
  <c r="I684" i="7"/>
  <c r="H15" i="7"/>
  <c r="I15" i="7"/>
  <c r="H16" i="7"/>
  <c r="I16" i="7"/>
  <c r="H686" i="7"/>
  <c r="I686" i="7"/>
  <c r="H687" i="7"/>
  <c r="I687" i="7"/>
  <c r="H688" i="7"/>
  <c r="I688" i="7"/>
  <c r="H689" i="7"/>
  <c r="I689" i="7"/>
  <c r="H690" i="7"/>
  <c r="I690" i="7"/>
  <c r="H691" i="7"/>
  <c r="I691" i="7"/>
  <c r="H692" i="7"/>
  <c r="I692" i="7"/>
  <c r="H693" i="7"/>
  <c r="I693" i="7"/>
  <c r="H694" i="7"/>
  <c r="I694" i="7"/>
  <c r="H695" i="7"/>
  <c r="I695" i="7"/>
  <c r="H696" i="7"/>
  <c r="I696" i="7"/>
  <c r="H697" i="7"/>
  <c r="I697" i="7"/>
  <c r="H698" i="7"/>
  <c r="I698" i="7"/>
  <c r="H699" i="7"/>
  <c r="I699" i="7"/>
  <c r="H700" i="7"/>
  <c r="I700" i="7"/>
  <c r="H701" i="7"/>
  <c r="I701" i="7"/>
  <c r="H702" i="7"/>
  <c r="I702" i="7"/>
  <c r="H703" i="7"/>
  <c r="I703" i="7"/>
  <c r="H704" i="7"/>
  <c r="I704" i="7"/>
  <c r="H705" i="7"/>
  <c r="I705" i="7"/>
  <c r="H706" i="7"/>
  <c r="I706" i="7"/>
  <c r="H707" i="7"/>
  <c r="I707" i="7"/>
  <c r="H708" i="7"/>
  <c r="I708" i="7"/>
  <c r="H709" i="7"/>
  <c r="I709" i="7"/>
  <c r="H17" i="7"/>
  <c r="I17" i="7"/>
  <c r="H711" i="7"/>
  <c r="I711" i="7"/>
  <c r="H712" i="7"/>
  <c r="I712" i="7"/>
  <c r="H713" i="7"/>
  <c r="I713" i="7"/>
  <c r="H714" i="7"/>
  <c r="I714" i="7"/>
  <c r="H715" i="7"/>
  <c r="I715" i="7"/>
  <c r="H716" i="7"/>
  <c r="I716" i="7"/>
  <c r="H717" i="7"/>
  <c r="I717" i="7"/>
  <c r="H18" i="7"/>
  <c r="I18" i="7"/>
  <c r="H719" i="7"/>
  <c r="I719" i="7"/>
  <c r="H19" i="7"/>
  <c r="I19" i="7"/>
  <c r="H20" i="7"/>
  <c r="I20" i="7"/>
  <c r="H721" i="7"/>
  <c r="I721" i="7"/>
  <c r="H722" i="7"/>
  <c r="I722" i="7"/>
  <c r="H21" i="7"/>
  <c r="I21" i="7"/>
  <c r="H723" i="7"/>
  <c r="I723" i="7"/>
  <c r="H724" i="7"/>
  <c r="I724" i="7"/>
  <c r="H725" i="7"/>
  <c r="I725" i="7"/>
  <c r="H726" i="7"/>
  <c r="I726" i="7"/>
  <c r="H727" i="7"/>
  <c r="I727" i="7"/>
  <c r="H728" i="7"/>
  <c r="I728" i="7"/>
  <c r="H729" i="7"/>
  <c r="I729" i="7"/>
  <c r="H730" i="7"/>
  <c r="I730" i="7"/>
  <c r="H22" i="7"/>
  <c r="I22" i="7"/>
  <c r="H732" i="7"/>
  <c r="I732" i="7"/>
  <c r="H733" i="7"/>
  <c r="I733" i="7"/>
  <c r="H734" i="7"/>
  <c r="I734" i="7"/>
  <c r="H735" i="7"/>
  <c r="I735" i="7"/>
  <c r="H736" i="7"/>
  <c r="I736" i="7"/>
  <c r="H737" i="7"/>
  <c r="I737" i="7"/>
  <c r="H23" i="7"/>
  <c r="I23" i="7"/>
  <c r="H739" i="7"/>
  <c r="I739" i="7"/>
  <c r="H24" i="7"/>
  <c r="I24" i="7"/>
  <c r="H741" i="7"/>
  <c r="I741" i="7"/>
  <c r="H742" i="7"/>
  <c r="I742" i="7"/>
  <c r="H743" i="7"/>
  <c r="I743" i="7"/>
  <c r="H25" i="7"/>
  <c r="I25" i="7"/>
  <c r="H26" i="7"/>
  <c r="I26" i="7"/>
  <c r="H27" i="7"/>
  <c r="I27" i="7"/>
  <c r="H746" i="7"/>
  <c r="I746" i="7"/>
  <c r="H28" i="7"/>
  <c r="I28" i="7"/>
  <c r="H29" i="7"/>
  <c r="I29" i="7"/>
  <c r="H748" i="7"/>
  <c r="I748" i="7"/>
  <c r="H30" i="7"/>
  <c r="I30" i="7"/>
  <c r="H750" i="7"/>
  <c r="I750" i="7"/>
  <c r="H31" i="7"/>
  <c r="AK459" i="4" s="1"/>
  <c r="I31" i="7"/>
  <c r="H752" i="7"/>
  <c r="I752" i="7"/>
  <c r="H32" i="7"/>
  <c r="I32" i="7"/>
  <c r="H754" i="7"/>
  <c r="I754" i="7"/>
  <c r="H33" i="7"/>
  <c r="I33" i="7"/>
  <c r="H756" i="7"/>
  <c r="I756" i="7"/>
  <c r="H757" i="7"/>
  <c r="I757" i="7"/>
  <c r="H758" i="7"/>
  <c r="I758" i="7"/>
  <c r="H759" i="7"/>
  <c r="I759" i="7"/>
  <c r="H760" i="7"/>
  <c r="I760" i="7"/>
  <c r="H761" i="7"/>
  <c r="I761" i="7"/>
  <c r="H762" i="7"/>
  <c r="I762" i="7"/>
  <c r="H763" i="7"/>
  <c r="I763" i="7"/>
  <c r="H764" i="7"/>
  <c r="I764" i="7"/>
  <c r="H765" i="7"/>
  <c r="I765" i="7"/>
  <c r="H34" i="7"/>
  <c r="I34" i="7"/>
  <c r="H767" i="7"/>
  <c r="I767" i="7"/>
  <c r="H768" i="7"/>
  <c r="I768" i="7"/>
  <c r="H35" i="7"/>
  <c r="I35" i="7"/>
  <c r="H770" i="7"/>
  <c r="I770" i="7"/>
  <c r="H771" i="7"/>
  <c r="I771" i="7"/>
  <c r="H772" i="7"/>
  <c r="I772" i="7"/>
  <c r="H36" i="7"/>
  <c r="I36" i="7"/>
  <c r="H774" i="7"/>
  <c r="I774" i="7"/>
  <c r="H37" i="7"/>
  <c r="I37" i="7"/>
  <c r="H38" i="7"/>
  <c r="I38" i="7"/>
  <c r="H777" i="7"/>
  <c r="I777" i="7"/>
  <c r="H778" i="7"/>
  <c r="I778" i="7"/>
  <c r="H779" i="7"/>
  <c r="I779" i="7"/>
  <c r="H780" i="7"/>
  <c r="I780" i="7"/>
  <c r="H39" i="7"/>
  <c r="I39" i="7"/>
  <c r="H782" i="7"/>
  <c r="I782" i="7"/>
  <c r="H783" i="7"/>
  <c r="I783" i="7"/>
  <c r="H40" i="7"/>
  <c r="I40" i="7"/>
  <c r="H785" i="7"/>
  <c r="I785" i="7"/>
  <c r="H786" i="7"/>
  <c r="I786" i="7"/>
  <c r="H787" i="7"/>
  <c r="I787" i="7"/>
  <c r="H788" i="7"/>
  <c r="I788" i="7"/>
  <c r="H41" i="7"/>
  <c r="I41" i="7"/>
  <c r="H42" i="7"/>
  <c r="I42" i="7"/>
  <c r="H43" i="7"/>
  <c r="I43" i="7"/>
  <c r="H44" i="7"/>
  <c r="I44" i="7"/>
  <c r="H45" i="7"/>
  <c r="I45" i="7"/>
  <c r="H46" i="7"/>
  <c r="I46" i="7"/>
  <c r="H47" i="7"/>
  <c r="I47" i="7"/>
  <c r="H48" i="7"/>
  <c r="I48" i="7"/>
  <c r="H49" i="7"/>
  <c r="I49" i="7"/>
  <c r="H50" i="7"/>
  <c r="I50" i="7"/>
  <c r="H51" i="7"/>
  <c r="I51" i="7"/>
  <c r="H52" i="7"/>
  <c r="I52" i="7"/>
  <c r="H53" i="7"/>
  <c r="I53" i="7"/>
  <c r="H54" i="7"/>
  <c r="I54" i="7"/>
  <c r="H55" i="7"/>
  <c r="I55" i="7"/>
  <c r="H56" i="7"/>
  <c r="I56" i="7"/>
  <c r="H57" i="7"/>
  <c r="I57" i="7"/>
  <c r="H58" i="7"/>
  <c r="I58" i="7"/>
  <c r="H59" i="7"/>
  <c r="AK445" i="4" s="1"/>
  <c r="I59" i="7"/>
  <c r="H60" i="7"/>
  <c r="I60" i="7"/>
  <c r="H61" i="7"/>
  <c r="I61" i="7"/>
  <c r="H62" i="7"/>
  <c r="I62" i="7"/>
  <c r="H63" i="7"/>
  <c r="I63" i="7"/>
  <c r="H64" i="7"/>
  <c r="I64" i="7"/>
  <c r="H65" i="7"/>
  <c r="I65" i="7"/>
  <c r="H66" i="7"/>
  <c r="I66" i="7"/>
  <c r="H67" i="7"/>
  <c r="I67" i="7"/>
  <c r="H68" i="7"/>
  <c r="I68" i="7"/>
  <c r="H69" i="7"/>
  <c r="I69" i="7"/>
  <c r="H70" i="7"/>
  <c r="I70" i="7"/>
  <c r="H71" i="7"/>
  <c r="I71" i="7"/>
  <c r="H72" i="7"/>
  <c r="I72" i="7"/>
  <c r="H73" i="7"/>
  <c r="I73" i="7"/>
  <c r="H74" i="7"/>
  <c r="I74" i="7"/>
  <c r="H75" i="7"/>
  <c r="I75" i="7"/>
  <c r="H76" i="7"/>
  <c r="I76" i="7"/>
  <c r="H77" i="7"/>
  <c r="I77" i="7"/>
  <c r="H78" i="7"/>
  <c r="I78" i="7"/>
  <c r="H79" i="7"/>
  <c r="I79" i="7"/>
  <c r="H80" i="7"/>
  <c r="I80" i="7"/>
  <c r="H81" i="7"/>
  <c r="I81" i="7"/>
  <c r="H82" i="7"/>
  <c r="I82" i="7"/>
  <c r="H83" i="7"/>
  <c r="I83" i="7"/>
  <c r="H84" i="7"/>
  <c r="I84" i="7"/>
  <c r="H85" i="7"/>
  <c r="I85" i="7"/>
  <c r="H86" i="7"/>
  <c r="I86" i="7"/>
  <c r="H87" i="7"/>
  <c r="I87" i="7"/>
  <c r="H88" i="7"/>
  <c r="I88" i="7"/>
  <c r="H89" i="7"/>
  <c r="I89" i="7"/>
  <c r="H90" i="7"/>
  <c r="I90" i="7"/>
  <c r="H91" i="7"/>
  <c r="I91" i="7"/>
  <c r="H92" i="7"/>
  <c r="I92" i="7"/>
  <c r="H93" i="7"/>
  <c r="I93" i="7"/>
  <c r="H94" i="7"/>
  <c r="I94" i="7"/>
  <c r="H95" i="7"/>
  <c r="I95" i="7"/>
  <c r="H96" i="7"/>
  <c r="I96" i="7"/>
  <c r="H97" i="7"/>
  <c r="I97" i="7"/>
  <c r="H98" i="7"/>
  <c r="I98" i="7"/>
  <c r="H99" i="7"/>
  <c r="I99" i="7"/>
  <c r="H100" i="7"/>
  <c r="I100" i="7"/>
  <c r="H101" i="7"/>
  <c r="I101" i="7"/>
  <c r="H102" i="7"/>
  <c r="I102" i="7"/>
  <c r="H103" i="7"/>
  <c r="I103" i="7"/>
  <c r="H104" i="7"/>
  <c r="I104" i="7"/>
  <c r="H105" i="7"/>
  <c r="I105" i="7"/>
  <c r="H106" i="7"/>
  <c r="I106" i="7"/>
  <c r="H107" i="7"/>
  <c r="I107" i="7"/>
  <c r="H108" i="7"/>
  <c r="I108" i="7"/>
  <c r="H109" i="7"/>
  <c r="I109" i="7"/>
  <c r="H110" i="7"/>
  <c r="I110" i="7"/>
  <c r="H111" i="7"/>
  <c r="I111" i="7"/>
  <c r="H112" i="7"/>
  <c r="AK237" i="4" s="1"/>
  <c r="I112" i="7"/>
  <c r="H113" i="7"/>
  <c r="AP237" i="4" s="1"/>
  <c r="I113" i="7"/>
  <c r="H114" i="7"/>
  <c r="I114" i="7"/>
  <c r="H115" i="7"/>
  <c r="I115" i="7"/>
  <c r="H116" i="7"/>
  <c r="I116" i="7"/>
  <c r="H117" i="7"/>
  <c r="I117" i="7"/>
  <c r="H118" i="7"/>
  <c r="I118" i="7"/>
  <c r="H119" i="7"/>
  <c r="I119" i="7"/>
  <c r="H120" i="7"/>
  <c r="I120" i="7"/>
  <c r="H121" i="7"/>
  <c r="I121" i="7"/>
  <c r="H122" i="7"/>
  <c r="I122" i="7"/>
  <c r="H123" i="7"/>
  <c r="I123" i="7"/>
  <c r="H124" i="7"/>
  <c r="I124" i="7"/>
  <c r="H125" i="7"/>
  <c r="I125" i="7"/>
  <c r="H126" i="7"/>
  <c r="I126" i="7"/>
  <c r="H127" i="7"/>
  <c r="I127" i="7"/>
  <c r="H128" i="7"/>
  <c r="I128" i="7"/>
  <c r="H129" i="7"/>
  <c r="I129" i="7"/>
  <c r="H130" i="7"/>
  <c r="I130" i="7"/>
  <c r="H131" i="7"/>
  <c r="I131" i="7"/>
  <c r="H132" i="7"/>
  <c r="I132" i="7"/>
  <c r="H133" i="7"/>
  <c r="I133" i="7"/>
  <c r="H134" i="7"/>
  <c r="I134" i="7"/>
  <c r="H135" i="7"/>
  <c r="I135" i="7"/>
  <c r="H136" i="7"/>
  <c r="I136" i="7"/>
  <c r="H137" i="7"/>
  <c r="I137" i="7"/>
  <c r="H138" i="7"/>
  <c r="I138" i="7"/>
  <c r="H139" i="7"/>
  <c r="I139" i="7"/>
  <c r="H140" i="7"/>
  <c r="I140" i="7"/>
  <c r="H141" i="7"/>
  <c r="I141" i="7"/>
  <c r="H142" i="7"/>
  <c r="I142" i="7"/>
  <c r="H143" i="7"/>
  <c r="I143" i="7"/>
  <c r="H144" i="7"/>
  <c r="I144" i="7"/>
  <c r="H145" i="7"/>
  <c r="I145" i="7"/>
  <c r="H146" i="7"/>
  <c r="I146" i="7"/>
  <c r="H147" i="7"/>
  <c r="I147" i="7"/>
  <c r="H148" i="7"/>
  <c r="I148" i="7"/>
  <c r="H150" i="7"/>
  <c r="I150" i="7"/>
  <c r="H151" i="7"/>
  <c r="I151" i="7"/>
  <c r="H152" i="7"/>
  <c r="I152" i="7"/>
  <c r="H153" i="7"/>
  <c r="I153" i="7"/>
  <c r="H154" i="7"/>
  <c r="I154" i="7"/>
  <c r="H155" i="7"/>
  <c r="I155" i="7"/>
  <c r="H156" i="7"/>
  <c r="I156" i="7"/>
  <c r="H157" i="7"/>
  <c r="I157" i="7"/>
  <c r="H158" i="7"/>
  <c r="I158" i="7"/>
  <c r="H159" i="7"/>
  <c r="I159" i="7"/>
  <c r="H160" i="7"/>
  <c r="I160" i="7"/>
  <c r="H161" i="7"/>
  <c r="I161" i="7"/>
  <c r="H162" i="7"/>
  <c r="I162" i="7"/>
  <c r="H163" i="7"/>
  <c r="I163" i="7"/>
  <c r="H164" i="7"/>
  <c r="I164" i="7"/>
  <c r="H165" i="7"/>
  <c r="I165" i="7"/>
  <c r="H166" i="7"/>
  <c r="I166" i="7"/>
  <c r="H167" i="7"/>
  <c r="I167" i="7"/>
  <c r="H168" i="7"/>
  <c r="I168" i="7"/>
  <c r="H169" i="7"/>
  <c r="I169" i="7"/>
  <c r="H170" i="7"/>
  <c r="I170" i="7"/>
  <c r="H171" i="7"/>
  <c r="I171" i="7"/>
  <c r="H172" i="7"/>
  <c r="I172" i="7"/>
  <c r="H173" i="7"/>
  <c r="I173" i="7"/>
  <c r="H174" i="7"/>
  <c r="I174" i="7"/>
  <c r="H175" i="7"/>
  <c r="I175" i="7"/>
  <c r="H176" i="7"/>
  <c r="I176" i="7"/>
  <c r="H177" i="7"/>
  <c r="I177" i="7"/>
  <c r="H178" i="7"/>
  <c r="I178" i="7"/>
  <c r="H179" i="7"/>
  <c r="I179" i="7"/>
  <c r="H180" i="7"/>
  <c r="I180" i="7"/>
  <c r="H181" i="7"/>
  <c r="I181" i="7"/>
  <c r="H182" i="7"/>
  <c r="I182" i="7"/>
  <c r="H183" i="7"/>
  <c r="I183" i="7"/>
  <c r="H184" i="7"/>
  <c r="I184" i="7"/>
  <c r="H185" i="7"/>
  <c r="I185" i="7"/>
  <c r="H186" i="7"/>
  <c r="I186" i="7"/>
  <c r="H187" i="7"/>
  <c r="I187" i="7"/>
  <c r="H188" i="7"/>
  <c r="I188" i="7"/>
  <c r="H189" i="7"/>
  <c r="I189" i="7"/>
  <c r="H190" i="7"/>
  <c r="I190" i="7"/>
  <c r="H191" i="7"/>
  <c r="I191" i="7"/>
  <c r="H192" i="7"/>
  <c r="I192" i="7"/>
  <c r="H193" i="7"/>
  <c r="I193" i="7"/>
  <c r="H194" i="7"/>
  <c r="I194" i="7"/>
  <c r="H195" i="7"/>
  <c r="I195" i="7"/>
  <c r="H196" i="7"/>
  <c r="I196" i="7"/>
  <c r="H197" i="7"/>
  <c r="I197" i="7"/>
  <c r="H198" i="7"/>
  <c r="I198" i="7"/>
  <c r="H199" i="7"/>
  <c r="I199" i="7"/>
  <c r="H200" i="7"/>
  <c r="I200" i="7"/>
  <c r="H201" i="7"/>
  <c r="I201" i="7"/>
  <c r="H202" i="7"/>
  <c r="I202" i="7"/>
  <c r="H203" i="7"/>
  <c r="I203" i="7"/>
  <c r="H204" i="7"/>
  <c r="I204" i="7"/>
  <c r="H205" i="7"/>
  <c r="I205" i="7"/>
  <c r="H206" i="7"/>
  <c r="I206" i="7"/>
  <c r="H207" i="7"/>
  <c r="I207" i="7"/>
  <c r="H208" i="7"/>
  <c r="I208" i="7"/>
  <c r="H209" i="7"/>
  <c r="I209" i="7"/>
  <c r="H210" i="7"/>
  <c r="I210" i="7"/>
  <c r="H211" i="7"/>
  <c r="I211" i="7"/>
  <c r="H212" i="7"/>
  <c r="I212" i="7"/>
  <c r="H213" i="7"/>
  <c r="I213" i="7"/>
  <c r="H214" i="7"/>
  <c r="I214" i="7"/>
  <c r="H215" i="7"/>
  <c r="I215" i="7"/>
  <c r="H216" i="7"/>
  <c r="I216" i="7"/>
  <c r="H217" i="7"/>
  <c r="I217" i="7"/>
  <c r="H218" i="7"/>
  <c r="I218" i="7"/>
  <c r="H219" i="7"/>
  <c r="I219" i="7"/>
  <c r="H220" i="7"/>
  <c r="I220" i="7"/>
  <c r="H221" i="7"/>
  <c r="I221" i="7"/>
  <c r="H222" i="7"/>
  <c r="I222" i="7"/>
  <c r="H223" i="7"/>
  <c r="D81" i="20" s="1"/>
  <c r="J81" i="20" s="1"/>
  <c r="I223" i="7"/>
  <c r="H224" i="7"/>
  <c r="I224" i="7"/>
  <c r="H225" i="7"/>
  <c r="I225" i="7"/>
  <c r="H226" i="7"/>
  <c r="I226" i="7"/>
  <c r="H227" i="7"/>
  <c r="I227" i="7"/>
  <c r="H228" i="7"/>
  <c r="I228" i="7"/>
  <c r="H229" i="7"/>
  <c r="I229" i="7"/>
  <c r="H230" i="7"/>
  <c r="I230" i="7"/>
  <c r="H231" i="7"/>
  <c r="I231" i="7"/>
  <c r="H232" i="7"/>
  <c r="I232" i="7"/>
  <c r="H233" i="7"/>
  <c r="I233" i="7"/>
  <c r="H234" i="7"/>
  <c r="I234" i="7"/>
  <c r="H235" i="7"/>
  <c r="I235" i="7"/>
  <c r="H236" i="7"/>
  <c r="I236" i="7"/>
  <c r="H237" i="7"/>
  <c r="I237" i="7"/>
  <c r="H238" i="7"/>
  <c r="AK457" i="4" s="1"/>
  <c r="I238" i="7"/>
  <c r="H239" i="7"/>
  <c r="I239" i="7"/>
  <c r="H240" i="7"/>
  <c r="I240" i="7"/>
  <c r="H241" i="7"/>
  <c r="I241" i="7"/>
  <c r="H242" i="7"/>
  <c r="I242" i="7"/>
  <c r="H243" i="7"/>
  <c r="I243" i="7"/>
  <c r="H244" i="7"/>
  <c r="I244" i="7"/>
  <c r="H245" i="7"/>
  <c r="I245" i="7"/>
  <c r="H246" i="7"/>
  <c r="I246" i="7"/>
  <c r="H247" i="7"/>
  <c r="I247" i="7"/>
  <c r="H248" i="7"/>
  <c r="I248" i="7"/>
  <c r="H249" i="7"/>
  <c r="I249" i="7"/>
  <c r="H250" i="7"/>
  <c r="I250" i="7"/>
  <c r="H251" i="7"/>
  <c r="I251" i="7"/>
  <c r="H252" i="7"/>
  <c r="I252" i="7"/>
  <c r="H253" i="7"/>
  <c r="I253" i="7"/>
  <c r="H254" i="7"/>
  <c r="I254" i="7"/>
  <c r="H255" i="7"/>
  <c r="I255" i="7"/>
  <c r="H256" i="7"/>
  <c r="I256" i="7"/>
  <c r="H257" i="7"/>
  <c r="I257" i="7"/>
  <c r="H258" i="7"/>
  <c r="I258" i="7"/>
  <c r="H259" i="7"/>
  <c r="I259" i="7"/>
  <c r="H260" i="7"/>
  <c r="I260" i="7"/>
  <c r="H261" i="7"/>
  <c r="I261" i="7"/>
  <c r="H262" i="7"/>
  <c r="I262" i="7"/>
  <c r="H263" i="7"/>
  <c r="D83" i="20" s="1"/>
  <c r="J83" i="20" s="1"/>
  <c r="I263" i="7"/>
  <c r="H264" i="7"/>
  <c r="I264" i="7"/>
  <c r="H265" i="7"/>
  <c r="I265" i="7"/>
  <c r="H266" i="7"/>
  <c r="I266" i="7"/>
  <c r="H267" i="7"/>
  <c r="I267" i="7"/>
  <c r="H268" i="7"/>
  <c r="I268" i="7"/>
  <c r="H269" i="7"/>
  <c r="I269" i="7"/>
  <c r="H270" i="7"/>
  <c r="I270" i="7"/>
  <c r="H271" i="7"/>
  <c r="I271" i="7"/>
  <c r="H272" i="7"/>
  <c r="I272" i="7"/>
  <c r="H273" i="7"/>
  <c r="I273" i="7"/>
  <c r="H274" i="7"/>
  <c r="I274" i="7"/>
  <c r="H275" i="7"/>
  <c r="I275" i="7"/>
  <c r="H276" i="7"/>
  <c r="I276" i="7"/>
  <c r="H277" i="7"/>
  <c r="I277" i="7"/>
  <c r="H278" i="7"/>
  <c r="I278" i="7"/>
  <c r="H279" i="7"/>
  <c r="I279" i="7"/>
  <c r="H280" i="7"/>
  <c r="I280" i="7"/>
  <c r="H281" i="7"/>
  <c r="I281" i="7"/>
  <c r="H282" i="7"/>
  <c r="I282" i="7"/>
  <c r="H283" i="7"/>
  <c r="I283" i="7"/>
  <c r="H284" i="7"/>
  <c r="I284" i="7"/>
  <c r="H285" i="7"/>
  <c r="I285" i="7"/>
  <c r="H286" i="7"/>
  <c r="I286" i="7"/>
  <c r="H287" i="7"/>
  <c r="I287" i="7"/>
  <c r="H288" i="7"/>
  <c r="I288" i="7"/>
  <c r="H289" i="7"/>
  <c r="I289" i="7"/>
  <c r="H290" i="7"/>
  <c r="I290" i="7"/>
  <c r="H291" i="7"/>
  <c r="I291" i="7"/>
  <c r="H292" i="7"/>
  <c r="I292" i="7"/>
  <c r="H294" i="7"/>
  <c r="I294" i="7"/>
  <c r="H295" i="7"/>
  <c r="I295" i="7"/>
  <c r="H296" i="7"/>
  <c r="I296" i="7"/>
  <c r="H297" i="7"/>
  <c r="I297" i="7"/>
  <c r="H298" i="7"/>
  <c r="I298" i="7"/>
  <c r="H299" i="7"/>
  <c r="I299" i="7"/>
  <c r="H300" i="7"/>
  <c r="I300" i="7"/>
  <c r="H301" i="7"/>
  <c r="I301" i="7"/>
  <c r="H302" i="7"/>
  <c r="I302" i="7"/>
  <c r="H303" i="7"/>
  <c r="I303" i="7"/>
  <c r="H304" i="7"/>
  <c r="I304" i="7"/>
  <c r="H305" i="7"/>
  <c r="I305" i="7"/>
  <c r="H306" i="7"/>
  <c r="I306" i="7"/>
  <c r="H307" i="7"/>
  <c r="I307" i="7"/>
  <c r="H308" i="7"/>
  <c r="AP458" i="4" s="1"/>
  <c r="I308" i="7"/>
  <c r="H309" i="7"/>
  <c r="I309" i="7"/>
  <c r="H310" i="7"/>
  <c r="I310" i="7"/>
  <c r="H311" i="7"/>
  <c r="I311" i="7"/>
  <c r="H312" i="7"/>
  <c r="I312" i="7"/>
  <c r="H313" i="7"/>
  <c r="I313" i="7"/>
  <c r="H314" i="7"/>
  <c r="I314" i="7"/>
  <c r="H315" i="7"/>
  <c r="I315" i="7"/>
  <c r="H316" i="7"/>
  <c r="I316" i="7"/>
  <c r="H317" i="7"/>
  <c r="I317" i="7"/>
  <c r="H318" i="7"/>
  <c r="I318" i="7"/>
  <c r="H319" i="7"/>
  <c r="I319" i="7"/>
  <c r="H320" i="7"/>
  <c r="I320" i="7"/>
  <c r="H321" i="7"/>
  <c r="I321" i="7"/>
  <c r="H322" i="7"/>
  <c r="I322" i="7"/>
  <c r="H323" i="7"/>
  <c r="I323" i="7"/>
  <c r="H324" i="7"/>
  <c r="I324" i="7"/>
  <c r="H325" i="7"/>
  <c r="I325" i="7"/>
  <c r="H326" i="7"/>
  <c r="I326" i="7"/>
  <c r="H327" i="7"/>
  <c r="I327" i="7"/>
  <c r="H328" i="7"/>
  <c r="I328" i="7"/>
  <c r="H329" i="7"/>
  <c r="I329" i="7"/>
  <c r="H330" i="7"/>
  <c r="I330" i="7"/>
  <c r="H331" i="7"/>
  <c r="I331" i="7"/>
  <c r="H332" i="7"/>
  <c r="I332" i="7"/>
  <c r="H333" i="7"/>
  <c r="I333" i="7"/>
  <c r="H334" i="7"/>
  <c r="I334" i="7"/>
  <c r="H335" i="7"/>
  <c r="I335" i="7"/>
  <c r="H336" i="7"/>
  <c r="I336" i="7"/>
  <c r="H337" i="7"/>
  <c r="I337" i="7"/>
  <c r="H338" i="7"/>
  <c r="I338" i="7"/>
  <c r="H339" i="7"/>
  <c r="I339" i="7"/>
  <c r="H340" i="7"/>
  <c r="I340" i="7"/>
  <c r="H341" i="7"/>
  <c r="I341" i="7"/>
  <c r="H342" i="7"/>
  <c r="I342" i="7"/>
  <c r="H343" i="7"/>
  <c r="I343" i="7"/>
  <c r="H344" i="7"/>
  <c r="I344" i="7"/>
  <c r="H345" i="7"/>
  <c r="I345" i="7"/>
  <c r="H346" i="7"/>
  <c r="I346" i="7"/>
  <c r="H347" i="7"/>
  <c r="I347" i="7"/>
  <c r="H348" i="7"/>
  <c r="I348" i="7"/>
  <c r="H349" i="7"/>
  <c r="I349" i="7"/>
  <c r="H350" i="7"/>
  <c r="I350" i="7"/>
  <c r="H351" i="7"/>
  <c r="I351" i="7"/>
  <c r="H352" i="7"/>
  <c r="I352" i="7"/>
  <c r="H353" i="7"/>
  <c r="I353" i="7"/>
  <c r="H354" i="7"/>
  <c r="I354" i="7"/>
  <c r="H355" i="7"/>
  <c r="I355" i="7"/>
  <c r="H356" i="7"/>
  <c r="I356" i="7"/>
  <c r="H357" i="7"/>
  <c r="I357" i="7"/>
  <c r="H358" i="7"/>
  <c r="I358" i="7"/>
  <c r="H359" i="7"/>
  <c r="I359" i="7"/>
  <c r="H360" i="7"/>
  <c r="I360" i="7"/>
  <c r="H361" i="7"/>
  <c r="I361" i="7"/>
  <c r="H362" i="7"/>
  <c r="I362" i="7"/>
  <c r="H363" i="7"/>
  <c r="I363" i="7"/>
  <c r="H364" i="7"/>
  <c r="I364" i="7"/>
  <c r="H365" i="7"/>
  <c r="I365" i="7"/>
  <c r="H366" i="7"/>
  <c r="I366" i="7"/>
  <c r="H367" i="7"/>
  <c r="I367" i="7"/>
  <c r="H368" i="7"/>
  <c r="I368" i="7"/>
  <c r="H369" i="7"/>
  <c r="I369" i="7"/>
  <c r="H370" i="7"/>
  <c r="I370" i="7"/>
  <c r="H371" i="7"/>
  <c r="I371" i="7"/>
  <c r="H372" i="7"/>
  <c r="I372" i="7"/>
  <c r="H373" i="7"/>
  <c r="I373" i="7"/>
  <c r="H374" i="7"/>
  <c r="I374" i="7"/>
  <c r="H375" i="7"/>
  <c r="I375" i="7"/>
  <c r="H376" i="7"/>
  <c r="AP459" i="4" s="1"/>
  <c r="I376" i="7"/>
  <c r="H377" i="7"/>
  <c r="I377" i="7"/>
  <c r="H378" i="7"/>
  <c r="I378" i="7"/>
  <c r="H379" i="7"/>
  <c r="I379" i="7"/>
  <c r="H380" i="7"/>
  <c r="I380" i="7"/>
  <c r="H381" i="7"/>
  <c r="Q144" i="4" s="1"/>
  <c r="I381" i="7"/>
  <c r="H382" i="7"/>
  <c r="I382" i="7"/>
  <c r="H383" i="7"/>
  <c r="I383" i="7"/>
  <c r="H384" i="7"/>
  <c r="I384" i="7"/>
  <c r="H385" i="7"/>
  <c r="I385" i="7"/>
  <c r="H386" i="7"/>
  <c r="I386" i="7"/>
  <c r="H387" i="7"/>
  <c r="I387" i="7"/>
  <c r="H388" i="7"/>
  <c r="I388" i="7"/>
  <c r="H389" i="7"/>
  <c r="I389" i="7"/>
  <c r="H390" i="7"/>
  <c r="I390" i="7"/>
  <c r="H391" i="7"/>
  <c r="I391" i="7"/>
  <c r="H392" i="7"/>
  <c r="I392" i="7"/>
  <c r="H393" i="7"/>
  <c r="I393" i="7"/>
  <c r="H394" i="7"/>
  <c r="I394" i="7"/>
  <c r="H395" i="7"/>
  <c r="I395" i="7"/>
  <c r="H396" i="7"/>
  <c r="I396" i="7"/>
  <c r="H397" i="7"/>
  <c r="I397" i="7"/>
  <c r="H398" i="7"/>
  <c r="I398" i="7"/>
  <c r="H399" i="7"/>
  <c r="I399" i="7"/>
  <c r="H400" i="7"/>
  <c r="I400" i="7"/>
  <c r="H401" i="7"/>
  <c r="I401" i="7"/>
  <c r="H402" i="7"/>
  <c r="I402" i="7"/>
  <c r="H403" i="7"/>
  <c r="I403" i="7"/>
  <c r="H404" i="7"/>
  <c r="I404" i="7"/>
  <c r="H405" i="7"/>
  <c r="I405" i="7"/>
  <c r="H406" i="7"/>
  <c r="I406" i="7"/>
  <c r="H407" i="7"/>
  <c r="I407" i="7"/>
  <c r="H408" i="7"/>
  <c r="I408" i="7"/>
  <c r="H409" i="7"/>
  <c r="I409" i="7"/>
  <c r="H410" i="7"/>
  <c r="I410" i="7"/>
  <c r="H634" i="7"/>
  <c r="I634" i="7"/>
  <c r="H411" i="7"/>
  <c r="I411" i="7"/>
  <c r="H412" i="7"/>
  <c r="I412" i="7"/>
  <c r="H413" i="7"/>
  <c r="I413" i="7"/>
  <c r="H414" i="7"/>
  <c r="I414" i="7"/>
  <c r="H415" i="7"/>
  <c r="I415" i="7"/>
  <c r="H416" i="7"/>
  <c r="I416" i="7"/>
  <c r="H417" i="7"/>
  <c r="I417" i="7"/>
  <c r="H418" i="7"/>
  <c r="I418" i="7"/>
  <c r="H419" i="7"/>
  <c r="D57" i="20" s="1"/>
  <c r="J57" i="20" s="1"/>
  <c r="I419" i="7"/>
  <c r="H420" i="7"/>
  <c r="D58" i="20" s="1"/>
  <c r="J58" i="20" s="1"/>
  <c r="I420" i="7"/>
  <c r="H421" i="7"/>
  <c r="D84" i="20" s="1"/>
  <c r="J84" i="20" s="1"/>
  <c r="I421" i="7"/>
  <c r="H422" i="7"/>
  <c r="I422" i="7"/>
  <c r="H423" i="7"/>
  <c r="I423" i="7"/>
  <c r="H424" i="7"/>
  <c r="J26" i="20" s="1"/>
  <c r="I424" i="7"/>
  <c r="H425" i="7"/>
  <c r="I425" i="7"/>
  <c r="H426" i="7"/>
  <c r="I426" i="7"/>
  <c r="H427" i="7"/>
  <c r="I427" i="7"/>
  <c r="H635" i="7"/>
  <c r="I635" i="7"/>
  <c r="H428" i="7"/>
  <c r="I428" i="7"/>
  <c r="H429" i="7"/>
  <c r="I429" i="7"/>
  <c r="H430" i="7"/>
  <c r="I430" i="7"/>
  <c r="H431" i="7"/>
  <c r="I431" i="7"/>
  <c r="H432" i="7"/>
  <c r="I432" i="7"/>
  <c r="H433" i="7"/>
  <c r="I433" i="7"/>
  <c r="H434" i="7"/>
  <c r="I434" i="7"/>
  <c r="H435" i="7"/>
  <c r="I435" i="7"/>
  <c r="H436" i="7"/>
  <c r="I436" i="7"/>
  <c r="H437" i="7"/>
  <c r="I437" i="7"/>
  <c r="D85" i="20"/>
  <c r="J85" i="20" s="1"/>
  <c r="H438" i="7"/>
  <c r="I438" i="7"/>
  <c r="D59" i="20"/>
  <c r="J59" i="20" s="1"/>
  <c r="D60" i="20"/>
  <c r="J60" i="20" s="1"/>
  <c r="J27" i="20"/>
  <c r="H643" i="7"/>
  <c r="I643" i="7"/>
  <c r="H650" i="7"/>
  <c r="I650" i="7"/>
  <c r="H651" i="7"/>
  <c r="I651" i="7"/>
  <c r="H784" i="7"/>
  <c r="I784" i="7"/>
  <c r="H781" i="7"/>
  <c r="I781" i="7"/>
  <c r="H776" i="7"/>
  <c r="I776" i="7"/>
  <c r="H775" i="7"/>
  <c r="I775" i="7"/>
  <c r="H773" i="7"/>
  <c r="I773" i="7"/>
  <c r="H769" i="7"/>
  <c r="I769" i="7"/>
  <c r="H766" i="7"/>
  <c r="I766" i="7"/>
  <c r="H755" i="7"/>
  <c r="I755" i="7"/>
  <c r="H753" i="7"/>
  <c r="I753" i="7"/>
  <c r="H439" i="7"/>
  <c r="I439" i="7"/>
  <c r="H440" i="7"/>
  <c r="I440" i="7"/>
  <c r="H441" i="7"/>
  <c r="I441" i="7"/>
  <c r="H442" i="7"/>
  <c r="I442" i="7"/>
  <c r="H751" i="7"/>
  <c r="I751" i="7"/>
  <c r="H749" i="7"/>
  <c r="I749" i="7"/>
  <c r="H443" i="7"/>
  <c r="I443" i="7"/>
  <c r="H444" i="7"/>
  <c r="I444" i="7"/>
  <c r="H445" i="7"/>
  <c r="I445" i="7"/>
  <c r="H446" i="7"/>
  <c r="I446" i="7"/>
  <c r="H447" i="7"/>
  <c r="I447" i="7"/>
  <c r="H448" i="7"/>
  <c r="I448" i="7"/>
  <c r="H449" i="7"/>
  <c r="I449" i="7"/>
  <c r="H450" i="7"/>
  <c r="I450" i="7"/>
  <c r="H747" i="7"/>
  <c r="Q446" i="4" s="1"/>
  <c r="I747" i="7"/>
  <c r="H451" i="7"/>
  <c r="I451" i="7"/>
  <c r="H452" i="7"/>
  <c r="I452" i="7"/>
  <c r="H453" i="7"/>
  <c r="I453" i="7"/>
  <c r="H454" i="7"/>
  <c r="I454" i="7"/>
  <c r="H455" i="7"/>
  <c r="I455" i="7"/>
  <c r="H456" i="7"/>
  <c r="I456" i="7"/>
  <c r="H457" i="7"/>
  <c r="I457" i="7"/>
  <c r="H745" i="7"/>
  <c r="I745" i="7"/>
  <c r="H458" i="7"/>
  <c r="I458" i="7"/>
  <c r="H459" i="7"/>
  <c r="I459" i="7"/>
  <c r="H460" i="7"/>
  <c r="I460" i="7"/>
  <c r="H461" i="7"/>
  <c r="I461" i="7"/>
  <c r="H744" i="7"/>
  <c r="I744" i="7"/>
  <c r="H462" i="7"/>
  <c r="I462" i="7"/>
  <c r="H463" i="7"/>
  <c r="I463" i="7"/>
  <c r="H740" i="7"/>
  <c r="I740" i="7"/>
  <c r="H738" i="7"/>
  <c r="I738" i="7"/>
  <c r="H731" i="7"/>
  <c r="I731" i="7"/>
  <c r="H464" i="7"/>
  <c r="I464" i="7"/>
  <c r="H465" i="7"/>
  <c r="I465" i="7"/>
  <c r="H466" i="7"/>
  <c r="AK520" i="4" s="1"/>
  <c r="I466" i="7"/>
  <c r="H467" i="7"/>
  <c r="I467" i="7"/>
  <c r="H468" i="7"/>
  <c r="I468" i="7"/>
  <c r="H720" i="7"/>
  <c r="I720" i="7"/>
  <c r="H718" i="7"/>
  <c r="I718" i="7"/>
  <c r="H469" i="7"/>
  <c r="AP519" i="4" s="1"/>
  <c r="I469" i="7"/>
  <c r="H470" i="7"/>
  <c r="I470" i="7"/>
  <c r="H710" i="7"/>
  <c r="I710" i="7"/>
  <c r="H685" i="7"/>
  <c r="I685" i="7"/>
  <c r="H471" i="7"/>
  <c r="I471" i="7"/>
  <c r="H472" i="7"/>
  <c r="I472" i="7"/>
  <c r="H473" i="7"/>
  <c r="I473" i="7"/>
  <c r="H474" i="7"/>
  <c r="I474" i="7"/>
  <c r="H475" i="7"/>
  <c r="I475" i="7"/>
  <c r="H476" i="7"/>
  <c r="I476" i="7"/>
  <c r="H477" i="7"/>
  <c r="I477" i="7"/>
  <c r="H478" i="7"/>
  <c r="I478" i="7"/>
  <c r="H479" i="7"/>
  <c r="I479" i="7"/>
  <c r="H480" i="7"/>
  <c r="I480" i="7"/>
  <c r="H481" i="7"/>
  <c r="I481" i="7"/>
  <c r="H482" i="7"/>
  <c r="I482" i="7"/>
  <c r="H483" i="7"/>
  <c r="I483" i="7"/>
  <c r="H484" i="7"/>
  <c r="I484" i="7"/>
  <c r="H485" i="7"/>
  <c r="I485" i="7"/>
  <c r="H486" i="7"/>
  <c r="I486" i="7"/>
  <c r="H487" i="7"/>
  <c r="I487" i="7"/>
  <c r="H488" i="7"/>
  <c r="I488" i="7"/>
  <c r="H489" i="7"/>
  <c r="I489" i="7"/>
  <c r="H490" i="7"/>
  <c r="I490" i="7"/>
  <c r="H491" i="7"/>
  <c r="I491" i="7"/>
  <c r="H492" i="7"/>
  <c r="I492" i="7"/>
  <c r="H493" i="7"/>
  <c r="I493" i="7"/>
  <c r="H494" i="7"/>
  <c r="I494" i="7"/>
  <c r="H495" i="7"/>
  <c r="I495" i="7"/>
  <c r="H496" i="7"/>
  <c r="I496" i="7"/>
  <c r="H497" i="7"/>
  <c r="I497" i="7"/>
  <c r="H498" i="7"/>
  <c r="I498" i="7"/>
  <c r="H499" i="7"/>
  <c r="I499" i="7"/>
  <c r="H500" i="7"/>
  <c r="D87" i="20" s="1"/>
  <c r="J87" i="20" s="1"/>
  <c r="I500" i="7"/>
  <c r="H681" i="7"/>
  <c r="I681" i="7"/>
  <c r="H680" i="7"/>
  <c r="I680" i="7"/>
  <c r="H664" i="7"/>
  <c r="I664" i="7"/>
  <c r="H658" i="7"/>
  <c r="I658" i="7"/>
  <c r="H503" i="7"/>
  <c r="I503" i="7"/>
  <c r="F633" i="7"/>
  <c r="F4" i="7"/>
  <c r="F5" i="7"/>
  <c r="F636" i="7"/>
  <c r="F637" i="7"/>
  <c r="F638" i="7"/>
  <c r="F639" i="7"/>
  <c r="F640" i="7"/>
  <c r="F641" i="7"/>
  <c r="F642" i="7"/>
  <c r="F6" i="7"/>
  <c r="F644" i="7"/>
  <c r="F645" i="7"/>
  <c r="F646" i="7"/>
  <c r="F647" i="7"/>
  <c r="F648" i="7"/>
  <c r="F649" i="7"/>
  <c r="F7" i="7"/>
  <c r="F8" i="7"/>
  <c r="F652" i="7"/>
  <c r="F9" i="7"/>
  <c r="F654" i="7"/>
  <c r="F655" i="7"/>
  <c r="F656" i="7"/>
  <c r="F657" i="7"/>
  <c r="F10" i="7"/>
  <c r="F659" i="7"/>
  <c r="F660" i="7"/>
  <c r="F661" i="7"/>
  <c r="F11" i="7"/>
  <c r="F662" i="7"/>
  <c r="F663" i="7"/>
  <c r="F12" i="7"/>
  <c r="F665" i="7"/>
  <c r="F666" i="7"/>
  <c r="F667" i="7"/>
  <c r="F668" i="7"/>
  <c r="F669" i="7"/>
  <c r="F670" i="7"/>
  <c r="F671" i="7"/>
  <c r="F672" i="7"/>
  <c r="F673" i="7"/>
  <c r="F674" i="7"/>
  <c r="F675" i="7"/>
  <c r="F676" i="7"/>
  <c r="F677" i="7"/>
  <c r="F678" i="7"/>
  <c r="F679" i="7"/>
  <c r="F13" i="7"/>
  <c r="F14" i="7"/>
  <c r="F682" i="7"/>
  <c r="F683" i="7"/>
  <c r="F684" i="7"/>
  <c r="F15" i="7"/>
  <c r="F16" i="7"/>
  <c r="F686" i="7"/>
  <c r="F687" i="7"/>
  <c r="F688" i="7"/>
  <c r="F689" i="7"/>
  <c r="F690" i="7"/>
  <c r="F691" i="7"/>
  <c r="F692" i="7"/>
  <c r="F693" i="7"/>
  <c r="F694" i="7"/>
  <c r="F695" i="7"/>
  <c r="F696" i="7"/>
  <c r="F697" i="7"/>
  <c r="F698" i="7"/>
  <c r="F699" i="7"/>
  <c r="F700" i="7"/>
  <c r="F701" i="7"/>
  <c r="F702" i="7"/>
  <c r="F703" i="7"/>
  <c r="F704" i="7"/>
  <c r="F705" i="7"/>
  <c r="F706" i="7"/>
  <c r="F707" i="7"/>
  <c r="F708" i="7"/>
  <c r="F709" i="7"/>
  <c r="F17" i="7"/>
  <c r="F711" i="7"/>
  <c r="F712" i="7"/>
  <c r="F713" i="7"/>
  <c r="F714" i="7"/>
  <c r="F715" i="7"/>
  <c r="F716" i="7"/>
  <c r="F717" i="7"/>
  <c r="F18" i="7"/>
  <c r="F719" i="7"/>
  <c r="F19" i="7"/>
  <c r="F20" i="7"/>
  <c r="F721" i="7"/>
  <c r="F722" i="7"/>
  <c r="F21" i="7"/>
  <c r="F723" i="7"/>
  <c r="F724" i="7"/>
  <c r="F725" i="7"/>
  <c r="F726" i="7"/>
  <c r="F727" i="7"/>
  <c r="F728" i="7"/>
  <c r="F729" i="7"/>
  <c r="F730" i="7"/>
  <c r="F22" i="7"/>
  <c r="F732" i="7"/>
  <c r="F733" i="7"/>
  <c r="F734" i="7"/>
  <c r="F735" i="7"/>
  <c r="F736" i="7"/>
  <c r="F737" i="7"/>
  <c r="F23" i="7"/>
  <c r="F739" i="7"/>
  <c r="F24" i="7"/>
  <c r="F741" i="7"/>
  <c r="F742" i="7"/>
  <c r="F743" i="7"/>
  <c r="F25" i="7"/>
  <c r="F26" i="7"/>
  <c r="F27" i="7"/>
  <c r="F746" i="7"/>
  <c r="F28" i="7"/>
  <c r="F29" i="7"/>
  <c r="F748" i="7"/>
  <c r="F30" i="7"/>
  <c r="F750" i="7"/>
  <c r="F31" i="7"/>
  <c r="F752" i="7"/>
  <c r="F32" i="7"/>
  <c r="F754" i="7"/>
  <c r="F33" i="7"/>
  <c r="F756" i="7"/>
  <c r="F757" i="7"/>
  <c r="F758" i="7"/>
  <c r="F759" i="7"/>
  <c r="F760" i="7"/>
  <c r="F761" i="7"/>
  <c r="F762" i="7"/>
  <c r="F763" i="7"/>
  <c r="F764" i="7"/>
  <c r="F765" i="7"/>
  <c r="F34" i="7"/>
  <c r="F767" i="7"/>
  <c r="F768" i="7"/>
  <c r="F35" i="7"/>
  <c r="F770" i="7"/>
  <c r="F771" i="7"/>
  <c r="F772" i="7"/>
  <c r="F36" i="7"/>
  <c r="F774" i="7"/>
  <c r="F37" i="7"/>
  <c r="F38" i="7"/>
  <c r="F777" i="7"/>
  <c r="F778" i="7"/>
  <c r="F779" i="7"/>
  <c r="F780" i="7"/>
  <c r="F39" i="7"/>
  <c r="F782" i="7"/>
  <c r="F783" i="7"/>
  <c r="F40" i="7"/>
  <c r="F785" i="7"/>
  <c r="F786" i="7"/>
  <c r="F787" i="7"/>
  <c r="F788"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634" i="7"/>
  <c r="F411" i="7"/>
  <c r="F412" i="7"/>
  <c r="F413" i="7"/>
  <c r="F414" i="7"/>
  <c r="F415" i="7"/>
  <c r="F416" i="7"/>
  <c r="F417" i="7"/>
  <c r="F418" i="7"/>
  <c r="F419" i="7"/>
  <c r="F420" i="7"/>
  <c r="F421" i="7"/>
  <c r="F422" i="7"/>
  <c r="F423" i="7"/>
  <c r="F424" i="7"/>
  <c r="F425" i="7"/>
  <c r="F426" i="7"/>
  <c r="F427" i="7"/>
  <c r="F635" i="7"/>
  <c r="F428" i="7"/>
  <c r="F429" i="7"/>
  <c r="F430" i="7"/>
  <c r="F431" i="7"/>
  <c r="F432" i="7"/>
  <c r="F433" i="7"/>
  <c r="F434" i="7"/>
  <c r="F435" i="7"/>
  <c r="F436" i="7"/>
  <c r="F437" i="7"/>
  <c r="F438" i="7"/>
  <c r="F643" i="7"/>
  <c r="F650" i="7"/>
  <c r="F651" i="7"/>
  <c r="F784" i="7"/>
  <c r="F781" i="7"/>
  <c r="F776" i="7"/>
  <c r="F775" i="7"/>
  <c r="F773" i="7"/>
  <c r="F769" i="7"/>
  <c r="F766" i="7"/>
  <c r="F755" i="7"/>
  <c r="F753" i="7"/>
  <c r="F439" i="7"/>
  <c r="F440" i="7"/>
  <c r="F441" i="7"/>
  <c r="F442" i="7"/>
  <c r="F751" i="7"/>
  <c r="F749" i="7"/>
  <c r="F443" i="7"/>
  <c r="F444" i="7"/>
  <c r="F445" i="7"/>
  <c r="F446" i="7"/>
  <c r="F447" i="7"/>
  <c r="F448" i="7"/>
  <c r="F449" i="7"/>
  <c r="F450" i="7"/>
  <c r="F747" i="7"/>
  <c r="F451" i="7"/>
  <c r="F452" i="7"/>
  <c r="F453" i="7"/>
  <c r="F454" i="7"/>
  <c r="F455" i="7"/>
  <c r="F456" i="7"/>
  <c r="F457" i="7"/>
  <c r="F745" i="7"/>
  <c r="F458" i="7"/>
  <c r="F459" i="7"/>
  <c r="F460" i="7"/>
  <c r="F461" i="7"/>
  <c r="F744" i="7"/>
  <c r="F462" i="7"/>
  <c r="F463" i="7"/>
  <c r="F740" i="7"/>
  <c r="F738" i="7"/>
  <c r="F731" i="7"/>
  <c r="F464" i="7"/>
  <c r="F465" i="7"/>
  <c r="F466" i="7"/>
  <c r="F467" i="7"/>
  <c r="F468" i="7"/>
  <c r="F720" i="7"/>
  <c r="F718" i="7"/>
  <c r="F469" i="7"/>
  <c r="F470" i="7"/>
  <c r="F710" i="7"/>
  <c r="F685" i="7"/>
  <c r="F471" i="7"/>
  <c r="F472" i="7"/>
  <c r="F473" i="7"/>
  <c r="F474" i="7"/>
  <c r="F475" i="7"/>
  <c r="F476" i="7"/>
  <c r="F477" i="7"/>
  <c r="F478" i="7"/>
  <c r="F479" i="7"/>
  <c r="F480" i="7"/>
  <c r="F481" i="7"/>
  <c r="F482" i="7"/>
  <c r="F483" i="7"/>
  <c r="F484" i="7"/>
  <c r="F485" i="7"/>
  <c r="F486" i="7"/>
  <c r="F487" i="7"/>
  <c r="F488" i="7"/>
  <c r="F489" i="7"/>
  <c r="F490" i="7"/>
  <c r="F491" i="7"/>
  <c r="F492" i="7"/>
  <c r="F493" i="7"/>
  <c r="F494" i="7"/>
  <c r="F495" i="7"/>
  <c r="F496" i="7"/>
  <c r="F497" i="7"/>
  <c r="F498" i="7"/>
  <c r="F499" i="7"/>
  <c r="F500" i="7"/>
  <c r="F681" i="7"/>
  <c r="F680" i="7"/>
  <c r="F664" i="7"/>
  <c r="F658" i="7"/>
  <c r="F503" i="7"/>
  <c r="Q587" i="4" l="1"/>
  <c r="BD587" i="4" s="1"/>
  <c r="Q589" i="4"/>
  <c r="BD589" i="4" s="1"/>
  <c r="Q588" i="4"/>
  <c r="BD588" i="4" s="1"/>
  <c r="AK11" i="4"/>
  <c r="AK5" i="4"/>
  <c r="AK38" i="4"/>
  <c r="AK191" i="4"/>
  <c r="AK190" i="4"/>
  <c r="AK246" i="4"/>
  <c r="AK96" i="4"/>
  <c r="AK72" i="4"/>
  <c r="AK429" i="4"/>
  <c r="AK427" i="4"/>
  <c r="AK428" i="4"/>
  <c r="AK159" i="4"/>
  <c r="AK44" i="4"/>
  <c r="AK48" i="4"/>
  <c r="AK407" i="4"/>
  <c r="AK408" i="4"/>
  <c r="AK406" i="4"/>
  <c r="AK205" i="4"/>
  <c r="AK206" i="4"/>
  <c r="AK207" i="4"/>
  <c r="AK185" i="4"/>
  <c r="AK177" i="4"/>
  <c r="AK179" i="4"/>
  <c r="AK87" i="4"/>
  <c r="AK20" i="4"/>
  <c r="AK68" i="4"/>
  <c r="AK10" i="4"/>
  <c r="AK50" i="4"/>
  <c r="AK76" i="4"/>
  <c r="AP443" i="4"/>
  <c r="AK244" i="4"/>
  <c r="AK46" i="4"/>
  <c r="AK88" i="4"/>
  <c r="AP445" i="4"/>
  <c r="AK128" i="4"/>
  <c r="AK126" i="4"/>
  <c r="AK127" i="4"/>
  <c r="AP441" i="4"/>
  <c r="AU330" i="4"/>
  <c r="AU331" i="4"/>
  <c r="AU332" i="4"/>
  <c r="AP330" i="4"/>
  <c r="AP331" i="4"/>
  <c r="AP332" i="4"/>
  <c r="AK389" i="4"/>
  <c r="AK388" i="4"/>
  <c r="AK387" i="4"/>
  <c r="AK39" i="4"/>
  <c r="AK243" i="4"/>
  <c r="AK51" i="4"/>
  <c r="AP501" i="4"/>
  <c r="AK241" i="4"/>
  <c r="AK52" i="4"/>
  <c r="AK242" i="4"/>
  <c r="AK240" i="4"/>
  <c r="AK29" i="4"/>
  <c r="AK239" i="4"/>
  <c r="AK42" i="4"/>
  <c r="AK80" i="4"/>
  <c r="AK238" i="4"/>
  <c r="AK47" i="4"/>
  <c r="AK40" i="4"/>
  <c r="AK89" i="4"/>
  <c r="AK274" i="4"/>
  <c r="AK275" i="4"/>
  <c r="AK273" i="4"/>
  <c r="AK481" i="4"/>
  <c r="AK475" i="4"/>
  <c r="AK476" i="4"/>
  <c r="AK482" i="4"/>
  <c r="AK474" i="4"/>
  <c r="AK480" i="4"/>
  <c r="AU443" i="4"/>
  <c r="AK354" i="4"/>
  <c r="AK352" i="4"/>
  <c r="AK353" i="4"/>
  <c r="AK4" i="4"/>
  <c r="AK250" i="4"/>
  <c r="AK116" i="4"/>
  <c r="AK245" i="4"/>
  <c r="AK81" i="4"/>
  <c r="AK14" i="4"/>
  <c r="AK6" i="4"/>
  <c r="AK75" i="4"/>
  <c r="AK94" i="4"/>
  <c r="AK249" i="4"/>
  <c r="AK248" i="4"/>
  <c r="AK18" i="4"/>
  <c r="AK31" i="4"/>
  <c r="AK15" i="4"/>
  <c r="AK247" i="4"/>
  <c r="AP100" i="4"/>
  <c r="AP101" i="4"/>
  <c r="AP102" i="4"/>
  <c r="AP97" i="4"/>
  <c r="AP98" i="4"/>
  <c r="AP99" i="4"/>
  <c r="AK102" i="4"/>
  <c r="AK97" i="4"/>
  <c r="AK98" i="4"/>
  <c r="AK99" i="4"/>
  <c r="AK100" i="4"/>
  <c r="AK101" i="4"/>
  <c r="AK519" i="4"/>
  <c r="AP520" i="4"/>
  <c r="AP457" i="4"/>
  <c r="AP521" i="4"/>
  <c r="AU98" i="4"/>
  <c r="AU99" i="4"/>
  <c r="AU100" i="4"/>
  <c r="AU101" i="4"/>
  <c r="AU102" i="4"/>
  <c r="AU97" i="4"/>
  <c r="AK521" i="4"/>
  <c r="AK458" i="4"/>
  <c r="AK502" i="4"/>
  <c r="AK549" i="4"/>
  <c r="AU237" i="4"/>
  <c r="AK501" i="4"/>
  <c r="Q479" i="4"/>
  <c r="Q522" i="4"/>
  <c r="Q457" i="4"/>
  <c r="Q459" i="4"/>
  <c r="Q501" i="4"/>
  <c r="Q458" i="4"/>
  <c r="Q441" i="4"/>
  <c r="Q502" i="4"/>
  <c r="Q549" i="4"/>
  <c r="Q237" i="4"/>
  <c r="Q443" i="4"/>
  <c r="Q26" i="4"/>
  <c r="Q57" i="4"/>
  <c r="Q22" i="4"/>
  <c r="Q136" i="4"/>
  <c r="Q129" i="4"/>
  <c r="Q217" i="4"/>
  <c r="Q213" i="4"/>
  <c r="Q218" i="4"/>
  <c r="Q219" i="4"/>
  <c r="Q190" i="4"/>
  <c r="Q191" i="4"/>
  <c r="Q188" i="4"/>
  <c r="Q189" i="4"/>
  <c r="Q187" i="4"/>
  <c r="Q167" i="4"/>
  <c r="Q156" i="4"/>
  <c r="Q157" i="4"/>
  <c r="Q155" i="4"/>
  <c r="Q262" i="4"/>
  <c r="Q230" i="4"/>
  <c r="Q85" i="4"/>
  <c r="Q35" i="4"/>
  <c r="Q72" i="4"/>
  <c r="Q246" i="4"/>
  <c r="Q96" i="4"/>
  <c r="Q74" i="4"/>
  <c r="Q66" i="4"/>
  <c r="Q163" i="4"/>
  <c r="BD163" i="4" s="1"/>
  <c r="Q226" i="4"/>
  <c r="Q255" i="4"/>
  <c r="BD255" i="4" s="1"/>
  <c r="Q13" i="4"/>
  <c r="BD13" i="4" s="1"/>
  <c r="Q427" i="4"/>
  <c r="Q444" i="4"/>
  <c r="Q440" i="4"/>
  <c r="Q442" i="4"/>
  <c r="Q428" i="4"/>
  <c r="Q429" i="4"/>
  <c r="Q431" i="4"/>
  <c r="Q430" i="4"/>
  <c r="Q159" i="4"/>
  <c r="Q48" i="4"/>
  <c r="Q44" i="4"/>
  <c r="Q410" i="4"/>
  <c r="Q409" i="4"/>
  <c r="Q411" i="4"/>
  <c r="Q406" i="4"/>
  <c r="Q408" i="4"/>
  <c r="Q407" i="4"/>
  <c r="Q401" i="4"/>
  <c r="Q403" i="4"/>
  <c r="Q402" i="4"/>
  <c r="Q405" i="4"/>
  <c r="Q265" i="4"/>
  <c r="Q234" i="4"/>
  <c r="Q54" i="4"/>
  <c r="Q28" i="4"/>
  <c r="Q476" i="4"/>
  <c r="Q482" i="4"/>
  <c r="Q474" i="4"/>
  <c r="Q475" i="4"/>
  <c r="Q480" i="4"/>
  <c r="Q481" i="4"/>
  <c r="Q477" i="4"/>
  <c r="Q478" i="4"/>
  <c r="Q437" i="4"/>
  <c r="Q439" i="4"/>
  <c r="Q438" i="4"/>
  <c r="Q432" i="4"/>
  <c r="Q435" i="4"/>
  <c r="Q434" i="4"/>
  <c r="Q436" i="4"/>
  <c r="Q433" i="4"/>
  <c r="Q336" i="4"/>
  <c r="Q338" i="4"/>
  <c r="Q339" i="4"/>
  <c r="Q342" i="4"/>
  <c r="Q340" i="4"/>
  <c r="Q341" i="4"/>
  <c r="Q343" i="4"/>
  <c r="Q337" i="4"/>
  <c r="Q206" i="4"/>
  <c r="Q207" i="4"/>
  <c r="Q205" i="4"/>
  <c r="Q203" i="4"/>
  <c r="Q204" i="4"/>
  <c r="Q202" i="4"/>
  <c r="Q185" i="4"/>
  <c r="Q179" i="4"/>
  <c r="Q177" i="4"/>
  <c r="Q174" i="4"/>
  <c r="Q175" i="4"/>
  <c r="Q186" i="4"/>
  <c r="Q68" i="4"/>
  <c r="Q20" i="4"/>
  <c r="Q87" i="4"/>
  <c r="Q76" i="4"/>
  <c r="Q10" i="4"/>
  <c r="Q50" i="4"/>
  <c r="Q55" i="4"/>
  <c r="Q56" i="4"/>
  <c r="Q541" i="4"/>
  <c r="Q554" i="4"/>
  <c r="Q540" i="4"/>
  <c r="Q553" i="4"/>
  <c r="Q552" i="4"/>
  <c r="Q542" i="4"/>
  <c r="Q113" i="4"/>
  <c r="Q364" i="4"/>
  <c r="Q369" i="4"/>
  <c r="Q45" i="4"/>
  <c r="Q421" i="4"/>
  <c r="Q109" i="4"/>
  <c r="Q111" i="4"/>
  <c r="Q93" i="4"/>
  <c r="Q83" i="4"/>
  <c r="Q65" i="4"/>
  <c r="Q95" i="4"/>
  <c r="Q23" i="4"/>
  <c r="Q86" i="4"/>
  <c r="Q198" i="4"/>
  <c r="Q67" i="4"/>
  <c r="Q41" i="4"/>
  <c r="Q79" i="4"/>
  <c r="Q110" i="4"/>
  <c r="Q367" i="4"/>
  <c r="Q82" i="4"/>
  <c r="Q58" i="4"/>
  <c r="Q368" i="4"/>
  <c r="Q196" i="4"/>
  <c r="Q199" i="4"/>
  <c r="Q197" i="4"/>
  <c r="Q90" i="4"/>
  <c r="Q420" i="4"/>
  <c r="Q106" i="4"/>
  <c r="Q107" i="4"/>
  <c r="Q32" i="4"/>
  <c r="Q422" i="4"/>
  <c r="Q114" i="4"/>
  <c r="Q91" i="4"/>
  <c r="Q71" i="4"/>
  <c r="Q365" i="4"/>
  <c r="Q112" i="4"/>
  <c r="Q9" i="4"/>
  <c r="Q108" i="4"/>
  <c r="Q49" i="4"/>
  <c r="Q200" i="4"/>
  <c r="Q34" i="4"/>
  <c r="Q366" i="4"/>
  <c r="Q201" i="4"/>
  <c r="Q150" i="4"/>
  <c r="Q149" i="4"/>
  <c r="Q151" i="4"/>
  <c r="Q244" i="4"/>
  <c r="Q46" i="4"/>
  <c r="Q88" i="4"/>
  <c r="Q399" i="4"/>
  <c r="Q404" i="4"/>
  <c r="Q398" i="4"/>
  <c r="Q400" i="4"/>
  <c r="Q257" i="4"/>
  <c r="BD257" i="4" s="1"/>
  <c r="Q78" i="4"/>
  <c r="BD78" i="4" s="1"/>
  <c r="Q224" i="4"/>
  <c r="Q256" i="4"/>
  <c r="BD256" i="4" s="1"/>
  <c r="Q132" i="4"/>
  <c r="Q233" i="4"/>
  <c r="Q263" i="4"/>
  <c r="Q264" i="4"/>
  <c r="Q243" i="4"/>
  <c r="Q39" i="4"/>
  <c r="Q51" i="4"/>
  <c r="Q127" i="4"/>
  <c r="Q126" i="4"/>
  <c r="Q128" i="4"/>
  <c r="Q334" i="4"/>
  <c r="Q557" i="4"/>
  <c r="Q558" i="4"/>
  <c r="Q559" i="4"/>
  <c r="Q524" i="4"/>
  <c r="Q523" i="4"/>
  <c r="Q525" i="4"/>
  <c r="Q172" i="4"/>
  <c r="Q173" i="4"/>
  <c r="Q171" i="4"/>
  <c r="Q97" i="4"/>
  <c r="Q102" i="4"/>
  <c r="Q99" i="4"/>
  <c r="Q101" i="4"/>
  <c r="Q251" i="4"/>
  <c r="BD251" i="4" s="1"/>
  <c r="Q166" i="4"/>
  <c r="BD166" i="4" s="1"/>
  <c r="Q98" i="4"/>
  <c r="Q100" i="4"/>
  <c r="Q221" i="4"/>
  <c r="Q92" i="4"/>
  <c r="BD92" i="4" s="1"/>
  <c r="Q37" i="4"/>
  <c r="BD37" i="4" s="1"/>
  <c r="Q19" i="4"/>
  <c r="BD19" i="4" s="1"/>
  <c r="Q223" i="4"/>
  <c r="Q252" i="4"/>
  <c r="BD252" i="4" s="1"/>
  <c r="Q231" i="4"/>
  <c r="Q162" i="4"/>
  <c r="Q160" i="4"/>
  <c r="Q158" i="4"/>
  <c r="Q396" i="4"/>
  <c r="Q391" i="4"/>
  <c r="Q390" i="4"/>
  <c r="Q395" i="4"/>
  <c r="Q397" i="4"/>
  <c r="Q394" i="4"/>
  <c r="Q393" i="4"/>
  <c r="Q392" i="4"/>
  <c r="Q389" i="4"/>
  <c r="Q386" i="4"/>
  <c r="Q384" i="4"/>
  <c r="Q385" i="4"/>
  <c r="Q388" i="4"/>
  <c r="Q387" i="4"/>
  <c r="Q84" i="4"/>
  <c r="Q261" i="4"/>
  <c r="Q232" i="4"/>
  <c r="Q59" i="4"/>
  <c r="Q270" i="4"/>
  <c r="Q16" i="4"/>
  <c r="Q267" i="4"/>
  <c r="Q70" i="4"/>
  <c r="Q8" i="4"/>
  <c r="Q468" i="4"/>
  <c r="Q271" i="4"/>
  <c r="Q272" i="4"/>
  <c r="Q469" i="4"/>
  <c r="Q269" i="4"/>
  <c r="Q471" i="4"/>
  <c r="Q470" i="4"/>
  <c r="Q466" i="4"/>
  <c r="Q467" i="4"/>
  <c r="Q268" i="4"/>
  <c r="Q7" i="4"/>
  <c r="Q379" i="4"/>
  <c r="Q377" i="4"/>
  <c r="Q376" i="4"/>
  <c r="Q378" i="4"/>
  <c r="Q254" i="4"/>
  <c r="BD254" i="4" s="1"/>
  <c r="Q225" i="4"/>
  <c r="Q12" i="4"/>
  <c r="BD12" i="4" s="1"/>
  <c r="Q130" i="4"/>
  <c r="BD130" i="4" s="1"/>
  <c r="Q347" i="4"/>
  <c r="Q348" i="4"/>
  <c r="Q344" i="4"/>
  <c r="Q346" i="4"/>
  <c r="Q165" i="4"/>
  <c r="Q139" i="4"/>
  <c r="Q161" i="4"/>
  <c r="Q164" i="4"/>
  <c r="Q125" i="4"/>
  <c r="Q117" i="4"/>
  <c r="Q120" i="4"/>
  <c r="Q17" i="4"/>
  <c r="BD17" i="4" s="1"/>
  <c r="Q222" i="4"/>
  <c r="Q43" i="4"/>
  <c r="BD43" i="4" s="1"/>
  <c r="Q253" i="4"/>
  <c r="BD253" i="4" s="1"/>
  <c r="Q452" i="4"/>
  <c r="Q473" i="4"/>
  <c r="Q451" i="4"/>
  <c r="Q453" i="4"/>
  <c r="Q115" i="4"/>
  <c r="BD115" i="4" s="1"/>
  <c r="Q229" i="4"/>
  <c r="Q258" i="4"/>
  <c r="BD258" i="4" s="1"/>
  <c r="Q103" i="4"/>
  <c r="BD103" i="4" s="1"/>
  <c r="Q11" i="4"/>
  <c r="Q5" i="4"/>
  <c r="Q38" i="4"/>
  <c r="Q181" i="4"/>
  <c r="Q326" i="4"/>
  <c r="Q180" i="4"/>
  <c r="Q325" i="4"/>
  <c r="Q178" i="4"/>
  <c r="Q464" i="4"/>
  <c r="Q183" i="4"/>
  <c r="Q323" i="4"/>
  <c r="Q182" i="4"/>
  <c r="Q465" i="4"/>
  <c r="Q462" i="4"/>
  <c r="Q324" i="4"/>
  <c r="Q322" i="4"/>
  <c r="Q463" i="4"/>
  <c r="Q327" i="4"/>
  <c r="Q184" i="4"/>
  <c r="Q460" i="4"/>
  <c r="Q461" i="4"/>
  <c r="Q119" i="4"/>
  <c r="Q123" i="4"/>
  <c r="Q122" i="4"/>
  <c r="Q228" i="4"/>
  <c r="Q135" i="4"/>
  <c r="BD135" i="4" s="1"/>
  <c r="Q133" i="4"/>
  <c r="BD133" i="4" s="1"/>
  <c r="Q134" i="4"/>
  <c r="BD134" i="4" s="1"/>
  <c r="Q419" i="4"/>
  <c r="Q416" i="4"/>
  <c r="Q417" i="4"/>
  <c r="Q415" i="4"/>
  <c r="Q239" i="4"/>
  <c r="Q240" i="4"/>
  <c r="Q29" i="4"/>
  <c r="Q445" i="4"/>
  <c r="Q64" i="4"/>
  <c r="Q63" i="4"/>
  <c r="Q27" i="4"/>
  <c r="Q42" i="4"/>
  <c r="Q238" i="4"/>
  <c r="Q80" i="4"/>
  <c r="Q30" i="4"/>
  <c r="Q25" i="4"/>
  <c r="Q60" i="4"/>
  <c r="Q266" i="4"/>
  <c r="Q105" i="4"/>
  <c r="Q73" i="4"/>
  <c r="Q236" i="4"/>
  <c r="Q40" i="4"/>
  <c r="Q89" i="4"/>
  <c r="Q47" i="4"/>
  <c r="Q21" i="4"/>
  <c r="Q24" i="4"/>
  <c r="Q36" i="4"/>
  <c r="Q274" i="4"/>
  <c r="Q275" i="4"/>
  <c r="Q273" i="4"/>
  <c r="Q276" i="4"/>
  <c r="Q277" i="4"/>
  <c r="Q278" i="4"/>
  <c r="Q168" i="4"/>
  <c r="Q210" i="4"/>
  <c r="Q211" i="4"/>
  <c r="Q169" i="4"/>
  <c r="Q153" i="4"/>
  <c r="Q170" i="4"/>
  <c r="Q154" i="4"/>
  <c r="Q209" i="4"/>
  <c r="Q152" i="4"/>
  <c r="Q208" i="4"/>
  <c r="Q383" i="4"/>
  <c r="Q382" i="4"/>
  <c r="Q381" i="4"/>
  <c r="Q380" i="4"/>
  <c r="Q215" i="4"/>
  <c r="Q214" i="4"/>
  <c r="Q212" i="4"/>
  <c r="Q216" i="4"/>
  <c r="Q352" i="4"/>
  <c r="Q354" i="4"/>
  <c r="Q353" i="4"/>
  <c r="Q355" i="4"/>
  <c r="Q357" i="4"/>
  <c r="Q356" i="4"/>
  <c r="Q412" i="4"/>
  <c r="Q418" i="4"/>
  <c r="Q414" i="4"/>
  <c r="Q413" i="4"/>
  <c r="Q4" i="4"/>
  <c r="Q250" i="4"/>
  <c r="Q116" i="4"/>
  <c r="Q81" i="4"/>
  <c r="Q245" i="4"/>
  <c r="Q14" i="4"/>
  <c r="Q53" i="4"/>
  <c r="Q235" i="4"/>
  <c r="Q104" i="4"/>
  <c r="Q94" i="4"/>
  <c r="Q75" i="4"/>
  <c r="Q6" i="4"/>
  <c r="Q52" i="4"/>
  <c r="Q242" i="4"/>
  <c r="Q241" i="4"/>
  <c r="Q33" i="4"/>
  <c r="Q62" i="4"/>
  <c r="Q61" i="4"/>
  <c r="Q69" i="4"/>
  <c r="Q77" i="4"/>
  <c r="Q370" i="4"/>
  <c r="Q359" i="4"/>
  <c r="Q373" i="4"/>
  <c r="Q374" i="4"/>
  <c r="Q375" i="4"/>
  <c r="Q363" i="4"/>
  <c r="Q358" i="4"/>
  <c r="Q361" i="4"/>
  <c r="Q372" i="4"/>
  <c r="Q360" i="4"/>
  <c r="Q362" i="4"/>
  <c r="Q371" i="4"/>
  <c r="Q194" i="4"/>
  <c r="Q195" i="4"/>
  <c r="Q193" i="4"/>
  <c r="Q192" i="4"/>
  <c r="Q148" i="4"/>
  <c r="Q146" i="4"/>
  <c r="Q121" i="4"/>
  <c r="Q147" i="4"/>
  <c r="Q124" i="4"/>
  <c r="Q118" i="4"/>
  <c r="Q455" i="4"/>
  <c r="Q454" i="4"/>
  <c r="Q472" i="4"/>
  <c r="Q456" i="4"/>
  <c r="Q259" i="4"/>
  <c r="Q227" i="4"/>
  <c r="Q131" i="4"/>
  <c r="Q260" i="4"/>
  <c r="Q249" i="4"/>
  <c r="Q18" i="4"/>
  <c r="Q248" i="4"/>
  <c r="Q31" i="4"/>
  <c r="Q247" i="4"/>
  <c r="Q15" i="4"/>
  <c r="Q351" i="4"/>
  <c r="Q350" i="4"/>
  <c r="Q349" i="4"/>
  <c r="Q345" i="4"/>
  <c r="D5" i="20"/>
  <c r="J5" i="20" s="1"/>
  <c r="D62" i="20"/>
  <c r="J62" i="20" s="1"/>
  <c r="D25" i="20"/>
  <c r="J25" i="20" s="1"/>
  <c r="D12" i="20"/>
  <c r="J12" i="20" s="1"/>
  <c r="D97" i="20"/>
  <c r="J97" i="20" s="1"/>
  <c r="D91" i="20"/>
  <c r="J91" i="20" s="1"/>
  <c r="D54" i="20"/>
  <c r="J54" i="20" s="1"/>
  <c r="D64" i="20"/>
  <c r="J64" i="20" s="1"/>
  <c r="D23" i="20"/>
  <c r="J23" i="20" s="1"/>
  <c r="D53" i="20"/>
  <c r="J53" i="20" s="1"/>
  <c r="D55" i="20"/>
  <c r="J55" i="20" s="1"/>
  <c r="D36" i="20"/>
  <c r="J36" i="20" s="1"/>
  <c r="D61" i="20"/>
  <c r="J61" i="20" s="1"/>
  <c r="D43" i="20"/>
  <c r="J43" i="20" s="1"/>
  <c r="D8" i="20"/>
  <c r="J8" i="20" s="1"/>
  <c r="D102" i="20"/>
  <c r="J102" i="20" s="1"/>
  <c r="D63" i="20"/>
  <c r="J63" i="20" s="1"/>
  <c r="D86" i="20"/>
  <c r="J86" i="20" s="1"/>
  <c r="D94" i="20"/>
  <c r="J94" i="20" s="1"/>
  <c r="J32" i="20"/>
  <c r="D100" i="5"/>
  <c r="D88" i="20"/>
  <c r="J88" i="20" s="1"/>
  <c r="D99" i="5"/>
  <c r="D82" i="20"/>
  <c r="J82" i="20" s="1"/>
  <c r="J31" i="20"/>
  <c r="D30" i="20"/>
  <c r="J30" i="20" s="1"/>
  <c r="D65" i="20"/>
  <c r="J65" i="20" s="1"/>
  <c r="D92" i="5"/>
  <c r="D91" i="5"/>
  <c r="D18" i="20"/>
  <c r="J18" i="20" s="1"/>
  <c r="D38" i="20"/>
  <c r="J38" i="20" s="1"/>
  <c r="D72" i="20"/>
  <c r="J72" i="20" s="1"/>
  <c r="D66" i="20"/>
  <c r="J66" i="20" s="1"/>
  <c r="D93" i="5"/>
  <c r="D94" i="5"/>
  <c r="D48" i="20"/>
  <c r="J48" i="20" s="1"/>
  <c r="D17" i="20"/>
  <c r="J17" i="20" s="1"/>
  <c r="D46" i="20"/>
  <c r="J46" i="20" s="1"/>
  <c r="D92" i="20"/>
  <c r="J92" i="20" s="1"/>
  <c r="D80" i="20"/>
  <c r="J80" i="20" s="1"/>
  <c r="D71" i="20"/>
  <c r="J71" i="20" s="1"/>
  <c r="D11" i="20"/>
  <c r="J11" i="20" s="1"/>
  <c r="D50" i="20"/>
  <c r="J50" i="20" s="1"/>
  <c r="D56" i="20"/>
  <c r="J56" i="20" s="1"/>
  <c r="D101" i="5"/>
  <c r="D69" i="20"/>
  <c r="J69" i="20" s="1"/>
  <c r="D102" i="5"/>
  <c r="D39" i="20"/>
  <c r="J39" i="20" s="1"/>
  <c r="D68" i="20"/>
  <c r="J68" i="20" s="1"/>
  <c r="D95" i="5"/>
  <c r="D96" i="5"/>
  <c r="D14" i="20"/>
  <c r="J14" i="20" s="1"/>
  <c r="D98" i="5"/>
  <c r="D97" i="5"/>
  <c r="D67" i="20"/>
  <c r="J67" i="20" s="1"/>
  <c r="D19" i="20"/>
  <c r="J19" i="20" s="1"/>
  <c r="D7" i="20"/>
  <c r="J7" i="20" s="1"/>
  <c r="D49" i="20"/>
  <c r="J49" i="20" s="1"/>
  <c r="D93" i="20"/>
  <c r="J93" i="20" s="1"/>
  <c r="D22" i="20"/>
  <c r="J22" i="20" s="1"/>
  <c r="D4" i="20"/>
  <c r="J4" i="20" s="1"/>
  <c r="D101" i="20"/>
  <c r="J101" i="20" s="1"/>
  <c r="D103" i="5"/>
  <c r="D104" i="5"/>
  <c r="D70" i="20"/>
  <c r="J70" i="20" s="1"/>
  <c r="D6" i="20"/>
  <c r="J6" i="20" s="1"/>
  <c r="D96" i="20"/>
  <c r="J96" i="20" s="1"/>
  <c r="D29" i="20"/>
  <c r="J29" i="20" s="1"/>
  <c r="D28" i="20"/>
  <c r="J28" i="20" s="1"/>
  <c r="D24" i="20"/>
  <c r="J24" i="20" s="1"/>
  <c r="D16" i="20"/>
  <c r="J16" i="20" s="1"/>
  <c r="D82" i="5"/>
  <c r="D81" i="5"/>
  <c r="D78" i="5"/>
  <c r="D77" i="5"/>
  <c r="D41" i="5"/>
  <c r="D42" i="5"/>
  <c r="D17" i="5"/>
  <c r="D18" i="5"/>
  <c r="D66" i="5"/>
  <c r="D65" i="5"/>
  <c r="D62" i="5"/>
  <c r="D61" i="5"/>
  <c r="D13" i="5"/>
  <c r="D14" i="5"/>
  <c r="D33" i="5"/>
  <c r="D34" i="5"/>
  <c r="D46" i="5"/>
  <c r="D45" i="5"/>
  <c r="D53" i="5"/>
  <c r="D54" i="5"/>
  <c r="D25" i="5"/>
  <c r="D26" i="5"/>
  <c r="D9" i="5"/>
  <c r="D10" i="5"/>
  <c r="D84" i="5"/>
  <c r="D83" i="5"/>
  <c r="D75" i="5"/>
  <c r="D76" i="5"/>
  <c r="D74" i="5"/>
  <c r="D73" i="5"/>
  <c r="D47" i="5"/>
  <c r="D48" i="5"/>
  <c r="D27" i="5"/>
  <c r="D28" i="5"/>
  <c r="D64" i="5"/>
  <c r="D63" i="5"/>
  <c r="D57" i="5"/>
  <c r="D58" i="5"/>
  <c r="D35" i="5"/>
  <c r="D36" i="5"/>
  <c r="D11" i="5"/>
  <c r="D12" i="5"/>
  <c r="D40" i="5"/>
  <c r="D39" i="5"/>
  <c r="D19" i="5"/>
  <c r="D20" i="5"/>
  <c r="D7" i="5"/>
  <c r="D8" i="5"/>
  <c r="D85" i="5"/>
  <c r="D86" i="5"/>
  <c r="D80" i="5"/>
  <c r="D79" i="5"/>
  <c r="D69" i="5"/>
  <c r="D70" i="5"/>
  <c r="D31" i="5"/>
  <c r="D32" i="5"/>
  <c r="D21" i="5"/>
  <c r="D22" i="5"/>
  <c r="D60" i="5"/>
  <c r="D59" i="5"/>
  <c r="D4" i="5"/>
  <c r="D3" i="5"/>
  <c r="D23" i="5"/>
  <c r="D24" i="5"/>
  <c r="D30" i="5"/>
  <c r="D29" i="5"/>
  <c r="D43" i="5"/>
  <c r="D44" i="5"/>
  <c r="D37" i="5"/>
  <c r="D38" i="5"/>
  <c r="D49" i="5"/>
  <c r="D50" i="5"/>
  <c r="D89" i="5"/>
  <c r="D90" i="5"/>
  <c r="D87" i="5"/>
  <c r="D88" i="5"/>
  <c r="D72" i="5"/>
  <c r="D71" i="5"/>
  <c r="D68" i="5"/>
  <c r="D67" i="5"/>
  <c r="D55" i="5"/>
  <c r="D56" i="5"/>
  <c r="D5" i="5"/>
  <c r="D6" i="5"/>
  <c r="D15" i="5"/>
  <c r="D16" i="5"/>
  <c r="D51" i="5"/>
  <c r="D52" i="5"/>
  <c r="E882" i="7" l="1" a="1"/>
  <c r="E882" i="7" s="1"/>
  <c r="E885" i="7" a="1"/>
  <c r="E885" i="7" s="1"/>
  <c r="E888" i="7" a="1"/>
  <c r="E888" i="7" s="1"/>
  <c r="E890" i="7" a="1"/>
  <c r="E890" i="7" s="1"/>
  <c r="E892" i="7" a="1"/>
  <c r="E892" i="7" s="1"/>
  <c r="E894" i="7" a="1"/>
  <c r="E894" i="7" s="1"/>
  <c r="E898" i="7" a="1"/>
  <c r="E898" i="7" s="1"/>
  <c r="E902" i="7" a="1"/>
  <c r="E902" i="7" s="1"/>
  <c r="E908" i="7" a="1"/>
  <c r="E908" i="7" s="1"/>
  <c r="E914" i="7" a="1"/>
  <c r="E914" i="7" s="1"/>
  <c r="E912" i="7" a="1"/>
  <c r="E912" i="7" s="1"/>
  <c r="E899" i="7" a="1"/>
  <c r="E899" i="7" s="1"/>
  <c r="E901" i="7" a="1"/>
  <c r="E901" i="7" s="1"/>
  <c r="E903" i="7" a="1"/>
  <c r="E903" i="7" s="1"/>
  <c r="E897" i="7" a="1"/>
  <c r="E897" i="7" s="1"/>
  <c r="E884" i="7" a="1"/>
  <c r="E884" i="7" s="1"/>
  <c r="E886" i="7" a="1"/>
  <c r="E886" i="7" s="1"/>
  <c r="E889" i="7" a="1"/>
  <c r="E889" i="7" s="1"/>
  <c r="E891" i="7" a="1"/>
  <c r="E891" i="7" s="1"/>
  <c r="E893" i="7" a="1"/>
  <c r="E893" i="7" s="1"/>
  <c r="E895" i="7" a="1"/>
  <c r="E895" i="7" s="1"/>
  <c r="E905" i="7" a="1"/>
  <c r="E905" i="7" s="1"/>
  <c r="E913" i="7" a="1"/>
  <c r="E913" i="7" s="1"/>
  <c r="E915" i="7" a="1"/>
  <c r="E915" i="7" s="1"/>
  <c r="E896" i="7" a="1"/>
  <c r="E896" i="7" s="1"/>
  <c r="E900" i="7" a="1"/>
  <c r="E900" i="7" s="1"/>
  <c r="E904" i="7" a="1"/>
  <c r="E904" i="7" s="1"/>
  <c r="E911" i="7" a="1"/>
  <c r="E911" i="7" s="1"/>
  <c r="E910" i="7" a="1"/>
  <c r="E910" i="7" s="1"/>
  <c r="BD237" i="4"/>
  <c r="T565" i="4"/>
  <c r="T571" i="4"/>
  <c r="T570" i="4"/>
  <c r="T568" i="4"/>
  <c r="T563" i="4"/>
  <c r="T562" i="4"/>
  <c r="T567" i="4"/>
  <c r="T561" i="4"/>
  <c r="T560" i="4"/>
  <c r="T573" i="4"/>
  <c r="T569" i="4"/>
  <c r="T566" i="4"/>
  <c r="T564" i="4"/>
  <c r="T572" i="4"/>
  <c r="BD441" i="4"/>
  <c r="BD443" i="4"/>
  <c r="BD557" i="4"/>
  <c r="BD559" i="4"/>
  <c r="BD558" i="4"/>
  <c r="BD523" i="4"/>
  <c r="T3" i="4"/>
  <c r="BD3" i="4"/>
  <c r="BD4" i="4"/>
  <c r="T4" i="4"/>
  <c r="T548" i="4"/>
  <c r="T546" i="4"/>
  <c r="T556" i="4"/>
  <c r="T547" i="4"/>
  <c r="T555" i="4"/>
  <c r="T533" i="4"/>
  <c r="T532" i="4"/>
  <c r="BC532" i="4" s="1"/>
  <c r="T468" i="4"/>
  <c r="BC468" i="4" s="1"/>
  <c r="T461" i="4"/>
  <c r="BC461" i="4" s="1"/>
  <c r="T467" i="4"/>
  <c r="BC467" i="4" s="1"/>
  <c r="T460" i="4"/>
  <c r="BC460" i="4" s="1"/>
  <c r="T466" i="4"/>
  <c r="BC466" i="4" s="1"/>
  <c r="T465" i="4"/>
  <c r="BC465" i="4" s="1"/>
  <c r="T471" i="4"/>
  <c r="BC471" i="4" s="1"/>
  <c r="T464" i="4"/>
  <c r="BC464" i="4" s="1"/>
  <c r="T470" i="4"/>
  <c r="BC470" i="4" s="1"/>
  <c r="T463" i="4"/>
  <c r="BC463" i="4" s="1"/>
  <c r="T469" i="4"/>
  <c r="BC469" i="4" s="1"/>
  <c r="T462" i="4"/>
  <c r="BC462" i="4" s="1"/>
  <c r="T545" i="4"/>
  <c r="BC545" i="4" s="1"/>
  <c r="T544" i="4"/>
  <c r="BC544" i="4" s="1"/>
  <c r="T543" i="4"/>
  <c r="BC543" i="4" s="1"/>
  <c r="T527" i="4"/>
  <c r="BC527" i="4" s="1"/>
  <c r="T528" i="4"/>
  <c r="BC528" i="4" s="1"/>
  <c r="T526" i="4"/>
  <c r="BC526" i="4" s="1"/>
  <c r="T530" i="4"/>
  <c r="BC530" i="4" s="1"/>
  <c r="T529" i="4"/>
  <c r="BC529" i="4" s="1"/>
  <c r="T531" i="4"/>
  <c r="BC531" i="4" s="1"/>
  <c r="E862" i="7" a="1"/>
  <c r="E862" i="7" s="1"/>
  <c r="E870" i="7" a="1"/>
  <c r="E870" i="7" s="1"/>
  <c r="E863" i="7" a="1"/>
  <c r="E863" i="7" s="1"/>
  <c r="E871" i="7" a="1"/>
  <c r="E871" i="7" s="1"/>
  <c r="E875" i="7" a="1"/>
  <c r="E875" i="7" s="1"/>
  <c r="E864" i="7" a="1"/>
  <c r="E864" i="7" s="1"/>
  <c r="E872" i="7" a="1"/>
  <c r="E872" i="7" s="1"/>
  <c r="E880" i="7" a="1"/>
  <c r="E880" i="7" s="1"/>
  <c r="E865" i="7" a="1"/>
  <c r="E865" i="7" s="1"/>
  <c r="E873" i="7" a="1"/>
  <c r="E873" i="7" s="1"/>
  <c r="E881" i="7" a="1"/>
  <c r="E881" i="7" s="1"/>
  <c r="E883" i="7" a="1"/>
  <c r="E883" i="7" s="1"/>
  <c r="E906" i="7" a="1"/>
  <c r="E906" i="7" s="1"/>
  <c r="E866" i="7" a="1"/>
  <c r="E866" i="7" s="1"/>
  <c r="E876" i="7" a="1"/>
  <c r="E876" i="7" s="1"/>
  <c r="E867" i="7" a="1"/>
  <c r="E867" i="7" s="1"/>
  <c r="E879" i="7" a="1"/>
  <c r="E879" i="7" s="1"/>
  <c r="E909" i="7" a="1"/>
  <c r="E909" i="7" s="1"/>
  <c r="E868" i="7" a="1"/>
  <c r="E868" i="7" s="1"/>
  <c r="E869" i="7" a="1"/>
  <c r="E869" i="7" s="1"/>
  <c r="E907" i="7" a="1"/>
  <c r="E907" i="7" s="1"/>
  <c r="E874" i="7" a="1"/>
  <c r="E874" i="7" s="1"/>
  <c r="E856" i="7" a="1"/>
  <c r="E856" i="7" s="1"/>
  <c r="E858" i="7" a="1"/>
  <c r="E858" i="7" s="1"/>
  <c r="E860" i="7" a="1"/>
  <c r="E860" i="7" s="1"/>
  <c r="E861" i="7" a="1"/>
  <c r="E861" i="7" s="1"/>
  <c r="E857" i="7" a="1"/>
  <c r="E857" i="7" s="1"/>
  <c r="E859" i="7" a="1"/>
  <c r="E859" i="7" s="1"/>
  <c r="E789" i="7" a="1"/>
  <c r="E789" i="7" s="1"/>
  <c r="E797" i="7" a="1"/>
  <c r="E797" i="7" s="1"/>
  <c r="E813" i="7" a="1"/>
  <c r="E813" i="7" s="1"/>
  <c r="E829" i="7" a="1"/>
  <c r="E829" i="7" s="1"/>
  <c r="E845" i="7" a="1"/>
  <c r="E845" i="7" s="1"/>
  <c r="E794" i="7" a="1"/>
  <c r="E794" i="7" s="1"/>
  <c r="E808" i="7" a="1"/>
  <c r="E808" i="7" s="1"/>
  <c r="E824" i="7" a="1"/>
  <c r="E824" i="7" s="1"/>
  <c r="E840" i="7" a="1"/>
  <c r="E840" i="7" s="1"/>
  <c r="E826" i="7" a="1"/>
  <c r="E826" i="7" s="1"/>
  <c r="E792" i="7" a="1"/>
  <c r="E792" i="7" s="1"/>
  <c r="E800" i="7" a="1"/>
  <c r="E800" i="7" s="1"/>
  <c r="E816" i="7" a="1"/>
  <c r="E816" i="7" s="1"/>
  <c r="E832" i="7" a="1"/>
  <c r="E832" i="7" s="1"/>
  <c r="E848" i="7" a="1"/>
  <c r="E848" i="7" s="1"/>
  <c r="E877" i="7" a="1"/>
  <c r="E877" i="7" s="1"/>
  <c r="E811" i="7" a="1"/>
  <c r="E811" i="7" s="1"/>
  <c r="E827" i="7" a="1"/>
  <c r="E827" i="7" s="1"/>
  <c r="E843" i="7" a="1"/>
  <c r="E843" i="7" s="1"/>
  <c r="E855" i="7" a="1"/>
  <c r="E855" i="7" s="1"/>
  <c r="E795" i="7" a="1"/>
  <c r="E795" i="7" s="1"/>
  <c r="E803" i="7" a="1"/>
  <c r="E803" i="7" s="1"/>
  <c r="E819" i="7" a="1"/>
  <c r="E819" i="7" s="1"/>
  <c r="E835" i="7" a="1"/>
  <c r="E835" i="7" s="1"/>
  <c r="E851" i="7" a="1"/>
  <c r="E851" i="7" s="1"/>
  <c r="E806" i="7" a="1"/>
  <c r="E806" i="7" s="1"/>
  <c r="E822" i="7" a="1"/>
  <c r="E822" i="7" s="1"/>
  <c r="E838" i="7" a="1"/>
  <c r="E838" i="7" s="1"/>
  <c r="E854" i="7" a="1"/>
  <c r="E854" i="7" s="1"/>
  <c r="E790" i="7" a="1"/>
  <c r="E790" i="7" s="1"/>
  <c r="E798" i="7" a="1"/>
  <c r="E798" i="7" s="1"/>
  <c r="E814" i="7" a="1"/>
  <c r="E814" i="7" s="1"/>
  <c r="E830" i="7" a="1"/>
  <c r="E830" i="7" s="1"/>
  <c r="E846" i="7" a="1"/>
  <c r="E846" i="7" s="1"/>
  <c r="E834" i="7" a="1"/>
  <c r="E834" i="7" s="1"/>
  <c r="E809" i="7" a="1"/>
  <c r="E809" i="7" s="1"/>
  <c r="E825" i="7" a="1"/>
  <c r="E825" i="7" s="1"/>
  <c r="E841" i="7" a="1"/>
  <c r="E841" i="7" s="1"/>
  <c r="E878" i="7" a="1"/>
  <c r="E878" i="7" s="1"/>
  <c r="E793" i="7" a="1"/>
  <c r="E793" i="7" s="1"/>
  <c r="E801" i="7" a="1"/>
  <c r="E801" i="7" s="1"/>
  <c r="E817" i="7" a="1"/>
  <c r="E817" i="7" s="1"/>
  <c r="E833" i="7" a="1"/>
  <c r="E833" i="7" s="1"/>
  <c r="E849" i="7" a="1"/>
  <c r="E849" i="7" s="1"/>
  <c r="E842" i="7" a="1"/>
  <c r="E842" i="7" s="1"/>
  <c r="E812" i="7" a="1"/>
  <c r="E812" i="7" s="1"/>
  <c r="E828" i="7" a="1"/>
  <c r="E828" i="7" s="1"/>
  <c r="E844" i="7" a="1"/>
  <c r="E844" i="7" s="1"/>
  <c r="E802" i="7" a="1"/>
  <c r="E802" i="7" s="1"/>
  <c r="E796" i="7" a="1"/>
  <c r="E796" i="7" s="1"/>
  <c r="E804" i="7" a="1"/>
  <c r="E804" i="7" s="1"/>
  <c r="E820" i="7" a="1"/>
  <c r="E820" i="7" s="1"/>
  <c r="E836" i="7" a="1"/>
  <c r="E836" i="7" s="1"/>
  <c r="E852" i="7" a="1"/>
  <c r="E852" i="7" s="1"/>
  <c r="E818" i="7" a="1"/>
  <c r="E818" i="7" s="1"/>
  <c r="E807" i="7" a="1"/>
  <c r="E807" i="7" s="1"/>
  <c r="E823" i="7" a="1"/>
  <c r="E823" i="7" s="1"/>
  <c r="E839" i="7" a="1"/>
  <c r="E839" i="7" s="1"/>
  <c r="E810" i="7" a="1"/>
  <c r="E810" i="7" s="1"/>
  <c r="E791" i="7" a="1"/>
  <c r="E791" i="7" s="1"/>
  <c r="E799" i="7" a="1"/>
  <c r="E799" i="7" s="1"/>
  <c r="E815" i="7" a="1"/>
  <c r="E815" i="7" s="1"/>
  <c r="E831" i="7" a="1"/>
  <c r="E831" i="7" s="1"/>
  <c r="E847" i="7" a="1"/>
  <c r="E847" i="7" s="1"/>
  <c r="E850" i="7" a="1"/>
  <c r="E850" i="7" s="1"/>
  <c r="E805" i="7" a="1"/>
  <c r="E805" i="7" s="1"/>
  <c r="E821" i="7" a="1"/>
  <c r="E821" i="7" s="1"/>
  <c r="E837" i="7" a="1"/>
  <c r="E837" i="7" s="1"/>
  <c r="E853" i="7" a="1"/>
  <c r="E853" i="7" s="1"/>
  <c r="E624" i="7" a="1"/>
  <c r="E624" i="7" s="1"/>
  <c r="E630" i="7" a="1"/>
  <c r="E630" i="7" s="1"/>
  <c r="E631" i="7" a="1"/>
  <c r="E631" i="7" s="1"/>
  <c r="E629" i="7" a="1"/>
  <c r="E629" i="7" s="1"/>
  <c r="E627" i="7" a="1"/>
  <c r="E627" i="7" s="1"/>
  <c r="E625" i="7" a="1"/>
  <c r="E625" i="7" s="1"/>
  <c r="E628" i="7" a="1"/>
  <c r="E628" i="7" s="1"/>
  <c r="E626" i="7" a="1"/>
  <c r="E626" i="7" s="1"/>
  <c r="E100" i="5"/>
  <c r="F100" i="5"/>
  <c r="G100" i="5" s="1"/>
  <c r="F98" i="5"/>
  <c r="G98" i="5" s="1"/>
  <c r="E98" i="5"/>
  <c r="F96" i="5"/>
  <c r="G96" i="5" s="1"/>
  <c r="E96" i="5"/>
  <c r="E97" i="5"/>
  <c r="F97" i="5"/>
  <c r="G97" i="5" s="1"/>
  <c r="E95" i="5"/>
  <c r="F95" i="5"/>
  <c r="G95" i="5" s="1"/>
  <c r="F94" i="5"/>
  <c r="G94" i="5" s="1"/>
  <c r="E94" i="5"/>
  <c r="E102" i="5"/>
  <c r="F102" i="5"/>
  <c r="G102" i="5" s="1"/>
  <c r="E93" i="5"/>
  <c r="F93" i="5"/>
  <c r="G93" i="5" s="1"/>
  <c r="E91" i="5"/>
  <c r="F91" i="5"/>
  <c r="G91" i="5" s="1"/>
  <c r="E99" i="5"/>
  <c r="F99" i="5"/>
  <c r="G99" i="5" s="1"/>
  <c r="F104" i="5"/>
  <c r="G104" i="5" s="1"/>
  <c r="E104" i="5"/>
  <c r="E92" i="5"/>
  <c r="F92" i="5"/>
  <c r="G92" i="5" s="1"/>
  <c r="E101" i="5"/>
  <c r="F101" i="5"/>
  <c r="G101" i="5" s="1"/>
  <c r="F103" i="5"/>
  <c r="G103" i="5" s="1"/>
  <c r="E103" i="5"/>
  <c r="E598" i="7" a="1"/>
  <c r="E598" i="7" s="1"/>
  <c r="E599" i="7" a="1"/>
  <c r="E599" i="7" s="1"/>
  <c r="E611" i="7" a="1"/>
  <c r="E611" i="7" s="1"/>
  <c r="E610" i="7" a="1"/>
  <c r="E610" i="7" s="1"/>
  <c r="E612" i="7" a="1"/>
  <c r="E612" i="7" s="1"/>
  <c r="E623" i="7" a="1"/>
  <c r="E623" i="7" s="1"/>
  <c r="E600" i="7" a="1"/>
  <c r="E600" i="7" s="1"/>
  <c r="E619" i="7" a="1"/>
  <c r="E619" i="7" s="1"/>
  <c r="E614" i="7" a="1"/>
  <c r="E614" i="7" s="1"/>
  <c r="E606" i="7" a="1"/>
  <c r="E606" i="7" s="1"/>
  <c r="E617" i="7" a="1"/>
  <c r="E617" i="7" s="1"/>
  <c r="E620" i="7" a="1"/>
  <c r="E620" i="7" s="1"/>
  <c r="E604" i="7" a="1"/>
  <c r="E604" i="7" s="1"/>
  <c r="E615" i="7" a="1"/>
  <c r="E615" i="7" s="1"/>
  <c r="E602" i="7" a="1"/>
  <c r="E602" i="7" s="1"/>
  <c r="E613" i="7" a="1"/>
  <c r="E613" i="7" s="1"/>
  <c r="E616" i="7" a="1"/>
  <c r="E616" i="7" s="1"/>
  <c r="E608" i="7" a="1"/>
  <c r="E608" i="7" s="1"/>
  <c r="E621" i="7" a="1"/>
  <c r="E621" i="7" s="1"/>
  <c r="E607" i="7" a="1"/>
  <c r="E607" i="7" s="1"/>
  <c r="E601" i="7" a="1"/>
  <c r="E601" i="7" s="1"/>
  <c r="E603" i="7" a="1"/>
  <c r="E603" i="7" s="1"/>
  <c r="E622" i="7" a="1"/>
  <c r="E622" i="7" s="1"/>
  <c r="E605" i="7" a="1"/>
  <c r="E605" i="7" s="1"/>
  <c r="E618" i="7" a="1"/>
  <c r="E618" i="7" s="1"/>
  <c r="E609" i="7" a="1"/>
  <c r="E609" i="7" s="1"/>
  <c r="T496" i="4"/>
  <c r="BC496" i="4" s="1"/>
  <c r="T498" i="4"/>
  <c r="BC498" i="4" s="1"/>
  <c r="T495" i="4"/>
  <c r="BC495" i="4" s="1"/>
  <c r="T499" i="4"/>
  <c r="BC499" i="4" s="1"/>
  <c r="T497" i="4"/>
  <c r="BC497" i="4" s="1"/>
  <c r="T500" i="4"/>
  <c r="BC500" i="4" s="1"/>
  <c r="T504" i="4"/>
  <c r="BC504" i="4" s="1"/>
  <c r="T503" i="4"/>
  <c r="BC503" i="4" s="1"/>
  <c r="E591" i="7" a="1"/>
  <c r="E591" i="7" s="1"/>
  <c r="E594" i="7" a="1"/>
  <c r="E594" i="7" s="1"/>
  <c r="E596" i="7" a="1"/>
  <c r="E596" i="7" s="1"/>
  <c r="E595" i="7" a="1"/>
  <c r="E595" i="7" s="1"/>
  <c r="E592" i="7" a="1"/>
  <c r="E592" i="7" s="1"/>
  <c r="E593" i="7" a="1"/>
  <c r="E593" i="7" s="1"/>
  <c r="E597" i="7" a="1"/>
  <c r="E597" i="7" s="1"/>
  <c r="E587" i="7" a="1"/>
  <c r="E587" i="7" s="1"/>
  <c r="E588" i="7" a="1"/>
  <c r="E588" i="7" s="1"/>
  <c r="E3" i="7" a="1"/>
  <c r="E3" i="7" s="1"/>
  <c r="E573" i="7" a="1"/>
  <c r="E573" i="7" s="1"/>
  <c r="E566" i="7" a="1"/>
  <c r="E566" i="7" s="1"/>
  <c r="E585" i="7" a="1"/>
  <c r="E585" i="7" s="1"/>
  <c r="E575" i="7" a="1"/>
  <c r="E575" i="7" s="1"/>
  <c r="E568" i="7" a="1"/>
  <c r="E568" i="7" s="1"/>
  <c r="E590" i="7" a="1"/>
  <c r="E590" i="7" s="1"/>
  <c r="E580" i="7" a="1"/>
  <c r="E580" i="7" s="1"/>
  <c r="E570" i="7" a="1"/>
  <c r="E570" i="7" s="1"/>
  <c r="E582" i="7" a="1"/>
  <c r="E582" i="7" s="1"/>
  <c r="E572" i="7" a="1"/>
  <c r="E572" i="7" s="1"/>
  <c r="E583" i="7" a="1"/>
  <c r="E583" i="7" s="1"/>
  <c r="E584" i="7" a="1"/>
  <c r="E584" i="7" s="1"/>
  <c r="E574" i="7" a="1"/>
  <c r="E574" i="7" s="1"/>
  <c r="E567" i="7" a="1"/>
  <c r="E567" i="7" s="1"/>
  <c r="E586" i="7" a="1"/>
  <c r="E586" i="7" s="1"/>
  <c r="E576" i="7" a="1"/>
  <c r="E576" i="7" s="1"/>
  <c r="E569" i="7" a="1"/>
  <c r="E569" i="7" s="1"/>
  <c r="E581" i="7" a="1"/>
  <c r="E581" i="7" s="1"/>
  <c r="E571" i="7" a="1"/>
  <c r="E571" i="7" s="1"/>
  <c r="T454" i="4"/>
  <c r="BC454" i="4" s="1"/>
  <c r="T453" i="4"/>
  <c r="BC453" i="4" s="1"/>
  <c r="T451" i="4"/>
  <c r="BC451" i="4" s="1"/>
  <c r="T472" i="4"/>
  <c r="BC472" i="4" s="1"/>
  <c r="T456" i="4"/>
  <c r="BC456" i="4" s="1"/>
  <c r="T473" i="4"/>
  <c r="BC473" i="4" s="1"/>
  <c r="T455" i="4"/>
  <c r="BC455" i="4" s="1"/>
  <c r="T452" i="4"/>
  <c r="BC452" i="4" s="1"/>
  <c r="E589" i="7" a="1"/>
  <c r="E589" i="7" s="1"/>
  <c r="E293" i="7" a="1"/>
  <c r="E293" i="7" s="1"/>
  <c r="E565" i="7" a="1"/>
  <c r="E565" i="7" s="1"/>
  <c r="E558" i="7" a="1"/>
  <c r="E558" i="7" s="1"/>
  <c r="E563" i="7" a="1"/>
  <c r="E563" i="7" s="1"/>
  <c r="E559" i="7" a="1"/>
  <c r="E559" i="7" s="1"/>
  <c r="E564" i="7" a="1"/>
  <c r="E564" i="7" s="1"/>
  <c r="E562" i="7" a="1"/>
  <c r="E562" i="7" s="1"/>
  <c r="T414" i="4"/>
  <c r="BC414" i="4" s="1"/>
  <c r="T412" i="4"/>
  <c r="BC412" i="4" s="1"/>
  <c r="T418" i="4"/>
  <c r="BC418" i="4" s="1"/>
  <c r="T419" i="4"/>
  <c r="BC419" i="4" s="1"/>
  <c r="T415" i="4"/>
  <c r="BC415" i="4" s="1"/>
  <c r="T413" i="4"/>
  <c r="BC413" i="4" s="1"/>
  <c r="T417" i="4"/>
  <c r="BC417" i="4" s="1"/>
  <c r="T416" i="4"/>
  <c r="BC416" i="4" s="1"/>
  <c r="T140" i="4"/>
  <c r="BC140" i="4" s="1"/>
  <c r="T141" i="4"/>
  <c r="BC141" i="4" s="1"/>
  <c r="T343" i="4"/>
  <c r="BC343" i="4" s="1"/>
  <c r="T255" i="4"/>
  <c r="BC255" i="4" s="1"/>
  <c r="T100" i="4"/>
  <c r="BC100" i="4" s="1"/>
  <c r="T252" i="4"/>
  <c r="BC252" i="4" s="1"/>
  <c r="T346" i="4"/>
  <c r="BC346" i="4" s="1"/>
  <c r="T298" i="4"/>
  <c r="BC298" i="4" s="1"/>
  <c r="T132" i="4"/>
  <c r="BC132" i="4" s="1"/>
  <c r="T224" i="4"/>
  <c r="BC224" i="4" s="1"/>
  <c r="T261" i="4"/>
  <c r="BC261" i="4" s="1"/>
  <c r="T53" i="4"/>
  <c r="BC53" i="4" s="1"/>
  <c r="T405" i="4"/>
  <c r="BC405" i="4" s="1"/>
  <c r="T382" i="4"/>
  <c r="BC382" i="4" s="1"/>
  <c r="T135" i="4"/>
  <c r="BC135" i="4" s="1"/>
  <c r="T315" i="4"/>
  <c r="BC315" i="4" s="1"/>
  <c r="T12" i="4"/>
  <c r="BC12" i="4" s="1"/>
  <c r="T192" i="4"/>
  <c r="BC192" i="4" s="1"/>
  <c r="T73" i="4"/>
  <c r="BC73" i="4" s="1"/>
  <c r="T350" i="4"/>
  <c r="BC350" i="4" s="1"/>
  <c r="T253" i="4"/>
  <c r="BC253" i="4" s="1"/>
  <c r="T292" i="4"/>
  <c r="BC292" i="4" s="1"/>
  <c r="T120" i="4"/>
  <c r="BC120" i="4" s="1"/>
  <c r="T146" i="4"/>
  <c r="BC146" i="4" s="1"/>
  <c r="T145" i="4"/>
  <c r="BC145" i="4" s="1"/>
  <c r="T54" i="4"/>
  <c r="BC54" i="4" s="1"/>
  <c r="T336" i="4"/>
  <c r="BC336" i="4" s="1"/>
  <c r="T13" i="4"/>
  <c r="BC13" i="4" s="1"/>
  <c r="T101" i="4"/>
  <c r="BC101" i="4" s="1"/>
  <c r="T37" i="4"/>
  <c r="BC37" i="4" s="1"/>
  <c r="T344" i="4"/>
  <c r="BC344" i="4" s="1"/>
  <c r="T297" i="4"/>
  <c r="BC297" i="4" s="1"/>
  <c r="T233" i="4"/>
  <c r="BC233" i="4" s="1"/>
  <c r="T257" i="4"/>
  <c r="BC257" i="4" s="1"/>
  <c r="T160" i="4"/>
  <c r="BC160" i="4" s="1"/>
  <c r="T399" i="4"/>
  <c r="BC399" i="4" s="1"/>
  <c r="T288" i="4"/>
  <c r="BC288" i="4" s="1"/>
  <c r="T115" i="4"/>
  <c r="BC115" i="4" s="1"/>
  <c r="T310" i="4"/>
  <c r="BC310" i="4" s="1"/>
  <c r="T316" i="4"/>
  <c r="BC316" i="4" s="1"/>
  <c r="T195" i="4"/>
  <c r="BC195" i="4" s="1"/>
  <c r="T236" i="4"/>
  <c r="BC236" i="4" s="1"/>
  <c r="T345" i="4"/>
  <c r="BC345" i="4" s="1"/>
  <c r="T222" i="4"/>
  <c r="BC222" i="4" s="1"/>
  <c r="T293" i="4"/>
  <c r="BC293" i="4" s="1"/>
  <c r="T125" i="4"/>
  <c r="BC125" i="4" s="1"/>
  <c r="T138" i="4"/>
  <c r="BC138" i="4" s="1"/>
  <c r="T265" i="4"/>
  <c r="BC265" i="4" s="1"/>
  <c r="T342" i="4"/>
  <c r="BC342" i="4" s="1"/>
  <c r="T226" i="4"/>
  <c r="BC226" i="4" s="1"/>
  <c r="T102" i="4"/>
  <c r="BC102" i="4" s="1"/>
  <c r="T215" i="4"/>
  <c r="BC215" i="4" s="1"/>
  <c r="T286" i="4"/>
  <c r="BC286" i="4" s="1"/>
  <c r="T35" i="4"/>
  <c r="BC35" i="4" s="1"/>
  <c r="T379" i="4"/>
  <c r="BC379" i="4" s="1"/>
  <c r="T78" i="4"/>
  <c r="BC78" i="4" s="1"/>
  <c r="T119" i="4"/>
  <c r="BC119" i="4" s="1"/>
  <c r="T162" i="4"/>
  <c r="BC162" i="4" s="1"/>
  <c r="T400" i="4"/>
  <c r="BC400" i="4" s="1"/>
  <c r="T289" i="4"/>
  <c r="BC289" i="4" s="1"/>
  <c r="T103" i="4"/>
  <c r="BC103" i="4" s="1"/>
  <c r="T319" i="4"/>
  <c r="BC319" i="4" s="1"/>
  <c r="T317" i="4"/>
  <c r="BC317" i="4" s="1"/>
  <c r="T266" i="4"/>
  <c r="BC266" i="4" s="1"/>
  <c r="T351" i="4"/>
  <c r="BC351" i="4" s="1"/>
  <c r="T43" i="4"/>
  <c r="BC43" i="4" s="1"/>
  <c r="T294" i="4"/>
  <c r="BC294" i="4" s="1"/>
  <c r="T117" i="4"/>
  <c r="BC117" i="4" s="1"/>
  <c r="T143" i="4"/>
  <c r="BC143" i="4" s="1"/>
  <c r="T234" i="4"/>
  <c r="BC234" i="4" s="1"/>
  <c r="T338" i="4"/>
  <c r="BC338" i="4" s="1"/>
  <c r="T163" i="4"/>
  <c r="BC163" i="4" s="1"/>
  <c r="T251" i="4"/>
  <c r="BC251" i="4" s="1"/>
  <c r="T216" i="4"/>
  <c r="BC216" i="4" s="1"/>
  <c r="T284" i="4"/>
  <c r="BC284" i="4" s="1"/>
  <c r="T85" i="4"/>
  <c r="BC85" i="4" s="1"/>
  <c r="T376" i="4"/>
  <c r="BC376" i="4" s="1"/>
  <c r="T122" i="4"/>
  <c r="BC122" i="4" s="1"/>
  <c r="T231" i="4"/>
  <c r="BC231" i="4" s="1"/>
  <c r="T404" i="4"/>
  <c r="BC404" i="4" s="1"/>
  <c r="T290" i="4"/>
  <c r="BC290" i="4" s="1"/>
  <c r="T229" i="4"/>
  <c r="BC229" i="4" s="1"/>
  <c r="T320" i="4"/>
  <c r="BC320" i="4" s="1"/>
  <c r="T311" i="4"/>
  <c r="BC311" i="4" s="1"/>
  <c r="T105" i="4"/>
  <c r="BC105" i="4" s="1"/>
  <c r="T349" i="4"/>
  <c r="BC349" i="4" s="1"/>
  <c r="T17" i="4"/>
  <c r="BC17" i="4" s="1"/>
  <c r="T291" i="4"/>
  <c r="BC291" i="4" s="1"/>
  <c r="T148" i="4"/>
  <c r="BC148" i="4" s="1"/>
  <c r="T144" i="4"/>
  <c r="BC144" i="4" s="1"/>
  <c r="T28" i="4"/>
  <c r="BC28" i="4" s="1"/>
  <c r="T337" i="4"/>
  <c r="BC337" i="4" s="1"/>
  <c r="T221" i="4"/>
  <c r="BC221" i="4" s="1"/>
  <c r="T166" i="4"/>
  <c r="BC166" i="4" s="1"/>
  <c r="T212" i="4"/>
  <c r="BC212" i="4" s="1"/>
  <c r="T285" i="4"/>
  <c r="BC285" i="4" s="1"/>
  <c r="T262" i="4"/>
  <c r="BC262" i="4" s="1"/>
  <c r="T377" i="4"/>
  <c r="BC377" i="4" s="1"/>
  <c r="T123" i="4"/>
  <c r="BC123" i="4" s="1"/>
  <c r="T158" i="4"/>
  <c r="BC158" i="4" s="1"/>
  <c r="T398" i="4"/>
  <c r="BC398" i="4" s="1"/>
  <c r="T295" i="4"/>
  <c r="BC295" i="4" s="1"/>
  <c r="T258" i="4"/>
  <c r="BC258" i="4" s="1"/>
  <c r="T312" i="4"/>
  <c r="BC312" i="4" s="1"/>
  <c r="T314" i="4"/>
  <c r="BC314" i="4" s="1"/>
  <c r="T157" i="4"/>
  <c r="BC157" i="4" s="1"/>
  <c r="T299" i="4"/>
  <c r="BC299" i="4" s="1"/>
  <c r="T161" i="4"/>
  <c r="BC161" i="4" s="1"/>
  <c r="T217" i="4"/>
  <c r="BC217" i="4" s="1"/>
  <c r="T131" i="4"/>
  <c r="BC131" i="4" s="1"/>
  <c r="T121" i="4"/>
  <c r="BC121" i="4" s="1"/>
  <c r="T137" i="4"/>
  <c r="BC137" i="4" s="1"/>
  <c r="T339" i="4"/>
  <c r="BC339" i="4" s="1"/>
  <c r="T92" i="4"/>
  <c r="BC92" i="4" s="1"/>
  <c r="T97" i="4"/>
  <c r="BC97" i="4" s="1"/>
  <c r="T214" i="4"/>
  <c r="BC214" i="4" s="1"/>
  <c r="T283" i="4"/>
  <c r="BC283" i="4" s="1"/>
  <c r="T230" i="4"/>
  <c r="BC230" i="4" s="1"/>
  <c r="T378" i="4"/>
  <c r="BC378" i="4" s="1"/>
  <c r="T232" i="4"/>
  <c r="BC232" i="4" s="1"/>
  <c r="T104" i="4"/>
  <c r="BC104" i="4" s="1"/>
  <c r="T401" i="4"/>
  <c r="BC401" i="4" s="1"/>
  <c r="T381" i="4"/>
  <c r="BC381" i="4" s="1"/>
  <c r="T133" i="4"/>
  <c r="BC133" i="4" s="1"/>
  <c r="T321" i="4"/>
  <c r="BC321" i="4" s="1"/>
  <c r="T130" i="4"/>
  <c r="BC130" i="4" s="1"/>
  <c r="T167" i="4"/>
  <c r="BC167" i="4" s="1"/>
  <c r="T300" i="4"/>
  <c r="BC300" i="4" s="1"/>
  <c r="T164" i="4"/>
  <c r="BC164" i="4" s="1"/>
  <c r="T218" i="4"/>
  <c r="BC218" i="4" s="1"/>
  <c r="T259" i="4"/>
  <c r="BC259" i="4" s="1"/>
  <c r="T118" i="4"/>
  <c r="BC118" i="4" s="1"/>
  <c r="T340" i="4"/>
  <c r="BC340" i="4" s="1"/>
  <c r="T98" i="4"/>
  <c r="BC98" i="4" s="1"/>
  <c r="T223" i="4"/>
  <c r="BC223" i="4" s="1"/>
  <c r="T347" i="4"/>
  <c r="BC347" i="4" s="1"/>
  <c r="T302" i="4"/>
  <c r="BC302" i="4" s="1"/>
  <c r="T264" i="4"/>
  <c r="BC264" i="4" s="1"/>
  <c r="T59" i="4"/>
  <c r="BC59" i="4" s="1"/>
  <c r="T402" i="4"/>
  <c r="BC402" i="4" s="1"/>
  <c r="T383" i="4"/>
  <c r="BC383" i="4" s="1"/>
  <c r="T134" i="4"/>
  <c r="BC134" i="4" s="1"/>
  <c r="T318" i="4"/>
  <c r="BC318" i="4" s="1"/>
  <c r="T254" i="4"/>
  <c r="BC254" i="4" s="1"/>
  <c r="T193" i="4"/>
  <c r="BC193" i="4" s="1"/>
  <c r="T155" i="4"/>
  <c r="BC155" i="4" s="1"/>
  <c r="T301" i="4"/>
  <c r="BC301" i="4" s="1"/>
  <c r="T139" i="4"/>
  <c r="BC139" i="4" s="1"/>
  <c r="T213" i="4"/>
  <c r="BC213" i="4" s="1"/>
  <c r="T227" i="4"/>
  <c r="BC227" i="4" s="1"/>
  <c r="T124" i="4"/>
  <c r="BC124" i="4" s="1"/>
  <c r="T142" i="4"/>
  <c r="BC142" i="4" s="1"/>
  <c r="T341" i="4"/>
  <c r="BC341" i="4" s="1"/>
  <c r="T99" i="4"/>
  <c r="BC99" i="4" s="1"/>
  <c r="T19" i="4"/>
  <c r="BC19" i="4" s="1"/>
  <c r="T348" i="4"/>
  <c r="BC348" i="4" s="1"/>
  <c r="T296" i="4"/>
  <c r="BC296" i="4" s="1"/>
  <c r="T263" i="4"/>
  <c r="BC263" i="4" s="1"/>
  <c r="T256" i="4"/>
  <c r="BC256" i="4" s="1"/>
  <c r="T84" i="4"/>
  <c r="BC84" i="4" s="1"/>
  <c r="T235" i="4"/>
  <c r="BC235" i="4" s="1"/>
  <c r="T403" i="4"/>
  <c r="BC403" i="4" s="1"/>
  <c r="T380" i="4"/>
  <c r="BC380" i="4" s="1"/>
  <c r="T228" i="4"/>
  <c r="BC228" i="4" s="1"/>
  <c r="T313" i="4"/>
  <c r="BC313" i="4" s="1"/>
  <c r="T225" i="4"/>
  <c r="BC225" i="4" s="1"/>
  <c r="T194" i="4"/>
  <c r="BC194" i="4" s="1"/>
  <c r="T219" i="4"/>
  <c r="BC219" i="4" s="1"/>
  <c r="T260" i="4"/>
  <c r="BC260" i="4" s="1"/>
  <c r="T147" i="4"/>
  <c r="BC147" i="4" s="1"/>
  <c r="T156" i="4"/>
  <c r="BC156" i="4" s="1"/>
  <c r="T303" i="4"/>
  <c r="BC303" i="4" s="1"/>
  <c r="T165" i="4"/>
  <c r="BC165" i="4" s="1"/>
  <c r="E3" i="5"/>
  <c r="E533" i="7" a="1"/>
  <c r="E533" i="7" s="1"/>
  <c r="E541" i="7" a="1"/>
  <c r="E541" i="7" s="1"/>
  <c r="E549" i="7" a="1"/>
  <c r="E549" i="7" s="1"/>
  <c r="E557" i="7" a="1"/>
  <c r="E557" i="7" s="1"/>
  <c r="E538" i="7" a="1"/>
  <c r="E538" i="7" s="1"/>
  <c r="E653" i="7" a="1"/>
  <c r="E653" i="7" s="1"/>
  <c r="E534" i="7" a="1"/>
  <c r="E534" i="7" s="1"/>
  <c r="E542" i="7" a="1"/>
  <c r="E542" i="7" s="1"/>
  <c r="E578" i="7" a="1"/>
  <c r="E578" i="7" s="1"/>
  <c r="E579" i="7" a="1"/>
  <c r="E579" i="7" s="1"/>
  <c r="E527" i="7" a="1"/>
  <c r="E527" i="7" s="1"/>
  <c r="E535" i="7" a="1"/>
  <c r="E535" i="7" s="1"/>
  <c r="E543" i="7" a="1"/>
  <c r="E543" i="7" s="1"/>
  <c r="E530" i="7" a="1"/>
  <c r="E530" i="7" s="1"/>
  <c r="E528" i="7" a="1"/>
  <c r="E528" i="7" s="1"/>
  <c r="E536" i="7" a="1"/>
  <c r="E536" i="7" s="1"/>
  <c r="E544" i="7" a="1"/>
  <c r="E544" i="7" s="1"/>
  <c r="E577" i="7" a="1"/>
  <c r="E577" i="7" s="1"/>
  <c r="E545" i="7" a="1"/>
  <c r="E545" i="7" s="1"/>
  <c r="E546" i="7" a="1"/>
  <c r="E546" i="7" s="1"/>
  <c r="E529" i="7" a="1"/>
  <c r="E529" i="7" s="1"/>
  <c r="E537" i="7" a="1"/>
  <c r="E537" i="7" s="1"/>
  <c r="E531" i="7" a="1"/>
  <c r="E531" i="7" s="1"/>
  <c r="E539" i="7" a="1"/>
  <c r="E539" i="7" s="1"/>
  <c r="E547" i="7" a="1"/>
  <c r="E547" i="7" s="1"/>
  <c r="E532" i="7" a="1"/>
  <c r="E532" i="7" s="1"/>
  <c r="E540" i="7" a="1"/>
  <c r="E540" i="7" s="1"/>
  <c r="E548" i="7" a="1"/>
  <c r="E548" i="7" s="1"/>
  <c r="E556" i="7" a="1"/>
  <c r="E556" i="7" s="1"/>
  <c r="F58" i="5"/>
  <c r="G58" i="5" s="1"/>
  <c r="E58" i="5"/>
  <c r="E37" i="5"/>
  <c r="F37" i="5"/>
  <c r="G37" i="5" s="1"/>
  <c r="E13" i="5"/>
  <c r="F13" i="5"/>
  <c r="G13" i="5" s="1"/>
  <c r="E52" i="5"/>
  <c r="F52" i="5"/>
  <c r="G52" i="5" s="1"/>
  <c r="E67" i="5"/>
  <c r="F67" i="5"/>
  <c r="G67" i="5" s="1"/>
  <c r="F50" i="5"/>
  <c r="G50" i="5" s="1"/>
  <c r="E50" i="5"/>
  <c r="E24" i="5"/>
  <c r="F24" i="5"/>
  <c r="G24" i="5" s="1"/>
  <c r="F32" i="5"/>
  <c r="G32" i="5" s="1"/>
  <c r="E32" i="5"/>
  <c r="F8" i="5"/>
  <c r="G8" i="5" s="1"/>
  <c r="E8" i="5"/>
  <c r="E36" i="5"/>
  <c r="F36" i="5"/>
  <c r="G36" i="5" s="1"/>
  <c r="E48" i="5"/>
  <c r="F48" i="5"/>
  <c r="G48" i="5" s="1"/>
  <c r="E10" i="5"/>
  <c r="F10" i="5"/>
  <c r="G10" i="5" s="1"/>
  <c r="E34" i="5"/>
  <c r="F34" i="5"/>
  <c r="G34" i="5" s="1"/>
  <c r="E18" i="5"/>
  <c r="F18" i="5"/>
  <c r="G18" i="5" s="1"/>
  <c r="E16" i="5"/>
  <c r="F16" i="5"/>
  <c r="G16" i="5" s="1"/>
  <c r="F70" i="5"/>
  <c r="G70" i="5" s="1"/>
  <c r="E70" i="5"/>
  <c r="E69" i="5"/>
  <c r="F69" i="5"/>
  <c r="G69" i="5" s="1"/>
  <c r="E51" i="5"/>
  <c r="F51" i="5"/>
  <c r="G51" i="5" s="1"/>
  <c r="E68" i="5"/>
  <c r="F68" i="5"/>
  <c r="G68" i="5" s="1"/>
  <c r="E49" i="5"/>
  <c r="F49" i="5"/>
  <c r="G49" i="5" s="1"/>
  <c r="E23" i="5"/>
  <c r="F23" i="5"/>
  <c r="G23" i="5" s="1"/>
  <c r="F31" i="5"/>
  <c r="G31" i="5" s="1"/>
  <c r="E31" i="5"/>
  <c r="E7" i="5"/>
  <c r="F7" i="5"/>
  <c r="G7" i="5" s="1"/>
  <c r="F35" i="5"/>
  <c r="G35" i="5" s="1"/>
  <c r="E35" i="5"/>
  <c r="E47" i="5"/>
  <c r="F47" i="5"/>
  <c r="G47" i="5" s="1"/>
  <c r="E9" i="5"/>
  <c r="F9" i="5"/>
  <c r="G9" i="5" s="1"/>
  <c r="E33" i="5"/>
  <c r="F33" i="5"/>
  <c r="G33" i="5" s="1"/>
  <c r="E17" i="5"/>
  <c r="F17" i="5"/>
  <c r="G17" i="5" s="1"/>
  <c r="F26" i="5"/>
  <c r="G26" i="5" s="1"/>
  <c r="E26" i="5"/>
  <c r="E14" i="5"/>
  <c r="F14" i="5"/>
  <c r="G14" i="5" s="1"/>
  <c r="E42" i="5"/>
  <c r="F42" i="5"/>
  <c r="G42" i="5" s="1"/>
  <c r="F41" i="5"/>
  <c r="G41" i="5" s="1"/>
  <c r="E41" i="5"/>
  <c r="F38" i="5"/>
  <c r="G38" i="5" s="1"/>
  <c r="E38" i="5"/>
  <c r="E19" i="5"/>
  <c r="F19" i="5"/>
  <c r="G19" i="5" s="1"/>
  <c r="F6" i="5"/>
  <c r="G6" i="5" s="1"/>
  <c r="E6" i="5"/>
  <c r="F88" i="5"/>
  <c r="G88" i="5" s="1"/>
  <c r="E88" i="5"/>
  <c r="E44" i="5"/>
  <c r="F44" i="5"/>
  <c r="G44" i="5" s="1"/>
  <c r="E59" i="5"/>
  <c r="F59" i="5"/>
  <c r="G59" i="5" s="1"/>
  <c r="E79" i="5"/>
  <c r="F79" i="5"/>
  <c r="G79" i="5" s="1"/>
  <c r="E39" i="5"/>
  <c r="F39" i="5"/>
  <c r="G39" i="5" s="1"/>
  <c r="F63" i="5"/>
  <c r="G63" i="5" s="1"/>
  <c r="E63" i="5"/>
  <c r="E76" i="5"/>
  <c r="F76" i="5"/>
  <c r="G76" i="5" s="1"/>
  <c r="E54" i="5"/>
  <c r="F54" i="5"/>
  <c r="G54" i="5" s="1"/>
  <c r="E61" i="5"/>
  <c r="F61" i="5"/>
  <c r="G61" i="5" s="1"/>
  <c r="E77" i="5"/>
  <c r="F77" i="5"/>
  <c r="G77" i="5" s="1"/>
  <c r="E15" i="5"/>
  <c r="F15" i="5"/>
  <c r="G15" i="5" s="1"/>
  <c r="E57" i="5"/>
  <c r="F57" i="5"/>
  <c r="G57" i="5" s="1"/>
  <c r="E5" i="5"/>
  <c r="F5" i="5"/>
  <c r="G5" i="5" s="1"/>
  <c r="F87" i="5"/>
  <c r="G87" i="5" s="1"/>
  <c r="E87" i="5"/>
  <c r="F43" i="5"/>
  <c r="G43" i="5" s="1"/>
  <c r="E43" i="5"/>
  <c r="F60" i="5"/>
  <c r="G60" i="5" s="1"/>
  <c r="E60" i="5"/>
  <c r="E80" i="5"/>
  <c r="F80" i="5"/>
  <c r="G80" i="5" s="1"/>
  <c r="F40" i="5"/>
  <c r="G40" i="5" s="1"/>
  <c r="E40" i="5"/>
  <c r="E64" i="5"/>
  <c r="F64" i="5"/>
  <c r="G64" i="5" s="1"/>
  <c r="F75" i="5"/>
  <c r="G75" i="5" s="1"/>
  <c r="E75" i="5"/>
  <c r="E53" i="5"/>
  <c r="F53" i="5"/>
  <c r="G53" i="5" s="1"/>
  <c r="E62" i="5"/>
  <c r="F62" i="5"/>
  <c r="G62" i="5" s="1"/>
  <c r="E78" i="5"/>
  <c r="F78" i="5"/>
  <c r="G78" i="5" s="1"/>
  <c r="F20" i="5"/>
  <c r="G20" i="5" s="1"/>
  <c r="E20" i="5"/>
  <c r="E72" i="5"/>
  <c r="F72" i="5"/>
  <c r="G72" i="5" s="1"/>
  <c r="E25" i="5"/>
  <c r="F25" i="5"/>
  <c r="G25" i="5" s="1"/>
  <c r="E56" i="5"/>
  <c r="F56" i="5"/>
  <c r="G56" i="5" s="1"/>
  <c r="E90" i="5"/>
  <c r="F90" i="5"/>
  <c r="G90" i="5" s="1"/>
  <c r="E29" i="5"/>
  <c r="F29" i="5"/>
  <c r="G29" i="5" s="1"/>
  <c r="E22" i="5"/>
  <c r="F22" i="5"/>
  <c r="G22" i="5" s="1"/>
  <c r="E86" i="5"/>
  <c r="F86" i="5"/>
  <c r="G86" i="5" s="1"/>
  <c r="E12" i="5"/>
  <c r="F12" i="5"/>
  <c r="G12" i="5" s="1"/>
  <c r="F28" i="5"/>
  <c r="G28" i="5" s="1"/>
  <c r="E28" i="5"/>
  <c r="E83" i="5"/>
  <c r="F83" i="5"/>
  <c r="G83" i="5" s="1"/>
  <c r="E45" i="5"/>
  <c r="F45" i="5"/>
  <c r="G45" i="5" s="1"/>
  <c r="E65" i="5"/>
  <c r="F65" i="5"/>
  <c r="G65" i="5" s="1"/>
  <c r="E81" i="5"/>
  <c r="F81" i="5"/>
  <c r="G81" i="5" s="1"/>
  <c r="E71" i="5"/>
  <c r="F71" i="5"/>
  <c r="G71" i="5" s="1"/>
  <c r="F73" i="5"/>
  <c r="G73" i="5" s="1"/>
  <c r="E73" i="5"/>
  <c r="E4" i="5"/>
  <c r="F4" i="5"/>
  <c r="G4" i="5" s="1"/>
  <c r="E74" i="5"/>
  <c r="F74" i="5"/>
  <c r="G74" i="5" s="1"/>
  <c r="F55" i="5"/>
  <c r="G55" i="5" s="1"/>
  <c r="E55" i="5"/>
  <c r="E89" i="5"/>
  <c r="F89" i="5"/>
  <c r="G89" i="5" s="1"/>
  <c r="E30" i="5"/>
  <c r="F30" i="5"/>
  <c r="G30" i="5" s="1"/>
  <c r="E21" i="5"/>
  <c r="F21" i="5"/>
  <c r="G21" i="5" s="1"/>
  <c r="F85" i="5"/>
  <c r="G85" i="5" s="1"/>
  <c r="E85" i="5"/>
  <c r="E11" i="5"/>
  <c r="F11" i="5"/>
  <c r="G11" i="5" s="1"/>
  <c r="E27" i="5"/>
  <c r="F27" i="5"/>
  <c r="G27" i="5" s="1"/>
  <c r="E84" i="5"/>
  <c r="F84" i="5"/>
  <c r="G84" i="5" s="1"/>
  <c r="E46" i="5"/>
  <c r="F46" i="5"/>
  <c r="G46" i="5" s="1"/>
  <c r="E66" i="5"/>
  <c r="F66" i="5"/>
  <c r="G66" i="5" s="1"/>
  <c r="E82" i="5"/>
  <c r="F82" i="5"/>
  <c r="G82" i="5" s="1"/>
  <c r="F632" i="7"/>
  <c r="BC572" i="4" l="1"/>
  <c r="U572" i="4"/>
  <c r="U564" i="4"/>
  <c r="BC564" i="4"/>
  <c r="BC566" i="4"/>
  <c r="U566" i="4"/>
  <c r="BC569" i="4"/>
  <c r="U569" i="4"/>
  <c r="BC573" i="4"/>
  <c r="U573" i="4"/>
  <c r="BC560" i="4"/>
  <c r="U560" i="4"/>
  <c r="BC561" i="4"/>
  <c r="U561" i="4"/>
  <c r="BC567" i="4"/>
  <c r="U567" i="4"/>
  <c r="BC562" i="4"/>
  <c r="U562" i="4"/>
  <c r="U563" i="4"/>
  <c r="BC563" i="4"/>
  <c r="BC568" i="4"/>
  <c r="U568" i="4"/>
  <c r="BC570" i="4"/>
  <c r="U570" i="4"/>
  <c r="U571" i="4"/>
  <c r="BC571" i="4"/>
  <c r="BC565" i="4"/>
  <c r="U565" i="4"/>
  <c r="BC533" i="4"/>
  <c r="U533" i="4"/>
  <c r="U555" i="4"/>
  <c r="BC555" i="4"/>
  <c r="BC547" i="4"/>
  <c r="U547" i="4"/>
  <c r="BC556" i="4"/>
  <c r="U556" i="4"/>
  <c r="BC546" i="4"/>
  <c r="U546" i="4"/>
  <c r="U548" i="4"/>
  <c r="BC548" i="4"/>
  <c r="U4" i="4"/>
  <c r="BC4" i="4"/>
  <c r="U3" i="4"/>
  <c r="BC3" i="4"/>
  <c r="U532" i="4"/>
  <c r="U471" i="4"/>
  <c r="U465" i="4"/>
  <c r="U464" i="4"/>
  <c r="U466" i="4"/>
  <c r="U462" i="4"/>
  <c r="U460" i="4"/>
  <c r="U469" i="4"/>
  <c r="U467" i="4"/>
  <c r="U463" i="4"/>
  <c r="U461" i="4"/>
  <c r="U470" i="4"/>
  <c r="U468" i="4"/>
  <c r="U526" i="4"/>
  <c r="U528" i="4"/>
  <c r="U527" i="4"/>
  <c r="U543" i="4"/>
  <c r="U544" i="4"/>
  <c r="U545" i="4"/>
  <c r="U531" i="4"/>
  <c r="U529" i="4"/>
  <c r="U530" i="4"/>
  <c r="U212" i="4"/>
  <c r="U231" i="4"/>
  <c r="U317" i="4"/>
  <c r="U138" i="4"/>
  <c r="U344" i="4"/>
  <c r="U135" i="4"/>
  <c r="U417" i="4"/>
  <c r="U155" i="4"/>
  <c r="U84" i="4"/>
  <c r="U137" i="4"/>
  <c r="U134" i="4"/>
  <c r="U167" i="4"/>
  <c r="U121" i="4"/>
  <c r="U165" i="4"/>
  <c r="U296" i="4"/>
  <c r="U383" i="4"/>
  <c r="U130" i="4"/>
  <c r="U131" i="4"/>
  <c r="U166" i="4"/>
  <c r="U122" i="4"/>
  <c r="U319" i="4"/>
  <c r="U125" i="4"/>
  <c r="U37" i="4"/>
  <c r="U382" i="4"/>
  <c r="U413" i="4"/>
  <c r="U221" i="4"/>
  <c r="U376" i="4"/>
  <c r="U103" i="4"/>
  <c r="U293" i="4"/>
  <c r="U101" i="4"/>
  <c r="U405" i="4"/>
  <c r="U415" i="4"/>
  <c r="U118" i="4"/>
  <c r="U92" i="4"/>
  <c r="U300" i="4"/>
  <c r="U303" i="4"/>
  <c r="U402" i="4"/>
  <c r="U217" i="4"/>
  <c r="U156" i="4"/>
  <c r="U19" i="4"/>
  <c r="U133" i="4"/>
  <c r="U161" i="4"/>
  <c r="U337" i="4"/>
  <c r="U85" i="4"/>
  <c r="U289" i="4"/>
  <c r="U222" i="4"/>
  <c r="U13" i="4"/>
  <c r="U53" i="4"/>
  <c r="U419" i="4"/>
  <c r="U214" i="4"/>
  <c r="U377" i="4"/>
  <c r="U256" i="4"/>
  <c r="U263" i="4"/>
  <c r="U348" i="4"/>
  <c r="U321" i="4"/>
  <c r="U147" i="4"/>
  <c r="U99" i="4"/>
  <c r="U59" i="4"/>
  <c r="U381" i="4"/>
  <c r="U299" i="4"/>
  <c r="U28" i="4"/>
  <c r="U284" i="4"/>
  <c r="U400" i="4"/>
  <c r="U345" i="4"/>
  <c r="U336" i="4"/>
  <c r="U261" i="4"/>
  <c r="U418" i="4"/>
  <c r="U380" i="4"/>
  <c r="U218" i="4"/>
  <c r="U341" i="4"/>
  <c r="U144" i="4"/>
  <c r="U54" i="4"/>
  <c r="U224" i="4"/>
  <c r="U412" i="4"/>
  <c r="U301" i="4"/>
  <c r="U235" i="4"/>
  <c r="U164" i="4"/>
  <c r="U157" i="4"/>
  <c r="U219" i="4"/>
  <c r="U142" i="4"/>
  <c r="U302" i="4"/>
  <c r="U104" i="4"/>
  <c r="U314" i="4"/>
  <c r="U148" i="4"/>
  <c r="U251" i="4"/>
  <c r="U119" i="4"/>
  <c r="U195" i="4"/>
  <c r="U145" i="4"/>
  <c r="U132" i="4"/>
  <c r="U414" i="4"/>
  <c r="U403" i="4"/>
  <c r="U229" i="4"/>
  <c r="U401" i="4"/>
  <c r="U194" i="4"/>
  <c r="U124" i="4"/>
  <c r="U347" i="4"/>
  <c r="U232" i="4"/>
  <c r="U312" i="4"/>
  <c r="U291" i="4"/>
  <c r="U163" i="4"/>
  <c r="U78" i="4"/>
  <c r="U316" i="4"/>
  <c r="U146" i="4"/>
  <c r="U298" i="4"/>
  <c r="U193" i="4"/>
  <c r="U318" i="4"/>
  <c r="U216" i="4"/>
  <c r="U225" i="4"/>
  <c r="U223" i="4"/>
  <c r="U378" i="4"/>
  <c r="U258" i="4"/>
  <c r="U17" i="4"/>
  <c r="U338" i="4"/>
  <c r="U379" i="4"/>
  <c r="U310" i="4"/>
  <c r="U120" i="4"/>
  <c r="U346" i="4"/>
  <c r="U259" i="4"/>
  <c r="U339" i="4"/>
  <c r="U264" i="4"/>
  <c r="U162" i="4"/>
  <c r="U227" i="4"/>
  <c r="U313" i="4"/>
  <c r="U213" i="4"/>
  <c r="U98" i="4"/>
  <c r="U230" i="4"/>
  <c r="U295" i="4"/>
  <c r="U349" i="4"/>
  <c r="U234" i="4"/>
  <c r="U35" i="4"/>
  <c r="U115" i="4"/>
  <c r="U292" i="4"/>
  <c r="U252" i="4"/>
  <c r="U97" i="4"/>
  <c r="U254" i="4"/>
  <c r="U260" i="4"/>
  <c r="U236" i="4"/>
  <c r="U228" i="4"/>
  <c r="U139" i="4"/>
  <c r="U340" i="4"/>
  <c r="U283" i="4"/>
  <c r="U398" i="4"/>
  <c r="U105" i="4"/>
  <c r="U143" i="4"/>
  <c r="U286" i="4"/>
  <c r="U288" i="4"/>
  <c r="U253" i="4"/>
  <c r="U100" i="4"/>
  <c r="U158" i="4"/>
  <c r="U311" i="4"/>
  <c r="U117" i="4"/>
  <c r="U215" i="4"/>
  <c r="U399" i="4"/>
  <c r="U350" i="4"/>
  <c r="U255" i="4"/>
  <c r="U123" i="4"/>
  <c r="U320" i="4"/>
  <c r="U294" i="4"/>
  <c r="U102" i="4"/>
  <c r="U160" i="4"/>
  <c r="U73" i="4"/>
  <c r="U343" i="4"/>
  <c r="U43" i="4"/>
  <c r="U226" i="4"/>
  <c r="U257" i="4"/>
  <c r="U192" i="4"/>
  <c r="U141" i="4"/>
  <c r="U262" i="4"/>
  <c r="U290" i="4"/>
  <c r="U351" i="4"/>
  <c r="U342" i="4"/>
  <c r="U233" i="4"/>
  <c r="U12" i="4"/>
  <c r="U140" i="4"/>
  <c r="U285" i="4"/>
  <c r="U404" i="4"/>
  <c r="U266" i="4"/>
  <c r="U265" i="4"/>
  <c r="U297" i="4"/>
  <c r="U315" i="4"/>
  <c r="U416" i="4"/>
  <c r="U503" i="4"/>
  <c r="U504" i="4"/>
  <c r="U500" i="4"/>
  <c r="U497" i="4"/>
  <c r="U499" i="4"/>
  <c r="U495" i="4"/>
  <c r="U498" i="4"/>
  <c r="U496" i="4"/>
  <c r="U455" i="4"/>
  <c r="U473" i="4"/>
  <c r="U456" i="4"/>
  <c r="U452" i="4"/>
  <c r="U472" i="4"/>
  <c r="U451" i="4"/>
  <c r="U453" i="4"/>
  <c r="U454" i="4"/>
  <c r="I632" i="7"/>
  <c r="H632" i="7"/>
  <c r="T64" i="4" s="1"/>
  <c r="BC64" i="4" s="1"/>
  <c r="T515" i="4" l="1"/>
  <c r="BC515" i="4" s="1"/>
  <c r="T513" i="4"/>
  <c r="BC513" i="4" s="1"/>
  <c r="T518" i="4"/>
  <c r="BC518" i="4" s="1"/>
  <c r="T508" i="4"/>
  <c r="BC508" i="4" s="1"/>
  <c r="T510" i="4"/>
  <c r="BC510" i="4" s="1"/>
  <c r="T505" i="4"/>
  <c r="BC505" i="4" s="1"/>
  <c r="T506" i="4"/>
  <c r="BC506" i="4" s="1"/>
  <c r="T509" i="4"/>
  <c r="BC509" i="4" s="1"/>
  <c r="T507" i="4"/>
  <c r="BC507" i="4" s="1"/>
  <c r="T511" i="4"/>
  <c r="BC511" i="4" s="1"/>
  <c r="T516" i="4"/>
  <c r="BC516" i="4" s="1"/>
  <c r="T517" i="4"/>
  <c r="BC517" i="4" s="1"/>
  <c r="T514" i="4"/>
  <c r="BC514" i="4" s="1"/>
  <c r="T512" i="4"/>
  <c r="BC512" i="4" s="1"/>
  <c r="T355" i="4"/>
  <c r="BC355" i="4" s="1"/>
  <c r="U64" i="4"/>
  <c r="T481" i="4"/>
  <c r="BC481" i="4" s="1"/>
  <c r="T474" i="4"/>
  <c r="BC474" i="4" s="1"/>
  <c r="T475" i="4"/>
  <c r="BC475" i="4" s="1"/>
  <c r="T476" i="4"/>
  <c r="BC476" i="4" s="1"/>
  <c r="T477" i="4"/>
  <c r="BC477" i="4" s="1"/>
  <c r="T129" i="4"/>
  <c r="BC129" i="4" s="1"/>
  <c r="T485" i="4"/>
  <c r="BC485" i="4" s="1"/>
  <c r="T494" i="4"/>
  <c r="BC494" i="4" s="1"/>
  <c r="T489" i="4"/>
  <c r="BC489" i="4" s="1"/>
  <c r="T483" i="4"/>
  <c r="BC483" i="4" s="1"/>
  <c r="T490" i="4"/>
  <c r="BC490" i="4" s="1"/>
  <c r="T478" i="4"/>
  <c r="BC478" i="4" s="1"/>
  <c r="T486" i="4"/>
  <c r="BC486" i="4" s="1"/>
  <c r="T480" i="4"/>
  <c r="BC480" i="4" s="1"/>
  <c r="T487" i="4"/>
  <c r="BC487" i="4" s="1"/>
  <c r="T482" i="4"/>
  <c r="BC482" i="4" s="1"/>
  <c r="T484" i="4"/>
  <c r="BC484" i="4" s="1"/>
  <c r="T488" i="4"/>
  <c r="BC488" i="4" s="1"/>
  <c r="T493" i="4"/>
  <c r="BC493" i="4" s="1"/>
  <c r="T491" i="4"/>
  <c r="BC491" i="4" s="1"/>
  <c r="T479" i="4"/>
  <c r="BC479" i="4" s="1"/>
  <c r="T492" i="4"/>
  <c r="BC492" i="4" s="1"/>
  <c r="T25" i="4"/>
  <c r="BC25" i="4" s="1"/>
  <c r="T390" i="4"/>
  <c r="BC390" i="4" s="1"/>
  <c r="T397" i="4"/>
  <c r="BC397" i="4" s="1"/>
  <c r="T391" i="4"/>
  <c r="BC391" i="4" s="1"/>
  <c r="T305" i="4"/>
  <c r="BC305" i="4" s="1"/>
  <c r="T56" i="4"/>
  <c r="BC56" i="4" s="1"/>
  <c r="T203" i="4"/>
  <c r="BC203" i="4" s="1"/>
  <c r="T434" i="4"/>
  <c r="BC434" i="4" s="1"/>
  <c r="T429" i="4"/>
  <c r="BC429" i="4" s="1"/>
  <c r="T77" i="4"/>
  <c r="BC77" i="4" s="1"/>
  <c r="T69" i="4"/>
  <c r="BC69" i="4" s="1"/>
  <c r="T48" i="4"/>
  <c r="BC48" i="4" s="1"/>
  <c r="T44" i="4"/>
  <c r="BC44" i="4" s="1"/>
  <c r="T159" i="4"/>
  <c r="BC159" i="4" s="1"/>
  <c r="T242" i="4"/>
  <c r="BC242" i="4" s="1"/>
  <c r="T72" i="4"/>
  <c r="BC72" i="4" s="1"/>
  <c r="T62" i="4"/>
  <c r="BC62" i="4" s="1"/>
  <c r="T246" i="4"/>
  <c r="BC246" i="4" s="1"/>
  <c r="T14" i="4"/>
  <c r="BC14" i="4" s="1"/>
  <c r="T126" i="4"/>
  <c r="BC126" i="4" s="1"/>
  <c r="T87" i="4"/>
  <c r="BC87" i="4" s="1"/>
  <c r="T10" i="4"/>
  <c r="BC10" i="4" s="1"/>
  <c r="T435" i="4"/>
  <c r="BC435" i="4" s="1"/>
  <c r="T81" i="4"/>
  <c r="BC81" i="4" s="1"/>
  <c r="T237" i="4"/>
  <c r="BC237" i="4" s="1"/>
  <c r="T245" i="4"/>
  <c r="BC245" i="4" s="1"/>
  <c r="T373" i="4"/>
  <c r="BC373" i="4" s="1"/>
  <c r="T267" i="4"/>
  <c r="BC267" i="4" s="1"/>
  <c r="T16" i="4"/>
  <c r="BC16" i="4" s="1"/>
  <c r="T352" i="4"/>
  <c r="BC352" i="4" s="1"/>
  <c r="T439" i="4"/>
  <c r="BC439" i="4" s="1"/>
  <c r="T374" i="4"/>
  <c r="BC374" i="4" s="1"/>
  <c r="T358" i="4"/>
  <c r="BC358" i="4" s="1"/>
  <c r="T375" i="4"/>
  <c r="BC375" i="4" s="1"/>
  <c r="T359" i="4"/>
  <c r="BC359" i="4" s="1"/>
  <c r="T370" i="4"/>
  <c r="BC370" i="4" s="1"/>
  <c r="T361" i="4"/>
  <c r="BC361" i="4" s="1"/>
  <c r="T371" i="4"/>
  <c r="BC371" i="4" s="1"/>
  <c r="T362" i="4"/>
  <c r="BC362" i="4" s="1"/>
  <c r="T184" i="4"/>
  <c r="BC184" i="4" s="1"/>
  <c r="T185" i="4"/>
  <c r="BC185" i="4" s="1"/>
  <c r="T433" i="4"/>
  <c r="BC433" i="4" s="1"/>
  <c r="T22" i="4"/>
  <c r="BC22" i="4" s="1"/>
  <c r="T76" i="4"/>
  <c r="BC76" i="4" s="1"/>
  <c r="T11" i="4"/>
  <c r="BC11" i="4" s="1"/>
  <c r="T108" i="4"/>
  <c r="BC108" i="4" s="1"/>
  <c r="T68" i="4"/>
  <c r="BC68" i="4" s="1"/>
  <c r="T32" i="4"/>
  <c r="BC32" i="4" s="1"/>
  <c r="T174" i="4"/>
  <c r="BC174" i="4" s="1"/>
  <c r="T275" i="4"/>
  <c r="BC275" i="4" s="1"/>
  <c r="T440" i="4"/>
  <c r="U440" i="4" s="1"/>
  <c r="T363" i="4"/>
  <c r="BC363" i="4" s="1"/>
  <c r="T170" i="4"/>
  <c r="BC170" i="4" s="1"/>
  <c r="T190" i="4"/>
  <c r="BC190" i="4" s="1"/>
  <c r="T209" i="4"/>
  <c r="BC209" i="4" s="1"/>
  <c r="T191" i="4"/>
  <c r="BC191" i="4" s="1"/>
  <c r="T208" i="4"/>
  <c r="BC208" i="4" s="1"/>
  <c r="T250" i="4"/>
  <c r="BC250" i="4" s="1"/>
  <c r="T210" i="4"/>
  <c r="BC210" i="4" s="1"/>
  <c r="T116" i="4"/>
  <c r="BC116" i="4" s="1"/>
  <c r="T360" i="4"/>
  <c r="BC360" i="4" s="1"/>
  <c r="T372" i="4"/>
  <c r="BC372" i="4" s="1"/>
  <c r="T153" i="4"/>
  <c r="BC153" i="4" s="1"/>
  <c r="T82" i="4"/>
  <c r="BC82" i="4" s="1"/>
  <c r="T239" i="4"/>
  <c r="BC239" i="4" s="1"/>
  <c r="T431" i="4"/>
  <c r="BC431" i="4" s="1"/>
  <c r="T154" i="4"/>
  <c r="BC154" i="4" s="1"/>
  <c r="T169" i="4"/>
  <c r="BC169" i="4" s="1"/>
  <c r="T168" i="4"/>
  <c r="BC168" i="4" s="1"/>
  <c r="T388" i="4"/>
  <c r="BC388" i="4" s="1"/>
  <c r="T396" i="4"/>
  <c r="BC396" i="4" s="1"/>
  <c r="T384" i="4"/>
  <c r="BC384" i="4" s="1"/>
  <c r="T152" i="4"/>
  <c r="BC152" i="4" s="1"/>
  <c r="T211" i="4"/>
  <c r="BC211" i="4" s="1"/>
  <c r="T189" i="4"/>
  <c r="BC189" i="4" s="1"/>
  <c r="T327" i="4"/>
  <c r="BC327" i="4" s="1"/>
  <c r="T325" i="4"/>
  <c r="BC325" i="4" s="1"/>
  <c r="T180" i="4"/>
  <c r="BC180" i="4" s="1"/>
  <c r="T6" i="4"/>
  <c r="BC6" i="4" s="1"/>
  <c r="T178" i="4"/>
  <c r="BC178" i="4" s="1"/>
  <c r="T128" i="4"/>
  <c r="BC128" i="4" s="1"/>
  <c r="T57" i="4"/>
  <c r="BC57" i="4" s="1"/>
  <c r="T45" i="4"/>
  <c r="BC45" i="4" s="1"/>
  <c r="T86" i="4"/>
  <c r="BC86" i="4" s="1"/>
  <c r="T112" i="4"/>
  <c r="BC112" i="4" s="1"/>
  <c r="T93" i="4"/>
  <c r="BC93" i="4" s="1"/>
  <c r="T334" i="4"/>
  <c r="BC334" i="4" s="1"/>
  <c r="T407" i="4"/>
  <c r="BC407" i="4" s="1"/>
  <c r="T367" i="4"/>
  <c r="BC367" i="4" s="1"/>
  <c r="T58" i="4"/>
  <c r="BC58" i="4" s="1"/>
  <c r="T95" i="4"/>
  <c r="BC95" i="4" s="1"/>
  <c r="T79" i="4"/>
  <c r="BC79" i="4" s="1"/>
  <c r="T171" i="4"/>
  <c r="BC171" i="4" s="1"/>
  <c r="T15" i="4"/>
  <c r="BC15" i="4" s="1"/>
  <c r="T369" i="4"/>
  <c r="BC369" i="4" s="1"/>
  <c r="T197" i="4"/>
  <c r="BC197" i="4" s="1"/>
  <c r="T240" i="4"/>
  <c r="BC240" i="4" s="1"/>
  <c r="T111" i="4"/>
  <c r="BC111" i="4" s="1"/>
  <c r="T436" i="4"/>
  <c r="BC436" i="4" s="1"/>
  <c r="T7" i="4"/>
  <c r="BC7" i="4" s="1"/>
  <c r="T182" i="4"/>
  <c r="BC182" i="4" s="1"/>
  <c r="T70" i="4"/>
  <c r="BC70" i="4" s="1"/>
  <c r="T322" i="4"/>
  <c r="BC322" i="4" s="1"/>
  <c r="T269" i="4"/>
  <c r="BC269" i="4" s="1"/>
  <c r="T323" i="4"/>
  <c r="BC323" i="4" s="1"/>
  <c r="T270" i="4"/>
  <c r="BC270" i="4" s="1"/>
  <c r="T395" i="4"/>
  <c r="BC395" i="4" s="1"/>
  <c r="T8" i="4"/>
  <c r="BC8" i="4" s="1"/>
  <c r="T385" i="4"/>
  <c r="BC385" i="4" s="1"/>
  <c r="T268" i="4"/>
  <c r="BC268" i="4" s="1"/>
  <c r="T271" i="4"/>
  <c r="BC271" i="4" s="1"/>
  <c r="T136" i="4"/>
  <c r="BC136" i="4" s="1"/>
  <c r="T26" i="4"/>
  <c r="BC26" i="4" s="1"/>
  <c r="T66" i="4"/>
  <c r="BC66" i="4" s="1"/>
  <c r="T5" i="4"/>
  <c r="BC5" i="4" s="1"/>
  <c r="T94" i="4"/>
  <c r="BC94" i="4" s="1"/>
  <c r="T20" i="4"/>
  <c r="BC20" i="4" s="1"/>
  <c r="T29" i="4"/>
  <c r="BC29" i="4" s="1"/>
  <c r="T49" i="4"/>
  <c r="BC49" i="4" s="1"/>
  <c r="T421" i="4"/>
  <c r="BC421" i="4" s="1"/>
  <c r="T428" i="4"/>
  <c r="BC428" i="4" s="1"/>
  <c r="T326" i="4"/>
  <c r="BC326" i="4" s="1"/>
  <c r="T272" i="4"/>
  <c r="BC272" i="4" s="1"/>
  <c r="T183" i="4"/>
  <c r="BC183" i="4" s="1"/>
  <c r="T50" i="4"/>
  <c r="BC50" i="4" s="1"/>
  <c r="T422" i="4"/>
  <c r="BC422" i="4" s="1"/>
  <c r="T71" i="4"/>
  <c r="BC71" i="4" s="1"/>
  <c r="T88" i="4"/>
  <c r="BC88" i="4" s="1"/>
  <c r="T324" i="4"/>
  <c r="BC324" i="4" s="1"/>
  <c r="T23" i="4"/>
  <c r="BC23" i="4" s="1"/>
  <c r="T365" i="4"/>
  <c r="BC365" i="4" s="1"/>
  <c r="T430" i="4"/>
  <c r="BC430" i="4" s="1"/>
  <c r="T114" i="4"/>
  <c r="BC114" i="4" s="1"/>
  <c r="T172" i="4"/>
  <c r="BC172" i="4" s="1"/>
  <c r="T149" i="4"/>
  <c r="BC149" i="4" s="1"/>
  <c r="T151" i="4"/>
  <c r="BC151" i="4" s="1"/>
  <c r="T446" i="4"/>
  <c r="BC446" i="4" s="1"/>
  <c r="T127" i="4"/>
  <c r="BC127" i="4" s="1"/>
  <c r="T181" i="4"/>
  <c r="BC181" i="4" s="1"/>
  <c r="T51" i="4"/>
  <c r="BC51" i="4" s="1"/>
  <c r="T177" i="4"/>
  <c r="BC177" i="4" s="1"/>
  <c r="T39" i="4"/>
  <c r="BC39" i="4" s="1"/>
  <c r="T179" i="4"/>
  <c r="BC179" i="4" s="1"/>
  <c r="T243" i="4"/>
  <c r="BC243" i="4" s="1"/>
  <c r="T38" i="4"/>
  <c r="BC38" i="4" s="1"/>
  <c r="T74" i="4"/>
  <c r="BC74" i="4" s="1"/>
  <c r="T75" i="4"/>
  <c r="BC75" i="4" s="1"/>
  <c r="T248" i="4"/>
  <c r="BC248" i="4" s="1"/>
  <c r="T420" i="4"/>
  <c r="BC420" i="4" s="1"/>
  <c r="T150" i="4"/>
  <c r="BC150" i="4" s="1"/>
  <c r="T33" i="4"/>
  <c r="BC33" i="4" s="1"/>
  <c r="T368" i="4"/>
  <c r="BC368" i="4" s="1"/>
  <c r="T438" i="4"/>
  <c r="BC438" i="4" s="1"/>
  <c r="T83" i="4"/>
  <c r="BC83" i="4" s="1"/>
  <c r="T249" i="4"/>
  <c r="BC249" i="4" s="1"/>
  <c r="T110" i="4"/>
  <c r="BC110" i="4" s="1"/>
  <c r="T18" i="4"/>
  <c r="BC18" i="4" s="1"/>
  <c r="T201" i="4"/>
  <c r="BC201" i="4" s="1"/>
  <c r="T89" i="4"/>
  <c r="BC89" i="4" s="1"/>
  <c r="T200" i="4"/>
  <c r="BC200" i="4" s="1"/>
  <c r="T40" i="4"/>
  <c r="BC40" i="4" s="1"/>
  <c r="T34" i="4"/>
  <c r="BC34" i="4" s="1"/>
  <c r="T47" i="4"/>
  <c r="BC47" i="4" s="1"/>
  <c r="T199" i="4"/>
  <c r="BC199" i="4" s="1"/>
  <c r="T244" i="4"/>
  <c r="BC244" i="4" s="1"/>
  <c r="T109" i="4"/>
  <c r="BC109" i="4" s="1"/>
  <c r="T46" i="4"/>
  <c r="BC46" i="4" s="1"/>
  <c r="T364" i="4"/>
  <c r="BC364" i="4" s="1"/>
  <c r="T406" i="4"/>
  <c r="BC406" i="4" s="1"/>
  <c r="T273" i="4"/>
  <c r="BC273" i="4" s="1"/>
  <c r="T274" i="4"/>
  <c r="BC274" i="4" s="1"/>
  <c r="T21" i="4"/>
  <c r="BC21" i="4" s="1"/>
  <c r="T36" i="4"/>
  <c r="BC36" i="4" s="1"/>
  <c r="T173" i="4"/>
  <c r="BC173" i="4" s="1"/>
  <c r="T442" i="4"/>
  <c r="U442" i="4" s="1"/>
  <c r="T409" i="4"/>
  <c r="BC409" i="4" s="1"/>
  <c r="T67" i="4"/>
  <c r="BC67" i="4" s="1"/>
  <c r="T31" i="4"/>
  <c r="BC31" i="4" s="1"/>
  <c r="T106" i="4"/>
  <c r="BC106" i="4" s="1"/>
  <c r="T247" i="4"/>
  <c r="BC247" i="4" s="1"/>
  <c r="T198" i="4"/>
  <c r="BC198" i="4" s="1"/>
  <c r="T427" i="4"/>
  <c r="BC427" i="4" s="1"/>
  <c r="T408" i="4"/>
  <c r="BC408" i="4" s="1"/>
  <c r="T366" i="4"/>
  <c r="BC366" i="4" s="1"/>
  <c r="T91" i="4"/>
  <c r="BC91" i="4" s="1"/>
  <c r="T196" i="4"/>
  <c r="BC196" i="4" s="1"/>
  <c r="T65" i="4"/>
  <c r="BC65" i="4" s="1"/>
  <c r="T107" i="4"/>
  <c r="BC107" i="4" s="1"/>
  <c r="T9" i="4"/>
  <c r="BC9" i="4" s="1"/>
  <c r="T41" i="4"/>
  <c r="BC41" i="4" s="1"/>
  <c r="T80" i="4"/>
  <c r="BC80" i="4" s="1"/>
  <c r="T432" i="4"/>
  <c r="BC432" i="4" s="1"/>
  <c r="T410" i="4"/>
  <c r="BC410" i="4" s="1"/>
  <c r="T30" i="4"/>
  <c r="BC30" i="4" s="1"/>
  <c r="T60" i="4"/>
  <c r="BC60" i="4" s="1"/>
  <c r="T330" i="4"/>
  <c r="BC330" i="4" s="1"/>
  <c r="T331" i="4"/>
  <c r="BC331" i="4" s="1"/>
  <c r="T332" i="4"/>
  <c r="BC332" i="4" s="1"/>
  <c r="T238" i="4"/>
  <c r="BC238" i="4" s="1"/>
  <c r="T42" i="4"/>
  <c r="BC42" i="4" s="1"/>
  <c r="T205" i="4"/>
  <c r="BC205" i="4" s="1"/>
  <c r="T444" i="4"/>
  <c r="U444" i="4" s="1"/>
  <c r="T411" i="4"/>
  <c r="BC411" i="4" s="1"/>
  <c r="T353" i="4"/>
  <c r="BC353" i="4" s="1"/>
  <c r="T354" i="4"/>
  <c r="BC354" i="4" s="1"/>
  <c r="T307" i="4"/>
  <c r="BC307" i="4" s="1"/>
  <c r="T52" i="4"/>
  <c r="BC52" i="4" s="1"/>
  <c r="T309" i="4"/>
  <c r="BC309" i="4" s="1"/>
  <c r="T241" i="4"/>
  <c r="BC241" i="4" s="1"/>
  <c r="T308" i="4"/>
  <c r="BC308" i="4" s="1"/>
  <c r="T207" i="4"/>
  <c r="BC207" i="4" s="1"/>
  <c r="T206" i="4"/>
  <c r="BC206" i="4" s="1"/>
  <c r="T61" i="4"/>
  <c r="BC61" i="4" s="1"/>
  <c r="T96" i="4"/>
  <c r="BC96" i="4" s="1"/>
  <c r="T437" i="4"/>
  <c r="BC437" i="4" s="1"/>
  <c r="T90" i="4"/>
  <c r="BC90" i="4" s="1"/>
  <c r="T113" i="4"/>
  <c r="BC113" i="4" s="1"/>
  <c r="T276" i="4"/>
  <c r="BC276" i="4" s="1"/>
  <c r="T386" i="4"/>
  <c r="BC386" i="4" s="1"/>
  <c r="T55" i="4"/>
  <c r="BC55" i="4" s="1"/>
  <c r="T306" i="4"/>
  <c r="BC306" i="4" s="1"/>
  <c r="T27" i="4"/>
  <c r="BC27" i="4" s="1"/>
  <c r="T392" i="4"/>
  <c r="BC392" i="4" s="1"/>
  <c r="T389" i="4"/>
  <c r="BC389" i="4" s="1"/>
  <c r="T333" i="4"/>
  <c r="BC333" i="4" s="1"/>
  <c r="T393" i="4"/>
  <c r="BC393" i="4" s="1"/>
  <c r="T387" i="4"/>
  <c r="BC387" i="4" s="1"/>
  <c r="T335" i="4"/>
  <c r="BC335" i="4" s="1"/>
  <c r="T24" i="4"/>
  <c r="BC24" i="4" s="1"/>
  <c r="T394" i="4"/>
  <c r="BC394" i="4" s="1"/>
  <c r="T304" i="4"/>
  <c r="BC304" i="4" s="1"/>
  <c r="T277" i="4"/>
  <c r="BC277" i="4" s="1"/>
  <c r="T63" i="4"/>
  <c r="BC63" i="4" s="1"/>
  <c r="T278" i="4"/>
  <c r="BC278" i="4" s="1"/>
  <c r="T204" i="4"/>
  <c r="BC204" i="4" s="1"/>
  <c r="T188" i="4"/>
  <c r="BC188" i="4" s="1"/>
  <c r="T186" i="4"/>
  <c r="BC186" i="4" s="1"/>
  <c r="T357" i="4"/>
  <c r="BC357" i="4" s="1"/>
  <c r="T356" i="4"/>
  <c r="BC356" i="4" s="1"/>
  <c r="T187" i="4"/>
  <c r="BC187" i="4" s="1"/>
  <c r="T202" i="4"/>
  <c r="BC202" i="4" s="1"/>
  <c r="T175" i="4"/>
  <c r="BC175" i="4" s="1"/>
  <c r="E553" i="7" a="1"/>
  <c r="E553" i="7" s="1"/>
  <c r="E552" i="7" a="1"/>
  <c r="E552" i="7" s="1"/>
  <c r="E551" i="7" a="1"/>
  <c r="E551" i="7" s="1"/>
  <c r="E550" i="7" a="1"/>
  <c r="E550" i="7" s="1"/>
  <c r="E561" i="7" a="1"/>
  <c r="E561" i="7" s="1"/>
  <c r="E524" i="7" a="1"/>
  <c r="E524" i="7" s="1"/>
  <c r="E560" i="7" a="1"/>
  <c r="E560" i="7" s="1"/>
  <c r="E523" i="7" a="1"/>
  <c r="E523" i="7" s="1"/>
  <c r="E509" i="7" a="1"/>
  <c r="E509" i="7" s="1"/>
  <c r="E522" i="7" a="1"/>
  <c r="E522" i="7" s="1"/>
  <c r="E508" i="7" a="1"/>
  <c r="E508" i="7" s="1"/>
  <c r="E521" i="7" a="1"/>
  <c r="E521" i="7" s="1"/>
  <c r="E507" i="7" a="1"/>
  <c r="E507" i="7" s="1"/>
  <c r="E520" i="7" a="1"/>
  <c r="E520" i="7" s="1"/>
  <c r="E504" i="7" a="1"/>
  <c r="E504" i="7" s="1"/>
  <c r="E506" i="7" a="1"/>
  <c r="E506" i="7" s="1"/>
  <c r="E519" i="7" a="1"/>
  <c r="E519" i="7" s="1"/>
  <c r="E505" i="7" a="1"/>
  <c r="E505" i="7" s="1"/>
  <c r="E518" i="7" a="1"/>
  <c r="E518" i="7" s="1"/>
  <c r="E517" i="7" a="1"/>
  <c r="E517" i="7" s="1"/>
  <c r="E516" i="7" a="1"/>
  <c r="E516" i="7" s="1"/>
  <c r="E510" i="7" a="1"/>
  <c r="E510" i="7" s="1"/>
  <c r="E554" i="7" a="1"/>
  <c r="E554" i="7" s="1"/>
  <c r="E555" i="7" a="1"/>
  <c r="E555" i="7" s="1"/>
  <c r="F3" i="5"/>
  <c r="G3" i="5" s="1"/>
  <c r="E664" i="7" a="1"/>
  <c r="E664" i="7" s="1"/>
  <c r="E658" i="7" a="1"/>
  <c r="E658" i="7" s="1"/>
  <c r="E513" i="7" a="1"/>
  <c r="E513" i="7" s="1"/>
  <c r="E525" i="7" a="1"/>
  <c r="E525" i="7" s="1"/>
  <c r="E502" i="7" a="1"/>
  <c r="E502" i="7" s="1"/>
  <c r="E514" i="7" a="1"/>
  <c r="E514" i="7" s="1"/>
  <c r="E501" i="7" a="1"/>
  <c r="E501" i="7" s="1"/>
  <c r="E503" i="7" a="1"/>
  <c r="E503" i="7" s="1"/>
  <c r="E526" i="7" a="1"/>
  <c r="E526" i="7" s="1"/>
  <c r="E149" i="7" a="1"/>
  <c r="E149" i="7" s="1"/>
  <c r="E511" i="7" a="1"/>
  <c r="E511" i="7" s="1"/>
  <c r="E515" i="7" a="1"/>
  <c r="E515" i="7" s="1"/>
  <c r="E512" i="7" a="1"/>
  <c r="E512" i="7" s="1"/>
  <c r="E633" i="7" a="1"/>
  <c r="E633" i="7" s="1"/>
  <c r="E639" i="7" a="1"/>
  <c r="E639" i="7" s="1"/>
  <c r="E652" i="7" a="1"/>
  <c r="E652" i="7" s="1"/>
  <c r="E10" i="7" a="1"/>
  <c r="E10" i="7" s="1"/>
  <c r="E12" i="7" a="1"/>
  <c r="E12" i="7" s="1"/>
  <c r="E670" i="7" a="1"/>
  <c r="E670" i="7" s="1"/>
  <c r="E683" i="7" a="1"/>
  <c r="E683" i="7" s="1"/>
  <c r="E688" i="7" a="1"/>
  <c r="E688" i="7" s="1"/>
  <c r="E695" i="7" a="1"/>
  <c r="E695" i="7" s="1"/>
  <c r="E701" i="7" a="1"/>
  <c r="E701" i="7" s="1"/>
  <c r="E714" i="7" a="1"/>
  <c r="E714" i="7" s="1"/>
  <c r="E19" i="7" a="1"/>
  <c r="E19" i="7" s="1"/>
  <c r="E725" i="7" a="1"/>
  <c r="E725" i="7" s="1"/>
  <c r="E22" i="7" a="1"/>
  <c r="E22" i="7" s="1"/>
  <c r="E25" i="7" a="1"/>
  <c r="E25" i="7" s="1"/>
  <c r="E748" i="7" a="1"/>
  <c r="E748" i="7" s="1"/>
  <c r="E33" i="7" a="1"/>
  <c r="E33" i="7" s="1"/>
  <c r="E761" i="7" a="1"/>
  <c r="E761" i="7" s="1"/>
  <c r="E774" i="7" a="1"/>
  <c r="E774" i="7" s="1"/>
  <c r="E780" i="7" a="1"/>
  <c r="E780" i="7" s="1"/>
  <c r="E787" i="7" a="1"/>
  <c r="E787" i="7" s="1"/>
  <c r="E44" i="7" a="1"/>
  <c r="E44" i="7" s="1"/>
  <c r="E51" i="7" a="1"/>
  <c r="E51" i="7" s="1"/>
  <c r="E60" i="7" a="1"/>
  <c r="E60" i="7" s="1"/>
  <c r="E64" i="7" a="1"/>
  <c r="E64" i="7" s="1"/>
  <c r="E74" i="7" a="1"/>
  <c r="E74" i="7" s="1"/>
  <c r="E79" i="7" a="1"/>
  <c r="E79" i="7" s="1"/>
  <c r="E85" i="7" a="1"/>
  <c r="E85" i="7" s="1"/>
  <c r="E90" i="7" a="1"/>
  <c r="E90" i="7" s="1"/>
  <c r="E103" i="7" a="1"/>
  <c r="E103" i="7" s="1"/>
  <c r="E109" i="7" a="1"/>
  <c r="E109" i="7" s="1"/>
  <c r="E115" i="7" a="1"/>
  <c r="E115" i="7" s="1"/>
  <c r="E121" i="7" a="1"/>
  <c r="E121" i="7" s="1"/>
  <c r="E134" i="7" a="1"/>
  <c r="E134" i="7" s="1"/>
  <c r="E140" i="7" a="1"/>
  <c r="E140" i="7" s="1"/>
  <c r="E147" i="7" a="1"/>
  <c r="E147" i="7" s="1"/>
  <c r="E154" i="7" a="1"/>
  <c r="E154" i="7" s="1"/>
  <c r="E167" i="7" a="1"/>
  <c r="E167" i="7" s="1"/>
  <c r="E173" i="7" a="1"/>
  <c r="E173" i="7" s="1"/>
  <c r="E180" i="7" a="1"/>
  <c r="E180" i="7" s="1"/>
  <c r="E186" i="7" a="1"/>
  <c r="E186" i="7" s="1"/>
  <c r="E199" i="7" a="1"/>
  <c r="E199" i="7" s="1"/>
  <c r="E640" i="7" a="1"/>
  <c r="E640" i="7" s="1"/>
  <c r="E646" i="7" a="1"/>
  <c r="E646" i="7" s="1"/>
  <c r="E9" i="7" a="1"/>
  <c r="E9" i="7" s="1"/>
  <c r="E659" i="7" a="1"/>
  <c r="E659" i="7" s="1"/>
  <c r="E671" i="7" a="1"/>
  <c r="E671" i="7" s="1"/>
  <c r="E677" i="7" a="1"/>
  <c r="E677" i="7" s="1"/>
  <c r="E684" i="7" a="1"/>
  <c r="E684" i="7" s="1"/>
  <c r="E689" i="7" a="1"/>
  <c r="E689" i="7" s="1"/>
  <c r="E702" i="7" a="1"/>
  <c r="E702" i="7" s="1"/>
  <c r="E708" i="7" a="1"/>
  <c r="E708" i="7" s="1"/>
  <c r="E715" i="7" a="1"/>
  <c r="E715" i="7" s="1"/>
  <c r="E20" i="7" a="1"/>
  <c r="E20" i="7" s="1"/>
  <c r="E732" i="7" a="1"/>
  <c r="E732" i="7" s="1"/>
  <c r="E23" i="7" a="1"/>
  <c r="E23" i="7" s="1"/>
  <c r="E26" i="7" a="1"/>
  <c r="E26" i="7" s="1"/>
  <c r="E30" i="7" a="1"/>
  <c r="E30" i="7" s="1"/>
  <c r="E762" i="7" a="1"/>
  <c r="E762" i="7" s="1"/>
  <c r="E768" i="7" a="1"/>
  <c r="E768" i="7" s="1"/>
  <c r="E37" i="7" a="1"/>
  <c r="E37" i="7" s="1"/>
  <c r="E39" i="7" a="1"/>
  <c r="E39" i="7" s="1"/>
  <c r="E45" i="7" a="1"/>
  <c r="E45" i="7" s="1"/>
  <c r="E65" i="7" a="1"/>
  <c r="E65" i="7" s="1"/>
  <c r="E75" i="7" a="1"/>
  <c r="E75" i="7" s="1"/>
  <c r="E80" i="7" a="1"/>
  <c r="E80" i="7" s="1"/>
  <c r="E91" i="7" a="1"/>
  <c r="E91" i="7" s="1"/>
  <c r="E97" i="7" a="1"/>
  <c r="E97" i="7" s="1"/>
  <c r="E104" i="7" a="1"/>
  <c r="E104" i="7" s="1"/>
  <c r="E110" i="7" a="1"/>
  <c r="E110" i="7" s="1"/>
  <c r="E122" i="7" a="1"/>
  <c r="E122" i="7" s="1"/>
  <c r="E128" i="7" a="1"/>
  <c r="E128" i="7" s="1"/>
  <c r="E135" i="7" a="1"/>
  <c r="E135" i="7" s="1"/>
  <c r="E141" i="7" a="1"/>
  <c r="E141" i="7" s="1"/>
  <c r="E155" i="7" a="1"/>
  <c r="E155" i="7" s="1"/>
  <c r="E161" i="7" a="1"/>
  <c r="E161" i="7" s="1"/>
  <c r="E168" i="7" a="1"/>
  <c r="E168" i="7" s="1"/>
  <c r="E174" i="7" a="1"/>
  <c r="E174" i="7" s="1"/>
  <c r="E187" i="7" a="1"/>
  <c r="E187" i="7" s="1"/>
  <c r="E193" i="7" a="1"/>
  <c r="E193" i="7" s="1"/>
  <c r="E200" i="7" a="1"/>
  <c r="E200" i="7" s="1"/>
  <c r="E4" i="7" a="1"/>
  <c r="E4" i="7" s="1"/>
  <c r="E641" i="7" a="1"/>
  <c r="E641" i="7" s="1"/>
  <c r="E647" i="7" a="1"/>
  <c r="E647" i="7" s="1"/>
  <c r="E660" i="7" a="1"/>
  <c r="E660" i="7" s="1"/>
  <c r="E665" i="7" a="1"/>
  <c r="E665" i="7" s="1"/>
  <c r="E672" i="7" a="1"/>
  <c r="E672" i="7" s="1"/>
  <c r="E678" i="7" a="1"/>
  <c r="E678" i="7" s="1"/>
  <c r="E690" i="7" a="1"/>
  <c r="E690" i="7" s="1"/>
  <c r="E696" i="7" a="1"/>
  <c r="E696" i="7" s="1"/>
  <c r="E703" i="7" a="1"/>
  <c r="E703" i="7" s="1"/>
  <c r="E709" i="7" a="1"/>
  <c r="E709" i="7" s="1"/>
  <c r="E721" i="7" a="1"/>
  <c r="E721" i="7" s="1"/>
  <c r="E726" i="7" a="1"/>
  <c r="E726" i="7" s="1"/>
  <c r="E733" i="7" a="1"/>
  <c r="E733" i="7" s="1"/>
  <c r="E739" i="7" a="1"/>
  <c r="E739" i="7" s="1"/>
  <c r="E750" i="7" a="1"/>
  <c r="E750" i="7" s="1"/>
  <c r="E756" i="7" a="1"/>
  <c r="E756" i="7" s="1"/>
  <c r="E763" i="7" a="1"/>
  <c r="E763" i="7" s="1"/>
  <c r="E35" i="7" a="1"/>
  <c r="E35" i="7" s="1"/>
  <c r="E782" i="7" a="1"/>
  <c r="E782" i="7" s="1"/>
  <c r="E788" i="7" a="1"/>
  <c r="E788" i="7" s="1"/>
  <c r="E46" i="7" a="1"/>
  <c r="E46" i="7" s="1"/>
  <c r="E55" i="7" a="1"/>
  <c r="E55" i="7" s="1"/>
  <c r="E61" i="7" a="1"/>
  <c r="E61" i="7" s="1"/>
  <c r="E69" i="7" a="1"/>
  <c r="E69" i="7" s="1"/>
  <c r="E86" i="7" a="1"/>
  <c r="E86" i="7" s="1"/>
  <c r="E92" i="7" a="1"/>
  <c r="E92" i="7" s="1"/>
  <c r="E98" i="7" a="1"/>
  <c r="E98" i="7" s="1"/>
  <c r="E111" i="7" a="1"/>
  <c r="E111" i="7" s="1"/>
  <c r="E116" i="7" a="1"/>
  <c r="E116" i="7" s="1"/>
  <c r="E123" i="7" a="1"/>
  <c r="E123" i="7" s="1"/>
  <c r="E129" i="7" a="1"/>
  <c r="E129" i="7" s="1"/>
  <c r="E142" i="7" a="1"/>
  <c r="E142" i="7" s="1"/>
  <c r="E148" i="7" a="1"/>
  <c r="E148" i="7" s="1"/>
  <c r="E156" i="7" a="1"/>
  <c r="E156" i="7" s="1"/>
  <c r="E162" i="7" a="1"/>
  <c r="E162" i="7" s="1"/>
  <c r="E175" i="7" a="1"/>
  <c r="E175" i="7" s="1"/>
  <c r="E181" i="7" a="1"/>
  <c r="E181" i="7" s="1"/>
  <c r="E188" i="7" a="1"/>
  <c r="E188" i="7" s="1"/>
  <c r="E194" i="7" a="1"/>
  <c r="E194" i="7" s="1"/>
  <c r="E5" i="7" a="1"/>
  <c r="E5" i="7" s="1"/>
  <c r="E648" i="7" a="1"/>
  <c r="E648" i="7" s="1"/>
  <c r="E654" i="7" a="1"/>
  <c r="E654" i="7" s="1"/>
  <c r="E661" i="7" a="1"/>
  <c r="E661" i="7" s="1"/>
  <c r="E666" i="7" a="1"/>
  <c r="E666" i="7" s="1"/>
  <c r="E679" i="7" a="1"/>
  <c r="E679" i="7" s="1"/>
  <c r="E15" i="7" a="1"/>
  <c r="E15" i="7" s="1"/>
  <c r="E691" i="7" a="1"/>
  <c r="E691" i="7" s="1"/>
  <c r="E697" i="7" a="1"/>
  <c r="E697" i="7" s="1"/>
  <c r="E17" i="7" a="1"/>
  <c r="E17" i="7" s="1"/>
  <c r="E716" i="7" a="1"/>
  <c r="E716" i="7" s="1"/>
  <c r="E722" i="7" a="1"/>
  <c r="E722" i="7" s="1"/>
  <c r="E727" i="7" a="1"/>
  <c r="E727" i="7" s="1"/>
  <c r="E24" i="7" a="1"/>
  <c r="E24" i="7" s="1"/>
  <c r="E27" i="7" a="1"/>
  <c r="E27" i="7" s="1"/>
  <c r="E31" i="7" a="1"/>
  <c r="E31" i="7" s="1"/>
  <c r="E757" i="7" a="1"/>
  <c r="E757" i="7" s="1"/>
  <c r="E770" i="7" a="1"/>
  <c r="E770" i="7" s="1"/>
  <c r="E38" i="7" a="1"/>
  <c r="E38" i="7" s="1"/>
  <c r="E783" i="7" a="1"/>
  <c r="E783" i="7" s="1"/>
  <c r="E48" i="7" a="1"/>
  <c r="E48" i="7" s="1"/>
  <c r="E56" i="7" a="1"/>
  <c r="E56" i="7" s="1"/>
  <c r="E62" i="7" a="1"/>
  <c r="E62" i="7" s="1"/>
  <c r="E70" i="7" a="1"/>
  <c r="E70" i="7" s="1"/>
  <c r="E76" i="7" a="1"/>
  <c r="E76" i="7" s="1"/>
  <c r="E81" i="7" a="1"/>
  <c r="E81" i="7" s="1"/>
  <c r="E99" i="7" a="1"/>
  <c r="E99" i="7" s="1"/>
  <c r="E105" i="7" a="1"/>
  <c r="E105" i="7" s="1"/>
  <c r="E112" i="7" a="1"/>
  <c r="E112" i="7" s="1"/>
  <c r="E117" i="7" a="1"/>
  <c r="E117" i="7" s="1"/>
  <c r="E130" i="7" a="1"/>
  <c r="E130" i="7" s="1"/>
  <c r="E136" i="7" a="1"/>
  <c r="E136" i="7" s="1"/>
  <c r="E143" i="7" a="1"/>
  <c r="E143" i="7" s="1"/>
  <c r="E150" i="7" a="1"/>
  <c r="E150" i="7" s="1"/>
  <c r="E163" i="7" a="1"/>
  <c r="E163" i="7" s="1"/>
  <c r="E169" i="7" a="1"/>
  <c r="E169" i="7" s="1"/>
  <c r="E176" i="7" a="1"/>
  <c r="E176" i="7" s="1"/>
  <c r="E182" i="7" a="1"/>
  <c r="E182" i="7" s="1"/>
  <c r="E195" i="7" a="1"/>
  <c r="E195" i="7" s="1"/>
  <c r="E201" i="7" a="1"/>
  <c r="E201" i="7" s="1"/>
  <c r="E205" i="7" a="1"/>
  <c r="E205" i="7" s="1"/>
  <c r="E636" i="7" a="1"/>
  <c r="E636" i="7" s="1"/>
  <c r="E642" i="7" a="1"/>
  <c r="E642" i="7" s="1"/>
  <c r="E649" i="7" a="1"/>
  <c r="E649" i="7" s="1"/>
  <c r="E655" i="7" a="1"/>
  <c r="E655" i="7" s="1"/>
  <c r="E667" i="7" a="1"/>
  <c r="E667" i="7" s="1"/>
  <c r="E673" i="7" a="1"/>
  <c r="E673" i="7" s="1"/>
  <c r="E13" i="7" a="1"/>
  <c r="E13" i="7" s="1"/>
  <c r="E16" i="7" a="1"/>
  <c r="E16" i="7" s="1"/>
  <c r="E698" i="7" a="1"/>
  <c r="E698" i="7" s="1"/>
  <c r="E704" i="7" a="1"/>
  <c r="E704" i="7" s="1"/>
  <c r="E711" i="7" a="1"/>
  <c r="E711" i="7" s="1"/>
  <c r="E717" i="7" a="1"/>
  <c r="E717" i="7" s="1"/>
  <c r="E728" i="7" a="1"/>
  <c r="E728" i="7" s="1"/>
  <c r="E734" i="7" a="1"/>
  <c r="E734" i="7" s="1"/>
  <c r="E741" i="7" a="1"/>
  <c r="E741" i="7" s="1"/>
  <c r="E746" i="7" a="1"/>
  <c r="E746" i="7" s="1"/>
  <c r="E758" i="7" a="1"/>
  <c r="E758" i="7" s="1"/>
  <c r="E764" i="7" a="1"/>
  <c r="E764" i="7" s="1"/>
  <c r="E771" i="7" a="1"/>
  <c r="E771" i="7" s="1"/>
  <c r="E777" i="7" a="1"/>
  <c r="E777" i="7" s="1"/>
  <c r="E41" i="7" a="1"/>
  <c r="E41" i="7" s="1"/>
  <c r="E47" i="7" a="1"/>
  <c r="E47" i="7" s="1"/>
  <c r="E49" i="7" a="1"/>
  <c r="E49" i="7" s="1"/>
  <c r="E52" i="7" a="1"/>
  <c r="E52" i="7" s="1"/>
  <c r="E71" i="7" a="1"/>
  <c r="E71" i="7" s="1"/>
  <c r="E77" i="7" a="1"/>
  <c r="E77" i="7" s="1"/>
  <c r="E87" i="7" a="1"/>
  <c r="E87" i="7" s="1"/>
  <c r="E93" i="7" a="1"/>
  <c r="E93" i="7" s="1"/>
  <c r="E100" i="7" a="1"/>
  <c r="E100" i="7" s="1"/>
  <c r="E106" i="7" a="1"/>
  <c r="E106" i="7" s="1"/>
  <c r="E118" i="7" a="1"/>
  <c r="E118" i="7" s="1"/>
  <c r="E124" i="7" a="1"/>
  <c r="E124" i="7" s="1"/>
  <c r="E131" i="7" a="1"/>
  <c r="E131" i="7" s="1"/>
  <c r="E137" i="7" a="1"/>
  <c r="E137" i="7" s="1"/>
  <c r="E151" i="7" a="1"/>
  <c r="E151" i="7" s="1"/>
  <c r="E157" i="7" a="1"/>
  <c r="E157" i="7" s="1"/>
  <c r="E164" i="7" a="1"/>
  <c r="E164" i="7" s="1"/>
  <c r="E170" i="7" a="1"/>
  <c r="E170" i="7" s="1"/>
  <c r="E183" i="7" a="1"/>
  <c r="E183" i="7" s="1"/>
  <c r="E189" i="7" a="1"/>
  <c r="E189" i="7" s="1"/>
  <c r="E196" i="7" a="1"/>
  <c r="E196" i="7" s="1"/>
  <c r="E637" i="7" a="1"/>
  <c r="E637" i="7" s="1"/>
  <c r="E6" i="7" a="1"/>
  <c r="E6" i="7" s="1"/>
  <c r="E656" i="7" a="1"/>
  <c r="E656" i="7" s="1"/>
  <c r="E11" i="7" a="1"/>
  <c r="E11" i="7" s="1"/>
  <c r="E668" i="7" a="1"/>
  <c r="E668" i="7" s="1"/>
  <c r="E674" i="7" a="1"/>
  <c r="E674" i="7" s="1"/>
  <c r="E686" i="7" a="1"/>
  <c r="E686" i="7" s="1"/>
  <c r="E692" i="7" a="1"/>
  <c r="E692" i="7" s="1"/>
  <c r="E699" i="7" a="1"/>
  <c r="E699" i="7" s="1"/>
  <c r="E705" i="7" a="1"/>
  <c r="E705" i="7" s="1"/>
  <c r="E18" i="7" a="1"/>
  <c r="E18" i="7" s="1"/>
  <c r="E21" i="7" a="1"/>
  <c r="E21" i="7" s="1"/>
  <c r="E729" i="7" a="1"/>
  <c r="E729" i="7" s="1"/>
  <c r="E735" i="7" a="1"/>
  <c r="E735" i="7" s="1"/>
  <c r="E28" i="7" a="1"/>
  <c r="E28" i="7" s="1"/>
  <c r="E752" i="7" a="1"/>
  <c r="E752" i="7" s="1"/>
  <c r="E759" i="7" a="1"/>
  <c r="E759" i="7" s="1"/>
  <c r="E765" i="7" a="1"/>
  <c r="E765" i="7" s="1"/>
  <c r="E778" i="7" a="1"/>
  <c r="E778" i="7" s="1"/>
  <c r="E40" i="7" a="1"/>
  <c r="E40" i="7" s="1"/>
  <c r="E42" i="7" a="1"/>
  <c r="E42" i="7" s="1"/>
  <c r="E53" i="7" a="1"/>
  <c r="E53" i="7" s="1"/>
  <c r="E57" i="7" a="1"/>
  <c r="E57" i="7" s="1"/>
  <c r="E66" i="7" a="1"/>
  <c r="E66" i="7" s="1"/>
  <c r="E82" i="7" a="1"/>
  <c r="E82" i="7" s="1"/>
  <c r="E88" i="7" a="1"/>
  <c r="E88" i="7" s="1"/>
  <c r="E94" i="7" a="1"/>
  <c r="E94" i="7" s="1"/>
  <c r="E107" i="7" a="1"/>
  <c r="E107" i="7" s="1"/>
  <c r="E113" i="7" a="1"/>
  <c r="E113" i="7" s="1"/>
  <c r="E119" i="7" a="1"/>
  <c r="E119" i="7" s="1"/>
  <c r="E125" i="7" a="1"/>
  <c r="E125" i="7" s="1"/>
  <c r="E138" i="7" a="1"/>
  <c r="E138" i="7" s="1"/>
  <c r="E144" i="7" a="1"/>
  <c r="E144" i="7" s="1"/>
  <c r="E152" i="7" a="1"/>
  <c r="E152" i="7" s="1"/>
  <c r="E158" i="7" a="1"/>
  <c r="E158" i="7" s="1"/>
  <c r="E171" i="7" a="1"/>
  <c r="E171" i="7" s="1"/>
  <c r="E177" i="7" a="1"/>
  <c r="E177" i="7" s="1"/>
  <c r="E184" i="7" a="1"/>
  <c r="E184" i="7" s="1"/>
  <c r="E190" i="7" a="1"/>
  <c r="E190" i="7" s="1"/>
  <c r="E202" i="7" a="1"/>
  <c r="E202" i="7" s="1"/>
  <c r="E206" i="7" a="1"/>
  <c r="E206" i="7" s="1"/>
  <c r="E644" i="7" a="1"/>
  <c r="E644" i="7" s="1"/>
  <c r="E7" i="7" a="1"/>
  <c r="E7" i="7" s="1"/>
  <c r="E657" i="7" a="1"/>
  <c r="E657" i="7" s="1"/>
  <c r="E662" i="7" a="1"/>
  <c r="E662" i="7" s="1"/>
  <c r="E675" i="7" a="1"/>
  <c r="E675" i="7" s="1"/>
  <c r="E14" i="7" a="1"/>
  <c r="E14" i="7" s="1"/>
  <c r="E687" i="7" a="1"/>
  <c r="E687" i="7" s="1"/>
  <c r="E693" i="7" a="1"/>
  <c r="E693" i="7" s="1"/>
  <c r="E706" i="7" a="1"/>
  <c r="E706" i="7" s="1"/>
  <c r="E712" i="7" a="1"/>
  <c r="E712" i="7" s="1"/>
  <c r="E719" i="7" a="1"/>
  <c r="E719" i="7" s="1"/>
  <c r="E723" i="7" a="1"/>
  <c r="E723" i="7" s="1"/>
  <c r="E736" i="7" a="1"/>
  <c r="E736" i="7" s="1"/>
  <c r="E742" i="7" a="1"/>
  <c r="E742" i="7" s="1"/>
  <c r="E29" i="7" a="1"/>
  <c r="E29" i="7" s="1"/>
  <c r="E32" i="7" a="1"/>
  <c r="E32" i="7" s="1"/>
  <c r="E34" i="7" a="1"/>
  <c r="E34" i="7" s="1"/>
  <c r="E772" i="7" a="1"/>
  <c r="E772" i="7" s="1"/>
  <c r="E638" i="7" a="1"/>
  <c r="E638" i="7" s="1"/>
  <c r="E645" i="7" a="1"/>
  <c r="E645" i="7" s="1"/>
  <c r="E8" i="7" a="1"/>
  <c r="E8" i="7" s="1"/>
  <c r="E663" i="7" a="1"/>
  <c r="E663" i="7" s="1"/>
  <c r="E669" i="7" a="1"/>
  <c r="E669" i="7" s="1"/>
  <c r="E676" i="7" a="1"/>
  <c r="E676" i="7" s="1"/>
  <c r="E682" i="7" a="1"/>
  <c r="E682" i="7" s="1"/>
  <c r="E694" i="7" a="1"/>
  <c r="E694" i="7" s="1"/>
  <c r="E700" i="7" a="1"/>
  <c r="E700" i="7" s="1"/>
  <c r="E707" i="7" a="1"/>
  <c r="E707" i="7" s="1"/>
  <c r="E713" i="7" a="1"/>
  <c r="E713" i="7" s="1"/>
  <c r="E724" i="7" a="1"/>
  <c r="E724" i="7" s="1"/>
  <c r="E730" i="7" a="1"/>
  <c r="E730" i="7" s="1"/>
  <c r="E737" i="7" a="1"/>
  <c r="E737" i="7" s="1"/>
  <c r="E743" i="7" a="1"/>
  <c r="E743" i="7" s="1"/>
  <c r="E754" i="7" a="1"/>
  <c r="E754" i="7" s="1"/>
  <c r="E760" i="7" a="1"/>
  <c r="E760" i="7" s="1"/>
  <c r="E767" i="7" a="1"/>
  <c r="E767" i="7" s="1"/>
  <c r="E36" i="7" a="1"/>
  <c r="E36" i="7" s="1"/>
  <c r="E786" i="7" a="1"/>
  <c r="E786" i="7" s="1"/>
  <c r="E43" i="7" a="1"/>
  <c r="E43" i="7" s="1"/>
  <c r="E59" i="7" a="1"/>
  <c r="E59" i="7" s="1"/>
  <c r="E63" i="7" a="1"/>
  <c r="E63" i="7" s="1"/>
  <c r="E68" i="7" a="1"/>
  <c r="E68" i="7" s="1"/>
  <c r="E73" i="7" a="1"/>
  <c r="E73" i="7" s="1"/>
  <c r="E84" i="7" a="1"/>
  <c r="E84" i="7" s="1"/>
  <c r="E89" i="7" a="1"/>
  <c r="E89" i="7" s="1"/>
  <c r="E96" i="7" a="1"/>
  <c r="E96" i="7" s="1"/>
  <c r="E102" i="7" a="1"/>
  <c r="E102" i="7" s="1"/>
  <c r="E114" i="7" a="1"/>
  <c r="E114" i="7" s="1"/>
  <c r="E120" i="7" a="1"/>
  <c r="E120" i="7" s="1"/>
  <c r="E127" i="7" a="1"/>
  <c r="E127" i="7" s="1"/>
  <c r="E133" i="7" a="1"/>
  <c r="E133" i="7" s="1"/>
  <c r="E146" i="7" a="1"/>
  <c r="E146" i="7" s="1"/>
  <c r="E153" i="7" a="1"/>
  <c r="E153" i="7" s="1"/>
  <c r="E160" i="7" a="1"/>
  <c r="E160" i="7" s="1"/>
  <c r="E166" i="7" a="1"/>
  <c r="E166" i="7" s="1"/>
  <c r="E179" i="7" a="1"/>
  <c r="E179" i="7" s="1"/>
  <c r="E185" i="7" a="1"/>
  <c r="E185" i="7" s="1"/>
  <c r="E192" i="7" a="1"/>
  <c r="E192" i="7" s="1"/>
  <c r="E198" i="7" a="1"/>
  <c r="E198" i="7" s="1"/>
  <c r="E203" i="7" a="1"/>
  <c r="E203" i="7" s="1"/>
  <c r="E779" i="7" a="1"/>
  <c r="E779" i="7" s="1"/>
  <c r="E67" i="7" a="1"/>
  <c r="E67" i="7" s="1"/>
  <c r="E165" i="7" a="1"/>
  <c r="E165" i="7" s="1"/>
  <c r="E204" i="7" a="1"/>
  <c r="E204" i="7" s="1"/>
  <c r="E216" i="7" a="1"/>
  <c r="E216" i="7" s="1"/>
  <c r="E221" i="7" a="1"/>
  <c r="E221" i="7" s="1"/>
  <c r="E232" i="7" a="1"/>
  <c r="E232" i="7" s="1"/>
  <c r="E237" i="7" a="1"/>
  <c r="E237" i="7" s="1"/>
  <c r="E248" i="7" a="1"/>
  <c r="E248" i="7" s="1"/>
  <c r="E253" i="7" a="1"/>
  <c r="E253" i="7" s="1"/>
  <c r="E264" i="7" a="1"/>
  <c r="E264" i="7" s="1"/>
  <c r="E269" i="7" a="1"/>
  <c r="E269" i="7" s="1"/>
  <c r="E280" i="7" a="1"/>
  <c r="E280" i="7" s="1"/>
  <c r="E285" i="7" a="1"/>
  <c r="E285" i="7" s="1"/>
  <c r="E785" i="7" a="1"/>
  <c r="E785" i="7" s="1"/>
  <c r="E72" i="7" a="1"/>
  <c r="E72" i="7" s="1"/>
  <c r="E172" i="7" a="1"/>
  <c r="E172" i="7" s="1"/>
  <c r="E211" i="7" a="1"/>
  <c r="E211" i="7" s="1"/>
  <c r="E222" i="7" a="1"/>
  <c r="E222" i="7" s="1"/>
  <c r="E227" i="7" a="1"/>
  <c r="E227" i="7" s="1"/>
  <c r="E238" i="7" a="1"/>
  <c r="E238" i="7" s="1"/>
  <c r="E243" i="7" a="1"/>
  <c r="E243" i="7" s="1"/>
  <c r="E254" i="7" a="1"/>
  <c r="E254" i="7" s="1"/>
  <c r="E259" i="7" a="1"/>
  <c r="E259" i="7" s="1"/>
  <c r="E270" i="7" a="1"/>
  <c r="E270" i="7" s="1"/>
  <c r="E275" i="7" a="1"/>
  <c r="E275" i="7" s="1"/>
  <c r="E286" i="7" a="1"/>
  <c r="E286" i="7" s="1"/>
  <c r="E78" i="7" a="1"/>
  <c r="E78" i="7" s="1"/>
  <c r="E126" i="7" a="1"/>
  <c r="E126" i="7" s="1"/>
  <c r="E178" i="7" a="1"/>
  <c r="E178" i="7" s="1"/>
  <c r="E212" i="7" a="1"/>
  <c r="E212" i="7" s="1"/>
  <c r="E217" i="7" a="1"/>
  <c r="E217" i="7" s="1"/>
  <c r="E228" i="7" a="1"/>
  <c r="E228" i="7" s="1"/>
  <c r="E233" i="7" a="1"/>
  <c r="E233" i="7" s="1"/>
  <c r="E244" i="7" a="1"/>
  <c r="E244" i="7" s="1"/>
  <c r="E249" i="7" a="1"/>
  <c r="E249" i="7" s="1"/>
  <c r="E260" i="7" a="1"/>
  <c r="E260" i="7" s="1"/>
  <c r="E265" i="7" a="1"/>
  <c r="E265" i="7" s="1"/>
  <c r="E276" i="7" a="1"/>
  <c r="E276" i="7" s="1"/>
  <c r="E281" i="7" a="1"/>
  <c r="E281" i="7" s="1"/>
  <c r="E292" i="7" a="1"/>
  <c r="E292" i="7" s="1"/>
  <c r="E83" i="7" a="1"/>
  <c r="E83" i="7" s="1"/>
  <c r="E132" i="7" a="1"/>
  <c r="E132" i="7" s="1"/>
  <c r="E207" i="7" a="1"/>
  <c r="E207" i="7" s="1"/>
  <c r="E218" i="7" a="1"/>
  <c r="E218" i="7" s="1"/>
  <c r="E223" i="7" a="1"/>
  <c r="E223" i="7" s="1"/>
  <c r="E234" i="7" a="1"/>
  <c r="E234" i="7" s="1"/>
  <c r="E239" i="7" a="1"/>
  <c r="E239" i="7" s="1"/>
  <c r="E250" i="7" a="1"/>
  <c r="E250" i="7" s="1"/>
  <c r="E255" i="7" a="1"/>
  <c r="E255" i="7" s="1"/>
  <c r="E266" i="7" a="1"/>
  <c r="E266" i="7" s="1"/>
  <c r="E271" i="7" a="1"/>
  <c r="E271" i="7" s="1"/>
  <c r="E282" i="7" a="1"/>
  <c r="E282" i="7" s="1"/>
  <c r="E287" i="7" a="1"/>
  <c r="E287" i="7" s="1"/>
  <c r="E50" i="7" a="1"/>
  <c r="E50" i="7" s="1"/>
  <c r="E139" i="7" a="1"/>
  <c r="E139" i="7" s="1"/>
  <c r="E191" i="7" a="1"/>
  <c r="E191" i="7" s="1"/>
  <c r="E208" i="7" a="1"/>
  <c r="E208" i="7" s="1"/>
  <c r="E213" i="7" a="1"/>
  <c r="E213" i="7" s="1"/>
  <c r="E224" i="7" a="1"/>
  <c r="E224" i="7" s="1"/>
  <c r="E229" i="7" a="1"/>
  <c r="E229" i="7" s="1"/>
  <c r="E240" i="7" a="1"/>
  <c r="E240" i="7" s="1"/>
  <c r="E245" i="7" a="1"/>
  <c r="E245" i="7" s="1"/>
  <c r="E256" i="7" a="1"/>
  <c r="E256" i="7" s="1"/>
  <c r="E261" i="7" a="1"/>
  <c r="E261" i="7" s="1"/>
  <c r="E272" i="7" a="1"/>
  <c r="E272" i="7" s="1"/>
  <c r="E277" i="7" a="1"/>
  <c r="E277" i="7" s="1"/>
  <c r="E54" i="7" a="1"/>
  <c r="E54" i="7" s="1"/>
  <c r="E95" i="7" a="1"/>
  <c r="E95" i="7" s="1"/>
  <c r="E145" i="7" a="1"/>
  <c r="E145" i="7" s="1"/>
  <c r="E197" i="7" a="1"/>
  <c r="E197" i="7" s="1"/>
  <c r="E214" i="7" a="1"/>
  <c r="E214" i="7" s="1"/>
  <c r="E219" i="7" a="1"/>
  <c r="E219" i="7" s="1"/>
  <c r="E230" i="7" a="1"/>
  <c r="E230" i="7" s="1"/>
  <c r="E235" i="7" a="1"/>
  <c r="E235" i="7" s="1"/>
  <c r="E246" i="7" a="1"/>
  <c r="E246" i="7" s="1"/>
  <c r="E251" i="7" a="1"/>
  <c r="E251" i="7" s="1"/>
  <c r="E262" i="7" a="1"/>
  <c r="E262" i="7" s="1"/>
  <c r="E267" i="7" a="1"/>
  <c r="E267" i="7" s="1"/>
  <c r="E58" i="7" a="1"/>
  <c r="E58" i="7" s="1"/>
  <c r="E101" i="7" a="1"/>
  <c r="E101" i="7" s="1"/>
  <c r="E209" i="7" a="1"/>
  <c r="E209" i="7" s="1"/>
  <c r="E220" i="7" a="1"/>
  <c r="E220" i="7" s="1"/>
  <c r="E225" i="7" a="1"/>
  <c r="E225" i="7" s="1"/>
  <c r="E236" i="7" a="1"/>
  <c r="E236" i="7" s="1"/>
  <c r="E241" i="7" a="1"/>
  <c r="E241" i="7" s="1"/>
  <c r="E252" i="7" a="1"/>
  <c r="E252" i="7" s="1"/>
  <c r="E257" i="7" a="1"/>
  <c r="E257" i="7" s="1"/>
  <c r="E268" i="7" a="1"/>
  <c r="E268" i="7" s="1"/>
  <c r="E273" i="7" a="1"/>
  <c r="E273" i="7" s="1"/>
  <c r="E284" i="7" a="1"/>
  <c r="E284" i="7" s="1"/>
  <c r="E289" i="7" a="1"/>
  <c r="E289" i="7" s="1"/>
  <c r="E108" i="7" a="1"/>
  <c r="E108" i="7" s="1"/>
  <c r="E159" i="7" a="1"/>
  <c r="E159" i="7" s="1"/>
  <c r="E210" i="7" a="1"/>
  <c r="E210" i="7" s="1"/>
  <c r="E215" i="7" a="1"/>
  <c r="E215" i="7" s="1"/>
  <c r="E226" i="7" a="1"/>
  <c r="E226" i="7" s="1"/>
  <c r="E231" i="7" a="1"/>
  <c r="E231" i="7" s="1"/>
  <c r="E242" i="7" a="1"/>
  <c r="E242" i="7" s="1"/>
  <c r="E247" i="7" a="1"/>
  <c r="E247" i="7" s="1"/>
  <c r="E296" i="7" a="1"/>
  <c r="E296" i="7" s="1"/>
  <c r="E301" i="7" a="1"/>
  <c r="E301" i="7" s="1"/>
  <c r="E310" i="7" a="1"/>
  <c r="E310" i="7" s="1"/>
  <c r="E319" i="7" a="1"/>
  <c r="E319" i="7" s="1"/>
  <c r="E328" i="7" a="1"/>
  <c r="E328" i="7" s="1"/>
  <c r="E333" i="7" a="1"/>
  <c r="E333" i="7" s="1"/>
  <c r="E342" i="7" a="1"/>
  <c r="E342" i="7" s="1"/>
  <c r="E351" i="7" a="1"/>
  <c r="E351" i="7" s="1"/>
  <c r="E360" i="7" a="1"/>
  <c r="E360" i="7" s="1"/>
  <c r="E365" i="7" a="1"/>
  <c r="E365" i="7" s="1"/>
  <c r="E374" i="7" a="1"/>
  <c r="E374" i="7" s="1"/>
  <c r="E383" i="7" a="1"/>
  <c r="E383" i="7" s="1"/>
  <c r="E392" i="7" a="1"/>
  <c r="E392" i="7" s="1"/>
  <c r="E397" i="7" a="1"/>
  <c r="E397" i="7" s="1"/>
  <c r="E416" i="7" a="1"/>
  <c r="E416" i="7" s="1"/>
  <c r="E425" i="7" a="1"/>
  <c r="E425" i="7" s="1"/>
  <c r="E436" i="7" a="1"/>
  <c r="E436" i="7" s="1"/>
  <c r="E781" i="7" a="1"/>
  <c r="E781" i="7" s="1"/>
  <c r="E766" i="7" a="1"/>
  <c r="E766" i="7" s="1"/>
  <c r="E443" i="7" a="1"/>
  <c r="E443" i="7" s="1"/>
  <c r="E451" i="7" a="1"/>
  <c r="E451" i="7" s="1"/>
  <c r="E459" i="7" a="1"/>
  <c r="E459" i="7" s="1"/>
  <c r="E463" i="7" a="1"/>
  <c r="E463" i="7" s="1"/>
  <c r="E464" i="7" a="1"/>
  <c r="E464" i="7" s="1"/>
  <c r="E470" i="7" a="1"/>
  <c r="E470" i="7" s="1"/>
  <c r="E476" i="7" a="1"/>
  <c r="E476" i="7" s="1"/>
  <c r="E484" i="7" a="1"/>
  <c r="E484" i="7" s="1"/>
  <c r="E492" i="7" a="1"/>
  <c r="E492" i="7" s="1"/>
  <c r="E500" i="7" a="1"/>
  <c r="E500" i="7" s="1"/>
  <c r="E497" i="7" a="1"/>
  <c r="E497" i="7" s="1"/>
  <c r="E258" i="7" a="1"/>
  <c r="E258" i="7" s="1"/>
  <c r="E283" i="7" a="1"/>
  <c r="E283" i="7" s="1"/>
  <c r="E297" i="7" a="1"/>
  <c r="E297" i="7" s="1"/>
  <c r="E306" i="7" a="1"/>
  <c r="E306" i="7" s="1"/>
  <c r="E315" i="7" a="1"/>
  <c r="E315" i="7" s="1"/>
  <c r="E324" i="7" a="1"/>
  <c r="E324" i="7" s="1"/>
  <c r="E329" i="7" a="1"/>
  <c r="E329" i="7" s="1"/>
  <c r="E338" i="7" a="1"/>
  <c r="E338" i="7" s="1"/>
  <c r="E347" i="7" a="1"/>
  <c r="E347" i="7" s="1"/>
  <c r="E356" i="7" a="1"/>
  <c r="E356" i="7" s="1"/>
  <c r="E361" i="7" a="1"/>
  <c r="E361" i="7" s="1"/>
  <c r="E370" i="7" a="1"/>
  <c r="E370" i="7" s="1"/>
  <c r="E379" i="7" a="1"/>
  <c r="E379" i="7" s="1"/>
  <c r="E388" i="7" a="1"/>
  <c r="E388" i="7" s="1"/>
  <c r="E393" i="7" a="1"/>
  <c r="E393" i="7" s="1"/>
  <c r="E402" i="7" a="1"/>
  <c r="E402" i="7" s="1"/>
  <c r="E407" i="7" a="1"/>
  <c r="E407" i="7" s="1"/>
  <c r="E412" i="7" a="1"/>
  <c r="E412" i="7" s="1"/>
  <c r="E421" i="7" a="1"/>
  <c r="E421" i="7" s="1"/>
  <c r="E429" i="7" a="1"/>
  <c r="E429" i="7" s="1"/>
  <c r="E433" i="7" a="1"/>
  <c r="E433" i="7" s="1"/>
  <c r="E643" i="7" a="1"/>
  <c r="E643" i="7" s="1"/>
  <c r="E650" i="7" a="1"/>
  <c r="E650" i="7" s="1"/>
  <c r="E776" i="7" a="1"/>
  <c r="E776" i="7" s="1"/>
  <c r="E441" i="7" a="1"/>
  <c r="E441" i="7" s="1"/>
  <c r="E448" i="7" a="1"/>
  <c r="E448" i="7" s="1"/>
  <c r="E456" i="7" a="1"/>
  <c r="E456" i="7" s="1"/>
  <c r="E460" i="7" a="1"/>
  <c r="E460" i="7" s="1"/>
  <c r="E481" i="7" a="1"/>
  <c r="E481" i="7" s="1"/>
  <c r="E489" i="7" a="1"/>
  <c r="E489" i="7" s="1"/>
  <c r="E263" i="7" a="1"/>
  <c r="E263" i="7" s="1"/>
  <c r="E302" i="7" a="1"/>
  <c r="E302" i="7" s="1"/>
  <c r="E311" i="7" a="1"/>
  <c r="E311" i="7" s="1"/>
  <c r="E320" i="7" a="1"/>
  <c r="E320" i="7" s="1"/>
  <c r="E325" i="7" a="1"/>
  <c r="E325" i="7" s="1"/>
  <c r="E334" i="7" a="1"/>
  <c r="E334" i="7" s="1"/>
  <c r="E343" i="7" a="1"/>
  <c r="E343" i="7" s="1"/>
  <c r="E352" i="7" a="1"/>
  <c r="E352" i="7" s="1"/>
  <c r="E357" i="7" a="1"/>
  <c r="E357" i="7" s="1"/>
  <c r="E366" i="7" a="1"/>
  <c r="E366" i="7" s="1"/>
  <c r="E375" i="7" a="1"/>
  <c r="E375" i="7" s="1"/>
  <c r="E384" i="7" a="1"/>
  <c r="E384" i="7" s="1"/>
  <c r="E389" i="7" a="1"/>
  <c r="E389" i="7" s="1"/>
  <c r="E398" i="7" a="1"/>
  <c r="E398" i="7" s="1"/>
  <c r="E406" i="7" a="1"/>
  <c r="E406" i="7" s="1"/>
  <c r="E417" i="7" a="1"/>
  <c r="E417" i="7" s="1"/>
  <c r="E426" i="7" a="1"/>
  <c r="E426" i="7" s="1"/>
  <c r="E430" i="7" a="1"/>
  <c r="E430" i="7" s="1"/>
  <c r="E437" i="7" a="1"/>
  <c r="E437" i="7" s="1"/>
  <c r="E755" i="7" a="1"/>
  <c r="E755" i="7" s="1"/>
  <c r="E444" i="7" a="1"/>
  <c r="E444" i="7" s="1"/>
  <c r="E452" i="7" a="1"/>
  <c r="E452" i="7" s="1"/>
  <c r="E457" i="7" a="1"/>
  <c r="E457" i="7" s="1"/>
  <c r="E740" i="7" a="1"/>
  <c r="E740" i="7" s="1"/>
  <c r="E465" i="7" a="1"/>
  <c r="E465" i="7" s="1"/>
  <c r="E720" i="7" a="1"/>
  <c r="E720" i="7" s="1"/>
  <c r="E710" i="7" a="1"/>
  <c r="E710" i="7" s="1"/>
  <c r="E473" i="7" a="1"/>
  <c r="E473" i="7" s="1"/>
  <c r="E477" i="7" a="1"/>
  <c r="E477" i="7" s="1"/>
  <c r="E485" i="7" a="1"/>
  <c r="E485" i="7" s="1"/>
  <c r="E493" i="7" a="1"/>
  <c r="E493" i="7" s="1"/>
  <c r="E288" i="7" a="1"/>
  <c r="E288" i="7" s="1"/>
  <c r="E298" i="7" a="1"/>
  <c r="E298" i="7" s="1"/>
  <c r="E307" i="7" a="1"/>
  <c r="E307" i="7" s="1"/>
  <c r="E316" i="7" a="1"/>
  <c r="E316" i="7" s="1"/>
  <c r="E321" i="7" a="1"/>
  <c r="E321" i="7" s="1"/>
  <c r="E330" i="7" a="1"/>
  <c r="E330" i="7" s="1"/>
  <c r="E339" i="7" a="1"/>
  <c r="E339" i="7" s="1"/>
  <c r="E348" i="7" a="1"/>
  <c r="E348" i="7" s="1"/>
  <c r="E353" i="7" a="1"/>
  <c r="E353" i="7" s="1"/>
  <c r="E362" i="7" a="1"/>
  <c r="E362" i="7" s="1"/>
  <c r="E371" i="7" a="1"/>
  <c r="E371" i="7" s="1"/>
  <c r="E380" i="7" a="1"/>
  <c r="E380" i="7" s="1"/>
  <c r="E385" i="7" a="1"/>
  <c r="E385" i="7" s="1"/>
  <c r="E394" i="7" a="1"/>
  <c r="E394" i="7" s="1"/>
  <c r="E403" i="7" a="1"/>
  <c r="E403" i="7" s="1"/>
  <c r="E408" i="7" a="1"/>
  <c r="E408" i="7" s="1"/>
  <c r="E413" i="7" a="1"/>
  <c r="E413" i="7" s="1"/>
  <c r="E422" i="7" a="1"/>
  <c r="E422" i="7" s="1"/>
  <c r="E427" i="7" a="1"/>
  <c r="E427" i="7" s="1"/>
  <c r="E434" i="7" a="1"/>
  <c r="E434" i="7" s="1"/>
  <c r="E775" i="7" a="1"/>
  <c r="E775" i="7" s="1"/>
  <c r="E442" i="7" a="1"/>
  <c r="E442" i="7" s="1"/>
  <c r="E449" i="7" a="1"/>
  <c r="E449" i="7" s="1"/>
  <c r="E453" i="7" a="1"/>
  <c r="E453" i="7" s="1"/>
  <c r="E461" i="7" a="1"/>
  <c r="E461" i="7" s="1"/>
  <c r="E718" i="7" a="1"/>
  <c r="E718" i="7" s="1"/>
  <c r="E474" i="7" a="1"/>
  <c r="E474" i="7" s="1"/>
  <c r="E482" i="7" a="1"/>
  <c r="E482" i="7" s="1"/>
  <c r="E490" i="7" a="1"/>
  <c r="E490" i="7" s="1"/>
  <c r="E498" i="7" a="1"/>
  <c r="E498" i="7" s="1"/>
  <c r="E294" i="7" a="1"/>
  <c r="E294" i="7" s="1"/>
  <c r="E303" i="7" a="1"/>
  <c r="E303" i="7" s="1"/>
  <c r="E312" i="7" a="1"/>
  <c r="E312" i="7" s="1"/>
  <c r="E317" i="7" a="1"/>
  <c r="E317" i="7" s="1"/>
  <c r="E326" i="7" a="1"/>
  <c r="E326" i="7" s="1"/>
  <c r="E335" i="7" a="1"/>
  <c r="E335" i="7" s="1"/>
  <c r="E344" i="7" a="1"/>
  <c r="E344" i="7" s="1"/>
  <c r="E349" i="7" a="1"/>
  <c r="E349" i="7" s="1"/>
  <c r="E358" i="7" a="1"/>
  <c r="E358" i="7" s="1"/>
  <c r="E367" i="7" a="1"/>
  <c r="E367" i="7" s="1"/>
  <c r="E376" i="7" a="1"/>
  <c r="E376" i="7" s="1"/>
  <c r="E381" i="7" a="1"/>
  <c r="E381" i="7" s="1"/>
  <c r="E390" i="7" a="1"/>
  <c r="E390" i="7" s="1"/>
  <c r="E399" i="7" a="1"/>
  <c r="E399" i="7" s="1"/>
  <c r="E409" i="7" a="1"/>
  <c r="E409" i="7" s="1"/>
  <c r="E418" i="7" a="1"/>
  <c r="E418" i="7" s="1"/>
  <c r="E423" i="7" a="1"/>
  <c r="E423" i="7" s="1"/>
  <c r="E431" i="7" a="1"/>
  <c r="E431" i="7" s="1"/>
  <c r="E651" i="7" a="1"/>
  <c r="E651" i="7" s="1"/>
  <c r="E753" i="7" a="1"/>
  <c r="E753" i="7" s="1"/>
  <c r="E445" i="7" a="1"/>
  <c r="E445" i="7" s="1"/>
  <c r="E450" i="7" a="1"/>
  <c r="E450" i="7" s="1"/>
  <c r="E745" i="7" a="1"/>
  <c r="E745" i="7" s="1"/>
  <c r="E738" i="7" a="1"/>
  <c r="E738" i="7" s="1"/>
  <c r="E466" i="7" a="1"/>
  <c r="E466" i="7" s="1"/>
  <c r="E685" i="7" a="1"/>
  <c r="E685" i="7" s="1"/>
  <c r="E478" i="7" a="1"/>
  <c r="E478" i="7" s="1"/>
  <c r="E486" i="7" a="1"/>
  <c r="E486" i="7" s="1"/>
  <c r="E494" i="7" a="1"/>
  <c r="E494" i="7" s="1"/>
  <c r="E680" i="7" a="1"/>
  <c r="E680" i="7" s="1"/>
  <c r="E274" i="7" a="1"/>
  <c r="E274" i="7" s="1"/>
  <c r="E290" i="7" a="1"/>
  <c r="E290" i="7" s="1"/>
  <c r="E299" i="7" a="1"/>
  <c r="E299" i="7" s="1"/>
  <c r="E308" i="7" a="1"/>
  <c r="E308" i="7" s="1"/>
  <c r="E313" i="7" a="1"/>
  <c r="E313" i="7" s="1"/>
  <c r="E322" i="7" a="1"/>
  <c r="E322" i="7" s="1"/>
  <c r="E331" i="7" a="1"/>
  <c r="E331" i="7" s="1"/>
  <c r="E340" i="7" a="1"/>
  <c r="E340" i="7" s="1"/>
  <c r="E345" i="7" a="1"/>
  <c r="E345" i="7" s="1"/>
  <c r="E354" i="7" a="1"/>
  <c r="E354" i="7" s="1"/>
  <c r="E363" i="7" a="1"/>
  <c r="E363" i="7" s="1"/>
  <c r="E372" i="7" a="1"/>
  <c r="E372" i="7" s="1"/>
  <c r="E377" i="7" a="1"/>
  <c r="E377" i="7" s="1"/>
  <c r="E386" i="7" a="1"/>
  <c r="E386" i="7" s="1"/>
  <c r="E395" i="7" a="1"/>
  <c r="E395" i="7" s="1"/>
  <c r="E404" i="7" a="1"/>
  <c r="E404" i="7" s="1"/>
  <c r="E414" i="7" a="1"/>
  <c r="E414" i="7" s="1"/>
  <c r="E419" i="7" a="1"/>
  <c r="E419" i="7" s="1"/>
  <c r="E635" i="7" a="1"/>
  <c r="E635" i="7" s="1"/>
  <c r="E435" i="7" a="1"/>
  <c r="E435" i="7" s="1"/>
  <c r="E438" i="7" a="1"/>
  <c r="E438" i="7" s="1"/>
  <c r="E773" i="7" a="1"/>
  <c r="E773" i="7" s="1"/>
  <c r="E751" i="7" a="1"/>
  <c r="E751" i="7" s="1"/>
  <c r="E446" i="7" a="1"/>
  <c r="E446" i="7" s="1"/>
  <c r="E454" i="7" a="1"/>
  <c r="E454" i="7" s="1"/>
  <c r="E744" i="7" a="1"/>
  <c r="E744" i="7" s="1"/>
  <c r="E731" i="7" a="1"/>
  <c r="E731" i="7" s="1"/>
  <c r="E469" i="7" a="1"/>
  <c r="E469" i="7" s="1"/>
  <c r="E475" i="7" a="1"/>
  <c r="E475" i="7" s="1"/>
  <c r="E483" i="7" a="1"/>
  <c r="E483" i="7" s="1"/>
  <c r="E491" i="7" a="1"/>
  <c r="E491" i="7" s="1"/>
  <c r="E499" i="7" a="1"/>
  <c r="E499" i="7" s="1"/>
  <c r="E681" i="7" a="1"/>
  <c r="E681" i="7" s="1"/>
  <c r="E278" i="7" a="1"/>
  <c r="E278" i="7" s="1"/>
  <c r="E291" i="7" a="1"/>
  <c r="E291" i="7" s="1"/>
  <c r="E295" i="7" a="1"/>
  <c r="E295" i="7" s="1"/>
  <c r="E304" i="7" a="1"/>
  <c r="E304" i="7" s="1"/>
  <c r="E309" i="7" a="1"/>
  <c r="E309" i="7" s="1"/>
  <c r="E318" i="7" a="1"/>
  <c r="E318" i="7" s="1"/>
  <c r="E327" i="7" a="1"/>
  <c r="E327" i="7" s="1"/>
  <c r="E336" i="7" a="1"/>
  <c r="E336" i="7" s="1"/>
  <c r="E341" i="7" a="1"/>
  <c r="E341" i="7" s="1"/>
  <c r="E350" i="7" a="1"/>
  <c r="E350" i="7" s="1"/>
  <c r="E359" i="7" a="1"/>
  <c r="E359" i="7" s="1"/>
  <c r="E368" i="7" a="1"/>
  <c r="E368" i="7" s="1"/>
  <c r="E373" i="7" a="1"/>
  <c r="E373" i="7" s="1"/>
  <c r="E382" i="7" a="1"/>
  <c r="E382" i="7" s="1"/>
  <c r="E391" i="7" a="1"/>
  <c r="E391" i="7" s="1"/>
  <c r="E400" i="7" a="1"/>
  <c r="E400" i="7" s="1"/>
  <c r="E405" i="7" a="1"/>
  <c r="E405" i="7" s="1"/>
  <c r="E410" i="7" a="1"/>
  <c r="E410" i="7" s="1"/>
  <c r="E634" i="7" a="1"/>
  <c r="E634" i="7" s="1"/>
  <c r="E415" i="7" a="1"/>
  <c r="E415" i="7" s="1"/>
  <c r="E424" i="7" a="1"/>
  <c r="E424" i="7" s="1"/>
  <c r="E432" i="7" a="1"/>
  <c r="E432" i="7" s="1"/>
  <c r="E784" i="7" a="1"/>
  <c r="E784" i="7" s="1"/>
  <c r="E439" i="7" a="1"/>
  <c r="E439" i="7" s="1"/>
  <c r="E749" i="7" a="1"/>
  <c r="E749" i="7" s="1"/>
  <c r="E747" i="7" a="1"/>
  <c r="E747" i="7" s="1"/>
  <c r="E458" i="7" a="1"/>
  <c r="E458" i="7" s="1"/>
  <c r="E467" i="7" a="1"/>
  <c r="E467" i="7" s="1"/>
  <c r="E471" i="7" a="1"/>
  <c r="E471" i="7" s="1"/>
  <c r="E479" i="7" a="1"/>
  <c r="E479" i="7" s="1"/>
  <c r="E487" i="7" a="1"/>
  <c r="E487" i="7" s="1"/>
  <c r="E495" i="7" a="1"/>
  <c r="E495" i="7" s="1"/>
  <c r="E279" i="7" a="1"/>
  <c r="E279" i="7" s="1"/>
  <c r="E300" i="7" a="1"/>
  <c r="E300" i="7" s="1"/>
  <c r="E305" i="7" a="1"/>
  <c r="E305" i="7" s="1"/>
  <c r="E314" i="7" a="1"/>
  <c r="E314" i="7" s="1"/>
  <c r="E323" i="7" a="1"/>
  <c r="E323" i="7" s="1"/>
  <c r="E332" i="7" a="1"/>
  <c r="E332" i="7" s="1"/>
  <c r="E337" i="7" a="1"/>
  <c r="E337" i="7" s="1"/>
  <c r="E346" i="7" a="1"/>
  <c r="E346" i="7" s="1"/>
  <c r="E355" i="7" a="1"/>
  <c r="E355" i="7" s="1"/>
  <c r="E364" i="7" a="1"/>
  <c r="E364" i="7" s="1"/>
  <c r="E369" i="7" a="1"/>
  <c r="E369" i="7" s="1"/>
  <c r="E378" i="7" a="1"/>
  <c r="E378" i="7" s="1"/>
  <c r="E387" i="7" a="1"/>
  <c r="E387" i="7" s="1"/>
  <c r="E396" i="7" a="1"/>
  <c r="E396" i="7" s="1"/>
  <c r="E401" i="7" a="1"/>
  <c r="E401" i="7" s="1"/>
  <c r="E411" i="7" a="1"/>
  <c r="E411" i="7" s="1"/>
  <c r="E420" i="7" a="1"/>
  <c r="E420" i="7" s="1"/>
  <c r="E428" i="7" a="1"/>
  <c r="E428" i="7" s="1"/>
  <c r="E769" i="7" a="1"/>
  <c r="E769" i="7" s="1"/>
  <c r="E440" i="7" a="1"/>
  <c r="E440" i="7" s="1"/>
  <c r="E447" i="7" a="1"/>
  <c r="E447" i="7" s="1"/>
  <c r="E455" i="7" a="1"/>
  <c r="E455" i="7" s="1"/>
  <c r="E462" i="7" a="1"/>
  <c r="E462" i="7" s="1"/>
  <c r="E468" i="7" a="1"/>
  <c r="E468" i="7" s="1"/>
  <c r="E472" i="7" a="1"/>
  <c r="E472" i="7" s="1"/>
  <c r="E480" i="7" a="1"/>
  <c r="E480" i="7" s="1"/>
  <c r="E488" i="7" a="1"/>
  <c r="E488" i="7" s="1"/>
  <c r="E496" i="7" a="1"/>
  <c r="E496" i="7" s="1"/>
  <c r="E632" i="7" a="1"/>
  <c r="E632" i="7" s="1"/>
  <c r="U355" i="4" l="1"/>
  <c r="U512" i="4"/>
  <c r="U514" i="4"/>
  <c r="U517" i="4"/>
  <c r="U516" i="4"/>
  <c r="U511" i="4"/>
  <c r="U507" i="4"/>
  <c r="U509" i="4"/>
  <c r="U506" i="4"/>
  <c r="U505" i="4"/>
  <c r="U510" i="4"/>
  <c r="U508" i="4"/>
  <c r="U518" i="4"/>
  <c r="U513" i="4"/>
  <c r="U515" i="4"/>
  <c r="U331" i="4"/>
  <c r="U198" i="4"/>
  <c r="U244" i="4"/>
  <c r="U114" i="4"/>
  <c r="U20" i="4"/>
  <c r="U182" i="4"/>
  <c r="U112" i="4"/>
  <c r="U388" i="4"/>
  <c r="U190" i="4"/>
  <c r="U371" i="4"/>
  <c r="U10" i="4"/>
  <c r="U56" i="4"/>
  <c r="U24" i="4"/>
  <c r="U61" i="4"/>
  <c r="U206" i="4"/>
  <c r="U330" i="4"/>
  <c r="U247" i="4"/>
  <c r="U199" i="4"/>
  <c r="U248" i="4"/>
  <c r="U94" i="4"/>
  <c r="U7" i="4"/>
  <c r="U86" i="4"/>
  <c r="U168" i="4"/>
  <c r="U170" i="4"/>
  <c r="U361" i="4"/>
  <c r="U87" i="4"/>
  <c r="U305" i="4"/>
  <c r="U387" i="4"/>
  <c r="U207" i="4"/>
  <c r="U60" i="4"/>
  <c r="U106" i="4"/>
  <c r="U47" i="4"/>
  <c r="U75" i="4"/>
  <c r="U365" i="4"/>
  <c r="U5" i="4"/>
  <c r="U45" i="4"/>
  <c r="U169" i="4"/>
  <c r="U363" i="4"/>
  <c r="U370" i="4"/>
  <c r="U126" i="4"/>
  <c r="U391" i="4"/>
  <c r="U335" i="4"/>
  <c r="U175" i="4"/>
  <c r="U393" i="4"/>
  <c r="U308" i="4"/>
  <c r="U30" i="4"/>
  <c r="U31" i="4"/>
  <c r="U34" i="4"/>
  <c r="U74" i="4"/>
  <c r="U23" i="4"/>
  <c r="U66" i="4"/>
  <c r="U111" i="4"/>
  <c r="U57" i="4"/>
  <c r="U154" i="4"/>
  <c r="U359" i="4"/>
  <c r="U14" i="4"/>
  <c r="U397" i="4"/>
  <c r="U333" i="4"/>
  <c r="U241" i="4"/>
  <c r="U410" i="4"/>
  <c r="U67" i="4"/>
  <c r="U40" i="4"/>
  <c r="U38" i="4"/>
  <c r="U324" i="4"/>
  <c r="U26" i="4"/>
  <c r="U240" i="4"/>
  <c r="U128" i="4"/>
  <c r="U275" i="4"/>
  <c r="U375" i="4"/>
  <c r="U246" i="4"/>
  <c r="U390" i="4"/>
  <c r="U389" i="4"/>
  <c r="U309" i="4"/>
  <c r="U409" i="4"/>
  <c r="U200" i="4"/>
  <c r="U243" i="4"/>
  <c r="U88" i="4"/>
  <c r="U136" i="4"/>
  <c r="U197" i="4"/>
  <c r="U178" i="4"/>
  <c r="U239" i="4"/>
  <c r="U174" i="4"/>
  <c r="U358" i="4"/>
  <c r="U62" i="4"/>
  <c r="U25" i="4"/>
  <c r="U356" i="4"/>
  <c r="U392" i="4"/>
  <c r="U52" i="4"/>
  <c r="U80" i="4"/>
  <c r="U89" i="4"/>
  <c r="U179" i="4"/>
  <c r="U71" i="4"/>
  <c r="U271" i="4"/>
  <c r="U369" i="4"/>
  <c r="U6" i="4"/>
  <c r="U82" i="4"/>
  <c r="U32" i="4"/>
  <c r="U374" i="4"/>
  <c r="U72" i="4"/>
  <c r="U129" i="4"/>
  <c r="U27" i="4"/>
  <c r="U307" i="4"/>
  <c r="U41" i="4"/>
  <c r="U173" i="4"/>
  <c r="U201" i="4"/>
  <c r="U39" i="4"/>
  <c r="U268" i="4"/>
  <c r="U15" i="4"/>
  <c r="U180" i="4"/>
  <c r="U153" i="4"/>
  <c r="U68" i="4"/>
  <c r="U242" i="4"/>
  <c r="U306" i="4"/>
  <c r="U354" i="4"/>
  <c r="U9" i="4"/>
  <c r="U36" i="4"/>
  <c r="U18" i="4"/>
  <c r="U177" i="4"/>
  <c r="U50" i="4"/>
  <c r="U385" i="4"/>
  <c r="U171" i="4"/>
  <c r="U325" i="4"/>
  <c r="U372" i="4"/>
  <c r="U108" i="4"/>
  <c r="U352" i="4"/>
  <c r="U159" i="4"/>
  <c r="U55" i="4"/>
  <c r="U353" i="4"/>
  <c r="U107" i="4"/>
  <c r="U21" i="4"/>
  <c r="U110" i="4"/>
  <c r="U51" i="4"/>
  <c r="U183" i="4"/>
  <c r="U8" i="4"/>
  <c r="U79" i="4"/>
  <c r="U327" i="4"/>
  <c r="U360" i="4"/>
  <c r="U11" i="4"/>
  <c r="U16" i="4"/>
  <c r="U44" i="4"/>
  <c r="U204" i="4"/>
  <c r="U386" i="4"/>
  <c r="U411" i="4"/>
  <c r="U65" i="4"/>
  <c r="U274" i="4"/>
  <c r="U249" i="4"/>
  <c r="U181" i="4"/>
  <c r="U272" i="4"/>
  <c r="U395" i="4"/>
  <c r="U95" i="4"/>
  <c r="U189" i="4"/>
  <c r="U116" i="4"/>
  <c r="U76" i="4"/>
  <c r="U267" i="4"/>
  <c r="U48" i="4"/>
  <c r="U188" i="4"/>
  <c r="U278" i="4"/>
  <c r="U276" i="4"/>
  <c r="U196" i="4"/>
  <c r="U273" i="4"/>
  <c r="U83" i="4"/>
  <c r="U127" i="4"/>
  <c r="U326" i="4"/>
  <c r="U270" i="4"/>
  <c r="U58" i="4"/>
  <c r="U211" i="4"/>
  <c r="U210" i="4"/>
  <c r="U22" i="4"/>
  <c r="U373" i="4"/>
  <c r="U69" i="4"/>
  <c r="U63" i="4"/>
  <c r="U113" i="4"/>
  <c r="U205" i="4"/>
  <c r="U91" i="4"/>
  <c r="U406" i="4"/>
  <c r="U323" i="4"/>
  <c r="U367" i="4"/>
  <c r="U250" i="4"/>
  <c r="U245" i="4"/>
  <c r="U77" i="4"/>
  <c r="U277" i="4"/>
  <c r="U90" i="4"/>
  <c r="U42" i="4"/>
  <c r="U364" i="4"/>
  <c r="U368" i="4"/>
  <c r="U151" i="4"/>
  <c r="U269" i="4"/>
  <c r="U407" i="4"/>
  <c r="U152" i="4"/>
  <c r="U208" i="4"/>
  <c r="U185" i="4"/>
  <c r="U237" i="4"/>
  <c r="U366" i="4"/>
  <c r="U304" i="4"/>
  <c r="U238" i="4"/>
  <c r="U408" i="4"/>
  <c r="U46" i="4"/>
  <c r="U33" i="4"/>
  <c r="U149" i="4"/>
  <c r="U49" i="4"/>
  <c r="U322" i="4"/>
  <c r="U334" i="4"/>
  <c r="U384" i="4"/>
  <c r="U191" i="4"/>
  <c r="U184" i="4"/>
  <c r="U81" i="4"/>
  <c r="U186" i="4"/>
  <c r="U394" i="4"/>
  <c r="U96" i="4"/>
  <c r="U332" i="4"/>
  <c r="U109" i="4"/>
  <c r="U150" i="4"/>
  <c r="U172" i="4"/>
  <c r="U29" i="4"/>
  <c r="U70" i="4"/>
  <c r="U93" i="4"/>
  <c r="U396" i="4"/>
  <c r="U209" i="4"/>
  <c r="U362" i="4"/>
  <c r="U203" i="4"/>
  <c r="U477" i="4"/>
  <c r="U476" i="4"/>
  <c r="U475" i="4"/>
  <c r="U474" i="4"/>
  <c r="U481" i="4"/>
  <c r="U479" i="4"/>
  <c r="U491" i="4"/>
  <c r="U493" i="4"/>
  <c r="U488" i="4"/>
  <c r="U484" i="4"/>
  <c r="U482" i="4"/>
  <c r="U487" i="4"/>
  <c r="U480" i="4"/>
  <c r="U486" i="4"/>
  <c r="U478" i="4"/>
  <c r="U490" i="4"/>
  <c r="U483" i="4"/>
  <c r="U489" i="4"/>
  <c r="U494" i="4"/>
  <c r="U485" i="4"/>
  <c r="U492" i="4"/>
  <c r="U427" i="4"/>
  <c r="U436" i="4"/>
  <c r="U420" i="4"/>
  <c r="U446" i="4"/>
  <c r="U428" i="4"/>
  <c r="U431" i="4"/>
  <c r="U432" i="4"/>
  <c r="U430" i="4"/>
  <c r="U421" i="4"/>
  <c r="U429" i="4"/>
  <c r="U435" i="4"/>
  <c r="U434" i="4"/>
  <c r="U439" i="4"/>
  <c r="U437" i="4"/>
  <c r="U438" i="4"/>
  <c r="U422" i="4"/>
  <c r="U433" i="4"/>
  <c r="U357" i="4"/>
  <c r="U187" i="4"/>
  <c r="U202" i="4"/>
  <c r="BD525" i="4" l="1"/>
  <c r="BD524" i="4"/>
  <c r="BD67" i="4" l="1"/>
  <c r="BD66" i="4" l="1"/>
  <c r="BD65" i="4" l="1"/>
  <c r="BD9" i="4"/>
  <c r="BD23" i="4" l="1"/>
  <c r="BD32" i="4" l="1"/>
  <c r="BD34" i="4"/>
  <c r="BD41" i="4" l="1"/>
  <c r="BD45" i="4"/>
  <c r="BD49" i="4" l="1"/>
  <c r="BD58" i="4" l="1"/>
  <c r="BD69" i="4"/>
  <c r="BD71" i="4" l="1"/>
  <c r="BD74" i="4" l="1"/>
  <c r="BD77" i="4" l="1"/>
  <c r="BD79" i="4"/>
  <c r="BD82" i="4" l="1"/>
  <c r="BD83" i="4" l="1"/>
  <c r="BD86" i="4"/>
  <c r="BD90" i="4" l="1"/>
  <c r="BD91" i="4" l="1"/>
  <c r="BD93" i="4"/>
  <c r="BD95" i="4"/>
  <c r="BD107" i="4" l="1"/>
  <c r="BD106" i="4" l="1"/>
  <c r="BD108" i="4" l="1"/>
  <c r="BD109" i="4" l="1"/>
  <c r="BD110" i="4" l="1"/>
  <c r="BD111" i="4"/>
  <c r="BD112" i="4"/>
  <c r="BD113" i="4" l="1"/>
  <c r="BD114" i="4"/>
  <c r="BD171" i="4" l="1"/>
  <c r="BD172" i="4" l="1"/>
  <c r="BD173" i="4"/>
  <c r="BD196" i="4" l="1"/>
  <c r="BD197" i="4"/>
  <c r="BD199" i="4" l="1"/>
  <c r="BD198" i="4" l="1"/>
  <c r="BD200" i="4"/>
  <c r="BD201" i="4" l="1"/>
  <c r="BD364" i="4" l="1"/>
  <c r="BD365" i="4" l="1"/>
  <c r="BD366" i="4" l="1"/>
  <c r="BD367" i="4" l="1"/>
  <c r="BD368" i="4"/>
  <c r="BD369" i="4" l="1"/>
  <c r="BD420" i="4" l="1"/>
  <c r="BD421" i="4" l="1"/>
  <c r="BD422" i="4"/>
  <c r="BD489" i="4"/>
  <c r="BD96" i="4"/>
  <c r="BD119" i="4"/>
  <c r="BD25" i="4"/>
  <c r="BD26" i="4"/>
  <c r="BD250" i="4"/>
  <c r="BD394" i="4"/>
  <c r="BD554" i="4"/>
  <c r="BD75" i="4"/>
  <c r="BD267" i="4"/>
  <c r="BD395" i="4"/>
  <c r="BD539" i="4"/>
  <c r="BD380" i="4"/>
  <c r="BD508" i="4"/>
  <c r="BD227" i="4"/>
  <c r="BD402" i="4"/>
  <c r="BD158" i="4"/>
  <c r="BD302" i="4"/>
  <c r="BD446" i="4"/>
  <c r="BD225" i="4"/>
  <c r="BD63" i="4"/>
  <c r="BD239" i="4"/>
  <c r="BD415" i="4"/>
  <c r="BD129" i="4"/>
  <c r="BD353" i="4"/>
  <c r="BD18" i="4"/>
  <c r="BD386" i="4"/>
  <c r="BD488" i="4"/>
  <c r="BD484" i="4"/>
  <c r="BD21" i="4"/>
  <c r="BD169" i="4"/>
  <c r="BD325" i="4"/>
  <c r="BD469" i="4"/>
  <c r="BD102" i="4"/>
  <c r="BD262" i="4"/>
  <c r="BD390" i="4"/>
  <c r="BD518" i="4"/>
  <c r="BD147" i="4"/>
  <c r="BD499" i="4"/>
  <c r="BD151" i="4"/>
  <c r="BD311" i="4"/>
  <c r="BD455" i="4"/>
  <c r="BD361" i="4"/>
  <c r="BD505" i="4"/>
  <c r="BD195" i="4"/>
  <c r="BD24" i="4"/>
  <c r="BD184" i="4"/>
  <c r="BD344" i="4"/>
  <c r="BD504" i="4"/>
  <c r="BD60" i="4"/>
  <c r="BD125" i="4"/>
  <c r="BD269" i="4"/>
  <c r="BD413" i="4"/>
  <c r="BD128" i="4"/>
  <c r="BD304" i="4"/>
  <c r="BD464" i="4"/>
  <c r="BD162" i="4"/>
  <c r="BD502" i="4"/>
  <c r="BD51" i="4"/>
  <c r="BD514" i="4"/>
  <c r="BD57" i="4"/>
  <c r="BD42" i="4"/>
  <c r="BD266" i="4"/>
  <c r="BD410" i="4"/>
  <c r="BD204" i="4"/>
  <c r="BD123" i="4"/>
  <c r="BD283" i="4"/>
  <c r="BD411" i="4"/>
  <c r="BD555" i="4"/>
  <c r="BD396" i="4"/>
  <c r="BD291" i="4"/>
  <c r="BD14" i="4"/>
  <c r="BD174" i="4"/>
  <c r="BD318" i="4"/>
  <c r="BD462" i="4"/>
  <c r="BD289" i="4"/>
  <c r="BD127" i="4"/>
  <c r="BD271" i="4"/>
  <c r="BD431" i="4"/>
  <c r="BD145" i="4"/>
  <c r="BD401" i="4"/>
  <c r="BD211" i="4"/>
  <c r="BD418" i="4"/>
  <c r="BD468" i="4"/>
  <c r="BD439" i="4"/>
  <c r="BD397" i="4"/>
  <c r="BD356" i="4"/>
  <c r="BD500" i="4"/>
  <c r="BD278" i="4"/>
  <c r="BD406" i="4"/>
  <c r="BD534" i="4"/>
  <c r="BD179" i="4"/>
  <c r="BD547" i="4"/>
  <c r="BD540" i="4"/>
  <c r="BD167" i="4"/>
  <c r="BD327" i="4"/>
  <c r="BD471" i="4"/>
  <c r="BD217" i="4"/>
  <c r="BD377" i="4"/>
  <c r="BD521" i="4"/>
  <c r="BD259" i="4"/>
  <c r="BD40" i="4"/>
  <c r="BD170" i="4"/>
  <c r="BD360" i="4"/>
  <c r="BD520" i="4"/>
  <c r="BD76" i="4"/>
  <c r="BD141" i="4"/>
  <c r="BD285" i="4"/>
  <c r="BD429" i="4"/>
  <c r="BD144" i="4"/>
  <c r="BD320" i="4"/>
  <c r="BD480" i="4"/>
  <c r="BD131" i="4"/>
  <c r="BD288" i="4"/>
  <c r="BD341" i="4"/>
  <c r="BD73" i="4"/>
  <c r="BD122" i="4"/>
  <c r="BD298" i="4"/>
  <c r="BD458" i="4"/>
  <c r="BD236" i="4"/>
  <c r="BD139" i="4"/>
  <c r="BD299" i="4"/>
  <c r="BD427" i="4"/>
  <c r="BD188" i="4"/>
  <c r="BD412" i="4"/>
  <c r="BD226" i="4"/>
  <c r="BD339" i="4"/>
  <c r="BD30" i="4"/>
  <c r="BD190" i="4"/>
  <c r="BD334" i="4"/>
  <c r="BD478" i="4"/>
  <c r="BD337" i="4"/>
  <c r="BD143" i="4"/>
  <c r="BD303" i="4"/>
  <c r="BD463" i="4"/>
  <c r="BD161" i="4"/>
  <c r="BD417" i="4"/>
  <c r="BD146" i="4"/>
  <c r="BD466" i="4"/>
  <c r="BD451" i="4"/>
  <c r="BD545" i="4"/>
  <c r="BD118" i="4"/>
  <c r="BD100" i="4"/>
  <c r="BD244" i="4"/>
  <c r="BD372" i="4"/>
  <c r="BD516" i="4"/>
  <c r="BD85" i="4"/>
  <c r="BD229" i="4"/>
  <c r="BD357" i="4"/>
  <c r="BD501" i="4"/>
  <c r="BD150" i="4"/>
  <c r="BD294" i="4"/>
  <c r="BD210" i="4"/>
  <c r="BD550" i="4"/>
  <c r="BD243" i="4"/>
  <c r="BD99" i="4"/>
  <c r="BD183" i="4"/>
  <c r="BD343" i="4"/>
  <c r="BD487" i="4"/>
  <c r="BD233" i="4"/>
  <c r="BD393" i="4"/>
  <c r="BD537" i="4"/>
  <c r="BD307" i="4"/>
  <c r="BD56" i="4"/>
  <c r="BD216" i="4"/>
  <c r="BD376" i="4"/>
  <c r="BD536" i="4"/>
  <c r="BD208" i="4"/>
  <c r="BD157" i="4"/>
  <c r="BD301" i="4"/>
  <c r="BD445" i="4"/>
  <c r="BD160" i="4"/>
  <c r="BD336" i="4"/>
  <c r="BD496" i="4"/>
  <c r="BD453" i="4"/>
  <c r="BD8" i="4"/>
  <c r="BD44" i="4"/>
  <c r="BD340" i="4"/>
  <c r="BD6" i="4"/>
  <c r="BD89" i="4"/>
  <c r="BD138" i="4"/>
  <c r="BD314" i="4"/>
  <c r="BD474" i="4"/>
  <c r="BD268" i="4"/>
  <c r="BD155" i="4"/>
  <c r="BD315" i="4"/>
  <c r="BD168" i="4"/>
  <c r="BD428" i="4"/>
  <c r="BD290" i="4"/>
  <c r="BD387" i="4"/>
  <c r="BD46" i="4"/>
  <c r="BD206" i="4"/>
  <c r="BD350" i="4"/>
  <c r="BD494" i="4"/>
  <c r="BD385" i="4"/>
  <c r="BD159" i="4"/>
  <c r="BD319" i="4"/>
  <c r="BD479" i="4"/>
  <c r="BD193" i="4"/>
  <c r="BD465" i="4"/>
  <c r="BD178" i="4"/>
  <c r="BD246" i="4"/>
  <c r="BD136" i="4"/>
  <c r="BD324" i="4"/>
  <c r="BD84" i="4"/>
  <c r="BD116" i="4"/>
  <c r="BD260" i="4"/>
  <c r="BD388" i="4"/>
  <c r="BD532" i="4"/>
  <c r="BD101" i="4"/>
  <c r="BD245" i="4"/>
  <c r="BD373" i="4"/>
  <c r="BD517" i="4"/>
  <c r="BD182" i="4"/>
  <c r="BD310" i="4"/>
  <c r="BD438" i="4"/>
  <c r="BD275" i="4"/>
  <c r="BD7" i="4"/>
  <c r="BD215" i="4"/>
  <c r="BD359" i="4"/>
  <c r="BD503" i="4"/>
  <c r="BD249" i="4"/>
  <c r="BD409" i="4"/>
  <c r="BD553" i="4"/>
  <c r="BD355" i="4"/>
  <c r="BD72" i="4"/>
  <c r="BD232" i="4"/>
  <c r="BD392" i="4"/>
  <c r="BD552" i="4"/>
  <c r="BD124" i="4"/>
  <c r="BD154" i="4"/>
  <c r="BD317" i="4"/>
  <c r="BD461" i="4"/>
  <c r="BD16" i="4"/>
  <c r="BD192" i="4"/>
  <c r="BD352" i="4"/>
  <c r="BD512" i="4"/>
  <c r="BD181" i="4"/>
  <c r="BD312" i="4"/>
  <c r="BD541" i="4"/>
  <c r="BD68" i="4"/>
  <c r="BD22" i="4"/>
  <c r="BD530" i="4"/>
  <c r="BD105" i="4"/>
  <c r="BD186" i="4"/>
  <c r="BD330" i="4"/>
  <c r="BD490" i="4"/>
  <c r="BD316" i="4"/>
  <c r="BD187" i="4"/>
  <c r="BD331" i="4"/>
  <c r="BD459" i="4"/>
  <c r="BD284" i="4"/>
  <c r="BD209" i="4"/>
  <c r="BD354" i="4"/>
  <c r="BD435" i="4"/>
  <c r="BD62" i="4"/>
  <c r="BD222" i="4"/>
  <c r="BD382" i="4"/>
  <c r="BD510" i="4"/>
  <c r="BD433" i="4"/>
  <c r="BD175" i="4"/>
  <c r="BD335" i="4"/>
  <c r="BD495" i="4"/>
  <c r="BD241" i="4"/>
  <c r="BD481" i="4"/>
  <c r="BD194" i="4"/>
  <c r="BD528" i="4"/>
  <c r="BD309" i="4"/>
  <c r="BD345" i="4"/>
  <c r="BD212" i="4"/>
  <c r="BD132" i="4"/>
  <c r="BD276" i="4"/>
  <c r="BD404" i="4"/>
  <c r="BD548" i="4"/>
  <c r="BD117" i="4"/>
  <c r="BD261" i="4"/>
  <c r="BD389" i="4"/>
  <c r="BD533" i="4"/>
  <c r="BD153" i="4"/>
  <c r="BD326" i="4"/>
  <c r="BD454" i="4"/>
  <c r="BD370" i="4"/>
  <c r="BD323" i="4"/>
  <c r="BD39" i="4"/>
  <c r="BD231" i="4"/>
  <c r="BD375" i="4"/>
  <c r="BD519" i="4"/>
  <c r="BD265" i="4"/>
  <c r="BD403" i="4"/>
  <c r="BD88" i="4"/>
  <c r="BD248" i="4"/>
  <c r="BD408" i="4"/>
  <c r="BD140" i="4"/>
  <c r="BD189" i="4"/>
  <c r="BD333" i="4"/>
  <c r="BD477" i="4"/>
  <c r="BD48" i="4"/>
  <c r="BD224" i="4"/>
  <c r="BD384" i="4"/>
  <c r="BD544" i="4"/>
  <c r="BD50" i="4"/>
  <c r="BD228" i="4"/>
  <c r="BD38" i="4"/>
  <c r="BD185" i="4"/>
  <c r="BD121" i="4"/>
  <c r="BD202" i="4"/>
  <c r="BD346" i="4"/>
  <c r="BD506" i="4"/>
  <c r="BD11" i="4"/>
  <c r="BD203" i="4"/>
  <c r="BD347" i="4"/>
  <c r="BD475" i="4"/>
  <c r="BD300" i="4"/>
  <c r="BD460" i="4"/>
  <c r="BD434" i="4"/>
  <c r="BD483" i="4"/>
  <c r="BD94" i="4"/>
  <c r="BD238" i="4"/>
  <c r="BD398" i="4"/>
  <c r="BD15" i="4"/>
  <c r="BD191" i="4"/>
  <c r="BD351" i="4"/>
  <c r="BD511" i="4"/>
  <c r="BD273" i="4"/>
  <c r="BD497" i="4"/>
  <c r="BD242" i="4"/>
  <c r="BD5" i="4"/>
  <c r="BD61" i="4"/>
  <c r="BD180" i="4"/>
  <c r="BD53" i="4"/>
  <c r="BD20" i="4"/>
  <c r="BD148" i="4"/>
  <c r="BD292" i="4"/>
  <c r="BD436" i="4"/>
  <c r="BD526" i="4"/>
  <c r="BD149" i="4"/>
  <c r="BD277" i="4"/>
  <c r="BD405" i="4"/>
  <c r="BD549" i="4"/>
  <c r="BD214" i="4"/>
  <c r="BD342" i="4"/>
  <c r="BD470" i="4"/>
  <c r="BD498" i="4"/>
  <c r="BD371" i="4"/>
  <c r="BD55" i="4"/>
  <c r="BD247" i="4"/>
  <c r="BD391" i="4"/>
  <c r="BD535" i="4"/>
  <c r="BD297" i="4"/>
  <c r="BD457" i="4"/>
  <c r="BD322" i="4"/>
  <c r="BD467" i="4"/>
  <c r="BD104" i="4"/>
  <c r="BD264" i="4"/>
  <c r="BD456" i="4"/>
  <c r="BD531" i="4"/>
  <c r="BD156" i="4"/>
  <c r="BD205" i="4"/>
  <c r="BD349" i="4"/>
  <c r="BD493" i="4"/>
  <c r="BD64" i="4"/>
  <c r="BD240" i="4"/>
  <c r="BD400" i="4"/>
  <c r="BD98" i="4"/>
  <c r="BD374" i="4"/>
  <c r="BD432" i="4"/>
  <c r="BD213" i="4"/>
  <c r="BD54" i="4"/>
  <c r="BD306" i="4"/>
  <c r="BD137" i="4"/>
  <c r="BD218" i="4"/>
  <c r="BD362" i="4"/>
  <c r="BD522" i="4"/>
  <c r="BD27" i="4"/>
  <c r="BD219" i="4"/>
  <c r="BD363" i="4"/>
  <c r="BD491" i="4"/>
  <c r="BD332" i="4"/>
  <c r="BD476" i="4"/>
  <c r="BD482" i="4"/>
  <c r="BD126" i="4"/>
  <c r="BD270" i="4"/>
  <c r="BD414" i="4"/>
  <c r="BD97" i="4"/>
  <c r="BD31" i="4"/>
  <c r="BD207" i="4"/>
  <c r="BD383" i="4"/>
  <c r="BD543" i="4"/>
  <c r="BD305" i="4"/>
  <c r="BD513" i="4"/>
  <c r="BD274" i="4"/>
  <c r="BD52" i="4"/>
  <c r="BD295" i="4"/>
  <c r="BD485" i="4"/>
  <c r="BD36" i="4"/>
  <c r="BD164" i="4"/>
  <c r="BD308" i="4"/>
  <c r="BD452" i="4"/>
  <c r="BD542" i="4"/>
  <c r="BD165" i="4"/>
  <c r="BD293" i="4"/>
  <c r="BD437" i="4"/>
  <c r="BD527" i="4"/>
  <c r="BD230" i="4"/>
  <c r="BD358" i="4"/>
  <c r="BD486" i="4"/>
  <c r="BD556" i="4"/>
  <c r="BD419" i="4"/>
  <c r="BD70" i="4"/>
  <c r="BD87" i="4"/>
  <c r="BD263" i="4"/>
  <c r="BD407" i="4"/>
  <c r="BD551" i="4"/>
  <c r="BD313" i="4"/>
  <c r="BD473" i="4"/>
  <c r="BD546" i="4"/>
  <c r="BD515" i="4"/>
  <c r="BD120" i="4"/>
  <c r="BD296" i="4"/>
  <c r="BD472" i="4"/>
  <c r="BD35" i="4"/>
  <c r="BD10" i="4"/>
  <c r="BD234" i="4"/>
  <c r="BD378" i="4"/>
  <c r="BD538" i="4"/>
  <c r="BD59" i="4"/>
  <c r="BD235" i="4"/>
  <c r="BD379" i="4"/>
  <c r="BD507" i="4"/>
  <c r="BD348" i="4"/>
  <c r="BD492" i="4"/>
  <c r="BD152" i="4"/>
  <c r="BD28" i="4"/>
  <c r="BD29" i="4"/>
  <c r="BD221" i="4"/>
  <c r="BD381" i="4"/>
  <c r="BD509" i="4"/>
  <c r="BD142" i="4"/>
  <c r="BD286" i="4"/>
  <c r="BD430" i="4"/>
  <c r="BD177" i="4"/>
  <c r="BD47" i="4"/>
  <c r="BD223" i="4"/>
  <c r="BD399" i="4"/>
  <c r="BD81" i="4"/>
  <c r="BD321" i="4"/>
  <c r="BD529" i="4"/>
  <c r="BD338" i="4"/>
  <c r="BD80" i="4"/>
  <c r="BD272" i="4"/>
  <c r="BD416" i="4"/>
  <c r="BD33" i="4"/>
</calcChain>
</file>

<file path=xl/sharedStrings.xml><?xml version="1.0" encoding="utf-8"?>
<sst xmlns="http://schemas.openxmlformats.org/spreadsheetml/2006/main" count="11999" uniqueCount="3502">
  <si>
    <t>Balorgh</t>
  </si>
  <si>
    <t>Blood Spawn</t>
  </si>
  <si>
    <t>Chokethorn</t>
  </si>
  <si>
    <t>Domihaus</t>
  </si>
  <si>
    <t>Earthgore</t>
  </si>
  <si>
    <t>Engine Guardian</t>
  </si>
  <si>
    <t>Grothdarr</t>
  </si>
  <si>
    <t>Iceheart</t>
  </si>
  <si>
    <t>Ilambris</t>
  </si>
  <si>
    <t>Infernal Guardian</t>
  </si>
  <si>
    <t>Kra'gh</t>
  </si>
  <si>
    <t>Lord Warden</t>
  </si>
  <si>
    <t>Maw of the Infernal</t>
  </si>
  <si>
    <t>Mighty Chudan</t>
  </si>
  <si>
    <t>Molag Kena</t>
  </si>
  <si>
    <t>Nerien'eth</t>
  </si>
  <si>
    <t>Nightflame</t>
  </si>
  <si>
    <t>Pirate Skeleton</t>
  </si>
  <si>
    <t>Scourge Harvester</t>
  </si>
  <si>
    <t>Selene</t>
  </si>
  <si>
    <t>Sellistrix</t>
  </si>
  <si>
    <t>Sentinel of Rkugamz</t>
  </si>
  <si>
    <t>Shadowrend</t>
  </si>
  <si>
    <t>Slimecraw</t>
  </si>
  <si>
    <t>Spawn of Mephala</t>
  </si>
  <si>
    <t>Stonekeeper</t>
  </si>
  <si>
    <t>Stormfist</t>
  </si>
  <si>
    <t>Swarm Mother</t>
  </si>
  <si>
    <t>Symphony of Blades</t>
  </si>
  <si>
    <t>Tremorscale</t>
  </si>
  <si>
    <t>Thurvokun</t>
  </si>
  <si>
    <t>Valkyn Skoria</t>
  </si>
  <si>
    <t>Velidreth</t>
  </si>
  <si>
    <t>Vykosa</t>
  </si>
  <si>
    <t>Zaan</t>
  </si>
  <si>
    <t>Wolfhunter</t>
  </si>
  <si>
    <t>Horns of the Reach</t>
  </si>
  <si>
    <t>Dragon Bones</t>
  </si>
  <si>
    <t>Shadows of the Hist</t>
  </si>
  <si>
    <t>Imperial City</t>
  </si>
  <si>
    <t>Wrathstone</t>
  </si>
  <si>
    <t>March of Sacrifices</t>
  </si>
  <si>
    <t>Spindleclutch II</t>
  </si>
  <si>
    <t>Elden Hollow I</t>
  </si>
  <si>
    <t>Falkreath Hold</t>
  </si>
  <si>
    <t>Bloodroot Forge</t>
  </si>
  <si>
    <t>Darkshade Caverns II</t>
  </si>
  <si>
    <t>Vaults of Madness</t>
  </si>
  <si>
    <t>Direfrost Keep</t>
  </si>
  <si>
    <t>Crypt of Hearts I</t>
  </si>
  <si>
    <t>City of Ash I</t>
  </si>
  <si>
    <t>Fungal Grotto I</t>
  </si>
  <si>
    <t>Imperial City Prison</t>
  </si>
  <si>
    <t>Ruins of Mazzatun</t>
  </si>
  <si>
    <t>White-Gold Tower</t>
  </si>
  <si>
    <t>Crypt of Hearts II</t>
  </si>
  <si>
    <t>Elden Hollow II</t>
  </si>
  <si>
    <t>Blackheart Haven</t>
  </si>
  <si>
    <t>Wayrest Sewers II</t>
  </si>
  <si>
    <t>Selene's Web</t>
  </si>
  <si>
    <t>Arx Corinium</t>
  </si>
  <si>
    <t>Darkshade Caverns I</t>
  </si>
  <si>
    <t>Wayrest Sewers I</t>
  </si>
  <si>
    <t>Fungal Grotto II</t>
  </si>
  <si>
    <t>Frostvault</t>
  </si>
  <si>
    <t>Tempest Island</t>
  </si>
  <si>
    <t>Spindleclutch I</t>
  </si>
  <si>
    <t>Depths of Malatar</t>
  </si>
  <si>
    <t>Volenfell</t>
  </si>
  <si>
    <t>Fang Lair</t>
  </si>
  <si>
    <t>Blessed Crucible</t>
  </si>
  <si>
    <t>City of Ash II</t>
  </si>
  <si>
    <t>Cradle of Shadows</t>
  </si>
  <si>
    <t>Moon Hunter Keep</t>
  </si>
  <si>
    <t>Scalecaller Peak</t>
  </si>
  <si>
    <t>DLC Name</t>
  </si>
  <si>
    <t>Thieves Guild</t>
  </si>
  <si>
    <t>Dark Brotherhood</t>
  </si>
  <si>
    <t>Clockwork City</t>
  </si>
  <si>
    <t>Summerset</t>
  </si>
  <si>
    <t>Murkmire</t>
  </si>
  <si>
    <t>Name DE</t>
  </si>
  <si>
    <t>Name EN</t>
  </si>
  <si>
    <t>ESO ingame setId</t>
  </si>
  <si>
    <t>Included in base game</t>
  </si>
  <si>
    <t>DLC or CHAPTER Id</t>
  </si>
  <si>
    <t>Undaunted chest Id</t>
  </si>
  <si>
    <t>Chest owner name</t>
  </si>
  <si>
    <t>Urgalarg Chief-bane</t>
  </si>
  <si>
    <t>Maj al-Ragath</t>
  </si>
  <si>
    <t>Gilirion the Redbeard</t>
  </si>
  <si>
    <t>false</t>
  </si>
  <si>
    <t>true</t>
  </si>
  <si>
    <t>Is veteran dungeon</t>
  </si>
  <si>
    <t>ESO internal zoneId</t>
  </si>
  <si>
    <t>Dungeon name EN</t>
  </si>
  <si>
    <t>The Banished Cells I</t>
  </si>
  <si>
    <t>The Banished Cells II</t>
  </si>
  <si>
    <t>ESO internal parent zoneId</t>
  </si>
  <si>
    <t>Zone Name EN</t>
  </si>
  <si>
    <t>Is a dungeon?</t>
  </si>
  <si>
    <t>ESO internal zoneIndex</t>
  </si>
  <si>
    <t>Clean Test</t>
  </si>
  <si>
    <t>Glenumbra</t>
  </si>
  <si>
    <t>Stormhaven</t>
  </si>
  <si>
    <t>Rivenspire</t>
  </si>
  <si>
    <t>Stonefalls</t>
  </si>
  <si>
    <t>Deshaan</t>
  </si>
  <si>
    <t>Malabal Tor</t>
  </si>
  <si>
    <t>Bangkorai</t>
  </si>
  <si>
    <t>Eastmarch</t>
  </si>
  <si>
    <t>The Rift</t>
  </si>
  <si>
    <t>Alik'r Desert</t>
  </si>
  <si>
    <t>Greenshade</t>
  </si>
  <si>
    <t>Shadowfen</t>
  </si>
  <si>
    <t>Root Sunder Ruins</t>
  </si>
  <si>
    <t>Sanguine's Demesne</t>
  </si>
  <si>
    <t>Rulanyil's Fall</t>
  </si>
  <si>
    <t>Crimson Cove</t>
  </si>
  <si>
    <t>Bonesnap Ruins</t>
  </si>
  <si>
    <t>Emeric's Dream</t>
  </si>
  <si>
    <t>Obsidian Scar</t>
  </si>
  <si>
    <t>Cath Bedraud</t>
  </si>
  <si>
    <t>Bisnensel</t>
  </si>
  <si>
    <t>Razak's Wheel</t>
  </si>
  <si>
    <t>Cyrodiil</t>
  </si>
  <si>
    <t>Loriasel</t>
  </si>
  <si>
    <t>The Apothecarium</t>
  </si>
  <si>
    <t>Tribunal Temple</t>
  </si>
  <si>
    <t>Reservoir of Souls</t>
  </si>
  <si>
    <t>Ash Mountain</t>
  </si>
  <si>
    <t>Virak Keep</t>
  </si>
  <si>
    <t>Tormented Spire</t>
  </si>
  <si>
    <t>The Harborage</t>
  </si>
  <si>
    <t>The Foundry of Woe</t>
  </si>
  <si>
    <t>Castle of the Worm</t>
  </si>
  <si>
    <t>Cheesemonger's Hollow</t>
  </si>
  <si>
    <t>Mzeneldt</t>
  </si>
  <si>
    <t>The Earth Forge</t>
  </si>
  <si>
    <t>Halls of Submission</t>
  </si>
  <si>
    <t>Mournhold Sewers</t>
  </si>
  <si>
    <t>Sunscale Ruins</t>
  </si>
  <si>
    <t>Lair of the Skin Stealer</t>
  </si>
  <si>
    <t>Vision of the Hist</t>
  </si>
  <si>
    <t>Crow's Wood</t>
  </si>
  <si>
    <t>The Halls of Torment</t>
  </si>
  <si>
    <t>Circus of Cheerful Slaughter</t>
  </si>
  <si>
    <t>Chateau of the Ravenous Rodent</t>
  </si>
  <si>
    <t>Dresan Keep</t>
  </si>
  <si>
    <t>Tomb of Lost Kings</t>
  </si>
  <si>
    <t>Breagha-Fin</t>
  </si>
  <si>
    <t>The Sunken Road</t>
  </si>
  <si>
    <t>Bangkorai Garrison</t>
  </si>
  <si>
    <t>Nilata Ruins</t>
  </si>
  <si>
    <t>Hall of Heroes</t>
  </si>
  <si>
    <t>Silyanorn Ruins</t>
  </si>
  <si>
    <t>Ruins of Ten-Maur-Wolk</t>
  </si>
  <si>
    <t>Odious Chapel</t>
  </si>
  <si>
    <t>Temple of Sul</t>
  </si>
  <si>
    <t>White Rose Prison Dungeon</t>
  </si>
  <si>
    <t>Impervious Vault</t>
  </si>
  <si>
    <t>Salas En</t>
  </si>
  <si>
    <t>Kulati Mines</t>
  </si>
  <si>
    <t>House Indoril Crypt</t>
  </si>
  <si>
    <t>Fort Arand Dungeons</t>
  </si>
  <si>
    <t>Coral Heart Chamber</t>
  </si>
  <si>
    <t>Heimlyn Keep Reliquary</t>
  </si>
  <si>
    <t>Iliath Temple Mines</t>
  </si>
  <si>
    <t>House Dres Crypts</t>
  </si>
  <si>
    <t>Mzithumz</t>
  </si>
  <si>
    <t>Tal'Deic Crypts</t>
  </si>
  <si>
    <t>Narsis Ruins</t>
  </si>
  <si>
    <t>The Hollow Cave</t>
  </si>
  <si>
    <t>Shad Astula Underhalls</t>
  </si>
  <si>
    <t>Deepcrag Den</t>
  </si>
  <si>
    <t>Bthanual</t>
  </si>
  <si>
    <t>Crosswych Mine</t>
  </si>
  <si>
    <t>Vaults of Vernim</t>
  </si>
  <si>
    <t>Arcwind Point</t>
  </si>
  <si>
    <t>Trolhetta</t>
  </si>
  <si>
    <t>Lost Knife Cave</t>
  </si>
  <si>
    <t>Bonestrewn Barrow</t>
  </si>
  <si>
    <t>Wittestadr Crypts</t>
  </si>
  <si>
    <t>Mistwatch Crevasse</t>
  </si>
  <si>
    <t>Fort Morvunskar</t>
  </si>
  <si>
    <t>Mzulft</t>
  </si>
  <si>
    <t>Cragwallow</t>
  </si>
  <si>
    <t>Eyevea</t>
  </si>
  <si>
    <t>Stormwarden Undercroft</t>
  </si>
  <si>
    <t>Abamath Ruins</t>
  </si>
  <si>
    <t>Shrine of the Black Maw</t>
  </si>
  <si>
    <t>Broken Tusk</t>
  </si>
  <si>
    <t>Atanaz Ruins</t>
  </si>
  <si>
    <t>Chid-Moska Ruins</t>
  </si>
  <si>
    <t>Onkobra Kwama Mine</t>
  </si>
  <si>
    <t>Gandranen Ruins</t>
  </si>
  <si>
    <t>Pregame</t>
  </si>
  <si>
    <t>Bleakrock Isle</t>
  </si>
  <si>
    <t>Bal Foyen</t>
  </si>
  <si>
    <t>Bad Man's Hallows</t>
  </si>
  <si>
    <t>Inner Sea Armature</t>
  </si>
  <si>
    <t>Mephala's Nest</t>
  </si>
  <si>
    <t>Softloam Cavern</t>
  </si>
  <si>
    <t>Hightide Hollow</t>
  </si>
  <si>
    <t>Sheogorath's Tongue</t>
  </si>
  <si>
    <t>Emberflint Mine</t>
  </si>
  <si>
    <t>Forgotten Crypts</t>
  </si>
  <si>
    <t>Lost City of the Na-Totambu</t>
  </si>
  <si>
    <t>Ilessan Tower</t>
  </si>
  <si>
    <t>Silumm</t>
  </si>
  <si>
    <t>The Mines of Khuras</t>
  </si>
  <si>
    <t>Enduum</t>
  </si>
  <si>
    <t>Ebon Crypt</t>
  </si>
  <si>
    <t>Cryptwatch Fort</t>
  </si>
  <si>
    <t>Portdun Watch</t>
  </si>
  <si>
    <t>Koeglin Mine</t>
  </si>
  <si>
    <t>Pariah Catacombs</t>
  </si>
  <si>
    <t>Farangel's Delve</t>
  </si>
  <si>
    <t>Bearclaw Mine</t>
  </si>
  <si>
    <t>Norvulk Ruins</t>
  </si>
  <si>
    <t>Crestshade Mine</t>
  </si>
  <si>
    <t>Flyleaf Catacombs</t>
  </si>
  <si>
    <t>Tribulation Crypt</t>
  </si>
  <si>
    <t>Orc's Finger Ruins</t>
  </si>
  <si>
    <t>Erokii Ruins</t>
  </si>
  <si>
    <t>Hildune's Secret Refuge</t>
  </si>
  <si>
    <t>Santaki</t>
  </si>
  <si>
    <t>Divad's Chagrin Mine</t>
  </si>
  <si>
    <t>Aldunz</t>
  </si>
  <si>
    <t>Coldrock Diggings</t>
  </si>
  <si>
    <t>Sandblown Mine</t>
  </si>
  <si>
    <t>Yldzuun</t>
  </si>
  <si>
    <t>Torog's Spite</t>
  </si>
  <si>
    <t>Troll's Toothpick</t>
  </si>
  <si>
    <t>Viridian Watch</t>
  </si>
  <si>
    <t>Crypt of the Exiles</t>
  </si>
  <si>
    <t>Klathzgar</t>
  </si>
  <si>
    <t>Rubble Butte</t>
  </si>
  <si>
    <t>Hall of the Dead</t>
  </si>
  <si>
    <t>The Lion's Den</t>
  </si>
  <si>
    <t>Skuldafn</t>
  </si>
  <si>
    <t>Coldharbour</t>
  </si>
  <si>
    <t>Hall of Trials</t>
  </si>
  <si>
    <t>Cradlecrush Arena</t>
  </si>
  <si>
    <t>The Chill Hollow</t>
  </si>
  <si>
    <t>Icehammer's Vault</t>
  </si>
  <si>
    <t>Old Sord's Cave</t>
  </si>
  <si>
    <t>The Frigid Grotto</t>
  </si>
  <si>
    <t>Stormcrag Crypt</t>
  </si>
  <si>
    <t>The Bastard's Tomb</t>
  </si>
  <si>
    <t>Library of Dusk</t>
  </si>
  <si>
    <t>Lightless Oubliette</t>
  </si>
  <si>
    <t>Lightless Cell</t>
  </si>
  <si>
    <t>The Black Forge</t>
  </si>
  <si>
    <t>The Vile Laboratory</t>
  </si>
  <si>
    <t>Reaver Citadel Pyramid</t>
  </si>
  <si>
    <t>The Mooring</t>
  </si>
  <si>
    <t>Manor of Revelry</t>
  </si>
  <si>
    <t>The Endless Stair</t>
  </si>
  <si>
    <t>Chapel of Light</t>
  </si>
  <si>
    <t>Grunda's Gatehouse</t>
  </si>
  <si>
    <t>Dra'bul</t>
  </si>
  <si>
    <t>Shrine of Mauloch</t>
  </si>
  <si>
    <t>Silvenar's Audience Hall</t>
  </si>
  <si>
    <t>Auridon</t>
  </si>
  <si>
    <t>Reaper's March</t>
  </si>
  <si>
    <t>Grahtwood</t>
  </si>
  <si>
    <t>Ragnthar</t>
  </si>
  <si>
    <t>Fort Virak Ruin</t>
  </si>
  <si>
    <t>Tower of the Vale</t>
  </si>
  <si>
    <t>Phaer Catacombs</t>
  </si>
  <si>
    <t>Reliquary Ruins</t>
  </si>
  <si>
    <t>The Veiled Keep</t>
  </si>
  <si>
    <t>The Vault of Exile</t>
  </si>
  <si>
    <t>Saltspray Cave</t>
  </si>
  <si>
    <t>Ezduiin Undercroft</t>
  </si>
  <si>
    <t>The Refuge of Dread</t>
  </si>
  <si>
    <t>Ondil</t>
  </si>
  <si>
    <t>Del's Claim</t>
  </si>
  <si>
    <t>Entila's Folly</t>
  </si>
  <si>
    <t>Wansalen</t>
  </si>
  <si>
    <t>Mehrunes' Spite</t>
  </si>
  <si>
    <t>Bewan</t>
  </si>
  <si>
    <t>Shor's Stone Mine</t>
  </si>
  <si>
    <t>Northwind Mine</t>
  </si>
  <si>
    <t>Fallowstone Vault</t>
  </si>
  <si>
    <t>Lady Llarel's Shelter</t>
  </si>
  <si>
    <t>Lower Bthanual</t>
  </si>
  <si>
    <t>The Triple Circle Mine</t>
  </si>
  <si>
    <t>Taleon's Crag</t>
  </si>
  <si>
    <t>Knife Ear Grotto</t>
  </si>
  <si>
    <t>The Corpse Garden</t>
  </si>
  <si>
    <t>The Hunting Grounds</t>
  </si>
  <si>
    <t>Nimalten Barrow</t>
  </si>
  <si>
    <t>Avanchnzel</t>
  </si>
  <si>
    <t>Pinepeak Caverns</t>
  </si>
  <si>
    <t>Trolhetta Cave</t>
  </si>
  <si>
    <t>Inner Tanzelwil</t>
  </si>
  <si>
    <t>Aba-Loria</t>
  </si>
  <si>
    <t>The Vault of Haman Forgefire</t>
  </si>
  <si>
    <t>The Grotto of Depravity</t>
  </si>
  <si>
    <t>Cave of Trophies</t>
  </si>
  <si>
    <t>Mal Sorra's Tomb</t>
  </si>
  <si>
    <t>The Wailing Maw</t>
  </si>
  <si>
    <t>Camlorn Keep</t>
  </si>
  <si>
    <t>Daggerfall Castle</t>
  </si>
  <si>
    <t>Angof's Sanctum</t>
  </si>
  <si>
    <t>Glenumbra Moors Cave</t>
  </si>
  <si>
    <t>Aphren's Tomb</t>
  </si>
  <si>
    <t>Taarengrav Barrow</t>
  </si>
  <si>
    <t>Nairume's Prison</t>
  </si>
  <si>
    <t>The Orrery</t>
  </si>
  <si>
    <t>Cathedral of the Golden Path</t>
  </si>
  <si>
    <t>Reliquary Vault</t>
  </si>
  <si>
    <t>Laeloria Ruins</t>
  </si>
  <si>
    <t>Cave of Broken Sails</t>
  </si>
  <si>
    <t>Ossuary of Telacar</t>
  </si>
  <si>
    <t>The Aquifer</t>
  </si>
  <si>
    <t>Ne Salas</t>
  </si>
  <si>
    <t>Burroot Kwama Mine</t>
  </si>
  <si>
    <t>Mobar Mine</t>
  </si>
  <si>
    <t>Senalana</t>
  </si>
  <si>
    <t>Temple to the Divines</t>
  </si>
  <si>
    <t>Halls of Ichor</t>
  </si>
  <si>
    <t>Do'Krin Temple</t>
  </si>
  <si>
    <t>Rawl'kha Temple</t>
  </si>
  <si>
    <t>Five Finger Dance</t>
  </si>
  <si>
    <t>Moonmont Temple</t>
  </si>
  <si>
    <t>Fort Sphinxmoth</t>
  </si>
  <si>
    <t>Thizzrini Arena</t>
  </si>
  <si>
    <t>The Demi-Plane of Jode</t>
  </si>
  <si>
    <t>Den of Lorkhaj</t>
  </si>
  <si>
    <t>Thibaut's Cairn</t>
  </si>
  <si>
    <t>Kuna's Delve</t>
  </si>
  <si>
    <t>Fardir's Folly</t>
  </si>
  <si>
    <t>Claw's Strike</t>
  </si>
  <si>
    <t>Weeping Wind Cave</t>
  </si>
  <si>
    <t>Jode's Light</t>
  </si>
  <si>
    <t>Dead Man's Drop</t>
  </si>
  <si>
    <t>Tomb of Apostates</t>
  </si>
  <si>
    <t>Hoarvor Pit</t>
  </si>
  <si>
    <t>Shael Ruins</t>
  </si>
  <si>
    <t>Roots of Silvenar</t>
  </si>
  <si>
    <t>Black Vine Ruins</t>
  </si>
  <si>
    <t>The Scuttle Pit</t>
  </si>
  <si>
    <t>Vinedeath Cave</t>
  </si>
  <si>
    <t>Wormroot Depths</t>
  </si>
  <si>
    <t>Snapleg Cave</t>
  </si>
  <si>
    <t>Fort Greenwall</t>
  </si>
  <si>
    <t>Shroud Hearth Barrow</t>
  </si>
  <si>
    <t>Faldar's Tooth</t>
  </si>
  <si>
    <t>Broken Helm Hollow</t>
  </si>
  <si>
    <t>Toothmaul Gully</t>
  </si>
  <si>
    <t>The Vile Manse</t>
  </si>
  <si>
    <t>Tormented Spire Summit</t>
  </si>
  <si>
    <t>Breakneck Cave</t>
  </si>
  <si>
    <t>Capstone Cave</t>
  </si>
  <si>
    <t>Cracked Wood Cave</t>
  </si>
  <si>
    <t>Echo Cave</t>
  </si>
  <si>
    <t>Haynote Cave</t>
  </si>
  <si>
    <t>Kingscrest Cavern</t>
  </si>
  <si>
    <t>Lipsand Tarn</t>
  </si>
  <si>
    <t>Muck Valley Cavern</t>
  </si>
  <si>
    <t>Newt Cave</t>
  </si>
  <si>
    <t>Nisin Cave</t>
  </si>
  <si>
    <t>Pothole Caverns</t>
  </si>
  <si>
    <t>Quickwater Cave</t>
  </si>
  <si>
    <t>Red Ruby Cave</t>
  </si>
  <si>
    <t>Serpent Hollow Cave</t>
  </si>
  <si>
    <t>Bloodmayne Cave</t>
  </si>
  <si>
    <t>Foyada Quarry</t>
  </si>
  <si>
    <t>Ald Carac</t>
  </si>
  <si>
    <t>Ularra</t>
  </si>
  <si>
    <t>Arcane University</t>
  </si>
  <si>
    <t>Deeping Drome</t>
  </si>
  <si>
    <t>Mor Khazgur</t>
  </si>
  <si>
    <t>Istirus Outpost</t>
  </si>
  <si>
    <t>Eld Angavar</t>
  </si>
  <si>
    <t>Greenhill Catacombs</t>
  </si>
  <si>
    <t>Sancre Tor</t>
  </si>
  <si>
    <t>Eyevea Mages Guild</t>
  </si>
  <si>
    <t>Haj Uxith Corridors</t>
  </si>
  <si>
    <t>Toadstool Hollow</t>
  </si>
  <si>
    <t>Vahtacen</t>
  </si>
  <si>
    <t>Underpall Cave</t>
  </si>
  <si>
    <t>Stros M'Kai</t>
  </si>
  <si>
    <t>Betnikh</t>
  </si>
  <si>
    <t>Khenarthi's Roost</t>
  </si>
  <si>
    <t>Carzog's Demise</t>
  </si>
  <si>
    <t>Glade of the Divines</t>
  </si>
  <si>
    <t>Buraniim</t>
  </si>
  <si>
    <t>Dourstone Vault</t>
  </si>
  <si>
    <t>Stonefang Cavern</t>
  </si>
  <si>
    <t>Alcaire Keep</t>
  </si>
  <si>
    <t>Wayrest Castle</t>
  </si>
  <si>
    <t>Shrouded Hollow</t>
  </si>
  <si>
    <t>Silatar</t>
  </si>
  <si>
    <t>The Middens</t>
  </si>
  <si>
    <t>Imperial Underground</t>
  </si>
  <si>
    <t>Shademist Enclave</t>
  </si>
  <si>
    <t>Ilmyris</t>
  </si>
  <si>
    <t>Serpent's Grotto</t>
  </si>
  <si>
    <t>Abecean Sea</t>
  </si>
  <si>
    <t>Nereid Temple Cave</t>
  </si>
  <si>
    <t>Village of the Lost</t>
  </si>
  <si>
    <t>Hectahame Grotto</t>
  </si>
  <si>
    <t>Valenheart</t>
  </si>
  <si>
    <t>Isles of Torment</t>
  </si>
  <si>
    <t>Khaj Rawlith</t>
  </si>
  <si>
    <t>Ren-dro Caverns</t>
  </si>
  <si>
    <t>Heart of the Wyrd Tree</t>
  </si>
  <si>
    <t>Ash'abah Pass</t>
  </si>
  <si>
    <t>Tu'whacca's Sanctum</t>
  </si>
  <si>
    <t>Suturah's Crypt</t>
  </si>
  <si>
    <t>Stirk</t>
  </si>
  <si>
    <t>The Worm's Retreat</t>
  </si>
  <si>
    <t>The Valley of Blades</t>
  </si>
  <si>
    <t>Carac Dena</t>
  </si>
  <si>
    <t>Gurzag's Mine</t>
  </si>
  <si>
    <t>The Underroot</t>
  </si>
  <si>
    <t>Naril Nagaia</t>
  </si>
  <si>
    <t>Harridan's Lair</t>
  </si>
  <si>
    <t>Barrow Trench</t>
  </si>
  <si>
    <t>Heart's Grief</t>
  </si>
  <si>
    <t>Temple of Auri-El</t>
  </si>
  <si>
    <t>Nchu Duabthar Threshold</t>
  </si>
  <si>
    <t>The Wailing Prison</t>
  </si>
  <si>
    <t>Fevered Mews</t>
  </si>
  <si>
    <t>Doomcrag</t>
  </si>
  <si>
    <t>Northpoint</t>
  </si>
  <si>
    <t>Edrald Undercroft</t>
  </si>
  <si>
    <t>Lorkrata Ruins</t>
  </si>
  <si>
    <t>Shadowfate Cavern</t>
  </si>
  <si>
    <t>The Far Shores</t>
  </si>
  <si>
    <t>Abagarlas</t>
  </si>
  <si>
    <t>Blood Matron's Crypt</t>
  </si>
  <si>
    <t>The Colored Rooms</t>
  </si>
  <si>
    <t>Elden Root</t>
  </si>
  <si>
    <t>Mournhold</t>
  </si>
  <si>
    <t>Wayrest</t>
  </si>
  <si>
    <t>Skyreach Hold</t>
  </si>
  <si>
    <t>Dragonstar Arena</t>
  </si>
  <si>
    <t>Hel Ra Citadel</t>
  </si>
  <si>
    <t>Quarantine Serk Catacombs</t>
  </si>
  <si>
    <t>Aetherian Archive</t>
  </si>
  <si>
    <t>Sanctum Ophidia</t>
  </si>
  <si>
    <t>Godrun's Dream</t>
  </si>
  <si>
    <t>Themond Mine</t>
  </si>
  <si>
    <t>Imperial Sewers</t>
  </si>
  <si>
    <t>The Dragonfire Cathedral</t>
  </si>
  <si>
    <t>Shark's Teeth Grotto</t>
  </si>
  <si>
    <t>Maelstrom Arena</t>
  </si>
  <si>
    <t>Wrothgar</t>
  </si>
  <si>
    <t>Nikolvara's Kennel</t>
  </si>
  <si>
    <t>Thukhozod's Sanctum</t>
  </si>
  <si>
    <t>Watcher's Hold</t>
  </si>
  <si>
    <t>Coldperch Cavern</t>
  </si>
  <si>
    <t>Argent Mine</t>
  </si>
  <si>
    <t>Coldwind's Den</t>
  </si>
  <si>
    <t>Zthenganaz</t>
  </si>
  <si>
    <t>Morkul Descent</t>
  </si>
  <si>
    <t>Honor's Rest</t>
  </si>
  <si>
    <t>Exile's Barrow</t>
  </si>
  <si>
    <t>Graystone Quarry Depths</t>
  </si>
  <si>
    <t>Frostbreak Fortress</t>
  </si>
  <si>
    <t>Paragon's Remembrance</t>
  </si>
  <si>
    <t>Bonerock Cavern</t>
  </si>
  <si>
    <t>Rkindaleft</t>
  </si>
  <si>
    <t>Old Orsinium</t>
  </si>
  <si>
    <t>Ice-Heart's Lair</t>
  </si>
  <si>
    <t>Temple Library</t>
  </si>
  <si>
    <t>Fharun Prison</t>
  </si>
  <si>
    <t>Temple Rectory</t>
  </si>
  <si>
    <t>Chambers of Loyalty</t>
  </si>
  <si>
    <t>Sanctum of Prowess</t>
  </si>
  <si>
    <t>Time-Lost Throne Room</t>
  </si>
  <si>
    <t>Sorrow</t>
  </si>
  <si>
    <t>Maw of Lorkhaj</t>
  </si>
  <si>
    <t>Charred Ridge</t>
  </si>
  <si>
    <t>Vulkhel Guard Outlaws Refuge</t>
  </si>
  <si>
    <t>Elden Root Outlaws Refuge</t>
  </si>
  <si>
    <t>Marbruk Outlaws Refuge</t>
  </si>
  <si>
    <t>Velyn Harbor Outlaws Refuge</t>
  </si>
  <si>
    <t>Rawl'kha Outlaws Refuge</t>
  </si>
  <si>
    <t>Belkarth Outlaws Refuge</t>
  </si>
  <si>
    <t>Wayrest Outlaws Refuge</t>
  </si>
  <si>
    <t>Daggerfall Outlaws Refuge</t>
  </si>
  <si>
    <t>Evermore Outlaws Refuge</t>
  </si>
  <si>
    <t>Shornhelm Outlaws Refuge</t>
  </si>
  <si>
    <t>Sentinel Outlaws Refuge</t>
  </si>
  <si>
    <t>Davon's Watch Outlaws Refuge</t>
  </si>
  <si>
    <t>Windhelm Outlaws Refuge</t>
  </si>
  <si>
    <t>Stormhold Outlaws Refuge</t>
  </si>
  <si>
    <t>Mournhold Outlaws Refuge</t>
  </si>
  <si>
    <t>Riften Outlaws Refuge</t>
  </si>
  <si>
    <t>Secluded Sewers</t>
  </si>
  <si>
    <t>Underground Sepulcher</t>
  </si>
  <si>
    <t>Smuggler's Den</t>
  </si>
  <si>
    <t>Trader's Cove</t>
  </si>
  <si>
    <t>Deadhollow Halls</t>
  </si>
  <si>
    <t>Sewer Tenement</t>
  </si>
  <si>
    <t>The Hideaway</t>
  </si>
  <si>
    <t>Glittering Grotto</t>
  </si>
  <si>
    <t>Cold-Blood Cavern</t>
  </si>
  <si>
    <t>Orsinium Outlaws Refuge</t>
  </si>
  <si>
    <t>Smuggler's Tunnel</t>
  </si>
  <si>
    <t>Ancient Carzog's Demise</t>
  </si>
  <si>
    <t>Temple of Ire</t>
  </si>
  <si>
    <t>Scarp Keep</t>
  </si>
  <si>
    <t>Hew's Bane</t>
  </si>
  <si>
    <t>Bahraha's Gloom</t>
  </si>
  <si>
    <t>Iron Wheel Headquarters</t>
  </si>
  <si>
    <t>Al-Danobia Tomb</t>
  </si>
  <si>
    <t>Hubalajad Palace</t>
  </si>
  <si>
    <t>Thieves Den</t>
  </si>
  <si>
    <t>Gold Coast</t>
  </si>
  <si>
    <t>Hrota Cave</t>
  </si>
  <si>
    <t>Garlas Agea</t>
  </si>
  <si>
    <t>Dark Brotherhood Sanctuary</t>
  </si>
  <si>
    <t>Jarol Estate</t>
  </si>
  <si>
    <t>At-Himah Estate</t>
  </si>
  <si>
    <t>Knightsgrave</t>
  </si>
  <si>
    <t>Anvil Castle</t>
  </si>
  <si>
    <t>Castle Kvatch</t>
  </si>
  <si>
    <t>Enclave of the Hourglass</t>
  </si>
  <si>
    <t>Fulstrom Homestead</t>
  </si>
  <si>
    <t>Cathedral of Akatosh</t>
  </si>
  <si>
    <t>Anvil Outlaws Refuge</t>
  </si>
  <si>
    <t>Jerall Mountains Logging Track</t>
  </si>
  <si>
    <t>Blackwood Borderlands</t>
  </si>
  <si>
    <t>Sulima Mansion</t>
  </si>
  <si>
    <t>Velmont Mansion</t>
  </si>
  <si>
    <t>Vvardenfell</t>
  </si>
  <si>
    <t>Captain Margaux's Place</t>
  </si>
  <si>
    <t>Ravenhurst</t>
  </si>
  <si>
    <t>Mournoth Keep</t>
  </si>
  <si>
    <t>Hammerdeath Bungalow</t>
  </si>
  <si>
    <t>Twin Arches</t>
  </si>
  <si>
    <t>House of the Silent Magnifico</t>
  </si>
  <si>
    <t>Cliffshade</t>
  </si>
  <si>
    <t>Black Vine Villa</t>
  </si>
  <si>
    <t>Snugpod</t>
  </si>
  <si>
    <t>Bouldertree Refuge</t>
  </si>
  <si>
    <t>Sleek Creek House</t>
  </si>
  <si>
    <t>Moonmirth House</t>
  </si>
  <si>
    <t>Autumn's-Gate</t>
  </si>
  <si>
    <t>Grymharth's Woe</t>
  </si>
  <si>
    <t>Velothi Reverie</t>
  </si>
  <si>
    <t>Kragenhome</t>
  </si>
  <si>
    <t>Humblemud</t>
  </si>
  <si>
    <t>The Ample Domicile</t>
  </si>
  <si>
    <t>Domus Phrasticus</t>
  </si>
  <si>
    <t>Cyrodilic Jungle House</t>
  </si>
  <si>
    <t>Strident Springs Demesne</t>
  </si>
  <si>
    <t>Stay-Moist Mansion</t>
  </si>
  <si>
    <t>Quondam Indorilia</t>
  </si>
  <si>
    <t>Old Mistveil Manor</t>
  </si>
  <si>
    <t>Dawnshadow</t>
  </si>
  <si>
    <t>The Gorinir Estate</t>
  </si>
  <si>
    <t>Mathiisen Manor</t>
  </si>
  <si>
    <t>Hunding's Palatial Hall</t>
  </si>
  <si>
    <t>Forsaken Stronghold</t>
  </si>
  <si>
    <t>Gardner House</t>
  </si>
  <si>
    <t>Grand Topal Hideaway</t>
  </si>
  <si>
    <t>Earthtear Cavern</t>
  </si>
  <si>
    <t>Craglorn</t>
  </si>
  <si>
    <t>Molavar</t>
  </si>
  <si>
    <t>Rkundzelft</t>
  </si>
  <si>
    <t>Serpent's Nest</t>
  </si>
  <si>
    <t>Ilthag's Undertower</t>
  </si>
  <si>
    <t>Ruins of Kardala</t>
  </si>
  <si>
    <t>Loth'Na Caverns</t>
  </si>
  <si>
    <t>Haddock's Market</t>
  </si>
  <si>
    <t>Chiselshriek Mine</t>
  </si>
  <si>
    <t>Buried Sands</t>
  </si>
  <si>
    <t>Mtharnaz</t>
  </si>
  <si>
    <t>The Howling Sepulchers</t>
  </si>
  <si>
    <t>Balamath</t>
  </si>
  <si>
    <t>Fearfangs Cavern</t>
  </si>
  <si>
    <t>Exarch's Stronghold</t>
  </si>
  <si>
    <t>Zalgaz's Den</t>
  </si>
  <si>
    <t>Tombs of the Na-Totambu</t>
  </si>
  <si>
    <t>Hircine's Haunt</t>
  </si>
  <si>
    <t>Shada's Tear</t>
  </si>
  <si>
    <t>Seeker's Archive</t>
  </si>
  <si>
    <t>Elinhir Sewerworks</t>
  </si>
  <si>
    <t>Reinhold's Retreat</t>
  </si>
  <si>
    <t>The Mage's Staff</t>
  </si>
  <si>
    <t>Skyreach Catacombs</t>
  </si>
  <si>
    <t>Skyreach Temple</t>
  </si>
  <si>
    <t>Skyreach Pinnacle</t>
  </si>
  <si>
    <t>ZTestBarbershop</t>
  </si>
  <si>
    <t>Nchuleftingth</t>
  </si>
  <si>
    <t>Forgotten Wastes</t>
  </si>
  <si>
    <t>Inanius Egg Mine</t>
  </si>
  <si>
    <t>Khartag Point</t>
  </si>
  <si>
    <t>Zainsipilu</t>
  </si>
  <si>
    <t>Matus-Akin Egg Mine</t>
  </si>
  <si>
    <t>Pulk</t>
  </si>
  <si>
    <t>Nchuleft</t>
  </si>
  <si>
    <t>Pinsun</t>
  </si>
  <si>
    <t>Vassir-Didanat Mine</t>
  </si>
  <si>
    <t>Zalkin-Sul Egg Mine</t>
  </si>
  <si>
    <t>Gnisis Egg Mine</t>
  </si>
  <si>
    <t>Flaming Nix Deluxe Garret</t>
  </si>
  <si>
    <t>Sisters of the Sands Apartment</t>
  </si>
  <si>
    <t>Barbed Hook Private Room</t>
  </si>
  <si>
    <t>Mara's Kiss Public House</t>
  </si>
  <si>
    <t>The Ebony Flask Inn Room</t>
  </si>
  <si>
    <t>The Rosy Lion</t>
  </si>
  <si>
    <t>Daggerfall Overlook</t>
  </si>
  <si>
    <t>Serenity Falls Estate</t>
  </si>
  <si>
    <t>Ebonheart Chateau</t>
  </si>
  <si>
    <t>Bal Ur</t>
  </si>
  <si>
    <t>Ramimilk</t>
  </si>
  <si>
    <t>Tusenend</t>
  </si>
  <si>
    <t>Dreudurai Glass Mine</t>
  </si>
  <si>
    <t>Zaintiraris</t>
  </si>
  <si>
    <t>Vassamsi Mine</t>
  </si>
  <si>
    <t>Shulk Ore Mine</t>
  </si>
  <si>
    <t>Arkngthunch-Sturdumz</t>
  </si>
  <si>
    <t>Galom Daeus</t>
  </si>
  <si>
    <t>Mallapi Cave</t>
  </si>
  <si>
    <t>Kaushtarari</t>
  </si>
  <si>
    <t>Dreloth Ancestral Tomb</t>
  </si>
  <si>
    <t>Veloth Ancestral Tomb</t>
  </si>
  <si>
    <t>Andrano Ancestral Tomb</t>
  </si>
  <si>
    <t>Hleran Ancestral Tomb</t>
  </si>
  <si>
    <t>Ashalmawia</t>
  </si>
  <si>
    <t>Library of Andule</t>
  </si>
  <si>
    <t>Barilzar's Tower</t>
  </si>
  <si>
    <t>Ashimanu Cave</t>
  </si>
  <si>
    <t>Skar</t>
  </si>
  <si>
    <t>Cavern of the Incarnate</t>
  </si>
  <si>
    <t>Clockwork City Vault</t>
  </si>
  <si>
    <t>Firemoth Island</t>
  </si>
  <si>
    <t>Ashurnibibi</t>
  </si>
  <si>
    <t>Redoran Garrison</t>
  </si>
  <si>
    <t>Vivec City Outlaws Refuge</t>
  </si>
  <si>
    <t>Kudanat Mine</t>
  </si>
  <si>
    <t>Halls of Fabrication</t>
  </si>
  <si>
    <t>Prison of Xykenaz</t>
  </si>
  <si>
    <t>The Brass Fortress</t>
  </si>
  <si>
    <t>Slag Town Outlaws Refuge</t>
  </si>
  <si>
    <t>Mechanical Fundament</t>
  </si>
  <si>
    <t>Machine District</t>
  </si>
  <si>
    <t>Halls of Regulation</t>
  </si>
  <si>
    <t>The Shadow Cleft</t>
  </si>
  <si>
    <t>Clockwork City Vaults</t>
  </si>
  <si>
    <t>Ventral Terminus</t>
  </si>
  <si>
    <t>Incarnatorium</t>
  </si>
  <si>
    <t>Cogitum Centralis</t>
  </si>
  <si>
    <t>Everwound Wellspring</t>
  </si>
  <si>
    <t>Mnemonic Planisphere</t>
  </si>
  <si>
    <t>Saint Delyn Penthouse</t>
  </si>
  <si>
    <t>Amaya Lake Lodge</t>
  </si>
  <si>
    <t>Tel Galen</t>
  </si>
  <si>
    <t>Ald Velothi Harbor House</t>
  </si>
  <si>
    <t>Dranil Kir</t>
  </si>
  <si>
    <t>Evergloam</t>
  </si>
  <si>
    <t>Asylum Sanctorium</t>
  </si>
  <si>
    <t>The Serviflume</t>
  </si>
  <si>
    <t>Linchal Grand Manor</t>
  </si>
  <si>
    <t>Exorcised Coven Cottage</t>
  </si>
  <si>
    <t>Hakkvild's High Hall</t>
  </si>
  <si>
    <t>Coldharbour Surreal Estate</t>
  </si>
  <si>
    <t>The Spiral Skein</t>
  </si>
  <si>
    <t>Eldbur Sanctuary</t>
  </si>
  <si>
    <t>Tor-Hame-Khard</t>
  </si>
  <si>
    <t>Eton Nir Grotto</t>
  </si>
  <si>
    <t>Traitor's Vault</t>
  </si>
  <si>
    <t>Archon's Grove</t>
  </si>
  <si>
    <t>King's Haven Pass</t>
  </si>
  <si>
    <t>Wasten Coraldale</t>
  </si>
  <si>
    <t>Karnwasten</t>
  </si>
  <si>
    <t>Sunhold</t>
  </si>
  <si>
    <t>Direnni Acropolis</t>
  </si>
  <si>
    <t>Shimmerene Waterworks</t>
  </si>
  <si>
    <t>Eldbur Ruins</t>
  </si>
  <si>
    <t>Cey-Tarn Keep</t>
  </si>
  <si>
    <t>The Vaults of Heinarwe</t>
  </si>
  <si>
    <t>Artaeum</t>
  </si>
  <si>
    <t>Alinor Outlaws Refuge</t>
  </si>
  <si>
    <t>Ebon Sanctum</t>
  </si>
  <si>
    <t>Corgrad Wastes</t>
  </si>
  <si>
    <t>Illumination Academy Stacks</t>
  </si>
  <si>
    <t>Sea Keep</t>
  </si>
  <si>
    <t>Red Temple Catacombs</t>
  </si>
  <si>
    <t>College of Sapiarchs</t>
  </si>
  <si>
    <t>Cathedral of Webs</t>
  </si>
  <si>
    <t>The Crystal Tower</t>
  </si>
  <si>
    <t>Rellenthil Sinkhole</t>
  </si>
  <si>
    <t>Psijic Relic Vaults</t>
  </si>
  <si>
    <t>Pariah's Pinnacle</t>
  </si>
  <si>
    <t>The Orbservatory Prior</t>
  </si>
  <si>
    <t>The Erstwhile Sanctuary</t>
  </si>
  <si>
    <t>Princely Dawnlight Palace</t>
  </si>
  <si>
    <t>Saltbreeze Cave</t>
  </si>
  <si>
    <t>Monastery of Serene Harmony</t>
  </si>
  <si>
    <t>Alinor Royal Palace</t>
  </si>
  <si>
    <t>Cloudrest</t>
  </si>
  <si>
    <t>Frostvault Chasm</t>
  </si>
  <si>
    <t>Golden Gryphon Garret</t>
  </si>
  <si>
    <t>Alinor Crest Townhouse</t>
  </si>
  <si>
    <t>Colossal Aldmeri Grotto</t>
  </si>
  <si>
    <t>Elinhir Private Arena</t>
  </si>
  <si>
    <t>Grand Psijic Villa</t>
  </si>
  <si>
    <t>Hunter's Glade</t>
  </si>
  <si>
    <t>Blight Bog Sump</t>
  </si>
  <si>
    <t>Tsofeer Cavern</t>
  </si>
  <si>
    <t>The Dreaming Nest</t>
  </si>
  <si>
    <t>Ixtaxh Xanmeer</t>
  </si>
  <si>
    <t>Tomb of Many Spears</t>
  </si>
  <si>
    <t>Lilmoth Outlaws Refuge</t>
  </si>
  <si>
    <t>Xul-Thuxis</t>
  </si>
  <si>
    <t>Norg-Tzel</t>
  </si>
  <si>
    <t>Teeth of Sithis</t>
  </si>
  <si>
    <t>The Sunless Hollow</t>
  </si>
  <si>
    <t>The Swallowed Grove</t>
  </si>
  <si>
    <t>Remnant of Argon</t>
  </si>
  <si>
    <t>Vakka-Bok Xanmeer</t>
  </si>
  <si>
    <t>Blackrose Prison</t>
  </si>
  <si>
    <t>Deep-Root</t>
  </si>
  <si>
    <t>Enchanted Snow Globe Home</t>
  </si>
  <si>
    <t>Halls of Colossus</t>
  </si>
  <si>
    <t>Lakemire Xanmeer Manor</t>
  </si>
  <si>
    <t>ZWicksTest</t>
  </si>
  <si>
    <t>Parent Zone Name EN</t>
  </si>
  <si>
    <t>Orsinium</t>
  </si>
  <si>
    <t>Morrowind</t>
  </si>
  <si>
    <t>Elsweyr</t>
  </si>
  <si>
    <t>Gewänder des Hexers</t>
  </si>
  <si>
    <t>Vestments of the Warlock</t>
  </si>
  <si>
    <t>Hexenwerk</t>
  </si>
  <si>
    <t>Witchman Armor</t>
  </si>
  <si>
    <t>Akavirische Drachengarde</t>
  </si>
  <si>
    <t>Akaviri Dragonguard</t>
  </si>
  <si>
    <t>Mantel des Träumers</t>
  </si>
  <si>
    <t>Schützensinn</t>
  </si>
  <si>
    <t>Geschick des Fußsoldaten</t>
  </si>
  <si>
    <t>Wüstenrose</t>
  </si>
  <si>
    <t>Desert Rose</t>
  </si>
  <si>
    <t>Lumpen des Gefangenen</t>
  </si>
  <si>
    <t>Fiords Erbe</t>
  </si>
  <si>
    <t>Borkenhaut</t>
  </si>
  <si>
    <t>Barkskin</t>
  </si>
  <si>
    <t>Rüstung des Feldwebels</t>
  </si>
  <si>
    <t>Donnerkäferpanzer</t>
  </si>
  <si>
    <t>Sonnenseide</t>
  </si>
  <si>
    <t>Silks of the Sun</t>
  </si>
  <si>
    <t>Bräuche des Heilers</t>
  </si>
  <si>
    <t>Vipernbiss</t>
  </si>
  <si>
    <t>Umarmung der Mutter der Nacht</t>
  </si>
  <si>
    <t>Albtraumritter</t>
  </si>
  <si>
    <t>Knightmare</t>
  </si>
  <si>
    <t>Rüstung des Schleiererbes</t>
  </si>
  <si>
    <t>Armor of the Veiled Heritance</t>
  </si>
  <si>
    <t>Alessianischer Orden</t>
  </si>
  <si>
    <t>Alessian Order</t>
  </si>
  <si>
    <t>Armor of the Seducer</t>
  </si>
  <si>
    <t>Seide des edlen Duellanten</t>
  </si>
  <si>
    <t>Roben der Verdorrten Hand</t>
  </si>
  <si>
    <t>Robes of the Withered Hand</t>
  </si>
  <si>
    <t>Magnus' Gabe</t>
  </si>
  <si>
    <t>Schatten des Roten Berges</t>
  </si>
  <si>
    <t>Shadow of the Red Mountain</t>
  </si>
  <si>
    <t>Morag Tong</t>
  </si>
  <si>
    <t>The Morag Tong</t>
  </si>
  <si>
    <t>Blick der Mutter der Nacht</t>
  </si>
  <si>
    <t>Klingender Stahl</t>
  </si>
  <si>
    <t>Beckoning Steel</t>
  </si>
  <si>
    <t>Eisschmiede</t>
  </si>
  <si>
    <t>The Ice Furnace</t>
  </si>
  <si>
    <t>Aschengriff</t>
  </si>
  <si>
    <t>Ashen Grip</t>
  </si>
  <si>
    <t>Gebetstuch</t>
  </si>
  <si>
    <t>Prayer Shawl</t>
  </si>
  <si>
    <t>Stendarrs Umarmung</t>
  </si>
  <si>
    <t>Syrabanns Griff</t>
  </si>
  <si>
    <t>Fell des Werwolfs</t>
  </si>
  <si>
    <t>Hide of the Werewolf</t>
  </si>
  <si>
    <t>Kynes Kuss</t>
  </si>
  <si>
    <t>Dunkelschritt</t>
  </si>
  <si>
    <t>Darkstride</t>
  </si>
  <si>
    <t>Dreughkönigsschlächter</t>
  </si>
  <si>
    <t>Dreugh King Slayer</t>
  </si>
  <si>
    <t>Schlüpflingspanzer</t>
  </si>
  <si>
    <t>Koloss</t>
  </si>
  <si>
    <t>The Juggernaut</t>
  </si>
  <si>
    <t>Kleidung des Schattentänzers</t>
  </si>
  <si>
    <t>Spur eines Blutdorns</t>
  </si>
  <si>
    <t>Roben des Hist</t>
  </si>
  <si>
    <t>Robes of the Hist</t>
  </si>
  <si>
    <t>Schattengänger</t>
  </si>
  <si>
    <t>Shadow Walker</t>
  </si>
  <si>
    <t>Stygier</t>
  </si>
  <si>
    <t>Stygian</t>
  </si>
  <si>
    <t>Laufstil des Waldläufers</t>
  </si>
  <si>
    <t>Rohling der siebten Legion</t>
  </si>
  <si>
    <t>Seventh Legion Brute</t>
  </si>
  <si>
    <t>Duroks Fluch</t>
  </si>
  <si>
    <t>Nikulas' schwere Rüstung</t>
  </si>
  <si>
    <t>Erinnerung</t>
  </si>
  <si>
    <t>Schemenauge</t>
  </si>
  <si>
    <t>Torugs Pakt</t>
  </si>
  <si>
    <t>Roben der Veränderungsbeherrschung</t>
  </si>
  <si>
    <t>Robes of Alteration Mastery</t>
  </si>
  <si>
    <t>Glaubenskrieger</t>
  </si>
  <si>
    <t>Crusader</t>
  </si>
  <si>
    <t>Histrinde</t>
  </si>
  <si>
    <t>Hist Bark</t>
  </si>
  <si>
    <t>Weidenpfad</t>
  </si>
  <si>
    <t>Hundings Zorn</t>
  </si>
  <si>
    <t>Lied der Lamien</t>
  </si>
  <si>
    <t>Song of Lamae</t>
  </si>
  <si>
    <t>Alessias Bollwerk</t>
  </si>
  <si>
    <t>Elfenfluch</t>
  </si>
  <si>
    <t>Elf Bane</t>
  </si>
  <si>
    <t>Orgnums Schuppen</t>
  </si>
  <si>
    <t>Almalexias Gnade</t>
  </si>
  <si>
    <t>Eleganz der Königin</t>
  </si>
  <si>
    <t>Augen von Mara</t>
  </si>
  <si>
    <t>Eyes of Mara</t>
  </si>
  <si>
    <t>Roben der Zerstörungsbeherrschung</t>
  </si>
  <si>
    <t>Robes of Destruction Mastery</t>
  </si>
  <si>
    <t>Wachposten</t>
  </si>
  <si>
    <t>Sentry</t>
  </si>
  <si>
    <t>Biss des Senche</t>
  </si>
  <si>
    <t>Vorteil des Vergessens</t>
  </si>
  <si>
    <t>Kagrenacs Hoffnung</t>
  </si>
  <si>
    <t>Wut des Sturmritters</t>
  </si>
  <si>
    <t>Meridias gesegnete Rüstung</t>
  </si>
  <si>
    <t>Shalidors Fluch</t>
  </si>
  <si>
    <t>Rüstung der Wahrheit</t>
  </si>
  <si>
    <t>Armor of Truth</t>
  </si>
  <si>
    <t>Erzmagier</t>
  </si>
  <si>
    <t>The Arch-Mage</t>
  </si>
  <si>
    <t>Nekropotenz</t>
  </si>
  <si>
    <t>Necropotence</t>
  </si>
  <si>
    <t>Erlösung</t>
  </si>
  <si>
    <t>Salvation</t>
  </si>
  <si>
    <t>Falkenauge</t>
  </si>
  <si>
    <t>Affliction</t>
  </si>
  <si>
    <t>Schuppen des Dünenbrechers</t>
  </si>
  <si>
    <t>Magickaschmiede</t>
  </si>
  <si>
    <t>Magicka Furnace</t>
  </si>
  <si>
    <t>Fluchfresser</t>
  </si>
  <si>
    <t>Curse Eater</t>
  </si>
  <si>
    <t>Zwillingsschwestern</t>
  </si>
  <si>
    <t>Twin Sisters</t>
  </si>
  <si>
    <t>Bogen der Wildkönigin</t>
  </si>
  <si>
    <t>Segen des Wyrdbaums</t>
  </si>
  <si>
    <t>Verwüster</t>
  </si>
  <si>
    <t>Ravager</t>
  </si>
  <si>
    <t>Licht von Cyrodiil</t>
  </si>
  <si>
    <t>Light of Cyrodiil</t>
  </si>
  <si>
    <t>Heiligtum</t>
  </si>
  <si>
    <t>Sanctuary</t>
  </si>
  <si>
    <t>Schutz von Cyrodiil</t>
  </si>
  <si>
    <t>Ward of Cyrodiil</t>
  </si>
  <si>
    <t>Nachtschrecken</t>
  </si>
  <si>
    <t>Night Terror</t>
  </si>
  <si>
    <t>Wappen von Cyrodiil</t>
  </si>
  <si>
    <t>Crest of Cyrodiil</t>
  </si>
  <si>
    <t>Seelenschein</t>
  </si>
  <si>
    <t>Soulshine</t>
  </si>
  <si>
    <t>Garnitur der Zerstörung</t>
  </si>
  <si>
    <t>The Destruction Suite</t>
  </si>
  <si>
    <t>Relikte des Mediziners Ansur</t>
  </si>
  <si>
    <t>Schätze der Erdenschmiede</t>
  </si>
  <si>
    <t>Treasures of the Earthforge</t>
  </si>
  <si>
    <t>Relikte der Rebellion</t>
  </si>
  <si>
    <t>Relics of the Rebellion</t>
  </si>
  <si>
    <t>Waffen Infernals</t>
  </si>
  <si>
    <t>Arms of Infernace</t>
  </si>
  <si>
    <t>Waffen der Ahnen</t>
  </si>
  <si>
    <t>Arms of the Ancestors</t>
  </si>
  <si>
    <t>Ebenerzarsenal</t>
  </si>
  <si>
    <t>Ebon Armory</t>
  </si>
  <si>
    <t>Hircines Schein</t>
  </si>
  <si>
    <t>Garderobe des Wurms</t>
  </si>
  <si>
    <t>Zorn des Kaiserreichs</t>
  </si>
  <si>
    <t>Wrath of the Imperium</t>
  </si>
  <si>
    <t>Grace of the Ancients</t>
  </si>
  <si>
    <t>Tödlicher Stoß</t>
  </si>
  <si>
    <t>Deadly Strike</t>
  </si>
  <si>
    <t>Segen des Potentaten</t>
  </si>
  <si>
    <t>Blessing of the Potentates</t>
  </si>
  <si>
    <t>Saugende Vergeltung</t>
  </si>
  <si>
    <t>Vengeance Leech</t>
  </si>
  <si>
    <t>Adlerauge</t>
  </si>
  <si>
    <t>Eagle Eye</t>
  </si>
  <si>
    <t>Bastion des Herzlandes</t>
  </si>
  <si>
    <t>Bastion of the Heartland</t>
  </si>
  <si>
    <t>Schild des Tapferen</t>
  </si>
  <si>
    <t>Shield of the Valiant</t>
  </si>
  <si>
    <t>Dämpfer des Geschwinden</t>
  </si>
  <si>
    <t>Buffer of the Swift</t>
  </si>
  <si>
    <t>Tuch des Lich</t>
  </si>
  <si>
    <t>Shroud of the Lich</t>
  </si>
  <si>
    <t>Erbe des Draugrs</t>
  </si>
  <si>
    <t>Unsterblicher Krieger</t>
  </si>
  <si>
    <t>Immortal Warrior</t>
  </si>
  <si>
    <t>Tobender Krieger</t>
  </si>
  <si>
    <t>Berserking Warrior</t>
  </si>
  <si>
    <t>Verteidigender Krieger</t>
  </si>
  <si>
    <t>Defending Warrior</t>
  </si>
  <si>
    <t>Weiser Magier</t>
  </si>
  <si>
    <t>Wise Mage</t>
  </si>
  <si>
    <t>Zerstörerischer Magier</t>
  </si>
  <si>
    <t>Destructive Mage</t>
  </si>
  <si>
    <t>Heilender Magier</t>
  </si>
  <si>
    <t>Healing Mage</t>
  </si>
  <si>
    <t>Flinke Schlange</t>
  </si>
  <si>
    <t>Quick Serpent</t>
  </si>
  <si>
    <t>Giftschlange</t>
  </si>
  <si>
    <t>Poisonous Serpent</t>
  </si>
  <si>
    <t>Doppelzüngige Schlange</t>
  </si>
  <si>
    <t>Twice-Fanged Serpent</t>
  </si>
  <si>
    <t>Weg des Feuers</t>
  </si>
  <si>
    <t>Way of Fire</t>
  </si>
  <si>
    <t>Weg der Luft</t>
  </si>
  <si>
    <t>Way of Air</t>
  </si>
  <si>
    <t>Weg der Kampfkunst</t>
  </si>
  <si>
    <t>Way of Martial Knowledge</t>
  </si>
  <si>
    <t>Weg der Arena</t>
  </si>
  <si>
    <t>Way of the Arena</t>
  </si>
  <si>
    <t>Unerschrockenen-Bastion</t>
  </si>
  <si>
    <t>Undaunted Bastion</t>
  </si>
  <si>
    <t>Unerschrockener Infiltrator</t>
  </si>
  <si>
    <t>Undaunted Infiltrator</t>
  </si>
  <si>
    <t>Unerschrockener Entflechter</t>
  </si>
  <si>
    <t>Undaunted Unweaver</t>
  </si>
  <si>
    <t>Glutschild</t>
  </si>
  <si>
    <t>Embershield</t>
  </si>
  <si>
    <t>Trennflamme</t>
  </si>
  <si>
    <t>Sunderflame</t>
  </si>
  <si>
    <t>Branntzauberweber</t>
  </si>
  <si>
    <t>Burning Spellweave</t>
  </si>
  <si>
    <t>Doppelstern</t>
  </si>
  <si>
    <t>Twice-Born Star</t>
  </si>
  <si>
    <t>Mephalas Brut</t>
  </si>
  <si>
    <t>Blutbrut</t>
  </si>
  <si>
    <t>Hochwärter</t>
  </si>
  <si>
    <t>Geißelernter</t>
  </si>
  <si>
    <t>Maschinenwächter</t>
  </si>
  <si>
    <t>Nachtflamme</t>
  </si>
  <si>
    <t>Schlund des Infernalen</t>
  </si>
  <si>
    <t>Ewiger Krieger</t>
  </si>
  <si>
    <t>Eternal Warrior</t>
  </si>
  <si>
    <t>Unfehlbare Magierin</t>
  </si>
  <si>
    <t>Infallible Mage</t>
  </si>
  <si>
    <t>Boshafte Schlange</t>
  </si>
  <si>
    <t>Vicious Serpent</t>
  </si>
  <si>
    <t>Adelssieg</t>
  </si>
  <si>
    <t>Umverteilung</t>
  </si>
  <si>
    <t>Redistributor</t>
  </si>
  <si>
    <t>Rüstungsmeister</t>
  </si>
  <si>
    <t>Armor Master</t>
  </si>
  <si>
    <t>Schwarze Rose</t>
  </si>
  <si>
    <t>Black Rose</t>
  </si>
  <si>
    <t>Kraftvoller Ansturm</t>
  </si>
  <si>
    <t>Powerful Assault</t>
  </si>
  <si>
    <t>Meritorischer Dienst</t>
  </si>
  <si>
    <t>Meritorious Service</t>
  </si>
  <si>
    <t>Male des Kaiserreichs</t>
  </si>
  <si>
    <t>Brands of Imperium</t>
  </si>
  <si>
    <t>Magiekraftheilung</t>
  </si>
  <si>
    <t>Spell Power Cure</t>
  </si>
  <si>
    <t>Rüttelnde Rüstung</t>
  </si>
  <si>
    <t>Jolting Arms</t>
  </si>
  <si>
    <t>Sumpfräuber</t>
  </si>
  <si>
    <t>Swamp Raider</t>
  </si>
  <si>
    <t>Sturmmeister</t>
  </si>
  <si>
    <t>Storm Master</t>
  </si>
  <si>
    <t>Verletzender Magier</t>
  </si>
  <si>
    <t>Scathing Mage</t>
  </si>
  <si>
    <t>Überwältigende Woge</t>
  </si>
  <si>
    <t>Overwhelming Surge</t>
  </si>
  <si>
    <t>Feldarzt</t>
  </si>
  <si>
    <t>Combat Physician</t>
  </si>
  <si>
    <t>Reingift</t>
  </si>
  <si>
    <t>Sheer Venom</t>
  </si>
  <si>
    <t>Auslaugende Rüstung</t>
  </si>
  <si>
    <t>Leeching Plate</t>
  </si>
  <si>
    <t>Quälender</t>
  </si>
  <si>
    <t>Tormentor</t>
  </si>
  <si>
    <t>Essenzdieb</t>
  </si>
  <si>
    <t>Essence Thief</t>
  </si>
  <si>
    <t>Schildbrecher</t>
  </si>
  <si>
    <t>Shield Breaker</t>
  </si>
  <si>
    <t>Phönix</t>
  </si>
  <si>
    <t>Phoenix</t>
  </si>
  <si>
    <t>Reaktive Rüstung</t>
  </si>
  <si>
    <t>Reactive Armor</t>
  </si>
  <si>
    <t>Beständigkeit</t>
  </si>
  <si>
    <t>Endurance</t>
  </si>
  <si>
    <t>Willenskraft</t>
  </si>
  <si>
    <t>Willpower</t>
  </si>
  <si>
    <t>Agilität</t>
  </si>
  <si>
    <t>Agility</t>
  </si>
  <si>
    <t>Gesetz von Julianos</t>
  </si>
  <si>
    <t>Law of Julianos</t>
  </si>
  <si>
    <t>Feuertaufe</t>
  </si>
  <si>
    <t>Trial by Fire</t>
  </si>
  <si>
    <t>Armor of the Code</t>
  </si>
  <si>
    <t>Zeichen des Ausgestoßenen</t>
  </si>
  <si>
    <t>Mark of the Pariah</t>
  </si>
  <si>
    <t>Permafrost</t>
  </si>
  <si>
    <t>Dornenherz</t>
  </si>
  <si>
    <t>Briarheart</t>
  </si>
  <si>
    <t>Ruhmreicher Verteidiger</t>
  </si>
  <si>
    <t>Glorious Defender</t>
  </si>
  <si>
    <t>Para Bellum</t>
  </si>
  <si>
    <t>Elementarfolge</t>
  </si>
  <si>
    <t>Elemental Succession</t>
  </si>
  <si>
    <t>Jagdleiter</t>
  </si>
  <si>
    <t>Hunt Leader</t>
  </si>
  <si>
    <t>Winterkind</t>
  </si>
  <si>
    <t>Winterborn</t>
  </si>
  <si>
    <t>Trinimacs Heldenmut</t>
  </si>
  <si>
    <t>Morkuldin</t>
  </si>
  <si>
    <t>Tavas Gunst</t>
  </si>
  <si>
    <t>Schlauer Alchemist</t>
  </si>
  <si>
    <t>Clever Alchemist</t>
  </si>
  <si>
    <t>Ewige Jagd</t>
  </si>
  <si>
    <t>Eternal Hunt</t>
  </si>
  <si>
    <t>Bahrahas Fluch</t>
  </si>
  <si>
    <t>Syvarras Schuppen</t>
  </si>
  <si>
    <t>Zwielichtgenesung</t>
  </si>
  <si>
    <t>Twilight Remedy</t>
  </si>
  <si>
    <t>Mondtänzer</t>
  </si>
  <si>
    <t>Moondancer</t>
  </si>
  <si>
    <t>Mondbastion</t>
  </si>
  <si>
    <t>Lunar Bastion</t>
  </si>
  <si>
    <t>Brüllen von Alkosh</t>
  </si>
  <si>
    <t>Roar of Alkosh</t>
  </si>
  <si>
    <t>Wappen des Meisterschützen</t>
  </si>
  <si>
    <t>Roben der Transmutation</t>
  </si>
  <si>
    <t>Robes of Transmutation</t>
  </si>
  <si>
    <t>Grausamer Tod</t>
  </si>
  <si>
    <t>Vicious Death</t>
  </si>
  <si>
    <t>Lekis Fokus</t>
  </si>
  <si>
    <t>Fasallas List</t>
  </si>
  <si>
    <t>Raserei des Kriegers</t>
  </si>
  <si>
    <t>Gladiator von Kvatch</t>
  </si>
  <si>
    <t>Kvatch Gladiator</t>
  </si>
  <si>
    <t>Varens Erbe</t>
  </si>
  <si>
    <t>Pelinals Talent</t>
  </si>
  <si>
    <t>Haut von Morihaus</t>
  </si>
  <si>
    <t>Hide of Morihaus</t>
  </si>
  <si>
    <t>Flankierender Stratege</t>
  </si>
  <si>
    <t>Flanking Strategist</t>
  </si>
  <si>
    <t>Sithis' Berührung</t>
  </si>
  <si>
    <t>Galerions Revanche</t>
  </si>
  <si>
    <t>Vizekanoniker des Gifts</t>
  </si>
  <si>
    <t>Vicecanon of Venom</t>
  </si>
  <si>
    <t>Muskeln des Vorboten</t>
  </si>
  <si>
    <t>Thews of the Harbinger</t>
  </si>
  <si>
    <t>Kaiserliche Physis</t>
  </si>
  <si>
    <t>Imperial Physique</t>
  </si>
  <si>
    <t>Mächtiger Chudan</t>
  </si>
  <si>
    <t>Bernsteinplasma</t>
  </si>
  <si>
    <t>Amber Plasm</t>
  </si>
  <si>
    <t>Heem-Jas' Vergeltung</t>
  </si>
  <si>
    <t>Aspekt von Mazzatun</t>
  </si>
  <si>
    <t>Aspect of Mazzatun</t>
  </si>
  <si>
    <t>Gespinst</t>
  </si>
  <si>
    <t>Gossamer</t>
  </si>
  <si>
    <t>Witwenmacher</t>
  </si>
  <si>
    <t>Widowmaker</t>
  </si>
  <si>
    <t>Hand von Mephala</t>
  </si>
  <si>
    <t>Hand of Mephala</t>
  </si>
  <si>
    <t>Riesenspinne</t>
  </si>
  <si>
    <t>Giant Spider</t>
  </si>
  <si>
    <t>Schattenriss</t>
  </si>
  <si>
    <t>Schwarmmutter</t>
  </si>
  <si>
    <t>Wachposten von Rkugamz</t>
  </si>
  <si>
    <t>Würgedorn</t>
  </si>
  <si>
    <t>Schleimkropf</t>
  </si>
  <si>
    <t>Infernaler Wächter</t>
  </si>
  <si>
    <t>Eisherz</t>
  </si>
  <si>
    <t>Sturmfaust</t>
  </si>
  <si>
    <t>Bebenschuppe</t>
  </si>
  <si>
    <t>Piratenskelett</t>
  </si>
  <si>
    <t>Trollkönig</t>
  </si>
  <si>
    <t>The Troll King</t>
  </si>
  <si>
    <t>Rüstung des Auszubildenden</t>
  </si>
  <si>
    <t>Armor of the Trainee</t>
  </si>
  <si>
    <t>Vampirumhang</t>
  </si>
  <si>
    <t>Vampire Cloak</t>
  </si>
  <si>
    <t>Schwertsänger</t>
  </si>
  <si>
    <t>Sword-Singer</t>
  </si>
  <si>
    <t>Orden von Diagna</t>
  </si>
  <si>
    <t>Order of Diagna</t>
  </si>
  <si>
    <t>Vampirfürst</t>
  </si>
  <si>
    <t>Vampire Lord</t>
  </si>
  <si>
    <t>Dornen des Zweiglings</t>
  </si>
  <si>
    <t>Der Grüne Pakt</t>
  </si>
  <si>
    <t>Green Pact</t>
  </si>
  <si>
    <t>Werkzeug des Bienenhüters</t>
  </si>
  <si>
    <t>Gewänder des Webers</t>
  </si>
  <si>
    <t>Skoomaschmuggler</t>
  </si>
  <si>
    <t>Skooma Smuggler</t>
  </si>
  <si>
    <t>Schröterpanzer</t>
  </si>
  <si>
    <t>Shalk Exoskeleton</t>
  </si>
  <si>
    <t>Muttertränen</t>
  </si>
  <si>
    <t>Seuchendoktor</t>
  </si>
  <si>
    <t>Plague Doctor</t>
  </si>
  <si>
    <t>Ysgramors Geburtsrecht</t>
  </si>
  <si>
    <t>Ausbrecher</t>
  </si>
  <si>
    <t>Jailbreaker</t>
  </si>
  <si>
    <t>Höhlenforscher</t>
  </si>
  <si>
    <t>Spelunker</t>
  </si>
  <si>
    <t>Spinnenkultistenkutte</t>
  </si>
  <si>
    <t>Spider Cultist Cowl</t>
  </si>
  <si>
    <t>Lichtsprecher</t>
  </si>
  <si>
    <t>Light Speaker</t>
  </si>
  <si>
    <t>Zahnreihe</t>
  </si>
  <si>
    <t>Toothrow</t>
  </si>
  <si>
    <t>Berührung des Netch</t>
  </si>
  <si>
    <t>Stärke des Automaten</t>
  </si>
  <si>
    <t>Strength of the Automaton</t>
  </si>
  <si>
    <t>Leviathan</t>
  </si>
  <si>
    <t>Lied der Lamie</t>
  </si>
  <si>
    <t>Versteinernder Blick</t>
  </si>
  <si>
    <t>Medusa</t>
  </si>
  <si>
    <t>Schatzjäger</t>
  </si>
  <si>
    <t>Treasure Hunter</t>
  </si>
  <si>
    <t>Schwerfälliger Draugr</t>
  </si>
  <si>
    <t>Draugr Hulk</t>
  </si>
  <si>
    <t>Lumpen des Knochenpiraten</t>
  </si>
  <si>
    <t>Platten des Wanderritters</t>
  </si>
  <si>
    <t>Schwerttänzer</t>
  </si>
  <si>
    <t>Sword Dancer</t>
  </si>
  <si>
    <t>Klapperkäfig</t>
  </si>
  <si>
    <t>Rattlecage</t>
  </si>
  <si>
    <t>Titanisches Trennen</t>
  </si>
  <si>
    <t>Titanic Cleave</t>
  </si>
  <si>
    <t>Durchschlagende Genesung</t>
  </si>
  <si>
    <t>Puncturing Remedy</t>
  </si>
  <si>
    <t>Stechende Schnitte</t>
  </si>
  <si>
    <t>Stinging Slashes</t>
  </si>
  <si>
    <t>Beißender Pfeil</t>
  </si>
  <si>
    <t>Caustic Arrow</t>
  </si>
  <si>
    <t>Zerstörerischer Einschlag</t>
  </si>
  <si>
    <t>Destructive Impact</t>
  </si>
  <si>
    <t>Große Verjüngung</t>
  </si>
  <si>
    <t>Grand Rejuvenation</t>
  </si>
  <si>
    <t>Kriegsjungfer</t>
  </si>
  <si>
    <t>War Maiden</t>
  </si>
  <si>
    <t>Schänder</t>
  </si>
  <si>
    <t>Defiler</t>
  </si>
  <si>
    <t>Kriegerpoet</t>
  </si>
  <si>
    <t>Warrior-Poet</t>
  </si>
  <si>
    <t>Assassinenlist</t>
  </si>
  <si>
    <t>Daedrische Gaunerei</t>
  </si>
  <si>
    <t>Daedric Trickery</t>
  </si>
  <si>
    <t>Kettensprenger</t>
  </si>
  <si>
    <t>Shacklebreaker</t>
  </si>
  <si>
    <t>Vorhutdisput</t>
  </si>
  <si>
    <t>Feiglingstracht</t>
  </si>
  <si>
    <t>Ritterschlächter</t>
  </si>
  <si>
    <t>Knight Slayer</t>
  </si>
  <si>
    <t>Zaubererreplik</t>
  </si>
  <si>
    <t>Automatisierte Verteidigung</t>
  </si>
  <si>
    <t>Automated Defense</t>
  </si>
  <si>
    <t>Kriegsmaschine</t>
  </si>
  <si>
    <t>War Machine</t>
  </si>
  <si>
    <t>Meisterarchitekt</t>
  </si>
  <si>
    <t>Master Architect</t>
  </si>
  <si>
    <t>Erfindergarde</t>
  </si>
  <si>
    <t>Unüberwindliche Rüstung</t>
  </si>
  <si>
    <t>Impregnable Armor</t>
  </si>
  <si>
    <t>Draugrruhe</t>
  </si>
  <si>
    <t>Säulen von Nirn</t>
  </si>
  <si>
    <t>Pillar of Nirn</t>
  </si>
  <si>
    <t>Eisenblut</t>
  </si>
  <si>
    <t>Ironblood</t>
  </si>
  <si>
    <t>Flammenblüte</t>
  </si>
  <si>
    <t>Flame Blossom</t>
  </si>
  <si>
    <t>Bluttrinker</t>
  </si>
  <si>
    <t>Blooddrinker</t>
  </si>
  <si>
    <t>Vettelgarten</t>
  </si>
  <si>
    <t>Erdbluter</t>
  </si>
  <si>
    <t>Caluurions Erbe</t>
  </si>
  <si>
    <t>Stärkungsprunk</t>
  </si>
  <si>
    <t>Trappings of Invigoration</t>
  </si>
  <si>
    <t>Ulfnors Gunst</t>
  </si>
  <si>
    <t>Jorvulds Führung</t>
  </si>
  <si>
    <t>Seuchenschleuder</t>
  </si>
  <si>
    <t>Plague Slinger</t>
  </si>
  <si>
    <t>Fluch von Doylemish</t>
  </si>
  <si>
    <t>Curse of Doylemish</t>
  </si>
  <si>
    <t>Kernaxiom</t>
  </si>
  <si>
    <t>Innate Axiom</t>
  </si>
  <si>
    <t>Messingpanzer</t>
  </si>
  <si>
    <t>Fortified Brass</t>
  </si>
  <si>
    <t>Mechanikblick</t>
  </si>
  <si>
    <t>Mechanical Acuity</t>
  </si>
  <si>
    <t>Wahntüftler</t>
  </si>
  <si>
    <t>Mad Tinkerer</t>
  </si>
  <si>
    <t>Unermessliche Dunkelheit</t>
  </si>
  <si>
    <t>Unfathomable Darkness</t>
  </si>
  <si>
    <t>Stromschlag</t>
  </si>
  <si>
    <t>Livewire</t>
  </si>
  <si>
    <t>Disziplinierter Schnitt (vollendet)</t>
  </si>
  <si>
    <t>Disciplined Slash (Perfected)</t>
  </si>
  <si>
    <t>Defensive Position (vollendet)</t>
  </si>
  <si>
    <t>Defensive Position (Perfected)</t>
  </si>
  <si>
    <t>Chaotischer Wirbelwind (vollendet)</t>
  </si>
  <si>
    <t>Chaotic Whirlwind (Perfected)</t>
  </si>
  <si>
    <t>Durchdringende Salve (vollendet)</t>
  </si>
  <si>
    <t>Piercing Spray (Perfected)</t>
  </si>
  <si>
    <t>Konzentrierte Kraft (vollendet)</t>
  </si>
  <si>
    <t>Concentrated Force (Perfected)</t>
  </si>
  <si>
    <t>Zeitloser Segen (vollendet)</t>
  </si>
  <si>
    <t>Timeless Blessing (Perfected)</t>
  </si>
  <si>
    <t>Disziplinierter Schnitt</t>
  </si>
  <si>
    <t>Disciplined Slash</t>
  </si>
  <si>
    <t>Defensive Position</t>
  </si>
  <si>
    <t>Chaotischer Wirbelwind</t>
  </si>
  <si>
    <t>Chaotic Whirlwind</t>
  </si>
  <si>
    <t>Durchdringende Salve</t>
  </si>
  <si>
    <t>Piercing Spray</t>
  </si>
  <si>
    <t>Konzentrierte Kraft</t>
  </si>
  <si>
    <t>Concentrated Force</t>
  </si>
  <si>
    <t>Zeitloser Segen</t>
  </si>
  <si>
    <t>Timeless Blessing</t>
  </si>
  <si>
    <t>Gnadenloser Ansturm</t>
  </si>
  <si>
    <t>Merciless Charge</t>
  </si>
  <si>
    <t>Tobender Schnitt</t>
  </si>
  <si>
    <t>Rampaging Slash</t>
  </si>
  <si>
    <t>Grausamer Schlaghagel</t>
  </si>
  <si>
    <t>Cruel Flurry</t>
  </si>
  <si>
    <t>Donnernde Salve</t>
  </si>
  <si>
    <t>Thunderous Volley</t>
  </si>
  <si>
    <t>Zermalmende Mauer</t>
  </si>
  <si>
    <t>Crushing Wall</t>
  </si>
  <si>
    <t>Präzise Regeneration</t>
  </si>
  <si>
    <t>Precise Regeneration</t>
  </si>
  <si>
    <t>Prophet</t>
  </si>
  <si>
    <t>Zerbrochene Seele</t>
  </si>
  <si>
    <t>Broken Soul</t>
  </si>
  <si>
    <t>Anmut der Gräue</t>
  </si>
  <si>
    <t>Grace of Gloom</t>
  </si>
  <si>
    <t>Wildheit des Greifen</t>
  </si>
  <si>
    <t>Weisheit von Vanus</t>
  </si>
  <si>
    <t>Wisdom of Vanus</t>
  </si>
  <si>
    <t>Versierter Reiter</t>
  </si>
  <si>
    <t>Adept Rider</t>
  </si>
  <si>
    <t>Kreckenantlitz</t>
  </si>
  <si>
    <t>Nocturnals Gunst</t>
  </si>
  <si>
    <t>Ägis von Galenwe</t>
  </si>
  <si>
    <t>Aegis of Galenwe</t>
  </si>
  <si>
    <t>Waffen von Relequen</t>
  </si>
  <si>
    <t>Arms of Relequen</t>
  </si>
  <si>
    <t>Mantel von Siroria</t>
  </si>
  <si>
    <t>Mantle of Siroria</t>
  </si>
  <si>
    <t>Gewandung von Olorime</t>
  </si>
  <si>
    <t>Vestment of Olorime</t>
  </si>
  <si>
    <t>Perfekte Ägis von Galenwe</t>
  </si>
  <si>
    <t>Perfect Aegis of Galenwe</t>
  </si>
  <si>
    <t>Perfekte Waffen von Relequen</t>
  </si>
  <si>
    <t>Perfect Arms of Relequen</t>
  </si>
  <si>
    <t>Perfekter Mantel von Siroria</t>
  </si>
  <si>
    <t>Perfect Mantle of Siroria</t>
  </si>
  <si>
    <t>Perfekte Gewandung von Olorime</t>
  </si>
  <si>
    <t>Perfect Vestment of Olorime</t>
  </si>
  <si>
    <t>Hanus Mitgefühl</t>
  </si>
  <si>
    <t>Blutmond</t>
  </si>
  <si>
    <t>Blood Moon</t>
  </si>
  <si>
    <t>Zuflucht von Ursus</t>
  </si>
  <si>
    <t>Haven of Ursus</t>
  </si>
  <si>
    <t>Mondjäger</t>
  </si>
  <si>
    <t>Moon Hunter</t>
  </si>
  <si>
    <t>Wilder Werwolf</t>
  </si>
  <si>
    <t>Savage Werewolf</t>
  </si>
  <si>
    <t>Tenazität des Kerkermeisters</t>
  </si>
  <si>
    <t>Hellhalsstolz</t>
  </si>
  <si>
    <t>Totwassertücke</t>
  </si>
  <si>
    <t>Histchampion</t>
  </si>
  <si>
    <t>Champion of the Hist</t>
  </si>
  <si>
    <t>Grabpflocksammler</t>
  </si>
  <si>
    <t>Grave-Stake Collector</t>
  </si>
  <si>
    <t>Nagaschamane</t>
  </si>
  <si>
    <t>Naga Shaman</t>
  </si>
  <si>
    <t>Macht der Verlorenen Legion</t>
  </si>
  <si>
    <t>Might of the Lost Legion</t>
  </si>
  <si>
    <t>Galanter Ansturm</t>
  </si>
  <si>
    <t>Gallant Charge</t>
  </si>
  <si>
    <t>Rundum-Aufwärtsschnitt</t>
  </si>
  <si>
    <t>Radial Uppercut</t>
  </si>
  <si>
    <t>Spektraler Mantel</t>
  </si>
  <si>
    <t>Spectral Cloak</t>
  </si>
  <si>
    <t>Virulenter Schuss</t>
  </si>
  <si>
    <t>Virulent Shot</t>
  </si>
  <si>
    <t>Wilder Impuls</t>
  </si>
  <si>
    <t>Wild Impulse</t>
  </si>
  <si>
    <t>Schutz des Pflegers</t>
  </si>
  <si>
    <t>Unbeugsamer Zorn</t>
  </si>
  <si>
    <t>Indomitable Fury</t>
  </si>
  <si>
    <t>Zauberstratege</t>
  </si>
  <si>
    <t>Spell Strategist</t>
  </si>
  <si>
    <t>Schlachtfeldakrobat</t>
  </si>
  <si>
    <t>Battlefield Acrobat</t>
  </si>
  <si>
    <t>Soldat der Pein</t>
  </si>
  <si>
    <t>Soldier of Anguish</t>
  </si>
  <si>
    <t>Standhafter Held</t>
  </si>
  <si>
    <t>Steadfast Hero</t>
  </si>
  <si>
    <t>Bataillonsverteidiger</t>
  </si>
  <si>
    <t>Battalion Defender</t>
  </si>
  <si>
    <t>Perfekter galanter Ansturm</t>
  </si>
  <si>
    <t>Perfect Gallant Charge</t>
  </si>
  <si>
    <t>Perfekter Rundum-Aufwärtsschnitt</t>
  </si>
  <si>
    <t>Perfect Radial Uppercut</t>
  </si>
  <si>
    <t>Perfekter spektraler Mantel</t>
  </si>
  <si>
    <t>Perfect Spectral Cloak</t>
  </si>
  <si>
    <t>Perfekter virulenter Schuss</t>
  </si>
  <si>
    <t>Perfect Virulent Shot</t>
  </si>
  <si>
    <t>Perfekter wilder Impuls</t>
  </si>
  <si>
    <t>Perfect Wild Impulse</t>
  </si>
  <si>
    <t>Perfekter Schutz des Pflegers</t>
  </si>
  <si>
    <t>Mächtiger Gletscher</t>
  </si>
  <si>
    <t>Mighty Glacier</t>
  </si>
  <si>
    <t>Tzogvins Kriegstrupp</t>
  </si>
  <si>
    <t>Eisiger Anrufer</t>
  </si>
  <si>
    <t>Icy Conjuror</t>
  </si>
  <si>
    <t>Steinwahrer</t>
  </si>
  <si>
    <t>Gefrorener Beobachter</t>
  </si>
  <si>
    <t>Frozen Watcher</t>
  </si>
  <si>
    <t>Ausbeutender Niedergang</t>
  </si>
  <si>
    <t>Scavenging Demise</t>
  </si>
  <si>
    <t>Donner des Auroraners</t>
  </si>
  <si>
    <t>Sinfonie der Klingen</t>
  </si>
  <si>
    <t>ESO drop zone ID 1</t>
  </si>
  <si>
    <t>ESO drop zone ID 2</t>
  </si>
  <si>
    <t>ESO drop zone ID 3</t>
  </si>
  <si>
    <t>Comment</t>
  </si>
  <si>
    <t>Arena</t>
  </si>
  <si>
    <t>Special Set Name</t>
  </si>
  <si>
    <t>Is a parent zone?</t>
  </si>
  <si>
    <t>DLC name</t>
  </si>
  <si>
    <t>Dungeon added
with LiBSets dlcID</t>
  </si>
  <si>
    <t>Is trial dungeon?</t>
  </si>
  <si>
    <t>Sunspire</t>
  </si>
  <si>
    <t>Crafty Alfiq</t>
  </si>
  <si>
    <t>Vesture of Darloc Brae</t>
  </si>
  <si>
    <t>Call of the Undertaker</t>
  </si>
  <si>
    <t>Overland</t>
  </si>
  <si>
    <t>Crafted</t>
  </si>
  <si>
    <t>Eye of Nahviintaas</t>
  </si>
  <si>
    <t>Tooth of Lokkestiiz</t>
  </si>
  <si>
    <t>Claw of Yolnakhriin</t>
  </si>
  <si>
    <t>Perfected Tooth of Lokkestiiz</t>
  </si>
  <si>
    <t>Perfected Claw of Yolnakhriin</t>
  </si>
  <si>
    <t>Trial</t>
  </si>
  <si>
    <t>Dungeon</t>
  </si>
  <si>
    <t>Monster</t>
  </si>
  <si>
    <t>Vorenor Winterbourne</t>
  </si>
  <si>
    <t>Domihaus the Bloody-Hornedin</t>
  </si>
  <si>
    <t>The Engine Guardian</t>
  </si>
  <si>
    <t>High Kinlord Rilis</t>
  </si>
  <si>
    <t>Tree-Minder Na-Kesh</t>
  </si>
  <si>
    <t>Captain Blackheart</t>
  </si>
  <si>
    <t>The Guardian Council</t>
  </si>
  <si>
    <t>Arena stage chest</t>
  </si>
  <si>
    <t>ESO internal mapIndex</t>
  </si>
  <si>
    <t>ESO internal mapId</t>
  </si>
  <si>
    <t>Wayshrine Name EN</t>
  </si>
  <si>
    <t>ESO internal map name EN</t>
  </si>
  <si>
    <t>ESO internal zone name EN</t>
  </si>
  <si>
    <t>zoneId</t>
  </si>
  <si>
    <t>ESO internal parent zoneId
(for SVERWEIS formulas)</t>
  </si>
  <si>
    <t>ESO internal
zoneId
(for SVERWEIS
formulas)</t>
  </si>
  <si>
    <t>Traits
researched
to craft 
this set</t>
  </si>
  <si>
    <t>Wayshrine
ingame
nodeId DC</t>
  </si>
  <si>
    <t>Wayshrine
ingame
nodeId EP</t>
  </si>
  <si>
    <t>Multi
Trial
Set</t>
  </si>
  <si>
    <t>Undaunted 
chest ID
(Shoulder)</t>
  </si>
  <si>
    <t>ESO Drop zone1
Name EN</t>
  </si>
  <si>
    <t>ESO Drop zone2
Name EN</t>
  </si>
  <si>
    <t>ESO Drop zone3
Name EN</t>
  </si>
  <si>
    <t>Moon Gate</t>
  </si>
  <si>
    <t>zoneIndex</t>
  </si>
  <si>
    <t>Sugar Bowl Suite</t>
  </si>
  <si>
    <t>Hall of the Lunar Champion</t>
  </si>
  <si>
    <t>Jode's Embrace</t>
  </si>
  <si>
    <t>Wayshrine Node  ID</t>
  </si>
  <si>
    <t>Northern Elsweyr</t>
  </si>
  <si>
    <t>Rimmen Necropolis</t>
  </si>
  <si>
    <t>Orcrest</t>
  </si>
  <si>
    <t>Abode of Ignominy</t>
  </si>
  <si>
    <t>Predator Mesa</t>
  </si>
  <si>
    <t>Tomb of the Serpents</t>
  </si>
  <si>
    <t>Darkpool Mine</t>
  </si>
  <si>
    <t>The Tangle</t>
  </si>
  <si>
    <t>Sleepy Senche Mine</t>
  </si>
  <si>
    <t>Riverhold</t>
  </si>
  <si>
    <t>Rimmen Palace</t>
  </si>
  <si>
    <t>Rimmen Palace Recesses</t>
  </si>
  <si>
    <t>Sepulcher of Mischance</t>
  </si>
  <si>
    <t>Moon Gate of Anequina</t>
  </si>
  <si>
    <t>Skooma Cat's Cloister</t>
  </si>
  <si>
    <t>Star Haven Adeptorium</t>
  </si>
  <si>
    <t>Dov-Vahl Shrine</t>
  </si>
  <si>
    <t>Cicatrice Caverns</t>
  </si>
  <si>
    <t>Tenarr Zalviit Ossuary</t>
  </si>
  <si>
    <t>Hidden Moon Crypts</t>
  </si>
  <si>
    <t>Hakoshae Tombs</t>
  </si>
  <si>
    <t>Merryvale Sugar Farm Caves</t>
  </si>
  <si>
    <t>Shadow Dance Temple</t>
  </si>
  <si>
    <t>Vault of the Heavenly Scourge</t>
  </si>
  <si>
    <t>Desert Wind Caverns</t>
  </si>
  <si>
    <t>Meirvale Keep</t>
  </si>
  <si>
    <t>Cheesemonger Hollow</t>
  </si>
  <si>
    <t>Sugar-Slinger's Den</t>
  </si>
  <si>
    <t>Rimmen Outlaws Refuge</t>
  </si>
  <si>
    <t>Set Type</t>
  </si>
  <si>
    <t>LibSets
DLC id</t>
  </si>
  <si>
    <t>ESO DLC ID</t>
  </si>
  <si>
    <t>DLC Name EN</t>
  </si>
  <si>
    <t>Level up advisor</t>
  </si>
  <si>
    <t>Battleground</t>
  </si>
  <si>
    <t>ESO drop zone ID 4</t>
  </si>
  <si>
    <t>ESO Drop zone4
Name EN</t>
  </si>
  <si>
    <t>ESO drop zone ID 5</t>
  </si>
  <si>
    <t>ESO Drop zone5
Name EN</t>
  </si>
  <si>
    <t>Multi-Trial</t>
  </si>
  <si>
    <t>Kalthafens Günstling</t>
  </si>
  <si>
    <t>Mut des Senche-raht</t>
  </si>
  <si>
    <t>Vastaries Vormundschaft</t>
  </si>
  <si>
    <t>Kralle von Yolnahkriin</t>
  </si>
  <si>
    <t>Zahn von Lokkestiiz</t>
  </si>
  <si>
    <t>Ergebenheit des falschen Gottes</t>
  </si>
  <si>
    <t>Ruf des Totengräbers</t>
  </si>
  <si>
    <t>Gewandung von Darloc Brae</t>
  </si>
  <si>
    <t>Listiger Alfiq</t>
  </si>
  <si>
    <t>ESO drop zone ID 6</t>
  </si>
  <si>
    <t>ESO Drop zone6
Name EN</t>
  </si>
  <si>
    <t>ESO setId for SVERWEIS formulas</t>
  </si>
  <si>
    <t>Relics of the Physician, Ansur</t>
  </si>
  <si>
    <t>Wayshrine ingame
nodeId AD</t>
  </si>
  <si>
    <t>DLC_BASE_GAME</t>
  </si>
  <si>
    <t>DLC_IMPERIAL_CITY</t>
  </si>
  <si>
    <t>DLC_ORSINIUM</t>
  </si>
  <si>
    <t>DLC_THIEVES_GUILD</t>
  </si>
  <si>
    <t>DLC_DARK_BROTHERHOOD</t>
  </si>
  <si>
    <t>DLC_SHADOWS_OF_THE_HIST</t>
  </si>
  <si>
    <t>DLC_MORROWIND</t>
  </si>
  <si>
    <t>DLC_HORNS_OF_THE_REACH</t>
  </si>
  <si>
    <t>DLC_CLOCKWORK_CITY</t>
  </si>
  <si>
    <t>DLC_DRAGON_BONES</t>
  </si>
  <si>
    <t>DLC_SUMMERSET</t>
  </si>
  <si>
    <t>DLC_WOLFHUNTER</t>
  </si>
  <si>
    <t>DLC_MURKMIRE</t>
  </si>
  <si>
    <t>DLC_WRATHSTONE</t>
  </si>
  <si>
    <t>DLC_ELSWEYR</t>
  </si>
  <si>
    <t>LibSets constant</t>
  </si>
  <si>
    <t>Perfektionierte Kralle von Yolnahkriin</t>
  </si>
  <si>
    <t>Perfektionierte Ergebenheit zum falschen Gott</t>
  </si>
  <si>
    <t>Perfektionierter Zahn von Lokkestiiz</t>
  </si>
  <si>
    <t>Auge von Nahviintaas</t>
  </si>
  <si>
    <t>Perfektioniertes Auge von Nahviintaas</t>
  </si>
  <si>
    <t>Not in the game (anymore)</t>
  </si>
  <si>
    <t>Level up advisor grants this set during levelling</t>
  </si>
  <si>
    <t>{[EQUIP_TYPE_HEAD]=true, [EQUIP_TYPE_SHOULDERS]=false}</t>
  </si>
  <si>
    <t>Not in the game anymore -&gt; Swarm mother replaced it</t>
  </si>
  <si>
    <t>Set Types</t>
  </si>
  <si>
    <t>Set Type Description</t>
  </si>
  <si>
    <t>Set Type Value</t>
  </si>
  <si>
    <t>LIBSETS_SETTYPE_ITERATION_BEGIN</t>
  </si>
  <si>
    <t>LIBSETS_SETTYPE_ARENA</t>
  </si>
  <si>
    <t>LIBSETS_SETTYPE_BATTLEGROUND</t>
  </si>
  <si>
    <t>LIBSETS_SETTYPE_CRAFTED</t>
  </si>
  <si>
    <t>LIBSETS_SETTYPE_CYRODIIL</t>
  </si>
  <si>
    <t>LIBSETS_SETTYPE_DAILYRANDOMDUNGEONANDICREWARD</t>
  </si>
  <si>
    <t>LIBSETS_SETTYPE_DUNGEON</t>
  </si>
  <si>
    <t>LIBSETS_SETTYPE_IMPERIALCITY</t>
  </si>
  <si>
    <t>LIBSETS_SETTYPE_MONSTER</t>
  </si>
  <si>
    <t>LIBSETS_SETTYPE_OVERLAND</t>
  </si>
  <si>
    <t>LIBSETS_SETTYPE_TRIAL</t>
  </si>
  <si>
    <t>LIBSETS_SETTYPE_SPECIAL</t>
  </si>
  <si>
    <t>LIBSETS_SETTYPE_ITERATION_END</t>
  </si>
  <si>
    <t>Daily random dungeon or Imperial city reward</t>
  </si>
  <si>
    <t>Special (e.g. Prophet or level up reward)</t>
  </si>
  <si>
    <t>Moongrave Fane</t>
  </si>
  <si>
    <t>Lair of Maarselok</t>
  </si>
  <si>
    <t>DLC_DRAGONHOLD</t>
  </si>
  <si>
    <t>Scalebraker</t>
  </si>
  <si>
    <t>Dragonhold</t>
  </si>
  <si>
    <t>ESPO parent zoneId</t>
  </si>
  <si>
    <t>ParentZoneId</t>
  </si>
  <si>
    <t>Zone name EN</t>
  </si>
  <si>
    <t>Wind Scour Temple</t>
  </si>
  <si>
    <t>Storm Talon Temple</t>
  </si>
  <si>
    <t>Vahlokzin's Lair</t>
  </si>
  <si>
    <t>Istirus Outpost Arena</t>
  </si>
  <si>
    <t>Moon-Sugar Meadow</t>
  </si>
  <si>
    <t>Wraithhome</t>
  </si>
  <si>
    <t>Dark Water Temple</t>
  </si>
  <si>
    <t>Hollowfang Thirst</t>
  </si>
  <si>
    <t>Hohlzahndurst</t>
  </si>
  <si>
    <t>Dro'Zakars Krallen</t>
  </si>
  <si>
    <t>Renalds Entschlossenheit</t>
  </si>
  <si>
    <t>Z'ens Wiedergutmachung</t>
  </si>
  <si>
    <t>Azureblight Reaper</t>
  </si>
  <si>
    <t>Azurfäuleschnitter</t>
  </si>
  <si>
    <t>Drachenschändung</t>
  </si>
  <si>
    <t>Grundwulf</t>
  </si>
  <si>
    <t>Maarselok</t>
  </si>
  <si>
    <t>DLC_SCALEBREAKER</t>
  </si>
  <si>
    <t>LibSets DLC constant</t>
  </si>
  <si>
    <t>LibSets DLC Id constant</t>
  </si>
  <si>
    <t>!Battleground</t>
  </si>
  <si>
    <t>!Level up advisor</t>
  </si>
  <si>
    <t>ESO Drop Zone 1
Boss/Drop NPC/Drop mechanic name EN</t>
  </si>
  <si>
    <t>ESO Drop Zone 1
Boss/Drop NPC/Drop mechanic name DE</t>
  </si>
  <si>
    <t>ESO Drop Zone 2
Boss/Drop NPC/Drop mechanic name EN</t>
  </si>
  <si>
    <t>ESO Drop Zone 2
Boss/Drop NPC/Drop mechanic name DE</t>
  </si>
  <si>
    <t>ESO Drop Zone 3
Boss/Drop NPC/Drop mechanic name EN</t>
  </si>
  <si>
    <t>ESO Drop Zone 3
Boss/Drop NPC/Drop mechanic name DE</t>
  </si>
  <si>
    <t>ESO Drop Zone 4
Boss/Drop NPC/Drop mechanic name EN</t>
  </si>
  <si>
    <t>ESO Drop Zone 4
Boss/Drop NPC/Drop mechanic name DE</t>
  </si>
  <si>
    <t>ESO Drop Zone 5
Boss/Drop NPC/Drop mechanic name EN</t>
  </si>
  <si>
    <t>ESO Drop Zone 5
Boss/Drop NPC/Drop mechanic name DE</t>
  </si>
  <si>
    <t>ESO Drop Zone 6
Boss/Drop NPC/Drop mechanic name EN</t>
  </si>
  <si>
    <t>ESO Drop Zone 6
Boss/Drop NPC/Drop mechanic name DE</t>
  </si>
  <si>
    <t>ESO Drop Zone 1
Boss/Drop NPC/Drop mechanic LibSets ID</t>
  </si>
  <si>
    <t>LibSets drop mechanic ID</t>
  </si>
  <si>
    <t>Drop mechanic name EN</t>
  </si>
  <si>
    <t>Drop mechanic name DE</t>
  </si>
  <si>
    <t>ESO Drop Zone 2
Boss/Drop NPC/Drop mechanic LibSets ID</t>
  </si>
  <si>
    <t>LIBSETS_DROP_MECHANIC_CITY_CYRODIIL_BRUMA</t>
  </si>
  <si>
    <t>Drop mechanic
ID number</t>
  </si>
  <si>
    <t>LIBSETS_DROP_MECHANIC_CITY_CYRODIIL_VLASTARUS</t>
  </si>
  <si>
    <t>City Vlastarus (quartermaster)</t>
  </si>
  <si>
    <t>City Bruma (quartermaster)</t>
  </si>
  <si>
    <t>Stadt Erntefurt (Quartiermeister)</t>
  </si>
  <si>
    <t>Stadt Vlastarus (Quartiermeister)</t>
  </si>
  <si>
    <t>Stadt Bruma (Quartiermeister)</t>
  </si>
  <si>
    <t>LIBSETS_DROP_MECHANIC_MAIL_PVP_REWARDS_FOR_THE_WORTHY</t>
  </si>
  <si>
    <t>Rewards for the worthy (Cyrodiil/Battleground mail)</t>
  </si>
  <si>
    <t>Gerechter Lohn (Cyrodiil/Schlachtfeld Mail)</t>
  </si>
  <si>
    <t>LIBSETS_DROP_MECHANIC_MONSTER_NAME</t>
  </si>
  <si>
    <t>Lord Warden Dusk</t>
  </si>
  <si>
    <t>Bogdan the Nightflame</t>
  </si>
  <si>
    <t>The Whisperer</t>
  </si>
  <si>
    <t>Canonreeve Oraneth</t>
  </si>
  <si>
    <t>Sellistrix the Lamia Queen</t>
  </si>
  <si>
    <t>Razor Master Erthas</t>
  </si>
  <si>
    <t>Drodda of Icereach</t>
  </si>
  <si>
    <t>Stormreeve Neidir</t>
  </si>
  <si>
    <t>Mad Architect</t>
  </si>
  <si>
    <t>Earthgore Amalgam</t>
  </si>
  <si>
    <t>The Stonekeeper</t>
  </si>
  <si>
    <t>LIBSETS_DROP_MECHANIC_ARENA_STAGE_CHEST</t>
  </si>
  <si>
    <t>Arena-Phasen Schatztruhe</t>
  </si>
  <si>
    <t>Kra\'gh the Dreugh King</t>
  </si>
  <si>
    <t>Nerien\'eth</t>
  </si>
  <si>
    <t>LIBSETS_DROP_MECHANIC_OVERLAND_BOSS_DELVE</t>
  </si>
  <si>
    <t>LIBSETS_DROP_MECHANIC_OVERLAND_WORLDBOSS</t>
  </si>
  <si>
    <t>LIBSETS_DROP_MECHANIC_OVERLAND_BOSS_PUBLIC_DUNGEON</t>
  </si>
  <si>
    <t>LIBSETS_DROP_MECHANIC_OVERLAND_CHEST</t>
  </si>
  <si>
    <t>Overland group bosses have a 100% chance to drop head, chest, legs, or weapon.</t>
  </si>
  <si>
    <t>Public dungeon bosses have a chance to drop a shoulder, hand, or weapon.</t>
  </si>
  <si>
    <t>Delve bosses have a chance to drop a waist or feet.</t>
  </si>
  <si>
    <t>Überland Gruppenbosse haben eine Chance von 100%, Kopf, Brust, Beine oder Waffen fallen zu lassen.</t>
  </si>
  <si>
    <t>Öffentliche Dungeon-Bosse haben die Möglichkeit, eine Schulter, Handschuhe oder eine Waffe fallen zu lassen.</t>
  </si>
  <si>
    <t>Bosse in Gewölben haben die Chance, eine Taille oder Füße fallen zu lassen.</t>
  </si>
  <si>
    <t>Chests gained from defeating a Dark Anchor have a 100% chance to drop a ring or amulet.\nTreasure chests found in the world have a chance to grant any set piece that can drop in that zone:\n
-Simple chests have a slight chance\n
-Intermediate chests have a good chance\n
-Advanced and Master chests have a guaranteed chance\n
-Treasure chests found from a Treasure Map have a guaranteed chance</t>
  </si>
  <si>
    <t>Truhen, die durch das Besiegen eines Dunklen Ankers gewonnen wurden, haben eine Chance von 100%, einen Ring oder ein Amulett fallen zu lassen.\nSchatztruhen, welche man in der Zone findet, haben eine Chance irgendein Setteil zu gewähren, das in dieser Zone droppen kann: \n
-Einfache Truhen haben eine geringe Chance \n
-Mittlere Truhen haben eine gute Chance\n
-Fortgeschrittene- und Meisterhafte-Truhen haben eine garantierte Chance\n
-Schatztruhen, die durch eine Schatzkarte gefunden wurden, haben eine garantierte Chance</t>
  </si>
  <si>
    <t>ESO Drop Zone 3
Boss/Drop NPC/Drop mechanic LibSets ID</t>
  </si>
  <si>
    <t>ESO Drop Zone 4
Boss/Drop NPC/Drop mechanic LibSets ID</t>
  </si>
  <si>
    <t>ESO Drop Zone 5
Boss/Drop NPC/Drop mechanic LibSets ID</t>
  </si>
  <si>
    <t>ESO Drop Zone 6
Boss/Drop NPC/Drop mechanic LibSets ID</t>
  </si>
  <si>
    <t>LIBSETS_DROP_MECHANIC_BATTLEGROUND_REWARD</t>
  </si>
  <si>
    <t>Battlegounds reward</t>
  </si>
  <si>
    <t>LIBSETS_DROP_MECHANIC_MAIL_DAILY_RANDOM_DUNGEON_REWARD</t>
  </si>
  <si>
    <t>Daily random dungeon reward mail</t>
  </si>
  <si>
    <t>Tägliches Zufallsverlies Belohnungsemail</t>
  </si>
  <si>
    <t>LIBSETS_DROP_MECHANIC_IMPERIAL_CITY_VAULTS</t>
  </si>
  <si>
    <t>Imperial city vaults</t>
  </si>
  <si>
    <t>Kaiserstadt Bunker</t>
  </si>
  <si>
    <t>LIBSETS_DROP_MECHANIC_ITERATION_END</t>
  </si>
  <si>
    <t>LIBSETS_DROP_MECHANIC_ITERATION_BEGIN</t>
  </si>
  <si>
    <t>Belohnung in Schlachtfeldern</t>
  </si>
  <si>
    <t>Southern Elsweyr</t>
  </si>
  <si>
    <t>Forsaken Citadel</t>
  </si>
  <si>
    <t>Moonlit Cove</t>
  </si>
  <si>
    <t>Zazaradi's Quarry and Mine</t>
  </si>
  <si>
    <t>Path of Pride</t>
  </si>
  <si>
    <t>Senchal Outlaws Refuge</t>
  </si>
  <si>
    <t>Passage of Dad'na Ghaten</t>
  </si>
  <si>
    <t>Tideholm</t>
  </si>
  <si>
    <t>New Moon Fortress</t>
  </si>
  <si>
    <t>Doomstone Keep</t>
  </si>
  <si>
    <t>Dragonhold Ruins</t>
  </si>
  <si>
    <t>Doomstone Caverns</t>
  </si>
  <si>
    <t>Halls of the Highmane</t>
  </si>
  <si>
    <t>Lucky Cat Landing</t>
  </si>
  <si>
    <t>Potentate's Retreat</t>
  </si>
  <si>
    <t>In Excel map "ESO zone constants"?</t>
  </si>
  <si>
    <t>Verteidiger von Senchal</t>
  </si>
  <si>
    <t>Senchal Defender</t>
  </si>
  <si>
    <t>Dragonguard Elite</t>
  </si>
  <si>
    <t>Daring Corsair</t>
  </si>
  <si>
    <t>Ancient Dragonguard</t>
  </si>
  <si>
    <t>New Moon Acolyte</t>
  </si>
  <si>
    <t>Akolythin des Neuen Mondes</t>
  </si>
  <si>
    <t>Alte Drachengarde</t>
  </si>
  <si>
    <t>Kühner Korsar</t>
  </si>
  <si>
    <t>Drachengardeelite</t>
  </si>
  <si>
    <t>Marodeurshast</t>
  </si>
  <si>
    <t>DLC_GREYMOOR</t>
  </si>
  <si>
    <t>Greymoor</t>
  </si>
  <si>
    <t>LIBSETS_DROP_MECHANIC_LEVEL_UP_REWARD</t>
  </si>
  <si>
    <t>Level up reward</t>
  </si>
  <si>
    <t>Level Aufstieg Belohnung</t>
  </si>
  <si>
    <t>ZoneName EN</t>
  </si>
  <si>
    <t>ParentZoneName EN</t>
  </si>
  <si>
    <t>Die Wächter</t>
  </si>
  <si>
    <t>Hochwärter Dämmer</t>
  </si>
  <si>
    <t>The Lava Queen</t>
  </si>
  <si>
    <t>Die Lavakönigin</t>
  </si>
  <si>
    <t>Sellistrix die Lamienkönigin</t>
  </si>
  <si>
    <t>Drodda von Eiskap</t>
  </si>
  <si>
    <t>Der Maschinenwächter</t>
  </si>
  <si>
    <t>Bogdan die Nachtflamme</t>
  </si>
  <si>
    <t>Domihaus der Blutgehörnte</t>
  </si>
  <si>
    <t>Der Verrückte Architekt</t>
  </si>
  <si>
    <t>Ilambris Zwillinge</t>
  </si>
  <si>
    <t>Nerien\’eth</t>
  </si>
  <si>
    <t>Kra\'gh der Dreughkönig</t>
  </si>
  <si>
    <t>Vila Theran</t>
  </si>
  <si>
    <t>Baumhirtin Na-Kesh</t>
  </si>
  <si>
    <t>Kapitän Schwarzherz</t>
  </si>
  <si>
    <t>Die Flüsterin</t>
  </si>
  <si>
    <t>Vorenor Winterkind</t>
  </si>
  <si>
    <t>Klingenmeister Erthas</t>
  </si>
  <si>
    <t>Sippenhochfürst Rilis</t>
  </si>
  <si>
    <t>Erdbluter-Amalgam</t>
  </si>
  <si>
    <t>Die Sinfonie der Klingen</t>
  </si>
  <si>
    <t>Stiftsvogt Oraneth</t>
  </si>
  <si>
    <t>Der Steinwahrer</t>
  </si>
  <si>
    <t>Sturmvogt Neidir</t>
  </si>
  <si>
    <t>Varaine and Allene Pellingare</t>
  </si>
  <si>
    <t>Varaine und Allene Pellingare</t>
  </si>
  <si>
    <t>DLC_HARROWSTORM</t>
  </si>
  <si>
    <t>Harrowstorm</t>
  </si>
  <si>
    <t>Unhallowed Grave</t>
  </si>
  <si>
    <t>Icereach</t>
  </si>
  <si>
    <t>Titanborn Strength</t>
  </si>
  <si>
    <t>Mother Ciannait</t>
  </si>
  <si>
    <t>Aegis Caller</t>
  </si>
  <si>
    <t>Grave Guardian </t>
  </si>
  <si>
    <t>Kjalnar\’s Nightmare</t>
  </si>
  <si>
    <t>Critical Riposte</t>
  </si>
  <si>
    <t>Unchained Aggressor</t>
  </si>
  <si>
    <t>Dauntless Combatant</t>
  </si>
  <si>
    <t>Mutter Ciannait</t>
  </si>
  <si>
    <t>Kjalnar\’s Albtraum</t>
  </si>
  <si>
    <t>Thieves' Oasis</t>
  </si>
  <si>
    <t>Forgemaster Falls</t>
  </si>
  <si>
    <t>Blackreach</t>
  </si>
  <si>
    <t>Riften Ratway</t>
  </si>
  <si>
    <t>Hiti\'s Hearth</t>
  </si>
  <si>
    <t>Hitis Feuerstelle</t>
  </si>
  <si>
    <t>Titanenkinds Stärke</t>
  </si>
  <si>
    <t>Banis Qual</t>
  </si>
  <si>
    <t>Griff der Draugrbrut</t>
  </si>
  <si>
    <t>Ägisrufer</t>
  </si>
  <si>
    <t>Grabwächter</t>
  </si>
  <si>
    <t>Kritischer Konter</t>
  </si>
  <si>
    <t>Entfesselter Aggressor</t>
  </si>
  <si>
    <t>Furchtloser Kombattant</t>
  </si>
  <si>
    <t>DLC_ITERATION_START</t>
  </si>
  <si>
    <t>DLC_ITERATION_END</t>
  </si>
  <si>
    <t>Comments</t>
  </si>
  <si>
    <t>Set Name EN</t>
  </si>
  <si>
    <t>Set Name DE</t>
  </si>
  <si>
    <t>Add your comments to a set here. ESO ingame setIds need to be updated as sets are
 added/removed! If a new LiBSets_SetData.xlsx was released copy your total map of comments back in the new file and just add the new setIds (you can filter them at map "Sets data" via it's DLC_ID e.g.) and drag&amp;drop down the formulas at the name columns from the rows above.</t>
  </si>
  <si>
    <t>Please also check the "Comments" column at the map "Sets data" for further info!</t>
  </si>
  <si>
    <t>Used for iterations start, should be always the lowest drop_mechanic (currently 1)!</t>
  </si>
  <si>
    <t>LIBSETS_DROP_MECHANIC_ANTIQUITIES</t>
  </si>
  <si>
    <t>Antiquities (Mythic set items)</t>
  </si>
  <si>
    <t>Antiquitäten (Mytische Set Gegenstände)</t>
  </si>
  <si>
    <t>LIBSETS_SETTYPE_MYTHIC</t>
  </si>
  <si>
    <t>Mythic</t>
  </si>
  <si>
    <t>Used for iterations start, should be always the lowest setType (currently 1)!</t>
  </si>
  <si>
    <t>Used for iterations end, should be always the highest setType (currently 12)!</t>
  </si>
  <si>
    <t>Used for iterations start, should be always the lowest DLCId (currently 0)!</t>
  </si>
  <si>
    <t>Aufzählung Start (Niedrigster Wert der Drop Mechaniken)</t>
  </si>
  <si>
    <t>Aufzählung Ende (Höchster Wert der Drop Mechaniken)</t>
  </si>
  <si>
    <t>Western Skyrim</t>
  </si>
  <si>
    <t>The Scraps</t>
  </si>
  <si>
    <t>Dragonhome</t>
  </si>
  <si>
    <t>Midnight Barrow</t>
  </si>
  <si>
    <t>Not Used/REUSE?</t>
  </si>
  <si>
    <t>Greymoor Keep: West Wing</t>
  </si>
  <si>
    <t>Verglas Hollow</t>
  </si>
  <si>
    <t>Not used/REUSE?</t>
  </si>
  <si>
    <t>Kilkreath Temple</t>
  </si>
  <si>
    <t>Bleakridge Barrow</t>
  </si>
  <si>
    <t>Solitude Outlaws Refuge</t>
  </si>
  <si>
    <t>Mor Khazgur Mine</t>
  </si>
  <si>
    <t>Kagnthamz</t>
  </si>
  <si>
    <t>Morthal Barrow</t>
  </si>
  <si>
    <t>Castle Dour</t>
  </si>
  <si>
    <t>Deepwood Vale</t>
  </si>
  <si>
    <t>Nchuthnkarst</t>
  </si>
  <si>
    <t>Palace of Kings</t>
  </si>
  <si>
    <t>The Undergrove</t>
  </si>
  <si>
    <t>Kyne's Aegis</t>
  </si>
  <si>
    <t>Snowmelt Suite</t>
  </si>
  <si>
    <t>Proudspire Manor</t>
  </si>
  <si>
    <t>Bastion Sanguinaris</t>
  </si>
  <si>
    <t>Labyrinthian</t>
  </si>
  <si>
    <t>Tzinghalis's Tower</t>
  </si>
  <si>
    <t>Greymoor Keep</t>
  </si>
  <si>
    <t>Dragon Bridge Smuggler Caves</t>
  </si>
  <si>
    <t>Shadowgreen</t>
  </si>
  <si>
    <t>Frozen Coast</t>
  </si>
  <si>
    <t>Chillwind Depths</t>
  </si>
  <si>
    <t>Blackreach: Greymoor Caverns</t>
  </si>
  <si>
    <t>nodeId</t>
  </si>
  <si>
    <t>currentMapIndex</t>
  </si>
  <si>
    <t>currentMapId</t>
  </si>
  <si>
    <t>currentMapeName EN</t>
  </si>
  <si>
    <t>mapZoneId</t>
  </si>
  <si>
    <t>mapZoneIndex</t>
  </si>
  <si>
    <t>zoneName EN</t>
  </si>
  <si>
    <t>POI type</t>
  </si>
  <si>
    <r>
      <t>Last updated on: 2020-04-23, PTS 100031 Greymoor. Update these constants with the same names and values like inside the file "</t>
    </r>
    <r>
      <rPr>
        <b/>
        <sz val="11"/>
        <color theme="5"/>
        <rFont val="Calibri"/>
        <family val="2"/>
        <scheme val="minor"/>
      </rPr>
      <t>LibSets_ConstantsLibraryInternal.lua</t>
    </r>
    <r>
      <rPr>
        <b/>
        <sz val="11"/>
        <rFont val="Calibri"/>
        <family val="2"/>
        <scheme val="minor"/>
      </rPr>
      <t>"!</t>
    </r>
  </si>
  <si>
    <t>Template_Drop_Magi</t>
  </si>
  <si>
    <t>Template_Drop_Stamina</t>
  </si>
  <si>
    <t>Template_Drop_Tank</t>
  </si>
  <si>
    <t>Template_Drop_Healer</t>
  </si>
  <si>
    <t>Winterruhe</t>
  </si>
  <si>
    <t>Giftschlag</t>
  </si>
  <si>
    <t>Venomous Smite</t>
  </si>
  <si>
    <t>Ewiger Elan</t>
  </si>
  <si>
    <t>Eternal Vigor</t>
  </si>
  <si>
    <t>Stuhns Gunst</t>
  </si>
  <si>
    <t>Appetit des Drachen</t>
  </si>
  <si>
    <t>Kynes Wind</t>
  </si>
  <si>
    <t>Kynes perfektionierter Wind</t>
  </si>
  <si>
    <t>Vrols Befehl</t>
  </si>
  <si>
    <t>Vrols perfektionierter Befehl</t>
  </si>
  <si>
    <t>Brüllender Opportunist</t>
  </si>
  <si>
    <t>Roaring Opportunist</t>
  </si>
  <si>
    <t>Perfektionierter brüllender Opportunist</t>
  </si>
  <si>
    <t>Perfected Roaring Opportunist</t>
  </si>
  <si>
    <t>Yandirs Macht</t>
  </si>
  <si>
    <t>Yandirs perfektionierte Macht</t>
  </si>
  <si>
    <t>Bloodlord's Embrace (OLD)</t>
  </si>
  <si>
    <t>Thrassian Stranglers</t>
  </si>
  <si>
    <t>Thrassische Würger</t>
  </si>
  <si>
    <t>Snow Treaders (OLD)</t>
  </si>
  <si>
    <t>Ring der Wilden Jagd</t>
  </si>
  <si>
    <t>Ring of the Wild Hunt</t>
  </si>
  <si>
    <t>Malacath's Band der Brutalität X</t>
  </si>
  <si>
    <t>Torc of Tonal Constancy</t>
  </si>
  <si>
    <t>Torques der Klangkonstanz</t>
  </si>
  <si>
    <t>Magieparasit</t>
  </si>
  <si>
    <t>Spell Parasite</t>
  </si>
  <si>
    <t>Template_Drop_Healer P</t>
  </si>
  <si>
    <t>Template_Drop_Tank P</t>
  </si>
  <si>
    <t>Template_Drop_Stamina P</t>
  </si>
  <si>
    <t>Template_Drop_Magi P</t>
  </si>
  <si>
    <t>Schneetreter</t>
  </si>
  <si>
    <t>Snow Treaders</t>
  </si>
  <si>
    <t>Malacaths Band der Brutalität</t>
  </si>
  <si>
    <t>Umarmung des Blutfürsten</t>
  </si>
  <si>
    <t>Perfektionierter gnadenloser Ansturm</t>
  </si>
  <si>
    <t>Perfected Merciless Charge</t>
  </si>
  <si>
    <t>Perfektionierter tobender Schnitt</t>
  </si>
  <si>
    <t>Perfected Rampaging Slash</t>
  </si>
  <si>
    <t>Perfected Cruel Flurry</t>
  </si>
  <si>
    <t>Perfektionierter grausamer Schlaghagel</t>
  </si>
  <si>
    <t>Perfected Thunderous Volley</t>
  </si>
  <si>
    <t>Perfektionierte donnernde Salve</t>
  </si>
  <si>
    <t>Perfected Crushing Wall</t>
  </si>
  <si>
    <t>Perfektionierte zermalmende Mauer</t>
  </si>
  <si>
    <t>Perfektionierte präzise Regeneration</t>
  </si>
  <si>
    <t>Perfected Precise Regeneration</t>
  </si>
  <si>
    <t>Perfected Titanic Cleave</t>
  </si>
  <si>
    <t>Perfektioniertes titanisches Trennen</t>
  </si>
  <si>
    <t>Perfected Puncturing Remedy</t>
  </si>
  <si>
    <t>Perfektionierte durchschlagende Genesung</t>
  </si>
  <si>
    <t>Perfektionierte stechende Schnitte</t>
  </si>
  <si>
    <t>Perfected Stinging Slashes</t>
  </si>
  <si>
    <t>Perfected Caustic Arrow</t>
  </si>
  <si>
    <t>Perfektionierter beißender Pfeil</t>
  </si>
  <si>
    <t>Perfektionierter zerstörerischer Einschlag</t>
  </si>
  <si>
    <t>Perfected Destructive Impact</t>
  </si>
  <si>
    <t>DLC overwrite</t>
  </si>
  <si>
    <t>PTS spawn sets for template created chars?</t>
  </si>
  <si>
    <t>See setId 521</t>
  </si>
  <si>
    <t>See setId 519</t>
  </si>
  <si>
    <t>See setId 520</t>
  </si>
  <si>
    <t>Drop Zone Name override</t>
  </si>
  <si>
    <t>Veteran dungeon needed for drop ({table containing ESO equiptType as KEY and boolean as value} or just bool if all parts are affected</t>
  </si>
  <si>
    <t>Antiquities</t>
  </si>
  <si>
    <t>Perfected Grand Rejuvenation</t>
  </si>
  <si>
    <t>Pefektionierte Große Verjüngung</t>
  </si>
  <si>
    <t>Login PTS ?</t>
  </si>
  <si>
    <t>DLC_STONETHORN</t>
  </si>
  <si>
    <t>Stonethorn</t>
  </si>
  <si>
    <t>Used for iterations end, should be always the highest drop_mechanic!</t>
  </si>
  <si>
    <t>Castle Thorn</t>
  </si>
  <si>
    <t>Unleashed Terror</t>
  </si>
  <si>
    <t>Crimson Twilight</t>
  </si>
  <si>
    <t>Lady Thorn</t>
  </si>
  <si>
    <t>Elemental Catalyst</t>
  </si>
  <si>
    <t>Stone Garden</t>
  </si>
  <si>
    <t>Stone Husk</t>
  </si>
  <si>
    <t>Wyrd Tree Wayshrine</t>
  </si>
  <si>
    <t>Aldcroft Wayshrine</t>
  </si>
  <si>
    <t>Deleyn's Mill Wayshrine</t>
  </si>
  <si>
    <t>Eagle's Brook Wayshrine</t>
  </si>
  <si>
    <t>North Hag Fen Wayshrine</t>
  </si>
  <si>
    <t>Lion Guard Redoubt Wayshrine</t>
  </si>
  <si>
    <t>Crosswych Wayshrine</t>
  </si>
  <si>
    <t>Farwatch Wayshrine</t>
  </si>
  <si>
    <t>Oldgate Wayshrine</t>
  </si>
  <si>
    <t>Crestshade Wayshrine</t>
  </si>
  <si>
    <t>Tamrith Camp Wayshrine</t>
  </si>
  <si>
    <t>Boralis Wayshrine</t>
  </si>
  <si>
    <t>Staging Grounds Wayshrine</t>
  </si>
  <si>
    <t>Koeglin Village Wayshrine</t>
  </si>
  <si>
    <t>Alcaire Castle Wayshrine</t>
  </si>
  <si>
    <t>Firebrand Keep Wayshrine</t>
  </si>
  <si>
    <t>Bonesnap Ruins Wayshrine</t>
  </si>
  <si>
    <t>Soulshriven Wayshrine</t>
  </si>
  <si>
    <t>Pariah Abbey Wayshrine</t>
  </si>
  <si>
    <t>Baelborne Rock Wayshrine</t>
  </si>
  <si>
    <t>Elden Root Temple Wayshrine</t>
  </si>
  <si>
    <t>Wind Keep Wayshrine</t>
  </si>
  <si>
    <t>Dro-Dara Plantation Wayshrine</t>
  </si>
  <si>
    <t>West Narsis Wayshrine</t>
  </si>
  <si>
    <t>Muth Gnaar Hills Wayshrine</t>
  </si>
  <si>
    <t>Quarantine Serk Wayshrine</t>
  </si>
  <si>
    <t>Ghost Snake Vale Wayshrine</t>
  </si>
  <si>
    <t>Mournhold Wayshrine</t>
  </si>
  <si>
    <t>Tal'Deic Grounds Wayshrine</t>
  </si>
  <si>
    <t>Obsidian Gorge Wayshrine</t>
  </si>
  <si>
    <t>Weeping Giant Wayshrine</t>
  </si>
  <si>
    <t>Mzithumz Wayshrine</t>
  </si>
  <si>
    <t>Evermore Wayshrine</t>
  </si>
  <si>
    <t>Troll's Toothpick Wayshrine</t>
  </si>
  <si>
    <t>Viridian Woods Wayshrine</t>
  </si>
  <si>
    <t>Bangkorai Pass Wayshrine</t>
  </si>
  <si>
    <t>Nilata Ruins Wayshrine</t>
  </si>
  <si>
    <t>Hallin's Stand Wayshrine</t>
  </si>
  <si>
    <t>Old Tower Wayshrine</t>
  </si>
  <si>
    <t>Onsi's Breath Wayshrine</t>
  </si>
  <si>
    <t>Fort Arand Wayshrine</t>
  </si>
  <si>
    <t>Morwha's Bounty Wayshrine</t>
  </si>
  <si>
    <t>Sentinel Wayshrine</t>
  </si>
  <si>
    <t>Bergama Wayshrine</t>
  </si>
  <si>
    <t>Leki's Blade Wayshrine</t>
  </si>
  <si>
    <t>Satakalaam Wayshrine</t>
  </si>
  <si>
    <t>Stillrise Wayshrine</t>
  </si>
  <si>
    <t>Stormhold Wayshrine</t>
  </si>
  <si>
    <t>Hatching Pools Wayshrine</t>
  </si>
  <si>
    <t>Alten Corimont Wayshrine</t>
  </si>
  <si>
    <t>Percolating Mire Wayshrine</t>
  </si>
  <si>
    <t>Hissmir Wayshrine</t>
  </si>
  <si>
    <t>Loriasel Wayshrine</t>
  </si>
  <si>
    <t>Shornhelm Wayshrine</t>
  </si>
  <si>
    <t>Wayrest Wayshrine</t>
  </si>
  <si>
    <t>Divad's Chagrin Mine Wayshrine</t>
  </si>
  <si>
    <t>Kulati Mines Wayshrine</t>
  </si>
  <si>
    <t>Aswala Stables Wayshrine</t>
  </si>
  <si>
    <t>Shrikes' Aerie Wayshrine</t>
  </si>
  <si>
    <t>HoonDing's Watch Wayshrine</t>
  </si>
  <si>
    <t>Daggerfall Wayshrine</t>
  </si>
  <si>
    <t>Sunken Road Wayshrine</t>
  </si>
  <si>
    <t>Burial Tombs Wayshrine</t>
  </si>
  <si>
    <t>Davon's Watch Wayshrine</t>
  </si>
  <si>
    <t>Othrenis Wayshrine</t>
  </si>
  <si>
    <t>Ebonheart Wayshrine</t>
  </si>
  <si>
    <t>Vivec's Antlers Wayshrine</t>
  </si>
  <si>
    <t>Sulfur Pools Wayshrine</t>
  </si>
  <si>
    <t>Brothers of Strife Wayshrine</t>
  </si>
  <si>
    <t>Hrogar's Hold Wayshrine</t>
  </si>
  <si>
    <t>Fort Virak Wayshrine</t>
  </si>
  <si>
    <t>Iliath Temple Wayshrine</t>
  </si>
  <si>
    <t>Sathram Plantation Wayshrine</t>
  </si>
  <si>
    <t>Kragenmoor Wayshrine</t>
  </si>
  <si>
    <t>Ashen Road Wayshrine</t>
  </si>
  <si>
    <t>Venomous Fens Wayshrine</t>
  </si>
  <si>
    <t>Selfora Wayshrine</t>
  </si>
  <si>
    <t>Silent Mire Wayshrine</t>
  </si>
  <si>
    <t>Eidolon's Hollow Wayshrine</t>
  </si>
  <si>
    <t>Northpoint Wayshrine</t>
  </si>
  <si>
    <t>Fell's Run Wayshrine</t>
  </si>
  <si>
    <t>Hoarfrost Downs Wayshrine</t>
  </si>
  <si>
    <t>Forsaken Hamlet Wayshrine</t>
  </si>
  <si>
    <t>Sanguine Barrows Wayshrine</t>
  </si>
  <si>
    <t>Windhelm Wayshrine</t>
  </si>
  <si>
    <t>Fort Morvunskar Wayshrine</t>
  </si>
  <si>
    <t>Kynesgrove Wayshrine</t>
  </si>
  <si>
    <t>Voljar Meadery Wayshrine</t>
  </si>
  <si>
    <t>Cradlecrush Wayshrine</t>
  </si>
  <si>
    <t>Fort Amol Wayshrine</t>
  </si>
  <si>
    <t>Wittestadr Wayshrine</t>
  </si>
  <si>
    <t>Mistwatch Wayshrine</t>
  </si>
  <si>
    <t>Jorunn's Stand Wayshrine</t>
  </si>
  <si>
    <t>Logging Camp Wayshrine</t>
  </si>
  <si>
    <t>Skuldafn Wayshrine</t>
  </si>
  <si>
    <t>Dungeon: Fungal Grotto I</t>
  </si>
  <si>
    <t>Ilayas Ruins Wayshrine</t>
  </si>
  <si>
    <t>Vulkwasten Wayshrine</t>
  </si>
  <si>
    <t>Dra'bul Wayshrine</t>
  </si>
  <si>
    <t>Velyn Harbor Wayshrine</t>
  </si>
  <si>
    <t>Bloodtoil Wayshrine</t>
  </si>
  <si>
    <t>Abamath Wayshrine</t>
  </si>
  <si>
    <t>Wilding Run Wayshrine</t>
  </si>
  <si>
    <t>Baandari TradingPost Wayshrine</t>
  </si>
  <si>
    <t>Valeguard Wayshrine</t>
  </si>
  <si>
    <t>Senie Wayshrine</t>
  </si>
  <si>
    <t>Riften Wayshrine</t>
  </si>
  <si>
    <t>Skald's Retreat Wayshrine</t>
  </si>
  <si>
    <t>Trolhetta Wayshrine</t>
  </si>
  <si>
    <t>Trolhetta Summit Wayshrine</t>
  </si>
  <si>
    <t>Honrich Tower Wayshrine</t>
  </si>
  <si>
    <t>Fallowstone Hall Wayshrine</t>
  </si>
  <si>
    <t>Northwind Mine Wayshrine</t>
  </si>
  <si>
    <t>Geirmund's Hall Wayshrine</t>
  </si>
  <si>
    <t>Taarengrav Wayshrine</t>
  </si>
  <si>
    <t>Nimalten Wayshrine</t>
  </si>
  <si>
    <t>Ragged Hills Wayshrine</t>
  </si>
  <si>
    <t>Fullhelm Fort Wayshrine</t>
  </si>
  <si>
    <t>Skywatch Wayshrine</t>
  </si>
  <si>
    <t>Quendeluun Wayshrine</t>
  </si>
  <si>
    <t>College Wayshrine</t>
  </si>
  <si>
    <t>Greenwater Wayshrine</t>
  </si>
  <si>
    <t>Fort Zeren Wayshrine</t>
  </si>
  <si>
    <t>Foyen Docks Wayshrine</t>
  </si>
  <si>
    <t>Windy Glade Wayshrine</t>
  </si>
  <si>
    <t>Library of Dusk Wayshrine</t>
  </si>
  <si>
    <t>Great Shackle Wayshrine</t>
  </si>
  <si>
    <t>The Chasm Wayshrine</t>
  </si>
  <si>
    <t>Hollow City Wayshrine</t>
  </si>
  <si>
    <t>Endless Stair Wayshrine</t>
  </si>
  <si>
    <t>Everfull Flagon Wayshrine</t>
  </si>
  <si>
    <t>Moonless Walk Wayshrine</t>
  </si>
  <si>
    <t>Haj Uxith Wayshrine</t>
  </si>
  <si>
    <t>Manor of Revelry Wayshrine</t>
  </si>
  <si>
    <t>Sep's Spine Wayshrine</t>
  </si>
  <si>
    <t>Port Hunding Wayshrine</t>
  </si>
  <si>
    <t>Reaver Citadel Wayshrine</t>
  </si>
  <si>
    <t>The Orchard Wayshrine</t>
  </si>
  <si>
    <t>Khenarthi's Roost Wayshrine</t>
  </si>
  <si>
    <t>Mistral Wayshrine</t>
  </si>
  <si>
    <t>Marbruk Wayshrine</t>
  </si>
  <si>
    <t>Vinedusk Wayshrine</t>
  </si>
  <si>
    <t>Shrouded Plains Wayshrine</t>
  </si>
  <si>
    <t>Court of Contempt Wayshrine</t>
  </si>
  <si>
    <t>Greenheart Wayshrine</t>
  </si>
  <si>
    <t>Labyrinth Wayshrine</t>
  </si>
  <si>
    <t>Falinesti Wayshrine</t>
  </si>
  <si>
    <t>Seaside Sanctuary</t>
  </si>
  <si>
    <t>Verrant Morass Wayshrine</t>
  </si>
  <si>
    <t>Woodhearth Wayshrine</t>
  </si>
  <si>
    <t>Moonhenge Wayshrine</t>
  </si>
  <si>
    <t>Serpent's Grotto Wayshrine</t>
  </si>
  <si>
    <t>Goat's Head Oasis Wayshrine</t>
  </si>
  <si>
    <t>Fort Grimwatch Wayshrine</t>
  </si>
  <si>
    <t>Fort Sphinxmoth Wayshrine</t>
  </si>
  <si>
    <t>Arenthia Wayshrine</t>
  </si>
  <si>
    <t>Dune Wayshrine</t>
  </si>
  <si>
    <t>Willowgrove Wayshrine</t>
  </si>
  <si>
    <t>Moonmont Wayshrine</t>
  </si>
  <si>
    <t>Rawl'kha Wayshrine</t>
  </si>
  <si>
    <t>S'ren-ja Wayshrine</t>
  </si>
  <si>
    <t>Gil-Var-Delle Wayshrine</t>
  </si>
  <si>
    <t>Haven Wayshrine</t>
  </si>
  <si>
    <t>Redfur Trading Post Wayshrine</t>
  </si>
  <si>
    <t>Southpoint Wayshrine</t>
  </si>
  <si>
    <t>Cormount Wayshrine</t>
  </si>
  <si>
    <t>Ossuary Wayshrine</t>
  </si>
  <si>
    <t>Northern High Rock Wayshrine</t>
  </si>
  <si>
    <t>Bogmother Wayshrine</t>
  </si>
  <si>
    <t>Bleakrock Wayshrine</t>
  </si>
  <si>
    <t>Dhalmora Wayshrine</t>
  </si>
  <si>
    <t>Tanzelwil Wayshrine</t>
  </si>
  <si>
    <t>Firsthold Wayshrine</t>
  </si>
  <si>
    <t>Mathiisen Wayshrine</t>
  </si>
  <si>
    <t>Vulkhel Guard Wayshrine</t>
  </si>
  <si>
    <t>Phaer Wayshrine</t>
  </si>
  <si>
    <t>Sandy Grotto Wayshrine</t>
  </si>
  <si>
    <t>Saintsport Wayshrine</t>
  </si>
  <si>
    <t>Stonetooth Wayshrine</t>
  </si>
  <si>
    <t>Grimfield Wayshrine</t>
  </si>
  <si>
    <t>Carved Hills Wayshrine</t>
  </si>
  <si>
    <t>Dungeon: Vaults of Madness</t>
  </si>
  <si>
    <t>Dungeon: Selene's Web</t>
  </si>
  <si>
    <t>Dungeon: Blackheart Haven</t>
  </si>
  <si>
    <t>Dungeon: Blessed Crucible</t>
  </si>
  <si>
    <t>Dungeon: Tempest Island</t>
  </si>
  <si>
    <t>Dungeon: Wayrest Sewers I</t>
  </si>
  <si>
    <t>Dungeon: Crypt of Hearts I</t>
  </si>
  <si>
    <t>Dungeon: Elden Hollow I</t>
  </si>
  <si>
    <t>Dungeon: Arx Corinium</t>
  </si>
  <si>
    <t>Dungeon: Spindleclutch I</t>
  </si>
  <si>
    <t>Dungeon: The Banished Cells I</t>
  </si>
  <si>
    <t>Dungeon: Direfrost Keep</t>
  </si>
  <si>
    <t>Dungeon: Volenfell</t>
  </si>
  <si>
    <t>Dungeon: City of Ash I</t>
  </si>
  <si>
    <t>Dungeon: Darkshade Caverns I</t>
  </si>
  <si>
    <t>Southern High Rock Wayshrine</t>
  </si>
  <si>
    <t>Eastern Elsweyr Wayshrine</t>
  </si>
  <si>
    <t>Western Elsweyr Wayshrine</t>
  </si>
  <si>
    <t>North Morrowind Wayshrine</t>
  </si>
  <si>
    <t>South Morrowind Wayshrine</t>
  </si>
  <si>
    <t>Eastern Evermore Wayshrine</t>
  </si>
  <si>
    <t>Shad Astula Wayshrine</t>
  </si>
  <si>
    <t>Halcyon Lake Wayshrine</t>
  </si>
  <si>
    <t>Gray Mire Wayshrine</t>
  </si>
  <si>
    <t>Shrouded Pass Wayshrine</t>
  </si>
  <si>
    <t>Falinesti Winter Wayshrine</t>
  </si>
  <si>
    <t>Elden Root Wayshrine</t>
  </si>
  <si>
    <t>Hag Fen Wayshrine</t>
  </si>
  <si>
    <t>Seeker's Archive Wayshrine</t>
  </si>
  <si>
    <t>Shada's Tear Wayshrine</t>
  </si>
  <si>
    <t>Sandy Path Wayshrine</t>
  </si>
  <si>
    <t>Belkarth Wayshrine</t>
  </si>
  <si>
    <t>Spellscar Wayshrine</t>
  </si>
  <si>
    <t>Mountain Overlook Wayshrine</t>
  </si>
  <si>
    <t>Inazzur's Hold Wayshrine</t>
  </si>
  <si>
    <t>Elinhir Wayshrine</t>
  </si>
  <si>
    <t>Trial: Hel Ra Citadel</t>
  </si>
  <si>
    <t>Trial: Aetherian Archive</t>
  </si>
  <si>
    <t>Trial: Sanctum Ophidia</t>
  </si>
  <si>
    <t>Dragonstar Wayshrine</t>
  </si>
  <si>
    <t>Skyreach Wayshrine</t>
  </si>
  <si>
    <t>Valley of Scars Wayshrine</t>
  </si>
  <si>
    <t>Dungeon: Imperial City Prison</t>
  </si>
  <si>
    <t>Shatul Wayshrine</t>
  </si>
  <si>
    <t>Icy Shore Wayshrine</t>
  </si>
  <si>
    <t>Two Rivers Wayshrine</t>
  </si>
  <si>
    <t>Morkul Plain Wayshrine</t>
  </si>
  <si>
    <t>Great Bay Wayshrine</t>
  </si>
  <si>
    <t>Frostbreak Ridge Wayshrine</t>
  </si>
  <si>
    <t>Siege Road Wayshrine</t>
  </si>
  <si>
    <t>Orsinium Wayshrine</t>
  </si>
  <si>
    <t>Trader's Road Wayshrine</t>
  </si>
  <si>
    <t>Merchant's Gate Wayshrine</t>
  </si>
  <si>
    <t>Dungeon: White-Gold Tower</t>
  </si>
  <si>
    <t>Anvil Wayshrine</t>
  </si>
  <si>
    <t>Kvatch Wayshrine</t>
  </si>
  <si>
    <t>Strid River Wayshrine</t>
  </si>
  <si>
    <t>Gold Coast Wayshrine</t>
  </si>
  <si>
    <t>Abah's Landing Wayshrine</t>
  </si>
  <si>
    <t>Zeht's Displeasure Wayshrine</t>
  </si>
  <si>
    <t>No Shira Citadel Wayshrine</t>
  </si>
  <si>
    <t>Trial: Maw of Lorkhaj</t>
  </si>
  <si>
    <t>Dungeon: Ruins of Mazzatun</t>
  </si>
  <si>
    <t>Dungeon: Cradle of Shadows</t>
  </si>
  <si>
    <t>Dungeon: The Banished Cells II</t>
  </si>
  <si>
    <t>Dungeon: Wayrest Sewers II</t>
  </si>
  <si>
    <t>Dungeon: Darkshade Caverns II</t>
  </si>
  <si>
    <t>Dungeon: Elden Hollow II</t>
  </si>
  <si>
    <t>Dungeon: Fungal Grotto II</t>
  </si>
  <si>
    <t>Dungeon: Spindleclutch II</t>
  </si>
  <si>
    <t>Dungeon: City of Ash II</t>
  </si>
  <si>
    <t>Dungeon: Crypt of Hearts II</t>
  </si>
  <si>
    <t>Seyda Neen Wayshrine</t>
  </si>
  <si>
    <t>Gnisis Wayshrine</t>
  </si>
  <si>
    <t>Ald'ruhn Wayshrine</t>
  </si>
  <si>
    <t>Balmora Wayshrine</t>
  </si>
  <si>
    <t>Suran Wayshrine</t>
  </si>
  <si>
    <t>Molag Mar Wayshrine</t>
  </si>
  <si>
    <t>Tel Branora Wayshrine</t>
  </si>
  <si>
    <t>Nchuleftingth Wayshrine</t>
  </si>
  <si>
    <t>Tel Mora Wayshrine</t>
  </si>
  <si>
    <t>Sadrith Mora Wayshrine</t>
  </si>
  <si>
    <t>Valley of the Wind Wayshrine</t>
  </si>
  <si>
    <t>Vivec City Wayshrine</t>
  </si>
  <si>
    <t>Dungeon: Bloodroot Forge</t>
  </si>
  <si>
    <t>Vivec Temple Wayshrine</t>
  </si>
  <si>
    <t>West Gash Wayshrine</t>
  </si>
  <si>
    <t>Urshilaku Camp Wayshrine</t>
  </si>
  <si>
    <t>Trial: Halls of Fabrication</t>
  </si>
  <si>
    <t>Dungeon: Falkreath Hold</t>
  </si>
  <si>
    <t>Brass Fortress Wayshrine</t>
  </si>
  <si>
    <t>Clockwork Crossroads Wayshrine</t>
  </si>
  <si>
    <t>Mire Mechanica Wayshrine</t>
  </si>
  <si>
    <t>Sanctuary Wayshrine</t>
  </si>
  <si>
    <t>Dungeon: Fang Lair</t>
  </si>
  <si>
    <t>Trial: Asylum Sanctorium</t>
  </si>
  <si>
    <t>King's Haven Pass Wayshrine</t>
  </si>
  <si>
    <t>Shimmerene Wayshrine</t>
  </si>
  <si>
    <t>Sil-Var-Woad Wayshrine</t>
  </si>
  <si>
    <t>Russafeld Heights Wayshrine</t>
  </si>
  <si>
    <t>Cey-Tarn Keep Wayshrine</t>
  </si>
  <si>
    <t>Ebon Stadmont Wayshrine</t>
  </si>
  <si>
    <t>Alinor Wayshrine</t>
  </si>
  <si>
    <t>Lillandril Wayshrine</t>
  </si>
  <si>
    <t>Eastern Pass Wayshrine</t>
  </si>
  <si>
    <t>The Crystal Tower Wayshrine</t>
  </si>
  <si>
    <t>Eldbur Ruins Wayshrine</t>
  </si>
  <si>
    <t>Artaeum Wayshrine</t>
  </si>
  <si>
    <t>Dungeon: Scalecaller Peak</t>
  </si>
  <si>
    <t>Trial: Cloudrest</t>
  </si>
  <si>
    <t>Sunhold Wayshrine</t>
  </si>
  <si>
    <t>Veyond Wyte Wayshrine</t>
  </si>
  <si>
    <t>Dungeon: March of Sacrifices</t>
  </si>
  <si>
    <t>Dungeon: Moon Hunter Keep</t>
  </si>
  <si>
    <t>Lilmoth Wayshrine</t>
  </si>
  <si>
    <t>Bright-Throat Wayshrine</t>
  </si>
  <si>
    <t>Dead-Water Wayshrine</t>
  </si>
  <si>
    <t>Root-Whisper Wayshrine</t>
  </si>
  <si>
    <t>Blackrose Prison Wayshrine</t>
  </si>
  <si>
    <t>Riverhold Wayshrine</t>
  </si>
  <si>
    <t>Rimmen Wayshrine</t>
  </si>
  <si>
    <t>The Stitches Wayshrine</t>
  </si>
  <si>
    <t>Tenmar Temple Wayshrine</t>
  </si>
  <si>
    <t>Scar's End Wayshrine</t>
  </si>
  <si>
    <t>Hakoshae Wayshrine</t>
  </si>
  <si>
    <t>Dungeon: Frostvault</t>
  </si>
  <si>
    <t>Dungeon: Depths of Malatar</t>
  </si>
  <si>
    <t>Dungeon: Moongrave Fane</t>
  </si>
  <si>
    <t>Star Haven Wayshrine</t>
  </si>
  <si>
    <t>Dungeon: Lair of Maarselok</t>
  </si>
  <si>
    <t>Trial: Sunspire</t>
  </si>
  <si>
    <t>Senchal Wayshrine</t>
  </si>
  <si>
    <t>South Guard Ruins Wayshrine</t>
  </si>
  <si>
    <t>Western Plains Wayshrine</t>
  </si>
  <si>
    <t>Black Heights Wayshrine</t>
  </si>
  <si>
    <t>Pridehome Wayshrine</t>
  </si>
  <si>
    <t>Dragonguard Sanctum Wayshrine</t>
  </si>
  <si>
    <t>Dusktown Wayshrine</t>
  </si>
  <si>
    <t>Greymoor Keep Wayshrine</t>
  </si>
  <si>
    <t>Lightless Hollow Wayshrine</t>
  </si>
  <si>
    <t>Dark Moon Grotto Wayshrine</t>
  </si>
  <si>
    <t>Kilkreath Temple Wayshrine</t>
  </si>
  <si>
    <t>Morthal Wayshrine</t>
  </si>
  <si>
    <t>Mor Khazgur Wayshrine</t>
  </si>
  <si>
    <t>Dragon Bridge Wayshrine</t>
  </si>
  <si>
    <t>Southern Watch Wayshrine</t>
  </si>
  <si>
    <t>Frozen Coast Wayshrine</t>
  </si>
  <si>
    <t>Solitude Wayshrine</t>
  </si>
  <si>
    <t>Dungeon: Icereach</t>
  </si>
  <si>
    <t>Dungeon: Unhallowed Grave</t>
  </si>
  <si>
    <t>Solitude Docks Wayshrine</t>
  </si>
  <si>
    <t>Deepwood Vale Wayshrine</t>
  </si>
  <si>
    <t>Dwarven Run Wayshrine</t>
  </si>
  <si>
    <t>Grotto Falls Wayshrine</t>
  </si>
  <si>
    <t>Deep Overlook Wayshrine</t>
  </si>
  <si>
    <t>Western Greymoor Wayshrine</t>
  </si>
  <si>
    <t>Trial: Kyne's Aegis</t>
  </si>
  <si>
    <t>Dungeon: Stone Garden</t>
  </si>
  <si>
    <t>Dungeon: Castle Thorn</t>
  </si>
  <si>
    <t>Giant's Coast Wayshrine</t>
  </si>
  <si>
    <t>Northern Watch Wayshrine</t>
  </si>
  <si>
    <t>Antiquarian's Alpine Gallery</t>
  </si>
  <si>
    <t>Stillwaters Retreat</t>
  </si>
  <si>
    <t>RTeaser1</t>
  </si>
  <si>
    <t>Grayhome Ritual Chamber</t>
  </si>
  <si>
    <t>Grayhome</t>
  </si>
  <si>
    <t>Talfygs Verrat</t>
  </si>
  <si>
    <t>Entfesselter Schrecken</t>
  </si>
  <si>
    <t>Scharlachrotes Zwielicht</t>
  </si>
  <si>
    <t>Elementarer Katalysator</t>
  </si>
  <si>
    <t>Kraglens Heulen</t>
  </si>
  <si>
    <t>Arkasis' Genie</t>
  </si>
  <si>
    <t>Steinhülle</t>
  </si>
  <si>
    <t>Fürstin Dorn</t>
  </si>
  <si>
    <t>Arkasis the Mad Alchemist</t>
  </si>
  <si>
    <t>Arkasis der verrückte Alchemist</t>
  </si>
  <si>
    <t>DLC_MARKARTH</t>
  </si>
  <si>
    <t>Markarth</t>
  </si>
  <si>
    <t>SetProcCheckType</t>
  </si>
  <si>
    <t>ProcDescription EN</t>
  </si>
  <si>
    <t>ProcDescription DE</t>
  </si>
  <si>
    <t>LIBSETS_SETPROC_CHECKTYPE_ABILITY_EVENT_EFFECT_CHANGED</t>
  </si>
  <si>
    <t>SetProcCheckType Constant</t>
  </si>
  <si>
    <t>SetProcCheckType Description</t>
  </si>
  <si>
    <t>LIBSETS_SETPROC_CHECKTYPE_ABILITY_EVENT_COMBAT_EVENT</t>
  </si>
  <si>
    <t>lua table code for table LibSets.setsDataPreloaded[LIBSETS_TABLEKEY_SET_PROCS]</t>
  </si>
  <si>
    <t>Grothdarr proc 1</t>
  </si>
  <si>
    <t>ProcData Table</t>
  </si>
  <si>
    <t>1: Lunar blessing (magReg), 2: Shadow blessing (spellPower)</t>
  </si>
  <si>
    <t>LIBSETS_SETPROC_CHECKTYPE_SPECIAL</t>
  </si>
  <si>
    <t>Check with an own defined special callback function</t>
  </si>
  <si>
    <t>Check if the abilityIds of the proc are given at the combat event EVENT_COMBAT_EVENT</t>
  </si>
  <si>
    <t>Check if the abilityIds of the proc are given at the EVENT_EFFECT_CHANGED event</t>
  </si>
  <si>
    <t>LIBSETS_SETPROC_CHECKTYPE_EVENT_POWER_UPDATE</t>
  </si>
  <si>
    <t>Check if a power updated at EVENT_POWER_UPDATE</t>
  </si>
  <si>
    <t>LIBSETS_SETPROC_CHECKTYPE_EVENT_BOSSES_CHANGED</t>
  </si>
  <si>
    <t>Check if a boss changed with EVENT_BOSSES_CHANGED</t>
  </si>
  <si>
    <t>[LIBSETS_SETPROC_CHECKTYPE_ABILITY_EVENT_COMBAT_EVENT] = {
    [1] = {
      ["abilityIds"] = {75801, 75804},
      ["source"] = COMBAT_UNIT_TYPE_PLAYER,
          },
  },</t>
  </si>
  <si>
    <t>[LIBSETS_SETPROC_CHECKTYPE_ABILITY_EVENT_COMBAT_EVENT] = {
    [1] = {
      ["abilityIds"] = {81036},
      ["source"] = COMBAT_UNIT_TYPE_PLAYER,
      ["cooldown"] = {15000},
    },
  },</t>
  </si>
  <si>
    <t>[LIBSETS_SETPROC_CHECKTYPE_ABILITY_EVENT_COMBAT_EVENT] = {
[1] = {
      ["abilityIds"] = {84504},
      ["cooldown"] = {10000},
      ["source"] = COMBAT_UNIT_TYPE_PLAYER,
    },
}</t>
  </si>
  <si>
    <t>[LIBSETS_SETPROC_CHECKTYPE_ABILITY_EVENT_COMBAT_EVENT] = {
    [1] = {
      ["abilityIds"] = {97855},
      ["cooldown"] = {20000},
      ["source"] = COMBAT_UNIT_TYPE_PLAYER,
          },
  },</t>
  </si>
  <si>
    <t>[LIBSETS_SETPROC_CHECKTYPE_ABILITY_EVENT_COMBAT_EVENT] = {
    [1] = {
      ["abilityIds"] = {99204},
      ["cooldown"] = {18000},
      ["source"] = COMBAT_UNIT_TYPE_PLAYER,
    },
  },</t>
  </si>
  <si>
    <t>[LIBSETS_SETPROC_CHECKTYPE_ABILITY_EVENT_COMBAT_EVENT] = {
    [1] = {
      ["abilityIds"] = {107141},
      ["cooldown"] = {10000},
      ["source"] = COMBAT_UNIT_TYPE_PLAYER,
    },
  },</t>
  </si>
  <si>
    <t>[LIBSETS_SETPROC_CHECKTYPE_ABILITY_EVENT_COMBAT_EVENT] = {
    [1] = {
      ["abilityIds"] = {109084},
      ["cooldown"] = {10000},
      ["source"] = COMBAT_UNIT_TYPE_PLAYER,
    },
  },</t>
  </si>
  <si>
    <t>[LIBSETS_SETPROC_CHECKTYPE_ABILITY_EVENT_COMBAT_EVENT] = {
    [1] = {
      ["abilityIds"] = {136098},
      ["cooldown"] = {10000},
      ["source"] = COMBAT_UNIT_TYPE_PLAYER,
    },
  },</t>
  </si>
  <si>
    <t>[LIBSETS_SETPROC_CHECKTYPE_ABILITY_EVENT_COMBAT_EVENT] = {
    [1] = {
      ["abilityIds"] = {137995},
      ["cooldown"] = {10000},
      ["source"] = COMBAT_UNIT_TYPE_PLAYER,
    },
  },</t>
  </si>
  <si>
    <t>[LIBSETS_SETPROC_CHECKTYPE_ABILITY_EVENT_COMBAT_EVENT] = {
    [1] = {
      ["abilityIds"] = {61459},
      ["source"] = COMBAT_UNIT_TYPE_PLAYER,
      ["cooldown"] = {12000},
          },
  },</t>
  </si>
  <si>
    <t>[LIBSETS_SETPROC_CHECKTYPE_ABILITY_EVENT_COMBAT_EVENT] = {
[1] = {
      ["abilityIds"] = {59590},
      ["cooldown"] = {10000},
      ["source"] = COMBAT_UNIT_TYPE_PLAYER,
    },
},</t>
  </si>
  <si>
    <t>[LIBSETS_SETPROC_CHECKTYPE_EVENT_POWER_UPDATE] = {
    [1] = {
      ["unitTag"] = "player",
      ["powerType"] = POWERTYPE_STAMINA,
          },
},
[LIBSETS_SETPROC_CHECKTYPE_ABILITY_EVENT_COMBAT_EVENT] = {
    [1] = {
      ["abilityIds"] = {127070},
      ["source"] = COMBAT_UNIT_TYPE_PLAYER,
      ["cooldown"] = {8000},
          },
  },
[LIBSETS_SETPROC_CHECKTYPE_SPECIAL] = {
    [1] = true,
},</t>
  </si>
  <si>
    <t>[LIBSETS_SETPROC_CHECKTYPE_ABILITY_EVENT_COMBAT_EVENT] = {
    [1] = {
      ["abilityIds"] = {61771},
      ["source"] = COMBAT_UNIT_TYPE_PLAYER,
          },
  },</t>
  </si>
  <si>
    <t>[LIBSETS_SETPROC_CHECKTYPE_ABILITY_EVENT_COMBAT_EVENT] = {
    [1] = {
      ["abilityIds"] = {65706},
      ["source"] = COMBAT_UNIT_TYPE_PLAYER,
          },
  },</t>
  </si>
  <si>
    <r>
      <t xml:space="preserve">Filter the column D "ProcData Table" to only show non-empty columns. Then copy the generated lua code below to a txt file. 
</t>
    </r>
    <r>
      <rPr>
        <b/>
        <sz val="11"/>
        <color rgb="FF9C6500"/>
        <rFont val="Calibri"/>
        <family val="2"/>
        <scheme val="minor"/>
      </rPr>
      <t xml:space="preserve">Attention: </t>
    </r>
    <r>
      <rPr>
        <sz val="11"/>
        <color rgb="FF9C6500"/>
        <rFont val="Calibri"/>
        <family val="2"/>
        <scheme val="minor"/>
      </rPr>
      <t>Excel will add " " around the copied lines as they are multiline content! So after pasting the text into a txt file search and replace all occurences of:
"" -&gt; "
"[ -&gt; [
/ " -&gt; /
If there are " left at the end, after the lua comment line starting with --, you are free to remove it as well.
After the clean-up copy the text to file LibSets_Data_All.lua, table lib.setDataPreloaded, table key [LIBSETS_TABLEKEY_SET_PROCS]  = { PASTE HERE }</t>
    </r>
  </si>
  <si>
    <t>Briar Rock Wayshrine</t>
  </si>
  <si>
    <t>Druadach Mountains Wayshrine</t>
  </si>
  <si>
    <t>North Markarth Wayshrine</t>
  </si>
  <si>
    <t>Lost Valley Wayshrine</t>
  </si>
  <si>
    <t>Karthwasten Wayshrine</t>
  </si>
  <si>
    <t>Arkthzand Wayshrine</t>
  </si>
  <si>
    <t>Rebel's Retreat Wayshrine</t>
  </si>
  <si>
    <t>Nighthollow Wayshrine</t>
  </si>
  <si>
    <t>Markarth Wayshrine</t>
  </si>
  <si>
    <t>Shalidor's Shrouded Realm</t>
  </si>
  <si>
    <t>Stone Eagle Aerie</t>
  </si>
  <si>
    <t>Vateshran Hollows</t>
  </si>
  <si>
    <t>The Reach</t>
  </si>
  <si>
    <t>Blackreach: Arkthzand Cavern</t>
  </si>
  <si>
    <t>Gloomreach</t>
  </si>
  <si>
    <t>Briar Rock Ruins</t>
  </si>
  <si>
    <t>Grayhaven</t>
  </si>
  <si>
    <t>Valthume</t>
  </si>
  <si>
    <t>Reachwind Depths</t>
  </si>
  <si>
    <t>Nchuand-Zel</t>
  </si>
  <si>
    <t>Nighthollow Keep</t>
  </si>
  <si>
    <t>Lost Valley Redoubt</t>
  </si>
  <si>
    <t>The Arkthzand Orrery</t>
  </si>
  <si>
    <t>The Dark Descent</t>
  </si>
  <si>
    <t>Bthar-Zel Vaults</t>
  </si>
  <si>
    <t>Bthar-Zel</t>
  </si>
  <si>
    <t>Arkthzand Research Wing</t>
  </si>
  <si>
    <t>Markarth Outlaws Refuge</t>
  </si>
  <si>
    <t>Ring of the Pale Order</t>
  </si>
  <si>
    <t>Tamriel Map</t>
  </si>
  <si>
    <t>Radiant Bastion</t>
  </si>
  <si>
    <t>Strahlende Bastion</t>
  </si>
  <si>
    <t>Leerenrufer</t>
  </si>
  <si>
    <t>Trotz des Hexenritters</t>
  </si>
  <si>
    <t>Zorn des Roten Adlers</t>
  </si>
  <si>
    <t>Erbe des Karth</t>
  </si>
  <si>
    <t>Ätherischer Aufstieg</t>
  </si>
  <si>
    <t>Fluchsiphon</t>
  </si>
  <si>
    <t>Pestilenter Wirt</t>
  </si>
  <si>
    <t>Explosiver Tadel</t>
  </si>
  <si>
    <t>Henkersklinge</t>
  </si>
  <si>
    <t>LeerenWucht</t>
  </si>
  <si>
    <t>Tobendes Momentum</t>
  </si>
  <si>
    <t>Volltreffer</t>
  </si>
  <si>
    <t>Zorn der Elemente</t>
  </si>
  <si>
    <t>Machtüberschuss</t>
  </si>
  <si>
    <t>Ring des Fahlen Ordens</t>
  </si>
  <si>
    <t>Perlen der Ehlnofey</t>
  </si>
  <si>
    <t>Perfektionierte Klinge des Henkers</t>
  </si>
  <si>
    <t>Perfektionierte Leerenwucht</t>
  </si>
  <si>
    <t>Perfektioniertes tobendes Momentum</t>
  </si>
  <si>
    <t>Perfektionierter Volltreffer</t>
  </si>
  <si>
    <t>Perfektionierter Zorn der Elemente</t>
  </si>
  <si>
    <t>Perfektionierter Machtüberschuss</t>
  </si>
  <si>
    <t>Voidcaller</t>
  </si>
  <si>
    <t>Legacy of Karth</t>
  </si>
  <si>
    <t>Aetherial Ascension</t>
  </si>
  <si>
    <t>Hex Siphon</t>
  </si>
  <si>
    <t>Pestilent Host</t>
  </si>
  <si>
    <t>Explosive Rebuke</t>
  </si>
  <si>
    <t>Void Bash</t>
  </si>
  <si>
    <t>Frenzied Momentum</t>
  </si>
  <si>
    <t>Point-Blank Snipe</t>
  </si>
  <si>
    <t>Wrath of Elements</t>
  </si>
  <si>
    <t>Force Overflow</t>
  </si>
  <si>
    <t>Perfected Void Bash</t>
  </si>
  <si>
    <t>Perfected Frenzied Momentum</t>
  </si>
  <si>
    <t>Perfected Point-Blank Snipe</t>
  </si>
  <si>
    <t>Perfected Wrath of Elements</t>
  </si>
  <si>
    <t>Perfected Force Overflow</t>
  </si>
  <si>
    <t>Pearls of Ehlnofey</t>
  </si>
  <si>
    <t>[LIBSETS_SETPROC_CHECKTYPE_ABILITY_EVENT_COMBAT_EVENT] = {
    [1] = {
      ["abilityIds"] = {147875},
      ["cooldown"] = {10000},
      ["source"] = COMBAT_UNIT_TYPE_PLAYER,
    },
  },</t>
  </si>
  <si>
    <t>[LIBSETS_SETPROC_CHECKTYPE_ABILITY_EVENT_COMBAT_EVENT] = {
    [1] = {
      ["abilityIds"] = {147858},
      ["cooldown"] = {10000},
      ["source"] = COMBAT_UNIT_TYPE_PLAYER,
    },
  },</t>
  </si>
  <si>
    <t>[LIBSETS_SETPROC_CHECKTYPE_ABILITY_EVENT_COMBAT_EVENT] = {
    [1] = {
      ["abilityIds"] = {147747},
      ["cooldown"] = {13000},
      ["source"] = COMBAT_UNIT_TYPE_PLAYER,
    },
  },</t>
  </si>
  <si>
    <t>[LIBSETS_SETPROC_CHECKTYPE_ABILITY_EVENT_COMBAT_EVENT] = {
[1] = {
      ["abilityIds"] = {80865},
      ["cooldown"] = {7000},
      ["source"] = COMBAT_UNIT_TYPE_PLAYER,
    },
}</t>
  </si>
  <si>
    <t>[LIBSETS_SETPROC_CHECKTYPE_ABILITY_EVENT_COMBAT_EVENT] = {
[1] = {
      ["abilityIds"] = {141905},
      ["source"] = COMBAT_UNIT_TYPE_PLAYER,
    },
}</t>
  </si>
  <si>
    <t>[LIBSETS_SETPROC_CHECKTYPE_ABILITY_EVENT_COMBAT_EVENT] = {
[1] = {
      ["abilityIds"] = {80545},
      ["cooldown"] = {6000},
      ["source"] = COMBAT_UNIT_TYPE_PLAYER,
    },
}</t>
  </si>
  <si>
    <t>[LIBSETS_SETPROC_CHECKTYPE_ABILITY_EVENT_COMBAT_EVENT] = {
[1] = {
      ["abilityIds"] = {121878},
      ["cooldown"] = {8000},
      ["source"] = COMBAT_UNIT_TYPE_PLAYER,
    },
}</t>
  </si>
  <si>
    <t>[LIBSETS_SETPROC_CHECKTYPE_ABILITY_EVENT_COMBAT_EVENT] = {
    [1] = {
      ["abilityIds"] = {71107},
      ["cooldown"] = {15000},
      ["source"] = COMBAT_UNIT_TYPE_PLAYER,
    },
  },</t>
  </si>
  <si>
    <t>[LIBSETS_SETPROC_CHECKTYPE_ABILITY_EVENT_COMBAT_EVENT] = {
    [1] = {
      ["abilityIds"] = {135659},
      ["cooldown"] = {10000},
      ["source"] = COMBAT_UNIT_TYPE_PLAYER,
    },
  },</t>
  </si>
  <si>
    <t>[LIBSETS_SETPROC_CHECKTYPE_ABILITY_EVENT_COMBAT_EVENT] = {
    [1] = {
      ["abilityIds"] = {135690},
      ["cooldown"] = {15000},
      ["source"] = COMBAT_UNIT_TYPE_PLAYER,
    },
  },</t>
  </si>
  <si>
    <t>[LIBSETS_SETPROC_CHECKTYPE_ABILITY_EVENT_COMBAT_EVENT] = {
    [1] = {
      ["abilityIds"] = {75746},
      ["source"] = COMBAT_UNIT_TYPE_PLAYER,
          },
  },</t>
  </si>
  <si>
    <t>[LIBSETS_SETPROC_CHECKTYPE_ABILITY_EVENT_COMBAT_EVENT] = {
    [1] = {
      ["abilityIds"] = {66902},
      ["cooldown"] = {5000},
    --Attention: No source COMBAT_UNIT_TYPE_PLAYER here!
          },
  },</t>
  </si>
  <si>
    <t>[LIBSETS_SETPROC_CHECKTYPE_ABILITY_EVENT_COMBAT_EVENT] = {
    [1] = {
      ["abilityIds"] = {137986},
      ["debuffIds"] = {137985},
      ["source"] = COMBAT_UNIT_TYPE_PLAYER,
      ["cooldown"] = 22000
          },
},
[LIBSETS_SETPROC_CHECKTYPE_SPECIAL] = {
    [1] = true,
   },</t>
  </si>
  <si>
    <t>[LIBSETS_SETPROC_CHECKTYPE_ABILITY_EVENT_COMBAT_EVENT] = {
    [1] = {
      ["abilityIds"] = {135923},
      ["debuffIds"] = {135924},
      ["source"] = COMBAT_UNIT_TYPE_PLAYER,
      ["cooldown"] = {22000},
          },
},
[LIBSETS_SETPROC_CHECKTYPE_SPECIAL] = {
    [1] = true,
},</t>
  </si>
  <si>
    <t>[LIBSETS_SETPROC_CHECKTYPE_ABILITY_EVENT_COMBAT_EVENT] = {
    [1] = {
      ["abilityIds"] = {133210},
      ["cooldown"] = {12000},
      ["source"] = COMBAT_UNIT_TYPE_PLAYER,          
},
  },</t>
  </si>
  <si>
    <t>[LIBSETS_SETPROC_CHECKTYPE_EVENT_BOSSES_CHANGED] = {
    [1] = {
      ["abilityIds"] = {126597},
      ["cooldown"] = {22000},
          },
  },
[LIBSETS_SETPROC_CHECKTYPE_SPECIAL] = {
    [1] = true,
},</t>
  </si>
  <si>
    <t>[LIBSETS_SETPROC_CHECKTYPE_ABILITY_EVENT_COMBAT_EVENT] = {
    [1] = {
      ["abilityIds"] = {126924},
      ["cooldown"] = {9000},
      ["source"] = COMBAT_UNIT_TYPE_PLAYER,
          },
  },</t>
  </si>
  <si>
    <t>ParentCategoryId</t>
  </si>
  <si>
    <t>CategoryId</t>
  </si>
  <si>
    <t>IsParent</t>
  </si>
  <si>
    <t>Grahtwald</t>
  </si>
  <si>
    <t>Aldmeri-Dominion</t>
  </si>
  <si>
    <t>Grünschatten</t>
  </si>
  <si>
    <t>Schnittermark</t>
  </si>
  <si>
    <t>Name one EN</t>
  </si>
  <si>
    <t>Name Zone DE</t>
  </si>
  <si>
    <t>Dolchsturz Bündnis</t>
  </si>
  <si>
    <t>Ebenerz-Pakt</t>
  </si>
  <si>
    <t>DLC-Gebiete</t>
  </si>
  <si>
    <t>Verliese</t>
  </si>
  <si>
    <t>DLC-Verliese</t>
  </si>
  <si>
    <t>Prüfungen</t>
  </si>
  <si>
    <t>Arenen</t>
  </si>
  <si>
    <t>PVP</t>
  </si>
  <si>
    <t>Verschiedenes</t>
  </si>
  <si>
    <t>Die Alik'r-Wüste</t>
  </si>
  <si>
    <t>Kluftspitze</t>
  </si>
  <si>
    <t>Sturmhafen</t>
  </si>
  <si>
    <t>Ostmarsch</t>
  </si>
  <si>
    <t>Rift</t>
  </si>
  <si>
    <t>Schattenfenn</t>
  </si>
  <si>
    <t>Steinfälle</t>
  </si>
  <si>
    <t>Das Reik</t>
  </si>
  <si>
    <t>Goldküste</t>
  </si>
  <si>
    <t>Hews Fluch</t>
  </si>
  <si>
    <t>Nördliches Elsweyr</t>
  </si>
  <si>
    <t>Sommersend</t>
  </si>
  <si>
    <t>Stadt der Uhrwerke</t>
  </si>
  <si>
    <t>Südliches Elsweyr</t>
  </si>
  <si>
    <t>Trübmoor</t>
  </si>
  <si>
    <t>Burg Grauenfrost</t>
  </si>
  <si>
    <t>Dunkelschattenkavernen</t>
  </si>
  <si>
    <t>IsDungeon</t>
  </si>
  <si>
    <t>Eldengrund</t>
  </si>
  <si>
    <t>Gesegnete Feuerprobe</t>
  </si>
  <si>
    <t>Kammern des Wahnsinns</t>
  </si>
  <si>
    <t>Kanalisation von Wegesruh</t>
  </si>
  <si>
    <t>Krypta der Herzen</t>
  </si>
  <si>
    <t>Orkaninsel</t>
  </si>
  <si>
    <t>Pilzgrotte</t>
  </si>
  <si>
    <t>Schwarzherz-Unterschlupf</t>
  </si>
  <si>
    <t>Selenes Netz</t>
  </si>
  <si>
    <t>Spindeltiefen</t>
  </si>
  <si>
    <t>Stadt der Asche</t>
  </si>
  <si>
    <t>Verbannungszellen</t>
  </si>
  <si>
    <t>Blutquellenschmiede</t>
  </si>
  <si>
    <t>Eiskap</t>
  </si>
  <si>
    <t>Falkenring</t>
  </si>
  <si>
    <t>Frostgewölbe</t>
  </si>
  <si>
    <t>Gefängnis der Kaiserstadt</t>
  </si>
  <si>
    <t>Gipfel der Schuppenruferin</t>
  </si>
  <si>
    <t>Hort von Maarselok</t>
  </si>
  <si>
    <t>Kastell Dorn</t>
  </si>
  <si>
    <t>Krallenhort</t>
  </si>
  <si>
    <t>Marsch der Aufopferung</t>
  </si>
  <si>
    <t>Mondgrab-Tempelstadt</t>
  </si>
  <si>
    <t>Mondjägerfeste</t>
  </si>
  <si>
    <t>Ruinen von Mazzatun</t>
  </si>
  <si>
    <t>Steingarten</t>
  </si>
  <si>
    <t>Tiefen von Malatar</t>
  </si>
  <si>
    <t>Unheiliges Grab</t>
  </si>
  <si>
    <t>Weißgoldturm</t>
  </si>
  <si>
    <t>Wiege der Schatten</t>
  </si>
  <si>
    <t>Anstalt Sanctorium</t>
  </si>
  <si>
    <t>Ätherisches Archiv</t>
  </si>
  <si>
    <t>Die Hallen der Fertigung</t>
  </si>
  <si>
    <t>Kynes Ägis</t>
  </si>
  <si>
    <t>Schlund von Lorkhaj</t>
  </si>
  <si>
    <t>Sonnspitz</t>
  </si>
  <si>
    <t>Wolkenruh</t>
  </si>
  <si>
    <t>Zitadelle von Hel Ra</t>
  </si>
  <si>
    <t>Drachenstern-Arena</t>
  </si>
  <si>
    <t>Grund von Vateshran</t>
  </si>
  <si>
    <t>Mahlstrom-Arena</t>
  </si>
  <si>
    <t>Schwarzrosengefägnis</t>
  </si>
  <si>
    <t>Kaiserstadt</t>
  </si>
  <si>
    <t>Schlachtfelder</t>
  </si>
  <si>
    <t>Antiquitäten</t>
  </si>
  <si>
    <t>Kalthafen</t>
  </si>
  <si>
    <t>Kargstein</t>
  </si>
  <si>
    <t>Startgebiete</t>
  </si>
  <si>
    <t>A table containing the possible SetProcCheckType as key and another table as value, containing the procData. The procData will be a table with numerical non-gap procIndex as key and the value is a table containing the abilityIds (table with key = index and value = number abilityId) for this procIndex, the String unitTag to check for (e.g. "player "),the number cooldown in Milliseconds and optional a String icon for the texture to use for this proc (if you want to show some texture somewhere).
Example: 
[LIBSETS_SETPROC_CHECKTYPE_ABILITY_EVENT_COMBAT_EVENT] = {
[1] = {
      ["abilityIds"] = {84504},
      ["debuffIds"] = {84505},
      ["cooldown"] = {10000},
      ["source"] = COMBAT_UNIT_TYPE_PLAYER,
    },
}</t>
  </si>
  <si>
    <t>IsTrial</t>
  </si>
  <si>
    <t>IsArena</t>
  </si>
  <si>
    <t>Battlegrounds</t>
  </si>
  <si>
    <t>LUA generated code for table preLoaded, key
LIBSETS_TABLEKEY_SET_ITEM_COLLECTIONS_ZONE_MAPPING</t>
  </si>
  <si>
    <t>Daggerfall-Convenion</t>
  </si>
  <si>
    <t>Ebonheart Pact</t>
  </si>
  <si>
    <t>DLC-Regions</t>
  </si>
  <si>
    <t>Dungeons</t>
  </si>
  <si>
    <t>DLC-Dungeons</t>
  </si>
  <si>
    <t>Trials</t>
  </si>
  <si>
    <t>Arenas</t>
  </si>
  <si>
    <t>Miscellaneous</t>
  </si>
  <si>
    <t>Beginner zones</t>
  </si>
  <si>
    <r>
      <t xml:space="preserve">ZoneIds
</t>
    </r>
    <r>
      <rPr>
        <sz val="11"/>
        <color theme="1"/>
        <rFont val="Calibri"/>
        <family val="2"/>
        <scheme val="minor"/>
      </rPr>
      <t>(, seperated if more than 1)</t>
    </r>
  </si>
  <si>
    <t>DLC_BLACKWOOD</t>
  </si>
  <si>
    <t>Blackwood</t>
  </si>
  <si>
    <t>DLC_FLAMES_OF_AMBITION</t>
  </si>
  <si>
    <t>Flames of Ambition</t>
  </si>
  <si>
    <t>True-Sworn Fury </t>
  </si>
  <si>
    <t>Unleashed Ritualist</t>
  </si>
  <si>
    <t>Baron Zaudrus</t>
  </si>
  <si>
    <t>Black Drake Villa</t>
  </si>
  <si>
    <t>The Cauldron</t>
  </si>
  <si>
    <t>Imperial Cache Annex</t>
  </si>
  <si>
    <t>Ne Salas Cache Annex</t>
  </si>
  <si>
    <t>Varlaisvea Ayleid Ruins</t>
  </si>
  <si>
    <t>Kushalit Sanctuary</t>
  </si>
  <si>
    <t>Festival Arena</t>
  </si>
  <si>
    <t>The Deadlands: Testing Grounds</t>
  </si>
  <si>
    <t>Sanuarach Mine</t>
  </si>
  <si>
    <t>Rahni'Za, School of Warriors</t>
  </si>
  <si>
    <t>Dungeon: The Cauldron</t>
  </si>
  <si>
    <t>Dungeon: Black Drake Villa</t>
  </si>
  <si>
    <t>lua source for wayshrineId2ZoneId</t>
  </si>
  <si>
    <t>Wahrgeschworenen-Raserei</t>
  </si>
  <si>
    <t>Kinra's Zorn</t>
  </si>
  <si>
    <t>Dracheneile</t>
  </si>
  <si>
    <t>Entfesselter Ritualist</t>
  </si>
  <si>
    <t>Dagons Herrschaft</t>
  </si>
  <si>
    <t>Schutz des Narrentöters</t>
  </si>
  <si>
    <t>Schwarzdrachen Villa</t>
  </si>
  <si>
    <t>Der Kessel</t>
  </si>
  <si>
    <t>Encrati\'s Behemoth</t>
  </si>
  <si>
    <t>Encrati\’s Behemoth</t>
  </si>
  <si>
    <r>
      <rPr>
        <b/>
        <sz val="14"/>
        <color rgb="FFFF0000"/>
        <rFont val="Calibri"/>
        <family val="2"/>
        <scheme val="minor"/>
      </rPr>
      <t>[LAST UPDATE: 14.03.2021, API10034, Baertram] -&gt; CURRENTLY NOT FURTHER SUPPORTED! NOT UPDATED!!!</t>
    </r>
    <r>
      <rPr>
        <sz val="11"/>
        <color rgb="FF006100"/>
        <rFont val="Calibri"/>
        <family val="2"/>
        <scheme val="minor"/>
      </rPr>
      <t xml:space="preserve">
This list contains the possible procs of a set (abilityIds of buffs which are automatically put on the player if the set "procs"). One setId can have n possible procs. Each proc can have a different setProcCheckType (e.g. via EVENT_EFFECT_CHANGED or EVENT_COMBAT_EVENT, etc.).
The setProcs in this list will create lua code which can be copied to the file LibSets_Data_Procs.lua, into the table LibSets.setsDataPreloaded[LIBSETS_TABLEKEY_SET_PROCS] where LIBSETS_TABLEKEY_SET_PROCS = "setProcs".</t>
    </r>
  </si>
  <si>
    <t>Used for iterations end, should be always the highest DLCId!</t>
  </si>
  <si>
    <t>Pantherfang Chapel</t>
  </si>
  <si>
    <t>Arpenia</t>
  </si>
  <si>
    <t>Xal Irasotl</t>
  </si>
  <si>
    <t>Vunalk</t>
  </si>
  <si>
    <t>Xi-Tsei</t>
  </si>
  <si>
    <t>Welke</t>
  </si>
  <si>
    <t>Veyond</t>
  </si>
  <si>
    <t>Rkhardahrk</t>
  </si>
  <si>
    <t>Tidewater Cave</t>
  </si>
  <si>
    <t>Leyawiin Castle</t>
  </si>
  <si>
    <t>Doomvault Capraxus</t>
  </si>
  <si>
    <t>Vandacia's Deadlands Keep</t>
  </si>
  <si>
    <t>Fort Redmane</t>
  </si>
  <si>
    <t>Isle of Balfiera</t>
  </si>
  <si>
    <t>Borderwatch Ruins</t>
  </si>
  <si>
    <t>Deepscorn Hollow</t>
  </si>
  <si>
    <t>Doomvault Vulpinaz</t>
  </si>
  <si>
    <t>Twyllbek Ruins</t>
  </si>
  <si>
    <t>Glenbridge Xanmeer</t>
  </si>
  <si>
    <t>Xynaa's Sanctuary</t>
  </si>
  <si>
    <t>Leyawiin Outlaws Refuge</t>
  </si>
  <si>
    <t>Undertow Cavern</t>
  </si>
  <si>
    <t>Bloodrun Cave</t>
  </si>
  <si>
    <t>Doomvault Porcixid</t>
  </si>
  <si>
    <t>Zenithar's Abbey</t>
  </si>
  <si>
    <t>The Silent Halls</t>
  </si>
  <si>
    <t>Rockgrove</t>
  </si>
  <si>
    <t>The Deadlands</t>
  </si>
  <si>
    <t>Pilgrim's Rest</t>
  </si>
  <si>
    <t>Water's Edge</t>
  </si>
  <si>
    <t>Stonewastes Wayshrine</t>
  </si>
  <si>
    <t>Leyawiin Outskirts Wayshrine</t>
  </si>
  <si>
    <t>Trial: Rockgrove</t>
  </si>
  <si>
    <t>Leyawiin Wayshrine</t>
  </si>
  <si>
    <t>Gideon Wayshrine</t>
  </si>
  <si>
    <t>Borderwatch Wayshrine</t>
  </si>
  <si>
    <t>Fort Redmane Wayshrine</t>
  </si>
  <si>
    <t>Bloodrun Wayshrine</t>
  </si>
  <si>
    <t>Blueblood Wayshrine</t>
  </si>
  <si>
    <t>Hist Whisperer</t>
  </si>
  <si>
    <t>Heartland Conqueror</t>
  </si>
  <si>
    <t>Herzlanderoberer</t>
  </si>
  <si>
    <t>Histflüsterer</t>
  </si>
  <si>
    <t>Moorräuber</t>
  </si>
  <si>
    <t>Bog Raider</t>
  </si>
  <si>
    <t>Totenländer-Assassine</t>
  </si>
  <si>
    <t>Deadlands Assassin</t>
  </si>
  <si>
    <t>Sieg des Diamanten</t>
  </si>
  <si>
    <t>Frostbite</t>
  </si>
  <si>
    <t>Frostbiss</t>
  </si>
  <si>
    <t>Bahseis perfektionierte Manie</t>
  </si>
  <si>
    <t>Perfektionierter Saxhleel-Champion</t>
  </si>
  <si>
    <t>Perfected Saxhleel Champion</t>
  </si>
  <si>
    <t>Eid des Steinsprechers</t>
  </si>
  <si>
    <t>Zoal the Ever-Wakeful</t>
  </si>
  <si>
    <t>Immolator Charr</t>
  </si>
  <si>
    <t>Glorgoloch the Destroyer</t>
  </si>
  <si>
    <t>Bahseis Manie</t>
  </si>
  <si>
    <t>Saxhleel-Champion</t>
  </si>
  <si>
    <t>Saxhleel Champion</t>
  </si>
  <si>
    <t>Sul-Xans Folter</t>
  </si>
  <si>
    <t>Perfektionierter Eid des Steinsprechers</t>
  </si>
  <si>
    <t>Gaze of Sithis</t>
  </si>
  <si>
    <t>Zoal der Immerwache</t>
  </si>
  <si>
    <t>Entflammer Charr</t>
  </si>
  <si>
    <t>Glorgoloch der Zerstörer</t>
  </si>
  <si>
    <t>Death Dealer\'s Fete</t>
  </si>
  <si>
    <t>Harpooner\'s Wading Kilt</t>
  </si>
  <si>
    <t>Perfected Sul-Xan\'s Torment</t>
  </si>
  <si>
    <t>Diamond\'s Victory</t>
  </si>
  <si>
    <t>Sul-Xan\'s Torment</t>
  </si>
  <si>
    <t>Bahsei\'s Mania</t>
  </si>
  <si>
    <t>Stone-Talker\'s Oath</t>
  </si>
  <si>
    <t>Perfected Bahsei\'s Mania</t>
  </si>
  <si>
    <t>Perfected Stone-Talker\'s Oath</t>
  </si>
  <si>
    <t>Shapeshifter\'s Chain</t>
  </si>
  <si>
    <t>Dread Cellar</t>
  </si>
  <si>
    <t>Rush of Agony</t>
  </si>
  <si>
    <t>Magma Incarnate</t>
  </si>
  <si>
    <t>Red Petal Bastion</t>
  </si>
  <si>
    <t>Thunder Caller</t>
  </si>
  <si>
    <t>Grisly Gourmet</t>
  </si>
  <si>
    <t>Silver Rose Vigil</t>
  </si>
  <si>
    <t>Prior Thierric</t>
  </si>
  <si>
    <t>The Dread Cellar</t>
  </si>
  <si>
    <t>Doomchar Plateau</t>
  </si>
  <si>
    <t>Waking Flame Camp</t>
  </si>
  <si>
    <t>Lyranth's Hidden Lair</t>
  </si>
  <si>
    <t>Garden of Shadows</t>
  </si>
  <si>
    <t>Waking Flame Fargrave Conclave</t>
  </si>
  <si>
    <t>Sweetwater Cascades</t>
  </si>
  <si>
    <t>Dungeon: The Dread Cellar</t>
  </si>
  <si>
    <t>Dungeon: Red Petal Bastion</t>
  </si>
  <si>
    <t>Doomvault Vulpinaz Wayshrine</t>
  </si>
  <si>
    <t>Blackwood Crossroads Wayshrine</t>
  </si>
  <si>
    <t>Hutan-Tzel Wayshrine</t>
  </si>
  <si>
    <t>Vunalk Wayshrine</t>
  </si>
  <si>
    <t>Dark Convergence</t>
  </si>
  <si>
    <t>Plaguebreak</t>
  </si>
  <si>
    <t>Festmahl des Skorions</t>
  </si>
  <si>
    <t>Auftreibende Agonie</t>
  </si>
  <si>
    <t>Spalt des Karmesinschwurs</t>
  </si>
  <si>
    <t>Magmaverkörperung</t>
  </si>
  <si>
    <t>Donnerrufer</t>
  </si>
  <si>
    <t>Grausiger Gourmet</t>
  </si>
  <si>
    <t>Silberrosen-Wacht</t>
  </si>
  <si>
    <t>Dunkle Konvergenz</t>
  </si>
  <si>
    <t>Seuchenbruch</t>
  </si>
  <si>
    <t>Hrothgars Kühle</t>
  </si>
  <si>
    <t>LIBSETS_DROP_MECHANIC_BATTLEGROUND_VENDOR</t>
  </si>
  <si>
    <t>Battleground vendor</t>
  </si>
  <si>
    <t>Schlachtfeld Händler</t>
  </si>
  <si>
    <t>DLC_WAKING_FLAME</t>
  </si>
  <si>
    <t>Waking Flame</t>
  </si>
  <si>
    <t>Prior Thierric Sarazen</t>
  </si>
  <si>
    <t>Spinner\'s Garments</t>
  </si>
  <si>
    <t>Spriggan\'s Thorns</t>
  </si>
  <si>
    <t>Dreamer\'s Mantle</t>
  </si>
  <si>
    <t>Archer\'s Mind</t>
  </si>
  <si>
    <t>Footman\'s Fortune</t>
  </si>
  <si>
    <t>Prisoner\'s Rags</t>
  </si>
  <si>
    <t>Fiord\'s Legacy</t>
  </si>
  <si>
    <t>Sergeant\'s Mail</t>
  </si>
  <si>
    <t>Thunderbug\'s Carapace</t>
  </si>
  <si>
    <t>Healer\'s Habit</t>
  </si>
  <si>
    <t>Viper\'s Sting</t>
  </si>
  <si>
    <t>Night Mother\'s Embrace</t>
  </si>
  <si>
    <t>Death\'s Wind</t>
  </si>
  <si>
    <t>Twilight\'s Embrace</t>
  </si>
  <si>
    <t>Night\'s Silence</t>
  </si>
  <si>
    <t>Whitestrake\'s Retribution</t>
  </si>
  <si>
    <t>Vampire\'s Kiss</t>
  </si>
  <si>
    <t>Noble Duelist\'s Silks</t>
  </si>
  <si>
    <t>Magnus\' Gift</t>
  </si>
  <si>
    <t>Night Mother\'s Gaze</t>
  </si>
  <si>
    <t>Stendarr\'s Embrace</t>
  </si>
  <si>
    <t>Syrabane\'s Grip</t>
  </si>
  <si>
    <t>Kyne\'s Kiss</t>
  </si>
  <si>
    <t>Hatchling\'s Shell</t>
  </si>
  <si>
    <t>Shadow Dancer\'s Raiment</t>
  </si>
  <si>
    <t>Bloodthorn\'s Touch</t>
  </si>
  <si>
    <t>Ranger\'s Gait</t>
  </si>
  <si>
    <t>Durok\'s Bane</t>
  </si>
  <si>
    <t>Nikulas\' Heavy Armor</t>
  </si>
  <si>
    <t>Oblivion\'s Foe</t>
  </si>
  <si>
    <t>Spectre\'s Eye</t>
  </si>
  <si>
    <t>Torug\'s Pact</t>
  </si>
  <si>
    <t>Willow\'s Path</t>
  </si>
  <si>
    <t>Hunding\'s Rage</t>
  </si>
  <si>
    <t>Alessia\'s Bulwark</t>
  </si>
  <si>
    <t>Orgnum\'s Scales</t>
  </si>
  <si>
    <t>Almalexia\'s Mercy</t>
  </si>
  <si>
    <t>Queen\'s Elegance</t>
  </si>
  <si>
    <t>Senche\'s Bite</t>
  </si>
  <si>
    <t>Oblivion\'s Edge</t>
  </si>
  <si>
    <t>Kagrenac\'s Hope</t>
  </si>
  <si>
    <t>Storm Knight\'s Plate</t>
  </si>
  <si>
    <t>Meridia\'s Blessed Armor</t>
  </si>
  <si>
    <t>Shalidor\'s Curse</t>
  </si>
  <si>
    <t>Hawk\'s Eye</t>
  </si>
  <si>
    <t>Duneripper\'s Scales</t>
  </si>
  <si>
    <t>Wilderqueen\'s Arch</t>
  </si>
  <si>
    <t>Wyrd Tree\'s Blessing</t>
  </si>
  <si>
    <t>Hircine\'s Veneer</t>
  </si>
  <si>
    <t>The Worm\'s Raiment</t>
  </si>
  <si>
    <t>Draugr\'s Heritage</t>
  </si>
  <si>
    <t>Noble\'s Conquest</t>
  </si>
  <si>
    <t>Trinimac\'s Valor</t>
  </si>
  <si>
    <t>Tava\'s Favor</t>
  </si>
  <si>
    <t>Bahraha\'s Curse</t>
  </si>
  <si>
    <t>Syvarra\'s Scales</t>
  </si>
  <si>
    <t>Marksman\'s Crest</t>
  </si>
  <si>
    <t>Leki\'s Focus</t>
  </si>
  <si>
    <t>Fasalla\'s Guile</t>
  </si>
  <si>
    <t>Warrior\'s Fury</t>
  </si>
  <si>
    <t>Varen\'s Legacy</t>
  </si>
  <si>
    <t>Pelinal\'s Aptitude</t>
  </si>
  <si>
    <t>Sithis\' Touch</t>
  </si>
  <si>
    <t>Galerion\'s Revenge</t>
  </si>
  <si>
    <t>Heem-Jas\' Retribution</t>
  </si>
  <si>
    <t>Kra\'gh</t>
  </si>
  <si>
    <t>Beekeeper\'s Gear</t>
  </si>
  <si>
    <t>Mother\'s Sorrow</t>
  </si>
  <si>
    <t>Ysgramor\'s Birthright</t>
  </si>
  <si>
    <t>Netch\'s Touch</t>
  </si>
  <si>
    <t>Lamia\'s Song</t>
  </si>
  <si>
    <t>Bone Pirate\'s Tatters</t>
  </si>
  <si>
    <t>Knight-errant\'s Mail</t>
  </si>
  <si>
    <t>Assassin\'s Guile</t>
  </si>
  <si>
    <t>Vanguard\'s Challenge</t>
  </si>
  <si>
    <t>Coward\'s Gear</t>
  </si>
  <si>
    <t>Wizard\'s Riposte</t>
  </si>
  <si>
    <t>Inventor\'s Guard</t>
  </si>
  <si>
    <t>Draugr\'s Rest</t>
  </si>
  <si>
    <t>Hagraven\'s Garden</t>
  </si>
  <si>
    <t>Caluurion\'s Legacy</t>
  </si>
  <si>
    <t>Ulfnor\'s Favor</t>
  </si>
  <si>
    <t>Jorvuld\'s Guidance</t>
  </si>
  <si>
    <t>Prophet\'s</t>
  </si>
  <si>
    <t>Gryphon\'s Ferocity</t>
  </si>
  <si>
    <t>Sload\'s Semblance</t>
  </si>
  <si>
    <t>Nocturnal\'s Favor</t>
  </si>
  <si>
    <t>Hanu\'s Compassion</t>
  </si>
  <si>
    <t>Jailer\'s Tenacity</t>
  </si>
  <si>
    <t>Bright-Throat\'s Boast</t>
  </si>
  <si>
    <t>Dead-Water\'s Guile</t>
  </si>
  <si>
    <t>Mender\'s Ward</t>
  </si>
  <si>
    <t>Perfect Mender\'s Ward</t>
  </si>
  <si>
    <t>Tzogvin\'s Warband</t>
  </si>
  <si>
    <t>Auroran\'s Thunder</t>
  </si>
  <si>
    <t>Coldharbour\'s Favorite</t>
  </si>
  <si>
    <t>Senche-raht\'s Grit</t>
  </si>
  <si>
    <t>Vastarie\'s Tutelage</t>
  </si>
  <si>
    <t>False God\'s Devotion</t>
  </si>
  <si>
    <t>Perfected False God\'s Devotion</t>
  </si>
  <si>
    <t>Dro\'Zakar\'s Claws</t>
  </si>
  <si>
    <t>Renald\'s Resolve</t>
  </si>
  <si>
    <t>Z\'en\'s Redress</t>
  </si>
  <si>
    <t>Dragon\'s Defilement</t>
  </si>
  <si>
    <t>Marauder\'s Haste</t>
  </si>
  <si>
    <t>Winter\'s Respite</t>
  </si>
  <si>
    <t>Stuhn\'s Favor</t>
  </si>
  <si>
    <t>Dragon\'s Appetite</t>
  </si>
  <si>
    <t>Kyne\'s Wind</t>
  </si>
  <si>
    <t>Perfected Kyne\'s Wind</t>
  </si>
  <si>
    <t>Vrol\'s Command</t>
  </si>
  <si>
    <t>Perfected Vrol\'s Command</t>
  </si>
  <si>
    <t>Yandir\'s Might</t>
  </si>
  <si>
    <t>Perfected Yandir\'s Might</t>
  </si>
  <si>
    <t>Bloodlord\'s Embrace (OLD)</t>
  </si>
  <si>
    <t>Malacath\'s Band of Brutality X</t>
  </si>
  <si>
    <t>Malacath\'s Band of Brutality</t>
  </si>
  <si>
    <t>Bloodlord\'s Embrace</t>
  </si>
  <si>
    <t>Witch-Knight\'s Defiance</t>
  </si>
  <si>
    <t>Red Eagle\'s Fury</t>
  </si>
  <si>
    <t>Executioner\'s Blade</t>
  </si>
  <si>
    <t>Perfected Executioner\'s Blade</t>
  </si>
  <si>
    <t>Hrothgar\'s Chill</t>
  </si>
  <si>
    <t/>
  </si>
  <si>
    <t>1</t>
  </si>
  <si>
    <t>Is Proc allowed in PvP (last updated:
20210916, API101031):</t>
  </si>
  <si>
    <t>DLC_DEADLANDS</t>
  </si>
  <si>
    <t>Elendsvitalität</t>
  </si>
  <si>
    <t>Totenländer-Demolierer</t>
  </si>
  <si>
    <t>Eisenfläschchen</t>
  </si>
  <si>
    <t>Griffblick</t>
  </si>
  <si>
    <t>Hexos-Abschirmung</t>
  </si>
  <si>
    <t>Grausamkeit der Kynandantin</t>
  </si>
  <si>
    <t>Markyn-Ring der Erhabenheit</t>
  </si>
  <si>
    <t>Belharzas Band</t>
  </si>
  <si>
    <t>The Blood Pit Wayshrine</t>
  </si>
  <si>
    <t>Ardent Hope Wayshrine</t>
  </si>
  <si>
    <t>Wretched Spire Wayshrine</t>
  </si>
  <si>
    <t>False Martyrs' Folly Wayshrine</t>
  </si>
  <si>
    <t>Annihilarch's Summit Wayshrine</t>
  </si>
  <si>
    <t>Fargrave Outskirts Wayshrine</t>
  </si>
  <si>
    <t>The Shambles Wayshrine</t>
  </si>
  <si>
    <t>Wounded Crossing Wayshrine</t>
  </si>
  <si>
    <t>The Scourshales Wayshrine</t>
  </si>
  <si>
    <t>Fargrave Wayshrine</t>
  </si>
  <si>
    <t>Raging Coast Wayshrine</t>
  </si>
  <si>
    <t>Ossa Accentium</t>
  </si>
  <si>
    <t>Agony's Ascent</t>
  </si>
  <si>
    <t>Fargrave</t>
  </si>
  <si>
    <t>The Shambles</t>
  </si>
  <si>
    <t>Brandfire Reformatory</t>
  </si>
  <si>
    <t>The Bathhouse</t>
  </si>
  <si>
    <t>Fort Grief</t>
  </si>
  <si>
    <t>False Martyrs' Folly</t>
  </si>
  <si>
    <t>Fort Sundercliff</t>
  </si>
  <si>
    <t>Destruction's Solace</t>
  </si>
  <si>
    <t>Isle of Joys</t>
  </si>
  <si>
    <t>Fargrave Outlaws Refuge</t>
  </si>
  <si>
    <t>The Path of Cinders</t>
  </si>
  <si>
    <t>Ardent Hope</t>
  </si>
  <si>
    <t>Deadlight</t>
  </si>
  <si>
    <t>Fort Grief Citadel</t>
  </si>
  <si>
    <t>Monster set up zone</t>
  </si>
  <si>
    <t>Wretched Spire</t>
  </si>
  <si>
    <t>Burning Gyre Keep</t>
  </si>
  <si>
    <t>The Collector's Villa</t>
  </si>
  <si>
    <t>Ferngrab</t>
  </si>
  <si>
    <t>Die Bruchgassen</t>
  </si>
  <si>
    <t>Der Wegschrein von Ferngrab</t>
  </si>
  <si>
    <t>Der Wegschrein am Stadtrand von Ferngrab</t>
  </si>
  <si>
    <t>Das Ossa Accentium</t>
  </si>
  <si>
    <t>Wretched Vitality</t>
  </si>
  <si>
    <t>Deadlands Demolisher</t>
  </si>
  <si>
    <t>Iron Flask</t>
  </si>
  <si>
    <t>Belharza's Band</t>
  </si>
  <si>
    <t>Markyn Ring of Majesty</t>
  </si>
  <si>
    <t>Spaulder of Ruin</t>
  </si>
  <si>
    <t>Kynmarcher's Cruelty</t>
  </si>
  <si>
    <t>Hexos' Ward</t>
  </si>
  <si>
    <t>Eye of the Grasp</t>
  </si>
  <si>
    <t>Schulterbänder des Untergangs</t>
  </si>
  <si>
    <t>ESO drop zone ID 2 override</t>
  </si>
  <si>
    <t>DLC_ASCENDING_TIDE</t>
  </si>
  <si>
    <t>Ascending Tide</t>
  </si>
  <si>
    <t>Coral Aerie</t>
  </si>
  <si>
    <t>Shipwright’s Regret</t>
  </si>
  <si>
    <t>Glacial Guardian</t>
  </si>
  <si>
    <t>Kargaeda</t>
  </si>
  <si>
    <t>Turning Tide</t>
  </si>
  <si>
    <t>Nazaray </t>
  </si>
  <si>
    <t>Rallying Cry</t>
  </si>
  <si>
    <t>Hew and Sunder </t>
  </si>
  <si>
    <t>Enervating Aura </t>
  </si>
  <si>
    <t>Nunatak</t>
  </si>
  <si>
    <t>Lady Malydga</t>
  </si>
  <si>
    <t>Baron Thirsk</t>
  </si>
  <si>
    <t>Shipwright's Regret</t>
  </si>
  <si>
    <t>Atoll of Immolation</t>
  </si>
  <si>
    <t>The Brandfire Reformatory</t>
  </si>
  <si>
    <t>Ascendant Order Hideout</t>
  </si>
  <si>
    <t>Seaveil Spire</t>
  </si>
  <si>
    <t>Sword's Rest Isle</t>
  </si>
  <si>
    <t>Sareloth Grotto</t>
  </si>
  <si>
    <t>Use this RegEx within e.g. IntelliJ IDEA to remove the leading [1] table index and the surrounding string's " " and the ending , at the SavedVariables lines:
Search for regex:   \[.+\] = \"(.*)\",     Remove with: $1</t>
  </si>
  <si>
    <t>Dungeon: Coral Aerie</t>
  </si>
  <si>
    <t>Dungeon: Shipwright's Regret</t>
  </si>
  <si>
    <t>Gryphon\'s Reprisal</t>
  </si>
  <si>
    <t>Storm-Cursed\’s Revenge</t>
  </si>
  <si>
    <t>Schlachtruf</t>
  </si>
  <si>
    <t>Kappspalter</t>
  </si>
  <si>
    <t>Enervierende Aura</t>
  </si>
  <si>
    <t>Fürstin Malygda</t>
  </si>
  <si>
    <t>Elan des Zweiglings</t>
  </si>
  <si>
    <t>Spriggan\’s Vigor</t>
  </si>
  <si>
    <t>Rache des Sturmverfluchten</t>
  </si>
  <si>
    <t>Gezeitenwechsel</t>
  </si>
  <si>
    <t>Gletscherwächter</t>
  </si>
  <si>
    <t>Vergeltung des Greifen</t>
  </si>
  <si>
    <t>Maligalig\'s Maelstrom</t>
  </si>
  <si>
    <t>Maligaligs Mahlstrom</t>
  </si>
  <si>
    <t>Dagon\'s Dominion</t>
  </si>
  <si>
    <t>Foolkiller\'s Ward</t>
  </si>
  <si>
    <t>Crimson Oath\'s Rive</t>
  </si>
  <si>
    <t>Scorion\'s Feast </t>
  </si>
  <si>
    <t>Drake\'s Rush</t>
  </si>
  <si>
    <t>Kinras\'s Wrath</t>
  </si>
  <si>
    <t>Arkasis\'s Genius</t>
  </si>
  <si>
    <t>Kraglen\'s Howl</t>
  </si>
  <si>
    <t>Talfyg\'s Treachery</t>
  </si>
  <si>
    <t>Draugrkin\'s Grip</t>
  </si>
  <si>
    <t>Bani\'s Torment</t>
  </si>
  <si>
    <t>Varallion</t>
  </si>
  <si>
    <t>LIBSETS_SETTYPE_IMPERIALCITY_MONSTER</t>
  </si>
  <si>
    <t>Imperial City Monster</t>
  </si>
  <si>
    <t>Bosses in dungeons/imperial city providing a monster set helm</t>
  </si>
  <si>
    <t>Bosse in Gruppenverliesen/Kaiserstadt, welche einen Monster-Set Helm gewähren</t>
  </si>
  <si>
    <t>Entflammer Charr (Tempelbezirk, Süden)</t>
  </si>
  <si>
    <t>Glorgoloch der Zerstörer (Arenabezirk, Nord-Osten)</t>
  </si>
  <si>
    <t>Zoal der Immerwache (Elfengarten Bezirk, Nord-Westen)</t>
  </si>
  <si>
    <t>Nunatak (Gedenkbezirk, Norden)</t>
  </si>
  <si>
    <t>Lady Malydga (Arboretum, Süd-Osten)</t>
  </si>
  <si>
    <t>Baron Thirsk (Adelsbezirk, Süd-Westen)</t>
  </si>
  <si>
    <t>Baron Thirsk Nobles district, south-west)</t>
  </si>
  <si>
    <t>Fürstin Malygda (Aboretum, south-east)</t>
  </si>
  <si>
    <t>Nunatak (Memorial district, north)</t>
  </si>
  <si>
    <t>Glorgoloch the Destroyer (Arena district, north-east)</t>
  </si>
  <si>
    <t>Immolator Charr (Temple district, south)</t>
  </si>
  <si>
    <t>Zoal the Ever-Wakeful (Elvengarden district, north-west)</t>
  </si>
  <si>
    <t>LIBSETS_DROP_MECHANIC_TELVAR_EQUIPMENT_LOCKBOX_MERCHANT</t>
  </si>
  <si>
    <t>Tel Var equipment lockbox merchant, IC sewer base</t>
  </si>
  <si>
    <t>Tel Var Ausrüstungs Box Händler, IC Kanalisation Basis</t>
  </si>
  <si>
    <t>Perfected Eye of Nahviintaas</t>
  </si>
  <si>
    <t>LIBSETS_DROP_MECHANIC_AP_ELITE_GEAR_LOCKBOX_MERCHANT</t>
  </si>
  <si>
    <t>Alliance points elite gear lockbox merchant, Cyrodiil</t>
  </si>
  <si>
    <t>Allianzpunkte Elite Gear Box Händler, Cyrodiil</t>
  </si>
  <si>
    <t>Anmut der Ahnen</t>
  </si>
  <si>
    <t>Elend (Befallen)</t>
  </si>
  <si>
    <t>LIBSETS_DROP_MECHANIC_CITY_CYRODIIL_CROPSFORD</t>
  </si>
  <si>
    <t>City Cropsford (quartermaster)</t>
  </si>
  <si>
    <t>Ilambris-Athor or Ilambris-Zaven</t>
  </si>
  <si>
    <t>Todeswind</t>
  </si>
  <si>
    <t>Zwielichtkuss</t>
  </si>
  <si>
    <t>Stille der Nacht</t>
  </si>
  <si>
    <t>Weißplankes Vergeltung</t>
  </si>
  <si>
    <t>Rüstung der Verführung</t>
  </si>
  <si>
    <t>Kuss des Vampirs</t>
  </si>
  <si>
    <t>Der Wegschrein des Wyrdbaums</t>
  </si>
  <si>
    <t>Der Wegschrein von Aldfelden</t>
  </si>
  <si>
    <t>Der Wegschrein von Deleynsmühl</t>
  </si>
  <si>
    <t>Der Wegschrein von Adlersbach</t>
  </si>
  <si>
    <t>Der Wegschrein des nördlichen Vettelfens</t>
  </si>
  <si>
    <t>Der Wegschrein des Feldlagers</t>
  </si>
  <si>
    <t>Der Wegschrein von Kreuzgrat</t>
  </si>
  <si>
    <t>Der Wegschrein der Fernwacht</t>
  </si>
  <si>
    <t>Der Wegschrein von Alttor</t>
  </si>
  <si>
    <t>Der Wegschrein von Schattenkamm</t>
  </si>
  <si>
    <t>Der Wegschrein des Tamrith-Lagers</t>
  </si>
  <si>
    <t>Der Wegschrein von Boralis</t>
  </si>
  <si>
    <t>Der Wegschrein von Erokii</t>
  </si>
  <si>
    <t>Der Wegschrein am Baelkindfels</t>
  </si>
  <si>
    <t>Der Wegschrein des Tempels von Eldenwurz</t>
  </si>
  <si>
    <t>Der Wegschrein von Westnarsis</t>
  </si>
  <si>
    <t>Der Wegschrein der Hügel von Muth Gnaar</t>
  </si>
  <si>
    <t>Der Wegschrein des gesperrten Serks</t>
  </si>
  <si>
    <t>Der Wegschrein des Tals der Geisterschlange</t>
  </si>
  <si>
    <t>Der Wegschrein von Gramfeste</t>
  </si>
  <si>
    <t>Der Wegschrein der Obsidianschlucht</t>
  </si>
  <si>
    <t>Der Wegschrein von Mzithumz</t>
  </si>
  <si>
    <t>Der Wegschrein von Immerfort</t>
  </si>
  <si>
    <t>Der Wegschrein des Trollzahnstochers</t>
  </si>
  <si>
    <t>Der Wegschrein des Immergrünen Walds</t>
  </si>
  <si>
    <t>Der Wegschrein des Bangkoraipasses</t>
  </si>
  <si>
    <t>Der Wegschrein der Ruinen von Nilata</t>
  </si>
  <si>
    <t>Der Wegschrein von Hallins Wehr</t>
  </si>
  <si>
    <t>Der Wegschrein des alten Turms</t>
  </si>
  <si>
    <t>Der Wegschrein von Onsis Atem</t>
  </si>
  <si>
    <t>Der Wegschrein der Feste Arand</t>
  </si>
  <si>
    <t>Der Wegschrein von Morwhas Freigiebigkeit</t>
  </si>
  <si>
    <t>Der Wegschrein von Schildwacht</t>
  </si>
  <si>
    <t>Der Wegschrein von Bergama</t>
  </si>
  <si>
    <t>Der Wegschrein von Lekis Klinge</t>
  </si>
  <si>
    <t>Der Wegschrein von Satakalaam</t>
  </si>
  <si>
    <t>Der Wegschrein von Nimmerruh</t>
  </si>
  <si>
    <t>Der Wegschrein von Sturmfeste</t>
  </si>
  <si>
    <t>Der Wegschrein des Brutsumpfs</t>
  </si>
  <si>
    <t>Der Wegschrein von Alten Corimont</t>
  </si>
  <si>
    <t>Der Wegschrein des Sickermorasts</t>
  </si>
  <si>
    <t>Der Wegschrein von Zischmir</t>
  </si>
  <si>
    <t>Der Wegschrein von Loriasel</t>
  </si>
  <si>
    <t>Der Wegschrein von Schornhelm</t>
  </si>
  <si>
    <t>Der Wegschrein der Mine von Divads Verdruss</t>
  </si>
  <si>
    <t>Der Wegschrein der Kulati-Minen</t>
  </si>
  <si>
    <t>Der Wegschrein der Aswala-Stallungen</t>
  </si>
  <si>
    <t>Der Wegschrein des Sperlingshorsts</t>
  </si>
  <si>
    <t>Der Wegschrein von HoonDings Wacht</t>
  </si>
  <si>
    <t>Der Wegschrein von Dolchsturz</t>
  </si>
  <si>
    <t>Der Wegschrein des Tiefenpfads</t>
  </si>
  <si>
    <t>Der Wegschrein der Grabmäler</t>
  </si>
  <si>
    <t>Der Wegschrein von Davons Wacht</t>
  </si>
  <si>
    <t>Der Wegschrein von Othrenis</t>
  </si>
  <si>
    <t>Der Wegschrein von Ebenherz</t>
  </si>
  <si>
    <t>Der Wegschrein bei Vivecs Fanfaren</t>
  </si>
  <si>
    <t>Der Wegschrein der Schwefelbecken</t>
  </si>
  <si>
    <t>Der Wegschrein bei den Brüdern des Zwists</t>
  </si>
  <si>
    <t>Der Wegschrein von Hrogars Jarltum</t>
  </si>
  <si>
    <t>Der Wegschrein der Feste Virak</t>
  </si>
  <si>
    <t>Der Wegschrein des Iliath-Tempels</t>
  </si>
  <si>
    <t>Der Wegschrein der Sathram-Plantage</t>
  </si>
  <si>
    <t>Der Wegschrein von Kragenmoor</t>
  </si>
  <si>
    <t>Der Wegschrein der Aschenstraße</t>
  </si>
  <si>
    <t>Der Wegschrein der Giftfenne</t>
  </si>
  <si>
    <t>Der Wegschrein von Selfora</t>
  </si>
  <si>
    <t>Der Wegschrein von Stillmoor</t>
  </si>
  <si>
    <t>Der Wegschrein der Phantomsenke</t>
  </si>
  <si>
    <t>Der Wegschrein von Nordspitz</t>
  </si>
  <si>
    <t>Der Wegschrein von Sturzlauf</t>
  </si>
  <si>
    <t>Der Wegschrein von Raureiftal</t>
  </si>
  <si>
    <t>Der Wegschrein des verlassenen Weilers</t>
  </si>
  <si>
    <t>Der Wegschrein der Blutroten Grabhügel</t>
  </si>
  <si>
    <t>Die Pilzgrotte I (Verlies)</t>
  </si>
  <si>
    <t>Der Wegschrein der Ruinen von Ilayas</t>
  </si>
  <si>
    <t>Der Wegschrein von Vulkwasten</t>
  </si>
  <si>
    <t>Der Wegschrein von Velynhafen</t>
  </si>
  <si>
    <t>Der Wegschrein von Blutmüh</t>
  </si>
  <si>
    <t>Der Wegschrein von Abamath</t>
  </si>
  <si>
    <t>Der Wegschrein von Wildingslauf</t>
  </si>
  <si>
    <t>Der Wegschrein des Baandari-Handelspostens</t>
  </si>
  <si>
    <t>Der Wegschrein von Talwacht</t>
  </si>
  <si>
    <t>Der Wegschrein von Senie</t>
  </si>
  <si>
    <t>Der Wegschrein von Riften</t>
  </si>
  <si>
    <t>Der Wegschrein der Skaldenzuflucht</t>
  </si>
  <si>
    <t>Der Wegschrein von Trolhetta</t>
  </si>
  <si>
    <t>Der Wegschrein des Trolhettagipfels</t>
  </si>
  <si>
    <t>Der Wegschrein von Honrichsturm</t>
  </si>
  <si>
    <t>Der Wegschrein der Fahlsteinhalle</t>
  </si>
  <si>
    <t>Der Wegschrein der Nordwindmine</t>
  </si>
  <si>
    <t>Der Wegschrein von Geirmunds Halle</t>
  </si>
  <si>
    <t>Der Wegschrein von Taarengrav</t>
  </si>
  <si>
    <t>Der Wegschrein von Nimalten</t>
  </si>
  <si>
    <t>Der Wegschrein der Zerklüfteten Hügel</t>
  </si>
  <si>
    <t>Der Wegschrein der Vollhelmfeste</t>
  </si>
  <si>
    <t>Der Wegschrein von Himmelswacht</t>
  </si>
  <si>
    <t>Der Wegschrein von Quendeluun</t>
  </si>
  <si>
    <t>Der Wegschrein des Kollegs</t>
  </si>
  <si>
    <t>Der Wegschrein von Grünwasser</t>
  </si>
  <si>
    <t>Der Wegschrein der Feste Zeren</t>
  </si>
  <si>
    <t>Der Wegschrein der Foyen-Docks</t>
  </si>
  <si>
    <t>Der Wegschrein der zugigen Lichtung</t>
  </si>
  <si>
    <t>Der Wegschrein der Bibliothek der Dämmerung</t>
  </si>
  <si>
    <t>Der Wegschrein der großen Fessel</t>
  </si>
  <si>
    <t>Der Wegschrein des Abgrunds</t>
  </si>
  <si>
    <t>Der Wegschrein der Leeren Stadt</t>
  </si>
  <si>
    <t>Der Wegschrein der Endlosen Treppe</t>
  </si>
  <si>
    <t>Der Wegschrein des Immervollen Krugs</t>
  </si>
  <si>
    <t>Der Wegschrein des Mondlosen Gangs</t>
  </si>
  <si>
    <t>Der Wegschrein von Haj-Uxith</t>
  </si>
  <si>
    <t>Der Wegschrein des Herrenhauses der Lustbarkeiten</t>
  </si>
  <si>
    <t>Der Wegschrein von Seps Rückgrat</t>
  </si>
  <si>
    <t>Der Wegschrein von Hundingshafen</t>
  </si>
  <si>
    <t>Der Wegschrein der Plündererzitadelle</t>
  </si>
  <si>
    <t>Der Wegschrein des Fruchthains</t>
  </si>
  <si>
    <t>Khenarthis Rast</t>
  </si>
  <si>
    <t>Der Wegschrein von Kenarthis Rast</t>
  </si>
  <si>
    <t>Der Wegschrein von Mistral</t>
  </si>
  <si>
    <t>Der Wegschrein von Marbruk</t>
  </si>
  <si>
    <t>Der Wegschrein der Dämmerranken</t>
  </si>
  <si>
    <t>Der Wegschrein der Verschleierten Ebenen</t>
  </si>
  <si>
    <t>Der Wegschrein des Gerichtshofs der Missachtung</t>
  </si>
  <si>
    <t>Der Wegschrein von Grünherz</t>
  </si>
  <si>
    <t>Der Wegschrein des Labyrinths</t>
  </si>
  <si>
    <t>Der Wegschrein von Falinesti</t>
  </si>
  <si>
    <t>Meereshort</t>
  </si>
  <si>
    <t>Der Wegschrein des Verrantpfuhls</t>
  </si>
  <si>
    <t>Der Wegschrein von Waldheim</t>
  </si>
  <si>
    <t>Der Wegschrein von Mondhenge</t>
  </si>
  <si>
    <t>Der Wegschrein der Schlangengrotte</t>
  </si>
  <si>
    <t>Der Wegschrein der Ziegenkopfoase</t>
  </si>
  <si>
    <t>Der Wegschrein der Feste Grimmwacht</t>
  </si>
  <si>
    <t>Der Wegschrein der Feste Sphinxfalter</t>
  </si>
  <si>
    <t>Der Wegschrein von Arenthia</t>
  </si>
  <si>
    <t>Der Wegschrein von Düne</t>
  </si>
  <si>
    <t>Der Wegschrein von Weidenhain</t>
  </si>
  <si>
    <t>Der Wegschrein von Mondhöhe</t>
  </si>
  <si>
    <t>Der Wegschrein von Gil-Var-Tall</t>
  </si>
  <si>
    <t>Der Wegschrein von Anfurt</t>
  </si>
  <si>
    <t>Der Wegschrein des Rotfell-Handelspostens</t>
  </si>
  <si>
    <t>Der Wegschrein von Südspitz</t>
  </si>
  <si>
    <t>Der Wegschrein von Corberg</t>
  </si>
  <si>
    <t>Der Wegschrein des Beinhauses</t>
  </si>
  <si>
    <t>Der Wegschrein des Nordtors nach Hochfels</t>
  </si>
  <si>
    <t>Der Wegschrein von Muttermoor</t>
  </si>
  <si>
    <t>Der Wegschrein von Dhalmora</t>
  </si>
  <si>
    <t>Der Wegschrein von Tanzelwil</t>
  </si>
  <si>
    <t>Der Wegschrein von Ersthalt</t>
  </si>
  <si>
    <t>Der Wegschrein von Mathiisen</t>
  </si>
  <si>
    <t>Der Wegschrein von Vulkhelwacht</t>
  </si>
  <si>
    <t>Der Wegschrein von Phaer</t>
  </si>
  <si>
    <t>Der Wegschrein der sandigen Grotte</t>
  </si>
  <si>
    <t>Der Wegschrein von Heilighafen</t>
  </si>
  <si>
    <t>Der Wegschrein der Steinzahn-Festung</t>
  </si>
  <si>
    <t>Der Wegschrein von Düsterfeld</t>
  </si>
  <si>
    <t>Der Wegschrein der zerschliffenen Hügel</t>
  </si>
  <si>
    <t>Die Kammern des Wahnsinns (Verlies)</t>
  </si>
  <si>
    <t>Selenes Netz (Verlies)</t>
  </si>
  <si>
    <t>Der Schwarzherz-Unterschlupf (Verlies)</t>
  </si>
  <si>
    <t>Die gesegnete Feuerprobe (Verlies)</t>
  </si>
  <si>
    <t>Die Orkaninsel (Verlies)</t>
  </si>
  <si>
    <t>Die Krypta der Herzen I (Verlies)</t>
  </si>
  <si>
    <t>Der Eldengrund I (Verlies)</t>
  </si>
  <si>
    <t>Arx Corinium (Verlies)</t>
  </si>
  <si>
    <t>Die Spindeltiefen I (Verlies)</t>
  </si>
  <si>
    <t>Die Verbannungszellen I (Verlies)</t>
  </si>
  <si>
    <t>Volenfell (Verlies)</t>
  </si>
  <si>
    <t>Die Stadt der Asche I (Verlies)</t>
  </si>
  <si>
    <t>Die Dunkelschattenkavernen I (Verlies)</t>
  </si>
  <si>
    <t>Der Wegschrein des Südtors nach Hochfels</t>
  </si>
  <si>
    <t>Der Wegschrein des Osttors nach Elsweyr</t>
  </si>
  <si>
    <t>Der Wegschrein des Westtors nach Elsweyr</t>
  </si>
  <si>
    <t>Der Wegschrein des Nordtors nach Morrowind</t>
  </si>
  <si>
    <t>Der Wegschrein des Südtors nach Morrowind</t>
  </si>
  <si>
    <t>Der Wegschrein östlich von Immerfort</t>
  </si>
  <si>
    <t>Der Wegschrein von Shad Astula</t>
  </si>
  <si>
    <t>Der Wegschrein des Liestsees</t>
  </si>
  <si>
    <t>Der Wegschrein des Grauen Morasts</t>
  </si>
  <si>
    <t>Der Wegschrein des Verhüllten Passes</t>
  </si>
  <si>
    <t>Die Zuflucht</t>
  </si>
  <si>
    <t>Der Wegschrein der Falinesti-Winterstätte</t>
  </si>
  <si>
    <t>Der Wegschrein von Eldenwurz</t>
  </si>
  <si>
    <t>Der Wegschrein des Vettelfenns</t>
  </si>
  <si>
    <t>Das Gefängnis der Kaiserstadt (Verlies)</t>
  </si>
  <si>
    <t>Der Wegschrein von Shatul</t>
  </si>
  <si>
    <t>Der Wegschrein der Eisküste</t>
  </si>
  <si>
    <t>Der Wegschrein der zwei Flüsse</t>
  </si>
  <si>
    <t>Der Wegschrein der Morkul-Ebene</t>
  </si>
  <si>
    <t>Der Wegschrein der großen Bucht</t>
  </si>
  <si>
    <t>Der Wegschrein des Frostbruchkamms</t>
  </si>
  <si>
    <t>Der Wegschrein der Belagerungsstraße</t>
  </si>
  <si>
    <t>Der Wegschrein von Orsinium</t>
  </si>
  <si>
    <t>Der Wegschrein der Handelsstraße</t>
  </si>
  <si>
    <t>Der Wegschrein des Händlertors</t>
  </si>
  <si>
    <t>Der Weißgoldturm (Verlies)</t>
  </si>
  <si>
    <t>Die Mahlstrom-Arena</t>
  </si>
  <si>
    <t>Die Goldküste</t>
  </si>
  <si>
    <t>Der Wegschrein von Anwil</t>
  </si>
  <si>
    <t>Der Wegschrein von Kvatch</t>
  </si>
  <si>
    <t>Der Wegschrein des Strids</t>
  </si>
  <si>
    <t>Der Wegschrein der Goldküste</t>
  </si>
  <si>
    <t>Der Wegschrein von Abahs Landung</t>
  </si>
  <si>
    <t>Der Wegschrein von Zehts Unmut</t>
  </si>
  <si>
    <t>Der Wegschrein der Zitadelle von No Shira</t>
  </si>
  <si>
    <t>Der Schlund von Lorkhaj (Prüfung)</t>
  </si>
  <si>
    <t>Die Ruinen von Mazzatun (Verlies)</t>
  </si>
  <si>
    <t>Die Wiege der Schatten (Verlies)</t>
  </si>
  <si>
    <t>Die Verbannungszellen II (Verlies)</t>
  </si>
  <si>
    <t>Die Dunkelschattenkavernen II (Verlies)</t>
  </si>
  <si>
    <t>Der Eldengrund II (Verlies)</t>
  </si>
  <si>
    <t>Die Pilzgrotte II (Verlies)</t>
  </si>
  <si>
    <t>Die Spindeltiefen II (Verlies)</t>
  </si>
  <si>
    <t>Die Stadt der Asche II (Verlies)</t>
  </si>
  <si>
    <t>Die Krypta der Herzen II (Verlies)</t>
  </si>
  <si>
    <t>Der Wegschrein von Seyda Neen</t>
  </si>
  <si>
    <t>Wegschrein von Gnisis</t>
  </si>
  <si>
    <t>Der Wegschrein von Balmora</t>
  </si>
  <si>
    <t>Der Wegschrein von Suran</t>
  </si>
  <si>
    <t>Der Wegschrein von Molag Mar</t>
  </si>
  <si>
    <t>Der Wegschrein von Tel Branora</t>
  </si>
  <si>
    <t>Der Wegschrein von Nchuleftingth</t>
  </si>
  <si>
    <t>Der Wegschrein von Tel Mora</t>
  </si>
  <si>
    <t>Der Wegschrein von Sadrith Mora</t>
  </si>
  <si>
    <t>Der Wegschrein des Tals der Winde</t>
  </si>
  <si>
    <t>Der Wegschrein von Vivec</t>
  </si>
  <si>
    <t>Privatraum im Widerhaken</t>
  </si>
  <si>
    <t>Zimmer der Sande</t>
  </si>
  <si>
    <t>Luxusmansarde des Nix</t>
  </si>
  <si>
    <t>Das Gasthaus Maras Kuss</t>
  </si>
  <si>
    <t>Zum Rosenlöwen</t>
  </si>
  <si>
    <t>Gästezimmer der Ebenholzflasche</t>
  </si>
  <si>
    <t>Gelassenheitsfälle-Anwesen</t>
  </si>
  <si>
    <t>Dolchsturz-Ausblick</t>
  </si>
  <si>
    <t>Ebenherz-Château</t>
  </si>
  <si>
    <t>Die Schwarzrankenvilla</t>
  </si>
  <si>
    <t>Demutschlamm</t>
  </si>
  <si>
    <t>Die Kuschelkapsel</t>
  </si>
  <si>
    <t>Kragenheim</t>
  </si>
  <si>
    <t>Cyrodiilisches Dschungelhaus</t>
  </si>
  <si>
    <t>Mondfreudehaus</t>
  </si>
  <si>
    <t>Herbsttor</t>
  </si>
  <si>
    <t>Zwillingsbogen</t>
  </si>
  <si>
    <t>Klippschatten</t>
  </si>
  <si>
    <t>Das Geräumige Domizil</t>
  </si>
  <si>
    <t>Die Felsbaumzuflucht</t>
  </si>
  <si>
    <t>Rabenwäldchen</t>
  </si>
  <si>
    <t>Die Velothiträumerei</t>
  </si>
  <si>
    <t>Das Glattbachhaus</t>
  </si>
  <si>
    <t>Feste Gramen</t>
  </si>
  <si>
    <t>Haus des leisen Magnifico</t>
  </si>
  <si>
    <t>Das Mathiisen-Herrenhaus</t>
  </si>
  <si>
    <t>Anwesen „Bleibt-feucht“</t>
  </si>
  <si>
    <t>Das Gorinir-Anwesen</t>
  </si>
  <si>
    <t>Die Stridquelldomäne</t>
  </si>
  <si>
    <t>Dämmerschatten</t>
  </si>
  <si>
    <t>Das alte Nebelschleier-Herrenhaus</t>
  </si>
  <si>
    <t>Aufgegebene Festung</t>
  </si>
  <si>
    <t>Hundings Prunkhalle</t>
  </si>
  <si>
    <t>Das große Topalversteck</t>
  </si>
  <si>
    <t>Der Wegschrein des Tempelkantons von Vivec</t>
  </si>
  <si>
    <t>Der Wegschrein der Westscharte</t>
  </si>
  <si>
    <t>Der Wegschrein des Lagers der Urshilaku</t>
  </si>
  <si>
    <t>Die Hallen der Fertigung (Prüfung)</t>
  </si>
  <si>
    <t>Apartment im Heiligen Delyn</t>
  </si>
  <si>
    <t>Die Amayaseehütte</t>
  </si>
  <si>
    <t>Das Hafenhaus in Ald Velothi</t>
  </si>
  <si>
    <t>Die Stadt der Uhrwerke</t>
  </si>
  <si>
    <t>Der Wegschrein der Messingfeste</t>
  </si>
  <si>
    <t>Der Wegschrein der Uhrwerkkreuzung</t>
  </si>
  <si>
    <t>Der Wegschrein des Moors Mechanica</t>
  </si>
  <si>
    <t>Der Wegschrein der Verifikation</t>
  </si>
  <si>
    <t>Der Krallenhort (Verlies)</t>
  </si>
  <si>
    <t>Verlassene Hexenhütte</t>
  </si>
  <si>
    <t>Das Linchal-Großanwesen</t>
  </si>
  <si>
    <t>Surreales Fleckchen</t>
  </si>
  <si>
    <t>Die Anstalt Sanctorium (Prüfung)</t>
  </si>
  <si>
    <t>Das Erste Sphäratorium</t>
  </si>
  <si>
    <t>Der Gipfel des Ausgestoßenen</t>
  </si>
  <si>
    <t>Der Wegschrein des Königshafenpasses</t>
  </si>
  <si>
    <t>Der Wegschrein von Schimmerheim</t>
  </si>
  <si>
    <t>Der Wegschrein von Sil-Var-Waid</t>
  </si>
  <si>
    <t>Der Wegschrein der Anhöhen von Russafeld</t>
  </si>
  <si>
    <t>Der Wegschrein der Cey-Tarn-Feste</t>
  </si>
  <si>
    <t>Der Wegschrein von Eben-Stadmont</t>
  </si>
  <si>
    <t>Der Wegschrein von Alinor</t>
  </si>
  <si>
    <t>Der Wegschrein von Lillandril</t>
  </si>
  <si>
    <t>Der Wegschrein des Ostpasses</t>
  </si>
  <si>
    <t>Der Wegschrein des Kristallturms</t>
  </si>
  <si>
    <t>Der Wegschrein der Ruinen von Eldbur</t>
  </si>
  <si>
    <t>Wegschrein von Artaeum</t>
  </si>
  <si>
    <t>Der prinzliche Dämmerlichtpalast</t>
  </si>
  <si>
    <t>Ehemalige Freistatt</t>
  </si>
  <si>
    <t>Wolkenruh (Prüfung)</t>
  </si>
  <si>
    <t>Der Wegschrein von Sonnenfeste</t>
  </si>
  <si>
    <t>Mansarde im „Goldenen Greifen“</t>
  </si>
  <si>
    <t>Alinor-Stadtgrathaus</t>
  </si>
  <si>
    <t>Kolossale aldmerische Grotte</t>
  </si>
  <si>
    <t>Der Wegschrein von Veyond Wyte</t>
  </si>
  <si>
    <t>Die Marsch der Aufopferung (Verlies)</t>
  </si>
  <si>
    <t>Die Mondjägerfeste (Verlies)</t>
  </si>
  <si>
    <t>Die Lichtung des Jägers</t>
  </si>
  <si>
    <t>Große Psijik-Villa</t>
  </si>
  <si>
    <t>Der Wegschrein von Lilmoth</t>
  </si>
  <si>
    <t>Der Wegschrein des Hellhalsdorfs</t>
  </si>
  <si>
    <t>Der Wegschrein des Totwasserdorfs</t>
  </si>
  <si>
    <t>Der Wegschrein des Wurzelflüsterdorfs</t>
  </si>
  <si>
    <t>Das Schwarzrosengefängnis</t>
  </si>
  <si>
    <t>Der Wegschrein des Schwarzrosengefängnisses</t>
  </si>
  <si>
    <t>Das nördliche Elsweyr</t>
  </si>
  <si>
    <t>Der Wegschrein von Stromfeste</t>
  </si>
  <si>
    <t>Der Wegschrein von Krempen</t>
  </si>
  <si>
    <t>Der Wegschrein von Stiche</t>
  </si>
  <si>
    <t>Der Wegschrein des Tempels von Tenmar</t>
  </si>
  <si>
    <t>Der Wegschrein des Narbenendes</t>
  </si>
  <si>
    <t>Der Wegschrein von Hakoshae</t>
  </si>
  <si>
    <t>Die Seemoor-Xanmeer</t>
  </si>
  <si>
    <t>Die Tiefen von Malatar (Verlies)</t>
  </si>
  <si>
    <t>Die Mondgrab-Tempelstadt (Verlies)</t>
  </si>
  <si>
    <t>Das Zuckerschüsselgemach</t>
  </si>
  <si>
    <t>Der Wegschrein von Sternhafen</t>
  </si>
  <si>
    <t>Der Hort von Maarselok (Verlies)</t>
  </si>
  <si>
    <t>Sonnspitz (Prüfung)</t>
  </si>
  <si>
    <t>Die Halle des Mondchampions</t>
  </si>
  <si>
    <t>Jodes Umarmung</t>
  </si>
  <si>
    <t>Das südliche Elsweyr</t>
  </si>
  <si>
    <t>Der Wegschrein von Senchal</t>
  </si>
  <si>
    <t>Der Wegschrein der Ruinen von Südwacht</t>
  </si>
  <si>
    <t>Der Wegschrein der Westebenen</t>
  </si>
  <si>
    <t>Der Wegschrein von Schwarzhöhen</t>
  </si>
  <si>
    <t>Der Wegschrein von Rudelheim</t>
  </si>
  <si>
    <t>Schemenheim</t>
  </si>
  <si>
    <t>Die Mondzuckeraue</t>
  </si>
  <si>
    <t>Schwarzweite</t>
  </si>
  <si>
    <t>Der Wegschrein von Dämmerdorf</t>
  </si>
  <si>
    <t>Der Wegschrein von Kastell Graumoor</t>
  </si>
  <si>
    <t>Der Wegschrein der Lichtlosen Tiefe</t>
  </si>
  <si>
    <t>Der Wegschrein der Dunkelmondgrotte</t>
  </si>
  <si>
    <t>Das westliche Himmelsrand</t>
  </si>
  <si>
    <t>Der Wegschrein des Tempels von Kilkreath</t>
  </si>
  <si>
    <t>Der Wegschrein von Morthal</t>
  </si>
  <si>
    <t>Der Wegschrein von Mor Khazgur</t>
  </si>
  <si>
    <t>Der Wegschrein von Drachenbrügge</t>
  </si>
  <si>
    <t>Der Wegschrein der südlichen Wacht</t>
  </si>
  <si>
    <t>Der Wegschrein der Gefrorenen Küste</t>
  </si>
  <si>
    <t>Der Wegschrein von Einsamkeit</t>
  </si>
  <si>
    <t>Die Vier-Pfoten-Landung</t>
  </si>
  <si>
    <t>Rückzugsort des Potentaten</t>
  </si>
  <si>
    <t>Eiskap (Verlies)</t>
  </si>
  <si>
    <t>Das Unheilige Grab (Verlies)</t>
  </si>
  <si>
    <t>Der Wegschrein der Docks von Einsamkeit</t>
  </si>
  <si>
    <t>Die Oase der Diebe</t>
  </si>
  <si>
    <t>Die Schmiedemeisterfälle</t>
  </si>
  <si>
    <t>Wegschrein vom Tiefwaldtal</t>
  </si>
  <si>
    <t>Der Wegschrein von Dwemerlauf</t>
  </si>
  <si>
    <t>Der Wegschrein der Grottenfälle</t>
  </si>
  <si>
    <t>Der Wegschrein des Tiefblicks</t>
  </si>
  <si>
    <t>Der Wegschrein westlich von Graumoor</t>
  </si>
  <si>
    <t>Kynes Ägis (Prüfung)</t>
  </si>
  <si>
    <t>Der Steingarten (Verlies)</t>
  </si>
  <si>
    <t>Das Kastell Dorn (Verlies)</t>
  </si>
  <si>
    <t>Schwarzdrachenvilla (Verlies)</t>
  </si>
  <si>
    <t>Schneeschmelz-Suite</t>
  </si>
  <si>
    <t>Stolzspitze-Herrenhaus</t>
  </si>
  <si>
    <t>Die Bastion Sanguinaris</t>
  </si>
  <si>
    <t>Der Wegschrein von Dornenfels</t>
  </si>
  <si>
    <t>Der Wegschrein der Druadachberge</t>
  </si>
  <si>
    <t>Der nördliche Wegschrein von Markarth</t>
  </si>
  <si>
    <t>Wegschrein des Vergessenen Tals</t>
  </si>
  <si>
    <t>Der Wegschrein von Karthwasten</t>
  </si>
  <si>
    <t>Der Wegschrein von Arkthzand</t>
  </si>
  <si>
    <t>Der Wegschrein des Rebellenunterschlupfs</t>
  </si>
  <si>
    <t>Der Wegschrein der Nachttiefen</t>
  </si>
  <si>
    <t>Der Wegschrein von Markarth</t>
  </si>
  <si>
    <t>Der Wegschrein der Riesenküste</t>
  </si>
  <si>
    <t>Der Wegschrein der nördlichen Wacht</t>
  </si>
  <si>
    <t>Die Berggalerie des Antiquars</t>
  </si>
  <si>
    <t>Rückzugsort „Stilles Wasser“</t>
  </si>
  <si>
    <t>Der Kessel (Verlies)</t>
  </si>
  <si>
    <t>Shalidors verhüllte Ebene</t>
  </si>
  <si>
    <t>Steinadlerhorst</t>
  </si>
  <si>
    <t>Der Grund des Vateshran</t>
  </si>
  <si>
    <t>Dunkelforst</t>
  </si>
  <si>
    <t>Der Wegschrein von Leyawiin</t>
  </si>
  <si>
    <t>Wegschrein von Gideon</t>
  </si>
  <si>
    <t>Der Wegschrein von Grenzburg</t>
  </si>
  <si>
    <t>Der Wegschrein der Feste Rotmähne</t>
  </si>
  <si>
    <t>Wegschrein von Blutstrom</t>
  </si>
  <si>
    <t>Der Wegschrein der Feste Blaublut</t>
  </si>
  <si>
    <t>Der Wegschrein von Steinod</t>
  </si>
  <si>
    <t>Die Kushalit-Zuflucht</t>
  </si>
  <si>
    <t>Ayleïdenruinen von Varlaisvea</t>
  </si>
  <si>
    <t>Der Wegschrein des Umlands von Leyawiin</t>
  </si>
  <si>
    <t>Felshain (Prüfung)</t>
  </si>
  <si>
    <t>Der Schreckenskeller (Verlies)</t>
  </si>
  <si>
    <t>Die Rotblütenbastion (Verlies)</t>
  </si>
  <si>
    <t>Pilgersruh</t>
  </si>
  <si>
    <t>Brückenheim</t>
  </si>
  <si>
    <t>Die Pantherzahnkapelle</t>
  </si>
  <si>
    <t>Die Totenländer</t>
  </si>
  <si>
    <t>Der Wegschrein der Blutgrube</t>
  </si>
  <si>
    <t>Der Wegschrein von Hoffensbrand</t>
  </si>
  <si>
    <t>Der Wegschrein von Elendsspitze</t>
  </si>
  <si>
    <t>Der Wegschrein der Torheit der falschen Märtyrer</t>
  </si>
  <si>
    <t>Der Wegschrein des Gipfels des Annihilarchen</t>
  </si>
  <si>
    <t>Der Wegschrein des Untergangsgewölbes Vulpinaz</t>
  </si>
  <si>
    <t>Der Wegschrein der Dunkelforstkreuzung</t>
  </si>
  <si>
    <t>Der Wegschrein von Hutan-Tzel</t>
  </si>
  <si>
    <t>Der Wegschrein von Vunalk</t>
  </si>
  <si>
    <t>Das Rußverderbnis-Plateau</t>
  </si>
  <si>
    <t>Die Süßwasserkaskaden</t>
  </si>
  <si>
    <t>Der Wegschrein der Bruchgassen</t>
  </si>
  <si>
    <t>Der Wegschrein der gewundenen Querung</t>
  </si>
  <si>
    <t>Der Wegschrein der Kalkschollen</t>
  </si>
  <si>
    <t>Der Wegschrein der tobenden Küste</t>
  </si>
  <si>
    <t>Aufstieg der Pein</t>
  </si>
  <si>
    <t>Der Korallenhorst (Verlies)</t>
  </si>
  <si>
    <t>Der Gram des Schiffbauers (Verlies)</t>
  </si>
  <si>
    <t>Meerschleierturm</t>
  </si>
  <si>
    <t>WayshrineNodeId</t>
  </si>
  <si>
    <t xml:space="preserve"> mapIndex</t>
  </si>
  <si>
    <t xml:space="preserve"> mapId</t>
  </si>
  <si>
    <t xml:space="preserve"> mapName</t>
  </si>
  <si>
    <t xml:space="preserve"> zoneIndex</t>
  </si>
  <si>
    <t xml:space="preserve"> zoneId</t>
  </si>
  <si>
    <t xml:space="preserve"> zoneName</t>
  </si>
  <si>
    <t xml:space="preserve"> POIType</t>
  </si>
  <si>
    <t xml:space="preserve"> wayshrineName</t>
  </si>
  <si>
    <t>https://en.uesp.net/wiki/Online:Belharza%27s_Band</t>
  </si>
  <si>
    <t>https://en.uesp.net/wiki/Online:Bloodlord%27s_Embrace</t>
  </si>
  <si>
    <t>https://en.uesp.net/wiki/Online:Death_Dealer%27s_Fete</t>
  </si>
  <si>
    <t>https://en.uesp.net/wiki/Online:Gaze_of_Sithis</t>
  </si>
  <si>
    <t>https://en.uesp.net/wiki/Online:Harpooner%27s_Wading_Kilt</t>
  </si>
  <si>
    <t>https://en.uesp.net/wiki/Online:Malacath%27s_Band_of_Brutality</t>
  </si>
  <si>
    <t>https://en.uesp.net/wiki/Online:Markyn_Ring_of_Majesty</t>
  </si>
  <si>
    <t>https://en.uesp.net/wiki/Online:Pearls_of_Ehlnofey</t>
  </si>
  <si>
    <t>https://en.uesp.net/wiki/Online:Ring_of_the_Pale_Order</t>
  </si>
  <si>
    <t>https://en.uesp.net/wiki/Online:Ring_of_the_Wild_Hunt</t>
  </si>
  <si>
    <t>https://en.uesp.net/wiki/Online:Shapeshifter%27s_Chain</t>
  </si>
  <si>
    <t>https://en.uesp.net/wiki/Online:Snow_Treaders</t>
  </si>
  <si>
    <t>https://en.uesp.net/wiki/Online:Thrassian_Stranglers</t>
  </si>
  <si>
    <t>https://en.uesp.net/wiki/Online:Torc_of_Tonal_Constancy</t>
  </si>
  <si>
    <t>Bleakrock</t>
  </si>
  <si>
    <t>Der Wegschrein von Tal'Deic</t>
  </si>
  <si>
    <t>Alik'r-Wüste</t>
  </si>
  <si>
    <t>Der Wegschrein von Dra'bul</t>
  </si>
  <si>
    <t>Der Wegschrein von Knurr'kha</t>
  </si>
  <si>
    <t>Der Wegschrein von S'ren-ja</t>
  </si>
  <si>
    <t>Der Wegschrein von Ald'ruhn</t>
  </si>
  <si>
    <t>Kapitän Margaux' Heim</t>
  </si>
  <si>
    <t>wayshrine name DE</t>
  </si>
  <si>
    <t>A named NPC rewards an item</t>
  </si>
  <si>
    <t>LIBSETS_DROP_MECHANIC_REWARD_BY_NPC</t>
  </si>
  <si>
    <t>Ein benannter NPC belohnt mit dem Gegenstand</t>
  </si>
  <si>
    <t>Remains-Silent, in Outlaws Refuge or the Thieves Den</t>
  </si>
  <si>
    <t>Bleibt-Schweigsam, in Verbrecher Verstecken oder in der Diebeshöhle</t>
  </si>
  <si>
    <t>LIBSETS_DROP_MECHANIC_OVERLAND_OBLIVION_PORTAL_FINAL_CHEST</t>
  </si>
  <si>
    <t>Oblivion Portal Endboss Kiste</t>
  </si>
  <si>
    <t>Oblivion Portal final boss chest</t>
  </si>
  <si>
    <t>Patrolling horrors in the districts</t>
  </si>
  <si>
    <t>Patroullierende Bosse in den Bezirken</t>
  </si>
  <si>
    <t>Der Flüsterer</t>
  </si>
  <si>
    <t>Wandering bosses</t>
  </si>
  <si>
    <t>Herumwandernde Bosse</t>
  </si>
  <si>
    <t>Illambris-Athor</t>
  </si>
  <si>
    <t>Limenauruus</t>
  </si>
  <si>
    <t>Alle Gegner</t>
  </si>
  <si>
    <t>All mobs</t>
  </si>
  <si>
    <t>LIBSETS_DROP_MECHANIC_DUNGEON_CHEST</t>
  </si>
  <si>
    <t>Chests in a dungeon</t>
  </si>
  <si>
    <t>Truhen in einem Verlies</t>
  </si>
  <si>
    <t>LIBSETS_DROP_MECHANIC_DAILY_QUEST_REWARD_COFFER</t>
  </si>
  <si>
    <t>Daily quest reward coffer</t>
  </si>
  <si>
    <t>Tägliche Quest Belohnungs-Kisten</t>
  </si>
  <si>
    <t>Daggerfall Covenant mobs</t>
  </si>
  <si>
    <t>Dolchsturz-Bündnis Gegner</t>
  </si>
  <si>
    <t>LIBSETS_DROP_MECHANIC_FISHING_HOLE</t>
  </si>
  <si>
    <t>Fishing hole</t>
  </si>
  <si>
    <t>Fischloch</t>
  </si>
  <si>
    <t>Foul</t>
  </si>
  <si>
    <t>Schmutzwasser</t>
  </si>
  <si>
    <t>Baum-Betreuer Na-Kesh</t>
  </si>
  <si>
    <t>LIBSETS_DROP_MECHANIC_OVERLAND_LOOT</t>
  </si>
  <si>
    <t>Loot from overland sources</t>
  </si>
  <si>
    <t>Überland Loot Gegenstände</t>
  </si>
  <si>
    <t>Alchemy: Pure water and water skins</t>
  </si>
  <si>
    <t>Alchemie: Reines Wasser und Wasserschläuche</t>
  </si>
  <si>
    <t>Deadrats</t>
  </si>
  <si>
    <t>Todesratten</t>
  </si>
  <si>
    <t>Any mob</t>
  </si>
  <si>
    <t>Den of the Unmaker</t>
  </si>
  <si>
    <t>Safeboxes</t>
  </si>
  <si>
    <t>Wertkasetten</t>
  </si>
  <si>
    <t>High Kinlord Rillis</t>
  </si>
  <si>
    <t>Kaltstein Ausgrabungen</t>
  </si>
  <si>
    <t>Nighthollow Keep: Ancient text letter on a table</t>
  </si>
  <si>
    <t>Nighthollow Keep: Alter Text Brief auf einem Tisch</t>
  </si>
  <si>
    <t>LIBSETS_DROP_MECHANIC_DOLMEN_HARROWSTORM_MAGICAL_ANOMALIES</t>
  </si>
  <si>
    <t>Rewards of dolmen, harrowstorms or magical anomalies</t>
  </si>
  <si>
    <t>Verrückte Architekt</t>
  </si>
  <si>
    <t>Vorenor Wintergeboren</t>
  </si>
  <si>
    <t>Shivering Shrine</t>
  </si>
  <si>
    <t>Clanfear</t>
  </si>
  <si>
    <t>Klanban</t>
  </si>
  <si>
    <t>Dremora</t>
  </si>
  <si>
    <t>Mystic</t>
  </si>
  <si>
    <t>Mystisch</t>
  </si>
  <si>
    <t>Saltwater</t>
  </si>
  <si>
    <t>Salzwasser</t>
  </si>
  <si>
    <t>Psijic Portals</t>
  </si>
  <si>
    <t>Psijic Portale</t>
  </si>
  <si>
    <t>Anka-Ra Burial Site, Iron Orc Nirncrux Mine</t>
  </si>
  <si>
    <t>Der Wegschrein des Holzfällerlagers</t>
  </si>
  <si>
    <t>Der Wegschrein von Skuldafn</t>
  </si>
  <si>
    <t>Die Frostgewölbekluft</t>
  </si>
  <si>
    <t>Die Burg Grauenfrost (Verlies)</t>
  </si>
  <si>
    <t>Der Wegschrein der Feste Morvunskar</t>
  </si>
  <si>
    <t>Das Frostgewölbe (Verlies)</t>
  </si>
  <si>
    <t>Der Wegschrein der Feste Amol</t>
  </si>
  <si>
    <t>Der Wegschrein von Windhelm</t>
  </si>
  <si>
    <t>Grymharths Wehe</t>
  </si>
  <si>
    <t>Der Wegschrein von Kyneshain</t>
  </si>
  <si>
    <t>Der Wegschrein der Voljar-Metkellerei</t>
  </si>
  <si>
    <t>Der Wegschrein von Wiegenbruch</t>
  </si>
  <si>
    <t>Verzaubertes Schneekugelheim</t>
  </si>
  <si>
    <t>Der Wegschrein von Wittestadr</t>
  </si>
  <si>
    <t>Der Wegschrein von Nebelwacht</t>
  </si>
  <si>
    <t>Der Wegschrein von Jorunns Wehr</t>
  </si>
  <si>
    <t>LIBSETS_DROP_MECHANIC_TRIAL_BOSS</t>
  </si>
  <si>
    <t>Bosses in trial dungeons</t>
  </si>
  <si>
    <t>Bosse in Prüfungen</t>
  </si>
  <si>
    <t>LIBSETS_DROP_MECHANIC_MOB_TYPE</t>
  </si>
  <si>
    <t>Mob/Critter type</t>
  </si>
  <si>
    <t>Gegner Typ</t>
  </si>
  <si>
    <t>Add. Tooltip info EN</t>
  </si>
  <si>
    <t>Add. Tooltip info DE</t>
  </si>
  <si>
    <t>https://en.uesp.net/wiki/Online:Spaulder_of_Ruin</t>
  </si>
  <si>
    <t>The Abomination Cradle</t>
  </si>
  <si>
    <t>ESO drop zone ID 3 override</t>
  </si>
  <si>
    <t>Belohnung von Ankern, Gramstürmen oder Magischen Anomalien</t>
  </si>
  <si>
    <t>Drop Zone  ID override</t>
  </si>
  <si>
    <t>LibSets lua table "setInfo" generated code 4/5</t>
  </si>
  <si>
    <t>LibSets lua table "setInfo" generated code 5/5</t>
  </si>
  <si>
    <t>LibSets lua table "setInfo" generated code 1/5</t>
  </si>
  <si>
    <t>LibSets lua table "setInfo" generated code 2/5</t>
  </si>
  <si>
    <t>LibSets lua table "setInfo" generated code 3/5</t>
  </si>
  <si>
    <t>Hircine\'s Haunt</t>
  </si>
  <si>
    <t>LIBSETS_DROP_MECHANIC_GROUP_DUNGEON_BOSS</t>
  </si>
  <si>
    <t>Bosses in group dungeons</t>
  </si>
  <si>
    <t>Bosse in Gruppenverliesen</t>
  </si>
  <si>
    <t>LIBSETS_DROP_MECHANIC_CRAFTED</t>
  </si>
  <si>
    <t>Handwerklich hergestellt</t>
  </si>
  <si>
    <t>By mail</t>
  </si>
  <si>
    <t>Durch Nachricht</t>
  </si>
  <si>
    <t>Schauderschrein</t>
  </si>
  <si>
    <t>Bau des Entschaffers</t>
  </si>
  <si>
    <t>Hircines Schlupfwinkel</t>
  </si>
  <si>
    <t>Summerset/Artaeum</t>
  </si>
  <si>
    <t>Sommersend/Artaeum</t>
  </si>
  <si>
    <t>Deadlands</t>
  </si>
  <si>
    <t>1286,1282,1283</t>
  </si>
  <si>
    <t>The Deadlands/Fargrave/The Shambles</t>
  </si>
  <si>
    <t>Totenländer/Fargrave/The Shambles</t>
  </si>
  <si>
    <t>Rotblütenbastion</t>
  </si>
  <si>
    <t>Stadt der Uhrwerke/Messingfeste</t>
  </si>
  <si>
    <t>Clockwork City/Brass Fortress</t>
  </si>
  <si>
    <t>Western Skyrim/Blackreach: Greymoor Caverns</t>
  </si>
  <si>
    <t>Westliches Himmelsrand/Schwarzweite: Graumoorkavernen</t>
  </si>
  <si>
    <t>The Reach/Blackreach: Arkthzand Cavern</t>
  </si>
  <si>
    <t>Das Reik/Schwarzweite: Arktzhandkavernen</t>
  </si>
  <si>
    <t>Hochinsel</t>
  </si>
  <si>
    <t>Der Wegschrein der westlichen Bucht</t>
  </si>
  <si>
    <t>Der Wegschrein des Gonfalon-Platzes</t>
  </si>
  <si>
    <t>Das Eiland aller Flaggen</t>
  </si>
  <si>
    <t>Der Wegschrein der Schlangensenke</t>
  </si>
  <si>
    <t>Der Wegschrein der überfluteten Küste</t>
  </si>
  <si>
    <t>Das Grauenssegelriff (Prüfung)</t>
  </si>
  <si>
    <t>Liegeplatz am Uralten Anker</t>
  </si>
  <si>
    <t>Hochheilige Feste</t>
  </si>
  <si>
    <t>Der Wegschrein der Korallenstraße</t>
  </si>
  <si>
    <t>Der Wegschrein von Tor Draioch</t>
  </si>
  <si>
    <t>Der Wegschrein des Herrenhauses der Standhaften</t>
  </si>
  <si>
    <t>Der Wegschrein von Kastell Navire</t>
  </si>
  <si>
    <t>Der Wegschrein von Garicksruh</t>
  </si>
  <si>
    <t>Der Wegschrein des Steinlehrehains</t>
  </si>
  <si>
    <t>Der Wegschrein der Dufort-Werften</t>
  </si>
  <si>
    <t>Wegschrein des Amenos-Postens</t>
  </si>
  <si>
    <t>Der Wegschrein von Bruchfels</t>
  </si>
  <si>
    <t>Der Wegschrein aller Flaggen</t>
  </si>
  <si>
    <t>Der Wegschrein des Fallenstellergipfels</t>
  </si>
  <si>
    <t>High Isle</t>
  </si>
  <si>
    <t>DLC_HIGH_ISLE</t>
  </si>
  <si>
    <t>Das Grausensegelriff</t>
  </si>
  <si>
    <t>Trial: Dreadsail Reef</t>
  </si>
  <si>
    <t>Coral Road Wayshrine</t>
  </si>
  <si>
    <t>Tor Draioch Wayshrine</t>
  </si>
  <si>
    <t>Steadfast Manor Wayshrine</t>
  </si>
  <si>
    <t>Castle Navire Wayshrine</t>
  </si>
  <si>
    <t>Garick's Rest Wayshrine</t>
  </si>
  <si>
    <t>Stonelore Grove Wayshrine</t>
  </si>
  <si>
    <t>Dufort Shipyards Wayshrine</t>
  </si>
  <si>
    <t>Amenos Station Wayshrine</t>
  </si>
  <si>
    <t>Brokerock Wayshrine</t>
  </si>
  <si>
    <t>All Flags Wayshrine</t>
  </si>
  <si>
    <t>Trappers Peak Wayshrine</t>
  </si>
  <si>
    <t>Westbay Wayshrine</t>
  </si>
  <si>
    <t>Gonfalon Square Wayshrine</t>
  </si>
  <si>
    <t>All Flags Islet</t>
  </si>
  <si>
    <t>Serpents Hollow Wayshrine</t>
  </si>
  <si>
    <t>Flooded Coast Wayshrine</t>
  </si>
  <si>
    <t>Ancient Anchor Berth</t>
  </si>
  <si>
    <t>Highhallow Hold</t>
  </si>
  <si>
    <t>Dreadsail Reef</t>
  </si>
  <si>
    <t>High Isle and Amenos</t>
  </si>
  <si>
    <t>Old Coin Fort</t>
  </si>
  <si>
    <t>Gonfalon Bay Outlaws Refuge</t>
  </si>
  <si>
    <t>Navire Dungeons</t>
  </si>
  <si>
    <t>Mistmouth Cave</t>
  </si>
  <si>
    <t>Steadfast Manor</t>
  </si>
  <si>
    <t>Castle Navire</t>
  </si>
  <si>
    <t>Garick's Rest</t>
  </si>
  <si>
    <t>Death's Valor Keep</t>
  </si>
  <si>
    <t>Ghost Haven Bay</t>
  </si>
  <si>
    <t>Spire of the Crimson Coin</t>
  </si>
  <si>
    <t>Coral Cliffs</t>
  </si>
  <si>
    <t>Shipwreck Shoals</t>
  </si>
  <si>
    <t>Whalefall</t>
  </si>
  <si>
    <t>Breakwater Cave</t>
  </si>
  <si>
    <t>The Firepot</t>
  </si>
  <si>
    <t>Brokerock Mine</t>
  </si>
  <si>
    <t>Tarnished Grotto</t>
  </si>
  <si>
    <t>Abhain Chapel Crypts</t>
  </si>
  <si>
    <t>Systres Sisters Vault</t>
  </si>
  <si>
    <r>
      <t>Order</t>
    </r>
    <r>
      <rPr>
        <sz val="10"/>
        <color rgb="FF0037A6"/>
        <rFont val="Consolas"/>
        <family val="3"/>
      </rPr>
      <t>\'</t>
    </r>
    <r>
      <rPr>
        <sz val="10"/>
        <color rgb="FF067D17"/>
        <rFont val="Consolas"/>
        <family val="3"/>
      </rPr>
      <t>s Wrath</t>
    </r>
  </si>
  <si>
    <r>
      <t>Serpent</t>
    </r>
    <r>
      <rPr>
        <sz val="10"/>
        <color rgb="FF0037A6"/>
        <rFont val="Consolas"/>
        <family val="3"/>
      </rPr>
      <t>\'</t>
    </r>
    <r>
      <rPr>
        <sz val="10"/>
        <color rgb="FF067D17"/>
        <rFont val="Consolas"/>
        <family val="3"/>
      </rPr>
      <t>s Disdain</t>
    </r>
  </si>
  <si>
    <r>
      <t>Druid</t>
    </r>
    <r>
      <rPr>
        <sz val="10"/>
        <color rgb="FF0037A6"/>
        <rFont val="Consolas"/>
        <family val="3"/>
      </rPr>
      <t>\'</t>
    </r>
    <r>
      <rPr>
        <sz val="10"/>
        <color rgb="FF067D17"/>
        <rFont val="Consolas"/>
        <family val="3"/>
      </rPr>
      <t>s Braid</t>
    </r>
  </si>
  <si>
    <t>Blessing of High Isle</t>
  </si>
  <si>
    <r>
      <t>Steadfast</t>
    </r>
    <r>
      <rPr>
        <sz val="10"/>
        <color rgb="FF0037A6"/>
        <rFont val="Consolas"/>
        <family val="3"/>
      </rPr>
      <t>\'</t>
    </r>
    <r>
      <rPr>
        <sz val="10"/>
        <color rgb="FF067D17"/>
        <rFont val="Consolas"/>
        <family val="3"/>
      </rPr>
      <t>s Mettle</t>
    </r>
  </si>
  <si>
    <r>
      <t>Systres</t>
    </r>
    <r>
      <rPr>
        <sz val="10"/>
        <color rgb="FF0037A6"/>
        <rFont val="Consolas"/>
        <family val="3"/>
      </rPr>
      <t>\'</t>
    </r>
    <r>
      <rPr>
        <sz val="10"/>
        <color rgb="FF067D17"/>
        <rFont val="Consolas"/>
        <family val="3"/>
      </rPr>
      <t xml:space="preserve"> Scowl</t>
    </r>
  </si>
  <si>
    <t>Whorl of the Depths</t>
  </si>
  <si>
    <t>Coral Riptide</t>
  </si>
  <si>
    <t>Pearlescent Ward</t>
  </si>
  <si>
    <r>
      <t>Pillager</t>
    </r>
    <r>
      <rPr>
        <sz val="10"/>
        <color rgb="FF0037A6"/>
        <rFont val="Consolas"/>
        <family val="3"/>
      </rPr>
      <t>\'</t>
    </r>
    <r>
      <rPr>
        <sz val="10"/>
        <color rgb="FF067D17"/>
        <rFont val="Consolas"/>
        <family val="3"/>
      </rPr>
      <t>s Profit</t>
    </r>
  </si>
  <si>
    <r>
      <t>Perfected Pillager</t>
    </r>
    <r>
      <rPr>
        <sz val="10"/>
        <color rgb="FF0037A6"/>
        <rFont val="Consolas"/>
        <family val="3"/>
      </rPr>
      <t>\'</t>
    </r>
    <r>
      <rPr>
        <sz val="10"/>
        <color rgb="FF067D17"/>
        <rFont val="Consolas"/>
        <family val="3"/>
      </rPr>
      <t>s Profit</t>
    </r>
  </si>
  <si>
    <t>Perfected Pearlescent Ward</t>
  </si>
  <si>
    <t>Perfected Coral Riptide</t>
  </si>
  <si>
    <t>Perfected Whorl of the Depths</t>
  </si>
  <si>
    <r>
      <t>Mora</t>
    </r>
    <r>
      <rPr>
        <sz val="10"/>
        <color rgb="FF0037A6"/>
        <rFont val="Consolas"/>
        <family val="3"/>
      </rPr>
      <t>\'</t>
    </r>
    <r>
      <rPr>
        <sz val="10"/>
        <color rgb="FF067D17"/>
        <rFont val="Consolas"/>
        <family val="3"/>
      </rPr>
      <t>s Whispers</t>
    </r>
  </si>
  <si>
    <t>Dov-rha Sabatons</t>
  </si>
  <si>
    <r>
      <t>Lefthander</t>
    </r>
    <r>
      <rPr>
        <sz val="10"/>
        <color rgb="FF0037A6"/>
        <rFont val="Consolas"/>
        <family val="3"/>
      </rPr>
      <t>\'</t>
    </r>
    <r>
      <rPr>
        <sz val="10"/>
        <color rgb="FF067D17"/>
        <rFont val="Consolas"/>
        <family val="3"/>
      </rPr>
      <t>s War Girdle</t>
    </r>
  </si>
  <si>
    <r>
      <t>Sea-Serpent</t>
    </r>
    <r>
      <rPr>
        <sz val="10"/>
        <color rgb="FF0037A6"/>
        <rFont val="Consolas"/>
        <family val="3"/>
      </rPr>
      <t>\'</t>
    </r>
    <r>
      <rPr>
        <sz val="10"/>
        <color rgb="FF067D17"/>
        <rFont val="Consolas"/>
        <family val="3"/>
      </rPr>
      <t>s Coil</t>
    </r>
  </si>
  <si>
    <t>Oakensoul Ring</t>
  </si>
  <si>
    <t xml:space="preserve">Last dumped: 2022-04-20, PTS 101034	</t>
  </si>
  <si>
    <t>DLC_LOST_DEPTHS</t>
  </si>
  <si>
    <t>Lost Depths</t>
  </si>
  <si>
    <t>Earthen Root Enclave</t>
  </si>
  <si>
    <t>Graven Deep</t>
  </si>
  <si>
    <t>Stone\'s Accord</t>
  </si>
  <si>
    <t>Rage of the Ursauk </t>
  </si>
  <si>
    <t>Deeproot Zeal</t>
  </si>
  <si>
    <t>Archdruid Devyric</t>
  </si>
  <si>
    <t>Grave Inevitability</t>
  </si>
  <si>
    <t>Phylactery\’s Grasp</t>
  </si>
  <si>
    <t>Pangrit Denmother</t>
  </si>
  <si>
    <t>Euphotic Gatekeeper</t>
  </si>
  <si>
    <t>Langour of Peryite</t>
  </si>
  <si>
    <t>Nocturnal\’s Ploy </t>
  </si>
  <si>
    <t>Mara\’s Balm</t>
  </si>
  <si>
    <t>Tiefwurz-Eifer</t>
  </si>
  <si>
    <t>Steinabkommen</t>
  </si>
  <si>
    <t>Zorns des Ursauk</t>
  </si>
  <si>
    <t>Pangrit-Baumutter</t>
  </si>
  <si>
    <t>Euphotischer Torhüter</t>
  </si>
  <si>
    <t>Erzdruide Devyric</t>
  </si>
  <si>
    <t>Nocturnals List</t>
  </si>
  <si>
    <t>Maras Trost</t>
  </si>
  <si>
    <t>Peryites Entkräftung</t>
  </si>
  <si>
    <t>Phylakteriumsgriff</t>
  </si>
  <si>
    <t>Unvermeidlichkeit des Grabs</t>
  </si>
  <si>
    <t>Kentertiefen</t>
  </si>
  <si>
    <t>Glenmoril Ritual Site</t>
  </si>
  <si>
    <t>Eimhir's Cavern</t>
  </si>
  <si>
    <t>Fargrave City District</t>
  </si>
  <si>
    <t xml:space="preserve">Last dumped: 2022-07-16, PTS 101035	</t>
  </si>
  <si>
    <t>Last dumped: 2022-07-16, PTS 101035</t>
  </si>
  <si>
    <t>Todo: 2022-07-16 Update mythic setIds 654-658 with drop mechanics / Update new sets of API101035 660-&gt;670</t>
  </si>
  <si>
    <t>Dungeon: Earthen Root Enclave</t>
  </si>
  <si>
    <t>Dungeon: Graven Deep</t>
  </si>
  <si>
    <t>Hochinsel und Amenos</t>
  </si>
  <si>
    <t>Erdwurz-Enklave (Verlies)</t>
  </si>
  <si>
    <t>Last dumped: 2022-07-16, PTS 100135</t>
  </si>
  <si>
    <r>
      <rPr>
        <sz val="11"/>
        <color theme="1"/>
        <rFont val="Calibri"/>
        <family val="2"/>
        <scheme val="minor"/>
      </rPr>
      <t>Last dumped: 2022-07-16, PTS 101035</t>
    </r>
    <r>
      <rPr>
        <sz val="11"/>
        <color rgb="FFFF0000"/>
        <rFont val="Calibri"/>
        <family val="2"/>
        <scheme val="minor"/>
      </rPr>
      <t xml:space="preserve">	As you update zoneData in map "ESO dumped ZoneData": Copy the columns A to C from the map "ESO dumped ZoneData" over here and copy the excel formulas of all other columns, then enter the correct ESO DLC Id in column J</t>
    </r>
  </si>
  <si>
    <t>Last updated: 2022-07-16, PTS 100135   Mapping between the ingame ESO item set collections view and the relating parent zoneIds and their subZoneIds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</si>
</sst>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Calibri"/>
      <family val="2"/>
      <scheme val="minor"/>
    </font>
    <font>
      <sz val="11"/>
      <color rgb="FF006100"/>
      <name val="Calibri"/>
      <family val="2"/>
      <scheme val="minor"/>
    </font>
    <font>
      <sz val="11"/>
      <color rgb="FF9C6500"/>
      <name val="Calibri"/>
      <family val="2"/>
      <scheme val="minor"/>
    </font>
    <font>
      <b/>
      <sz val="11"/>
      <color rgb="FFFA7D00"/>
      <name val="Calibri"/>
      <family val="2"/>
      <scheme val="minor"/>
    </font>
    <font>
      <b/>
      <sz val="11"/>
      <color theme="1"/>
      <name val="Calibri"/>
      <family val="2"/>
      <scheme val="minor"/>
    </font>
    <font>
      <b/>
      <sz val="11"/>
      <color rgb="FF006100"/>
      <name val="Calibri"/>
      <family val="2"/>
      <scheme val="minor"/>
    </font>
    <font>
      <strike/>
      <sz val="11"/>
      <color rgb="FFFF0000"/>
      <name val="Calibri"/>
      <family val="2"/>
      <scheme val="minor"/>
    </font>
    <font>
      <b/>
      <strike/>
      <sz val="11"/>
      <color rgb="FFFF0000"/>
      <name val="Calibri"/>
      <family val="2"/>
      <scheme val="minor"/>
    </font>
    <font>
      <b/>
      <sz val="16"/>
      <color rgb="FFFF0000"/>
      <name val="Calibri"/>
      <family val="2"/>
      <scheme val="minor"/>
    </font>
    <font>
      <sz val="11"/>
      <color theme="1"/>
      <name val="Calibri"/>
      <family val="2"/>
      <scheme val="minor"/>
    </font>
    <font>
      <b/>
      <strike/>
      <sz val="11"/>
      <color rgb="FFFA7D00"/>
      <name val="Calibri"/>
      <family val="2"/>
      <scheme val="minor"/>
    </font>
    <font>
      <strike/>
      <sz val="11"/>
      <color theme="1"/>
      <name val="Calibri"/>
      <family val="2"/>
      <scheme val="minor"/>
    </font>
    <font>
      <sz val="11"/>
      <color rgb="FF3F3F76"/>
      <name val="Calibri"/>
      <family val="2"/>
      <scheme val="minor"/>
    </font>
    <font>
      <sz val="11"/>
      <color rgb="FF333333"/>
      <name val="Arial"/>
      <family val="2"/>
    </font>
    <font>
      <sz val="12"/>
      <color rgb="FF006100"/>
      <name val="Calibri"/>
      <family val="2"/>
      <scheme val="minor"/>
    </font>
    <font>
      <b/>
      <sz val="11"/>
      <name val="Calibri"/>
      <family val="2"/>
      <scheme val="minor"/>
    </font>
    <font>
      <b/>
      <sz val="11"/>
      <color theme="5"/>
      <name val="Calibri"/>
      <family val="2"/>
      <scheme val="minor"/>
    </font>
    <font>
      <sz val="11"/>
      <color rgb="FFFF0000"/>
      <name val="Calibri"/>
      <family val="2"/>
      <scheme val="minor"/>
    </font>
    <font>
      <sz val="11"/>
      <color theme="9"/>
      <name val="Calibri"/>
      <family val="2"/>
      <scheme val="minor"/>
    </font>
    <font>
      <b/>
      <sz val="11"/>
      <color theme="9"/>
      <name val="Calibri"/>
      <family val="2"/>
      <scheme val="minor"/>
    </font>
    <font>
      <b/>
      <sz val="11"/>
      <color rgb="FFFF0000"/>
      <name val="Calibri"/>
      <family val="2"/>
      <scheme val="minor"/>
    </font>
    <font>
      <b/>
      <sz val="11"/>
      <color rgb="FF3F3F3F"/>
      <name val="Calibri"/>
      <family val="2"/>
      <scheme val="minor"/>
    </font>
    <font>
      <b/>
      <sz val="11"/>
      <color rgb="FF9C6500"/>
      <name val="Calibri"/>
      <family val="2"/>
      <scheme val="minor"/>
    </font>
    <font>
      <sz val="10"/>
      <color rgb="FF014FFF"/>
      <name val="Courier New"/>
      <family val="3"/>
    </font>
    <font>
      <sz val="10"/>
      <color rgb="FF1750EB"/>
      <name val="Consolas"/>
      <family val="3"/>
    </font>
    <font>
      <sz val="10"/>
      <color rgb="FF067D17"/>
      <name val="Consolas"/>
      <family val="3"/>
    </font>
    <font>
      <b/>
      <sz val="14"/>
      <color rgb="FFFF0000"/>
      <name val="Calibri"/>
      <family val="2"/>
      <scheme val="minor"/>
    </font>
    <font>
      <sz val="10"/>
      <color rgb="FFFF0000"/>
      <name val="Consolas"/>
      <family val="3"/>
    </font>
    <font>
      <sz val="11"/>
      <name val="Calibri"/>
      <family val="2"/>
      <scheme val="minor"/>
    </font>
    <font>
      <sz val="11"/>
      <color theme="0"/>
      <name val="Calibri"/>
      <family val="2"/>
      <scheme val="minor"/>
    </font>
    <font>
      <sz val="8"/>
      <name val="Calibri"/>
      <family val="2"/>
      <scheme val="minor"/>
    </font>
    <font>
      <sz val="10"/>
      <color rgb="FF0037A6"/>
      <name val="Consolas"/>
      <family val="3"/>
    </font>
    <font>
      <sz val="12"/>
      <color rgb="FF006600"/>
      <name val="Roboto Condensed"/>
    </font>
    <font>
      <sz val="10"/>
      <color rgb="FF080808"/>
      <name val="Consolas"/>
      <family val="3"/>
    </font>
  </fonts>
  <fills count="15">
    <fill>
      <patternFill patternType="none"/>
    </fill>
    <fill>
      <patternFill patternType="gray125"/>
    </fill>
    <fill>
      <patternFill patternType="solid">
        <fgColor rgb="FFC6EFCE"/>
      </patternFill>
    </fill>
    <fill>
      <patternFill patternType="solid">
        <fgColor rgb="FFFFEB9C"/>
      </patternFill>
    </fill>
    <fill>
      <patternFill patternType="solid">
        <fgColor rgb="FFF2F2F2"/>
      </patternFill>
    </fill>
    <fill>
      <patternFill patternType="solid">
        <fgColor theme="0" tint="-4.9989318521683403E-2"/>
        <bgColor indexed="64"/>
      </patternFill>
    </fill>
    <fill>
      <patternFill patternType="solid">
        <fgColor rgb="FFFFFF00"/>
        <bgColor indexed="64"/>
      </patternFill>
    </fill>
    <fill>
      <patternFill patternType="solid">
        <fgColor rgb="FFFFFFCC"/>
      </patternFill>
    </fill>
    <fill>
      <patternFill patternType="solid">
        <fgColor rgb="FFFFCC99"/>
      </patternFill>
    </fill>
    <fill>
      <patternFill patternType="solid">
        <fgColor rgb="FFFFFFFF"/>
        <bgColor indexed="64"/>
      </patternFill>
    </fill>
    <fill>
      <patternFill patternType="solid">
        <fgColor theme="1"/>
        <bgColor indexed="64"/>
      </patternFill>
    </fill>
    <fill>
      <patternFill patternType="solid">
        <fgColor rgb="FFFF0000"/>
        <bgColor indexed="64"/>
      </patternFill>
    </fill>
    <fill>
      <patternFill patternType="solid">
        <fgColor theme="0"/>
        <bgColor indexed="64"/>
      </patternFill>
    </fill>
    <fill>
      <patternFill patternType="solid">
        <fgColor theme="5"/>
        <bgColor indexed="64"/>
      </patternFill>
    </fill>
    <fill>
      <patternFill patternType="solid">
        <fgColor rgb="FF00B0F0"/>
        <bgColor indexed="64"/>
      </patternFill>
    </fill>
  </fills>
  <borders count="8">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n">
        <color rgb="FF3F3F3F"/>
      </right>
      <top/>
      <bottom/>
      <diagonal/>
    </border>
    <border>
      <left style="thin">
        <color rgb="FF7F7F7F"/>
      </left>
      <right/>
      <top/>
      <bottom/>
      <diagonal/>
    </border>
    <border>
      <left/>
      <right style="thin">
        <color rgb="FF7F7F7F"/>
      </right>
      <top/>
      <bottom/>
      <diagonal/>
    </border>
    <border>
      <left style="thin">
        <color rgb="FF7F7F7F"/>
      </left>
      <right style="thin">
        <color rgb="FF7F7F7F"/>
      </right>
      <top/>
      <bottom/>
      <diagonal/>
    </border>
  </borders>
  <cellStyleXfs count="7">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1" applyNumberFormat="0" applyAlignment="0" applyProtection="0"/>
    <xf numFmtId="0" fontId="9" fillId="7" borderId="3" applyNumberFormat="0" applyFont="0" applyAlignment="0" applyProtection="0"/>
    <xf numFmtId="0" fontId="12" fillId="8" borderId="1" applyNumberFormat="0" applyAlignment="0" applyProtection="0"/>
    <xf numFmtId="0" fontId="21" fillId="4" borderId="2" applyNumberFormat="0" applyAlignment="0" applyProtection="0"/>
  </cellStyleXfs>
  <cellXfs count="121">
    <xf numFmtId="0" fontId="0" fillId="0" borderId="0" xfId="0"/>
    <xf numFmtId="0" fontId="4" fillId="0" borderId="0" xfId="0" applyFont="1"/>
    <xf numFmtId="49" fontId="0" fillId="0" borderId="0" xfId="0" applyNumberFormat="1"/>
    <xf numFmtId="0" fontId="3" fillId="4" borderId="1" xfId="3"/>
    <xf numFmtId="0" fontId="0" fillId="0" borderId="0" xfId="0" applyNumberFormat="1"/>
    <xf numFmtId="0" fontId="1" fillId="2" borderId="0" xfId="1"/>
    <xf numFmtId="0" fontId="5" fillId="2" borderId="0" xfId="1" applyFont="1"/>
    <xf numFmtId="0" fontId="3" fillId="4" borderId="1" xfId="3" applyFont="1"/>
    <xf numFmtId="0" fontId="3" fillId="4" borderId="1" xfId="3" applyAlignment="1">
      <alignment vertical="center"/>
    </xf>
    <xf numFmtId="0" fontId="0" fillId="5" borderId="0" xfId="0" applyFill="1"/>
    <xf numFmtId="49" fontId="4" fillId="0" borderId="0" xfId="0" applyNumberFormat="1" applyFont="1"/>
    <xf numFmtId="0" fontId="4" fillId="0" borderId="0" xfId="0" applyFont="1" applyAlignment="1">
      <alignment wrapText="1"/>
    </xf>
    <xf numFmtId="0" fontId="1" fillId="2" borderId="0" xfId="1" applyAlignment="1">
      <alignment vertical="center"/>
    </xf>
    <xf numFmtId="0" fontId="3" fillId="4" borderId="1" xfId="3" applyAlignment="1">
      <alignment wrapText="1"/>
    </xf>
    <xf numFmtId="0" fontId="6" fillId="0" borderId="0" xfId="0" applyFont="1"/>
    <xf numFmtId="0" fontId="4" fillId="0" borderId="0" xfId="0" applyNumberFormat="1" applyFont="1" applyAlignment="1">
      <alignment wrapText="1"/>
    </xf>
    <xf numFmtId="0" fontId="6" fillId="2" borderId="0" xfId="1" applyFont="1"/>
    <xf numFmtId="0" fontId="3" fillId="4" borderId="1" xfId="3" applyNumberFormat="1"/>
    <xf numFmtId="0" fontId="3" fillId="4" borderId="1" xfId="3" applyNumberFormat="1" applyAlignment="1">
      <alignment wrapText="1"/>
    </xf>
    <xf numFmtId="0" fontId="3" fillId="7" borderId="3" xfId="4" applyFont="1"/>
    <xf numFmtId="0" fontId="2" fillId="3" borderId="2" xfId="2" applyBorder="1" applyAlignment="1">
      <alignment vertical="center"/>
    </xf>
    <xf numFmtId="0" fontId="2" fillId="3" borderId="2" xfId="2" applyBorder="1"/>
    <xf numFmtId="0" fontId="3" fillId="7" borderId="3" xfId="4" applyFont="1" applyAlignment="1">
      <alignment wrapText="1"/>
    </xf>
    <xf numFmtId="0" fontId="0" fillId="0" borderId="0" xfId="0" applyAlignment="1">
      <alignment wrapText="1"/>
    </xf>
    <xf numFmtId="0" fontId="6" fillId="2" borderId="0" xfId="1" applyFont="1" applyAlignment="1">
      <alignment vertical="center"/>
    </xf>
    <xf numFmtId="0" fontId="7" fillId="4" borderId="1" xfId="3" applyFont="1"/>
    <xf numFmtId="0" fontId="4" fillId="0" borderId="0" xfId="0" applyFont="1" applyFill="1" applyBorder="1"/>
    <xf numFmtId="0" fontId="10" fillId="4" borderId="1" xfId="3" applyFont="1" applyAlignment="1">
      <alignment vertical="center"/>
    </xf>
    <xf numFmtId="0" fontId="11" fillId="0" borderId="0" xfId="0" applyFont="1"/>
    <xf numFmtId="49" fontId="0" fillId="0" borderId="0" xfId="0" applyNumberFormat="1" applyFill="1" applyBorder="1"/>
    <xf numFmtId="0" fontId="2" fillId="3" borderId="0" xfId="2"/>
    <xf numFmtId="0" fontId="4" fillId="0" borderId="0" xfId="0" applyFont="1" applyFill="1" applyBorder="1" applyAlignment="1">
      <alignment wrapText="1"/>
    </xf>
    <xf numFmtId="0" fontId="12" fillId="8" borderId="1" xfId="5" applyAlignment="1">
      <alignment wrapText="1"/>
    </xf>
    <xf numFmtId="0" fontId="12" fillId="8" borderId="1" xfId="5"/>
    <xf numFmtId="0" fontId="13" fillId="0" borderId="0" xfId="0" applyFont="1"/>
    <xf numFmtId="0" fontId="13" fillId="0" borderId="0" xfId="0" applyFont="1" applyAlignment="1">
      <alignment wrapText="1"/>
    </xf>
    <xf numFmtId="0" fontId="1" fillId="0" borderId="0" xfId="1" applyFill="1"/>
    <xf numFmtId="0" fontId="0" fillId="0" borderId="0" xfId="0" applyFill="1"/>
    <xf numFmtId="0" fontId="8" fillId="0" borderId="0" xfId="3" applyFont="1" applyFill="1" applyBorder="1" applyAlignment="1"/>
    <xf numFmtId="0" fontId="0" fillId="0" borderId="1" xfId="0" applyBorder="1"/>
    <xf numFmtId="0" fontId="3" fillId="4" borderId="0" xfId="3" applyBorder="1"/>
    <xf numFmtId="0" fontId="12" fillId="8" borderId="0" xfId="5" applyBorder="1"/>
    <xf numFmtId="0" fontId="0" fillId="0" borderId="0" xfId="0" applyBorder="1"/>
    <xf numFmtId="0" fontId="3" fillId="4" borderId="1" xfId="3" applyBorder="1"/>
    <xf numFmtId="0" fontId="12" fillId="8" borderId="1" xfId="5" applyBorder="1"/>
    <xf numFmtId="0" fontId="1" fillId="2" borderId="0" xfId="1" applyBorder="1"/>
    <xf numFmtId="0" fontId="1" fillId="2" borderId="0" xfId="1" applyBorder="1" applyAlignment="1">
      <alignment vertical="center"/>
    </xf>
    <xf numFmtId="0" fontId="17" fillId="0" borderId="0" xfId="1" applyFont="1" applyFill="1" applyAlignment="1"/>
    <xf numFmtId="0" fontId="14" fillId="6" borderId="0" xfId="1" applyFont="1" applyFill="1" applyAlignment="1">
      <alignment horizontal="left"/>
    </xf>
    <xf numFmtId="0" fontId="17" fillId="0" borderId="0" xfId="0" applyFont="1"/>
    <xf numFmtId="0" fontId="18" fillId="0" borderId="0" xfId="0" applyFont="1"/>
    <xf numFmtId="0" fontId="19" fillId="4" borderId="1" xfId="3" applyFont="1" applyAlignment="1">
      <alignment vertical="center"/>
    </xf>
    <xf numFmtId="0" fontId="19" fillId="4" borderId="1" xfId="3" applyFont="1"/>
    <xf numFmtId="0" fontId="20" fillId="4" borderId="1" xfId="3" applyFont="1"/>
    <xf numFmtId="0" fontId="20" fillId="4" borderId="1" xfId="3" applyFont="1" applyAlignment="1">
      <alignment vertical="center"/>
    </xf>
    <xf numFmtId="0" fontId="1" fillId="6" borderId="0" xfId="1" applyFill="1" applyAlignment="1"/>
    <xf numFmtId="0" fontId="1" fillId="2" borderId="0" xfId="1" applyAlignment="1"/>
    <xf numFmtId="0" fontId="0" fillId="6" borderId="0" xfId="0" applyFill="1"/>
    <xf numFmtId="0" fontId="4" fillId="0" borderId="0" xfId="0" applyFont="1" applyFill="1"/>
    <xf numFmtId="0" fontId="0" fillId="7" borderId="0" xfId="4" applyFont="1" applyBorder="1"/>
    <xf numFmtId="0" fontId="0" fillId="0" borderId="3" xfId="0" applyBorder="1"/>
    <xf numFmtId="0" fontId="0" fillId="6" borderId="0" xfId="0" applyFill="1" applyAlignment="1"/>
    <xf numFmtId="0" fontId="0" fillId="6" borderId="4" xfId="0" applyFill="1" applyBorder="1" applyAlignment="1"/>
    <xf numFmtId="0" fontId="21" fillId="4" borderId="2" xfId="6" applyAlignment="1"/>
    <xf numFmtId="0" fontId="21" fillId="4" borderId="2" xfId="6" applyAlignment="1">
      <alignment wrapText="1"/>
    </xf>
    <xf numFmtId="0" fontId="21" fillId="4" borderId="2" xfId="6"/>
    <xf numFmtId="0" fontId="3" fillId="4" borderId="1" xfId="3" applyNumberFormat="1" applyFont="1"/>
    <xf numFmtId="0" fontId="3" fillId="4" borderId="1" xfId="3" applyFont="1" applyAlignment="1">
      <alignment wrapText="1"/>
    </xf>
    <xf numFmtId="0" fontId="3" fillId="4" borderId="1" xfId="3" applyNumberFormat="1" applyFont="1" applyAlignment="1">
      <alignment wrapText="1"/>
    </xf>
    <xf numFmtId="0" fontId="2" fillId="3" borderId="0" xfId="2" applyNumberFormat="1"/>
    <xf numFmtId="0" fontId="2" fillId="3" borderId="0" xfId="2" applyNumberFormat="1" applyBorder="1"/>
    <xf numFmtId="0" fontId="2" fillId="3" borderId="0" xfId="2" applyNumberFormat="1" applyAlignment="1">
      <alignment wrapText="1"/>
    </xf>
    <xf numFmtId="0" fontId="23" fillId="9" borderId="0" xfId="0" applyFont="1" applyFill="1" applyAlignment="1">
      <alignment vertical="center"/>
    </xf>
    <xf numFmtId="0" fontId="0" fillId="10" borderId="0" xfId="0" applyFill="1"/>
    <xf numFmtId="0" fontId="2" fillId="3" borderId="0" xfId="2" applyAlignment="1">
      <alignment wrapText="1"/>
    </xf>
    <xf numFmtId="0" fontId="0" fillId="6" borderId="0" xfId="0" applyFill="1" applyAlignment="1">
      <alignment horizontal="left"/>
    </xf>
    <xf numFmtId="0" fontId="1" fillId="6" borderId="0" xfId="1" applyFill="1"/>
    <xf numFmtId="0" fontId="24" fillId="0" borderId="0" xfId="0" applyFont="1" applyAlignment="1">
      <alignment vertical="center"/>
    </xf>
    <xf numFmtId="0" fontId="25" fillId="9" borderId="0" xfId="0" applyFont="1" applyFill="1" applyAlignment="1">
      <alignment vertical="center"/>
    </xf>
    <xf numFmtId="0" fontId="24" fillId="9" borderId="0" xfId="0" applyFont="1" applyFill="1" applyAlignment="1">
      <alignment vertical="center"/>
    </xf>
    <xf numFmtId="0" fontId="28" fillId="0" borderId="0" xfId="0" applyFont="1" applyFill="1" applyAlignment="1"/>
    <xf numFmtId="0" fontId="15" fillId="0" borderId="1" xfId="3" applyFont="1" applyFill="1" applyAlignment="1">
      <alignment wrapText="1"/>
    </xf>
    <xf numFmtId="0" fontId="15" fillId="0" borderId="1" xfId="3" applyFont="1" applyFill="1"/>
    <xf numFmtId="0" fontId="28" fillId="0" borderId="0" xfId="3" applyFont="1" applyFill="1" applyBorder="1"/>
    <xf numFmtId="0" fontId="1" fillId="11" borderId="0" xfId="1" applyFill="1"/>
    <xf numFmtId="0" fontId="0" fillId="11" borderId="0" xfId="0" applyFill="1"/>
    <xf numFmtId="0" fontId="0" fillId="0" borderId="0" xfId="0" applyFill="1" applyAlignment="1">
      <alignment horizontal="left"/>
    </xf>
    <xf numFmtId="0" fontId="4" fillId="0" borderId="0" xfId="0" applyFont="1" applyFill="1" applyAlignment="1">
      <alignment horizontal="left"/>
    </xf>
    <xf numFmtId="49" fontId="0" fillId="0" borderId="0" xfId="0" applyNumberFormat="1" applyFill="1"/>
    <xf numFmtId="0" fontId="15" fillId="0" borderId="0" xfId="3" applyFont="1" applyFill="1" applyBorder="1"/>
    <xf numFmtId="0" fontId="28" fillId="0" borderId="1" xfId="3" applyFont="1" applyFill="1" applyBorder="1"/>
    <xf numFmtId="0" fontId="0" fillId="12" borderId="0" xfId="0" applyFill="1"/>
    <xf numFmtId="0" fontId="15" fillId="0" borderId="1" xfId="3" applyFont="1" applyFill="1" applyBorder="1"/>
    <xf numFmtId="0" fontId="28" fillId="0" borderId="0" xfId="0" applyFont="1"/>
    <xf numFmtId="0" fontId="0" fillId="0" borderId="7" xfId="0" applyBorder="1"/>
    <xf numFmtId="0" fontId="25" fillId="0" borderId="0" xfId="0" applyFont="1" applyAlignment="1">
      <alignment vertical="center"/>
    </xf>
    <xf numFmtId="0" fontId="12" fillId="8" borderId="1" xfId="5" applyAlignment="1">
      <alignment vertical="center"/>
    </xf>
    <xf numFmtId="0" fontId="6" fillId="0" borderId="0" xfId="0" applyFont="1" applyBorder="1"/>
    <xf numFmtId="0" fontId="0" fillId="0" borderId="0" xfId="0" applyFill="1" applyBorder="1"/>
    <xf numFmtId="0" fontId="2" fillId="3" borderId="0" xfId="2" applyAlignment="1">
      <alignment vertical="center"/>
    </xf>
    <xf numFmtId="49" fontId="0" fillId="6" borderId="0" xfId="0" applyNumberFormat="1" applyFill="1"/>
    <xf numFmtId="0" fontId="32" fillId="0" borderId="0" xfId="0" applyFont="1"/>
    <xf numFmtId="0" fontId="3" fillId="6" borderId="1" xfId="3" applyFill="1"/>
    <xf numFmtId="0" fontId="24" fillId="14" borderId="0" xfId="0" applyFont="1" applyFill="1" applyAlignment="1">
      <alignment vertical="center"/>
    </xf>
    <xf numFmtId="0" fontId="29" fillId="13" borderId="0" xfId="1" applyFont="1" applyFill="1" applyAlignment="1">
      <alignment horizontal="left" vertical="top"/>
    </xf>
    <xf numFmtId="0" fontId="1" fillId="0" borderId="0" xfId="1" applyFill="1" applyAlignment="1">
      <alignment horizontal="left" wrapText="1"/>
    </xf>
    <xf numFmtId="0" fontId="0" fillId="6" borderId="0" xfId="0" applyFill="1" applyAlignment="1">
      <alignment horizontal="left"/>
    </xf>
    <xf numFmtId="0" fontId="0" fillId="6" borderId="4" xfId="0" applyFill="1" applyBorder="1" applyAlignment="1">
      <alignment horizontal="left"/>
    </xf>
    <xf numFmtId="0" fontId="0" fillId="6" borderId="0" xfId="0" applyFill="1" applyAlignment="1">
      <alignment horizontal="left" vertical="top"/>
    </xf>
    <xf numFmtId="0" fontId="17" fillId="2" borderId="0" xfId="1" applyFont="1" applyAlignment="1">
      <alignment horizontal="left" vertical="center"/>
    </xf>
    <xf numFmtId="0" fontId="17" fillId="2" borderId="6" xfId="1" applyFont="1" applyBorder="1" applyAlignment="1">
      <alignment horizontal="left" vertical="center"/>
    </xf>
    <xf numFmtId="0" fontId="0" fillId="0" borderId="0" xfId="0" applyAlignment="1">
      <alignment horizontal="left" vertical="top"/>
    </xf>
    <xf numFmtId="0" fontId="0" fillId="6" borderId="0" xfId="0" applyFill="1" applyAlignment="1">
      <alignment horizontal="left" wrapText="1"/>
    </xf>
    <xf numFmtId="0" fontId="15" fillId="6" borderId="5" xfId="3" applyFont="1" applyFill="1" applyBorder="1" applyAlignment="1">
      <alignment horizontal="left"/>
    </xf>
    <xf numFmtId="0" fontId="15" fillId="6" borderId="0" xfId="3" applyFont="1" applyFill="1" applyBorder="1" applyAlignment="1">
      <alignment horizontal="left"/>
    </xf>
    <xf numFmtId="0" fontId="15" fillId="6" borderId="1" xfId="3" applyFont="1" applyFill="1" applyAlignment="1">
      <alignment horizontal="left"/>
    </xf>
    <xf numFmtId="0" fontId="33" fillId="0" borderId="0" xfId="0" applyFont="1" applyAlignment="1">
      <alignment vertical="center"/>
    </xf>
    <xf numFmtId="0" fontId="1" fillId="6" borderId="0" xfId="1" applyFill="1" applyAlignment="1">
      <alignment vertical="center"/>
    </xf>
    <xf numFmtId="0" fontId="33" fillId="6" borderId="0" xfId="0" applyFont="1" applyFill="1" applyAlignment="1">
      <alignment vertical="center"/>
    </xf>
    <xf numFmtId="0" fontId="27" fillId="0" borderId="0" xfId="0" applyFont="1" applyAlignment="1">
      <alignment vertical="center"/>
    </xf>
    <xf numFmtId="0" fontId="27" fillId="6" borderId="0" xfId="0" applyFont="1" applyFill="1" applyAlignment="1">
      <alignment vertical="center"/>
    </xf>
  </cellXfs>
  <cellStyles count="7">
    <cellStyle name="Ausgabe" xfId="6" builtinId="21"/>
    <cellStyle name="Berechnung" xfId="3" builtinId="22"/>
    <cellStyle name="Eingabe" xfId="5" builtinId="20"/>
    <cellStyle name="Gut" xfId="1" builtinId="26"/>
    <cellStyle name="Neutral" xfId="2" builtinId="28"/>
    <cellStyle name="Notiz" xfId="4" builtinId="10"/>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BG589"/>
  <sheetViews>
    <sheetView tabSelected="1" zoomScale="70" zoomScaleNormal="70" workbookViewId="0">
      <pane xSplit="7" ySplit="2" topLeftCell="K561" activePane="bottomRight" state="frozen"/>
      <selection pane="topRight" activeCell="H1" sqref="H1"/>
      <selection pane="bottomLeft" activeCell="A3" sqref="A3"/>
      <selection pane="bottomRight" activeCell="G574" sqref="G574:G578"/>
    </sheetView>
  </sheetViews>
  <sheetFormatPr baseColWidth="10" defaultColWidth="11.5703125" defaultRowHeight="15" x14ac:dyDescent="0.25"/>
  <cols>
    <col min="1" max="1" width="16.42578125" style="5" bestFit="1" customWidth="1"/>
    <col min="2" max="2" width="48.140625" bestFit="1" customWidth="1"/>
    <col min="3" max="3" width="37.28515625" bestFit="1" customWidth="1"/>
    <col min="4" max="4" width="23.85546875" style="3" customWidth="1"/>
    <col min="5" max="5" width="14.7109375" customWidth="1"/>
    <col min="6" max="6" width="17" customWidth="1"/>
    <col min="7" max="7" width="47.140625" style="3" customWidth="1"/>
    <col min="8" max="8" width="8.140625" customWidth="1"/>
    <col min="9" max="9" width="16" customWidth="1"/>
    <col min="10" max="10" width="8.140625" customWidth="1"/>
    <col min="11" max="11" width="11.85546875" customWidth="1"/>
    <col min="12" max="12" width="12.28515625" customWidth="1"/>
    <col min="13" max="13" width="12.140625" customWidth="1"/>
    <col min="14" max="14" width="9.5703125" customWidth="1"/>
    <col min="15" max="15" width="25.7109375" style="65" bestFit="1" customWidth="1"/>
    <col min="16" max="16" width="12.85546875" style="65" customWidth="1"/>
    <col min="17" max="17" width="19.85546875" style="3" customWidth="1"/>
    <col min="18" max="18" width="26.140625" bestFit="1" customWidth="1"/>
    <col min="19" max="19" width="18.7109375" style="65" customWidth="1"/>
    <col min="20" max="20" width="16" style="19" customWidth="1"/>
    <col min="21" max="21" width="22.42578125" style="3" customWidth="1"/>
    <col min="22" max="22" width="55.28515625" style="33" customWidth="1"/>
    <col min="23" max="23" width="28.28515625" style="3" customWidth="1"/>
    <col min="24" max="24" width="28.85546875" style="3" customWidth="1"/>
    <col min="25" max="25" width="28.85546875" style="64" customWidth="1"/>
    <col min="26" max="26" width="19.85546875" style="3" customWidth="1"/>
    <col min="27" max="27" width="19.42578125" customWidth="1"/>
    <col min="28" max="28" width="41.7109375" style="33" customWidth="1"/>
    <col min="29" max="31" width="17.7109375" style="3" customWidth="1"/>
    <col min="32" max="32" width="11.42578125" customWidth="1"/>
    <col min="33" max="33" width="17.7109375" customWidth="1"/>
    <col min="34" max="34" width="35.140625" style="33" customWidth="1"/>
    <col min="35" max="36" width="17.7109375" style="3" customWidth="1"/>
    <col min="37" max="37" width="19.85546875" customWidth="1"/>
    <col min="38" max="38" width="17.7109375" customWidth="1"/>
    <col min="39" max="39" width="17.7109375" style="33" customWidth="1"/>
    <col min="40" max="41" width="17.7109375" style="3" customWidth="1"/>
    <col min="42" max="42" width="19.85546875" style="3" customWidth="1"/>
    <col min="43" max="43" width="17.140625" customWidth="1"/>
    <col min="44" max="44" width="17.140625" style="33" customWidth="1"/>
    <col min="45" max="46" width="17.7109375" style="3" customWidth="1"/>
    <col min="47" max="47" width="19.85546875" style="3" customWidth="1"/>
    <col min="48" max="48" width="17.140625" customWidth="1"/>
    <col min="49" max="49" width="17.140625" style="33" customWidth="1"/>
    <col min="50" max="51" width="17.7109375" style="3" customWidth="1"/>
    <col min="52" max="54" width="17.7109375" style="82" customWidth="1"/>
    <col min="55" max="55" width="79" style="21" bestFit="1" customWidth="1"/>
    <col min="56" max="56" width="75.5703125" style="21" bestFit="1" customWidth="1"/>
    <col min="57" max="57" width="73" style="21" bestFit="1" customWidth="1"/>
    <col min="58" max="58" width="85.5703125" style="21" customWidth="1"/>
    <col min="59" max="59" width="88" style="21" customWidth="1"/>
  </cols>
  <sheetData>
    <row r="1" spans="1:59" s="37" customFormat="1" x14ac:dyDescent="0.25">
      <c r="A1" s="104" t="s">
        <v>3494</v>
      </c>
      <c r="B1" s="104"/>
      <c r="C1" s="104"/>
      <c r="D1" s="61" t="s">
        <v>3461</v>
      </c>
      <c r="E1" s="61"/>
      <c r="F1" s="61"/>
      <c r="G1" s="61"/>
      <c r="H1" s="61"/>
      <c r="I1" s="61"/>
      <c r="J1" s="61"/>
      <c r="K1" s="61"/>
      <c r="L1" s="61"/>
      <c r="M1" s="61"/>
      <c r="N1" s="61"/>
      <c r="O1" s="63"/>
      <c r="P1" s="63"/>
      <c r="Q1" s="61"/>
      <c r="R1" s="61"/>
      <c r="S1" s="63"/>
      <c r="T1" s="61"/>
      <c r="U1" s="61"/>
      <c r="V1" s="61"/>
      <c r="W1" s="61"/>
      <c r="X1" s="61"/>
      <c r="Y1" s="64"/>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80"/>
      <c r="BA1" s="80"/>
      <c r="BB1" s="80"/>
      <c r="BC1" s="61"/>
      <c r="BD1" s="61"/>
      <c r="BE1" s="61"/>
      <c r="BF1" s="61"/>
      <c r="BG1" s="62"/>
    </row>
    <row r="2" spans="1:59" s="1" customFormat="1" ht="120" customHeight="1" x14ac:dyDescent="0.25">
      <c r="A2" s="5" t="s">
        <v>83</v>
      </c>
      <c r="B2" s="1" t="s">
        <v>81</v>
      </c>
      <c r="C2" s="1" t="s">
        <v>82</v>
      </c>
      <c r="D2" s="3" t="s">
        <v>1440</v>
      </c>
      <c r="E2" s="1" t="s">
        <v>1338</v>
      </c>
      <c r="F2" s="1" t="s">
        <v>1340</v>
      </c>
      <c r="G2" s="3" t="s">
        <v>1418</v>
      </c>
      <c r="H2" s="11" t="s">
        <v>1379</v>
      </c>
      <c r="I2" s="11" t="s">
        <v>1802</v>
      </c>
      <c r="J2" s="11" t="s">
        <v>1378</v>
      </c>
      <c r="K2" s="11" t="s">
        <v>1442</v>
      </c>
      <c r="L2" s="11" t="s">
        <v>1376</v>
      </c>
      <c r="M2" s="11" t="s">
        <v>1377</v>
      </c>
      <c r="N2" s="11" t="s">
        <v>1375</v>
      </c>
      <c r="O2" s="64" t="s">
        <v>1801</v>
      </c>
      <c r="P2" s="64" t="s">
        <v>3349</v>
      </c>
      <c r="Q2" s="13" t="s">
        <v>1335</v>
      </c>
      <c r="R2" s="23" t="s">
        <v>1380</v>
      </c>
      <c r="S2" s="64" t="s">
        <v>1796</v>
      </c>
      <c r="T2" s="22" t="s">
        <v>1419</v>
      </c>
      <c r="U2" s="3" t="s">
        <v>75</v>
      </c>
      <c r="V2" s="32" t="s">
        <v>1528</v>
      </c>
      <c r="W2" s="13" t="s">
        <v>1516</v>
      </c>
      <c r="X2" s="13" t="s">
        <v>1517</v>
      </c>
      <c r="Y2" s="64" t="s">
        <v>2725</v>
      </c>
      <c r="Z2" s="13" t="s">
        <v>1336</v>
      </c>
      <c r="AA2" s="23" t="s">
        <v>1381</v>
      </c>
      <c r="AB2" s="32" t="s">
        <v>1532</v>
      </c>
      <c r="AC2" s="13" t="s">
        <v>1518</v>
      </c>
      <c r="AD2" s="13" t="s">
        <v>1519</v>
      </c>
      <c r="AE2" s="13" t="s">
        <v>3347</v>
      </c>
      <c r="AF2" s="13" t="s">
        <v>1337</v>
      </c>
      <c r="AG2" s="23" t="s">
        <v>1382</v>
      </c>
      <c r="AH2" s="32" t="s">
        <v>1572</v>
      </c>
      <c r="AI2" s="13" t="s">
        <v>1520</v>
      </c>
      <c r="AJ2" s="13" t="s">
        <v>1521</v>
      </c>
      <c r="AK2" s="13" t="s">
        <v>1424</v>
      </c>
      <c r="AL2" s="23" t="s">
        <v>1425</v>
      </c>
      <c r="AM2" s="32" t="s">
        <v>1573</v>
      </c>
      <c r="AN2" s="13" t="s">
        <v>1522</v>
      </c>
      <c r="AO2" s="13" t="s">
        <v>1523</v>
      </c>
      <c r="AP2" s="13" t="s">
        <v>1426</v>
      </c>
      <c r="AQ2" s="23" t="s">
        <v>1427</v>
      </c>
      <c r="AR2" s="32" t="s">
        <v>1574</v>
      </c>
      <c r="AS2" s="13" t="s">
        <v>1524</v>
      </c>
      <c r="AT2" s="13" t="s">
        <v>1525</v>
      </c>
      <c r="AU2" s="13" t="s">
        <v>1438</v>
      </c>
      <c r="AV2" s="23" t="s">
        <v>1439</v>
      </c>
      <c r="AW2" s="32" t="s">
        <v>1575</v>
      </c>
      <c r="AX2" s="13" t="s">
        <v>1526</v>
      </c>
      <c r="AY2" s="13" t="s">
        <v>1527</v>
      </c>
      <c r="AZ2" s="81" t="s">
        <v>2669</v>
      </c>
      <c r="BA2" s="81" t="s">
        <v>3343</v>
      </c>
      <c r="BB2" s="81" t="s">
        <v>3344</v>
      </c>
      <c r="BC2" s="20" t="s">
        <v>3352</v>
      </c>
      <c r="BD2" s="20" t="s">
        <v>3353</v>
      </c>
      <c r="BE2" s="20" t="s">
        <v>3354</v>
      </c>
      <c r="BF2" s="20" t="s">
        <v>3350</v>
      </c>
      <c r="BG2" s="20" t="s">
        <v>3351</v>
      </c>
    </row>
    <row r="3" spans="1:59" x14ac:dyDescent="0.25">
      <c r="A3" s="12">
        <v>19</v>
      </c>
      <c r="B3" t="s">
        <v>731</v>
      </c>
      <c r="C3" t="s">
        <v>732</v>
      </c>
      <c r="D3" s="3">
        <f>A3</f>
        <v>19</v>
      </c>
      <c r="G3" s="8" t="s">
        <v>1477</v>
      </c>
      <c r="I3" t="s">
        <v>91</v>
      </c>
      <c r="J3" t="s">
        <v>91</v>
      </c>
      <c r="K3">
        <v>185</v>
      </c>
      <c r="L3">
        <v>185</v>
      </c>
      <c r="M3">
        <v>185</v>
      </c>
      <c r="O3" s="65" t="s">
        <v>59</v>
      </c>
      <c r="Q3" s="3">
        <f>IF(AND(P3&lt;&gt;"",ISNUMBER(P3),P3&gt;0,NOT(ISNA(P3))),P3,IF(AND(G3&lt;&gt;"LIBSETS_SETTYPE_BATTLEGROUND",G3&lt;&gt;"LIBSETS_SETTYPE_SPECIAL"),IF(R3&lt;&gt;"",VLOOKUP(R3,'ESO zone constants'!$D$3:$H$10001,5,FALSE),""),""))</f>
        <v>31</v>
      </c>
      <c r="R3" t="str">
        <f>IF(AND(O3&lt;&gt;"",NOT(ISERROR(O3))),O3,
IF(AND(P3&lt;&gt;"",ISNUMBER(P3),P3&gt;0,NOT(ISNA(P3))),VLOOKUP(P3,'ESO zone constants'!$A$3:$D$9999,4,FALSE),
IF(AND(K3&lt;&gt;"",K3&gt;0,NOT(ISERROR(K3))),VLOOKUP(K3,'ESO dumped WayshrineInfo'!$K$3:$N$9994,4,FALSE),"")))</f>
        <v>Selene's Web</v>
      </c>
      <c r="T3" s="19" t="str">
        <f>IF(AND(S3&lt;&gt;"",NOT(ISERROR(S3))),S3,IF(Q3&lt;&gt;"",IF(NOT(ISERROR(VLOOKUP(Q3,'ESO Dungeon constants'!$D$3:$H$9999,5,FALSE))),VLOOKUP(Q3,'ESO Dungeon constants'!$D$3:$I$9999,6,FALSE),VLOOKUP(Q3,'ESO zone constants'!$H$3:$K$9987,4,FALSE)),""))</f>
        <v>DLC_BASE_GAME</v>
      </c>
      <c r="U3" s="3" t="str">
        <f>IF(T3&lt;&gt;"",VLOOKUP(T3,'LibSets constants'!$B$4:$C$1003,2,FALSE),"")</f>
        <v>Included in base game</v>
      </c>
      <c r="V3" s="96" t="s">
        <v>3356</v>
      </c>
      <c r="Y3" s="65"/>
      <c r="Z3" s="3">
        <f>IF(AND(G3&lt;&gt;"LIBSETS_SETTYPE_BATTLEGROUND",G3&lt;&gt;"LIBSETS_SETTYPE_SPECIAL"),
IF(AND(Y3&lt;&gt;"",ISNUMBER(Y3),NOT(ISNA(Y3))),Y3,
   IF(AND(L3&lt;&gt;"",ISNUMBER(L3),L3&gt;0,NOT(ISNA(L3))),VLOOKUP(L3,'ESO dumped WayshrineInfo'!$K$3:$L$9994,2,FALSE),"")
),"")</f>
        <v>382</v>
      </c>
      <c r="AA3" t="str">
        <f>IF(AND(Z3&lt;&gt;"",ISNUMBER(Z3),NOT(ISNA(Z3))),VLOOKUP(Z3,'ESO zone constants'!$A$3:$D$9999,4,FALSE),"")</f>
        <v>Reaper's March</v>
      </c>
      <c r="AB3" s="96" t="s">
        <v>3356</v>
      </c>
      <c r="AC3" s="43"/>
      <c r="AD3" s="43"/>
      <c r="AE3" s="43"/>
      <c r="AF3" s="3">
        <f>IF(AND(G3&lt;&gt;"LIBSETS_SETTYPE_BATTLEGROUND",G3&lt;&gt;"LIBSETS_SETTYPE_SPECIAL"),
IF(AND(AE3&lt;&gt;"",ISNUMBER(AE3),NOT(ISNA(AE3))),AE3,
   IF(AND(M3&lt;&gt;"",ISNUMBER(M3),M3&gt;0,NOT(ISNA(M3))),VLOOKUP(M3,'ESO dumped WayshrineInfo'!$K$3:$L$9994,2,FALSE),"")
),"")</f>
        <v>382</v>
      </c>
      <c r="AG3" t="str">
        <f>IF(AND(AF3&lt;&gt;"",ISNUMBER(AF3),NOT(ISNA(AF3))),VLOOKUP(AF3,'ESO zone constants'!$A$3:$D$9999,4,FALSE),"")</f>
        <v>Reaper's March</v>
      </c>
      <c r="AH3" s="44"/>
      <c r="AI3" s="43"/>
      <c r="AJ3" s="43"/>
      <c r="AK3" s="3" t="str">
        <f>IF(AND(G3&lt;&gt;"LIBSETS_SETTYPE_BATTLEGROUND",G3&lt;&gt;"LIBSETS_SETTYPE_SPECIAL"),IF(AL3&lt;&gt;"",VLOOKUP(AL3,'ESO zone constants'!$D$3:$H$4953,5,FALSE),""),"")</f>
        <v/>
      </c>
      <c r="AM3" s="44"/>
      <c r="AN3" s="43"/>
      <c r="AO3" s="43"/>
      <c r="AP3" s="3" t="str">
        <f>IF(AND(G3&lt;&gt;"LIBSETS_SETTYPE_BATTLEGROUND",G3&lt;&gt;"LIBSETS_SETTYPE_SPECIAL"),IF(AQ3&lt;&gt;"",VLOOKUP(AQ3,'ESO zone constants'!$D$3:$H$4953,5,FALSE),""),"")</f>
        <v/>
      </c>
      <c r="AR3" s="44"/>
      <c r="AS3" s="43"/>
      <c r="AT3" s="43"/>
      <c r="AU3" s="3" t="str">
        <f>IF(AND(G3&lt;&gt;"LIBSETS_SETTYPE_BATTLEGROUND",G3&lt;&gt;"LIBSETS_SETTYPE_SPECIAL"),IF(AV3&lt;&gt;"",VLOOKUP(AV3,'ESO zone constants'!$D$3:$H$4953,5,FALSE),""),"")</f>
        <v/>
      </c>
      <c r="AW3" s="44"/>
      <c r="AX3" s="43"/>
      <c r="AY3" s="43"/>
      <c r="AZ3" s="83" t="s">
        <v>2667</v>
      </c>
      <c r="BA3" s="83"/>
      <c r="BB3" s="83"/>
      <c r="BC3" s="21" t="str">
        <f>IF(A3="???","--","")&amp;IF(F3&lt;&gt;"Not in the game (anymore)",IF(A3&lt;&gt;"",CONCATENATE("[",A3,"] = {wayshrines={")&amp;IF(K3&lt;&gt;"",CONCATENATE(K3,","),"")&amp;IF(L3&lt;&gt;"",CONCATENATE(L3,","),"")&amp;IF(M3&lt;&gt;"",CONCATENATE(M3,","),"")&amp;CONCATENATE("}")&amp;IF(VALUE(N3)&gt;0,CONCATENATE(", traitsNeeded=",N3),"")&amp;CONCATENATE(", dlcId=",IF(T3&lt;&gt;"",T3,"DLC_BASE_GAME")),""),"")</f>
        <v>[19] = {wayshrines={185,185,185,}, dlcId=DLC_BASE_GAME</v>
      </c>
      <c r="BD3" s="21" t="str">
        <f>IF(F3&lt;&gt;"Not in the game (anymore)",IF(A3&lt;&gt;"",IF(Q3&lt;&gt;"",CONCATENATE(", zoneIds={",Q3),"")&amp;IF(Z3&lt;&gt;"",CONCATENATE(",",Z3),"")&amp;IF(AF3&lt;&gt;"",CONCATENATE(",",AF3),"")&amp;IF(AK3&lt;&gt;"",CONCATENATE(",",AK3),"")&amp;IF(AP3&lt;&gt;"",CONCATENATE(",",AP3),"")&amp;IF(AU3&lt;&gt;"",CONCATENATE(",",AU3),"")&amp;IF(Q3&lt;&gt;"",CONCATENATE("}",""),"")&amp;IF(OR(I3="true",I3="false",I3&lt;&gt;""), CONCATENATE(", veteran=", I3), ""),""),"")</f>
        <v>, zoneIds={31,382,382}, veteran=false</v>
      </c>
      <c r="BE3" s="21" t="str">
        <f>IF(A3&lt;&gt;"",IF(F3&lt;&gt;"Not in the game (anymore)",IF(A3&lt;&gt;"",", setType="&amp;G3,"")&amp;IF(J3="true",", multiTrialSet=true",""),"")
&amp; IF(AND(H3&lt;&gt;"",ISNUMBER(H3)),", undauntedChestId=" &amp; H3,""),"")</f>
        <v>, setType=LIBSETS_SETTYPE_DUNGEON</v>
      </c>
      <c r="BF3" s="21" t="str">
        <f>IF(A3&lt;&gt;"",IF(F3&lt;&gt;"Not in the game (anymore)",IF(AZ3&lt;&gt;"",", isProcSetAllowedInPvP="&amp; AZ3,"")
&amp; IF(F3&lt;&gt;"Not in the game (anymore)",
  IF(V3&lt;&gt;"",", dropMechanic={"&amp;V3&amp;IF(AB3&lt;&gt;"",","&amp;AB3,"")&amp;IF(AH3&lt;&gt;"",","&amp;AH3,"")&amp;IF(AM3&lt;&gt;"",","&amp;AM3,"")&amp;IF(AR3&lt;&gt;"",","&amp;AR3,"")&amp;IF(AW3&lt;&gt;"",","&amp;AW3,"")&amp;"}"
     &amp;IF(OR(W3&lt;&gt;"",AC3&lt;&gt;"",AI3&lt;&gt;"",AN3&lt;&gt;"",AS3&lt;&gt;"",AX3&lt;&gt;"",X3&lt;&gt;"",AD3&lt;&gt;"",AJ3&lt;&gt;"",AO3&lt;&gt;"",AT3&lt;&gt;"",AY3&lt;&gt;""),", dropMechanicDropLocationNames={"
        &amp; IF(OR(W3&lt;&gt;"",AC3&lt;&gt;"",AI3&lt;&gt;"",AN3&lt;&gt;"",AS3&lt;&gt;"",AX3&lt;&gt;""),"['en']={"&amp;IF(W3&lt;&gt;"","'"&amp;W3&amp;"',","'',")&amp;IF(AC3&lt;&gt;"","'"&amp;AC3&amp;"',","'',")&amp;IF(AI3&lt;&gt;"","'"&amp;AI3&amp;"',","'',")&amp;IF(AN3&lt;&gt;"","'"&amp;AN3&amp;"',","'',")&amp;IF(AS3&lt;&gt;"","'"&amp;AS3&amp;"',","'',")&amp;IF(AX3&lt;&gt;"","'"&amp;AX3&amp;"',","'',")&amp;"},","")
        &amp; IF(OR(X3&lt;&gt;"",AD3&lt;&gt;"",AJ3&lt;&gt;"",AO3&lt;&gt;"",AT3&lt;&gt;"",AY3&lt;&gt;""),"['de']={"&amp;IF(X3&lt;&gt;"","'"&amp;X3&amp;"',","'',")&amp;IF(AD3&lt;&gt;"","'"&amp;AD3&amp;"',","'',")&amp;IF(AJ3&lt;&gt;"","'"&amp;AJ3&amp;"',","'',")&amp;IF(AO3&lt;&gt;"","'"&amp;AO3&amp;"',","'',")&amp;IF(AT3&lt;&gt;"","'"&amp;AT3&amp;"',","'',")&amp;IF(AY3&lt;&gt;"","'"&amp;AY3&amp;"',","'',")&amp;"},","")
     &amp; "}",""),"")),""),"")</f>
        <v>, dropMechanic={LIBSETS_DROP_MECHANIC_GROUP_DUNGEON_BOSS,LIBSETS_DROP_MECHANIC_GROUP_DUNGEON_BOSS}</v>
      </c>
      <c r="BG3" s="21" t="str">
        <f>IF(A3&lt;&gt;"",IF(F3&lt;&gt;"Not in the game (anymore)",
IF(OR(BA3&lt;&gt;"",BB3&lt;&gt;""),", addTooltip={" &amp; IF(BA3&lt;&gt;"","['en']='"&amp; BA3 &amp; "',","")  &amp; IF(AND(BA3&lt;&gt;"",BA3&lt;&gt;BB3), IF(BB3&lt;&gt;"","['de']='"&amp; BB3 &amp; "',",""),"") &amp; "},","")
&amp; "},"
&amp; IF(C3&lt;&gt;"",CONCATENATE(" --",C3," / ",B3,"   [",IF(R3&lt;&gt;"",R3,""),IF(AA3&lt;&gt;"",", "&amp;AA3,""),IF(AG3&lt;&gt;"",", "&amp;AG3,""),IF(AL3&lt;&gt;"",", "&amp;AL3,""),IF(AQ3&lt;&gt;"",", "&amp;AQ3,""),IF(AV3&lt;&gt;"",", "&amp;AV3,""),"]")),""),"")</f>
        <v>}, --Vestments of the Warlock / Gewänder des Hexers   [Selene's Web, Reaper's March, Reaper's March]</v>
      </c>
    </row>
    <row r="4" spans="1:59" x14ac:dyDescent="0.25">
      <c r="A4" s="12">
        <v>20</v>
      </c>
      <c r="B4" t="s">
        <v>733</v>
      </c>
      <c r="C4" t="s">
        <v>734</v>
      </c>
      <c r="D4" s="3">
        <f>A4</f>
        <v>20</v>
      </c>
      <c r="G4" s="8" t="s">
        <v>1480</v>
      </c>
      <c r="I4" t="s">
        <v>91</v>
      </c>
      <c r="J4" t="s">
        <v>91</v>
      </c>
      <c r="K4">
        <v>109</v>
      </c>
      <c r="L4">
        <v>109</v>
      </c>
      <c r="M4">
        <v>109</v>
      </c>
      <c r="O4" s="65" t="s">
        <v>111</v>
      </c>
      <c r="Q4" s="3">
        <f>IF(AND(G4&lt;&gt;"LIBSETS_SETTYPE_BATTLEGROUND",G4&lt;&gt;"LIBSETS_SETTYPE_SPECIAL"), IF(R4&lt;&gt;"",VLOOKUP(R4,'ESO zone constants'!$D$3:$H$10001,5,FALSE),""),"")</f>
        <v>103</v>
      </c>
      <c r="R4" t="str">
        <f>IF(AND(O4&lt;&gt;"",NOT(ISERROR(O4))),O4,
IF(AND(P4&lt;&gt;"",ISNUMBER(P4),P4&gt;0,NOT(ISNA(P4))),VLOOKUP(P4,'ESO zone constants'!$A$3:$D$9999,4,FALSE),
IF(AND(K4&lt;&gt;"",K4&gt;0,NOT(ISERROR(K4))),VLOOKUP(K4,'ESO dumped WayshrineInfo'!$K$3:$N$9994,4,FALSE),"")))</f>
        <v>The Rift</v>
      </c>
      <c r="T4" s="19" t="str">
        <f>IF(AND(S4&lt;&gt;"",NOT(ISERROR(S4))),S4,IF(Q4&lt;&gt;"",IF(NOT(ISERROR(VLOOKUP(Q4,'ESO Dungeon constants'!$D$3:$H$9999,5,FALSE))),VLOOKUP(Q4,'ESO Dungeon constants'!$D$3:$I$9999,6,FALSE),VLOOKUP(Q4,'ESO zone constants'!$H$3:$K$9987,4,FALSE)),""))</f>
        <v>DLC_BASE_GAME</v>
      </c>
      <c r="U4" s="3" t="str">
        <f>IF(T4&lt;&gt;"",VLOOKUP(T4,'LibSets constants'!$B$4:$C$1003,2,FALSE),"")</f>
        <v>Included in base game</v>
      </c>
      <c r="V4" s="96" t="s">
        <v>1560</v>
      </c>
      <c r="Y4" s="65"/>
      <c r="Z4" s="3">
        <f>IF(AND(G4&lt;&gt;"LIBSETS_SETTYPE_BATTLEGROUND",G4&lt;&gt;"LIBSETS_SETTYPE_SPECIAL"),
IF(AND(Y4&lt;&gt;"",ISNUMBER(Y4),NOT(ISNA(Y4))),Y4,
   IF(AND(L4&lt;&gt;"",ISNUMBER(L4),L4&gt;0,NOT(ISNA(L4))),VLOOKUP(L4,'ESO dumped WayshrineInfo'!$K$3:$L$9994,2,FALSE),"")
),"")</f>
        <v>103</v>
      </c>
      <c r="AA4" t="str">
        <f>IF(AND(Z4&lt;&gt;"",ISNUMBER(Z4),NOT(ISNA(Z4))),VLOOKUP(Z4,'ESO zone constants'!$A$3:$D$9999,4,FALSE),"")</f>
        <v>The Rift</v>
      </c>
      <c r="AB4" s="96" t="s">
        <v>1561</v>
      </c>
      <c r="AC4" s="43"/>
      <c r="AD4" s="43"/>
      <c r="AE4" s="43"/>
      <c r="AF4" s="3">
        <f>IF(AND(G4&lt;&gt;"LIBSETS_SETTYPE_BATTLEGROUND",G4&lt;&gt;"LIBSETS_SETTYPE_SPECIAL"),
IF(AND(AE4&lt;&gt;"",ISNUMBER(AE4),NOT(ISNA(AE4))),AE4,
   IF(AND(M4&lt;&gt;"",ISNUMBER(M4),M4&gt;0,NOT(ISNA(M4))),VLOOKUP(M4,'ESO dumped WayshrineInfo'!$K$3:$L$9994,2,FALSE),"")
),"")</f>
        <v>103</v>
      </c>
      <c r="AG4" t="str">
        <f>IF(AND(AF4&lt;&gt;"",ISNUMBER(AF4),NOT(ISNA(AF4))),VLOOKUP(AF4,'ESO zone constants'!$A$3:$D$9999,4,FALSE),"")</f>
        <v>The Rift</v>
      </c>
      <c r="AH4" s="44" t="s">
        <v>1562</v>
      </c>
      <c r="AI4" s="43"/>
      <c r="AJ4" s="43"/>
      <c r="AK4" s="3">
        <f>IF(AND(G4&lt;&gt;"LIBSETS_SETTYPE_BATTLEGROUND",G4&lt;&gt;"LIBSETS_SETTYPE_SPECIAL"),IF(AL4&lt;&gt;"",VLOOKUP(AL4,'ESO zone constants'!$D$3:$H$4953,5,FALSE),""),"")</f>
        <v>103</v>
      </c>
      <c r="AL4" t="s">
        <v>111</v>
      </c>
      <c r="AM4" s="44" t="s">
        <v>1563</v>
      </c>
      <c r="AN4" s="43"/>
      <c r="AO4" s="43"/>
      <c r="AP4" s="3" t="str">
        <f>IF(AND(G4&lt;&gt;"LIBSETS_SETTYPE_BATTLEGROUND",G4&lt;&gt;"LIBSETS_SETTYPE_SPECIAL"),IF(AQ4&lt;&gt;"",VLOOKUP(AQ4,'ESO zone constants'!$D$3:$H$4953,5,FALSE),""),"")</f>
        <v/>
      </c>
      <c r="AR4" s="44"/>
      <c r="AS4" s="43"/>
      <c r="AT4" s="43"/>
      <c r="AU4" s="3" t="str">
        <f>IF(AND(G4&lt;&gt;"LIBSETS_SETTYPE_BATTLEGROUND",G4&lt;&gt;"LIBSETS_SETTYPE_SPECIAL"),IF(AV4&lt;&gt;"",VLOOKUP(AV4,'ESO zone constants'!$D$3:$H$4953,5,FALSE),""),"")</f>
        <v/>
      </c>
      <c r="AW4" s="44"/>
      <c r="AX4" s="43"/>
      <c r="AY4" s="43"/>
      <c r="AZ4" s="83" t="s">
        <v>2667</v>
      </c>
      <c r="BA4" s="83"/>
      <c r="BB4" s="83"/>
      <c r="BC4" s="21" t="str">
        <f>IF(A4="???","--","")&amp;IF(F4&lt;&gt;"Not in the game (anymore)",IF(A4&lt;&gt;"",CONCATENATE("[",A4,"] = {wayshrines={")&amp;IF(K4&lt;&gt;"",CONCATENATE(K4,","),"")&amp;IF(L4&lt;&gt;"",CONCATENATE(L4,","),"")&amp;IF(M4&lt;&gt;"",CONCATENATE(M4,","),"")&amp;CONCATENATE("}")&amp;IF(VALUE(N4)&gt;0,CONCATENATE(", traitsNeeded=",N4),"")&amp;CONCATENATE(", dlcId=",IF(T4&lt;&gt;"",T4,"DLC_BASE_GAME")),""),"")</f>
        <v>[20] = {wayshrines={109,109,109,}, dlcId=DLC_BASE_GAME</v>
      </c>
      <c r="BD4" s="21" t="str">
        <f>IF(F4&lt;&gt;"Not in the game (anymore)",IF(A4&lt;&gt;"",IF(Q4&lt;&gt;"",CONCATENATE(", zoneIds={",Q4),"")&amp;IF(Z4&lt;&gt;"",CONCATENATE(",",Z4),"")&amp;IF(AF4&lt;&gt;"",CONCATENATE(",",AF4),"")&amp;IF(AK4&lt;&gt;"",CONCATENATE(",",AK4),"")&amp;IF(AP4&lt;&gt;"",CONCATENATE(",",AP4),"")&amp;IF(AU4&lt;&gt;"",CONCATENATE(",",AU4),"")&amp;IF(Q4&lt;&gt;"",CONCATENATE("}",""),"")&amp;IF(OR(I4="true",I4="false",I4&lt;&gt;""), CONCATENATE(", veteran=", I4), ""),""),"")</f>
        <v>, zoneIds={103,103,103,103}, veteran=false</v>
      </c>
      <c r="BE4" s="21" t="str">
        <f>IF(A4&lt;&gt;"",IF(F4&lt;&gt;"Not in the game (anymore)",IF(A4&lt;&gt;"",", setType="&amp;G4,"")&amp;IF(J4="true",", multiTrialSet=true",""),"")
&amp; IF(AND(H4&lt;&gt;"",ISNUMBER(H4)),", undauntedChestId=" &amp; H4,""),"")</f>
        <v>, setType=LIBSETS_SETTYPE_OVERLAND</v>
      </c>
      <c r="BF4" s="21" t="str">
        <f>IF(A4&lt;&gt;"",IF(F4&lt;&gt;"Not in the game (anymore)",IF(AZ4&lt;&gt;"",", isProcSetAllowedInPvP="&amp; AZ4,"")
&amp; IF(F4&lt;&gt;"Not in the game (anymore)",
  IF(V4&lt;&gt;"",", dropMechanic={"&amp;V4&amp;IF(AB4&lt;&gt;"",","&amp;AB4,"")&amp;IF(AH4&lt;&gt;"",","&amp;AH4,"")&amp;IF(AM4&lt;&gt;"",","&amp;AM4,"")&amp;IF(AR4&lt;&gt;"",","&amp;AR4,"")&amp;IF(AW4&lt;&gt;"",","&amp;AW4,"")&amp;"}"
     &amp;IF(OR(W4&lt;&gt;"",AC4&lt;&gt;"",AI4&lt;&gt;"",AN4&lt;&gt;"",AS4&lt;&gt;"",AX4&lt;&gt;"",X4&lt;&gt;"",AD4&lt;&gt;"",AJ4&lt;&gt;"",AO4&lt;&gt;"",AT4&lt;&gt;"",AY4&lt;&gt;""),", dropMechanicDropLocationNames={"
        &amp; IF(OR(W4&lt;&gt;"",AC4&lt;&gt;"",AI4&lt;&gt;"",AN4&lt;&gt;"",AS4&lt;&gt;"",AX4&lt;&gt;""),"['en']={"&amp;IF(W4&lt;&gt;"","'"&amp;W4&amp;"',","'',")&amp;IF(AC4&lt;&gt;"","'"&amp;AC4&amp;"',","'',")&amp;IF(AI4&lt;&gt;"","'"&amp;AI4&amp;"',","'',")&amp;IF(AN4&lt;&gt;"","'"&amp;AN4&amp;"',","'',")&amp;IF(AS4&lt;&gt;"","'"&amp;AS4&amp;"',","'',")&amp;IF(AX4&lt;&gt;"","'"&amp;AX4&amp;"',","'',")&amp;"},","")
        &amp; IF(OR(X4&lt;&gt;"",AD4&lt;&gt;"",AJ4&lt;&gt;"",AO4&lt;&gt;"",AT4&lt;&gt;"",AY4&lt;&gt;""),"['de']={"&amp;IF(X4&lt;&gt;"","'"&amp;X4&amp;"',","'',")&amp;IF(AD4&lt;&gt;"","'"&amp;AD4&amp;"',","'',")&amp;IF(AJ4&lt;&gt;"","'"&amp;AJ4&amp;"',","'',")&amp;IF(AO4&lt;&gt;"","'"&amp;AO4&amp;"',","'',")&amp;IF(AT4&lt;&gt;"","'"&amp;AT4&amp;"',","'',")&amp;IF(AY4&lt;&gt;"","'"&amp;AY4&amp;"',","'',")&amp;"},","")
     &amp; "}",""),"")),""),"")</f>
        <v>, dropMechanic={LIBSETS_DROP_MECHANIC_OVERLAND_BOSS_DELVE,LIBSETS_DROP_MECHANIC_OVERLAND_WORLDBOSS,LIBSETS_DROP_MECHANIC_OVERLAND_BOSS_PUBLIC_DUNGEON,LIBSETS_DROP_MECHANIC_OVERLAND_CHEST}</v>
      </c>
      <c r="BG4" s="21" t="str">
        <f>IF(A4&lt;&gt;"",IF(F4&lt;&gt;"Not in the game (anymore)",
IF(OR(BA4&lt;&gt;"",BB4&lt;&gt;""),", addTooltip={" &amp; IF(BA4&lt;&gt;"","['en']='"&amp; BA4 &amp; "',","")  &amp; IF(AND(BA4&lt;&gt;"",BA4&lt;&gt;BB4), IF(BB4&lt;&gt;"","['de']='"&amp; BB4 &amp; "',",""),"") &amp; "},","")
&amp; "},"
&amp; IF(C4&lt;&gt;"",CONCATENATE(" --",C4," / ",B4,"   [",IF(R4&lt;&gt;"",R4,""),IF(AA4&lt;&gt;"",", "&amp;AA4,""),IF(AG4&lt;&gt;"",", "&amp;AG4,""),IF(AL4&lt;&gt;"",", "&amp;AL4,""),IF(AQ4&lt;&gt;"",", "&amp;AQ4,""),IF(AV4&lt;&gt;"",", "&amp;AV4,""),"]")),""),"")</f>
        <v>}, --Witchman Armor / Hexenwerk   [The Rift, The Rift, The Rift, The Rift]</v>
      </c>
    </row>
    <row r="5" spans="1:59" x14ac:dyDescent="0.25">
      <c r="A5" s="12">
        <v>21</v>
      </c>
      <c r="B5" t="s">
        <v>735</v>
      </c>
      <c r="C5" t="s">
        <v>736</v>
      </c>
      <c r="D5" s="3">
        <f>A5</f>
        <v>21</v>
      </c>
      <c r="G5" s="8" t="s">
        <v>1480</v>
      </c>
      <c r="I5" t="s">
        <v>91</v>
      </c>
      <c r="J5" t="s">
        <v>91</v>
      </c>
      <c r="K5">
        <v>93</v>
      </c>
      <c r="L5">
        <v>93</v>
      </c>
      <c r="M5">
        <v>93</v>
      </c>
      <c r="O5" s="65" t="s">
        <v>110</v>
      </c>
      <c r="Q5" s="3">
        <f>IF(AND(G5&lt;&gt;"LIBSETS_SETTYPE_BATTLEGROUND",G5&lt;&gt;"LIBSETS_SETTYPE_SPECIAL"), IF(R5&lt;&gt;"",VLOOKUP(R5,'ESO zone constants'!$D$3:$H$10001,5,FALSE),""),"")</f>
        <v>101</v>
      </c>
      <c r="R5" t="str">
        <f>IF(AND(O5&lt;&gt;"",NOT(ISERROR(O5))),O5,
IF(AND(P5&lt;&gt;"",ISNUMBER(P5),P5&gt;0,NOT(ISNA(P5))),VLOOKUP(P5,'ESO zone constants'!$A$3:$D$9999,4,FALSE),
IF(AND(K5&lt;&gt;"",K5&gt;0,NOT(ISERROR(K5))),VLOOKUP(K5,'ESO dumped WayshrineInfo'!$K$3:$N$9994,4,FALSE),"")))</f>
        <v>Eastmarch</v>
      </c>
      <c r="T5" s="19" t="str">
        <f>IF(AND(S5&lt;&gt;"",NOT(ISERROR(S5))),S5,IF(Q5&lt;&gt;"",IF(NOT(ISERROR(VLOOKUP(Q5,'ESO Dungeon constants'!$D$3:$H$9999,5,FALSE))),VLOOKUP(Q5,'ESO Dungeon constants'!$D$3:$I$9999,6,FALSE),VLOOKUP(Q5,'ESO zone constants'!$H$3:$K$9987,4,FALSE)),""))</f>
        <v>DLC_BASE_GAME</v>
      </c>
      <c r="U5" s="3" t="str">
        <f>IF(T5&lt;&gt;"",VLOOKUP(T5,'LibSets constants'!$B$4:$C$1003,2,FALSE),"")</f>
        <v>Included in base game</v>
      </c>
      <c r="V5" s="96" t="s">
        <v>1560</v>
      </c>
      <c r="W5" s="43"/>
      <c r="X5" s="43"/>
      <c r="Z5" s="3">
        <f>IF(AND(G5&lt;&gt;"LIBSETS_SETTYPE_BATTLEGROUND",G5&lt;&gt;"LIBSETS_SETTYPE_SPECIAL"),
IF(AND(Y5&lt;&gt;"",ISNUMBER(Y5),NOT(ISNA(Y5))),Y5,
   IF(AND(L5&lt;&gt;"",ISNUMBER(L5),L5&gt;0,NOT(ISNA(L5))),VLOOKUP(L5,'ESO dumped WayshrineInfo'!$K$3:$L$9994,2,FALSE),"")
),"")</f>
        <v>101</v>
      </c>
      <c r="AA5" t="str">
        <f>IF(AND(Z5&lt;&gt;"",ISNUMBER(Z5),NOT(ISNA(Z5))),VLOOKUP(Z5,'ESO zone constants'!$A$3:$D$9999,4,FALSE),"")</f>
        <v>Eastmarch</v>
      </c>
      <c r="AB5" s="96" t="s">
        <v>1561</v>
      </c>
      <c r="AC5" s="43"/>
      <c r="AD5" s="43"/>
      <c r="AE5" s="43"/>
      <c r="AF5" s="3">
        <f>IF(AND(G5&lt;&gt;"LIBSETS_SETTYPE_BATTLEGROUND",G5&lt;&gt;"LIBSETS_SETTYPE_SPECIAL"),
IF(AND(AE5&lt;&gt;"",ISNUMBER(AE5),NOT(ISNA(AE5))),AE5,
   IF(AND(M5&lt;&gt;"",ISNUMBER(M5),M5&gt;0,NOT(ISNA(M5))),VLOOKUP(M5,'ESO dumped WayshrineInfo'!$K$3:$L$9994,2,FALSE),"")
),"")</f>
        <v>101</v>
      </c>
      <c r="AG5" t="str">
        <f>IF(AND(AF5&lt;&gt;"",ISNUMBER(AF5),NOT(ISNA(AF5))),VLOOKUP(AF5,'ESO zone constants'!$A$3:$D$9999,4,FALSE),"")</f>
        <v>Eastmarch</v>
      </c>
      <c r="AH5" s="44" t="s">
        <v>1562</v>
      </c>
      <c r="AI5" s="43"/>
      <c r="AJ5" s="43"/>
      <c r="AK5" s="3">
        <f>IF(AND(G5&lt;&gt;"LIBSETS_SETTYPE_BATTLEGROUND",G5&lt;&gt;"LIBSETS_SETTYPE_SPECIAL"),IF(AL5&lt;&gt;"",VLOOKUP(AL5,'ESO zone constants'!$D$3:$H$4953,5,FALSE),""),"")</f>
        <v>101</v>
      </c>
      <c r="AL5" t="s">
        <v>110</v>
      </c>
      <c r="AM5" s="44" t="s">
        <v>1563</v>
      </c>
      <c r="AN5" s="43"/>
      <c r="AO5" s="43"/>
      <c r="AP5" s="3" t="str">
        <f>IF(AND(G5&lt;&gt;"LIBSETS_SETTYPE_BATTLEGROUND",G5&lt;&gt;"LIBSETS_SETTYPE_SPECIAL"),IF(AQ5&lt;&gt;"",VLOOKUP(AQ5,'ESO zone constants'!$D$3:$H$4953,5,FALSE),""),"")</f>
        <v/>
      </c>
      <c r="AR5" s="44"/>
      <c r="AS5" s="43"/>
      <c r="AT5" s="43"/>
      <c r="AU5" s="3" t="str">
        <f>IF(AND(G5&lt;&gt;"LIBSETS_SETTYPE_BATTLEGROUND",G5&lt;&gt;"LIBSETS_SETTYPE_SPECIAL"),IF(AV5&lt;&gt;"",VLOOKUP(AV5,'ESO zone constants'!$D$3:$H$4953,5,FALSE),""),"")</f>
        <v/>
      </c>
      <c r="AW5" s="44"/>
      <c r="AX5" s="43"/>
      <c r="AY5" s="43"/>
      <c r="AZ5" s="83" t="s">
        <v>2668</v>
      </c>
      <c r="BA5" s="83"/>
      <c r="BB5" s="83"/>
      <c r="BC5" s="21" t="str">
        <f>IF(A5="???","--","")&amp;IF(F5&lt;&gt;"Not in the game (anymore)",IF(A5&lt;&gt;"",CONCATENATE("[",A5,"] = {wayshrines={")&amp;IF(K5&lt;&gt;"",CONCATENATE(K5,","),"")&amp;IF(L5&lt;&gt;"",CONCATENATE(L5,","),"")&amp;IF(M5&lt;&gt;"",CONCATENATE(M5,","),"")&amp;CONCATENATE("}")&amp;IF(VALUE(N5)&gt;0,CONCATENATE(", traitsNeeded=",N5),"")&amp;CONCATENATE(", dlcId=",IF(T5&lt;&gt;"",T5,"DLC_BASE_GAME")),""),"")</f>
        <v>[21] = {wayshrines={93,93,93,}, dlcId=DLC_BASE_GAME</v>
      </c>
      <c r="BD5" s="21" t="str">
        <f>IF(F5&lt;&gt;"Not in the game (anymore)",IF(A5&lt;&gt;"",IF(Q5&lt;&gt;"",CONCATENATE(", zoneIds={",Q5),"")&amp;IF(Z5&lt;&gt;"",CONCATENATE(",",Z5),"")&amp;IF(AF5&lt;&gt;"",CONCATENATE(",",AF5),"")&amp;IF(AK5&lt;&gt;"",CONCATENATE(",",AK5),"")&amp;IF(AP5&lt;&gt;"",CONCATENATE(",",AP5),"")&amp;IF(AU5&lt;&gt;"",CONCATENATE(",",AU5),"")&amp;IF(Q5&lt;&gt;"",CONCATENATE("}",""),"")&amp;IF(OR(I5="true",I5="false",I5&lt;&gt;""), CONCATENATE(", veteran=", I5), ""),""),"")</f>
        <v>, zoneIds={101,101,101,101}, veteran=false</v>
      </c>
      <c r="BE5" s="21" t="str">
        <f>IF(A5&lt;&gt;"",IF(F5&lt;&gt;"Not in the game (anymore)",IF(A5&lt;&gt;"",", setType="&amp;G5,"")&amp;IF(J5="true",", multiTrialSet=true",""),"")
&amp; IF(AND(H5&lt;&gt;"",ISNUMBER(H5)),", undauntedChestId=" &amp; H5,""),"")</f>
        <v>, setType=LIBSETS_SETTYPE_OVERLAND</v>
      </c>
      <c r="BF5" s="21" t="str">
        <f>IF(A5&lt;&gt;"",IF(F5&lt;&gt;"Not in the game (anymore)",IF(AZ5&lt;&gt;"",", isProcSetAllowedInPvP="&amp; AZ5,"")
&amp; IF(F5&lt;&gt;"Not in the game (anymore)",
  IF(V5&lt;&gt;"",", dropMechanic={"&amp;V5&amp;IF(AB5&lt;&gt;"",","&amp;AB5,"")&amp;IF(AH5&lt;&gt;"",","&amp;AH5,"")&amp;IF(AM5&lt;&gt;"",","&amp;AM5,"")&amp;IF(AR5&lt;&gt;"",","&amp;AR5,"")&amp;IF(AW5&lt;&gt;"",","&amp;AW5,"")&amp;"}"
     &amp;IF(OR(W5&lt;&gt;"",AC5&lt;&gt;"",AI5&lt;&gt;"",AN5&lt;&gt;"",AS5&lt;&gt;"",AX5&lt;&gt;"",X5&lt;&gt;"",AD5&lt;&gt;"",AJ5&lt;&gt;"",AO5&lt;&gt;"",AT5&lt;&gt;"",AY5&lt;&gt;""),", dropMechanicDropLocationNames={"
        &amp; IF(OR(W5&lt;&gt;"",AC5&lt;&gt;"",AI5&lt;&gt;"",AN5&lt;&gt;"",AS5&lt;&gt;"",AX5&lt;&gt;""),"['en']={"&amp;IF(W5&lt;&gt;"","'"&amp;W5&amp;"',","'',")&amp;IF(AC5&lt;&gt;"","'"&amp;AC5&amp;"',","'',")&amp;IF(AI5&lt;&gt;"","'"&amp;AI5&amp;"',","'',")&amp;IF(AN5&lt;&gt;"","'"&amp;AN5&amp;"',","'',")&amp;IF(AS5&lt;&gt;"","'"&amp;AS5&amp;"',","'',")&amp;IF(AX5&lt;&gt;"","'"&amp;AX5&amp;"',","'',")&amp;"},","")
        &amp; IF(OR(X5&lt;&gt;"",AD5&lt;&gt;"",AJ5&lt;&gt;"",AO5&lt;&gt;"",AT5&lt;&gt;"",AY5&lt;&gt;""),"['de']={"&amp;IF(X5&lt;&gt;"","'"&amp;X5&amp;"',","'',")&amp;IF(AD5&lt;&gt;"","'"&amp;AD5&amp;"',","'',")&amp;IF(AJ5&lt;&gt;"","'"&amp;AJ5&amp;"',","'',")&amp;IF(AO5&lt;&gt;"","'"&amp;AO5&amp;"',","'',")&amp;IF(AT5&lt;&gt;"","'"&amp;AT5&amp;"',","'',")&amp;IF(AY5&lt;&gt;"","'"&amp;AY5&amp;"',","'',")&amp;"},","")
     &amp; "}",""),"")),""),"")</f>
        <v>, isProcSetAllowedInPvP=1, dropMechanic={LIBSETS_DROP_MECHANIC_OVERLAND_BOSS_DELVE,LIBSETS_DROP_MECHANIC_OVERLAND_WORLDBOSS,LIBSETS_DROP_MECHANIC_OVERLAND_BOSS_PUBLIC_DUNGEON,LIBSETS_DROP_MECHANIC_OVERLAND_CHEST}</v>
      </c>
      <c r="BG5" s="21" t="str">
        <f>IF(A5&lt;&gt;"",IF(F5&lt;&gt;"Not in the game (anymore)",
IF(OR(BA5&lt;&gt;"",BB5&lt;&gt;""),", addTooltip={" &amp; IF(BA5&lt;&gt;"","['en']='"&amp; BA5 &amp; "',","")  &amp; IF(AND(BA5&lt;&gt;"",BA5&lt;&gt;BB5), IF(BB5&lt;&gt;"","['de']='"&amp; BB5 &amp; "',",""),"") &amp; "},","")
&amp; "},"
&amp; IF(C5&lt;&gt;"",CONCATENATE(" --",C5," / ",B5,"   [",IF(R5&lt;&gt;"",R5,""),IF(AA5&lt;&gt;"",", "&amp;AA5,""),IF(AG5&lt;&gt;"",", "&amp;AG5,""),IF(AL5&lt;&gt;"",", "&amp;AL5,""),IF(AQ5&lt;&gt;"",", "&amp;AQ5,""),IF(AV5&lt;&gt;"",", "&amp;AV5,""),"]")),""),"")</f>
        <v>}, --Akaviri Dragonguard / Akavirische Drachengarde   [Eastmarch, Eastmarch, Eastmarch, Eastmarch]</v>
      </c>
    </row>
    <row r="6" spans="1:59" x14ac:dyDescent="0.25">
      <c r="A6" s="12">
        <v>22</v>
      </c>
      <c r="B6" t="s">
        <v>737</v>
      </c>
      <c r="C6" t="s">
        <v>2546</v>
      </c>
      <c r="D6" s="3">
        <f>A6</f>
        <v>22</v>
      </c>
      <c r="G6" s="8" t="s">
        <v>1480</v>
      </c>
      <c r="I6" t="s">
        <v>91</v>
      </c>
      <c r="J6" t="s">
        <v>91</v>
      </c>
      <c r="K6">
        <v>17</v>
      </c>
      <c r="L6">
        <v>17</v>
      </c>
      <c r="M6">
        <v>17</v>
      </c>
      <c r="O6" s="65" t="s">
        <v>104</v>
      </c>
      <c r="Q6" s="3">
        <f>IF(AND(G6&lt;&gt;"LIBSETS_SETTYPE_BATTLEGROUND",G6&lt;&gt;"LIBSETS_SETTYPE_SPECIAL"), IF(R6&lt;&gt;"",VLOOKUP(R6,'ESO zone constants'!$D$3:$H$10001,5,FALSE),""),"")</f>
        <v>19</v>
      </c>
      <c r="R6" t="str">
        <f>IF(AND(O6&lt;&gt;"",NOT(ISERROR(O6))),O6,
IF(AND(P6&lt;&gt;"",ISNUMBER(P6),P6&gt;0,NOT(ISNA(P6))),VLOOKUP(P6,'ESO zone constants'!$A$3:$D$9999,4,FALSE),
IF(AND(K6&lt;&gt;"",K6&gt;0,NOT(ISERROR(K6))),VLOOKUP(K6,'ESO dumped WayshrineInfo'!$K$3:$N$9994,4,FALSE),"")))</f>
        <v>Stormhaven</v>
      </c>
      <c r="T6" s="19" t="str">
        <f>IF(AND(S6&lt;&gt;"",NOT(ISERROR(S6))),S6,IF(Q6&lt;&gt;"",IF(NOT(ISERROR(VLOOKUP(Q6,'ESO Dungeon constants'!$D$3:$H$9999,5,FALSE))),VLOOKUP(Q6,'ESO Dungeon constants'!$D$3:$I$9999,6,FALSE),VLOOKUP(Q6,'ESO zone constants'!$H$3:$K$9987,4,FALSE)),""))</f>
        <v>DLC_BASE_GAME</v>
      </c>
      <c r="U6" s="3" t="str">
        <f>IF(T6&lt;&gt;"",VLOOKUP(T6,'LibSets constants'!$B$4:$C$1003,2,FALSE),"")</f>
        <v>Included in base game</v>
      </c>
      <c r="V6" s="96" t="s">
        <v>1560</v>
      </c>
      <c r="Y6" s="65"/>
      <c r="Z6" s="3">
        <f>IF(AND(G6&lt;&gt;"LIBSETS_SETTYPE_BATTLEGROUND",G6&lt;&gt;"LIBSETS_SETTYPE_SPECIAL"),
IF(AND(Y6&lt;&gt;"",ISNUMBER(Y6),NOT(ISNA(Y6))),Y6,
   IF(AND(L6&lt;&gt;"",ISNUMBER(L6),L6&gt;0,NOT(ISNA(L6))),VLOOKUP(L6,'ESO dumped WayshrineInfo'!$K$3:$L$9994,2,FALSE),"")
),"")</f>
        <v>19</v>
      </c>
      <c r="AA6" t="str">
        <f>IF(AND(Z6&lt;&gt;"",ISNUMBER(Z6),NOT(ISNA(Z6))),VLOOKUP(Z6,'ESO zone constants'!$A$3:$D$9999,4,FALSE),"")</f>
        <v>Stormhaven</v>
      </c>
      <c r="AB6" s="96" t="s">
        <v>1561</v>
      </c>
      <c r="AC6" s="43"/>
      <c r="AD6" s="43"/>
      <c r="AE6" s="43"/>
      <c r="AF6" s="3">
        <f>IF(AND(G6&lt;&gt;"LIBSETS_SETTYPE_BATTLEGROUND",G6&lt;&gt;"LIBSETS_SETTYPE_SPECIAL"),
IF(AND(AE6&lt;&gt;"",ISNUMBER(AE6),NOT(ISNA(AE6))),AE6,
   IF(AND(M6&lt;&gt;"",ISNUMBER(M6),M6&gt;0,NOT(ISNA(M6))),VLOOKUP(M6,'ESO dumped WayshrineInfo'!$K$3:$L$9994,2,FALSE),"")
),"")</f>
        <v>19</v>
      </c>
      <c r="AG6" t="str">
        <f>IF(AND(AF6&lt;&gt;"",ISNUMBER(AF6),NOT(ISNA(AF6))),VLOOKUP(AF6,'ESO zone constants'!$A$3:$D$9999,4,FALSE),"")</f>
        <v>Stormhaven</v>
      </c>
      <c r="AH6" s="44" t="s">
        <v>1562</v>
      </c>
      <c r="AI6" s="43"/>
      <c r="AJ6" s="43"/>
      <c r="AK6" s="3">
        <f>IF(AND(G6&lt;&gt;"LIBSETS_SETTYPE_BATTLEGROUND",G6&lt;&gt;"LIBSETS_SETTYPE_SPECIAL"),IF(AL6&lt;&gt;"",VLOOKUP(AL6,'ESO zone constants'!$D$3:$H$4953,5,FALSE),""),"")</f>
        <v>19</v>
      </c>
      <c r="AL6" t="s">
        <v>104</v>
      </c>
      <c r="AM6" s="44" t="s">
        <v>1563</v>
      </c>
      <c r="AN6" s="43"/>
      <c r="AO6" s="43"/>
      <c r="AP6" s="3" t="str">
        <f>IF(AND(G6&lt;&gt;"LIBSETS_SETTYPE_BATTLEGROUND",G6&lt;&gt;"LIBSETS_SETTYPE_SPECIAL"),IF(AQ6&lt;&gt;"",VLOOKUP(AQ6,'ESO zone constants'!$D$3:$H$4953,5,FALSE),""),"")</f>
        <v/>
      </c>
      <c r="AR6" s="44"/>
      <c r="AS6" s="43"/>
      <c r="AT6" s="43"/>
      <c r="AU6" s="3" t="str">
        <f>IF(AND(G6&lt;&gt;"LIBSETS_SETTYPE_BATTLEGROUND",G6&lt;&gt;"LIBSETS_SETTYPE_SPECIAL"),IF(AV6&lt;&gt;"",VLOOKUP(AV6,'ESO zone constants'!$D$3:$H$4953,5,FALSE),""),"")</f>
        <v/>
      </c>
      <c r="AW6" s="44"/>
      <c r="AX6" s="43"/>
      <c r="AY6" s="43"/>
      <c r="AZ6" s="83" t="s">
        <v>2667</v>
      </c>
      <c r="BA6" s="83"/>
      <c r="BB6" s="83"/>
      <c r="BC6" s="21" t="str">
        <f>IF(A6="???","--","")&amp;IF(F6&lt;&gt;"Not in the game (anymore)",IF(A6&lt;&gt;"",CONCATENATE("[",A6,"] = {wayshrines={")&amp;IF(K6&lt;&gt;"",CONCATENATE(K6,","),"")&amp;IF(L6&lt;&gt;"",CONCATENATE(L6,","),"")&amp;IF(M6&lt;&gt;"",CONCATENATE(M6,","),"")&amp;CONCATENATE("}")&amp;IF(VALUE(N6)&gt;0,CONCATENATE(", traitsNeeded=",N6),"")&amp;CONCATENATE(", dlcId=",IF(T6&lt;&gt;"",T6,"DLC_BASE_GAME")),""),"")</f>
        <v>[22] = {wayshrines={17,17,17,}, dlcId=DLC_BASE_GAME</v>
      </c>
      <c r="BD6" s="21" t="str">
        <f>IF(F6&lt;&gt;"Not in the game (anymore)",IF(A6&lt;&gt;"",IF(Q6&lt;&gt;"",CONCATENATE(", zoneIds={",Q6),"")&amp;IF(Z6&lt;&gt;"",CONCATENATE(",",Z6),"")&amp;IF(AF6&lt;&gt;"",CONCATENATE(",",AF6),"")&amp;IF(AK6&lt;&gt;"",CONCATENATE(",",AK6),"")&amp;IF(AP6&lt;&gt;"",CONCATENATE(",",AP6),"")&amp;IF(AU6&lt;&gt;"",CONCATENATE(",",AU6),"")&amp;IF(Q6&lt;&gt;"",CONCATENATE("}",""),"")&amp;IF(OR(I6="true",I6="false",I6&lt;&gt;""), CONCATENATE(", veteran=", I6), ""),""),"")</f>
        <v>, zoneIds={19,19,19,19}, veteran=false</v>
      </c>
      <c r="BE6" s="21" t="str">
        <f>IF(A6&lt;&gt;"",IF(F6&lt;&gt;"Not in the game (anymore)",IF(A6&lt;&gt;"",", setType="&amp;G6,"")&amp;IF(J6="true",", multiTrialSet=true",""),"")
&amp; IF(AND(H6&lt;&gt;"",ISNUMBER(H6)),", undauntedChestId=" &amp; H6,""),"")</f>
        <v>, setType=LIBSETS_SETTYPE_OVERLAND</v>
      </c>
      <c r="BF6" s="21" t="str">
        <f>IF(A6&lt;&gt;"",IF(F6&lt;&gt;"Not in the game (anymore)",IF(AZ6&lt;&gt;"",", isProcSetAllowedInPvP="&amp; AZ6,"")
&amp; IF(F6&lt;&gt;"Not in the game (anymore)",
  IF(V6&lt;&gt;"",", dropMechanic={"&amp;V6&amp;IF(AB6&lt;&gt;"",","&amp;AB6,"")&amp;IF(AH6&lt;&gt;"",","&amp;AH6,"")&amp;IF(AM6&lt;&gt;"",","&amp;AM6,"")&amp;IF(AR6&lt;&gt;"",","&amp;AR6,"")&amp;IF(AW6&lt;&gt;"",","&amp;AW6,"")&amp;"}"
     &amp;IF(OR(W6&lt;&gt;"",AC6&lt;&gt;"",AI6&lt;&gt;"",AN6&lt;&gt;"",AS6&lt;&gt;"",AX6&lt;&gt;"",X6&lt;&gt;"",AD6&lt;&gt;"",AJ6&lt;&gt;"",AO6&lt;&gt;"",AT6&lt;&gt;"",AY6&lt;&gt;""),", dropMechanicDropLocationNames={"
        &amp; IF(OR(W6&lt;&gt;"",AC6&lt;&gt;"",AI6&lt;&gt;"",AN6&lt;&gt;"",AS6&lt;&gt;"",AX6&lt;&gt;""),"['en']={"&amp;IF(W6&lt;&gt;"","'"&amp;W6&amp;"',","'',")&amp;IF(AC6&lt;&gt;"","'"&amp;AC6&amp;"',","'',")&amp;IF(AI6&lt;&gt;"","'"&amp;AI6&amp;"',","'',")&amp;IF(AN6&lt;&gt;"","'"&amp;AN6&amp;"',","'',")&amp;IF(AS6&lt;&gt;"","'"&amp;AS6&amp;"',","'',")&amp;IF(AX6&lt;&gt;"","'"&amp;AX6&amp;"',","'',")&amp;"},","")
        &amp; IF(OR(X6&lt;&gt;"",AD6&lt;&gt;"",AJ6&lt;&gt;"",AO6&lt;&gt;"",AT6&lt;&gt;"",AY6&lt;&gt;""),"['de']={"&amp;IF(X6&lt;&gt;"","'"&amp;X6&amp;"',","'',")&amp;IF(AD6&lt;&gt;"","'"&amp;AD6&amp;"',","'',")&amp;IF(AJ6&lt;&gt;"","'"&amp;AJ6&amp;"',","'',")&amp;IF(AO6&lt;&gt;"","'"&amp;AO6&amp;"',","'',")&amp;IF(AT6&lt;&gt;"","'"&amp;AT6&amp;"',","'',")&amp;IF(AY6&lt;&gt;"","'"&amp;AY6&amp;"',","'',")&amp;"},","")
     &amp; "}",""),"")),""),"")</f>
        <v>, dropMechanic={LIBSETS_DROP_MECHANIC_OVERLAND_BOSS_DELVE,LIBSETS_DROP_MECHANIC_OVERLAND_WORLDBOSS,LIBSETS_DROP_MECHANIC_OVERLAND_BOSS_PUBLIC_DUNGEON,LIBSETS_DROP_MECHANIC_OVERLAND_CHEST}</v>
      </c>
      <c r="BG6" s="21" t="str">
        <f>IF(A6&lt;&gt;"",IF(F6&lt;&gt;"Not in the game (anymore)",
IF(OR(BA6&lt;&gt;"",BB6&lt;&gt;""),", addTooltip={" &amp; IF(BA6&lt;&gt;"","['en']='"&amp; BA6 &amp; "',","")  &amp; IF(AND(BA6&lt;&gt;"",BA6&lt;&gt;BB6), IF(BB6&lt;&gt;"","['de']='"&amp; BB6 &amp; "',",""),"") &amp; "},","")
&amp; "},"
&amp; IF(C6&lt;&gt;"",CONCATENATE(" --",C6," / ",B6,"   [",IF(R6&lt;&gt;"",R6,""),IF(AA6&lt;&gt;"",", "&amp;AA6,""),IF(AG6&lt;&gt;"",", "&amp;AG6,""),IF(AL6&lt;&gt;"",", "&amp;AL6,""),IF(AQ6&lt;&gt;"",", "&amp;AQ6,""),IF(AV6&lt;&gt;"",", "&amp;AV6,""),"]")),""),"")</f>
        <v>}, --Dreamer\'s Mantle / Mantel des Träumers   [Stormhaven, Stormhaven, Stormhaven, Stormhaven]</v>
      </c>
    </row>
    <row r="7" spans="1:59" x14ac:dyDescent="0.25">
      <c r="A7" s="12">
        <v>23</v>
      </c>
      <c r="B7" t="s">
        <v>738</v>
      </c>
      <c r="C7" t="s">
        <v>2547</v>
      </c>
      <c r="D7" s="3">
        <f>A7</f>
        <v>23</v>
      </c>
      <c r="G7" s="8" t="s">
        <v>1472</v>
      </c>
      <c r="I7" t="s">
        <v>91</v>
      </c>
      <c r="J7" t="s">
        <v>91</v>
      </c>
      <c r="K7">
        <v>270</v>
      </c>
      <c r="L7">
        <v>270</v>
      </c>
      <c r="M7">
        <v>270</v>
      </c>
      <c r="O7" s="65" t="s">
        <v>441</v>
      </c>
      <c r="Q7" s="3">
        <f>IF(AND(G7&lt;&gt;"LIBSETS_SETTYPE_BATTLEGROUND",G7&lt;&gt;"LIBSETS_SETTYPE_SPECIAL"), IF(R7&lt;&gt;"",VLOOKUP(R7,'ESO zone constants'!$D$3:$H$10001,5,FALSE),""),"")</f>
        <v>635</v>
      </c>
      <c r="R7" t="str">
        <f>IF(AND(O7&lt;&gt;"",NOT(ISERROR(O7))),O7,
IF(AND(P7&lt;&gt;"",ISNUMBER(P7),P7&gt;0,NOT(ISNA(P7))),VLOOKUP(P7,'ESO zone constants'!$A$3:$D$9999,4,FALSE),
IF(AND(K7&lt;&gt;"",K7&gt;0,NOT(ISERROR(K7))),VLOOKUP(K7,'ESO dumped WayshrineInfo'!$K$3:$N$9994,4,FALSE),"")))</f>
        <v>Dragonstar Arena</v>
      </c>
      <c r="T7" s="19" t="str">
        <f>IF(AND(S7&lt;&gt;"",NOT(ISERROR(S7))),S7,IF(Q7&lt;&gt;"",IF(NOT(ISERROR(VLOOKUP(Q7,'ESO Dungeon constants'!$D$3:$H$9999,5,FALSE))),VLOOKUP(Q7,'ESO Dungeon constants'!$D$3:$I$9999,6,FALSE),VLOOKUP(Q7,'ESO zone constants'!$H$3:$K$9987,4,FALSE)),""))</f>
        <v>DLC_BASE_GAME</v>
      </c>
      <c r="U7" s="3" t="str">
        <f>IF(T7&lt;&gt;"",VLOOKUP(T7,'LibSets constants'!$B$4:$C$1003,2,FALSE),"")</f>
        <v>Included in base game</v>
      </c>
      <c r="V7" s="96" t="s">
        <v>1556</v>
      </c>
      <c r="Y7" s="65"/>
      <c r="Z7" s="3">
        <f>IF(AND(G7&lt;&gt;"LIBSETS_SETTYPE_BATTLEGROUND",G7&lt;&gt;"LIBSETS_SETTYPE_SPECIAL"),
IF(AND(Y7&lt;&gt;"",ISNUMBER(Y7),NOT(ISNA(Y7))),Y7,
   IF(AND(L7&lt;&gt;"",ISNUMBER(L7),L7&gt;0,NOT(ISNA(L7))),VLOOKUP(L7,'ESO dumped WayshrineInfo'!$K$3:$L$9994,2,FALSE),"")
),"")</f>
        <v>888</v>
      </c>
      <c r="AA7" t="str">
        <f>IF(AND(Z7&lt;&gt;"",ISNUMBER(Z7),NOT(ISNA(Z7))),VLOOKUP(Z7,'ESO zone constants'!$A$3:$D$9999,4,FALSE),"")</f>
        <v>Craglorn</v>
      </c>
      <c r="AB7" s="96" t="s">
        <v>1556</v>
      </c>
      <c r="AC7" s="3" t="str">
        <f>IF(AB7&lt;&gt;"",IF(AB7&lt;&gt;"LIBSETS_DROP_MECHANIC_MONSTER_NAME",VLOOKUP(AB7,'LibSets constants'!$I$4:$L$1003,3,FALSE),""),"")</f>
        <v>Arena stage chest</v>
      </c>
      <c r="AD7" s="3" t="str">
        <f>IF(AB7&lt;&gt;"",IF(AB7&lt;&gt;"LIBSETS_DROP_MECHANIC_MONSTER_NAME",VLOOKUP(AB7,'LibSets constants'!$I$4:$L$1003,4,FALSE),""),"")</f>
        <v>Arena-Phasen Schatztruhe</v>
      </c>
      <c r="AF7" s="3">
        <f>IF(AND(G7&lt;&gt;"LIBSETS_SETTYPE_BATTLEGROUND",G7&lt;&gt;"LIBSETS_SETTYPE_SPECIAL"),
IF(AND(AE7&lt;&gt;"",ISNUMBER(AE7),NOT(ISNA(AE7))),AE7,
   IF(AND(M7&lt;&gt;"",ISNUMBER(M7),M7&gt;0,NOT(ISNA(M7))),VLOOKUP(M7,'ESO dumped WayshrineInfo'!$K$3:$L$9994,2,FALSE),"")
),"")</f>
        <v>888</v>
      </c>
      <c r="AG7" t="str">
        <f>IF(AND(AF7&lt;&gt;"",ISNUMBER(AF7),NOT(ISNA(AF7))),VLOOKUP(AF7,'ESO zone constants'!$A$3:$D$9999,4,FALSE),"")</f>
        <v>Craglorn</v>
      </c>
      <c r="AH7" s="44"/>
      <c r="AK7" s="3" t="str">
        <f>IF(AND(G7&lt;&gt;"LIBSETS_SETTYPE_BATTLEGROUND",G7&lt;&gt;"LIBSETS_SETTYPE_SPECIAL"),IF(AL7&lt;&gt;"",VLOOKUP(AL7,'ESO zone constants'!$D$3:$H$4953,5,FALSE),""),"")</f>
        <v/>
      </c>
      <c r="AM7" s="44"/>
      <c r="AP7" s="3" t="str">
        <f>IF(AND(G7&lt;&gt;"LIBSETS_SETTYPE_BATTLEGROUND",G7&lt;&gt;"LIBSETS_SETTYPE_SPECIAL"),IF(AQ7&lt;&gt;"",VLOOKUP(AQ7,'ESO zone constants'!$D$3:$H$4953,5,FALSE),""),"")</f>
        <v/>
      </c>
      <c r="AR7" s="44"/>
      <c r="AU7" s="3" t="str">
        <f>IF(AND(G7&lt;&gt;"LIBSETS_SETTYPE_BATTLEGROUND",G7&lt;&gt;"LIBSETS_SETTYPE_SPECIAL"),IF(AV7&lt;&gt;"",VLOOKUP(AV7,'ESO zone constants'!$D$3:$H$4953,5,FALSE),""),"")</f>
        <v/>
      </c>
      <c r="AW7" s="44"/>
      <c r="AZ7" s="83" t="s">
        <v>2668</v>
      </c>
      <c r="BA7" s="83"/>
      <c r="BB7" s="83"/>
      <c r="BC7" s="21" t="str">
        <f>IF(A7="???","--","")&amp;IF(F7&lt;&gt;"Not in the game (anymore)",IF(A7&lt;&gt;"",CONCATENATE("[",A7,"] = {wayshrines={")&amp;IF(K7&lt;&gt;"",CONCATENATE(K7,","),"")&amp;IF(L7&lt;&gt;"",CONCATENATE(L7,","),"")&amp;IF(M7&lt;&gt;"",CONCATENATE(M7,","),"")&amp;CONCATENATE("}")&amp;IF(VALUE(N7)&gt;0,CONCATENATE(", traitsNeeded=",N7),"")&amp;CONCATENATE(", dlcId=",IF(T7&lt;&gt;"",T7,"DLC_BASE_GAME")),""),"")</f>
        <v>[23] = {wayshrines={270,270,270,}, dlcId=DLC_BASE_GAME</v>
      </c>
      <c r="BD7" s="21" t="str">
        <f>IF(F7&lt;&gt;"Not in the game (anymore)",IF(A7&lt;&gt;"",IF(Q7&lt;&gt;"",CONCATENATE(", zoneIds={",Q7),"")&amp;IF(Z7&lt;&gt;"",CONCATENATE(",",Z7),"")&amp;IF(AF7&lt;&gt;"",CONCATENATE(",",AF7),"")&amp;IF(AK7&lt;&gt;"",CONCATENATE(",",AK7),"")&amp;IF(AP7&lt;&gt;"",CONCATENATE(",",AP7),"")&amp;IF(AU7&lt;&gt;"",CONCATENATE(",",AU7),"")&amp;IF(Q7&lt;&gt;"",CONCATENATE("}",""),"")&amp;IF(OR(I7="true",I7="false",I7&lt;&gt;""), CONCATENATE(", veteran=", I7), ""),""),"")</f>
        <v>, zoneIds={635,888,888}, veteran=false</v>
      </c>
      <c r="BE7" s="21" t="str">
        <f>IF(A7&lt;&gt;"",IF(F7&lt;&gt;"Not in the game (anymore)",IF(A7&lt;&gt;"",", setType="&amp;G7,"")&amp;IF(J7="true",", multiTrialSet=true",""),"")
&amp; IF(AND(H7&lt;&gt;"",ISNUMBER(H7)),", undauntedChestId=" &amp; H7,""),"")</f>
        <v>, setType=LIBSETS_SETTYPE_ARENA</v>
      </c>
      <c r="BF7" s="21" t="str">
        <f>IF(A7&lt;&gt;"",IF(F7&lt;&gt;"Not in the game (anymore)",IF(AZ7&lt;&gt;"",", isProcSetAllowedInPvP="&amp; AZ7,"")
&amp; IF(F7&lt;&gt;"Not in the game (anymore)",
  IF(V7&lt;&gt;"",", dropMechanic={"&amp;V7&amp;IF(AB7&lt;&gt;"",","&amp;AB7,"")&amp;IF(AH7&lt;&gt;"",","&amp;AH7,"")&amp;IF(AM7&lt;&gt;"",","&amp;AM7,"")&amp;IF(AR7&lt;&gt;"",","&amp;AR7,"")&amp;IF(AW7&lt;&gt;"",","&amp;AW7,"")&amp;"}"
     &amp;IF(OR(W7&lt;&gt;"",AC7&lt;&gt;"",AI7&lt;&gt;"",AN7&lt;&gt;"",AS7&lt;&gt;"",AX7&lt;&gt;"",X7&lt;&gt;"",AD7&lt;&gt;"",AJ7&lt;&gt;"",AO7&lt;&gt;"",AT7&lt;&gt;"",AY7&lt;&gt;""),", dropMechanicDropLocationNames={"
        &amp; IF(OR(W7&lt;&gt;"",AC7&lt;&gt;"",AI7&lt;&gt;"",AN7&lt;&gt;"",AS7&lt;&gt;"",AX7&lt;&gt;""),"['en']={"&amp;IF(W7&lt;&gt;"","'"&amp;W7&amp;"',","'',")&amp;IF(AC7&lt;&gt;"","'"&amp;AC7&amp;"',","'',")&amp;IF(AI7&lt;&gt;"","'"&amp;AI7&amp;"',","'',")&amp;IF(AN7&lt;&gt;"","'"&amp;AN7&amp;"',","'',")&amp;IF(AS7&lt;&gt;"","'"&amp;AS7&amp;"',","'',")&amp;IF(AX7&lt;&gt;"","'"&amp;AX7&amp;"',","'',")&amp;"},","")
        &amp; IF(OR(X7&lt;&gt;"",AD7&lt;&gt;"",AJ7&lt;&gt;"",AO7&lt;&gt;"",AT7&lt;&gt;"",AY7&lt;&gt;""),"['de']={"&amp;IF(X7&lt;&gt;"","'"&amp;X7&amp;"',","'',")&amp;IF(AD7&lt;&gt;"","'"&amp;AD7&amp;"',","'',")&amp;IF(AJ7&lt;&gt;"","'"&amp;AJ7&amp;"',","'',")&amp;IF(AO7&lt;&gt;"","'"&amp;AO7&amp;"',","'',")&amp;IF(AT7&lt;&gt;"","'"&amp;AT7&amp;"',","'',")&amp;IF(AY7&lt;&gt;"","'"&amp;AY7&amp;"',","'',")&amp;"},","")
     &amp; "}",""),"")),""),"")</f>
        <v>, isProcSetAllowedInPvP=1, dropMechanic={LIBSETS_DROP_MECHANIC_ARENA_STAGE_CHEST,LIBSETS_DROP_MECHANIC_ARENA_STAGE_CHEST}, dropMechanicDropLocationNames={['en']={'','Arena stage chest','','','','',},['de']={'','Arena-Phasen Schatztruhe','','','','',},}</v>
      </c>
      <c r="BG7" s="21" t="str">
        <f>IF(A7&lt;&gt;"",IF(F7&lt;&gt;"Not in the game (anymore)",
IF(OR(BA7&lt;&gt;"",BB7&lt;&gt;""),", addTooltip={" &amp; IF(BA7&lt;&gt;"","['en']='"&amp; BA7 &amp; "',","")  &amp; IF(AND(BA7&lt;&gt;"",BA7&lt;&gt;BB7), IF(BB7&lt;&gt;"","['de']='"&amp; BB7 &amp; "',",""),"") &amp; "},","")
&amp; "},"
&amp; IF(C7&lt;&gt;"",CONCATENATE(" --",C7," / ",B7,"   [",IF(R7&lt;&gt;"",R7,""),IF(AA7&lt;&gt;"",", "&amp;AA7,""),IF(AG7&lt;&gt;"",", "&amp;AG7,""),IF(AL7&lt;&gt;"",", "&amp;AL7,""),IF(AQ7&lt;&gt;"",", "&amp;AQ7,""),IF(AV7&lt;&gt;"",", "&amp;AV7,""),"]")),""),"")</f>
        <v>}, --Archer\'s Mind / Schützensinn   [Dragonstar Arena, Craglorn, Craglorn]</v>
      </c>
    </row>
    <row r="8" spans="1:59" x14ac:dyDescent="0.25">
      <c r="A8" s="12">
        <v>24</v>
      </c>
      <c r="B8" t="s">
        <v>739</v>
      </c>
      <c r="C8" t="s">
        <v>2548</v>
      </c>
      <c r="D8" s="3">
        <f>A8</f>
        <v>24</v>
      </c>
      <c r="G8" s="8" t="s">
        <v>1472</v>
      </c>
      <c r="I8" t="s">
        <v>91</v>
      </c>
      <c r="J8" t="s">
        <v>91</v>
      </c>
      <c r="K8">
        <v>270</v>
      </c>
      <c r="L8">
        <v>270</v>
      </c>
      <c r="M8">
        <v>270</v>
      </c>
      <c r="O8" s="65" t="s">
        <v>441</v>
      </c>
      <c r="Q8" s="3">
        <f>IF(AND(G8&lt;&gt;"LIBSETS_SETTYPE_BATTLEGROUND",G8&lt;&gt;"LIBSETS_SETTYPE_SPECIAL"), IF(R8&lt;&gt;"",VLOOKUP(R8,'ESO zone constants'!$D$3:$H$10001,5,FALSE),""),"")</f>
        <v>635</v>
      </c>
      <c r="R8" t="str">
        <f>IF(AND(O8&lt;&gt;"",NOT(ISERROR(O8))),O8,
IF(AND(P8&lt;&gt;"",ISNUMBER(P8),P8&gt;0,NOT(ISNA(P8))),VLOOKUP(P8,'ESO zone constants'!$A$3:$D$9999,4,FALSE),
IF(AND(K8&lt;&gt;"",K8&gt;0,NOT(ISERROR(K8))),VLOOKUP(K8,'ESO dumped WayshrineInfo'!$K$3:$N$9994,4,FALSE),"")))</f>
        <v>Dragonstar Arena</v>
      </c>
      <c r="T8" s="19" t="str">
        <f>IF(AND(S8&lt;&gt;"",NOT(ISERROR(S8))),S8,IF(Q8&lt;&gt;"",IF(NOT(ISERROR(VLOOKUP(Q8,'ESO Dungeon constants'!$D$3:$H$9999,5,FALSE))),VLOOKUP(Q8,'ESO Dungeon constants'!$D$3:$I$9999,6,FALSE),VLOOKUP(Q8,'ESO zone constants'!$H$3:$K$9987,4,FALSE)),""))</f>
        <v>DLC_BASE_GAME</v>
      </c>
      <c r="U8" s="3" t="str">
        <f>IF(T8&lt;&gt;"",VLOOKUP(T8,'LibSets constants'!$B$4:$C$1003,2,FALSE),"")</f>
        <v>Included in base game</v>
      </c>
      <c r="V8" s="96" t="s">
        <v>1556</v>
      </c>
      <c r="Y8" s="65"/>
      <c r="Z8" s="3">
        <f>IF(AND(G8&lt;&gt;"LIBSETS_SETTYPE_BATTLEGROUND",G8&lt;&gt;"LIBSETS_SETTYPE_SPECIAL"),
IF(AND(Y8&lt;&gt;"",ISNUMBER(Y8),NOT(ISNA(Y8))),Y8,
   IF(AND(L8&lt;&gt;"",ISNUMBER(L8),L8&gt;0,NOT(ISNA(L8))),VLOOKUP(L8,'ESO dumped WayshrineInfo'!$K$3:$L$9994,2,FALSE),"")
),"")</f>
        <v>888</v>
      </c>
      <c r="AA8" t="str">
        <f>IF(AND(Z8&lt;&gt;"",ISNUMBER(Z8),NOT(ISNA(Z8))),VLOOKUP(Z8,'ESO zone constants'!$A$3:$D$9999,4,FALSE),"")</f>
        <v>Craglorn</v>
      </c>
      <c r="AB8" s="96" t="s">
        <v>1556</v>
      </c>
      <c r="AC8" s="3" t="str">
        <f>IF(AB8&lt;&gt;"",IF(AB8&lt;&gt;"LIBSETS_DROP_MECHANIC_MONSTER_NAME",VLOOKUP(AB8,'LibSets constants'!$I$4:$L$1003,3,FALSE),""),"")</f>
        <v>Arena stage chest</v>
      </c>
      <c r="AD8" s="3" t="str">
        <f>IF(AB8&lt;&gt;"",IF(AB8&lt;&gt;"LIBSETS_DROP_MECHANIC_MONSTER_NAME",VLOOKUP(AB8,'LibSets constants'!$I$4:$L$1003,4,FALSE),""),"")</f>
        <v>Arena-Phasen Schatztruhe</v>
      </c>
      <c r="AF8" s="3">
        <f>IF(AND(G8&lt;&gt;"LIBSETS_SETTYPE_BATTLEGROUND",G8&lt;&gt;"LIBSETS_SETTYPE_SPECIAL"),
IF(AND(AE8&lt;&gt;"",ISNUMBER(AE8),NOT(ISNA(AE8))),AE8,
   IF(AND(M8&lt;&gt;"",ISNUMBER(M8),M8&gt;0,NOT(ISNA(M8))),VLOOKUP(M8,'ESO dumped WayshrineInfo'!$K$3:$L$9994,2,FALSE),"")
),"")</f>
        <v>888</v>
      </c>
      <c r="AG8" t="str">
        <f>IF(AND(AF8&lt;&gt;"",ISNUMBER(AF8),NOT(ISNA(AF8))),VLOOKUP(AF8,'ESO zone constants'!$A$3:$D$9999,4,FALSE),"")</f>
        <v>Craglorn</v>
      </c>
      <c r="AH8" s="44"/>
      <c r="AK8" s="3" t="str">
        <f>IF(AND(G8&lt;&gt;"LIBSETS_SETTYPE_BATTLEGROUND",G8&lt;&gt;"LIBSETS_SETTYPE_SPECIAL"),IF(AL8&lt;&gt;"",VLOOKUP(AL8,'ESO zone constants'!$D$3:$H$4953,5,FALSE),""),"")</f>
        <v/>
      </c>
      <c r="AM8" s="44"/>
      <c r="AP8" s="3" t="str">
        <f>IF(AND(G8&lt;&gt;"LIBSETS_SETTYPE_BATTLEGROUND",G8&lt;&gt;"LIBSETS_SETTYPE_SPECIAL"),IF(AQ8&lt;&gt;"",VLOOKUP(AQ8,'ESO zone constants'!$D$3:$H$4953,5,FALSE),""),"")</f>
        <v/>
      </c>
      <c r="AR8" s="44"/>
      <c r="AU8" s="3" t="str">
        <f>IF(AND(G8&lt;&gt;"LIBSETS_SETTYPE_BATTLEGROUND",G8&lt;&gt;"LIBSETS_SETTYPE_SPECIAL"),IF(AV8&lt;&gt;"",VLOOKUP(AV8,'ESO zone constants'!$D$3:$H$4953,5,FALSE),""),"")</f>
        <v/>
      </c>
      <c r="AW8" s="44"/>
      <c r="AZ8" s="83" t="s">
        <v>2667</v>
      </c>
      <c r="BA8" s="83"/>
      <c r="BB8" s="83"/>
      <c r="BC8" s="21" t="str">
        <f>IF(A8="???","--","")&amp;IF(F8&lt;&gt;"Not in the game (anymore)",IF(A8&lt;&gt;"",CONCATENATE("[",A8,"] = {wayshrines={")&amp;IF(K8&lt;&gt;"",CONCATENATE(K8,","),"")&amp;IF(L8&lt;&gt;"",CONCATENATE(L8,","),"")&amp;IF(M8&lt;&gt;"",CONCATENATE(M8,","),"")&amp;CONCATENATE("}")&amp;IF(VALUE(N8)&gt;0,CONCATENATE(", traitsNeeded=",N8),"")&amp;CONCATENATE(", dlcId=",IF(T8&lt;&gt;"",T8,"DLC_BASE_GAME")),""),"")</f>
        <v>[24] = {wayshrines={270,270,270,}, dlcId=DLC_BASE_GAME</v>
      </c>
      <c r="BD8" s="21" t="str">
        <f>IF(F8&lt;&gt;"Not in the game (anymore)",IF(A8&lt;&gt;"",IF(Q8&lt;&gt;"",CONCATENATE(", zoneIds={",Q8),"")&amp;IF(Z8&lt;&gt;"",CONCATENATE(",",Z8),"")&amp;IF(AF8&lt;&gt;"",CONCATENATE(",",AF8),"")&amp;IF(AK8&lt;&gt;"",CONCATENATE(",",AK8),"")&amp;IF(AP8&lt;&gt;"",CONCATENATE(",",AP8),"")&amp;IF(AU8&lt;&gt;"",CONCATENATE(",",AU8),"")&amp;IF(Q8&lt;&gt;"",CONCATENATE("}",""),"")&amp;IF(OR(I8="true",I8="false",I8&lt;&gt;""), CONCATENATE(", veteran=", I8), ""),""),"")</f>
        <v>, zoneIds={635,888,888}, veteran=false</v>
      </c>
      <c r="BE8" s="21" t="str">
        <f>IF(A8&lt;&gt;"",IF(F8&lt;&gt;"Not in the game (anymore)",IF(A8&lt;&gt;"",", setType="&amp;G8,"")&amp;IF(J8="true",", multiTrialSet=true",""),"")
&amp; IF(AND(H8&lt;&gt;"",ISNUMBER(H8)),", undauntedChestId=" &amp; H8,""),"")</f>
        <v>, setType=LIBSETS_SETTYPE_ARENA</v>
      </c>
      <c r="BF8" s="21" t="str">
        <f>IF(A8&lt;&gt;"",IF(F8&lt;&gt;"Not in the game (anymore)",IF(AZ8&lt;&gt;"",", isProcSetAllowedInPvP="&amp; AZ8,"")
&amp; IF(F8&lt;&gt;"Not in the game (anymore)",
  IF(V8&lt;&gt;"",", dropMechanic={"&amp;V8&amp;IF(AB8&lt;&gt;"",","&amp;AB8,"")&amp;IF(AH8&lt;&gt;"",","&amp;AH8,"")&amp;IF(AM8&lt;&gt;"",","&amp;AM8,"")&amp;IF(AR8&lt;&gt;"",","&amp;AR8,"")&amp;IF(AW8&lt;&gt;"",","&amp;AW8,"")&amp;"}"
     &amp;IF(OR(W8&lt;&gt;"",AC8&lt;&gt;"",AI8&lt;&gt;"",AN8&lt;&gt;"",AS8&lt;&gt;"",AX8&lt;&gt;"",X8&lt;&gt;"",AD8&lt;&gt;"",AJ8&lt;&gt;"",AO8&lt;&gt;"",AT8&lt;&gt;"",AY8&lt;&gt;""),", dropMechanicDropLocationNames={"
        &amp; IF(OR(W8&lt;&gt;"",AC8&lt;&gt;"",AI8&lt;&gt;"",AN8&lt;&gt;"",AS8&lt;&gt;"",AX8&lt;&gt;""),"['en']={"&amp;IF(W8&lt;&gt;"","'"&amp;W8&amp;"',","'',")&amp;IF(AC8&lt;&gt;"","'"&amp;AC8&amp;"',","'',")&amp;IF(AI8&lt;&gt;"","'"&amp;AI8&amp;"',","'',")&amp;IF(AN8&lt;&gt;"","'"&amp;AN8&amp;"',","'',")&amp;IF(AS8&lt;&gt;"","'"&amp;AS8&amp;"',","'',")&amp;IF(AX8&lt;&gt;"","'"&amp;AX8&amp;"',","'',")&amp;"},","")
        &amp; IF(OR(X8&lt;&gt;"",AD8&lt;&gt;"",AJ8&lt;&gt;"",AO8&lt;&gt;"",AT8&lt;&gt;"",AY8&lt;&gt;""),"['de']={"&amp;IF(X8&lt;&gt;"","'"&amp;X8&amp;"',","'',")&amp;IF(AD8&lt;&gt;"","'"&amp;AD8&amp;"',","'',")&amp;IF(AJ8&lt;&gt;"","'"&amp;AJ8&amp;"',","'',")&amp;IF(AO8&lt;&gt;"","'"&amp;AO8&amp;"',","'',")&amp;IF(AT8&lt;&gt;"","'"&amp;AT8&amp;"',","'',")&amp;IF(AY8&lt;&gt;"","'"&amp;AY8&amp;"',","'',")&amp;"},","")
     &amp; "}",""),"")),""),"")</f>
        <v>, dropMechanic={LIBSETS_DROP_MECHANIC_ARENA_STAGE_CHEST,LIBSETS_DROP_MECHANIC_ARENA_STAGE_CHEST}, dropMechanicDropLocationNames={['en']={'','Arena stage chest','','','','',},['de']={'','Arena-Phasen Schatztruhe','','','','',},}</v>
      </c>
      <c r="BG8" s="21" t="str">
        <f>IF(A8&lt;&gt;"",IF(F8&lt;&gt;"Not in the game (anymore)",
IF(OR(BA8&lt;&gt;"",BB8&lt;&gt;""),", addTooltip={" &amp; IF(BA8&lt;&gt;"","['en']='"&amp; BA8 &amp; "',","")  &amp; IF(AND(BA8&lt;&gt;"",BA8&lt;&gt;BB8), IF(BB8&lt;&gt;"","['de']='"&amp; BB8 &amp; "',",""),"") &amp; "},","")
&amp; "},"
&amp; IF(C8&lt;&gt;"",CONCATENATE(" --",C8," / ",B8,"   [",IF(R8&lt;&gt;"",R8,""),IF(AA8&lt;&gt;"",", "&amp;AA8,""),IF(AG8&lt;&gt;"",", "&amp;AG8,""),IF(AL8&lt;&gt;"",", "&amp;AL8,""),IF(AQ8&lt;&gt;"",", "&amp;AQ8,""),IF(AV8&lt;&gt;"",", "&amp;AV8,""),"]")),""),"")</f>
        <v>}, --Footman\'s Fortune / Geschick des Fußsoldaten   [Dragonstar Arena, Craglorn, Craglorn]</v>
      </c>
    </row>
    <row r="9" spans="1:59" x14ac:dyDescent="0.25">
      <c r="A9" s="12">
        <v>25</v>
      </c>
      <c r="B9" t="s">
        <v>740</v>
      </c>
      <c r="C9" t="s">
        <v>741</v>
      </c>
      <c r="D9" s="3">
        <f>A9</f>
        <v>25</v>
      </c>
      <c r="E9" s="42"/>
      <c r="G9" s="8" t="s">
        <v>1475</v>
      </c>
      <c r="I9" t="s">
        <v>91</v>
      </c>
      <c r="J9" t="s">
        <v>91</v>
      </c>
      <c r="K9">
        <v>-1</v>
      </c>
      <c r="L9">
        <v>-1</v>
      </c>
      <c r="M9">
        <v>-1</v>
      </c>
      <c r="O9" s="65" t="s">
        <v>125</v>
      </c>
      <c r="Q9" s="3">
        <f>IF(AND(G9&lt;&gt;"LIBSETS_SETTYPE_BATTLEGROUND",G9&lt;&gt;"LIBSETS_SETTYPE_SPECIAL"), IF(R9&lt;&gt;"",VLOOKUP(R9,'ESO zone constants'!$D$3:$H$10001,5,FALSE),""),"")</f>
        <v>181</v>
      </c>
      <c r="R9" t="str">
        <f>IF(AND(O9&lt;&gt;"",NOT(ISERROR(O9))),O9,
IF(AND(P9&lt;&gt;"",ISNUMBER(P9),P9&gt;0,NOT(ISNA(P9))),VLOOKUP(P9,'ESO zone constants'!$A$3:$D$9999,4,FALSE),
IF(AND(K9&lt;&gt;"",K9&gt;0,NOT(ISERROR(K9))),VLOOKUP(K9,'ESO dumped WayshrineInfo'!$K$3:$N$9994,4,FALSE),"")))</f>
        <v>Cyrodiil</v>
      </c>
      <c r="T9" s="19" t="str">
        <f>IF(AND(S9&lt;&gt;"",NOT(ISERROR(S9))),S9,IF(Q9&lt;&gt;"",IF(NOT(ISERROR(VLOOKUP(Q9,'ESO Dungeon constants'!$D$3:$H$9999,5,FALSE))),VLOOKUP(Q9,'ESO Dungeon constants'!$D$3:$I$9999,6,FALSE),VLOOKUP(Q9,'ESO zone constants'!$H$3:$K$9987,4,FALSE)),""))</f>
        <v>DLC_BASE_GAME</v>
      </c>
      <c r="U9" s="3" t="str">
        <f>IF(T9&lt;&gt;"",VLOOKUP(T9,'LibSets constants'!$B$4:$C$1003,2,FALSE),"")</f>
        <v>Included in base game</v>
      </c>
      <c r="V9" s="96" t="s">
        <v>2801</v>
      </c>
      <c r="Y9" s="65"/>
      <c r="Z9" s="3" t="str">
        <f>IF(AND(G9&lt;&gt;"LIBSETS_SETTYPE_BATTLEGROUND",G9&lt;&gt;"LIBSETS_SETTYPE_SPECIAL"),
IF(AND(Y9&lt;&gt;"",ISNUMBER(Y9),NOT(ISNA(Y9))),Y9,
   IF(AND(L9&lt;&gt;"",ISNUMBER(L9),L9&gt;0,NOT(ISNA(L9))),VLOOKUP(L9,'ESO dumped WayshrineInfo'!$K$3:$L$9994,2,FALSE),"")
),"")</f>
        <v/>
      </c>
      <c r="AA9" t="str">
        <f>IF(AND(Z9&lt;&gt;"",ISNUMBER(Z9),NOT(ISNA(Z9))),VLOOKUP(Z9,'ESO zone constants'!$A$3:$D$9999,4,FALSE),"")</f>
        <v/>
      </c>
      <c r="AB9" s="96"/>
      <c r="AC9" s="3" t="str">
        <f>IF(AB9&lt;&gt;"",IF(AB9&lt;&gt;"LIBSETS_DROP_MECHANIC_MONSTER_NAME",VLOOKUP(AB9,'LibSets constants'!$I$4:$L$1003,3,FALSE),""),"")</f>
        <v/>
      </c>
      <c r="AD9" s="3" t="str">
        <f>IF(AB9&lt;&gt;"",IF(AB9&lt;&gt;"LIBSETS_DROP_MECHANIC_MONSTER_NAME",VLOOKUP(AB9,'LibSets constants'!$I$4:$L$1003,4,FALSE),""),"")</f>
        <v/>
      </c>
      <c r="AF9" s="3" t="str">
        <f>IF(AND(G9&lt;&gt;"LIBSETS_SETTYPE_BATTLEGROUND",G9&lt;&gt;"LIBSETS_SETTYPE_SPECIAL"),
IF(AND(AE9&lt;&gt;"",ISNUMBER(AE9),NOT(ISNA(AE9))),AE9,
   IF(AND(M9&lt;&gt;"",ISNUMBER(M9),M9&gt;0,NOT(ISNA(M9))),VLOOKUP(M9,'ESO dumped WayshrineInfo'!$K$3:$L$9994,2,FALSE),"")
),"")</f>
        <v/>
      </c>
      <c r="AG9" t="str">
        <f>IF(AND(AF9&lt;&gt;"",ISNUMBER(AF9),NOT(ISNA(AF9))),VLOOKUP(AF9,'ESO zone constants'!$A$3:$D$9999,4,FALSE),"")</f>
        <v/>
      </c>
      <c r="AH9" s="44"/>
      <c r="AK9" s="3" t="str">
        <f>IF(AND(G9&lt;&gt;"LIBSETS_SETTYPE_BATTLEGROUND",G9&lt;&gt;"LIBSETS_SETTYPE_SPECIAL"),IF(AL9&lt;&gt;"",VLOOKUP(AL9,'ESO zone constants'!$D$3:$H$4953,5,FALSE),""),"")</f>
        <v/>
      </c>
      <c r="AM9" s="44"/>
      <c r="AP9" s="3" t="str">
        <f>IF(AND(G9&lt;&gt;"LIBSETS_SETTYPE_BATTLEGROUND",G9&lt;&gt;"LIBSETS_SETTYPE_SPECIAL"),IF(AQ9&lt;&gt;"",VLOOKUP(AQ9,'ESO zone constants'!$D$3:$H$4953,5,FALSE),""),"")</f>
        <v/>
      </c>
      <c r="AR9" s="44"/>
      <c r="AU9" s="3" t="str">
        <f>IF(AND(G9&lt;&gt;"LIBSETS_SETTYPE_BATTLEGROUND",G9&lt;&gt;"LIBSETS_SETTYPE_SPECIAL"),IF(AV9&lt;&gt;"",VLOOKUP(AV9,'ESO zone constants'!$D$3:$H$4953,5,FALSE),""),"")</f>
        <v/>
      </c>
      <c r="AW9" s="44"/>
      <c r="AZ9" s="83" t="s">
        <v>2667</v>
      </c>
      <c r="BA9" s="83"/>
      <c r="BB9" s="83"/>
      <c r="BC9" s="21" t="str">
        <f>IF(A9="???","--","")&amp;IF(F9&lt;&gt;"Not in the game (anymore)",IF(A9&lt;&gt;"",CONCATENATE("[",A9,"] = {wayshrines={")&amp;IF(K9&lt;&gt;"",CONCATENATE(K9,","),"")&amp;IF(L9&lt;&gt;"",CONCATENATE(L9,","),"")&amp;IF(M9&lt;&gt;"",CONCATENATE(M9,","),"")&amp;CONCATENATE("}")&amp;IF(VALUE(N9)&gt;0,CONCATENATE(", traitsNeeded=",N9),"")&amp;CONCATENATE(", dlcId=",IF(T9&lt;&gt;"",T9,"DLC_BASE_GAME")),""),"")</f>
        <v>[25] = {wayshrines={-1,-1,-1,}, dlcId=DLC_BASE_GAME</v>
      </c>
      <c r="BD9" s="21" t="str">
        <f>IF(F9&lt;&gt;"Not in the game (anymore)",IF(A9&lt;&gt;"",IF(Q9&lt;&gt;"",CONCATENATE(", zoneIds={",Q9),"")&amp;IF(Z9&lt;&gt;"",CONCATENATE(",",Z9),"")&amp;IF(AF9&lt;&gt;"",CONCATENATE(",",AF9),"")&amp;IF(AK9&lt;&gt;"",CONCATENATE(",",AK9),"")&amp;IF(AP9&lt;&gt;"",CONCATENATE(",",AP9),"")&amp;IF(AU9&lt;&gt;"",CONCATENATE(",",AU9),"")&amp;IF(Q9&lt;&gt;"",CONCATENATE("}",""),"")&amp;IF(OR(I9="true",I9="false",I9&lt;&gt;""), CONCATENATE(", veteran=", I9), ""),""),"")</f>
        <v>, zoneIds={181}, veteran=false</v>
      </c>
      <c r="BE9" s="21" t="str">
        <f>IF(A9&lt;&gt;"",IF(F9&lt;&gt;"Not in the game (anymore)",IF(A9&lt;&gt;"",", setType="&amp;G9,"")&amp;IF(J9="true",", multiTrialSet=true",""),"")
&amp; IF(AND(H9&lt;&gt;"",ISNUMBER(H9)),", undauntedChestId=" &amp; H9,""),"")</f>
        <v>, setType=LIBSETS_SETTYPE_CYRODIIL</v>
      </c>
      <c r="BF9" s="21" t="str">
        <f>IF(A9&lt;&gt;"",IF(F9&lt;&gt;"Not in the game (anymore)",IF(AZ9&lt;&gt;"",", isProcSetAllowedInPvP="&amp; AZ9,"")
&amp; IF(F9&lt;&gt;"Not in the game (anymore)",
  IF(V9&lt;&gt;"",", dropMechanic={"&amp;V9&amp;IF(AB9&lt;&gt;"",","&amp;AB9,"")&amp;IF(AH9&lt;&gt;"",","&amp;AH9,"")&amp;IF(AM9&lt;&gt;"",","&amp;AM9,"")&amp;IF(AR9&lt;&gt;"",","&amp;AR9,"")&amp;IF(AW9&lt;&gt;"",","&amp;AW9,"")&amp;"}"
     &amp;IF(OR(W9&lt;&gt;"",AC9&lt;&gt;"",AI9&lt;&gt;"",AN9&lt;&gt;"",AS9&lt;&gt;"",AX9&lt;&gt;"",X9&lt;&gt;"",AD9&lt;&gt;"",AJ9&lt;&gt;"",AO9&lt;&gt;"",AT9&lt;&gt;"",AY9&lt;&gt;""),", dropMechanicDropLocationNames={"
        &amp; IF(OR(W9&lt;&gt;"",AC9&lt;&gt;"",AI9&lt;&gt;"",AN9&lt;&gt;"",AS9&lt;&gt;"",AX9&lt;&gt;""),"['en']={"&amp;IF(W9&lt;&gt;"","'"&amp;W9&amp;"',","'',")&amp;IF(AC9&lt;&gt;"","'"&amp;AC9&amp;"',","'',")&amp;IF(AI9&lt;&gt;"","'"&amp;AI9&amp;"',","'',")&amp;IF(AN9&lt;&gt;"","'"&amp;AN9&amp;"',","'',")&amp;IF(AS9&lt;&gt;"","'"&amp;AS9&amp;"',","'',")&amp;IF(AX9&lt;&gt;"","'"&amp;AX9&amp;"',","'',")&amp;"},","")
        &amp; IF(OR(X9&lt;&gt;"",AD9&lt;&gt;"",AJ9&lt;&gt;"",AO9&lt;&gt;"",AT9&lt;&gt;"",AY9&lt;&gt;""),"['de']={"&amp;IF(X9&lt;&gt;"","'"&amp;X9&amp;"',","'',")&amp;IF(AD9&lt;&gt;"","'"&amp;AD9&amp;"',","'',")&amp;IF(AJ9&lt;&gt;"","'"&amp;AJ9&amp;"',","'',")&amp;IF(AO9&lt;&gt;"","'"&amp;AO9&amp;"',","'',")&amp;IF(AT9&lt;&gt;"","'"&amp;AT9&amp;"',","'',")&amp;IF(AY9&lt;&gt;"","'"&amp;AY9&amp;"',","'',")&amp;"},","")
     &amp; "}",""),"")),""),"")</f>
        <v>, dropMechanic={LIBSETS_DROP_MECHANIC_CITY_CYRODIIL_CROPSFORD}</v>
      </c>
      <c r="BG9" s="21" t="str">
        <f>IF(A9&lt;&gt;"",IF(F9&lt;&gt;"Not in the game (anymore)",
IF(OR(BA9&lt;&gt;"",BB9&lt;&gt;""),", addTooltip={" &amp; IF(BA9&lt;&gt;"","['en']='"&amp; BA9 &amp; "',","")  &amp; IF(AND(BA9&lt;&gt;"",BA9&lt;&gt;BB9), IF(BB9&lt;&gt;"","['de']='"&amp; BB9 &amp; "',",""),"") &amp; "},","")
&amp; "},"
&amp; IF(C9&lt;&gt;"",CONCATENATE(" --",C9," / ",B9,"   [",IF(R9&lt;&gt;"",R9,""),IF(AA9&lt;&gt;"",", "&amp;AA9,""),IF(AG9&lt;&gt;"",", "&amp;AG9,""),IF(AL9&lt;&gt;"",", "&amp;AL9,""),IF(AQ9&lt;&gt;"",", "&amp;AQ9,""),IF(AV9&lt;&gt;"",", "&amp;AV9,""),"]")),""),"")</f>
        <v>}, --Desert Rose / Wüstenrose   [Cyrodiil]</v>
      </c>
    </row>
    <row r="10" spans="1:59" x14ac:dyDescent="0.25">
      <c r="A10" s="12">
        <v>26</v>
      </c>
      <c r="B10" t="s">
        <v>742</v>
      </c>
      <c r="C10" t="s">
        <v>2549</v>
      </c>
      <c r="D10" s="3">
        <f>A10</f>
        <v>26</v>
      </c>
      <c r="E10" s="42"/>
      <c r="G10" s="8" t="s">
        <v>1480</v>
      </c>
      <c r="I10" t="s">
        <v>91</v>
      </c>
      <c r="J10" t="s">
        <v>91</v>
      </c>
      <c r="K10">
        <v>131</v>
      </c>
      <c r="L10">
        <v>131</v>
      </c>
      <c r="M10">
        <v>131</v>
      </c>
      <c r="O10" s="65" t="s">
        <v>241</v>
      </c>
      <c r="Q10" s="3">
        <f>IF(AND(G10&lt;&gt;"LIBSETS_SETTYPE_BATTLEGROUND",G10&lt;&gt;"LIBSETS_SETTYPE_SPECIAL"), IF(R10&lt;&gt;"",VLOOKUP(R10,'ESO zone constants'!$D$3:$H$10001,5,FALSE),""),"")</f>
        <v>347</v>
      </c>
      <c r="R10" t="str">
        <f>IF(AND(O10&lt;&gt;"",NOT(ISERROR(O10))),O10,
IF(AND(P10&lt;&gt;"",ISNUMBER(P10),P10&gt;0,NOT(ISNA(P10))),VLOOKUP(P10,'ESO zone constants'!$A$3:$D$9999,4,FALSE),
IF(AND(K10&lt;&gt;"",K10&gt;0,NOT(ISERROR(K10))),VLOOKUP(K10,'ESO dumped WayshrineInfo'!$K$3:$N$9994,4,FALSE),"")))</f>
        <v>Coldharbour</v>
      </c>
      <c r="T10" s="19" t="str">
        <f>IF(AND(S10&lt;&gt;"",NOT(ISERROR(S10))),S10,IF(Q10&lt;&gt;"",IF(NOT(ISERROR(VLOOKUP(Q10,'ESO Dungeon constants'!$D$3:$H$9999,5,FALSE))),VLOOKUP(Q10,'ESO Dungeon constants'!$D$3:$I$9999,6,FALSE),VLOOKUP(Q10,'ESO zone constants'!$H$3:$K$9987,4,FALSE)),""))</f>
        <v>DLC_BASE_GAME</v>
      </c>
      <c r="U10" s="3" t="str">
        <f>IF(T10&lt;&gt;"",VLOOKUP(T10,'LibSets constants'!$B$4:$C$1003,2,FALSE),"")</f>
        <v>Included in base game</v>
      </c>
      <c r="V10" s="96" t="s">
        <v>1560</v>
      </c>
      <c r="Y10" s="65"/>
      <c r="Z10" s="3">
        <f>IF(AND(G10&lt;&gt;"LIBSETS_SETTYPE_BATTLEGROUND",G10&lt;&gt;"LIBSETS_SETTYPE_SPECIAL"),
IF(AND(Y10&lt;&gt;"",ISNUMBER(Y10),NOT(ISNA(Y10))),Y10,
   IF(AND(L10&lt;&gt;"",ISNUMBER(L10),L10&gt;0,NOT(ISNA(L10))),VLOOKUP(L10,'ESO dumped WayshrineInfo'!$K$3:$L$9994,2,FALSE),"")
),"")</f>
        <v>347</v>
      </c>
      <c r="AA10" t="str">
        <f>IF(AND(Z10&lt;&gt;"",ISNUMBER(Z10),NOT(ISNA(Z10))),VLOOKUP(Z10,'ESO zone constants'!$A$3:$D$9999,4,FALSE),"")</f>
        <v>Coldharbour</v>
      </c>
      <c r="AB10" s="96" t="s">
        <v>1561</v>
      </c>
      <c r="AC10" s="43"/>
      <c r="AD10" s="43"/>
      <c r="AE10" s="43"/>
      <c r="AF10" s="3">
        <f>IF(AND(G10&lt;&gt;"LIBSETS_SETTYPE_BATTLEGROUND",G10&lt;&gt;"LIBSETS_SETTYPE_SPECIAL"),
IF(AND(AE10&lt;&gt;"",ISNUMBER(AE10),NOT(ISNA(AE10))),AE10,
   IF(AND(M10&lt;&gt;"",ISNUMBER(M10),M10&gt;0,NOT(ISNA(M10))),VLOOKUP(M10,'ESO dumped WayshrineInfo'!$K$3:$L$9994,2,FALSE),"")
),"")</f>
        <v>347</v>
      </c>
      <c r="AG10" t="str">
        <f>IF(AND(AF10&lt;&gt;"",ISNUMBER(AF10),NOT(ISNA(AF10))),VLOOKUP(AF10,'ESO zone constants'!$A$3:$D$9999,4,FALSE),"")</f>
        <v>Coldharbour</v>
      </c>
      <c r="AH10" s="44" t="s">
        <v>1562</v>
      </c>
      <c r="AI10" s="43"/>
      <c r="AJ10" s="43"/>
      <c r="AK10" s="3">
        <f>IF(AND(G10&lt;&gt;"LIBSETS_SETTYPE_BATTLEGROUND",G10&lt;&gt;"LIBSETS_SETTYPE_SPECIAL"),IF(AL10&lt;&gt;"",VLOOKUP(AL10,'ESO zone constants'!$D$3:$H$4953,5,FALSE),""),"")</f>
        <v>347</v>
      </c>
      <c r="AL10" t="s">
        <v>241</v>
      </c>
      <c r="AM10" s="44" t="s">
        <v>1563</v>
      </c>
      <c r="AN10" s="43"/>
      <c r="AO10" s="43"/>
      <c r="AP10" s="3" t="str">
        <f>IF(AND(G10&lt;&gt;"LIBSETS_SETTYPE_BATTLEGROUND",G10&lt;&gt;"LIBSETS_SETTYPE_SPECIAL"),IF(AQ10&lt;&gt;"",VLOOKUP(AQ10,'ESO zone constants'!$D$3:$H$4953,5,FALSE),""),"")</f>
        <v/>
      </c>
      <c r="AR10" s="44"/>
      <c r="AS10" s="43"/>
      <c r="AT10" s="43"/>
      <c r="AU10" s="3" t="str">
        <f>IF(AND(G10&lt;&gt;"LIBSETS_SETTYPE_BATTLEGROUND",G10&lt;&gt;"LIBSETS_SETTYPE_SPECIAL"),IF(AV10&lt;&gt;"",VLOOKUP(AV10,'ESO zone constants'!$D$3:$H$4953,5,FALSE),""),"")</f>
        <v/>
      </c>
      <c r="AW10" s="44"/>
      <c r="AX10" s="43"/>
      <c r="AY10" s="43"/>
      <c r="AZ10" s="83" t="s">
        <v>2667</v>
      </c>
      <c r="BA10" s="83"/>
      <c r="BB10" s="83"/>
      <c r="BC10" s="21" t="str">
        <f>IF(A10="???","--","")&amp;IF(F10&lt;&gt;"Not in the game (anymore)",IF(A10&lt;&gt;"",CONCATENATE("[",A10,"] = {wayshrines={")&amp;IF(K10&lt;&gt;"",CONCATENATE(K10,","),"")&amp;IF(L10&lt;&gt;"",CONCATENATE(L10,","),"")&amp;IF(M10&lt;&gt;"",CONCATENATE(M10,","),"")&amp;CONCATENATE("}")&amp;IF(VALUE(N10)&gt;0,CONCATENATE(", traitsNeeded=",N10),"")&amp;CONCATENATE(", dlcId=",IF(T10&lt;&gt;"",T10,"DLC_BASE_GAME")),""),"")</f>
        <v>[26] = {wayshrines={131,131,131,}, dlcId=DLC_BASE_GAME</v>
      </c>
      <c r="BD10" s="21" t="str">
        <f>IF(F10&lt;&gt;"Not in the game (anymore)",IF(A10&lt;&gt;"",IF(Q10&lt;&gt;"",CONCATENATE(", zoneIds={",Q10),"")&amp;IF(Z10&lt;&gt;"",CONCATENATE(",",Z10),"")&amp;IF(AF10&lt;&gt;"",CONCATENATE(",",AF10),"")&amp;IF(AK10&lt;&gt;"",CONCATENATE(",",AK10),"")&amp;IF(AP10&lt;&gt;"",CONCATENATE(",",AP10),"")&amp;IF(AU10&lt;&gt;"",CONCATENATE(",",AU10),"")&amp;IF(Q10&lt;&gt;"",CONCATENATE("}",""),"")&amp;IF(OR(I10="true",I10="false",I10&lt;&gt;""), CONCATENATE(", veteran=", I10), ""),""),"")</f>
        <v>, zoneIds={347,347,347,347}, veteran=false</v>
      </c>
      <c r="BE10" s="21" t="str">
        <f>IF(A10&lt;&gt;"",IF(F10&lt;&gt;"Not in the game (anymore)",IF(A10&lt;&gt;"",", setType="&amp;G10,"")&amp;IF(J10="true",", multiTrialSet=true",""),"")
&amp; IF(AND(H10&lt;&gt;"",ISNUMBER(H10)),", undauntedChestId=" &amp; H10,""),"")</f>
        <v>, setType=LIBSETS_SETTYPE_OVERLAND</v>
      </c>
      <c r="BF10" s="21" t="str">
        <f>IF(A10&lt;&gt;"",IF(F10&lt;&gt;"Not in the game (anymore)",IF(AZ10&lt;&gt;"",", isProcSetAllowedInPvP="&amp; AZ10,"")
&amp; IF(F10&lt;&gt;"Not in the game (anymore)",
  IF(V10&lt;&gt;"",", dropMechanic={"&amp;V10&amp;IF(AB10&lt;&gt;"",","&amp;AB10,"")&amp;IF(AH10&lt;&gt;"",","&amp;AH10,"")&amp;IF(AM10&lt;&gt;"",","&amp;AM10,"")&amp;IF(AR10&lt;&gt;"",","&amp;AR10,"")&amp;IF(AW10&lt;&gt;"",","&amp;AW10,"")&amp;"}"
     &amp;IF(OR(W10&lt;&gt;"",AC10&lt;&gt;"",AI10&lt;&gt;"",AN10&lt;&gt;"",AS10&lt;&gt;"",AX10&lt;&gt;"",X10&lt;&gt;"",AD10&lt;&gt;"",AJ10&lt;&gt;"",AO10&lt;&gt;"",AT10&lt;&gt;"",AY10&lt;&gt;""),", dropMechanicDropLocationNames={"
        &amp; IF(OR(W10&lt;&gt;"",AC10&lt;&gt;"",AI10&lt;&gt;"",AN10&lt;&gt;"",AS10&lt;&gt;"",AX10&lt;&gt;""),"['en']={"&amp;IF(W10&lt;&gt;"","'"&amp;W10&amp;"',","'',")&amp;IF(AC10&lt;&gt;"","'"&amp;AC10&amp;"',","'',")&amp;IF(AI10&lt;&gt;"","'"&amp;AI10&amp;"',","'',")&amp;IF(AN10&lt;&gt;"","'"&amp;AN10&amp;"',","'',")&amp;IF(AS10&lt;&gt;"","'"&amp;AS10&amp;"',","'',")&amp;IF(AX10&lt;&gt;"","'"&amp;AX10&amp;"',","'',")&amp;"},","")
        &amp; IF(OR(X10&lt;&gt;"",AD10&lt;&gt;"",AJ10&lt;&gt;"",AO10&lt;&gt;"",AT10&lt;&gt;"",AY10&lt;&gt;""),"['de']={"&amp;IF(X10&lt;&gt;"","'"&amp;X10&amp;"',","'',")&amp;IF(AD10&lt;&gt;"","'"&amp;AD10&amp;"',","'',")&amp;IF(AJ10&lt;&gt;"","'"&amp;AJ10&amp;"',","'',")&amp;IF(AO10&lt;&gt;"","'"&amp;AO10&amp;"',","'',")&amp;IF(AT10&lt;&gt;"","'"&amp;AT10&amp;"',","'',")&amp;IF(AY10&lt;&gt;"","'"&amp;AY10&amp;"',","'',")&amp;"},","")
     &amp; "}",""),"")),""),"")</f>
        <v>, dropMechanic={LIBSETS_DROP_MECHANIC_OVERLAND_BOSS_DELVE,LIBSETS_DROP_MECHANIC_OVERLAND_WORLDBOSS,LIBSETS_DROP_MECHANIC_OVERLAND_BOSS_PUBLIC_DUNGEON,LIBSETS_DROP_MECHANIC_OVERLAND_CHEST}</v>
      </c>
      <c r="BG10" s="21" t="str">
        <f>IF(A10&lt;&gt;"",IF(F10&lt;&gt;"Not in the game (anymore)",
IF(OR(BA10&lt;&gt;"",BB10&lt;&gt;""),", addTooltip={" &amp; IF(BA10&lt;&gt;"","['en']='"&amp; BA10 &amp; "',","")  &amp; IF(AND(BA10&lt;&gt;"",BA10&lt;&gt;BB10), IF(BB10&lt;&gt;"","['de']='"&amp; BB10 &amp; "',",""),"") &amp; "},","")
&amp; "},"
&amp; IF(C10&lt;&gt;"",CONCATENATE(" --",C10," / ",B10,"   [",IF(R10&lt;&gt;"",R10,""),IF(AA10&lt;&gt;"",", "&amp;AA10,""),IF(AG10&lt;&gt;"",", "&amp;AG10,""),IF(AL10&lt;&gt;"",", "&amp;AL10,""),IF(AQ10&lt;&gt;"",", "&amp;AQ10,""),IF(AV10&lt;&gt;"",", "&amp;AV10,""),"]")),""),"")</f>
        <v>}, --Prisoner\'s Rags / Lumpen des Gefangenen   [Coldharbour, Coldharbour, Coldharbour, Coldharbour]</v>
      </c>
    </row>
    <row r="11" spans="1:59" x14ac:dyDescent="0.25">
      <c r="A11" s="12">
        <v>27</v>
      </c>
      <c r="B11" t="s">
        <v>743</v>
      </c>
      <c r="C11" t="s">
        <v>2550</v>
      </c>
      <c r="D11" s="3">
        <f>A11</f>
        <v>27</v>
      </c>
      <c r="E11" s="42"/>
      <c r="G11" s="8" t="s">
        <v>1480</v>
      </c>
      <c r="I11" t="s">
        <v>91</v>
      </c>
      <c r="J11" t="s">
        <v>91</v>
      </c>
      <c r="K11">
        <v>93</v>
      </c>
      <c r="L11">
        <v>93</v>
      </c>
      <c r="M11">
        <v>93</v>
      </c>
      <c r="O11" s="65" t="s">
        <v>110</v>
      </c>
      <c r="Q11" s="3">
        <f>IF(AND(G11&lt;&gt;"LIBSETS_SETTYPE_BATTLEGROUND",G11&lt;&gt;"LIBSETS_SETTYPE_SPECIAL"), IF(R11&lt;&gt;"",VLOOKUP(R11,'ESO zone constants'!$D$3:$H$10001,5,FALSE),""),"")</f>
        <v>101</v>
      </c>
      <c r="R11" t="str">
        <f>IF(AND(O11&lt;&gt;"",NOT(ISERROR(O11))),O11,
IF(AND(P11&lt;&gt;"",ISNUMBER(P11),P11&gt;0,NOT(ISNA(P11))),VLOOKUP(P11,'ESO zone constants'!$A$3:$D$9999,4,FALSE),
IF(AND(K11&lt;&gt;"",K11&gt;0,NOT(ISERROR(K11))),VLOOKUP(K11,'ESO dumped WayshrineInfo'!$K$3:$N$9994,4,FALSE),"")))</f>
        <v>Eastmarch</v>
      </c>
      <c r="T11" s="19" t="str">
        <f>IF(AND(S11&lt;&gt;"",NOT(ISERROR(S11))),S11,IF(Q11&lt;&gt;"",IF(NOT(ISERROR(VLOOKUP(Q11,'ESO Dungeon constants'!$D$3:$H$9999,5,FALSE))),VLOOKUP(Q11,'ESO Dungeon constants'!$D$3:$I$9999,6,FALSE),VLOOKUP(Q11,'ESO zone constants'!$H$3:$K$9987,4,FALSE)),""))</f>
        <v>DLC_BASE_GAME</v>
      </c>
      <c r="U11" s="3" t="str">
        <f>IF(T11&lt;&gt;"",VLOOKUP(T11,'LibSets constants'!$B$4:$C$1003,2,FALSE),"")</f>
        <v>Included in base game</v>
      </c>
      <c r="V11" s="96" t="s">
        <v>1560</v>
      </c>
      <c r="Y11" s="65"/>
      <c r="Z11" s="3">
        <f>IF(AND(G11&lt;&gt;"LIBSETS_SETTYPE_BATTLEGROUND",G11&lt;&gt;"LIBSETS_SETTYPE_SPECIAL"),
IF(AND(Y11&lt;&gt;"",ISNUMBER(Y11),NOT(ISNA(Y11))),Y11,
   IF(AND(L11&lt;&gt;"",ISNUMBER(L11),L11&gt;0,NOT(ISNA(L11))),VLOOKUP(L11,'ESO dumped WayshrineInfo'!$K$3:$L$9994,2,FALSE),"")
),"")</f>
        <v>101</v>
      </c>
      <c r="AA11" t="str">
        <f>IF(AND(Z11&lt;&gt;"",ISNUMBER(Z11),NOT(ISNA(Z11))),VLOOKUP(Z11,'ESO zone constants'!$A$3:$D$9999,4,FALSE),"")</f>
        <v>Eastmarch</v>
      </c>
      <c r="AB11" s="96" t="s">
        <v>1561</v>
      </c>
      <c r="AC11" s="43"/>
      <c r="AD11" s="43"/>
      <c r="AE11" s="43"/>
      <c r="AF11" s="3">
        <f>IF(AND(G11&lt;&gt;"LIBSETS_SETTYPE_BATTLEGROUND",G11&lt;&gt;"LIBSETS_SETTYPE_SPECIAL"),
IF(AND(AE11&lt;&gt;"",ISNUMBER(AE11),NOT(ISNA(AE11))),AE11,
   IF(AND(M11&lt;&gt;"",ISNUMBER(M11),M11&gt;0,NOT(ISNA(M11))),VLOOKUP(M11,'ESO dumped WayshrineInfo'!$K$3:$L$9994,2,FALSE),"")
),"")</f>
        <v>101</v>
      </c>
      <c r="AG11" t="str">
        <f>IF(AND(AF11&lt;&gt;"",ISNUMBER(AF11),NOT(ISNA(AF11))),VLOOKUP(AF11,'ESO zone constants'!$A$3:$D$9999,4,FALSE),"")</f>
        <v>Eastmarch</v>
      </c>
      <c r="AH11" s="44" t="s">
        <v>1562</v>
      </c>
      <c r="AI11" s="43"/>
      <c r="AJ11" s="43"/>
      <c r="AK11" s="3">
        <f>IF(AND(G11&lt;&gt;"LIBSETS_SETTYPE_BATTLEGROUND",G11&lt;&gt;"LIBSETS_SETTYPE_SPECIAL"),IF(AL11&lt;&gt;"",VLOOKUP(AL11,'ESO zone constants'!$D$3:$H$4953,5,FALSE),""),"")</f>
        <v>101</v>
      </c>
      <c r="AL11" t="s">
        <v>110</v>
      </c>
      <c r="AM11" s="44" t="s">
        <v>1563</v>
      </c>
      <c r="AN11" s="43"/>
      <c r="AO11" s="43"/>
      <c r="AP11" s="3" t="str">
        <f>IF(AND(G11&lt;&gt;"LIBSETS_SETTYPE_BATTLEGROUND",G11&lt;&gt;"LIBSETS_SETTYPE_SPECIAL"),IF(AQ11&lt;&gt;"",VLOOKUP(AQ11,'ESO zone constants'!$D$3:$H$4953,5,FALSE),""),"")</f>
        <v/>
      </c>
      <c r="AR11" s="44"/>
      <c r="AS11" s="43"/>
      <c r="AT11" s="43"/>
      <c r="AU11" s="3" t="str">
        <f>IF(AND(G11&lt;&gt;"LIBSETS_SETTYPE_BATTLEGROUND",G11&lt;&gt;"LIBSETS_SETTYPE_SPECIAL"),IF(AV11&lt;&gt;"",VLOOKUP(AV11,'ESO zone constants'!$D$3:$H$4953,5,FALSE),""),"")</f>
        <v/>
      </c>
      <c r="AW11" s="44"/>
      <c r="AX11" s="43"/>
      <c r="AY11" s="43"/>
      <c r="AZ11" s="83" t="s">
        <v>2667</v>
      </c>
      <c r="BA11" s="83"/>
      <c r="BB11" s="83"/>
      <c r="BC11" s="21" t="str">
        <f>IF(A11="???","--","")&amp;IF(F11&lt;&gt;"Not in the game (anymore)",IF(A11&lt;&gt;"",CONCATENATE("[",A11,"] = {wayshrines={")&amp;IF(K11&lt;&gt;"",CONCATENATE(K11,","),"")&amp;IF(L11&lt;&gt;"",CONCATENATE(L11,","),"")&amp;IF(M11&lt;&gt;"",CONCATENATE(M11,","),"")&amp;CONCATENATE("}")&amp;IF(VALUE(N11)&gt;0,CONCATENATE(", traitsNeeded=",N11),"")&amp;CONCATENATE(", dlcId=",IF(T11&lt;&gt;"",T11,"DLC_BASE_GAME")),""),"")</f>
        <v>[27] = {wayshrines={93,93,93,}, dlcId=DLC_BASE_GAME</v>
      </c>
      <c r="BD11" s="21" t="str">
        <f>IF(F11&lt;&gt;"Not in the game (anymore)",IF(A11&lt;&gt;"",IF(Q11&lt;&gt;"",CONCATENATE(", zoneIds={",Q11),"")&amp;IF(Z11&lt;&gt;"",CONCATENATE(",",Z11),"")&amp;IF(AF11&lt;&gt;"",CONCATENATE(",",AF11),"")&amp;IF(AK11&lt;&gt;"",CONCATENATE(",",AK11),"")&amp;IF(AP11&lt;&gt;"",CONCATENATE(",",AP11),"")&amp;IF(AU11&lt;&gt;"",CONCATENATE(",",AU11),"")&amp;IF(Q11&lt;&gt;"",CONCATENATE("}",""),"")&amp;IF(OR(I11="true",I11="false",I11&lt;&gt;""), CONCATENATE(", veteran=", I11), ""),""),"")</f>
        <v>, zoneIds={101,101,101,101}, veteran=false</v>
      </c>
      <c r="BE11" s="21" t="str">
        <f>IF(A11&lt;&gt;"",IF(F11&lt;&gt;"Not in the game (anymore)",IF(A11&lt;&gt;"",", setType="&amp;G11,"")&amp;IF(J11="true",", multiTrialSet=true",""),"")
&amp; IF(AND(H11&lt;&gt;"",ISNUMBER(H11)),", undauntedChestId=" &amp; H11,""),"")</f>
        <v>, setType=LIBSETS_SETTYPE_OVERLAND</v>
      </c>
      <c r="BF11" s="21" t="str">
        <f>IF(A11&lt;&gt;"",IF(F11&lt;&gt;"Not in the game (anymore)",IF(AZ11&lt;&gt;"",", isProcSetAllowedInPvP="&amp; AZ11,"")
&amp; IF(F11&lt;&gt;"Not in the game (anymore)",
  IF(V11&lt;&gt;"",", dropMechanic={"&amp;V11&amp;IF(AB11&lt;&gt;"",","&amp;AB11,"")&amp;IF(AH11&lt;&gt;"",","&amp;AH11,"")&amp;IF(AM11&lt;&gt;"",","&amp;AM11,"")&amp;IF(AR11&lt;&gt;"",","&amp;AR11,"")&amp;IF(AW11&lt;&gt;"",","&amp;AW11,"")&amp;"}"
     &amp;IF(OR(W11&lt;&gt;"",AC11&lt;&gt;"",AI11&lt;&gt;"",AN11&lt;&gt;"",AS11&lt;&gt;"",AX11&lt;&gt;"",X11&lt;&gt;"",AD11&lt;&gt;"",AJ11&lt;&gt;"",AO11&lt;&gt;"",AT11&lt;&gt;"",AY11&lt;&gt;""),", dropMechanicDropLocationNames={"
        &amp; IF(OR(W11&lt;&gt;"",AC11&lt;&gt;"",AI11&lt;&gt;"",AN11&lt;&gt;"",AS11&lt;&gt;"",AX11&lt;&gt;""),"['en']={"&amp;IF(W11&lt;&gt;"","'"&amp;W11&amp;"',","'',")&amp;IF(AC11&lt;&gt;"","'"&amp;AC11&amp;"',","'',")&amp;IF(AI11&lt;&gt;"","'"&amp;AI11&amp;"',","'',")&amp;IF(AN11&lt;&gt;"","'"&amp;AN11&amp;"',","'',")&amp;IF(AS11&lt;&gt;"","'"&amp;AS11&amp;"',","'',")&amp;IF(AX11&lt;&gt;"","'"&amp;AX11&amp;"',","'',")&amp;"},","")
        &amp; IF(OR(X11&lt;&gt;"",AD11&lt;&gt;"",AJ11&lt;&gt;"",AO11&lt;&gt;"",AT11&lt;&gt;"",AY11&lt;&gt;""),"['de']={"&amp;IF(X11&lt;&gt;"","'"&amp;X11&amp;"',","'',")&amp;IF(AD11&lt;&gt;"","'"&amp;AD11&amp;"',","'',")&amp;IF(AJ11&lt;&gt;"","'"&amp;AJ11&amp;"',","'',")&amp;IF(AO11&lt;&gt;"","'"&amp;AO11&amp;"',","'',")&amp;IF(AT11&lt;&gt;"","'"&amp;AT11&amp;"',","'',")&amp;IF(AY11&lt;&gt;"","'"&amp;AY11&amp;"',","'',")&amp;"},","")
     &amp; "}",""),"")),""),"")</f>
        <v>, dropMechanic={LIBSETS_DROP_MECHANIC_OVERLAND_BOSS_DELVE,LIBSETS_DROP_MECHANIC_OVERLAND_WORLDBOSS,LIBSETS_DROP_MECHANIC_OVERLAND_BOSS_PUBLIC_DUNGEON,LIBSETS_DROP_MECHANIC_OVERLAND_CHEST}</v>
      </c>
      <c r="BG11" s="21" t="str">
        <f>IF(A11&lt;&gt;"",IF(F11&lt;&gt;"Not in the game (anymore)",
IF(OR(BA11&lt;&gt;"",BB11&lt;&gt;""),", addTooltip={" &amp; IF(BA11&lt;&gt;"","['en']='"&amp; BA11 &amp; "',","")  &amp; IF(AND(BA11&lt;&gt;"",BA11&lt;&gt;BB11), IF(BB11&lt;&gt;"","['de']='"&amp; BB11 &amp; "',",""),"") &amp; "},","")
&amp; "},"
&amp; IF(C11&lt;&gt;"",CONCATENATE(" --",C11," / ",B11,"   [",IF(R11&lt;&gt;"",R11,""),IF(AA11&lt;&gt;"",", "&amp;AA11,""),IF(AG11&lt;&gt;"",", "&amp;AG11,""),IF(AL11&lt;&gt;"",", "&amp;AL11,""),IF(AQ11&lt;&gt;"",", "&amp;AQ11,""),IF(AV11&lt;&gt;"",", "&amp;AV11,""),"]")),""),"")</f>
        <v>}, --Fiord\'s Legacy / Fiords Erbe   [Eastmarch, Eastmarch, Eastmarch, Eastmarch]</v>
      </c>
    </row>
    <row r="12" spans="1:59" x14ac:dyDescent="0.25">
      <c r="A12" s="12">
        <v>28</v>
      </c>
      <c r="B12" t="s">
        <v>744</v>
      </c>
      <c r="C12" t="s">
        <v>745</v>
      </c>
      <c r="D12" s="3">
        <f>A12</f>
        <v>28</v>
      </c>
      <c r="G12" s="8" t="s">
        <v>1477</v>
      </c>
      <c r="I12" t="s">
        <v>91</v>
      </c>
      <c r="J12" t="s">
        <v>91</v>
      </c>
      <c r="K12">
        <v>191</v>
      </c>
      <c r="L12">
        <v>191</v>
      </c>
      <c r="M12">
        <v>191</v>
      </c>
      <c r="O12" s="65" t="s">
        <v>43</v>
      </c>
      <c r="Q12" s="3">
        <f>IF(AND(G12&lt;&gt;"LIBSETS_SETTYPE_BATTLEGROUND",G12&lt;&gt;"LIBSETS_SETTYPE_SPECIAL"), IF(R12&lt;&gt;"",VLOOKUP(R12,'ESO zone constants'!$D$3:$H$10001,5,FALSE),""),"")</f>
        <v>126</v>
      </c>
      <c r="R12" t="str">
        <f>IF(AND(O12&lt;&gt;"",NOT(ISERROR(O12))),O12,
IF(AND(P12&lt;&gt;"",ISNUMBER(P12),P12&gt;0,NOT(ISNA(P12))),VLOOKUP(P12,'ESO zone constants'!$A$3:$D$9999,4,FALSE),
IF(AND(K12&lt;&gt;"",K12&gt;0,NOT(ISERROR(K12))),VLOOKUP(K12,'ESO dumped WayshrineInfo'!$K$3:$N$9994,4,FALSE),"")))</f>
        <v>Elden Hollow I</v>
      </c>
      <c r="T12" s="19" t="str">
        <f>IF(AND(S12&lt;&gt;"",NOT(ISERROR(S12))),S12,IF(Q12&lt;&gt;"",IF(NOT(ISERROR(VLOOKUP(Q12,'ESO Dungeon constants'!$D$3:$H$9999,5,FALSE))),VLOOKUP(Q12,'ESO Dungeon constants'!$D$3:$I$9999,6,FALSE),VLOOKUP(Q12,'ESO zone constants'!$H$3:$K$9987,4,FALSE)),""))</f>
        <v>DLC_BASE_GAME</v>
      </c>
      <c r="U12" s="3" t="str">
        <f>IF(T12&lt;&gt;"",VLOOKUP(T12,'LibSets constants'!$B$4:$C$1003,2,FALSE),"")</f>
        <v>Included in base game</v>
      </c>
      <c r="V12" s="96" t="s">
        <v>3356</v>
      </c>
      <c r="Y12" s="65">
        <v>931</v>
      </c>
      <c r="Z12" s="3">
        <f>IF(AND(G12&lt;&gt;"LIBSETS_SETTYPE_BATTLEGROUND",G12&lt;&gt;"LIBSETS_SETTYPE_SPECIAL"),
IF(AND(Y12&lt;&gt;"",ISNUMBER(Y12),NOT(ISNA(Y12))),Y12,
   IF(AND(L12&lt;&gt;"",ISNUMBER(L12),L12&gt;0,NOT(ISNA(L12))),VLOOKUP(L12,'ESO dumped WayshrineInfo'!$K$3:$L$9994,2,FALSE),"")
),"")</f>
        <v>931</v>
      </c>
      <c r="AA12" t="str">
        <f>IF(AND(Z12&lt;&gt;"",ISNUMBER(Z12),NOT(ISNA(Z12))),VLOOKUP(Z12,'ESO zone constants'!$A$3:$D$9999,4,FALSE),"")</f>
        <v>Elden Hollow II</v>
      </c>
      <c r="AB12" s="96" t="s">
        <v>3356</v>
      </c>
      <c r="AC12" s="43"/>
      <c r="AD12" s="43"/>
      <c r="AE12" s="43"/>
      <c r="AF12" s="3">
        <f>IF(AND(G12&lt;&gt;"LIBSETS_SETTYPE_BATTLEGROUND",G12&lt;&gt;"LIBSETS_SETTYPE_SPECIAL"),
IF(AND(AE12&lt;&gt;"",ISNUMBER(AE12),NOT(ISNA(AE12))),AE12,
   IF(AND(M12&lt;&gt;"",ISNUMBER(M12),M12&gt;0,NOT(ISNA(M12))),VLOOKUP(M12,'ESO dumped WayshrineInfo'!$K$3:$L$9994,2,FALSE),"")
),"")</f>
        <v>383</v>
      </c>
      <c r="AG12" t="str">
        <f>IF(AND(AF12&lt;&gt;"",ISNUMBER(AF12),NOT(ISNA(AF12))),VLOOKUP(AF12,'ESO zone constants'!$A$3:$D$9999,4,FALSE),"")</f>
        <v>Grahtwood</v>
      </c>
      <c r="AH12" s="96" t="s">
        <v>3356</v>
      </c>
      <c r="AI12" s="43"/>
      <c r="AJ12" s="43"/>
      <c r="AK12" s="3" t="str">
        <f>IF(AND(G12&lt;&gt;"LIBSETS_SETTYPE_BATTLEGROUND",G12&lt;&gt;"LIBSETS_SETTYPE_SPECIAL"),IF(AL12&lt;&gt;"",VLOOKUP(AL12,'ESO zone constants'!$D$3:$H$4953,5,FALSE),""),"")</f>
        <v/>
      </c>
      <c r="AM12" s="44"/>
      <c r="AN12" s="43"/>
      <c r="AO12" s="43"/>
      <c r="AP12" s="3" t="str">
        <f>IF(AND(G12&lt;&gt;"LIBSETS_SETTYPE_BATTLEGROUND",G12&lt;&gt;"LIBSETS_SETTYPE_SPECIAL"),IF(AQ12&lt;&gt;"",VLOOKUP(AQ12,'ESO zone constants'!$D$3:$H$4953,5,FALSE),""),"")</f>
        <v/>
      </c>
      <c r="AR12" s="44"/>
      <c r="AS12" s="43"/>
      <c r="AT12" s="43"/>
      <c r="AU12" s="3" t="str">
        <f>IF(AND(G12&lt;&gt;"LIBSETS_SETTYPE_BATTLEGROUND",G12&lt;&gt;"LIBSETS_SETTYPE_SPECIAL"),IF(AV12&lt;&gt;"",VLOOKUP(AV12,'ESO zone constants'!$D$3:$H$4953,5,FALSE),""),"")</f>
        <v/>
      </c>
      <c r="AW12" s="44"/>
      <c r="AX12" s="43"/>
      <c r="AY12" s="43"/>
      <c r="AZ12" s="83" t="s">
        <v>2667</v>
      </c>
      <c r="BA12" s="83"/>
      <c r="BB12" s="83"/>
      <c r="BC12" s="21" t="str">
        <f>IF(A12="???","--","")&amp;IF(F12&lt;&gt;"Not in the game (anymore)",IF(A12&lt;&gt;"",CONCATENATE("[",A12,"] = {wayshrines={")&amp;IF(K12&lt;&gt;"",CONCATENATE(K12,","),"")&amp;IF(L12&lt;&gt;"",CONCATENATE(L12,","),"")&amp;IF(M12&lt;&gt;"",CONCATENATE(M12,","),"")&amp;CONCATENATE("}")&amp;IF(VALUE(N12)&gt;0,CONCATENATE(", traitsNeeded=",N12),"")&amp;CONCATENATE(", dlcId=",IF(T12&lt;&gt;"",T12,"DLC_BASE_GAME")),""),"")</f>
        <v>[28] = {wayshrines={191,191,191,}, dlcId=DLC_BASE_GAME</v>
      </c>
      <c r="BD12" s="21" t="str">
        <f>IF(F12&lt;&gt;"Not in the game (anymore)",IF(A12&lt;&gt;"",IF(Q12&lt;&gt;"",CONCATENATE(", zoneIds={",Q12),"")&amp;IF(Z12&lt;&gt;"",CONCATENATE(",",Z12),"")&amp;IF(AF12&lt;&gt;"",CONCATENATE(",",AF12),"")&amp;IF(AK12&lt;&gt;"",CONCATENATE(",",AK12),"")&amp;IF(AP12&lt;&gt;"",CONCATENATE(",",AP12),"")&amp;IF(AU12&lt;&gt;"",CONCATENATE(",",AU12),"")&amp;IF(Q12&lt;&gt;"",CONCATENATE("}",""),"")&amp;IF(OR(I12="true",I12="false",I12&lt;&gt;""), CONCATENATE(", veteran=", I12), ""),""),"")</f>
        <v>, zoneIds={126,931,383}, veteran=false</v>
      </c>
      <c r="BE12" s="21" t="str">
        <f>IF(A12&lt;&gt;"",IF(F12&lt;&gt;"Not in the game (anymore)",IF(A12&lt;&gt;"",", setType="&amp;G12,"")&amp;IF(J12="true",", multiTrialSet=true",""),"")
&amp; IF(AND(H12&lt;&gt;"",ISNUMBER(H12)),", undauntedChestId=" &amp; H12,""),"")</f>
        <v>, setType=LIBSETS_SETTYPE_DUNGEON</v>
      </c>
      <c r="BF12" s="21" t="str">
        <f>IF(A12&lt;&gt;"",IF(F12&lt;&gt;"Not in the game (anymore)",IF(AZ12&lt;&gt;"",", isProcSetAllowedInPvP="&amp; AZ12,"")
&amp; IF(F12&lt;&gt;"Not in the game (anymore)",
  IF(V12&lt;&gt;"",", dropMechanic={"&amp;V12&amp;IF(AB12&lt;&gt;"",","&amp;AB12,"")&amp;IF(AH12&lt;&gt;"",","&amp;AH12,"")&amp;IF(AM12&lt;&gt;"",","&amp;AM12,"")&amp;IF(AR12&lt;&gt;"",","&amp;AR12,"")&amp;IF(AW12&lt;&gt;"",","&amp;AW12,"")&amp;"}"
     &amp;IF(OR(W12&lt;&gt;"",AC12&lt;&gt;"",AI12&lt;&gt;"",AN12&lt;&gt;"",AS12&lt;&gt;"",AX12&lt;&gt;"",X12&lt;&gt;"",AD12&lt;&gt;"",AJ12&lt;&gt;"",AO12&lt;&gt;"",AT12&lt;&gt;"",AY12&lt;&gt;""),", dropMechanicDropLocationNames={"
        &amp; IF(OR(W12&lt;&gt;"",AC12&lt;&gt;"",AI12&lt;&gt;"",AN12&lt;&gt;"",AS12&lt;&gt;"",AX12&lt;&gt;""),"['en']={"&amp;IF(W12&lt;&gt;"","'"&amp;W12&amp;"',","'',")&amp;IF(AC12&lt;&gt;"","'"&amp;AC12&amp;"',","'',")&amp;IF(AI12&lt;&gt;"","'"&amp;AI12&amp;"',","'',")&amp;IF(AN12&lt;&gt;"","'"&amp;AN12&amp;"',","'',")&amp;IF(AS12&lt;&gt;"","'"&amp;AS12&amp;"',","'',")&amp;IF(AX12&lt;&gt;"","'"&amp;AX12&amp;"',","'',")&amp;"},","")
        &amp; IF(OR(X12&lt;&gt;"",AD12&lt;&gt;"",AJ12&lt;&gt;"",AO12&lt;&gt;"",AT12&lt;&gt;"",AY12&lt;&gt;""),"['de']={"&amp;IF(X12&lt;&gt;"","'"&amp;X12&amp;"',","'',")&amp;IF(AD12&lt;&gt;"","'"&amp;AD12&amp;"',","'',")&amp;IF(AJ12&lt;&gt;"","'"&amp;AJ12&amp;"',","'',")&amp;IF(AO12&lt;&gt;"","'"&amp;AO12&amp;"',","'',")&amp;IF(AT12&lt;&gt;"","'"&amp;AT12&amp;"',","'',")&amp;IF(AY12&lt;&gt;"","'"&amp;AY12&amp;"',","'',")&amp;"},","")
     &amp; "}",""),"")),""),"")</f>
        <v>, dropMechanic={LIBSETS_DROP_MECHANIC_GROUP_DUNGEON_BOSS,LIBSETS_DROP_MECHANIC_GROUP_DUNGEON_BOSS,LIBSETS_DROP_MECHANIC_GROUP_DUNGEON_BOSS}</v>
      </c>
      <c r="BG12" s="21" t="str">
        <f>IF(A12&lt;&gt;"",IF(F12&lt;&gt;"Not in the game (anymore)",
IF(OR(BA12&lt;&gt;"",BB12&lt;&gt;""),", addTooltip={" &amp; IF(BA12&lt;&gt;"","['en']='"&amp; BA12 &amp; "',","")  &amp; IF(AND(BA12&lt;&gt;"",BA12&lt;&gt;BB12), IF(BB12&lt;&gt;"","['de']='"&amp; BB12 &amp; "',",""),"") &amp; "},","")
&amp; "},"
&amp; IF(C12&lt;&gt;"",CONCATENATE(" --",C12," / ",B12,"   [",IF(R12&lt;&gt;"",R12,""),IF(AA12&lt;&gt;"",", "&amp;AA12,""),IF(AG12&lt;&gt;"",", "&amp;AG12,""),IF(AL12&lt;&gt;"",", "&amp;AL12,""),IF(AQ12&lt;&gt;"",", "&amp;AQ12,""),IF(AV12&lt;&gt;"",", "&amp;AV12,""),"]")),""),"")</f>
        <v>}, --Barkskin / Borkenhaut   [Elden Hollow I, Elden Hollow II, Grahtwood]</v>
      </c>
    </row>
    <row r="13" spans="1:59" x14ac:dyDescent="0.25">
      <c r="A13" s="12">
        <v>29</v>
      </c>
      <c r="B13" t="s">
        <v>746</v>
      </c>
      <c r="C13" t="s">
        <v>2551</v>
      </c>
      <c r="D13" s="3">
        <f>A13</f>
        <v>29</v>
      </c>
      <c r="G13" s="8" t="s">
        <v>1477</v>
      </c>
      <c r="I13" t="s">
        <v>91</v>
      </c>
      <c r="J13" t="s">
        <v>91</v>
      </c>
      <c r="K13">
        <v>189</v>
      </c>
      <c r="L13">
        <v>189</v>
      </c>
      <c r="M13">
        <v>189</v>
      </c>
      <c r="O13" s="65" t="s">
        <v>62</v>
      </c>
      <c r="Q13" s="3">
        <f>IF(AND(G13&lt;&gt;"LIBSETS_SETTYPE_BATTLEGROUND",G13&lt;&gt;"LIBSETS_SETTYPE_SPECIAL"), IF(R13&lt;&gt;"",VLOOKUP(R13,'ESO zone constants'!$D$3:$H$10001,5,FALSE),""),"")</f>
        <v>146</v>
      </c>
      <c r="R13" t="str">
        <f>IF(AND(O13&lt;&gt;"",NOT(ISERROR(O13))),O13,
IF(AND(P13&lt;&gt;"",ISNUMBER(P13),P13&gt;0,NOT(ISNA(P13))),VLOOKUP(P13,'ESO zone constants'!$A$3:$D$9999,4,FALSE),
IF(AND(K13&lt;&gt;"",K13&gt;0,NOT(ISERROR(K13))),VLOOKUP(K13,'ESO dumped WayshrineInfo'!$K$3:$N$9994,4,FALSE),"")))</f>
        <v>Wayrest Sewers I</v>
      </c>
      <c r="T13" s="19" t="str">
        <f>IF(AND(S13&lt;&gt;"",NOT(ISERROR(S13))),S13,IF(Q13&lt;&gt;"",IF(NOT(ISERROR(VLOOKUP(Q13,'ESO Dungeon constants'!$D$3:$H$9999,5,FALSE))),VLOOKUP(Q13,'ESO Dungeon constants'!$D$3:$I$9999,6,FALSE),VLOOKUP(Q13,'ESO zone constants'!$H$3:$K$9987,4,FALSE)),""))</f>
        <v>DLC_BASE_GAME</v>
      </c>
      <c r="U13" s="3" t="str">
        <f>IF(T13&lt;&gt;"",VLOOKUP(T13,'LibSets constants'!$B$4:$C$1003,2,FALSE),"")</f>
        <v>Included in base game</v>
      </c>
      <c r="V13" s="96" t="s">
        <v>3356</v>
      </c>
      <c r="Y13" s="65">
        <v>933</v>
      </c>
      <c r="Z13" s="3">
        <f>IF(AND(G13&lt;&gt;"LIBSETS_SETTYPE_BATTLEGROUND",G13&lt;&gt;"LIBSETS_SETTYPE_SPECIAL"),
IF(AND(Y13&lt;&gt;"",ISNUMBER(Y13),NOT(ISNA(Y13))),Y13,
   IF(AND(L13&lt;&gt;"",ISNUMBER(L13),L13&gt;0,NOT(ISNA(L13))),VLOOKUP(L13,'ESO dumped WayshrineInfo'!$K$3:$L$9994,2,FALSE),"")
),"")</f>
        <v>933</v>
      </c>
      <c r="AA13" t="str">
        <f>IF(AND(Z13&lt;&gt;"",ISNUMBER(Z13),NOT(ISNA(Z13))),VLOOKUP(Z13,'ESO zone constants'!$A$3:$D$9999,4,FALSE),"")</f>
        <v>Wayrest Sewers II</v>
      </c>
      <c r="AB13" s="96" t="s">
        <v>3356</v>
      </c>
      <c r="AC13" s="43"/>
      <c r="AD13" s="43"/>
      <c r="AE13" s="43"/>
      <c r="AF13" s="3">
        <f>IF(AND(G13&lt;&gt;"LIBSETS_SETTYPE_BATTLEGROUND",G13&lt;&gt;"LIBSETS_SETTYPE_SPECIAL"),
IF(AND(AE13&lt;&gt;"",ISNUMBER(AE13),NOT(ISNA(AE13))),AE13,
   IF(AND(M13&lt;&gt;"",ISNUMBER(M13),M13&gt;0,NOT(ISNA(M13))),VLOOKUP(M13,'ESO dumped WayshrineInfo'!$K$3:$L$9994,2,FALSE),"")
),"")</f>
        <v>19</v>
      </c>
      <c r="AG13" t="str">
        <f>IF(AND(AF13&lt;&gt;"",ISNUMBER(AF13),NOT(ISNA(AF13))),VLOOKUP(AF13,'ESO zone constants'!$A$3:$D$9999,4,FALSE),"")</f>
        <v>Stormhaven</v>
      </c>
      <c r="AH13" s="96" t="s">
        <v>3356</v>
      </c>
      <c r="AI13" s="43"/>
      <c r="AJ13" s="43"/>
      <c r="AK13" s="3" t="str">
        <f>IF(AND(G13&lt;&gt;"LIBSETS_SETTYPE_BATTLEGROUND",G13&lt;&gt;"LIBSETS_SETTYPE_SPECIAL"),IF(AL13&lt;&gt;"",VLOOKUP(AL13,'ESO zone constants'!$D$3:$H$4953,5,FALSE),""),"")</f>
        <v/>
      </c>
      <c r="AM13" s="44"/>
      <c r="AN13" s="43"/>
      <c r="AO13" s="43"/>
      <c r="AP13" s="3" t="str">
        <f>IF(AND(G13&lt;&gt;"LIBSETS_SETTYPE_BATTLEGROUND",G13&lt;&gt;"LIBSETS_SETTYPE_SPECIAL"),IF(AQ13&lt;&gt;"",VLOOKUP(AQ13,'ESO zone constants'!$D$3:$H$4953,5,FALSE),""),"")</f>
        <v/>
      </c>
      <c r="AR13" s="44"/>
      <c r="AS13" s="43"/>
      <c r="AT13" s="43"/>
      <c r="AU13" s="3" t="str">
        <f>IF(AND(G13&lt;&gt;"LIBSETS_SETTYPE_BATTLEGROUND",G13&lt;&gt;"LIBSETS_SETTYPE_SPECIAL"),IF(AV13&lt;&gt;"",VLOOKUP(AV13,'ESO zone constants'!$D$3:$H$4953,5,FALSE),""),"")</f>
        <v/>
      </c>
      <c r="AW13" s="44"/>
      <c r="AX13" s="43"/>
      <c r="AY13" s="43"/>
      <c r="AZ13" s="83" t="s">
        <v>2668</v>
      </c>
      <c r="BA13" s="83"/>
      <c r="BB13" s="83"/>
      <c r="BC13" s="21" t="str">
        <f>IF(A13="???","--","")&amp;IF(F13&lt;&gt;"Not in the game (anymore)",IF(A13&lt;&gt;"",CONCATENATE("[",A13,"] = {wayshrines={")&amp;IF(K13&lt;&gt;"",CONCATENATE(K13,","),"")&amp;IF(L13&lt;&gt;"",CONCATENATE(L13,","),"")&amp;IF(M13&lt;&gt;"",CONCATENATE(M13,","),"")&amp;CONCATENATE("}")&amp;IF(VALUE(N13)&gt;0,CONCATENATE(", traitsNeeded=",N13),"")&amp;CONCATENATE(", dlcId=",IF(T13&lt;&gt;"",T13,"DLC_BASE_GAME")),""),"")</f>
        <v>[29] = {wayshrines={189,189,189,}, dlcId=DLC_BASE_GAME</v>
      </c>
      <c r="BD13" s="21" t="str">
        <f>IF(F13&lt;&gt;"Not in the game (anymore)",IF(A13&lt;&gt;"",IF(Q13&lt;&gt;"",CONCATENATE(", zoneIds={",Q13),"")&amp;IF(Z13&lt;&gt;"",CONCATENATE(",",Z13),"")&amp;IF(AF13&lt;&gt;"",CONCATENATE(",",AF13),"")&amp;IF(AK13&lt;&gt;"",CONCATENATE(",",AK13),"")&amp;IF(AP13&lt;&gt;"",CONCATENATE(",",AP13),"")&amp;IF(AU13&lt;&gt;"",CONCATENATE(",",AU13),"")&amp;IF(Q13&lt;&gt;"",CONCATENATE("}",""),"")&amp;IF(OR(I13="true",I13="false",I13&lt;&gt;""), CONCATENATE(", veteran=", I13), ""),""),"")</f>
        <v>, zoneIds={146,933,19}, veteran=false</v>
      </c>
      <c r="BE13" s="21" t="str">
        <f>IF(A13&lt;&gt;"",IF(F13&lt;&gt;"Not in the game (anymore)",IF(A13&lt;&gt;"",", setType="&amp;G13,"")&amp;IF(J13="true",", multiTrialSet=true",""),"")
&amp; IF(AND(H13&lt;&gt;"",ISNUMBER(H13)),", undauntedChestId=" &amp; H13,""),"")</f>
        <v>, setType=LIBSETS_SETTYPE_DUNGEON</v>
      </c>
      <c r="BF13" s="21" t="str">
        <f>IF(A13&lt;&gt;"",IF(F13&lt;&gt;"Not in the game (anymore)",IF(AZ13&lt;&gt;"",", isProcSetAllowedInPvP="&amp; AZ13,"")
&amp; IF(F13&lt;&gt;"Not in the game (anymore)",
  IF(V13&lt;&gt;"",", dropMechanic={"&amp;V13&amp;IF(AB13&lt;&gt;"",","&amp;AB13,"")&amp;IF(AH13&lt;&gt;"",","&amp;AH13,"")&amp;IF(AM13&lt;&gt;"",","&amp;AM13,"")&amp;IF(AR13&lt;&gt;"",","&amp;AR13,"")&amp;IF(AW13&lt;&gt;"",","&amp;AW13,"")&amp;"}"
     &amp;IF(OR(W13&lt;&gt;"",AC13&lt;&gt;"",AI13&lt;&gt;"",AN13&lt;&gt;"",AS13&lt;&gt;"",AX13&lt;&gt;"",X13&lt;&gt;"",AD13&lt;&gt;"",AJ13&lt;&gt;"",AO13&lt;&gt;"",AT13&lt;&gt;"",AY13&lt;&gt;""),", dropMechanicDropLocationNames={"
        &amp; IF(OR(W13&lt;&gt;"",AC13&lt;&gt;"",AI13&lt;&gt;"",AN13&lt;&gt;"",AS13&lt;&gt;"",AX13&lt;&gt;""),"['en']={"&amp;IF(W13&lt;&gt;"","'"&amp;W13&amp;"',","'',")&amp;IF(AC13&lt;&gt;"","'"&amp;AC13&amp;"',","'',")&amp;IF(AI13&lt;&gt;"","'"&amp;AI13&amp;"',","'',")&amp;IF(AN13&lt;&gt;"","'"&amp;AN13&amp;"',","'',")&amp;IF(AS13&lt;&gt;"","'"&amp;AS13&amp;"',","'',")&amp;IF(AX13&lt;&gt;"","'"&amp;AX13&amp;"',","'',")&amp;"},","")
        &amp; IF(OR(X13&lt;&gt;"",AD13&lt;&gt;"",AJ13&lt;&gt;"",AO13&lt;&gt;"",AT13&lt;&gt;"",AY13&lt;&gt;""),"['de']={"&amp;IF(X13&lt;&gt;"","'"&amp;X13&amp;"',","'',")&amp;IF(AD13&lt;&gt;"","'"&amp;AD13&amp;"',","'',")&amp;IF(AJ13&lt;&gt;"","'"&amp;AJ13&amp;"',","'',")&amp;IF(AO13&lt;&gt;"","'"&amp;AO13&amp;"',","'',")&amp;IF(AT13&lt;&gt;"","'"&amp;AT13&amp;"',","'',")&amp;IF(AY13&lt;&gt;"","'"&amp;AY13&amp;"',","'',")&amp;"},","")
     &amp; "}",""),"")),""),"")</f>
        <v>, isProcSetAllowedInPvP=1, dropMechanic={LIBSETS_DROP_MECHANIC_GROUP_DUNGEON_BOSS,LIBSETS_DROP_MECHANIC_GROUP_DUNGEON_BOSS,LIBSETS_DROP_MECHANIC_GROUP_DUNGEON_BOSS}</v>
      </c>
      <c r="BG13" s="21" t="str">
        <f>IF(A13&lt;&gt;"",IF(F13&lt;&gt;"Not in the game (anymore)",
IF(OR(BA13&lt;&gt;"",BB13&lt;&gt;""),", addTooltip={" &amp; IF(BA13&lt;&gt;"","['en']='"&amp; BA13 &amp; "',","")  &amp; IF(AND(BA13&lt;&gt;"",BA13&lt;&gt;BB13), IF(BB13&lt;&gt;"","['de']='"&amp; BB13 &amp; "',",""),"") &amp; "},","")
&amp; "},"
&amp; IF(C13&lt;&gt;"",CONCATENATE(" --",C13," / ",B13,"   [",IF(R13&lt;&gt;"",R13,""),IF(AA13&lt;&gt;"",", "&amp;AA13,""),IF(AG13&lt;&gt;"",", "&amp;AG13,""),IF(AL13&lt;&gt;"",", "&amp;AL13,""),IF(AQ13&lt;&gt;"",", "&amp;AQ13,""),IF(AV13&lt;&gt;"",", "&amp;AV13,""),"]")),""),"")</f>
        <v>}, --Sergeant\'s Mail / Rüstung des Feldwebels   [Wayrest Sewers I, Wayrest Sewers II, Stormhaven]</v>
      </c>
    </row>
    <row r="14" spans="1:59" s="14" customFormat="1" x14ac:dyDescent="0.25">
      <c r="A14" s="12">
        <v>30</v>
      </c>
      <c r="B14" t="s">
        <v>747</v>
      </c>
      <c r="C14" t="s">
        <v>2552</v>
      </c>
      <c r="D14" s="3">
        <f>A14</f>
        <v>30</v>
      </c>
      <c r="E14" s="42"/>
      <c r="F14"/>
      <c r="G14" s="8" t="s">
        <v>1480</v>
      </c>
      <c r="H14"/>
      <c r="I14" t="s">
        <v>91</v>
      </c>
      <c r="J14" t="s">
        <v>91</v>
      </c>
      <c r="K14">
        <v>102</v>
      </c>
      <c r="L14">
        <v>102</v>
      </c>
      <c r="M14">
        <v>102</v>
      </c>
      <c r="N14"/>
      <c r="O14" s="65" t="s">
        <v>108</v>
      </c>
      <c r="P14" s="65"/>
      <c r="Q14" s="3">
        <f>IF(AND(G14&lt;&gt;"LIBSETS_SETTYPE_BATTLEGROUND",G14&lt;&gt;"LIBSETS_SETTYPE_SPECIAL"), IF(R14&lt;&gt;"",VLOOKUP(R14,'ESO zone constants'!$D$3:$H$10001,5,FALSE),""),"")</f>
        <v>58</v>
      </c>
      <c r="R14" t="str">
        <f>IF(AND(O14&lt;&gt;"",NOT(ISERROR(O14))),O14,
IF(AND(P14&lt;&gt;"",ISNUMBER(P14),P14&gt;0,NOT(ISNA(P14))),VLOOKUP(P14,'ESO zone constants'!$A$3:$D$9999,4,FALSE),
IF(AND(K14&lt;&gt;"",K14&gt;0,NOT(ISERROR(K14))),VLOOKUP(K14,'ESO dumped WayshrineInfo'!$K$3:$N$9994,4,FALSE),"")))</f>
        <v>Malabal Tor</v>
      </c>
      <c r="S14" s="65"/>
      <c r="T14" s="19" t="str">
        <f>IF(AND(S14&lt;&gt;"",NOT(ISERROR(S14))),S14,IF(Q14&lt;&gt;"",IF(NOT(ISERROR(VLOOKUP(Q14,'ESO Dungeon constants'!$D$3:$H$9999,5,FALSE))),VLOOKUP(Q14,'ESO Dungeon constants'!$D$3:$I$9999,6,FALSE),VLOOKUP(Q14,'ESO zone constants'!$H$3:$K$9987,4,FALSE)),""))</f>
        <v>DLC_BASE_GAME</v>
      </c>
      <c r="U14" s="3" t="str">
        <f>IF(T14&lt;&gt;"",VLOOKUP(T14,'LibSets constants'!$B$4:$C$1003,2,FALSE),"")</f>
        <v>Included in base game</v>
      </c>
      <c r="V14" s="96" t="s">
        <v>1560</v>
      </c>
      <c r="W14" s="3"/>
      <c r="X14" s="3"/>
      <c r="Y14" s="65"/>
      <c r="Z14" s="3">
        <f>IF(AND(G14&lt;&gt;"LIBSETS_SETTYPE_BATTLEGROUND",G14&lt;&gt;"LIBSETS_SETTYPE_SPECIAL"),
IF(AND(Y14&lt;&gt;"",ISNUMBER(Y14),NOT(ISNA(Y14))),Y14,
   IF(AND(L14&lt;&gt;"",ISNUMBER(L14),L14&gt;0,NOT(ISNA(L14))),VLOOKUP(L14,'ESO dumped WayshrineInfo'!$K$3:$L$9994,2,FALSE),"")
),"")</f>
        <v>58</v>
      </c>
      <c r="AA14" t="str">
        <f>IF(AND(Z14&lt;&gt;"",ISNUMBER(Z14),NOT(ISNA(Z14))),VLOOKUP(Z14,'ESO zone constants'!$A$3:$D$9999,4,FALSE),"")</f>
        <v>Malabal Tor</v>
      </c>
      <c r="AB14" s="96" t="s">
        <v>1561</v>
      </c>
      <c r="AC14" s="43"/>
      <c r="AD14" s="43"/>
      <c r="AE14" s="43"/>
      <c r="AF14" s="3">
        <f>IF(AND(G14&lt;&gt;"LIBSETS_SETTYPE_BATTLEGROUND",G14&lt;&gt;"LIBSETS_SETTYPE_SPECIAL"),
IF(AND(AE14&lt;&gt;"",ISNUMBER(AE14),NOT(ISNA(AE14))),AE14,
   IF(AND(M14&lt;&gt;"",ISNUMBER(M14),M14&gt;0,NOT(ISNA(M14))),VLOOKUP(M14,'ESO dumped WayshrineInfo'!$K$3:$L$9994,2,FALSE),"")
),"")</f>
        <v>58</v>
      </c>
      <c r="AG14" t="str">
        <f>IF(AND(AF14&lt;&gt;"",ISNUMBER(AF14),NOT(ISNA(AF14))),VLOOKUP(AF14,'ESO zone constants'!$A$3:$D$9999,4,FALSE),"")</f>
        <v>Malabal Tor</v>
      </c>
      <c r="AH14" s="44" t="s">
        <v>1562</v>
      </c>
      <c r="AI14" s="43"/>
      <c r="AJ14" s="43"/>
      <c r="AK14" s="3">
        <f>IF(AND(G14&lt;&gt;"LIBSETS_SETTYPE_BATTLEGROUND",G14&lt;&gt;"LIBSETS_SETTYPE_SPECIAL"),IF(AL14&lt;&gt;"",VLOOKUP(AL14,'ESO zone constants'!$D$3:$H$4953,5,FALSE),""),"")</f>
        <v>58</v>
      </c>
      <c r="AL14" t="s">
        <v>108</v>
      </c>
      <c r="AM14" s="44" t="s">
        <v>1563</v>
      </c>
      <c r="AN14" s="43"/>
      <c r="AO14" s="43"/>
      <c r="AP14" s="3" t="str">
        <f>IF(AND(G14&lt;&gt;"LIBSETS_SETTYPE_BATTLEGROUND",G14&lt;&gt;"LIBSETS_SETTYPE_SPECIAL"),IF(AQ14&lt;&gt;"",VLOOKUP(AQ14,'ESO zone constants'!$D$3:$H$4953,5,FALSE),""),"")</f>
        <v/>
      </c>
      <c r="AQ14"/>
      <c r="AR14" s="44"/>
      <c r="AS14" s="43"/>
      <c r="AT14" s="43"/>
      <c r="AU14" s="3" t="str">
        <f>IF(AND(G14&lt;&gt;"LIBSETS_SETTYPE_BATTLEGROUND",G14&lt;&gt;"LIBSETS_SETTYPE_SPECIAL"),IF(AV14&lt;&gt;"",VLOOKUP(AV14,'ESO zone constants'!$D$3:$H$4953,5,FALSE),""),"")</f>
        <v/>
      </c>
      <c r="AV14"/>
      <c r="AW14" s="44"/>
      <c r="AX14" s="43"/>
      <c r="AY14" s="43"/>
      <c r="AZ14" s="83" t="s">
        <v>2667</v>
      </c>
      <c r="BA14" s="83"/>
      <c r="BB14" s="83"/>
      <c r="BC14" s="21" t="str">
        <f>IF(A14="???","--","")&amp;IF(F14&lt;&gt;"Not in the game (anymore)",IF(A14&lt;&gt;"",CONCATENATE("[",A14,"] = {wayshrines={")&amp;IF(K14&lt;&gt;"",CONCATENATE(K14,","),"")&amp;IF(L14&lt;&gt;"",CONCATENATE(L14,","),"")&amp;IF(M14&lt;&gt;"",CONCATENATE(M14,","),"")&amp;CONCATENATE("}")&amp;IF(VALUE(N14)&gt;0,CONCATENATE(", traitsNeeded=",N14),"")&amp;CONCATENATE(", dlcId=",IF(T14&lt;&gt;"",T14,"DLC_BASE_GAME")),""),"")</f>
        <v>[30] = {wayshrines={102,102,102,}, dlcId=DLC_BASE_GAME</v>
      </c>
      <c r="BD14" s="21" t="str">
        <f>IF(F14&lt;&gt;"Not in the game (anymore)",IF(A14&lt;&gt;"",IF(Q14&lt;&gt;"",CONCATENATE(", zoneIds={",Q14),"")&amp;IF(Z14&lt;&gt;"",CONCATENATE(",",Z14),"")&amp;IF(AF14&lt;&gt;"",CONCATENATE(",",AF14),"")&amp;IF(AK14&lt;&gt;"",CONCATENATE(",",AK14),"")&amp;IF(AP14&lt;&gt;"",CONCATENATE(",",AP14),"")&amp;IF(AU14&lt;&gt;"",CONCATENATE(",",AU14),"")&amp;IF(Q14&lt;&gt;"",CONCATENATE("}",""),"")&amp;IF(OR(I14="true",I14="false",I14&lt;&gt;""), CONCATENATE(", veteran=", I14), ""),""),"")</f>
        <v>, zoneIds={58,58,58,58}, veteran=false</v>
      </c>
      <c r="BE14" s="21" t="str">
        <f>IF(A14&lt;&gt;"",IF(F14&lt;&gt;"Not in the game (anymore)",IF(A14&lt;&gt;"",", setType="&amp;G14,"")&amp;IF(J14="true",", multiTrialSet=true",""),"")
&amp; IF(AND(H14&lt;&gt;"",ISNUMBER(H14)),", undauntedChestId=" &amp; H14,""),"")</f>
        <v>, setType=LIBSETS_SETTYPE_OVERLAND</v>
      </c>
      <c r="BF14" s="21" t="str">
        <f>IF(A14&lt;&gt;"",IF(F14&lt;&gt;"Not in the game (anymore)",IF(AZ14&lt;&gt;"",", isProcSetAllowedInPvP="&amp; AZ14,"")
&amp; IF(F14&lt;&gt;"Not in the game (anymore)",
  IF(V14&lt;&gt;"",", dropMechanic={"&amp;V14&amp;IF(AB14&lt;&gt;"",","&amp;AB14,"")&amp;IF(AH14&lt;&gt;"",","&amp;AH14,"")&amp;IF(AM14&lt;&gt;"",","&amp;AM14,"")&amp;IF(AR14&lt;&gt;"",","&amp;AR14,"")&amp;IF(AW14&lt;&gt;"",","&amp;AW14,"")&amp;"}"
     &amp;IF(OR(W14&lt;&gt;"",AC14&lt;&gt;"",AI14&lt;&gt;"",AN14&lt;&gt;"",AS14&lt;&gt;"",AX14&lt;&gt;"",X14&lt;&gt;"",AD14&lt;&gt;"",AJ14&lt;&gt;"",AO14&lt;&gt;"",AT14&lt;&gt;"",AY14&lt;&gt;""),", dropMechanicDropLocationNames={"
        &amp; IF(OR(W14&lt;&gt;"",AC14&lt;&gt;"",AI14&lt;&gt;"",AN14&lt;&gt;"",AS14&lt;&gt;"",AX14&lt;&gt;""),"['en']={"&amp;IF(W14&lt;&gt;"","'"&amp;W14&amp;"',","'',")&amp;IF(AC14&lt;&gt;"","'"&amp;AC14&amp;"',","'',")&amp;IF(AI14&lt;&gt;"","'"&amp;AI14&amp;"',","'',")&amp;IF(AN14&lt;&gt;"","'"&amp;AN14&amp;"',","'',")&amp;IF(AS14&lt;&gt;"","'"&amp;AS14&amp;"',","'',")&amp;IF(AX14&lt;&gt;"","'"&amp;AX14&amp;"',","'',")&amp;"},","")
        &amp; IF(OR(X14&lt;&gt;"",AD14&lt;&gt;"",AJ14&lt;&gt;"",AO14&lt;&gt;"",AT14&lt;&gt;"",AY14&lt;&gt;""),"['de']={"&amp;IF(X14&lt;&gt;"","'"&amp;X14&amp;"',","'',")&amp;IF(AD14&lt;&gt;"","'"&amp;AD14&amp;"',","'',")&amp;IF(AJ14&lt;&gt;"","'"&amp;AJ14&amp;"',","'',")&amp;IF(AO14&lt;&gt;"","'"&amp;AO14&amp;"',","'',")&amp;IF(AT14&lt;&gt;"","'"&amp;AT14&amp;"',","'',")&amp;IF(AY14&lt;&gt;"","'"&amp;AY14&amp;"',","'',")&amp;"},","")
     &amp; "}",""),"")),""),"")</f>
        <v>, dropMechanic={LIBSETS_DROP_MECHANIC_OVERLAND_BOSS_DELVE,LIBSETS_DROP_MECHANIC_OVERLAND_WORLDBOSS,LIBSETS_DROP_MECHANIC_OVERLAND_BOSS_PUBLIC_DUNGEON,LIBSETS_DROP_MECHANIC_OVERLAND_CHEST}</v>
      </c>
      <c r="BG14" s="21" t="str">
        <f>IF(A14&lt;&gt;"",IF(F14&lt;&gt;"Not in the game (anymore)",
IF(OR(BA14&lt;&gt;"",BB14&lt;&gt;""),", addTooltip={" &amp; IF(BA14&lt;&gt;"","['en']='"&amp; BA14 &amp; "',","")  &amp; IF(AND(BA14&lt;&gt;"",BA14&lt;&gt;BB14), IF(BB14&lt;&gt;"","['de']='"&amp; BB14 &amp; "',",""),"") &amp; "},","")
&amp; "},"
&amp; IF(C14&lt;&gt;"",CONCATENATE(" --",C14," / ",B14,"   [",IF(R14&lt;&gt;"",R14,""),IF(AA14&lt;&gt;"",", "&amp;AA14,""),IF(AG14&lt;&gt;"",", "&amp;AG14,""),IF(AL14&lt;&gt;"",", "&amp;AL14,""),IF(AQ14&lt;&gt;"",", "&amp;AQ14,""),IF(AV14&lt;&gt;"",", "&amp;AV14,""),"]")),""),"")</f>
        <v>}, --Thunderbug\'s Carapace / Donnerkäferpanzer   [Malabal Tor, Malabal Tor, Malabal Tor, Malabal Tor]</v>
      </c>
    </row>
    <row r="15" spans="1:59" x14ac:dyDescent="0.25">
      <c r="A15" s="12">
        <v>31</v>
      </c>
      <c r="B15" t="s">
        <v>748</v>
      </c>
      <c r="C15" t="s">
        <v>749</v>
      </c>
      <c r="D15" s="3">
        <f>A15</f>
        <v>31</v>
      </c>
      <c r="E15" s="42"/>
      <c r="G15" s="8" t="s">
        <v>1480</v>
      </c>
      <c r="I15" t="s">
        <v>91</v>
      </c>
      <c r="J15" t="s">
        <v>91</v>
      </c>
      <c r="K15">
        <v>65</v>
      </c>
      <c r="L15">
        <v>65</v>
      </c>
      <c r="M15">
        <v>65</v>
      </c>
      <c r="O15" s="65" t="s">
        <v>106</v>
      </c>
      <c r="Q15" s="3">
        <f>IF(AND(G15&lt;&gt;"LIBSETS_SETTYPE_BATTLEGROUND",G15&lt;&gt;"LIBSETS_SETTYPE_SPECIAL"), IF(R15&lt;&gt;"",VLOOKUP(R15,'ESO zone constants'!$D$3:$H$10001,5,FALSE),""),"")</f>
        <v>41</v>
      </c>
      <c r="R15" t="str">
        <f>IF(AND(O15&lt;&gt;"",NOT(ISERROR(O15))),O15,
IF(AND(P15&lt;&gt;"",ISNUMBER(P15),P15&gt;0,NOT(ISNA(P15))),VLOOKUP(P15,'ESO zone constants'!$A$3:$D$9999,4,FALSE),
IF(AND(K15&lt;&gt;"",K15&gt;0,NOT(ISERROR(K15))),VLOOKUP(K15,'ESO dumped WayshrineInfo'!$K$3:$N$9994,4,FALSE),"")))</f>
        <v>Stonefalls</v>
      </c>
      <c r="T15" s="19" t="str">
        <f>IF(AND(S15&lt;&gt;"",NOT(ISERROR(S15))),S15,IF(Q15&lt;&gt;"",IF(NOT(ISERROR(VLOOKUP(Q15,'ESO Dungeon constants'!$D$3:$H$9999,5,FALSE))),VLOOKUP(Q15,'ESO Dungeon constants'!$D$3:$I$9999,6,FALSE),VLOOKUP(Q15,'ESO zone constants'!$H$3:$K$9987,4,FALSE)),""))</f>
        <v>DLC_BASE_GAME</v>
      </c>
      <c r="U15" s="3" t="str">
        <f>IF(T15&lt;&gt;"",VLOOKUP(T15,'LibSets constants'!$B$4:$C$1003,2,FALSE),"")</f>
        <v>Included in base game</v>
      </c>
      <c r="V15" s="96" t="s">
        <v>1560</v>
      </c>
      <c r="Y15" s="65"/>
      <c r="Z15" s="3">
        <f>IF(AND(G15&lt;&gt;"LIBSETS_SETTYPE_BATTLEGROUND",G15&lt;&gt;"LIBSETS_SETTYPE_SPECIAL"),
IF(AND(Y15&lt;&gt;"",ISNUMBER(Y15),NOT(ISNA(Y15))),Y15,
   IF(AND(L15&lt;&gt;"",ISNUMBER(L15),L15&gt;0,NOT(ISNA(L15))),VLOOKUP(L15,'ESO dumped WayshrineInfo'!$K$3:$L$9994,2,FALSE),"")
),"")</f>
        <v>41</v>
      </c>
      <c r="AA15" t="str">
        <f>IF(AND(Z15&lt;&gt;"",ISNUMBER(Z15),NOT(ISNA(Z15))),VLOOKUP(Z15,'ESO zone constants'!$A$3:$D$9999,4,FALSE),"")</f>
        <v>Stonefalls</v>
      </c>
      <c r="AB15" s="96" t="s">
        <v>1561</v>
      </c>
      <c r="AC15" s="43"/>
      <c r="AD15" s="43"/>
      <c r="AE15" s="43"/>
      <c r="AF15" s="3">
        <f>IF(AND(G15&lt;&gt;"LIBSETS_SETTYPE_BATTLEGROUND",G15&lt;&gt;"LIBSETS_SETTYPE_SPECIAL"),
IF(AND(AE15&lt;&gt;"",ISNUMBER(AE15),NOT(ISNA(AE15))),AE15,
   IF(AND(M15&lt;&gt;"",ISNUMBER(M15),M15&gt;0,NOT(ISNA(M15))),VLOOKUP(M15,'ESO dumped WayshrineInfo'!$K$3:$L$9994,2,FALSE),"")
),"")</f>
        <v>41</v>
      </c>
      <c r="AG15" t="str">
        <f>IF(AND(AF15&lt;&gt;"",ISNUMBER(AF15),NOT(ISNA(AF15))),VLOOKUP(AF15,'ESO zone constants'!$A$3:$D$9999,4,FALSE),"")</f>
        <v>Stonefalls</v>
      </c>
      <c r="AH15" s="44" t="s">
        <v>1562</v>
      </c>
      <c r="AI15" s="43"/>
      <c r="AJ15" s="43"/>
      <c r="AK15" s="3">
        <f>IF(AND(G15&lt;&gt;"LIBSETS_SETTYPE_BATTLEGROUND",G15&lt;&gt;"LIBSETS_SETTYPE_SPECIAL"),IF(AL15&lt;&gt;"",VLOOKUP(AL15,'ESO zone constants'!$D$3:$H$4953,5,FALSE),""),"")</f>
        <v>41</v>
      </c>
      <c r="AL15" t="s">
        <v>106</v>
      </c>
      <c r="AM15" s="44" t="s">
        <v>1563</v>
      </c>
      <c r="AN15" s="43"/>
      <c r="AO15" s="43"/>
      <c r="AP15" s="3" t="str">
        <f>IF(AND(G15&lt;&gt;"LIBSETS_SETTYPE_BATTLEGROUND",G15&lt;&gt;"LIBSETS_SETTYPE_SPECIAL"),IF(AQ15&lt;&gt;"",VLOOKUP(AQ15,'ESO zone constants'!$D$3:$H$4953,5,FALSE),""),"")</f>
        <v/>
      </c>
      <c r="AR15" s="44"/>
      <c r="AS15" s="43"/>
      <c r="AT15" s="43"/>
      <c r="AU15" s="3" t="str">
        <f>IF(AND(G15&lt;&gt;"LIBSETS_SETTYPE_BATTLEGROUND",G15&lt;&gt;"LIBSETS_SETTYPE_SPECIAL"),IF(AV15&lt;&gt;"",VLOOKUP(AV15,'ESO zone constants'!$D$3:$H$4953,5,FALSE),""),"")</f>
        <v/>
      </c>
      <c r="AW15" s="44"/>
      <c r="AX15" s="43"/>
      <c r="AY15" s="43"/>
      <c r="AZ15" s="83" t="s">
        <v>2668</v>
      </c>
      <c r="BA15" s="83"/>
      <c r="BB15" s="83"/>
      <c r="BC15" s="21" t="str">
        <f>IF(A15="???","--","")&amp;IF(F15&lt;&gt;"Not in the game (anymore)",IF(A15&lt;&gt;"",CONCATENATE("[",A15,"] = {wayshrines={")&amp;IF(K15&lt;&gt;"",CONCATENATE(K15,","),"")&amp;IF(L15&lt;&gt;"",CONCATENATE(L15,","),"")&amp;IF(M15&lt;&gt;"",CONCATENATE(M15,","),"")&amp;CONCATENATE("}")&amp;IF(VALUE(N15)&gt;0,CONCATENATE(", traitsNeeded=",N15),"")&amp;CONCATENATE(", dlcId=",IF(T15&lt;&gt;"",T15,"DLC_BASE_GAME")),""),"")</f>
        <v>[31] = {wayshrines={65,65,65,}, dlcId=DLC_BASE_GAME</v>
      </c>
      <c r="BD15" s="21" t="str">
        <f>IF(F15&lt;&gt;"Not in the game (anymore)",IF(A15&lt;&gt;"",IF(Q15&lt;&gt;"",CONCATENATE(", zoneIds={",Q15),"")&amp;IF(Z15&lt;&gt;"",CONCATENATE(",",Z15),"")&amp;IF(AF15&lt;&gt;"",CONCATENATE(",",AF15),"")&amp;IF(AK15&lt;&gt;"",CONCATENATE(",",AK15),"")&amp;IF(AP15&lt;&gt;"",CONCATENATE(",",AP15),"")&amp;IF(AU15&lt;&gt;"",CONCATENATE(",",AU15),"")&amp;IF(Q15&lt;&gt;"",CONCATENATE("}",""),"")&amp;IF(OR(I15="true",I15="false",I15&lt;&gt;""), CONCATENATE(", veteran=", I15), ""),""),"")</f>
        <v>, zoneIds={41,41,41,41}, veteran=false</v>
      </c>
      <c r="BE15" s="21" t="str">
        <f>IF(A15&lt;&gt;"",IF(F15&lt;&gt;"Not in the game (anymore)",IF(A15&lt;&gt;"",", setType="&amp;G15,"")&amp;IF(J15="true",", multiTrialSet=true",""),"")
&amp; IF(AND(H15&lt;&gt;"",ISNUMBER(H15)),", undauntedChestId=" &amp; H15,""),"")</f>
        <v>, setType=LIBSETS_SETTYPE_OVERLAND</v>
      </c>
      <c r="BF15" s="21" t="str">
        <f>IF(A15&lt;&gt;"",IF(F15&lt;&gt;"Not in the game (anymore)",IF(AZ15&lt;&gt;"",", isProcSetAllowedInPvP="&amp; AZ15,"")
&amp; IF(F15&lt;&gt;"Not in the game (anymore)",
  IF(V15&lt;&gt;"",", dropMechanic={"&amp;V15&amp;IF(AB15&lt;&gt;"",","&amp;AB15,"")&amp;IF(AH15&lt;&gt;"",","&amp;AH15,"")&amp;IF(AM15&lt;&gt;"",","&amp;AM15,"")&amp;IF(AR15&lt;&gt;"",","&amp;AR15,"")&amp;IF(AW15&lt;&gt;"",","&amp;AW15,"")&amp;"}"
     &amp;IF(OR(W15&lt;&gt;"",AC15&lt;&gt;"",AI15&lt;&gt;"",AN15&lt;&gt;"",AS15&lt;&gt;"",AX15&lt;&gt;"",X15&lt;&gt;"",AD15&lt;&gt;"",AJ15&lt;&gt;"",AO15&lt;&gt;"",AT15&lt;&gt;"",AY15&lt;&gt;""),", dropMechanicDropLocationNames={"
        &amp; IF(OR(W15&lt;&gt;"",AC15&lt;&gt;"",AI15&lt;&gt;"",AN15&lt;&gt;"",AS15&lt;&gt;"",AX15&lt;&gt;""),"['en']={"&amp;IF(W15&lt;&gt;"","'"&amp;W15&amp;"',","'',")&amp;IF(AC15&lt;&gt;"","'"&amp;AC15&amp;"',","'',")&amp;IF(AI15&lt;&gt;"","'"&amp;AI15&amp;"',","'',")&amp;IF(AN15&lt;&gt;"","'"&amp;AN15&amp;"',","'',")&amp;IF(AS15&lt;&gt;"","'"&amp;AS15&amp;"',","'',")&amp;IF(AX15&lt;&gt;"","'"&amp;AX15&amp;"',","'',")&amp;"},","")
        &amp; IF(OR(X15&lt;&gt;"",AD15&lt;&gt;"",AJ15&lt;&gt;"",AO15&lt;&gt;"",AT15&lt;&gt;"",AY15&lt;&gt;""),"['de']={"&amp;IF(X15&lt;&gt;"","'"&amp;X15&amp;"',","'',")&amp;IF(AD15&lt;&gt;"","'"&amp;AD15&amp;"',","'',")&amp;IF(AJ15&lt;&gt;"","'"&amp;AJ15&amp;"',","'',")&amp;IF(AO15&lt;&gt;"","'"&amp;AO15&amp;"',","'',")&amp;IF(AT15&lt;&gt;"","'"&amp;AT15&amp;"',","'',")&amp;IF(AY15&lt;&gt;"","'"&amp;AY15&amp;"',","'',")&amp;"},","")
     &amp; "}",""),"")),""),"")</f>
        <v>, isProcSetAllowedInPvP=1, dropMechanic={LIBSETS_DROP_MECHANIC_OVERLAND_BOSS_DELVE,LIBSETS_DROP_MECHANIC_OVERLAND_WORLDBOSS,LIBSETS_DROP_MECHANIC_OVERLAND_BOSS_PUBLIC_DUNGEON,LIBSETS_DROP_MECHANIC_OVERLAND_CHEST}</v>
      </c>
      <c r="BG15" s="21" t="str">
        <f>IF(A15&lt;&gt;"",IF(F15&lt;&gt;"Not in the game (anymore)",
IF(OR(BA15&lt;&gt;"",BB15&lt;&gt;""),", addTooltip={" &amp; IF(BA15&lt;&gt;"","['en']='"&amp; BA15 &amp; "',","")  &amp; IF(AND(BA15&lt;&gt;"",BA15&lt;&gt;BB15), IF(BB15&lt;&gt;"","['de']='"&amp; BB15 &amp; "',",""),"") &amp; "},","")
&amp; "},"
&amp; IF(C15&lt;&gt;"",CONCATENATE(" --",C15," / ",B15,"   [",IF(R15&lt;&gt;"",R15,""),IF(AA15&lt;&gt;"",", "&amp;AA15,""),IF(AG15&lt;&gt;"",", "&amp;AG15,""),IF(AL15&lt;&gt;"",", "&amp;AL15,""),IF(AQ15&lt;&gt;"",", "&amp;AQ15,""),IF(AV15&lt;&gt;"",", "&amp;AV15,""),"]")),""),"")</f>
        <v>}, --Silks of the Sun / Sonnenseide   [Stonefalls, Stonefalls, Stonefalls, Stonefalls]</v>
      </c>
    </row>
    <row r="16" spans="1:59" x14ac:dyDescent="0.25">
      <c r="A16" s="12">
        <v>32</v>
      </c>
      <c r="B16" t="s">
        <v>750</v>
      </c>
      <c r="C16" t="s">
        <v>2553</v>
      </c>
      <c r="D16" s="3">
        <f>A16</f>
        <v>32</v>
      </c>
      <c r="G16" s="8" t="s">
        <v>1472</v>
      </c>
      <c r="I16" t="s">
        <v>91</v>
      </c>
      <c r="J16" t="s">
        <v>91</v>
      </c>
      <c r="K16">
        <v>270</v>
      </c>
      <c r="L16">
        <v>270</v>
      </c>
      <c r="M16">
        <v>270</v>
      </c>
      <c r="O16" s="65" t="s">
        <v>441</v>
      </c>
      <c r="Q16" s="3">
        <f>IF(AND(G16&lt;&gt;"LIBSETS_SETTYPE_BATTLEGROUND",G16&lt;&gt;"LIBSETS_SETTYPE_SPECIAL"), IF(R16&lt;&gt;"",VLOOKUP(R16,'ESO zone constants'!$D$3:$H$10001,5,FALSE),""),"")</f>
        <v>635</v>
      </c>
      <c r="R16" t="str">
        <f>IF(AND(O16&lt;&gt;"",NOT(ISERROR(O16))),O16,
IF(AND(P16&lt;&gt;"",ISNUMBER(P16),P16&gt;0,NOT(ISNA(P16))),VLOOKUP(P16,'ESO zone constants'!$A$3:$D$9999,4,FALSE),
IF(AND(K16&lt;&gt;"",K16&gt;0,NOT(ISERROR(K16))),VLOOKUP(K16,'ESO dumped WayshrineInfo'!$K$3:$N$9994,4,FALSE),"")))</f>
        <v>Dragonstar Arena</v>
      </c>
      <c r="T16" s="19" t="str">
        <f>IF(AND(S16&lt;&gt;"",NOT(ISERROR(S16))),S16,IF(Q16&lt;&gt;"",IF(NOT(ISERROR(VLOOKUP(Q16,'ESO Dungeon constants'!$D$3:$H$9999,5,FALSE))),VLOOKUP(Q16,'ESO Dungeon constants'!$D$3:$I$9999,6,FALSE),VLOOKUP(Q16,'ESO zone constants'!$H$3:$K$9987,4,FALSE)),""))</f>
        <v>DLC_BASE_GAME</v>
      </c>
      <c r="U16" s="3" t="str">
        <f>IF(T16&lt;&gt;"",VLOOKUP(T16,'LibSets constants'!$B$4:$C$1003,2,FALSE),"")</f>
        <v>Included in base game</v>
      </c>
      <c r="V16" s="96" t="s">
        <v>1556</v>
      </c>
      <c r="Y16" s="65"/>
      <c r="Z16" s="3">
        <f>IF(AND(G16&lt;&gt;"LIBSETS_SETTYPE_BATTLEGROUND",G16&lt;&gt;"LIBSETS_SETTYPE_SPECIAL"),
IF(AND(Y16&lt;&gt;"",ISNUMBER(Y16),NOT(ISNA(Y16))),Y16,
   IF(AND(L16&lt;&gt;"",ISNUMBER(L16),L16&gt;0,NOT(ISNA(L16))),VLOOKUP(L16,'ESO dumped WayshrineInfo'!$K$3:$L$9994,2,FALSE),"")
),"")</f>
        <v>888</v>
      </c>
      <c r="AA16" t="str">
        <f>IF(AND(Z16&lt;&gt;"",ISNUMBER(Z16),NOT(ISNA(Z16))),VLOOKUP(Z16,'ESO zone constants'!$A$3:$D$9999,4,FALSE),"")</f>
        <v>Craglorn</v>
      </c>
      <c r="AB16" s="96" t="s">
        <v>1556</v>
      </c>
      <c r="AC16" s="3" t="str">
        <f>IF(AB16&lt;&gt;"",IF(AB16&lt;&gt;"LIBSETS_DROP_MECHANIC_MONSTER_NAME",VLOOKUP(AB16,'LibSets constants'!$I$4:$L$1003,3,FALSE),""),"")</f>
        <v>Arena stage chest</v>
      </c>
      <c r="AD16" s="3" t="str">
        <f>IF(AB16&lt;&gt;"",IF(AB16&lt;&gt;"LIBSETS_DROP_MECHANIC_MONSTER_NAME",VLOOKUP(AB16,'LibSets constants'!$I$4:$L$1003,4,FALSE),""),"")</f>
        <v>Arena-Phasen Schatztruhe</v>
      </c>
      <c r="AF16" s="3">
        <f>IF(AND(G16&lt;&gt;"LIBSETS_SETTYPE_BATTLEGROUND",G16&lt;&gt;"LIBSETS_SETTYPE_SPECIAL"),
IF(AND(AE16&lt;&gt;"",ISNUMBER(AE16),NOT(ISNA(AE16))),AE16,
   IF(AND(M16&lt;&gt;"",ISNUMBER(M16),M16&gt;0,NOT(ISNA(M16))),VLOOKUP(M16,'ESO dumped WayshrineInfo'!$K$3:$L$9994,2,FALSE),"")
),"")</f>
        <v>888</v>
      </c>
      <c r="AG16" t="str">
        <f>IF(AND(AF16&lt;&gt;"",ISNUMBER(AF16),NOT(ISNA(AF16))),VLOOKUP(AF16,'ESO zone constants'!$A$3:$D$9999,4,FALSE),"")</f>
        <v>Craglorn</v>
      </c>
      <c r="AH16" s="44"/>
      <c r="AK16" s="3" t="str">
        <f>IF(AND(G16&lt;&gt;"LIBSETS_SETTYPE_BATTLEGROUND",G16&lt;&gt;"LIBSETS_SETTYPE_SPECIAL"),IF(AL16&lt;&gt;"",VLOOKUP(AL16,'ESO zone constants'!$D$3:$H$4953,5,FALSE),""),"")</f>
        <v/>
      </c>
      <c r="AM16" s="44"/>
      <c r="AP16" s="3" t="str">
        <f>IF(AND(G16&lt;&gt;"LIBSETS_SETTYPE_BATTLEGROUND",G16&lt;&gt;"LIBSETS_SETTYPE_SPECIAL"),IF(AQ16&lt;&gt;"",VLOOKUP(AQ16,'ESO zone constants'!$D$3:$H$4953,5,FALSE),""),"")</f>
        <v/>
      </c>
      <c r="AR16" s="44"/>
      <c r="AU16" s="3" t="str">
        <f>IF(AND(G16&lt;&gt;"LIBSETS_SETTYPE_BATTLEGROUND",G16&lt;&gt;"LIBSETS_SETTYPE_SPECIAL"),IF(AV16&lt;&gt;"",VLOOKUP(AV16,'ESO zone constants'!$D$3:$H$4953,5,FALSE),""),"")</f>
        <v/>
      </c>
      <c r="AW16" s="44"/>
      <c r="AZ16" s="83" t="s">
        <v>2667</v>
      </c>
      <c r="BA16" s="83"/>
      <c r="BB16" s="83"/>
      <c r="BC16" s="21" t="str">
        <f>IF(A16="???","--","")&amp;IF(F16&lt;&gt;"Not in the game (anymore)",IF(A16&lt;&gt;"",CONCATENATE("[",A16,"] = {wayshrines={")&amp;IF(K16&lt;&gt;"",CONCATENATE(K16,","),"")&amp;IF(L16&lt;&gt;"",CONCATENATE(L16,","),"")&amp;IF(M16&lt;&gt;"",CONCATENATE(M16,","),"")&amp;CONCATENATE("}")&amp;IF(VALUE(N16)&gt;0,CONCATENATE(", traitsNeeded=",N16),"")&amp;CONCATENATE(", dlcId=",IF(T16&lt;&gt;"",T16,"DLC_BASE_GAME")),""),"")</f>
        <v>[32] = {wayshrines={270,270,270,}, dlcId=DLC_BASE_GAME</v>
      </c>
      <c r="BD16" s="21" t="str">
        <f>IF(F16&lt;&gt;"Not in the game (anymore)",IF(A16&lt;&gt;"",IF(Q16&lt;&gt;"",CONCATENATE(", zoneIds={",Q16),"")&amp;IF(Z16&lt;&gt;"",CONCATENATE(",",Z16),"")&amp;IF(AF16&lt;&gt;"",CONCATENATE(",",AF16),"")&amp;IF(AK16&lt;&gt;"",CONCATENATE(",",AK16),"")&amp;IF(AP16&lt;&gt;"",CONCATENATE(",",AP16),"")&amp;IF(AU16&lt;&gt;"",CONCATENATE(",",AU16),"")&amp;IF(Q16&lt;&gt;"",CONCATENATE("}",""),"")&amp;IF(OR(I16="true",I16="false",I16&lt;&gt;""), CONCATENATE(", veteran=", I16), ""),""),"")</f>
        <v>, zoneIds={635,888,888}, veteran=false</v>
      </c>
      <c r="BE16" s="21" t="str">
        <f>IF(A16&lt;&gt;"",IF(F16&lt;&gt;"Not in the game (anymore)",IF(A16&lt;&gt;"",", setType="&amp;G16,"")&amp;IF(J16="true",", multiTrialSet=true",""),"")
&amp; IF(AND(H16&lt;&gt;"",ISNUMBER(H16)),", undauntedChestId=" &amp; H16,""),"")</f>
        <v>, setType=LIBSETS_SETTYPE_ARENA</v>
      </c>
      <c r="BF16" s="21" t="str">
        <f>IF(A16&lt;&gt;"",IF(F16&lt;&gt;"Not in the game (anymore)",IF(AZ16&lt;&gt;"",", isProcSetAllowedInPvP="&amp; AZ16,"")
&amp; IF(F16&lt;&gt;"Not in the game (anymore)",
  IF(V16&lt;&gt;"",", dropMechanic={"&amp;V16&amp;IF(AB16&lt;&gt;"",","&amp;AB16,"")&amp;IF(AH16&lt;&gt;"",","&amp;AH16,"")&amp;IF(AM16&lt;&gt;"",","&amp;AM16,"")&amp;IF(AR16&lt;&gt;"",","&amp;AR16,"")&amp;IF(AW16&lt;&gt;"",","&amp;AW16,"")&amp;"}"
     &amp;IF(OR(W16&lt;&gt;"",AC16&lt;&gt;"",AI16&lt;&gt;"",AN16&lt;&gt;"",AS16&lt;&gt;"",AX16&lt;&gt;"",X16&lt;&gt;"",AD16&lt;&gt;"",AJ16&lt;&gt;"",AO16&lt;&gt;"",AT16&lt;&gt;"",AY16&lt;&gt;""),", dropMechanicDropLocationNames={"
        &amp; IF(OR(W16&lt;&gt;"",AC16&lt;&gt;"",AI16&lt;&gt;"",AN16&lt;&gt;"",AS16&lt;&gt;"",AX16&lt;&gt;""),"['en']={"&amp;IF(W16&lt;&gt;"","'"&amp;W16&amp;"',","'',")&amp;IF(AC16&lt;&gt;"","'"&amp;AC16&amp;"',","'',")&amp;IF(AI16&lt;&gt;"","'"&amp;AI16&amp;"',","'',")&amp;IF(AN16&lt;&gt;"","'"&amp;AN16&amp;"',","'',")&amp;IF(AS16&lt;&gt;"","'"&amp;AS16&amp;"',","'',")&amp;IF(AX16&lt;&gt;"","'"&amp;AX16&amp;"',","'',")&amp;"},","")
        &amp; IF(OR(X16&lt;&gt;"",AD16&lt;&gt;"",AJ16&lt;&gt;"",AO16&lt;&gt;"",AT16&lt;&gt;"",AY16&lt;&gt;""),"['de']={"&amp;IF(X16&lt;&gt;"","'"&amp;X16&amp;"',","'',")&amp;IF(AD16&lt;&gt;"","'"&amp;AD16&amp;"',","'',")&amp;IF(AJ16&lt;&gt;"","'"&amp;AJ16&amp;"',","'',")&amp;IF(AO16&lt;&gt;"","'"&amp;AO16&amp;"',","'',")&amp;IF(AT16&lt;&gt;"","'"&amp;AT16&amp;"',","'',")&amp;IF(AY16&lt;&gt;"","'"&amp;AY16&amp;"',","'',")&amp;"},","")
     &amp; "}",""),"")),""),"")</f>
        <v>, dropMechanic={LIBSETS_DROP_MECHANIC_ARENA_STAGE_CHEST,LIBSETS_DROP_MECHANIC_ARENA_STAGE_CHEST}, dropMechanicDropLocationNames={['en']={'','Arena stage chest','','','','',},['de']={'','Arena-Phasen Schatztruhe','','','','',},}</v>
      </c>
      <c r="BG16" s="21" t="str">
        <f>IF(A16&lt;&gt;"",IF(F16&lt;&gt;"Not in the game (anymore)",
IF(OR(BA16&lt;&gt;"",BB16&lt;&gt;""),", addTooltip={" &amp; IF(BA16&lt;&gt;"","['en']='"&amp; BA16 &amp; "',","")  &amp; IF(AND(BA16&lt;&gt;"",BA16&lt;&gt;BB16), IF(BB16&lt;&gt;"","['de']='"&amp; BB16 &amp; "',",""),"") &amp; "},","")
&amp; "},"
&amp; IF(C16&lt;&gt;"",CONCATENATE(" --",C16," / ",B16,"   [",IF(R16&lt;&gt;"",R16,""),IF(AA16&lt;&gt;"",", "&amp;AA16,""),IF(AG16&lt;&gt;"",", "&amp;AG16,""),IF(AL16&lt;&gt;"",", "&amp;AL16,""),IF(AQ16&lt;&gt;"",", "&amp;AQ16,""),IF(AV16&lt;&gt;"",", "&amp;AV16,""),"]")),""),"")</f>
        <v>}, --Healer\'s Habit / Bräuche des Heilers   [Dragonstar Arena, Craglorn, Craglorn]</v>
      </c>
    </row>
    <row r="17" spans="1:59" x14ac:dyDescent="0.25">
      <c r="A17" s="12">
        <v>33</v>
      </c>
      <c r="B17" t="s">
        <v>751</v>
      </c>
      <c r="C17" t="s">
        <v>2554</v>
      </c>
      <c r="D17" s="3">
        <f>A17</f>
        <v>33</v>
      </c>
      <c r="G17" s="8" t="s">
        <v>1477</v>
      </c>
      <c r="I17" t="s">
        <v>91</v>
      </c>
      <c r="J17" t="s">
        <v>91</v>
      </c>
      <c r="K17">
        <v>98</v>
      </c>
      <c r="L17">
        <v>98</v>
      </c>
      <c r="M17">
        <v>98</v>
      </c>
      <c r="O17" s="65" t="s">
        <v>51</v>
      </c>
      <c r="Q17" s="3">
        <f>IF(AND(G17&lt;&gt;"LIBSETS_SETTYPE_BATTLEGROUND",G17&lt;&gt;"LIBSETS_SETTYPE_SPECIAL"), IF(R17&lt;&gt;"",VLOOKUP(R17,'ESO zone constants'!$D$3:$H$10001,5,FALSE),""),"")</f>
        <v>283</v>
      </c>
      <c r="R17" t="str">
        <f>IF(AND(O17&lt;&gt;"",NOT(ISERROR(O17))),O17,
IF(AND(P17&lt;&gt;"",ISNUMBER(P17),P17&gt;0,NOT(ISNA(P17))),VLOOKUP(P17,'ESO zone constants'!$A$3:$D$9999,4,FALSE),
IF(AND(K17&lt;&gt;"",K17&gt;0,NOT(ISERROR(K17))),VLOOKUP(K17,'ESO dumped WayshrineInfo'!$K$3:$N$9994,4,FALSE),"")))</f>
        <v>Fungal Grotto I</v>
      </c>
      <c r="T17" s="19" t="str">
        <f>IF(AND(S17&lt;&gt;"",NOT(ISERROR(S17))),S17,IF(Q17&lt;&gt;"",IF(NOT(ISERROR(VLOOKUP(Q17,'ESO Dungeon constants'!$D$3:$H$9999,5,FALSE))),VLOOKUP(Q17,'ESO Dungeon constants'!$D$3:$I$9999,6,FALSE),VLOOKUP(Q17,'ESO zone constants'!$H$3:$K$9987,4,FALSE)),""))</f>
        <v>DLC_BASE_GAME</v>
      </c>
      <c r="U17" s="3" t="str">
        <f>IF(T17&lt;&gt;"",VLOOKUP(T17,'LibSets constants'!$B$4:$C$1003,2,FALSE),"")</f>
        <v>Included in base game</v>
      </c>
      <c r="V17" s="96" t="s">
        <v>3356</v>
      </c>
      <c r="Y17" s="65">
        <v>934</v>
      </c>
      <c r="Z17" s="3">
        <f>IF(AND(G17&lt;&gt;"LIBSETS_SETTYPE_BATTLEGROUND",G17&lt;&gt;"LIBSETS_SETTYPE_SPECIAL"),
IF(AND(Y17&lt;&gt;"",ISNUMBER(Y17),NOT(ISNA(Y17))),Y17,
   IF(AND(L17&lt;&gt;"",ISNUMBER(L17),L17&gt;0,NOT(ISNA(L17))),VLOOKUP(L17,'ESO dumped WayshrineInfo'!$K$3:$L$9994,2,FALSE),"")
),"")</f>
        <v>934</v>
      </c>
      <c r="AA17" t="str">
        <f>IF(AND(Z17&lt;&gt;"",ISNUMBER(Z17),NOT(ISNA(Z17))),VLOOKUP(Z17,'ESO zone constants'!$A$3:$D$9999,4,FALSE),"")</f>
        <v>Fungal Grotto II</v>
      </c>
      <c r="AB17" s="96" t="s">
        <v>3356</v>
      </c>
      <c r="AC17" s="43"/>
      <c r="AD17" s="43"/>
      <c r="AE17" s="43"/>
      <c r="AF17" s="3">
        <f>IF(AND(G17&lt;&gt;"LIBSETS_SETTYPE_BATTLEGROUND",G17&lt;&gt;"LIBSETS_SETTYPE_SPECIAL"),
IF(AND(AE17&lt;&gt;"",ISNUMBER(AE17),NOT(ISNA(AE17))),AE17,
   IF(AND(M17&lt;&gt;"",ISNUMBER(M17),M17&gt;0,NOT(ISNA(M17))),VLOOKUP(M17,'ESO dumped WayshrineInfo'!$K$3:$L$9994,2,FALSE),"")
),"")</f>
        <v>41</v>
      </c>
      <c r="AG17" t="str">
        <f>IF(AND(AF17&lt;&gt;"",ISNUMBER(AF17),NOT(ISNA(AF17))),VLOOKUP(AF17,'ESO zone constants'!$A$3:$D$9999,4,FALSE),"")</f>
        <v>Stonefalls</v>
      </c>
      <c r="AH17" s="96" t="s">
        <v>3356</v>
      </c>
      <c r="AI17" s="43"/>
      <c r="AJ17" s="43"/>
      <c r="AK17" s="3" t="str">
        <f>IF(AND(G17&lt;&gt;"LIBSETS_SETTYPE_BATTLEGROUND",G17&lt;&gt;"LIBSETS_SETTYPE_SPECIAL"),IF(AL17&lt;&gt;"",VLOOKUP(AL17,'ESO zone constants'!$D$3:$H$4953,5,FALSE),""),"")</f>
        <v/>
      </c>
      <c r="AM17" s="44"/>
      <c r="AN17" s="43"/>
      <c r="AO17" s="43"/>
      <c r="AP17" s="3" t="str">
        <f>IF(AND(G17&lt;&gt;"LIBSETS_SETTYPE_BATTLEGROUND",G17&lt;&gt;"LIBSETS_SETTYPE_SPECIAL"),IF(AQ17&lt;&gt;"",VLOOKUP(AQ17,'ESO zone constants'!$D$3:$H$4953,5,FALSE),""),"")</f>
        <v/>
      </c>
      <c r="AR17" s="44"/>
      <c r="AS17" s="43"/>
      <c r="AT17" s="43"/>
      <c r="AU17" s="3" t="str">
        <f>IF(AND(G17&lt;&gt;"LIBSETS_SETTYPE_BATTLEGROUND",G17&lt;&gt;"LIBSETS_SETTYPE_SPECIAL"),IF(AV17&lt;&gt;"",VLOOKUP(AV17,'ESO zone constants'!$D$3:$H$4953,5,FALSE),""),"")</f>
        <v/>
      </c>
      <c r="AW17" s="44"/>
      <c r="AX17" s="43"/>
      <c r="AY17" s="43"/>
      <c r="AZ17" s="83" t="s">
        <v>2667</v>
      </c>
      <c r="BA17" s="83"/>
      <c r="BB17" s="83"/>
      <c r="BC17" s="21" t="str">
        <f>IF(A17="???","--","")&amp;IF(F17&lt;&gt;"Not in the game (anymore)",IF(A17&lt;&gt;"",CONCATENATE("[",A17,"] = {wayshrines={")&amp;IF(K17&lt;&gt;"",CONCATENATE(K17,","),"")&amp;IF(L17&lt;&gt;"",CONCATENATE(L17,","),"")&amp;IF(M17&lt;&gt;"",CONCATENATE(M17,","),"")&amp;CONCATENATE("}")&amp;IF(VALUE(N17)&gt;0,CONCATENATE(", traitsNeeded=",N17),"")&amp;CONCATENATE(", dlcId=",IF(T17&lt;&gt;"",T17,"DLC_BASE_GAME")),""),"")</f>
        <v>[33] = {wayshrines={98,98,98,}, dlcId=DLC_BASE_GAME</v>
      </c>
      <c r="BD17" s="21" t="str">
        <f>IF(F17&lt;&gt;"Not in the game (anymore)",IF(A17&lt;&gt;"",IF(Q17&lt;&gt;"",CONCATENATE(", zoneIds={",Q17),"")&amp;IF(Z17&lt;&gt;"",CONCATENATE(",",Z17),"")&amp;IF(AF17&lt;&gt;"",CONCATENATE(",",AF17),"")&amp;IF(AK17&lt;&gt;"",CONCATENATE(",",AK17),"")&amp;IF(AP17&lt;&gt;"",CONCATENATE(",",AP17),"")&amp;IF(AU17&lt;&gt;"",CONCATENATE(",",AU17),"")&amp;IF(Q17&lt;&gt;"",CONCATENATE("}",""),"")&amp;IF(OR(I17="true",I17="false",I17&lt;&gt;""), CONCATENATE(", veteran=", I17), ""),""),"")</f>
        <v>, zoneIds={283,934,41}, veteran=false</v>
      </c>
      <c r="BE17" s="21" t="str">
        <f>IF(A17&lt;&gt;"",IF(F17&lt;&gt;"Not in the game (anymore)",IF(A17&lt;&gt;"",", setType="&amp;G17,"")&amp;IF(J17="true",", multiTrialSet=true",""),"")
&amp; IF(AND(H17&lt;&gt;"",ISNUMBER(H17)),", undauntedChestId=" &amp; H17,""),"")</f>
        <v>, setType=LIBSETS_SETTYPE_DUNGEON</v>
      </c>
      <c r="BF17" s="21" t="str">
        <f>IF(A17&lt;&gt;"",IF(F17&lt;&gt;"Not in the game (anymore)",IF(AZ17&lt;&gt;"",", isProcSetAllowedInPvP="&amp; AZ17,"")
&amp; IF(F17&lt;&gt;"Not in the game (anymore)",
  IF(V17&lt;&gt;"",", dropMechanic={"&amp;V17&amp;IF(AB17&lt;&gt;"",","&amp;AB17,"")&amp;IF(AH17&lt;&gt;"",","&amp;AH17,"")&amp;IF(AM17&lt;&gt;"",","&amp;AM17,"")&amp;IF(AR17&lt;&gt;"",","&amp;AR17,"")&amp;IF(AW17&lt;&gt;"",","&amp;AW17,"")&amp;"}"
     &amp;IF(OR(W17&lt;&gt;"",AC17&lt;&gt;"",AI17&lt;&gt;"",AN17&lt;&gt;"",AS17&lt;&gt;"",AX17&lt;&gt;"",X17&lt;&gt;"",AD17&lt;&gt;"",AJ17&lt;&gt;"",AO17&lt;&gt;"",AT17&lt;&gt;"",AY17&lt;&gt;""),", dropMechanicDropLocationNames={"
        &amp; IF(OR(W17&lt;&gt;"",AC17&lt;&gt;"",AI17&lt;&gt;"",AN17&lt;&gt;"",AS17&lt;&gt;"",AX17&lt;&gt;""),"['en']={"&amp;IF(W17&lt;&gt;"","'"&amp;W17&amp;"',","'',")&amp;IF(AC17&lt;&gt;"","'"&amp;AC17&amp;"',","'',")&amp;IF(AI17&lt;&gt;"","'"&amp;AI17&amp;"',","'',")&amp;IF(AN17&lt;&gt;"","'"&amp;AN17&amp;"',","'',")&amp;IF(AS17&lt;&gt;"","'"&amp;AS17&amp;"',","'',")&amp;IF(AX17&lt;&gt;"","'"&amp;AX17&amp;"',","'',")&amp;"},","")
        &amp; IF(OR(X17&lt;&gt;"",AD17&lt;&gt;"",AJ17&lt;&gt;"",AO17&lt;&gt;"",AT17&lt;&gt;"",AY17&lt;&gt;""),"['de']={"&amp;IF(X17&lt;&gt;"","'"&amp;X17&amp;"',","'',")&amp;IF(AD17&lt;&gt;"","'"&amp;AD17&amp;"',","'',")&amp;IF(AJ17&lt;&gt;"","'"&amp;AJ17&amp;"',","'',")&amp;IF(AO17&lt;&gt;"","'"&amp;AO17&amp;"',","'',")&amp;IF(AT17&lt;&gt;"","'"&amp;AT17&amp;"',","'',")&amp;IF(AY17&lt;&gt;"","'"&amp;AY17&amp;"',","'',")&amp;"},","")
     &amp; "}",""),"")),""),"")</f>
        <v>, dropMechanic={LIBSETS_DROP_MECHANIC_GROUP_DUNGEON_BOSS,LIBSETS_DROP_MECHANIC_GROUP_DUNGEON_BOSS,LIBSETS_DROP_MECHANIC_GROUP_DUNGEON_BOSS}</v>
      </c>
      <c r="BG17" s="21" t="str">
        <f>IF(A17&lt;&gt;"",IF(F17&lt;&gt;"Not in the game (anymore)",
IF(OR(BA17&lt;&gt;"",BB17&lt;&gt;""),", addTooltip={" &amp; IF(BA17&lt;&gt;"","['en']='"&amp; BA17 &amp; "',","")  &amp; IF(AND(BA17&lt;&gt;"",BA17&lt;&gt;BB17), IF(BB17&lt;&gt;"","['de']='"&amp; BB17 &amp; "',",""),"") &amp; "},","")
&amp; "},"
&amp; IF(C17&lt;&gt;"",CONCATENATE(" --",C17," / ",B17,"   [",IF(R17&lt;&gt;"",R17,""),IF(AA17&lt;&gt;"",", "&amp;AA17,""),IF(AG17&lt;&gt;"",", "&amp;AG17,""),IF(AL17&lt;&gt;"",", "&amp;AL17,""),IF(AQ17&lt;&gt;"",", "&amp;AQ17,""),IF(AV17&lt;&gt;"",", "&amp;AV17,""),"]")),""),"")</f>
        <v>}, --Viper\'s Sting / Vipernbiss   [Fungal Grotto I, Fungal Grotto II, Stonefalls]</v>
      </c>
    </row>
    <row r="18" spans="1:59" x14ac:dyDescent="0.25">
      <c r="A18" s="12">
        <v>34</v>
      </c>
      <c r="B18" t="s">
        <v>752</v>
      </c>
      <c r="C18" t="s">
        <v>2555</v>
      </c>
      <c r="D18" s="3">
        <f>A18</f>
        <v>34</v>
      </c>
      <c r="E18" s="42"/>
      <c r="G18" s="8" t="s">
        <v>1480</v>
      </c>
      <c r="I18" t="s">
        <v>91</v>
      </c>
      <c r="J18" t="s">
        <v>91</v>
      </c>
      <c r="K18">
        <v>28</v>
      </c>
      <c r="L18">
        <v>28</v>
      </c>
      <c r="M18">
        <v>28</v>
      </c>
      <c r="O18" s="65" t="s">
        <v>107</v>
      </c>
      <c r="Q18" s="3">
        <f>IF(AND(G18&lt;&gt;"LIBSETS_SETTYPE_BATTLEGROUND",G18&lt;&gt;"LIBSETS_SETTYPE_SPECIAL"), IF(R18&lt;&gt;"",VLOOKUP(R18,'ESO zone constants'!$D$3:$H$10001,5,FALSE),""),"")</f>
        <v>57</v>
      </c>
      <c r="R18" t="str">
        <f>IF(AND(O18&lt;&gt;"",NOT(ISERROR(O18))),O18,
IF(AND(P18&lt;&gt;"",ISNUMBER(P18),P18&gt;0,NOT(ISNA(P18))),VLOOKUP(P18,'ESO zone constants'!$A$3:$D$9999,4,FALSE),
IF(AND(K18&lt;&gt;"",K18&gt;0,NOT(ISERROR(K18))),VLOOKUP(K18,'ESO dumped WayshrineInfo'!$K$3:$N$9994,4,FALSE),"")))</f>
        <v>Deshaan</v>
      </c>
      <c r="T18" s="19" t="str">
        <f>IF(AND(S18&lt;&gt;"",NOT(ISERROR(S18))),S18,IF(Q18&lt;&gt;"",IF(NOT(ISERROR(VLOOKUP(Q18,'ESO Dungeon constants'!$D$3:$H$9999,5,FALSE))),VLOOKUP(Q18,'ESO Dungeon constants'!$D$3:$I$9999,6,FALSE),VLOOKUP(Q18,'ESO zone constants'!$H$3:$K$9987,4,FALSE)),""))</f>
        <v>DLC_BASE_GAME</v>
      </c>
      <c r="U18" s="3" t="str">
        <f>IF(T18&lt;&gt;"",VLOOKUP(T18,'LibSets constants'!$B$4:$C$1003,2,FALSE),"")</f>
        <v>Included in base game</v>
      </c>
      <c r="V18" s="96" t="s">
        <v>1560</v>
      </c>
      <c r="Y18" s="65"/>
      <c r="Z18" s="3">
        <f>IF(AND(G18&lt;&gt;"LIBSETS_SETTYPE_BATTLEGROUND",G18&lt;&gt;"LIBSETS_SETTYPE_SPECIAL"),
IF(AND(Y18&lt;&gt;"",ISNUMBER(Y18),NOT(ISNA(Y18))),Y18,
   IF(AND(L18&lt;&gt;"",ISNUMBER(L18),L18&gt;0,NOT(ISNA(L18))),VLOOKUP(L18,'ESO dumped WayshrineInfo'!$K$3:$L$9994,2,FALSE),"")
),"")</f>
        <v>57</v>
      </c>
      <c r="AA18" t="str">
        <f>IF(AND(Z18&lt;&gt;"",ISNUMBER(Z18),NOT(ISNA(Z18))),VLOOKUP(Z18,'ESO zone constants'!$A$3:$D$9999,4,FALSE),"")</f>
        <v>Deshaan</v>
      </c>
      <c r="AB18" s="96" t="s">
        <v>1561</v>
      </c>
      <c r="AC18" s="43"/>
      <c r="AD18" s="43"/>
      <c r="AE18" s="43"/>
      <c r="AF18" s="3">
        <f>IF(AND(G18&lt;&gt;"LIBSETS_SETTYPE_BATTLEGROUND",G18&lt;&gt;"LIBSETS_SETTYPE_SPECIAL"),
IF(AND(AE18&lt;&gt;"",ISNUMBER(AE18),NOT(ISNA(AE18))),AE18,
   IF(AND(M18&lt;&gt;"",ISNUMBER(M18),M18&gt;0,NOT(ISNA(M18))),VLOOKUP(M18,'ESO dumped WayshrineInfo'!$K$3:$L$9994,2,FALSE),"")
),"")</f>
        <v>57</v>
      </c>
      <c r="AG18" t="str">
        <f>IF(AND(AF18&lt;&gt;"",ISNUMBER(AF18),NOT(ISNA(AF18))),VLOOKUP(AF18,'ESO zone constants'!$A$3:$D$9999,4,FALSE),"")</f>
        <v>Deshaan</v>
      </c>
      <c r="AH18" s="44" t="s">
        <v>1562</v>
      </c>
      <c r="AI18" s="43"/>
      <c r="AJ18" s="43"/>
      <c r="AK18" s="3">
        <f>IF(AND(G18&lt;&gt;"LIBSETS_SETTYPE_BATTLEGROUND",G18&lt;&gt;"LIBSETS_SETTYPE_SPECIAL"),IF(AL18&lt;&gt;"",VLOOKUP(AL18,'ESO zone constants'!$D$3:$H$4953,5,FALSE),""),"")</f>
        <v>57</v>
      </c>
      <c r="AL18" t="s">
        <v>107</v>
      </c>
      <c r="AM18" s="44" t="s">
        <v>1563</v>
      </c>
      <c r="AN18" s="43"/>
      <c r="AO18" s="43"/>
      <c r="AP18" s="3" t="str">
        <f>IF(AND(G18&lt;&gt;"LIBSETS_SETTYPE_BATTLEGROUND",G18&lt;&gt;"LIBSETS_SETTYPE_SPECIAL"),IF(AQ18&lt;&gt;"",VLOOKUP(AQ18,'ESO zone constants'!$D$3:$H$4953,5,FALSE),""),"")</f>
        <v/>
      </c>
      <c r="AR18" s="44"/>
      <c r="AS18" s="43"/>
      <c r="AT18" s="43"/>
      <c r="AU18" s="3" t="str">
        <f>IF(AND(G18&lt;&gt;"LIBSETS_SETTYPE_BATTLEGROUND",G18&lt;&gt;"LIBSETS_SETTYPE_SPECIAL"),IF(AV18&lt;&gt;"",VLOOKUP(AV18,'ESO zone constants'!$D$3:$H$4953,5,FALSE),""),"")</f>
        <v/>
      </c>
      <c r="AW18" s="44"/>
      <c r="AX18" s="43"/>
      <c r="AY18" s="43"/>
      <c r="AZ18" s="83" t="s">
        <v>2668</v>
      </c>
      <c r="BA18" s="83"/>
      <c r="BB18" s="83"/>
      <c r="BC18" s="21" t="str">
        <f>IF(A18="???","--","")&amp;IF(F18&lt;&gt;"Not in the game (anymore)",IF(A18&lt;&gt;"",CONCATENATE("[",A18,"] = {wayshrines={")&amp;IF(K18&lt;&gt;"",CONCATENATE(K18,","),"")&amp;IF(L18&lt;&gt;"",CONCATENATE(L18,","),"")&amp;IF(M18&lt;&gt;"",CONCATENATE(M18,","),"")&amp;CONCATENATE("}")&amp;IF(VALUE(N18)&gt;0,CONCATENATE(", traitsNeeded=",N18),"")&amp;CONCATENATE(", dlcId=",IF(T18&lt;&gt;"",T18,"DLC_BASE_GAME")),""),"")</f>
        <v>[34] = {wayshrines={28,28,28,}, dlcId=DLC_BASE_GAME</v>
      </c>
      <c r="BD18" s="21" t="str">
        <f>IF(F18&lt;&gt;"Not in the game (anymore)",IF(A18&lt;&gt;"",IF(Q18&lt;&gt;"",CONCATENATE(", zoneIds={",Q18),"")&amp;IF(Z18&lt;&gt;"",CONCATENATE(",",Z18),"")&amp;IF(AF18&lt;&gt;"",CONCATENATE(",",AF18),"")&amp;IF(AK18&lt;&gt;"",CONCATENATE(",",AK18),"")&amp;IF(AP18&lt;&gt;"",CONCATENATE(",",AP18),"")&amp;IF(AU18&lt;&gt;"",CONCATENATE(",",AU18),"")&amp;IF(Q18&lt;&gt;"",CONCATENATE("}",""),"")&amp;IF(OR(I18="true",I18="false",I18&lt;&gt;""), CONCATENATE(", veteran=", I18), ""),""),"")</f>
        <v>, zoneIds={57,57,57,57}, veteran=false</v>
      </c>
      <c r="BE18" s="21" t="str">
        <f>IF(A18&lt;&gt;"",IF(F18&lt;&gt;"Not in the game (anymore)",IF(A18&lt;&gt;"",", setType="&amp;G18,"")&amp;IF(J18="true",", multiTrialSet=true",""),"")
&amp; IF(AND(H18&lt;&gt;"",ISNUMBER(H18)),", undauntedChestId=" &amp; H18,""),"")</f>
        <v>, setType=LIBSETS_SETTYPE_OVERLAND</v>
      </c>
      <c r="BF18" s="21" t="str">
        <f>IF(A18&lt;&gt;"",IF(F18&lt;&gt;"Not in the game (anymore)",IF(AZ18&lt;&gt;"",", isProcSetAllowedInPvP="&amp; AZ18,"")
&amp; IF(F18&lt;&gt;"Not in the game (anymore)",
  IF(V18&lt;&gt;"",", dropMechanic={"&amp;V18&amp;IF(AB18&lt;&gt;"",","&amp;AB18,"")&amp;IF(AH18&lt;&gt;"",","&amp;AH18,"")&amp;IF(AM18&lt;&gt;"",","&amp;AM18,"")&amp;IF(AR18&lt;&gt;"",","&amp;AR18,"")&amp;IF(AW18&lt;&gt;"",","&amp;AW18,"")&amp;"}"
     &amp;IF(OR(W18&lt;&gt;"",AC18&lt;&gt;"",AI18&lt;&gt;"",AN18&lt;&gt;"",AS18&lt;&gt;"",AX18&lt;&gt;"",X18&lt;&gt;"",AD18&lt;&gt;"",AJ18&lt;&gt;"",AO18&lt;&gt;"",AT18&lt;&gt;"",AY18&lt;&gt;""),", dropMechanicDropLocationNames={"
        &amp; IF(OR(W18&lt;&gt;"",AC18&lt;&gt;"",AI18&lt;&gt;"",AN18&lt;&gt;"",AS18&lt;&gt;"",AX18&lt;&gt;""),"['en']={"&amp;IF(W18&lt;&gt;"","'"&amp;W18&amp;"',","'',")&amp;IF(AC18&lt;&gt;"","'"&amp;AC18&amp;"',","'',")&amp;IF(AI18&lt;&gt;"","'"&amp;AI18&amp;"',","'',")&amp;IF(AN18&lt;&gt;"","'"&amp;AN18&amp;"',","'',")&amp;IF(AS18&lt;&gt;"","'"&amp;AS18&amp;"',","'',")&amp;IF(AX18&lt;&gt;"","'"&amp;AX18&amp;"',","'',")&amp;"},","")
        &amp; IF(OR(X18&lt;&gt;"",AD18&lt;&gt;"",AJ18&lt;&gt;"",AO18&lt;&gt;"",AT18&lt;&gt;"",AY18&lt;&gt;""),"['de']={"&amp;IF(X18&lt;&gt;"","'"&amp;X18&amp;"',","'',")&amp;IF(AD18&lt;&gt;"","'"&amp;AD18&amp;"',","'',")&amp;IF(AJ18&lt;&gt;"","'"&amp;AJ18&amp;"',","'',")&amp;IF(AO18&lt;&gt;"","'"&amp;AO18&amp;"',","'',")&amp;IF(AT18&lt;&gt;"","'"&amp;AT18&amp;"',","'',")&amp;IF(AY18&lt;&gt;"","'"&amp;AY18&amp;"',","'',")&amp;"},","")
     &amp; "}",""),"")),""),"")</f>
        <v>, isProcSetAllowedInPvP=1, dropMechanic={LIBSETS_DROP_MECHANIC_OVERLAND_BOSS_DELVE,LIBSETS_DROP_MECHANIC_OVERLAND_WORLDBOSS,LIBSETS_DROP_MECHANIC_OVERLAND_BOSS_PUBLIC_DUNGEON,LIBSETS_DROP_MECHANIC_OVERLAND_CHEST}</v>
      </c>
      <c r="BG18" s="21" t="str">
        <f>IF(A18&lt;&gt;"",IF(F18&lt;&gt;"Not in the game (anymore)",
IF(OR(BA18&lt;&gt;"",BB18&lt;&gt;""),", addTooltip={" &amp; IF(BA18&lt;&gt;"","['en']='"&amp; BA18 &amp; "',","")  &amp; IF(AND(BA18&lt;&gt;"",BA18&lt;&gt;BB18), IF(BB18&lt;&gt;"","['de']='"&amp; BB18 &amp; "',",""),"") &amp; "},","")
&amp; "},"
&amp; IF(C18&lt;&gt;"",CONCATENATE(" --",C18," / ",B18,"   [",IF(R18&lt;&gt;"",R18,""),IF(AA18&lt;&gt;"",", "&amp;AA18,""),IF(AG18&lt;&gt;"",", "&amp;AG18,""),IF(AL18&lt;&gt;"",", "&amp;AL18,""),IF(AQ18&lt;&gt;"",", "&amp;AQ18,""),IF(AV18&lt;&gt;"",", "&amp;AV18,""),"]")),""),"")</f>
        <v>}, --Night Mother\'s Embrace / Umarmung der Mutter der Nacht   [Deshaan, Deshaan, Deshaan, Deshaan]</v>
      </c>
    </row>
    <row r="19" spans="1:59" x14ac:dyDescent="0.25">
      <c r="A19" s="12">
        <v>35</v>
      </c>
      <c r="B19" t="s">
        <v>753</v>
      </c>
      <c r="C19" t="s">
        <v>754</v>
      </c>
      <c r="D19" s="3">
        <f>A19</f>
        <v>35</v>
      </c>
      <c r="G19" s="8" t="s">
        <v>1477</v>
      </c>
      <c r="I19" t="s">
        <v>91</v>
      </c>
      <c r="J19" t="s">
        <v>91</v>
      </c>
      <c r="K19">
        <v>193</v>
      </c>
      <c r="L19">
        <v>193</v>
      </c>
      <c r="M19">
        <v>193</v>
      </c>
      <c r="O19" s="65" t="s">
        <v>66</v>
      </c>
      <c r="Q19" s="3">
        <f>IF(AND(G19&lt;&gt;"LIBSETS_SETTYPE_BATTLEGROUND",G19&lt;&gt;"LIBSETS_SETTYPE_SPECIAL"), IF(R19&lt;&gt;"",VLOOKUP(R19,'ESO zone constants'!$D$3:$H$10001,5,FALSE),""),"")</f>
        <v>144</v>
      </c>
      <c r="R19" t="str">
        <f>IF(AND(O19&lt;&gt;"",NOT(ISERROR(O19))),O19,
IF(AND(P19&lt;&gt;"",ISNUMBER(P19),P19&gt;0,NOT(ISNA(P19))),VLOOKUP(P19,'ESO zone constants'!$A$3:$D$9999,4,FALSE),
IF(AND(K19&lt;&gt;"",K19&gt;0,NOT(ISERROR(K19))),VLOOKUP(K19,'ESO dumped WayshrineInfo'!$K$3:$N$9994,4,FALSE),"")))</f>
        <v>Spindleclutch I</v>
      </c>
      <c r="T19" s="19" t="str">
        <f>IF(AND(S19&lt;&gt;"",NOT(ISERROR(S19))),S19,IF(Q19&lt;&gt;"",IF(NOT(ISERROR(VLOOKUP(Q19,'ESO Dungeon constants'!$D$3:$H$9999,5,FALSE))),VLOOKUP(Q19,'ESO Dungeon constants'!$D$3:$I$9999,6,FALSE),VLOOKUP(Q19,'ESO zone constants'!$H$3:$K$9987,4,FALSE)),""))</f>
        <v>DLC_BASE_GAME</v>
      </c>
      <c r="U19" s="3" t="str">
        <f>IF(T19&lt;&gt;"",VLOOKUP(T19,'LibSets constants'!$B$4:$C$1003,2,FALSE),"")</f>
        <v>Included in base game</v>
      </c>
      <c r="V19" s="96" t="s">
        <v>3356</v>
      </c>
      <c r="Y19" s="65">
        <v>936</v>
      </c>
      <c r="Z19" s="3">
        <f>IF(AND(G19&lt;&gt;"LIBSETS_SETTYPE_BATTLEGROUND",G19&lt;&gt;"LIBSETS_SETTYPE_SPECIAL"),
IF(AND(Y19&lt;&gt;"",ISNUMBER(Y19),NOT(ISNA(Y19))),Y19,
   IF(AND(L19&lt;&gt;"",ISNUMBER(L19),L19&gt;0,NOT(ISNA(L19))),VLOOKUP(L19,'ESO dumped WayshrineInfo'!$K$3:$L$9994,2,FALSE),"")
),"")</f>
        <v>936</v>
      </c>
      <c r="AA19" t="str">
        <f>IF(AND(Z19&lt;&gt;"",ISNUMBER(Z19),NOT(ISNA(Z19))),VLOOKUP(Z19,'ESO zone constants'!$A$3:$D$9999,4,FALSE),"")</f>
        <v>Spindleclutch II</v>
      </c>
      <c r="AB19" s="96" t="s">
        <v>3356</v>
      </c>
      <c r="AC19" s="43"/>
      <c r="AD19" s="43"/>
      <c r="AE19" s="43"/>
      <c r="AF19" s="3">
        <f>IF(AND(G19&lt;&gt;"LIBSETS_SETTYPE_BATTLEGROUND",G19&lt;&gt;"LIBSETS_SETTYPE_SPECIAL"),
IF(AND(AE19&lt;&gt;"",ISNUMBER(AE19),NOT(ISNA(AE19))),AE19,
   IF(AND(M19&lt;&gt;"",ISNUMBER(M19),M19&gt;0,NOT(ISNA(M19))),VLOOKUP(M19,'ESO dumped WayshrineInfo'!$K$3:$L$9994,2,FALSE),"")
),"")</f>
        <v>3</v>
      </c>
      <c r="AG19" t="str">
        <f>IF(AND(AF19&lt;&gt;"",ISNUMBER(AF19),NOT(ISNA(AF19))),VLOOKUP(AF19,'ESO zone constants'!$A$3:$D$9999,4,FALSE),"")</f>
        <v>Glenumbra</v>
      </c>
      <c r="AH19" s="96" t="s">
        <v>3356</v>
      </c>
      <c r="AI19" s="43"/>
      <c r="AJ19" s="43"/>
      <c r="AK19" s="3" t="str">
        <f>IF(AND(G19&lt;&gt;"LIBSETS_SETTYPE_BATTLEGROUND",G19&lt;&gt;"LIBSETS_SETTYPE_SPECIAL"),IF(AL19&lt;&gt;"",VLOOKUP(AL19,'ESO zone constants'!$D$3:$H$4953,5,FALSE),""),"")</f>
        <v/>
      </c>
      <c r="AM19" s="44"/>
      <c r="AN19" s="43"/>
      <c r="AO19" s="43"/>
      <c r="AP19" s="3" t="str">
        <f>IF(AND(G19&lt;&gt;"LIBSETS_SETTYPE_BATTLEGROUND",G19&lt;&gt;"LIBSETS_SETTYPE_SPECIAL"),IF(AQ19&lt;&gt;"",VLOOKUP(AQ19,'ESO zone constants'!$D$3:$H$4953,5,FALSE),""),"")</f>
        <v/>
      </c>
      <c r="AR19" s="44"/>
      <c r="AS19" s="43"/>
      <c r="AT19" s="43"/>
      <c r="AU19" s="3" t="str">
        <f>IF(AND(G19&lt;&gt;"LIBSETS_SETTYPE_BATTLEGROUND",G19&lt;&gt;"LIBSETS_SETTYPE_SPECIAL"),IF(AV19&lt;&gt;"",VLOOKUP(AV19,'ESO zone constants'!$D$3:$H$4953,5,FALSE),""),"")</f>
        <v/>
      </c>
      <c r="AW19" s="44"/>
      <c r="AX19" s="43"/>
      <c r="AY19" s="43"/>
      <c r="AZ19" s="83" t="s">
        <v>2667</v>
      </c>
      <c r="BA19" s="83"/>
      <c r="BB19" s="83"/>
      <c r="BC19" s="21" t="str">
        <f>IF(A19="???","--","")&amp;IF(F19&lt;&gt;"Not in the game (anymore)",IF(A19&lt;&gt;"",CONCATENATE("[",A19,"] = {wayshrines={")&amp;IF(K19&lt;&gt;"",CONCATENATE(K19,","),"")&amp;IF(L19&lt;&gt;"",CONCATENATE(L19,","),"")&amp;IF(M19&lt;&gt;"",CONCATENATE(M19,","),"")&amp;CONCATENATE("}")&amp;IF(VALUE(N19)&gt;0,CONCATENATE(", traitsNeeded=",N19),"")&amp;CONCATENATE(", dlcId=",IF(T19&lt;&gt;"",T19,"DLC_BASE_GAME")),""),"")</f>
        <v>[35] = {wayshrines={193,193,193,}, dlcId=DLC_BASE_GAME</v>
      </c>
      <c r="BD19" s="21" t="str">
        <f>IF(F19&lt;&gt;"Not in the game (anymore)",IF(A19&lt;&gt;"",IF(Q19&lt;&gt;"",CONCATENATE(", zoneIds={",Q19),"")&amp;IF(Z19&lt;&gt;"",CONCATENATE(",",Z19),"")&amp;IF(AF19&lt;&gt;"",CONCATENATE(",",AF19),"")&amp;IF(AK19&lt;&gt;"",CONCATENATE(",",AK19),"")&amp;IF(AP19&lt;&gt;"",CONCATENATE(",",AP19),"")&amp;IF(AU19&lt;&gt;"",CONCATENATE(",",AU19),"")&amp;IF(Q19&lt;&gt;"",CONCATENATE("}",""),"")&amp;IF(OR(I19="true",I19="false",I19&lt;&gt;""), CONCATENATE(", veteran=", I19), ""),""),"")</f>
        <v>, zoneIds={144,936,3}, veteran=false</v>
      </c>
      <c r="BE19" s="21" t="str">
        <f>IF(A19&lt;&gt;"",IF(F19&lt;&gt;"Not in the game (anymore)",IF(A19&lt;&gt;"",", setType="&amp;G19,"")&amp;IF(J19="true",", multiTrialSet=true",""),"")
&amp; IF(AND(H19&lt;&gt;"",ISNUMBER(H19)),", undauntedChestId=" &amp; H19,""),"")</f>
        <v>, setType=LIBSETS_SETTYPE_DUNGEON</v>
      </c>
      <c r="BF19" s="21" t="str">
        <f>IF(A19&lt;&gt;"",IF(F19&lt;&gt;"Not in the game (anymore)",IF(AZ19&lt;&gt;"",", isProcSetAllowedInPvP="&amp; AZ19,"")
&amp; IF(F19&lt;&gt;"Not in the game (anymore)",
  IF(V19&lt;&gt;"",", dropMechanic={"&amp;V19&amp;IF(AB19&lt;&gt;"",","&amp;AB19,"")&amp;IF(AH19&lt;&gt;"",","&amp;AH19,"")&amp;IF(AM19&lt;&gt;"",","&amp;AM19,"")&amp;IF(AR19&lt;&gt;"",","&amp;AR19,"")&amp;IF(AW19&lt;&gt;"",","&amp;AW19,"")&amp;"}"
     &amp;IF(OR(W19&lt;&gt;"",AC19&lt;&gt;"",AI19&lt;&gt;"",AN19&lt;&gt;"",AS19&lt;&gt;"",AX19&lt;&gt;"",X19&lt;&gt;"",AD19&lt;&gt;"",AJ19&lt;&gt;"",AO19&lt;&gt;"",AT19&lt;&gt;"",AY19&lt;&gt;""),", dropMechanicDropLocationNames={"
        &amp; IF(OR(W19&lt;&gt;"",AC19&lt;&gt;"",AI19&lt;&gt;"",AN19&lt;&gt;"",AS19&lt;&gt;"",AX19&lt;&gt;""),"['en']={"&amp;IF(W19&lt;&gt;"","'"&amp;W19&amp;"',","'',")&amp;IF(AC19&lt;&gt;"","'"&amp;AC19&amp;"',","'',")&amp;IF(AI19&lt;&gt;"","'"&amp;AI19&amp;"',","'',")&amp;IF(AN19&lt;&gt;"","'"&amp;AN19&amp;"',","'',")&amp;IF(AS19&lt;&gt;"","'"&amp;AS19&amp;"',","'',")&amp;IF(AX19&lt;&gt;"","'"&amp;AX19&amp;"',","'',")&amp;"},","")
        &amp; IF(OR(X19&lt;&gt;"",AD19&lt;&gt;"",AJ19&lt;&gt;"",AO19&lt;&gt;"",AT19&lt;&gt;"",AY19&lt;&gt;""),"['de']={"&amp;IF(X19&lt;&gt;"","'"&amp;X19&amp;"',","'',")&amp;IF(AD19&lt;&gt;"","'"&amp;AD19&amp;"',","'',")&amp;IF(AJ19&lt;&gt;"","'"&amp;AJ19&amp;"',","'',")&amp;IF(AO19&lt;&gt;"","'"&amp;AO19&amp;"',","'',")&amp;IF(AT19&lt;&gt;"","'"&amp;AT19&amp;"',","'',")&amp;IF(AY19&lt;&gt;"","'"&amp;AY19&amp;"',","'',")&amp;"},","")
     &amp; "}",""),"")),""),"")</f>
        <v>, dropMechanic={LIBSETS_DROP_MECHANIC_GROUP_DUNGEON_BOSS,LIBSETS_DROP_MECHANIC_GROUP_DUNGEON_BOSS,LIBSETS_DROP_MECHANIC_GROUP_DUNGEON_BOSS}</v>
      </c>
      <c r="BG19" s="21" t="str">
        <f>IF(A19&lt;&gt;"",IF(F19&lt;&gt;"Not in the game (anymore)",
IF(OR(BA19&lt;&gt;"",BB19&lt;&gt;""),", addTooltip={" &amp; IF(BA19&lt;&gt;"","['en']='"&amp; BA19 &amp; "',","")  &amp; IF(AND(BA19&lt;&gt;"",BA19&lt;&gt;BB19), IF(BB19&lt;&gt;"","['de']='"&amp; BB19 &amp; "',",""),"") &amp; "},","")
&amp; "},"
&amp; IF(C19&lt;&gt;"",CONCATENATE(" --",C19," / ",B19,"   [",IF(R19&lt;&gt;"",R19,""),IF(AA19&lt;&gt;"",", "&amp;AA19,""),IF(AG19&lt;&gt;"",", "&amp;AG19,""),IF(AL19&lt;&gt;"",", "&amp;AL19,""),IF(AQ19&lt;&gt;"",", "&amp;AQ19,""),IF(AV19&lt;&gt;"",", "&amp;AV19,""),"]")),""),"")</f>
        <v>}, --Knightmare / Albtraumritter   [Spindleclutch I, Spindleclutch II, Glenumbra]</v>
      </c>
    </row>
    <row r="20" spans="1:59" x14ac:dyDescent="0.25">
      <c r="A20" s="12">
        <v>36</v>
      </c>
      <c r="B20" t="s">
        <v>755</v>
      </c>
      <c r="C20" t="s">
        <v>756</v>
      </c>
      <c r="D20" s="3">
        <f>A20</f>
        <v>36</v>
      </c>
      <c r="E20" s="42"/>
      <c r="G20" s="8" t="s">
        <v>1480</v>
      </c>
      <c r="I20" t="s">
        <v>91</v>
      </c>
      <c r="J20" t="s">
        <v>91</v>
      </c>
      <c r="K20">
        <v>121</v>
      </c>
      <c r="L20">
        <v>121</v>
      </c>
      <c r="M20">
        <v>121</v>
      </c>
      <c r="O20" s="65" t="s">
        <v>264</v>
      </c>
      <c r="Q20" s="3">
        <f>IF(AND(G20&lt;&gt;"LIBSETS_SETTYPE_BATTLEGROUND",G20&lt;&gt;"LIBSETS_SETTYPE_SPECIAL"), IF(R20&lt;&gt;"",VLOOKUP(R20,'ESO zone constants'!$D$3:$H$10001,5,FALSE),""),"")</f>
        <v>381</v>
      </c>
      <c r="R20" t="str">
        <f>IF(AND(O20&lt;&gt;"",NOT(ISERROR(O20))),O20,
IF(AND(P20&lt;&gt;"",ISNUMBER(P20),P20&gt;0,NOT(ISNA(P20))),VLOOKUP(P20,'ESO zone constants'!$A$3:$D$9999,4,FALSE),
IF(AND(K20&lt;&gt;"",K20&gt;0,NOT(ISERROR(K20))),VLOOKUP(K20,'ESO dumped WayshrineInfo'!$K$3:$N$9994,4,FALSE),"")))</f>
        <v>Auridon</v>
      </c>
      <c r="T20" s="19" t="str">
        <f>IF(AND(S20&lt;&gt;"",NOT(ISERROR(S20))),S20,IF(Q20&lt;&gt;"",IF(NOT(ISERROR(VLOOKUP(Q20,'ESO Dungeon constants'!$D$3:$H$9999,5,FALSE))),VLOOKUP(Q20,'ESO Dungeon constants'!$D$3:$I$9999,6,FALSE),VLOOKUP(Q20,'ESO zone constants'!$H$3:$K$9987,4,FALSE)),""))</f>
        <v>DLC_BASE_GAME</v>
      </c>
      <c r="U20" s="3" t="str">
        <f>IF(T20&lt;&gt;"",VLOOKUP(T20,'LibSets constants'!$B$4:$C$1003,2,FALSE),"")</f>
        <v>Included in base game</v>
      </c>
      <c r="V20" s="96" t="s">
        <v>1560</v>
      </c>
      <c r="Y20" s="65"/>
      <c r="Z20" s="3">
        <f>IF(AND(G20&lt;&gt;"LIBSETS_SETTYPE_BATTLEGROUND",G20&lt;&gt;"LIBSETS_SETTYPE_SPECIAL"),
IF(AND(Y20&lt;&gt;"",ISNUMBER(Y20),NOT(ISNA(Y20))),Y20,
   IF(AND(L20&lt;&gt;"",ISNUMBER(L20),L20&gt;0,NOT(ISNA(L20))),VLOOKUP(L20,'ESO dumped WayshrineInfo'!$K$3:$L$9994,2,FALSE),"")
),"")</f>
        <v>381</v>
      </c>
      <c r="AA20" t="str">
        <f>IF(AND(Z20&lt;&gt;"",ISNUMBER(Z20),NOT(ISNA(Z20))),VLOOKUP(Z20,'ESO zone constants'!$A$3:$D$9999,4,FALSE),"")</f>
        <v>Auridon</v>
      </c>
      <c r="AB20" s="96" t="s">
        <v>1561</v>
      </c>
      <c r="AC20" s="43"/>
      <c r="AD20" s="43"/>
      <c r="AE20" s="43"/>
      <c r="AF20" s="3">
        <f>IF(AND(G20&lt;&gt;"LIBSETS_SETTYPE_BATTLEGROUND",G20&lt;&gt;"LIBSETS_SETTYPE_SPECIAL"),
IF(AND(AE20&lt;&gt;"",ISNUMBER(AE20),NOT(ISNA(AE20))),AE20,
   IF(AND(M20&lt;&gt;"",ISNUMBER(M20),M20&gt;0,NOT(ISNA(M20))),VLOOKUP(M20,'ESO dumped WayshrineInfo'!$K$3:$L$9994,2,FALSE),"")
),"")</f>
        <v>381</v>
      </c>
      <c r="AG20" t="str">
        <f>IF(AND(AF20&lt;&gt;"",ISNUMBER(AF20),NOT(ISNA(AF20))),VLOOKUP(AF20,'ESO zone constants'!$A$3:$D$9999,4,FALSE),"")</f>
        <v>Auridon</v>
      </c>
      <c r="AH20" s="44" t="s">
        <v>1562</v>
      </c>
      <c r="AI20" s="43"/>
      <c r="AJ20" s="43"/>
      <c r="AK20" s="3">
        <f>IF(AND(G20&lt;&gt;"LIBSETS_SETTYPE_BATTLEGROUND",G20&lt;&gt;"LIBSETS_SETTYPE_SPECIAL"),IF(AL20&lt;&gt;"",VLOOKUP(AL20,'ESO zone constants'!$D$3:$H$4953,5,FALSE),""),"")</f>
        <v>381</v>
      </c>
      <c r="AL20" t="s">
        <v>264</v>
      </c>
      <c r="AM20" s="44" t="s">
        <v>1563</v>
      </c>
      <c r="AN20" s="43"/>
      <c r="AO20" s="43"/>
      <c r="AP20" s="3" t="str">
        <f>IF(AND(G20&lt;&gt;"LIBSETS_SETTYPE_BATTLEGROUND",G20&lt;&gt;"LIBSETS_SETTYPE_SPECIAL"),IF(AQ20&lt;&gt;"",VLOOKUP(AQ20,'ESO zone constants'!$D$3:$H$4953,5,FALSE),""),"")</f>
        <v/>
      </c>
      <c r="AR20" s="44"/>
      <c r="AS20" s="43"/>
      <c r="AT20" s="43"/>
      <c r="AU20" s="3" t="str">
        <f>IF(AND(G20&lt;&gt;"LIBSETS_SETTYPE_BATTLEGROUND",G20&lt;&gt;"LIBSETS_SETTYPE_SPECIAL"),IF(AV20&lt;&gt;"",VLOOKUP(AV20,'ESO zone constants'!$D$3:$H$4953,5,FALSE),""),"")</f>
        <v/>
      </c>
      <c r="AW20" s="44"/>
      <c r="AX20" s="43"/>
      <c r="AY20" s="43"/>
      <c r="AZ20" s="83" t="s">
        <v>2667</v>
      </c>
      <c r="BA20" s="83"/>
      <c r="BB20" s="83"/>
      <c r="BC20" s="21" t="str">
        <f>IF(A20="???","--","")&amp;IF(F20&lt;&gt;"Not in the game (anymore)",IF(A20&lt;&gt;"",CONCATENATE("[",A20,"] = {wayshrines={")&amp;IF(K20&lt;&gt;"",CONCATENATE(K20,","),"")&amp;IF(L20&lt;&gt;"",CONCATENATE(L20,","),"")&amp;IF(M20&lt;&gt;"",CONCATENATE(M20,","),"")&amp;CONCATENATE("}")&amp;IF(VALUE(N20)&gt;0,CONCATENATE(", traitsNeeded=",N20),"")&amp;CONCATENATE(", dlcId=",IF(T20&lt;&gt;"",T20,"DLC_BASE_GAME")),""),"")</f>
        <v>[36] = {wayshrines={121,121,121,}, dlcId=DLC_BASE_GAME</v>
      </c>
      <c r="BD20" s="21" t="str">
        <f>IF(F20&lt;&gt;"Not in the game (anymore)",IF(A20&lt;&gt;"",IF(Q20&lt;&gt;"",CONCATENATE(", zoneIds={",Q20),"")&amp;IF(Z20&lt;&gt;"",CONCATENATE(",",Z20),"")&amp;IF(AF20&lt;&gt;"",CONCATENATE(",",AF20),"")&amp;IF(AK20&lt;&gt;"",CONCATENATE(",",AK20),"")&amp;IF(AP20&lt;&gt;"",CONCATENATE(",",AP20),"")&amp;IF(AU20&lt;&gt;"",CONCATENATE(",",AU20),"")&amp;IF(Q20&lt;&gt;"",CONCATENATE("}",""),"")&amp;IF(OR(I20="true",I20="false",I20&lt;&gt;""), CONCATENATE(", veteran=", I20), ""),""),"")</f>
        <v>, zoneIds={381,381,381,381}, veteran=false</v>
      </c>
      <c r="BE20" s="21" t="str">
        <f>IF(A20&lt;&gt;"",IF(F20&lt;&gt;"Not in the game (anymore)",IF(A20&lt;&gt;"",", setType="&amp;G20,"")&amp;IF(J20="true",", multiTrialSet=true",""),"")
&amp; IF(AND(H20&lt;&gt;"",ISNUMBER(H20)),", undauntedChestId=" &amp; H20,""),"")</f>
        <v>, setType=LIBSETS_SETTYPE_OVERLAND</v>
      </c>
      <c r="BF20" s="21" t="str">
        <f>IF(A20&lt;&gt;"",IF(F20&lt;&gt;"Not in the game (anymore)",IF(AZ20&lt;&gt;"",", isProcSetAllowedInPvP="&amp; AZ20,"")
&amp; IF(F20&lt;&gt;"Not in the game (anymore)",
  IF(V20&lt;&gt;"",", dropMechanic={"&amp;V20&amp;IF(AB20&lt;&gt;"",","&amp;AB20,"")&amp;IF(AH20&lt;&gt;"",","&amp;AH20,"")&amp;IF(AM20&lt;&gt;"",","&amp;AM20,"")&amp;IF(AR20&lt;&gt;"",","&amp;AR20,"")&amp;IF(AW20&lt;&gt;"",","&amp;AW20,"")&amp;"}"
     &amp;IF(OR(W20&lt;&gt;"",AC20&lt;&gt;"",AI20&lt;&gt;"",AN20&lt;&gt;"",AS20&lt;&gt;"",AX20&lt;&gt;"",X20&lt;&gt;"",AD20&lt;&gt;"",AJ20&lt;&gt;"",AO20&lt;&gt;"",AT20&lt;&gt;"",AY20&lt;&gt;""),", dropMechanicDropLocationNames={"
        &amp; IF(OR(W20&lt;&gt;"",AC20&lt;&gt;"",AI20&lt;&gt;"",AN20&lt;&gt;"",AS20&lt;&gt;"",AX20&lt;&gt;""),"['en']={"&amp;IF(W20&lt;&gt;"","'"&amp;W20&amp;"',","'',")&amp;IF(AC20&lt;&gt;"","'"&amp;AC20&amp;"',","'',")&amp;IF(AI20&lt;&gt;"","'"&amp;AI20&amp;"',","'',")&amp;IF(AN20&lt;&gt;"","'"&amp;AN20&amp;"',","'',")&amp;IF(AS20&lt;&gt;"","'"&amp;AS20&amp;"',","'',")&amp;IF(AX20&lt;&gt;"","'"&amp;AX20&amp;"',","'',")&amp;"},","")
        &amp; IF(OR(X20&lt;&gt;"",AD20&lt;&gt;"",AJ20&lt;&gt;"",AO20&lt;&gt;"",AT20&lt;&gt;"",AY20&lt;&gt;""),"['de']={"&amp;IF(X20&lt;&gt;"","'"&amp;X20&amp;"',","'',")&amp;IF(AD20&lt;&gt;"","'"&amp;AD20&amp;"',","'',")&amp;IF(AJ20&lt;&gt;"","'"&amp;AJ20&amp;"',","'',")&amp;IF(AO20&lt;&gt;"","'"&amp;AO20&amp;"',","'',")&amp;IF(AT20&lt;&gt;"","'"&amp;AT20&amp;"',","'',")&amp;IF(AY20&lt;&gt;"","'"&amp;AY20&amp;"',","'',")&amp;"},","")
     &amp; "}",""),"")),""),"")</f>
        <v>, dropMechanic={LIBSETS_DROP_MECHANIC_OVERLAND_BOSS_DELVE,LIBSETS_DROP_MECHANIC_OVERLAND_WORLDBOSS,LIBSETS_DROP_MECHANIC_OVERLAND_BOSS_PUBLIC_DUNGEON,LIBSETS_DROP_MECHANIC_OVERLAND_CHEST}</v>
      </c>
      <c r="BG20" s="21" t="str">
        <f>IF(A20&lt;&gt;"",IF(F20&lt;&gt;"Not in the game (anymore)",
IF(OR(BA20&lt;&gt;"",BB20&lt;&gt;""),", addTooltip={" &amp; IF(BA20&lt;&gt;"","['en']='"&amp; BA20 &amp; "',","")  &amp; IF(AND(BA20&lt;&gt;"",BA20&lt;&gt;BB20), IF(BB20&lt;&gt;"","['de']='"&amp; BB20 &amp; "',",""),"") &amp; "},","")
&amp; "},"
&amp; IF(C20&lt;&gt;"",CONCATENATE(" --",C20," / ",B20,"   [",IF(R20&lt;&gt;"",R20,""),IF(AA20&lt;&gt;"",", "&amp;AA20,""),IF(AG20&lt;&gt;"",", "&amp;AG20,""),IF(AL20&lt;&gt;"",", "&amp;AL20,""),IF(AQ20&lt;&gt;"",", "&amp;AQ20,""),IF(AV20&lt;&gt;"",", "&amp;AV20,""),"]")),""),"")</f>
        <v>}, --Armor of the Veiled Heritance / Rüstung des Schleiererbes   [Auridon, Auridon, Auridon, Auridon]</v>
      </c>
    </row>
    <row r="21" spans="1:59" x14ac:dyDescent="0.25">
      <c r="A21" s="5">
        <v>37</v>
      </c>
      <c r="B21" t="s">
        <v>2804</v>
      </c>
      <c r="C21" t="s">
        <v>2556</v>
      </c>
      <c r="D21" s="3">
        <f>A21</f>
        <v>37</v>
      </c>
      <c r="G21" s="8" t="s">
        <v>1474</v>
      </c>
      <c r="I21" t="s">
        <v>91</v>
      </c>
      <c r="J21" t="s">
        <v>91</v>
      </c>
      <c r="K21">
        <v>1</v>
      </c>
      <c r="L21">
        <v>177</v>
      </c>
      <c r="M21">
        <v>71</v>
      </c>
      <c r="N21">
        <v>2</v>
      </c>
      <c r="Q21" s="3">
        <f>IF(AND(G21&lt;&gt;"LIBSETS_SETTYPE_BATTLEGROUND",G21&lt;&gt;"LIBSETS_SETTYPE_SPECIAL"), IF(R21&lt;&gt;"",VLOOKUP(R21,'ESO zone constants'!$D$3:$H$10001,5,FALSE),""),"")</f>
        <v>3</v>
      </c>
      <c r="R21" t="str">
        <f>IF(AND(O21&lt;&gt;"",NOT(ISERROR(O21))),O21,
IF(AND(P21&lt;&gt;"",ISNUMBER(P21),P21&gt;0,NOT(ISNA(P21))),VLOOKUP(P21,'ESO zone constants'!$A$3:$D$9999,4,FALSE),
IF(AND(K21&lt;&gt;"",K21&gt;0,NOT(ISERROR(K21))),VLOOKUP(K21,'ESO dumped WayshrineInfo'!$K$3:$N$9994,4,FALSE),"")))</f>
        <v>Glenumbra</v>
      </c>
      <c r="T21" s="19" t="str">
        <f>IF(AND(S21&lt;&gt;"",NOT(ISERROR(S21))),S21,IF(Q21&lt;&gt;"",IF(NOT(ISERROR(VLOOKUP(Q21,'ESO Dungeon constants'!$D$3:$H$9999,5,FALSE))),VLOOKUP(Q21,'ESO Dungeon constants'!$D$3:$I$9999,6,FALSE),VLOOKUP(Q21,'ESO zone constants'!$H$3:$K$9987,4,FALSE)),""))</f>
        <v>DLC_BASE_GAME</v>
      </c>
      <c r="U21" s="3" t="str">
        <f>IF(T21&lt;&gt;"",VLOOKUP(T21,'LibSets constants'!$B$4:$C$1003,2,FALSE),"")</f>
        <v>Included in base game</v>
      </c>
      <c r="V21" s="33" t="s">
        <v>3359</v>
      </c>
      <c r="Y21" s="65"/>
      <c r="Z21" s="3">
        <f>IF(AND(G21&lt;&gt;"LIBSETS_SETTYPE_BATTLEGROUND",G21&lt;&gt;"LIBSETS_SETTYPE_SPECIAL"),
IF(AND(Y21&lt;&gt;"",ISNUMBER(Y21),NOT(ISNA(Y21))),Y21,
   IF(AND(L21&lt;&gt;"",ISNUMBER(L21),L21&gt;0,NOT(ISNA(L21))),VLOOKUP(L21,'ESO dumped WayshrineInfo'!$K$3:$L$9994,2,FALSE),"")
),"")</f>
        <v>381</v>
      </c>
      <c r="AA21" t="str">
        <f>IF(AND(Z21&lt;&gt;"",ISNUMBER(Z21),NOT(ISNA(Z21))),VLOOKUP(Z21,'ESO zone constants'!$A$3:$D$9999,4,FALSE),"")</f>
        <v>Auridon</v>
      </c>
      <c r="AB21" s="33" t="s">
        <v>3359</v>
      </c>
      <c r="AF21" s="3">
        <f>IF(AND(G21&lt;&gt;"LIBSETS_SETTYPE_BATTLEGROUND",G21&lt;&gt;"LIBSETS_SETTYPE_SPECIAL"),
IF(AND(AE21&lt;&gt;"",ISNUMBER(AE21),NOT(ISNA(AE21))),AE21,
   IF(AND(M21&lt;&gt;"",ISNUMBER(M21),M21&gt;0,NOT(ISNA(M21))),VLOOKUP(M21,'ESO dumped WayshrineInfo'!$K$3:$L$9994,2,FALSE),"")
),"")</f>
        <v>41</v>
      </c>
      <c r="AG21" t="str">
        <f>IF(AND(AF21&lt;&gt;"",ISNUMBER(AF21),NOT(ISNA(AF21))),VLOOKUP(AF21,'ESO zone constants'!$A$3:$D$9999,4,FALSE),"")</f>
        <v>Stonefalls</v>
      </c>
      <c r="AH21" s="33" t="s">
        <v>3359</v>
      </c>
      <c r="AK21" s="3" t="str">
        <f>IF(AND(G21&lt;&gt;"LIBSETS_SETTYPE_BATTLEGROUND",G21&lt;&gt;"LIBSETS_SETTYPE_SPECIAL"),IF(AL21&lt;&gt;"",VLOOKUP(AL21,'ESO zone constants'!$D$3:$H$4953,5,FALSE),""),"")</f>
        <v/>
      </c>
      <c r="AM21" s="44"/>
      <c r="AP21" s="3" t="str">
        <f>IF(AND(G21&lt;&gt;"LIBSETS_SETTYPE_BATTLEGROUND",G21&lt;&gt;"LIBSETS_SETTYPE_SPECIAL"),IF(AQ21&lt;&gt;"",VLOOKUP(AQ21,'ESO zone constants'!$D$3:$H$4953,5,FALSE),""),"")</f>
        <v/>
      </c>
      <c r="AR21" s="44"/>
      <c r="AU21" s="3" t="str">
        <f>IF(AND(G21&lt;&gt;"LIBSETS_SETTYPE_BATTLEGROUND",G21&lt;&gt;"LIBSETS_SETTYPE_SPECIAL"),IF(AV21&lt;&gt;"",VLOOKUP(AV21,'ESO zone constants'!$D$3:$H$4953,5,FALSE),""),"")</f>
        <v/>
      </c>
      <c r="AW21" s="44"/>
      <c r="AZ21" s="83" t="s">
        <v>2667</v>
      </c>
      <c r="BA21" s="83"/>
      <c r="BB21" s="83"/>
      <c r="BC21" s="21" t="str">
        <f>IF(A21="???","--","")&amp;IF(F21&lt;&gt;"Not in the game (anymore)",IF(A21&lt;&gt;"",CONCATENATE("[",A21,"] = {wayshrines={")&amp;IF(K21&lt;&gt;"",CONCATENATE(K21,","),"")&amp;IF(L21&lt;&gt;"",CONCATENATE(L21,","),"")&amp;IF(M21&lt;&gt;"",CONCATENATE(M21,","),"")&amp;CONCATENATE("}")&amp;IF(VALUE(N21)&gt;0,CONCATENATE(", traitsNeeded=",N21),"")&amp;CONCATENATE(", dlcId=",IF(T21&lt;&gt;"",T21,"DLC_BASE_GAME")),""),"")</f>
        <v>[37] = {wayshrines={1,177,71,}, traitsNeeded=2, dlcId=DLC_BASE_GAME</v>
      </c>
      <c r="BD21" s="21" t="str">
        <f>IF(F21&lt;&gt;"Not in the game (anymore)",IF(A21&lt;&gt;"",IF(Q21&lt;&gt;"",CONCATENATE(", zoneIds={",Q21),"")&amp;IF(Z21&lt;&gt;"",CONCATENATE(",",Z21),"")&amp;IF(AF21&lt;&gt;"",CONCATENATE(",",AF21),"")&amp;IF(AK21&lt;&gt;"",CONCATENATE(",",AK21),"")&amp;IF(AP21&lt;&gt;"",CONCATENATE(",",AP21),"")&amp;IF(AU21&lt;&gt;"",CONCATENATE(",",AU21),"")&amp;IF(Q21&lt;&gt;"",CONCATENATE("}",""),"")&amp;IF(OR(I21="true",I21="false",I21&lt;&gt;""), CONCATENATE(", veteran=", I21), ""),""),"")</f>
        <v>, zoneIds={3,381,41}, veteran=false</v>
      </c>
      <c r="BE21" s="21" t="str">
        <f>IF(A21&lt;&gt;"",IF(F21&lt;&gt;"Not in the game (anymore)",IF(A21&lt;&gt;"",", setType="&amp;G21,"")&amp;IF(J21="true",", multiTrialSet=true",""),"")
&amp; IF(AND(H21&lt;&gt;"",ISNUMBER(H21)),", undauntedChestId=" &amp; H21,""),"")</f>
        <v>, setType=LIBSETS_SETTYPE_CRAFTED</v>
      </c>
      <c r="BF21" s="21" t="str">
        <f>IF(A21&lt;&gt;"",IF(F21&lt;&gt;"Not in the game (anymore)",IF(AZ21&lt;&gt;"",", isProcSetAllowedInPvP="&amp; AZ21,"")
&amp; IF(F21&lt;&gt;"Not in the game (anymore)",
  IF(V21&lt;&gt;"",", dropMechanic={"&amp;V21&amp;IF(AB21&lt;&gt;"",","&amp;AB21,"")&amp;IF(AH21&lt;&gt;"",","&amp;AH21,"")&amp;IF(AM21&lt;&gt;"",","&amp;AM21,"")&amp;IF(AR21&lt;&gt;"",","&amp;AR21,"")&amp;IF(AW21&lt;&gt;"",","&amp;AW21,"")&amp;"}"
     &amp;IF(OR(W21&lt;&gt;"",AC21&lt;&gt;"",AI21&lt;&gt;"",AN21&lt;&gt;"",AS21&lt;&gt;"",AX21&lt;&gt;"",X21&lt;&gt;"",AD21&lt;&gt;"",AJ21&lt;&gt;"",AO21&lt;&gt;"",AT21&lt;&gt;"",AY21&lt;&gt;""),", dropMechanicDropLocationNames={"
        &amp; IF(OR(W21&lt;&gt;"",AC21&lt;&gt;"",AI21&lt;&gt;"",AN21&lt;&gt;"",AS21&lt;&gt;"",AX21&lt;&gt;""),"['en']={"&amp;IF(W21&lt;&gt;"","'"&amp;W21&amp;"',","'',")&amp;IF(AC21&lt;&gt;"","'"&amp;AC21&amp;"',","'',")&amp;IF(AI21&lt;&gt;"","'"&amp;AI21&amp;"',","'',")&amp;IF(AN21&lt;&gt;"","'"&amp;AN21&amp;"',","'',")&amp;IF(AS21&lt;&gt;"","'"&amp;AS21&amp;"',","'',")&amp;IF(AX21&lt;&gt;"","'"&amp;AX21&amp;"',","'',")&amp;"},","")
        &amp; IF(OR(X21&lt;&gt;"",AD21&lt;&gt;"",AJ21&lt;&gt;"",AO21&lt;&gt;"",AT21&lt;&gt;"",AY21&lt;&gt;""),"['de']={"&amp;IF(X21&lt;&gt;"","'"&amp;X21&amp;"',","'',")&amp;IF(AD21&lt;&gt;"","'"&amp;AD21&amp;"',","'',")&amp;IF(AJ21&lt;&gt;"","'"&amp;AJ21&amp;"',","'',")&amp;IF(AO21&lt;&gt;"","'"&amp;AO21&amp;"',","'',")&amp;IF(AT21&lt;&gt;"","'"&amp;AT21&amp;"',","'',")&amp;IF(AY21&lt;&gt;"","'"&amp;AY21&amp;"',","'',")&amp;"},","")
     &amp; "}",""),"")),""),"")</f>
        <v>, dropMechanic={LIBSETS_DROP_MECHANIC_CRAFTED,LIBSETS_DROP_MECHANIC_CRAFTED,LIBSETS_DROP_MECHANIC_CRAFTED}</v>
      </c>
      <c r="BG21" s="21" t="str">
        <f>IF(A21&lt;&gt;"",IF(F21&lt;&gt;"Not in the game (anymore)",
IF(OR(BA21&lt;&gt;"",BB21&lt;&gt;""),", addTooltip={" &amp; IF(BA21&lt;&gt;"","['en']='"&amp; BA21 &amp; "',","")  &amp; IF(AND(BA21&lt;&gt;"",BA21&lt;&gt;BB21), IF(BB21&lt;&gt;"","['de']='"&amp; BB21 &amp; "',",""),"") &amp; "},","")
&amp; "},"
&amp; IF(C21&lt;&gt;"",CONCATENATE(" --",C21," / ",B21,"   [",IF(R21&lt;&gt;"",R21,""),IF(AA21&lt;&gt;"",", "&amp;AA21,""),IF(AG21&lt;&gt;"",", "&amp;AG21,""),IF(AL21&lt;&gt;"",", "&amp;AL21,""),IF(AQ21&lt;&gt;"",", "&amp;AQ21,""),IF(AV21&lt;&gt;"",", "&amp;AV21,""),"]")),""),"")</f>
        <v>}, --Death\'s Wind / Todeswind   [Glenumbra, Auridon, Stonefalls]</v>
      </c>
    </row>
    <row r="22" spans="1:59" x14ac:dyDescent="0.25">
      <c r="A22" s="5">
        <v>38</v>
      </c>
      <c r="B22" t="s">
        <v>2805</v>
      </c>
      <c r="C22" t="s">
        <v>2557</v>
      </c>
      <c r="D22" s="3">
        <f>A22</f>
        <v>38</v>
      </c>
      <c r="G22" s="8" t="s">
        <v>1474</v>
      </c>
      <c r="I22" t="s">
        <v>91</v>
      </c>
      <c r="J22" t="s">
        <v>91</v>
      </c>
      <c r="K22">
        <v>15</v>
      </c>
      <c r="L22">
        <v>169</v>
      </c>
      <c r="M22">
        <v>205</v>
      </c>
      <c r="N22">
        <v>3</v>
      </c>
      <c r="Q22" s="3">
        <f>IF(AND(G22&lt;&gt;"LIBSETS_SETTYPE_BATTLEGROUND",G22&lt;&gt;"LIBSETS_SETTYPE_SPECIAL"), IF(R22&lt;&gt;"",VLOOKUP(R22,'ESO zone constants'!$D$3:$H$10001,5,FALSE),""),"")</f>
        <v>19</v>
      </c>
      <c r="R22" t="str">
        <f>IF(AND(O22&lt;&gt;"",NOT(ISERROR(O22))),O22,
IF(AND(P22&lt;&gt;"",ISNUMBER(P22),P22&gt;0,NOT(ISNA(P22))),VLOOKUP(P22,'ESO zone constants'!$A$3:$D$9999,4,FALSE),
IF(AND(K22&lt;&gt;"",K22&gt;0,NOT(ISERROR(K22))),VLOOKUP(K22,'ESO dumped WayshrineInfo'!$K$3:$N$9994,4,FALSE),"")))</f>
        <v>Stormhaven</v>
      </c>
      <c r="T22" s="19" t="str">
        <f>IF(AND(S22&lt;&gt;"",NOT(ISERROR(S22))),S22,IF(Q22&lt;&gt;"",IF(NOT(ISERROR(VLOOKUP(Q22,'ESO Dungeon constants'!$D$3:$H$9999,5,FALSE))),VLOOKUP(Q22,'ESO Dungeon constants'!$D$3:$I$9999,6,FALSE),VLOOKUP(Q22,'ESO zone constants'!$H$3:$K$9987,4,FALSE)),""))</f>
        <v>DLC_BASE_GAME</v>
      </c>
      <c r="U22" s="3" t="str">
        <f>IF(T22&lt;&gt;"",VLOOKUP(T22,'LibSets constants'!$B$4:$C$1003,2,FALSE),"")</f>
        <v>Included in base game</v>
      </c>
      <c r="V22" s="33" t="s">
        <v>3359</v>
      </c>
      <c r="Y22" s="65"/>
      <c r="Z22" s="3">
        <f>IF(AND(G22&lt;&gt;"LIBSETS_SETTYPE_BATTLEGROUND",G22&lt;&gt;"LIBSETS_SETTYPE_SPECIAL"),
IF(AND(Y22&lt;&gt;"",ISNUMBER(Y22),NOT(ISNA(Y22))),Y22,
   IF(AND(L22&lt;&gt;"",ISNUMBER(L22),L22&gt;0,NOT(ISNA(L22))),VLOOKUP(L22,'ESO dumped WayshrineInfo'!$K$3:$L$9994,2,FALSE),"")
),"")</f>
        <v>383</v>
      </c>
      <c r="AA22" t="str">
        <f>IF(AND(Z22&lt;&gt;"",ISNUMBER(Z22),NOT(ISNA(Z22))),VLOOKUP(Z22,'ESO zone constants'!$A$3:$D$9999,4,FALSE),"")</f>
        <v>Grahtwood</v>
      </c>
      <c r="AB22" s="33" t="s">
        <v>3359</v>
      </c>
      <c r="AC22" s="43"/>
      <c r="AD22" s="43"/>
      <c r="AE22" s="43"/>
      <c r="AF22" s="3">
        <f>IF(AND(G22&lt;&gt;"LIBSETS_SETTYPE_BATTLEGROUND",G22&lt;&gt;"LIBSETS_SETTYPE_SPECIAL"),
IF(AND(AE22&lt;&gt;"",ISNUMBER(AE22),NOT(ISNA(AE22))),AE22,
   IF(AND(M22&lt;&gt;"",ISNUMBER(M22),M22&gt;0,NOT(ISNA(M22))),VLOOKUP(M22,'ESO dumped WayshrineInfo'!$K$3:$L$9994,2,FALSE),"")
),"")</f>
        <v>57</v>
      </c>
      <c r="AG22" t="str">
        <f>IF(AND(AF22&lt;&gt;"",ISNUMBER(AF22),NOT(ISNA(AF22))),VLOOKUP(AF22,'ESO zone constants'!$A$3:$D$9999,4,FALSE),"")</f>
        <v>Deshaan</v>
      </c>
      <c r="AH22" s="33" t="s">
        <v>3359</v>
      </c>
      <c r="AI22" s="43"/>
      <c r="AJ22" s="43"/>
      <c r="AK22" s="3" t="str">
        <f>IF(AND(G22&lt;&gt;"LIBSETS_SETTYPE_BATTLEGROUND",G22&lt;&gt;"LIBSETS_SETTYPE_SPECIAL"),IF(AL22&lt;&gt;"",VLOOKUP(AL22,'ESO zone constants'!$D$3:$H$4953,5,FALSE),""),"")</f>
        <v/>
      </c>
      <c r="AM22" s="44"/>
      <c r="AN22" s="43"/>
      <c r="AO22" s="43"/>
      <c r="AP22" s="3" t="str">
        <f>IF(AND(G22&lt;&gt;"LIBSETS_SETTYPE_BATTLEGROUND",G22&lt;&gt;"LIBSETS_SETTYPE_SPECIAL"),IF(AQ22&lt;&gt;"",VLOOKUP(AQ22,'ESO zone constants'!$D$3:$H$4953,5,FALSE),""),"")</f>
        <v/>
      </c>
      <c r="AR22" s="44"/>
      <c r="AS22" s="43"/>
      <c r="AT22" s="43"/>
      <c r="AU22" s="3" t="str">
        <f>IF(AND(G22&lt;&gt;"LIBSETS_SETTYPE_BATTLEGROUND",G22&lt;&gt;"LIBSETS_SETTYPE_SPECIAL"),IF(AV22&lt;&gt;"",VLOOKUP(AV22,'ESO zone constants'!$D$3:$H$4953,5,FALSE),""),"")</f>
        <v/>
      </c>
      <c r="AW22" s="44"/>
      <c r="AX22" s="43"/>
      <c r="AY22" s="43"/>
      <c r="AZ22" s="83" t="s">
        <v>2668</v>
      </c>
      <c r="BA22" s="83"/>
      <c r="BB22" s="83"/>
      <c r="BC22" s="21" t="str">
        <f>IF(A22="???","--","")&amp;IF(F22&lt;&gt;"Not in the game (anymore)",IF(A22&lt;&gt;"",CONCATENATE("[",A22,"] = {wayshrines={")&amp;IF(K22&lt;&gt;"",CONCATENATE(K22,","),"")&amp;IF(L22&lt;&gt;"",CONCATENATE(L22,","),"")&amp;IF(M22&lt;&gt;"",CONCATENATE(M22,","),"")&amp;CONCATENATE("}")&amp;IF(VALUE(N22)&gt;0,CONCATENATE(", traitsNeeded=",N22),"")&amp;CONCATENATE(", dlcId=",IF(T22&lt;&gt;"",T22,"DLC_BASE_GAME")),""),"")</f>
        <v>[38] = {wayshrines={15,169,205,}, traitsNeeded=3, dlcId=DLC_BASE_GAME</v>
      </c>
      <c r="BD22" s="21" t="str">
        <f>IF(F22&lt;&gt;"Not in the game (anymore)",IF(A22&lt;&gt;"",IF(Q22&lt;&gt;"",CONCATENATE(", zoneIds={",Q22),"")&amp;IF(Z22&lt;&gt;"",CONCATENATE(",",Z22),"")&amp;IF(AF22&lt;&gt;"",CONCATENATE(",",AF22),"")&amp;IF(AK22&lt;&gt;"",CONCATENATE(",",AK22),"")&amp;IF(AP22&lt;&gt;"",CONCATENATE(",",AP22),"")&amp;IF(AU22&lt;&gt;"",CONCATENATE(",",AU22),"")&amp;IF(Q22&lt;&gt;"",CONCATENATE("}",""),"")&amp;IF(OR(I22="true",I22="false",I22&lt;&gt;""), CONCATENATE(", veteran=", I22), ""),""),"")</f>
        <v>, zoneIds={19,383,57}, veteran=false</v>
      </c>
      <c r="BE22" s="21" t="str">
        <f>IF(A22&lt;&gt;"",IF(F22&lt;&gt;"Not in the game (anymore)",IF(A22&lt;&gt;"",", setType="&amp;G22,"")&amp;IF(J22="true",", multiTrialSet=true",""),"")
&amp; IF(AND(H22&lt;&gt;"",ISNUMBER(H22)),", undauntedChestId=" &amp; H22,""),"")</f>
        <v>, setType=LIBSETS_SETTYPE_CRAFTED</v>
      </c>
      <c r="BF22" s="21" t="str">
        <f>IF(A22&lt;&gt;"",IF(F22&lt;&gt;"Not in the game (anymore)",IF(AZ22&lt;&gt;"",", isProcSetAllowedInPvP="&amp; AZ22,"")
&amp; IF(F22&lt;&gt;"Not in the game (anymore)",
  IF(V22&lt;&gt;"",", dropMechanic={"&amp;V22&amp;IF(AB22&lt;&gt;"",","&amp;AB22,"")&amp;IF(AH22&lt;&gt;"",","&amp;AH22,"")&amp;IF(AM22&lt;&gt;"",","&amp;AM22,"")&amp;IF(AR22&lt;&gt;"",","&amp;AR22,"")&amp;IF(AW22&lt;&gt;"",","&amp;AW22,"")&amp;"}"
     &amp;IF(OR(W22&lt;&gt;"",AC22&lt;&gt;"",AI22&lt;&gt;"",AN22&lt;&gt;"",AS22&lt;&gt;"",AX22&lt;&gt;"",X22&lt;&gt;"",AD22&lt;&gt;"",AJ22&lt;&gt;"",AO22&lt;&gt;"",AT22&lt;&gt;"",AY22&lt;&gt;""),", dropMechanicDropLocationNames={"
        &amp; IF(OR(W22&lt;&gt;"",AC22&lt;&gt;"",AI22&lt;&gt;"",AN22&lt;&gt;"",AS22&lt;&gt;"",AX22&lt;&gt;""),"['en']={"&amp;IF(W22&lt;&gt;"","'"&amp;W22&amp;"',","'',")&amp;IF(AC22&lt;&gt;"","'"&amp;AC22&amp;"',","'',")&amp;IF(AI22&lt;&gt;"","'"&amp;AI22&amp;"',","'',")&amp;IF(AN22&lt;&gt;"","'"&amp;AN22&amp;"',","'',")&amp;IF(AS22&lt;&gt;"","'"&amp;AS22&amp;"',","'',")&amp;IF(AX22&lt;&gt;"","'"&amp;AX22&amp;"',","'',")&amp;"},","")
        &amp; IF(OR(X22&lt;&gt;"",AD22&lt;&gt;"",AJ22&lt;&gt;"",AO22&lt;&gt;"",AT22&lt;&gt;"",AY22&lt;&gt;""),"['de']={"&amp;IF(X22&lt;&gt;"","'"&amp;X22&amp;"',","'',")&amp;IF(AD22&lt;&gt;"","'"&amp;AD22&amp;"',","'',")&amp;IF(AJ22&lt;&gt;"","'"&amp;AJ22&amp;"',","'',")&amp;IF(AO22&lt;&gt;"","'"&amp;AO22&amp;"',","'',")&amp;IF(AT22&lt;&gt;"","'"&amp;AT22&amp;"',","'',")&amp;IF(AY22&lt;&gt;"","'"&amp;AY22&amp;"',","'',")&amp;"},","")
     &amp; "}",""),"")),""),"")</f>
        <v>, isProcSetAllowedInPvP=1, dropMechanic={LIBSETS_DROP_MECHANIC_CRAFTED,LIBSETS_DROP_MECHANIC_CRAFTED,LIBSETS_DROP_MECHANIC_CRAFTED}</v>
      </c>
      <c r="BG22" s="21" t="str">
        <f>IF(A22&lt;&gt;"",IF(F22&lt;&gt;"Not in the game (anymore)",
IF(OR(BA22&lt;&gt;"",BB22&lt;&gt;""),", addTooltip={" &amp; IF(BA22&lt;&gt;"","['en']='"&amp; BA22 &amp; "',","")  &amp; IF(AND(BA22&lt;&gt;"",BA22&lt;&gt;BB22), IF(BB22&lt;&gt;"","['de']='"&amp; BB22 &amp; "',",""),"") &amp; "},","")
&amp; "},"
&amp; IF(C22&lt;&gt;"",CONCATENATE(" --",C22," / ",B22,"   [",IF(R22&lt;&gt;"",R22,""),IF(AA22&lt;&gt;"",", "&amp;AA22,""),IF(AG22&lt;&gt;"",", "&amp;AG22,""),IF(AL22&lt;&gt;"",", "&amp;AL22,""),IF(AQ22&lt;&gt;"",", "&amp;AQ22,""),IF(AV22&lt;&gt;"",", "&amp;AV22,""),"]")),""),"")</f>
        <v>}, --Twilight\'s Embrace / Zwielichtkuss   [Stormhaven, Grahtwood, Deshaan]</v>
      </c>
    </row>
    <row r="23" spans="1:59" x14ac:dyDescent="0.25">
      <c r="A23" s="12">
        <v>39</v>
      </c>
      <c r="B23" t="s">
        <v>757</v>
      </c>
      <c r="C23" t="s">
        <v>758</v>
      </c>
      <c r="D23" s="3">
        <f>A23</f>
        <v>39</v>
      </c>
      <c r="E23" s="42"/>
      <c r="G23" s="8" t="s">
        <v>1475</v>
      </c>
      <c r="I23" t="s">
        <v>91</v>
      </c>
      <c r="J23" t="s">
        <v>91</v>
      </c>
      <c r="K23">
        <v>-1</v>
      </c>
      <c r="L23">
        <v>-1</v>
      </c>
      <c r="M23">
        <v>-1</v>
      </c>
      <c r="O23" s="65" t="s">
        <v>125</v>
      </c>
      <c r="Q23" s="3">
        <f>IF(AND(G23&lt;&gt;"LIBSETS_SETTYPE_BATTLEGROUND",G23&lt;&gt;"LIBSETS_SETTYPE_SPECIAL"), IF(R23&lt;&gt;"",VLOOKUP(R23,'ESO zone constants'!$D$3:$H$10001,5,FALSE),""),"")</f>
        <v>181</v>
      </c>
      <c r="R23" t="str">
        <f>IF(AND(O23&lt;&gt;"",NOT(ISERROR(O23))),O23,
IF(AND(P23&lt;&gt;"",ISNUMBER(P23),P23&gt;0,NOT(ISNA(P23))),VLOOKUP(P23,'ESO zone constants'!$A$3:$D$9999,4,FALSE),
IF(AND(K23&lt;&gt;"",K23&gt;0,NOT(ISERROR(K23))),VLOOKUP(K23,'ESO dumped WayshrineInfo'!$K$3:$N$9994,4,FALSE),"")))</f>
        <v>Cyrodiil</v>
      </c>
      <c r="T23" s="19" t="str">
        <f>IF(AND(S23&lt;&gt;"",NOT(ISERROR(S23))),S23,IF(Q23&lt;&gt;"",IF(NOT(ISERROR(VLOOKUP(Q23,'ESO Dungeon constants'!$D$3:$H$9999,5,FALSE))),VLOOKUP(Q23,'ESO Dungeon constants'!$D$3:$I$9999,6,FALSE),VLOOKUP(Q23,'ESO zone constants'!$H$3:$K$9987,4,FALSE)),""))</f>
        <v>DLC_BASE_GAME</v>
      </c>
      <c r="U23" s="3" t="str">
        <f>IF(T23&lt;&gt;"",VLOOKUP(T23,'LibSets constants'!$B$4:$C$1003,2,FALSE),"")</f>
        <v>Included in base game</v>
      </c>
      <c r="V23" s="33" t="s">
        <v>1535</v>
      </c>
      <c r="Y23" s="65"/>
      <c r="Z23" s="3" t="str">
        <f>IF(AND(G23&lt;&gt;"LIBSETS_SETTYPE_BATTLEGROUND",G23&lt;&gt;"LIBSETS_SETTYPE_SPECIAL"),
IF(AND(Y23&lt;&gt;"",ISNUMBER(Y23),NOT(ISNA(Y23))),Y23,
   IF(AND(L23&lt;&gt;"",ISNUMBER(L23),L23&gt;0,NOT(ISNA(L23))),VLOOKUP(L23,'ESO dumped WayshrineInfo'!$K$3:$L$9994,2,FALSE),"")
),"")</f>
        <v/>
      </c>
      <c r="AA23" t="str">
        <f>IF(AND(Z23&lt;&gt;"",ISNUMBER(Z23),NOT(ISNA(Z23))),VLOOKUP(Z23,'ESO zone constants'!$A$3:$D$9999,4,FALSE),"")</f>
        <v/>
      </c>
      <c r="AC23" s="3" t="str">
        <f>IF(AB23&lt;&gt;"",IF(AB23&lt;&gt;"LIBSETS_DROP_MECHANIC_MONSTER_NAME",VLOOKUP(AB23,'LibSets constants'!$I$4:$L$1003,3,FALSE),""),"")</f>
        <v/>
      </c>
      <c r="AD23" s="3" t="str">
        <f>IF(AB23&lt;&gt;"",IF(AB23&lt;&gt;"LIBSETS_DROP_MECHANIC_MONSTER_NAME",VLOOKUP(AB23,'LibSets constants'!$I$4:$L$1003,4,FALSE),""),"")</f>
        <v/>
      </c>
      <c r="AF23" s="3" t="str">
        <f>IF(AND(G23&lt;&gt;"LIBSETS_SETTYPE_BATTLEGROUND",G23&lt;&gt;"LIBSETS_SETTYPE_SPECIAL"),
IF(AND(AE23&lt;&gt;"",ISNUMBER(AE23),NOT(ISNA(AE23))),AE23,
   IF(AND(M23&lt;&gt;"",ISNUMBER(M23),M23&gt;0,NOT(ISNA(M23))),VLOOKUP(M23,'ESO dumped WayshrineInfo'!$K$3:$L$9994,2,FALSE),"")
),"")</f>
        <v/>
      </c>
      <c r="AG23" t="str">
        <f>IF(AND(AF23&lt;&gt;"",ISNUMBER(AF23),NOT(ISNA(AF23))),VLOOKUP(AF23,'ESO zone constants'!$A$3:$D$9999,4,FALSE),"")</f>
        <v/>
      </c>
      <c r="AH23" s="44"/>
      <c r="AK23" s="3" t="str">
        <f>IF(AND(G23&lt;&gt;"LIBSETS_SETTYPE_BATTLEGROUND",G23&lt;&gt;"LIBSETS_SETTYPE_SPECIAL"),IF(AL23&lt;&gt;"",VLOOKUP(AL23,'ESO zone constants'!$D$3:$H$4953,5,FALSE),""),"")</f>
        <v/>
      </c>
      <c r="AM23" s="44"/>
      <c r="AP23" s="3" t="str">
        <f>IF(AND(G23&lt;&gt;"LIBSETS_SETTYPE_BATTLEGROUND",G23&lt;&gt;"LIBSETS_SETTYPE_SPECIAL"),IF(AQ23&lt;&gt;"",VLOOKUP(AQ23,'ESO zone constants'!$D$3:$H$4953,5,FALSE),""),"")</f>
        <v/>
      </c>
      <c r="AR23" s="44"/>
      <c r="AU23" s="3" t="str">
        <f>IF(AND(G23&lt;&gt;"LIBSETS_SETTYPE_BATTLEGROUND",G23&lt;&gt;"LIBSETS_SETTYPE_SPECIAL"),IF(AV23&lt;&gt;"",VLOOKUP(AV23,'ESO zone constants'!$D$3:$H$4953,5,FALSE),""),"")</f>
        <v/>
      </c>
      <c r="AW23" s="44"/>
      <c r="AZ23" s="83" t="s">
        <v>2667</v>
      </c>
      <c r="BA23" s="83"/>
      <c r="BB23" s="83"/>
      <c r="BC23" s="21" t="str">
        <f>IF(A23="???","--","")&amp;IF(F23&lt;&gt;"Not in the game (anymore)",IF(A23&lt;&gt;"",CONCATENATE("[",A23,"] = {wayshrines={")&amp;IF(K23&lt;&gt;"",CONCATENATE(K23,","),"")&amp;IF(L23&lt;&gt;"",CONCATENATE(L23,","),"")&amp;IF(M23&lt;&gt;"",CONCATENATE(M23,","),"")&amp;CONCATENATE("}")&amp;IF(VALUE(N23)&gt;0,CONCATENATE(", traitsNeeded=",N23),"")&amp;CONCATENATE(", dlcId=",IF(T23&lt;&gt;"",T23,"DLC_BASE_GAME")),""),"")</f>
        <v>[39] = {wayshrines={-1,-1,-1,}, dlcId=DLC_BASE_GAME</v>
      </c>
      <c r="BD23" s="21" t="str">
        <f>IF(F23&lt;&gt;"Not in the game (anymore)",IF(A23&lt;&gt;"",IF(Q23&lt;&gt;"",CONCATENATE(", zoneIds={",Q23),"")&amp;IF(Z23&lt;&gt;"",CONCATENATE(",",Z23),"")&amp;IF(AF23&lt;&gt;"",CONCATENATE(",",AF23),"")&amp;IF(AK23&lt;&gt;"",CONCATENATE(",",AK23),"")&amp;IF(AP23&lt;&gt;"",CONCATENATE(",",AP23),"")&amp;IF(AU23&lt;&gt;"",CONCATENATE(",",AU23),"")&amp;IF(Q23&lt;&gt;"",CONCATENATE("}",""),"")&amp;IF(OR(I23="true",I23="false",I23&lt;&gt;""), CONCATENATE(", veteran=", I23), ""),""),"")</f>
        <v>, zoneIds={181}, veteran=false</v>
      </c>
      <c r="BE23" s="21" t="str">
        <f>IF(A23&lt;&gt;"",IF(F23&lt;&gt;"Not in the game (anymore)",IF(A23&lt;&gt;"",", setType="&amp;G23,"")&amp;IF(J23="true",", multiTrialSet=true",""),"")
&amp; IF(AND(H23&lt;&gt;"",ISNUMBER(H23)),", undauntedChestId=" &amp; H23,""),"")</f>
        <v>, setType=LIBSETS_SETTYPE_CYRODIIL</v>
      </c>
      <c r="BF23" s="21" t="str">
        <f>IF(A23&lt;&gt;"",IF(F23&lt;&gt;"Not in the game (anymore)",IF(AZ23&lt;&gt;"",", isProcSetAllowedInPvP="&amp; AZ23,"")
&amp; IF(F23&lt;&gt;"Not in the game (anymore)",
  IF(V23&lt;&gt;"",", dropMechanic={"&amp;V23&amp;IF(AB23&lt;&gt;"",","&amp;AB23,"")&amp;IF(AH23&lt;&gt;"",","&amp;AH23,"")&amp;IF(AM23&lt;&gt;"",","&amp;AM23,"")&amp;IF(AR23&lt;&gt;"",","&amp;AR23,"")&amp;IF(AW23&lt;&gt;"",","&amp;AW23,"")&amp;"}"
     &amp;IF(OR(W23&lt;&gt;"",AC23&lt;&gt;"",AI23&lt;&gt;"",AN23&lt;&gt;"",AS23&lt;&gt;"",AX23&lt;&gt;"",X23&lt;&gt;"",AD23&lt;&gt;"",AJ23&lt;&gt;"",AO23&lt;&gt;"",AT23&lt;&gt;"",AY23&lt;&gt;""),", dropMechanicDropLocationNames={"
        &amp; IF(OR(W23&lt;&gt;"",AC23&lt;&gt;"",AI23&lt;&gt;"",AN23&lt;&gt;"",AS23&lt;&gt;"",AX23&lt;&gt;""),"['en']={"&amp;IF(W23&lt;&gt;"","'"&amp;W23&amp;"',","'',")&amp;IF(AC23&lt;&gt;"","'"&amp;AC23&amp;"',","'',")&amp;IF(AI23&lt;&gt;"","'"&amp;AI23&amp;"',","'',")&amp;IF(AN23&lt;&gt;"","'"&amp;AN23&amp;"',","'',")&amp;IF(AS23&lt;&gt;"","'"&amp;AS23&amp;"',","'',")&amp;IF(AX23&lt;&gt;"","'"&amp;AX23&amp;"',","'',")&amp;"},","")
        &amp; IF(OR(X23&lt;&gt;"",AD23&lt;&gt;"",AJ23&lt;&gt;"",AO23&lt;&gt;"",AT23&lt;&gt;"",AY23&lt;&gt;""),"['de']={"&amp;IF(X23&lt;&gt;"","'"&amp;X23&amp;"',","'',")&amp;IF(AD23&lt;&gt;"","'"&amp;AD23&amp;"',","'',")&amp;IF(AJ23&lt;&gt;"","'"&amp;AJ23&amp;"',","'',")&amp;IF(AO23&lt;&gt;"","'"&amp;AO23&amp;"',","'',")&amp;IF(AT23&lt;&gt;"","'"&amp;AT23&amp;"',","'',")&amp;IF(AY23&lt;&gt;"","'"&amp;AY23&amp;"',","'',")&amp;"},","")
     &amp; "}",""),"")),""),"")</f>
        <v>, dropMechanic={LIBSETS_DROP_MECHANIC_CITY_CYRODIIL_VLASTARUS}</v>
      </c>
      <c r="BG23" s="21" t="str">
        <f>IF(A23&lt;&gt;"",IF(F23&lt;&gt;"Not in the game (anymore)",
IF(OR(BA23&lt;&gt;"",BB23&lt;&gt;""),", addTooltip={" &amp; IF(BA23&lt;&gt;"","['en']='"&amp; BA23 &amp; "',","")  &amp; IF(AND(BA23&lt;&gt;"",BA23&lt;&gt;BB23), IF(BB23&lt;&gt;"","['de']='"&amp; BB23 &amp; "',",""),"") &amp; "},","")
&amp; "},"
&amp; IF(C23&lt;&gt;"",CONCATENATE(" --",C23," / ",B23,"   [",IF(R23&lt;&gt;"",R23,""),IF(AA23&lt;&gt;"",", "&amp;AA23,""),IF(AG23&lt;&gt;"",", "&amp;AG23,""),IF(AL23&lt;&gt;"",", "&amp;AL23,""),IF(AQ23&lt;&gt;"",", "&amp;AQ23,""),IF(AV23&lt;&gt;"",", "&amp;AV23,""),"]")),""),"")</f>
        <v>}, --Alessian Order / Alessianischer Orden   [Cyrodiil]</v>
      </c>
    </row>
    <row r="24" spans="1:59" x14ac:dyDescent="0.25">
      <c r="A24" s="5">
        <v>40</v>
      </c>
      <c r="B24" t="s">
        <v>2806</v>
      </c>
      <c r="C24" t="s">
        <v>2558</v>
      </c>
      <c r="D24" s="3">
        <f>A24</f>
        <v>40</v>
      </c>
      <c r="G24" s="8" t="s">
        <v>1474</v>
      </c>
      <c r="I24" t="s">
        <v>91</v>
      </c>
      <c r="J24" t="s">
        <v>91</v>
      </c>
      <c r="K24">
        <v>216</v>
      </c>
      <c r="L24">
        <v>121</v>
      </c>
      <c r="M24">
        <v>65</v>
      </c>
      <c r="N24">
        <v>2</v>
      </c>
      <c r="Q24" s="3">
        <f>IF(AND(G24&lt;&gt;"LIBSETS_SETTYPE_BATTLEGROUND",G24&lt;&gt;"LIBSETS_SETTYPE_SPECIAL"), IF(R24&lt;&gt;"",VLOOKUP(R24,'ESO zone constants'!$D$3:$H$10001,5,FALSE),""),"")</f>
        <v>3</v>
      </c>
      <c r="R24" t="str">
        <f>IF(AND(O24&lt;&gt;"",NOT(ISERROR(O24))),O24,
IF(AND(P24&lt;&gt;"",ISNUMBER(P24),P24&gt;0,NOT(ISNA(P24))),VLOOKUP(P24,'ESO zone constants'!$A$3:$D$9999,4,FALSE),
IF(AND(K24&lt;&gt;"",K24&gt;0,NOT(ISERROR(K24))),VLOOKUP(K24,'ESO dumped WayshrineInfo'!$K$3:$N$9994,4,FALSE),"")))</f>
        <v>Glenumbra</v>
      </c>
      <c r="T24" s="19" t="str">
        <f>IF(AND(S24&lt;&gt;"",NOT(ISERROR(S24))),S24,IF(Q24&lt;&gt;"",IF(NOT(ISERROR(VLOOKUP(Q24,'ESO Dungeon constants'!$D$3:$H$9999,5,FALSE))),VLOOKUP(Q24,'ESO Dungeon constants'!$D$3:$I$9999,6,FALSE),VLOOKUP(Q24,'ESO zone constants'!$H$3:$K$9987,4,FALSE)),""))</f>
        <v>DLC_BASE_GAME</v>
      </c>
      <c r="U24" s="3" t="str">
        <f>IF(T24&lt;&gt;"",VLOOKUP(T24,'LibSets constants'!$B$4:$C$1003,2,FALSE),"")</f>
        <v>Included in base game</v>
      </c>
      <c r="V24" s="33" t="s">
        <v>3359</v>
      </c>
      <c r="Y24" s="65"/>
      <c r="Z24" s="3">
        <f>IF(AND(G24&lt;&gt;"LIBSETS_SETTYPE_BATTLEGROUND",G24&lt;&gt;"LIBSETS_SETTYPE_SPECIAL"),
IF(AND(Y24&lt;&gt;"",ISNUMBER(Y24),NOT(ISNA(Y24))),Y24,
   IF(AND(L24&lt;&gt;"",ISNUMBER(L24),L24&gt;0,NOT(ISNA(L24))),VLOOKUP(L24,'ESO dumped WayshrineInfo'!$K$3:$L$9994,2,FALSE),"")
),"")</f>
        <v>381</v>
      </c>
      <c r="AA24" t="str">
        <f>IF(AND(Z24&lt;&gt;"",ISNUMBER(Z24),NOT(ISNA(Z24))),VLOOKUP(Z24,'ESO zone constants'!$A$3:$D$9999,4,FALSE),"")</f>
        <v>Auridon</v>
      </c>
      <c r="AB24" s="33" t="s">
        <v>3359</v>
      </c>
      <c r="AC24" s="43"/>
      <c r="AD24" s="43"/>
      <c r="AE24" s="43"/>
      <c r="AF24" s="3">
        <f>IF(AND(G24&lt;&gt;"LIBSETS_SETTYPE_BATTLEGROUND",G24&lt;&gt;"LIBSETS_SETTYPE_SPECIAL"),
IF(AND(AE24&lt;&gt;"",ISNUMBER(AE24),NOT(ISNA(AE24))),AE24,
   IF(AND(M24&lt;&gt;"",ISNUMBER(M24),M24&gt;0,NOT(ISNA(M24))),VLOOKUP(M24,'ESO dumped WayshrineInfo'!$K$3:$L$9994,2,FALSE),"")
),"")</f>
        <v>41</v>
      </c>
      <c r="AG24" t="str">
        <f>IF(AND(AF24&lt;&gt;"",ISNUMBER(AF24),NOT(ISNA(AF24))),VLOOKUP(AF24,'ESO zone constants'!$A$3:$D$9999,4,FALSE),"")</f>
        <v>Stonefalls</v>
      </c>
      <c r="AH24" s="33" t="s">
        <v>3359</v>
      </c>
      <c r="AI24" s="43"/>
      <c r="AJ24" s="43"/>
      <c r="AK24" s="3" t="str">
        <f>IF(AND(G24&lt;&gt;"LIBSETS_SETTYPE_BATTLEGROUND",G24&lt;&gt;"LIBSETS_SETTYPE_SPECIAL"),IF(AL24&lt;&gt;"",VLOOKUP(AL24,'ESO zone constants'!$D$3:$H$4953,5,FALSE),""),"")</f>
        <v/>
      </c>
      <c r="AM24" s="44"/>
      <c r="AN24" s="43"/>
      <c r="AO24" s="43"/>
      <c r="AP24" s="3" t="str">
        <f>IF(AND(G24&lt;&gt;"LIBSETS_SETTYPE_BATTLEGROUND",G24&lt;&gt;"LIBSETS_SETTYPE_SPECIAL"),IF(AQ24&lt;&gt;"",VLOOKUP(AQ24,'ESO zone constants'!$D$3:$H$4953,5,FALSE),""),"")</f>
        <v/>
      </c>
      <c r="AR24" s="44"/>
      <c r="AS24" s="43"/>
      <c r="AT24" s="43"/>
      <c r="AU24" s="3" t="str">
        <f>IF(AND(G24&lt;&gt;"LIBSETS_SETTYPE_BATTLEGROUND",G24&lt;&gt;"LIBSETS_SETTYPE_SPECIAL"),IF(AV24&lt;&gt;"",VLOOKUP(AV24,'ESO zone constants'!$D$3:$H$4953,5,FALSE),""),"")</f>
        <v/>
      </c>
      <c r="AW24" s="44"/>
      <c r="AX24" s="43"/>
      <c r="AY24" s="43"/>
      <c r="AZ24" s="83" t="s">
        <v>2667</v>
      </c>
      <c r="BA24" s="83"/>
      <c r="BB24" s="83"/>
      <c r="BC24" s="21" t="str">
        <f>IF(A24="???","--","")&amp;IF(F24&lt;&gt;"Not in the game (anymore)",IF(A24&lt;&gt;"",CONCATENATE("[",A24,"] = {wayshrines={")&amp;IF(K24&lt;&gt;"",CONCATENATE(K24,","),"")&amp;IF(L24&lt;&gt;"",CONCATENATE(L24,","),"")&amp;IF(M24&lt;&gt;"",CONCATENATE(M24,","),"")&amp;CONCATENATE("}")&amp;IF(VALUE(N24)&gt;0,CONCATENATE(", traitsNeeded=",N24),"")&amp;CONCATENATE(", dlcId=",IF(T24&lt;&gt;"",T24,"DLC_BASE_GAME")),""),"")</f>
        <v>[40] = {wayshrines={216,121,65,}, traitsNeeded=2, dlcId=DLC_BASE_GAME</v>
      </c>
      <c r="BD24" s="21" t="str">
        <f>IF(F24&lt;&gt;"Not in the game (anymore)",IF(A24&lt;&gt;"",IF(Q24&lt;&gt;"",CONCATENATE(", zoneIds={",Q24),"")&amp;IF(Z24&lt;&gt;"",CONCATENATE(",",Z24),"")&amp;IF(AF24&lt;&gt;"",CONCATENATE(",",AF24),"")&amp;IF(AK24&lt;&gt;"",CONCATENATE(",",AK24),"")&amp;IF(AP24&lt;&gt;"",CONCATENATE(",",AP24),"")&amp;IF(AU24&lt;&gt;"",CONCATENATE(",",AU24),"")&amp;IF(Q24&lt;&gt;"",CONCATENATE("}",""),"")&amp;IF(OR(I24="true",I24="false",I24&lt;&gt;""), CONCATENATE(", veteran=", I24), ""),""),"")</f>
        <v>, zoneIds={3,381,41}, veteran=false</v>
      </c>
      <c r="BE24" s="21" t="str">
        <f>IF(A24&lt;&gt;"",IF(F24&lt;&gt;"Not in the game (anymore)",IF(A24&lt;&gt;"",", setType="&amp;G24,"")&amp;IF(J24="true",", multiTrialSet=true",""),"")
&amp; IF(AND(H24&lt;&gt;"",ISNUMBER(H24)),", undauntedChestId=" &amp; H24,""),"")</f>
        <v>, setType=LIBSETS_SETTYPE_CRAFTED</v>
      </c>
      <c r="BF24" s="21" t="str">
        <f>IF(A24&lt;&gt;"",IF(F24&lt;&gt;"Not in the game (anymore)",IF(AZ24&lt;&gt;"",", isProcSetAllowedInPvP="&amp; AZ24,"")
&amp; IF(F24&lt;&gt;"Not in the game (anymore)",
  IF(V24&lt;&gt;"",", dropMechanic={"&amp;V24&amp;IF(AB24&lt;&gt;"",","&amp;AB24,"")&amp;IF(AH24&lt;&gt;"",","&amp;AH24,"")&amp;IF(AM24&lt;&gt;"",","&amp;AM24,"")&amp;IF(AR24&lt;&gt;"",","&amp;AR24,"")&amp;IF(AW24&lt;&gt;"",","&amp;AW24,"")&amp;"}"
     &amp;IF(OR(W24&lt;&gt;"",AC24&lt;&gt;"",AI24&lt;&gt;"",AN24&lt;&gt;"",AS24&lt;&gt;"",AX24&lt;&gt;"",X24&lt;&gt;"",AD24&lt;&gt;"",AJ24&lt;&gt;"",AO24&lt;&gt;"",AT24&lt;&gt;"",AY24&lt;&gt;""),", dropMechanicDropLocationNames={"
        &amp; IF(OR(W24&lt;&gt;"",AC24&lt;&gt;"",AI24&lt;&gt;"",AN24&lt;&gt;"",AS24&lt;&gt;"",AX24&lt;&gt;""),"['en']={"&amp;IF(W24&lt;&gt;"","'"&amp;W24&amp;"',","'',")&amp;IF(AC24&lt;&gt;"","'"&amp;AC24&amp;"',","'',")&amp;IF(AI24&lt;&gt;"","'"&amp;AI24&amp;"',","'',")&amp;IF(AN24&lt;&gt;"","'"&amp;AN24&amp;"',","'',")&amp;IF(AS24&lt;&gt;"","'"&amp;AS24&amp;"',","'',")&amp;IF(AX24&lt;&gt;"","'"&amp;AX24&amp;"',","'',")&amp;"},","")
        &amp; IF(OR(X24&lt;&gt;"",AD24&lt;&gt;"",AJ24&lt;&gt;"",AO24&lt;&gt;"",AT24&lt;&gt;"",AY24&lt;&gt;""),"['de']={"&amp;IF(X24&lt;&gt;"","'"&amp;X24&amp;"',","'',")&amp;IF(AD24&lt;&gt;"","'"&amp;AD24&amp;"',","'',")&amp;IF(AJ24&lt;&gt;"","'"&amp;AJ24&amp;"',","'',")&amp;IF(AO24&lt;&gt;"","'"&amp;AO24&amp;"',","'',")&amp;IF(AT24&lt;&gt;"","'"&amp;AT24&amp;"',","'',")&amp;IF(AY24&lt;&gt;"","'"&amp;AY24&amp;"',","'',")&amp;"},","")
     &amp; "}",""),"")),""),"")</f>
        <v>, dropMechanic={LIBSETS_DROP_MECHANIC_CRAFTED,LIBSETS_DROP_MECHANIC_CRAFTED,LIBSETS_DROP_MECHANIC_CRAFTED}</v>
      </c>
      <c r="BG24" s="21" t="str">
        <f>IF(A24&lt;&gt;"",IF(F24&lt;&gt;"Not in the game (anymore)",
IF(OR(BA24&lt;&gt;"",BB24&lt;&gt;""),", addTooltip={" &amp; IF(BA24&lt;&gt;"","['en']='"&amp; BA24 &amp; "',","")  &amp; IF(AND(BA24&lt;&gt;"",BA24&lt;&gt;BB24), IF(BB24&lt;&gt;"","['de']='"&amp; BB24 &amp; "',",""),"") &amp; "},","")
&amp; "},"
&amp; IF(C24&lt;&gt;"",CONCATENATE(" --",C24," / ",B24,"   [",IF(R24&lt;&gt;"",R24,""),IF(AA24&lt;&gt;"",", "&amp;AA24,""),IF(AG24&lt;&gt;"",", "&amp;AG24,""),IF(AL24&lt;&gt;"",", "&amp;AL24,""),IF(AQ24&lt;&gt;"",", "&amp;AQ24,""),IF(AV24&lt;&gt;"",", "&amp;AV24,""),"]")),""),"")</f>
        <v>}, --Night\'s Silence / Stille der Nacht   [Glenumbra, Auridon, Stonefalls]</v>
      </c>
    </row>
    <row r="25" spans="1:59" x14ac:dyDescent="0.25">
      <c r="A25" s="5">
        <v>41</v>
      </c>
      <c r="B25" t="s">
        <v>2807</v>
      </c>
      <c r="C25" t="s">
        <v>2559</v>
      </c>
      <c r="D25" s="3">
        <f>A25</f>
        <v>41</v>
      </c>
      <c r="G25" s="8" t="s">
        <v>1474</v>
      </c>
      <c r="I25" t="s">
        <v>91</v>
      </c>
      <c r="J25" t="s">
        <v>91</v>
      </c>
      <c r="K25">
        <v>82</v>
      </c>
      <c r="L25">
        <v>151</v>
      </c>
      <c r="M25">
        <v>78</v>
      </c>
      <c r="N25">
        <v>4</v>
      </c>
      <c r="Q25" s="3">
        <f>IF(AND(G25&lt;&gt;"LIBSETS_SETTYPE_BATTLEGROUND",G25&lt;&gt;"LIBSETS_SETTYPE_SPECIAL"), IF(R25&lt;&gt;"",VLOOKUP(R25,'ESO zone constants'!$D$3:$H$10001,5,FALSE),""),"")</f>
        <v>20</v>
      </c>
      <c r="R25" t="str">
        <f>IF(AND(O25&lt;&gt;"",NOT(ISERROR(O25))),O25,
IF(AND(P25&lt;&gt;"",ISNUMBER(P25),P25&gt;0,NOT(ISNA(P25))),VLOOKUP(P25,'ESO zone constants'!$A$3:$D$9999,4,FALSE),
IF(AND(K25&lt;&gt;"",K25&gt;0,NOT(ISERROR(K25))),VLOOKUP(K25,'ESO dumped WayshrineInfo'!$K$3:$N$9994,4,FALSE),"")))</f>
        <v>Rivenspire</v>
      </c>
      <c r="T25" s="19" t="str">
        <f>IF(AND(S25&lt;&gt;"",NOT(ISERROR(S25))),S25,IF(Q25&lt;&gt;"",IF(NOT(ISERROR(VLOOKUP(Q25,'ESO Dungeon constants'!$D$3:$H$9999,5,FALSE))),VLOOKUP(Q25,'ESO Dungeon constants'!$D$3:$I$9999,6,FALSE),VLOOKUP(Q25,'ESO zone constants'!$H$3:$K$9987,4,FALSE)),""))</f>
        <v>DLC_BASE_GAME</v>
      </c>
      <c r="U25" s="3" t="str">
        <f>IF(T25&lt;&gt;"",VLOOKUP(T25,'LibSets constants'!$B$4:$C$1003,2,FALSE),"")</f>
        <v>Included in base game</v>
      </c>
      <c r="V25" s="33" t="s">
        <v>3359</v>
      </c>
      <c r="Y25" s="65"/>
      <c r="Z25" s="3">
        <f>IF(AND(G25&lt;&gt;"LIBSETS_SETTYPE_BATTLEGROUND",G25&lt;&gt;"LIBSETS_SETTYPE_SPECIAL"),
IF(AND(Y25&lt;&gt;"",ISNUMBER(Y25),NOT(ISNA(Y25))),Y25,
   IF(AND(L25&lt;&gt;"",ISNUMBER(L25),L25&gt;0,NOT(ISNA(L25))),VLOOKUP(L25,'ESO dumped WayshrineInfo'!$K$3:$L$9994,2,FALSE),"")
),"")</f>
        <v>108</v>
      </c>
      <c r="AA25" t="str">
        <f>IF(AND(Z25&lt;&gt;"",ISNUMBER(Z25),NOT(ISNA(Z25))),VLOOKUP(Z25,'ESO zone constants'!$A$3:$D$9999,4,FALSE),"")</f>
        <v>Greenshade</v>
      </c>
      <c r="AB25" s="33" t="s">
        <v>3359</v>
      </c>
      <c r="AC25" s="43"/>
      <c r="AD25" s="43"/>
      <c r="AE25" s="43"/>
      <c r="AF25" s="3">
        <f>IF(AND(G25&lt;&gt;"LIBSETS_SETTYPE_BATTLEGROUND",G25&lt;&gt;"LIBSETS_SETTYPE_SPECIAL"),
IF(AND(AE25&lt;&gt;"",ISNUMBER(AE25),NOT(ISNA(AE25))),AE25,
   IF(AND(M25&lt;&gt;"",ISNUMBER(M25),M25&gt;0,NOT(ISNA(M25))),VLOOKUP(M25,'ESO dumped WayshrineInfo'!$K$3:$L$9994,2,FALSE),"")
),"")</f>
        <v>117</v>
      </c>
      <c r="AG25" t="str">
        <f>IF(AND(AF25&lt;&gt;"",ISNUMBER(AF25),NOT(ISNA(AF25))),VLOOKUP(AF25,'ESO zone constants'!$A$3:$D$9999,4,FALSE),"")</f>
        <v>Shadowfen</v>
      </c>
      <c r="AH25" s="33" t="s">
        <v>3359</v>
      </c>
      <c r="AI25" s="43"/>
      <c r="AJ25" s="43"/>
      <c r="AK25" s="3" t="str">
        <f>IF(AND(G25&lt;&gt;"LIBSETS_SETTYPE_BATTLEGROUND",G25&lt;&gt;"LIBSETS_SETTYPE_SPECIAL"),IF(AL25&lt;&gt;"",VLOOKUP(AL25,'ESO zone constants'!$D$3:$H$4953,5,FALSE),""),"")</f>
        <v/>
      </c>
      <c r="AM25" s="44"/>
      <c r="AN25" s="43"/>
      <c r="AO25" s="43"/>
      <c r="AP25" s="3" t="str">
        <f>IF(AND(G25&lt;&gt;"LIBSETS_SETTYPE_BATTLEGROUND",G25&lt;&gt;"LIBSETS_SETTYPE_SPECIAL"),IF(AQ25&lt;&gt;"",VLOOKUP(AQ25,'ESO zone constants'!$D$3:$H$4953,5,FALSE),""),"")</f>
        <v/>
      </c>
      <c r="AR25" s="44"/>
      <c r="AS25" s="43"/>
      <c r="AT25" s="43"/>
      <c r="AU25" s="3" t="str">
        <f>IF(AND(G25&lt;&gt;"LIBSETS_SETTYPE_BATTLEGROUND",G25&lt;&gt;"LIBSETS_SETTYPE_SPECIAL"),IF(AV25&lt;&gt;"",VLOOKUP(AV25,'ESO zone constants'!$D$3:$H$4953,5,FALSE),""),"")</f>
        <v/>
      </c>
      <c r="AW25" s="44"/>
      <c r="AX25" s="43"/>
      <c r="AY25" s="43"/>
      <c r="AZ25" s="83" t="s">
        <v>2667</v>
      </c>
      <c r="BA25" s="83"/>
      <c r="BB25" s="83"/>
      <c r="BC25" s="21" t="str">
        <f>IF(A25="???","--","")&amp;IF(F25&lt;&gt;"Not in the game (anymore)",IF(A25&lt;&gt;"",CONCATENATE("[",A25,"] = {wayshrines={")&amp;IF(K25&lt;&gt;"",CONCATENATE(K25,","),"")&amp;IF(L25&lt;&gt;"",CONCATENATE(L25,","),"")&amp;IF(M25&lt;&gt;"",CONCATENATE(M25,","),"")&amp;CONCATENATE("}")&amp;IF(VALUE(N25)&gt;0,CONCATENATE(", traitsNeeded=",N25),"")&amp;CONCATENATE(", dlcId=",IF(T25&lt;&gt;"",T25,"DLC_BASE_GAME")),""),"")</f>
        <v>[41] = {wayshrines={82,151,78,}, traitsNeeded=4, dlcId=DLC_BASE_GAME</v>
      </c>
      <c r="BD25" s="21" t="str">
        <f>IF(F25&lt;&gt;"Not in the game (anymore)",IF(A25&lt;&gt;"",IF(Q25&lt;&gt;"",CONCATENATE(", zoneIds={",Q25),"")&amp;IF(Z25&lt;&gt;"",CONCATENATE(",",Z25),"")&amp;IF(AF25&lt;&gt;"",CONCATENATE(",",AF25),"")&amp;IF(AK25&lt;&gt;"",CONCATENATE(",",AK25),"")&amp;IF(AP25&lt;&gt;"",CONCATENATE(",",AP25),"")&amp;IF(AU25&lt;&gt;"",CONCATENATE(",",AU25),"")&amp;IF(Q25&lt;&gt;"",CONCATENATE("}",""),"")&amp;IF(OR(I25="true",I25="false",I25&lt;&gt;""), CONCATENATE(", veteran=", I25), ""),""),"")</f>
        <v>, zoneIds={20,108,117}, veteran=false</v>
      </c>
      <c r="BE25" s="21" t="str">
        <f>IF(A25&lt;&gt;"",IF(F25&lt;&gt;"Not in the game (anymore)",IF(A25&lt;&gt;"",", setType="&amp;G25,"")&amp;IF(J25="true",", multiTrialSet=true",""),"")
&amp; IF(AND(H25&lt;&gt;"",ISNUMBER(H25)),", undauntedChestId=" &amp; H25,""),"")</f>
        <v>, setType=LIBSETS_SETTYPE_CRAFTED</v>
      </c>
      <c r="BF25" s="21" t="str">
        <f>IF(A25&lt;&gt;"",IF(F25&lt;&gt;"Not in the game (anymore)",IF(AZ25&lt;&gt;"",", isProcSetAllowedInPvP="&amp; AZ25,"")
&amp; IF(F25&lt;&gt;"Not in the game (anymore)",
  IF(V25&lt;&gt;"",", dropMechanic={"&amp;V25&amp;IF(AB25&lt;&gt;"",","&amp;AB25,"")&amp;IF(AH25&lt;&gt;"",","&amp;AH25,"")&amp;IF(AM25&lt;&gt;"",","&amp;AM25,"")&amp;IF(AR25&lt;&gt;"",","&amp;AR25,"")&amp;IF(AW25&lt;&gt;"",","&amp;AW25,"")&amp;"}"
     &amp;IF(OR(W25&lt;&gt;"",AC25&lt;&gt;"",AI25&lt;&gt;"",AN25&lt;&gt;"",AS25&lt;&gt;"",AX25&lt;&gt;"",X25&lt;&gt;"",AD25&lt;&gt;"",AJ25&lt;&gt;"",AO25&lt;&gt;"",AT25&lt;&gt;"",AY25&lt;&gt;""),", dropMechanicDropLocationNames={"
        &amp; IF(OR(W25&lt;&gt;"",AC25&lt;&gt;"",AI25&lt;&gt;"",AN25&lt;&gt;"",AS25&lt;&gt;"",AX25&lt;&gt;""),"['en']={"&amp;IF(W25&lt;&gt;"","'"&amp;W25&amp;"',","'',")&amp;IF(AC25&lt;&gt;"","'"&amp;AC25&amp;"',","'',")&amp;IF(AI25&lt;&gt;"","'"&amp;AI25&amp;"',","'',")&amp;IF(AN25&lt;&gt;"","'"&amp;AN25&amp;"',","'',")&amp;IF(AS25&lt;&gt;"","'"&amp;AS25&amp;"',","'',")&amp;IF(AX25&lt;&gt;"","'"&amp;AX25&amp;"',","'',")&amp;"},","")
        &amp; IF(OR(X25&lt;&gt;"",AD25&lt;&gt;"",AJ25&lt;&gt;"",AO25&lt;&gt;"",AT25&lt;&gt;"",AY25&lt;&gt;""),"['de']={"&amp;IF(X25&lt;&gt;"","'"&amp;X25&amp;"',","'',")&amp;IF(AD25&lt;&gt;"","'"&amp;AD25&amp;"',","'',")&amp;IF(AJ25&lt;&gt;"","'"&amp;AJ25&amp;"',","'',")&amp;IF(AO25&lt;&gt;"","'"&amp;AO25&amp;"',","'',")&amp;IF(AT25&lt;&gt;"","'"&amp;AT25&amp;"',","'',")&amp;IF(AY25&lt;&gt;"","'"&amp;AY25&amp;"',","'',")&amp;"},","")
     &amp; "}",""),"")),""),"")</f>
        <v>, dropMechanic={LIBSETS_DROP_MECHANIC_CRAFTED,LIBSETS_DROP_MECHANIC_CRAFTED,LIBSETS_DROP_MECHANIC_CRAFTED}</v>
      </c>
      <c r="BG25" s="21" t="str">
        <f>IF(A25&lt;&gt;"",IF(F25&lt;&gt;"Not in the game (anymore)",
IF(OR(BA25&lt;&gt;"",BB25&lt;&gt;""),", addTooltip={" &amp; IF(BA25&lt;&gt;"","['en']='"&amp; BA25 &amp; "',","")  &amp; IF(AND(BA25&lt;&gt;"",BA25&lt;&gt;BB25), IF(BB25&lt;&gt;"","['de']='"&amp; BB25 &amp; "',",""),"") &amp; "},","")
&amp; "},"
&amp; IF(C25&lt;&gt;"",CONCATENATE(" --",C25," / ",B25,"   [",IF(R25&lt;&gt;"",R25,""),IF(AA25&lt;&gt;"",", "&amp;AA25,""),IF(AG25&lt;&gt;"",", "&amp;AG25,""),IF(AL25&lt;&gt;"",", "&amp;AL25,""),IF(AQ25&lt;&gt;"",", "&amp;AQ25,""),IF(AV25&lt;&gt;"",", "&amp;AV25,""),"]")),""),"")</f>
        <v>}, --Whitestrake\'s Retribution / Weißplankes Vergeltung   [Rivenspire, Greenshade, Shadowfen]</v>
      </c>
    </row>
    <row r="26" spans="1:59" x14ac:dyDescent="0.25">
      <c r="A26" s="5">
        <v>43</v>
      </c>
      <c r="B26" t="s">
        <v>2808</v>
      </c>
      <c r="C26" t="s">
        <v>759</v>
      </c>
      <c r="D26" s="3">
        <f>A26</f>
        <v>43</v>
      </c>
      <c r="G26" s="8" t="s">
        <v>1474</v>
      </c>
      <c r="I26" t="s">
        <v>91</v>
      </c>
      <c r="J26" t="s">
        <v>91</v>
      </c>
      <c r="K26">
        <v>23</v>
      </c>
      <c r="L26">
        <v>164</v>
      </c>
      <c r="M26">
        <v>32</v>
      </c>
      <c r="N26">
        <v>3</v>
      </c>
      <c r="Q26" s="3">
        <f>IF(AND(G26&lt;&gt;"LIBSETS_SETTYPE_BATTLEGROUND",G26&lt;&gt;"LIBSETS_SETTYPE_SPECIAL"), IF(R26&lt;&gt;"",VLOOKUP(R26,'ESO zone constants'!$D$3:$H$10001,5,FALSE),""),"")</f>
        <v>19</v>
      </c>
      <c r="R26" t="str">
        <f>IF(AND(O26&lt;&gt;"",NOT(ISERROR(O26))),O26,
IF(AND(P26&lt;&gt;"",ISNUMBER(P26),P26&gt;0,NOT(ISNA(P26))),VLOOKUP(P26,'ESO zone constants'!$A$3:$D$9999,4,FALSE),
IF(AND(K26&lt;&gt;"",K26&gt;0,NOT(ISERROR(K26))),VLOOKUP(K26,'ESO dumped WayshrineInfo'!$K$3:$N$9994,4,FALSE),"")))</f>
        <v>Stormhaven</v>
      </c>
      <c r="T26" s="19" t="str">
        <f>IF(AND(S26&lt;&gt;"",NOT(ISERROR(S26))),S26,IF(Q26&lt;&gt;"",IF(NOT(ISERROR(VLOOKUP(Q26,'ESO Dungeon constants'!$D$3:$H$9999,5,FALSE))),VLOOKUP(Q26,'ESO Dungeon constants'!$D$3:$I$9999,6,FALSE),VLOOKUP(Q26,'ESO zone constants'!$H$3:$K$9987,4,FALSE)),""))</f>
        <v>DLC_BASE_GAME</v>
      </c>
      <c r="U26" s="3" t="str">
        <f>IF(T26&lt;&gt;"",VLOOKUP(T26,'LibSets constants'!$B$4:$C$1003,2,FALSE),"")</f>
        <v>Included in base game</v>
      </c>
      <c r="V26" s="33" t="s">
        <v>3359</v>
      </c>
      <c r="Y26" s="65"/>
      <c r="Z26" s="3">
        <f>IF(AND(G26&lt;&gt;"LIBSETS_SETTYPE_BATTLEGROUND",G26&lt;&gt;"LIBSETS_SETTYPE_SPECIAL"),
IF(AND(Y26&lt;&gt;"",ISNUMBER(Y26),NOT(ISNA(Y26))),Y26,
   IF(AND(L26&lt;&gt;"",ISNUMBER(L26),L26&gt;0,NOT(ISNA(L26))),VLOOKUP(L26,'ESO dumped WayshrineInfo'!$K$3:$L$9994,2,FALSE),"")
),"")</f>
        <v>383</v>
      </c>
      <c r="AA26" t="str">
        <f>IF(AND(Z26&lt;&gt;"",ISNUMBER(Z26),NOT(ISNA(Z26))),VLOOKUP(Z26,'ESO zone constants'!$A$3:$D$9999,4,FALSE),"")</f>
        <v>Grahtwood</v>
      </c>
      <c r="AB26" s="33" t="s">
        <v>3359</v>
      </c>
      <c r="AF26" s="3">
        <f>IF(AND(G26&lt;&gt;"LIBSETS_SETTYPE_BATTLEGROUND",G26&lt;&gt;"LIBSETS_SETTYPE_SPECIAL"),
IF(AND(AE26&lt;&gt;"",ISNUMBER(AE26),NOT(ISNA(AE26))),AE26,
   IF(AND(M26&lt;&gt;"",ISNUMBER(M26),M26&gt;0,NOT(ISNA(M26))),VLOOKUP(M26,'ESO dumped WayshrineInfo'!$K$3:$L$9994,2,FALSE),"")
),"")</f>
        <v>57</v>
      </c>
      <c r="AG26" t="str">
        <f>IF(AND(AF26&lt;&gt;"",ISNUMBER(AF26),NOT(ISNA(AF26))),VLOOKUP(AF26,'ESO zone constants'!$A$3:$D$9999,4,FALSE),"")</f>
        <v>Deshaan</v>
      </c>
      <c r="AH26" s="33" t="s">
        <v>3359</v>
      </c>
      <c r="AK26" s="3" t="str">
        <f>IF(AND(G26&lt;&gt;"LIBSETS_SETTYPE_BATTLEGROUND",G26&lt;&gt;"LIBSETS_SETTYPE_SPECIAL"),IF(AL26&lt;&gt;"",VLOOKUP(AL26,'ESO zone constants'!$D$3:$H$4953,5,FALSE),""),"")</f>
        <v/>
      </c>
      <c r="AM26" s="44"/>
      <c r="AP26" s="3" t="str">
        <f>IF(AND(G26&lt;&gt;"LIBSETS_SETTYPE_BATTLEGROUND",G26&lt;&gt;"LIBSETS_SETTYPE_SPECIAL"),IF(AQ26&lt;&gt;"",VLOOKUP(AQ26,'ESO zone constants'!$D$3:$H$4953,5,FALSE),""),"")</f>
        <v/>
      </c>
      <c r="AR26" s="44"/>
      <c r="AU26" s="3" t="str">
        <f>IF(AND(G26&lt;&gt;"LIBSETS_SETTYPE_BATTLEGROUND",G26&lt;&gt;"LIBSETS_SETTYPE_SPECIAL"),IF(AV26&lt;&gt;"",VLOOKUP(AV26,'ESO zone constants'!$D$3:$H$4953,5,FALSE),""),"")</f>
        <v/>
      </c>
      <c r="AW26" s="44"/>
      <c r="AZ26" s="83" t="s">
        <v>2668</v>
      </c>
      <c r="BA26" s="83"/>
      <c r="BB26" s="83"/>
      <c r="BC26" s="21" t="str">
        <f>IF(A26="???","--","")&amp;IF(F26&lt;&gt;"Not in the game (anymore)",IF(A26&lt;&gt;"",CONCATENATE("[",A26,"] = {wayshrines={")&amp;IF(K26&lt;&gt;"",CONCATENATE(K26,","),"")&amp;IF(L26&lt;&gt;"",CONCATENATE(L26,","),"")&amp;IF(M26&lt;&gt;"",CONCATENATE(M26,","),"")&amp;CONCATENATE("}")&amp;IF(VALUE(N26)&gt;0,CONCATENATE(", traitsNeeded=",N26),"")&amp;CONCATENATE(", dlcId=",IF(T26&lt;&gt;"",T26,"DLC_BASE_GAME")),""),"")</f>
        <v>[43] = {wayshrines={23,164,32,}, traitsNeeded=3, dlcId=DLC_BASE_GAME</v>
      </c>
      <c r="BD26" s="21" t="str">
        <f>IF(F26&lt;&gt;"Not in the game (anymore)",IF(A26&lt;&gt;"",IF(Q26&lt;&gt;"",CONCATENATE(", zoneIds={",Q26),"")&amp;IF(Z26&lt;&gt;"",CONCATENATE(",",Z26),"")&amp;IF(AF26&lt;&gt;"",CONCATENATE(",",AF26),"")&amp;IF(AK26&lt;&gt;"",CONCATENATE(",",AK26),"")&amp;IF(AP26&lt;&gt;"",CONCATENATE(",",AP26),"")&amp;IF(AU26&lt;&gt;"",CONCATENATE(",",AU26),"")&amp;IF(Q26&lt;&gt;"",CONCATENATE("}",""),"")&amp;IF(OR(I26="true",I26="false",I26&lt;&gt;""), CONCATENATE(", veteran=", I26), ""),""),"")</f>
        <v>, zoneIds={19,383,57}, veteran=false</v>
      </c>
      <c r="BE26" s="21" t="str">
        <f>IF(A26&lt;&gt;"",IF(F26&lt;&gt;"Not in the game (anymore)",IF(A26&lt;&gt;"",", setType="&amp;G26,"")&amp;IF(J26="true",", multiTrialSet=true",""),"")
&amp; IF(AND(H26&lt;&gt;"",ISNUMBER(H26)),", undauntedChestId=" &amp; H26,""),"")</f>
        <v>, setType=LIBSETS_SETTYPE_CRAFTED</v>
      </c>
      <c r="BF26" s="21" t="str">
        <f>IF(A26&lt;&gt;"",IF(F26&lt;&gt;"Not in the game (anymore)",IF(AZ26&lt;&gt;"",", isProcSetAllowedInPvP="&amp; AZ26,"")
&amp; IF(F26&lt;&gt;"Not in the game (anymore)",
  IF(V26&lt;&gt;"",", dropMechanic={"&amp;V26&amp;IF(AB26&lt;&gt;"",","&amp;AB26,"")&amp;IF(AH26&lt;&gt;"",","&amp;AH26,"")&amp;IF(AM26&lt;&gt;"",","&amp;AM26,"")&amp;IF(AR26&lt;&gt;"",","&amp;AR26,"")&amp;IF(AW26&lt;&gt;"",","&amp;AW26,"")&amp;"}"
     &amp;IF(OR(W26&lt;&gt;"",AC26&lt;&gt;"",AI26&lt;&gt;"",AN26&lt;&gt;"",AS26&lt;&gt;"",AX26&lt;&gt;"",X26&lt;&gt;"",AD26&lt;&gt;"",AJ26&lt;&gt;"",AO26&lt;&gt;"",AT26&lt;&gt;"",AY26&lt;&gt;""),", dropMechanicDropLocationNames={"
        &amp; IF(OR(W26&lt;&gt;"",AC26&lt;&gt;"",AI26&lt;&gt;"",AN26&lt;&gt;"",AS26&lt;&gt;"",AX26&lt;&gt;""),"['en']={"&amp;IF(W26&lt;&gt;"","'"&amp;W26&amp;"',","'',")&amp;IF(AC26&lt;&gt;"","'"&amp;AC26&amp;"',","'',")&amp;IF(AI26&lt;&gt;"","'"&amp;AI26&amp;"',","'',")&amp;IF(AN26&lt;&gt;"","'"&amp;AN26&amp;"',","'',")&amp;IF(AS26&lt;&gt;"","'"&amp;AS26&amp;"',","'',")&amp;IF(AX26&lt;&gt;"","'"&amp;AX26&amp;"',","'',")&amp;"},","")
        &amp; IF(OR(X26&lt;&gt;"",AD26&lt;&gt;"",AJ26&lt;&gt;"",AO26&lt;&gt;"",AT26&lt;&gt;"",AY26&lt;&gt;""),"['de']={"&amp;IF(X26&lt;&gt;"","'"&amp;X26&amp;"',","'',")&amp;IF(AD26&lt;&gt;"","'"&amp;AD26&amp;"',","'',")&amp;IF(AJ26&lt;&gt;"","'"&amp;AJ26&amp;"',","'',")&amp;IF(AO26&lt;&gt;"","'"&amp;AO26&amp;"',","'',")&amp;IF(AT26&lt;&gt;"","'"&amp;AT26&amp;"',","'',")&amp;IF(AY26&lt;&gt;"","'"&amp;AY26&amp;"',","'',")&amp;"},","")
     &amp; "}",""),"")),""),"")</f>
        <v>, isProcSetAllowedInPvP=1, dropMechanic={LIBSETS_DROP_MECHANIC_CRAFTED,LIBSETS_DROP_MECHANIC_CRAFTED,LIBSETS_DROP_MECHANIC_CRAFTED}</v>
      </c>
      <c r="BG26" s="21" t="str">
        <f>IF(A26&lt;&gt;"",IF(F26&lt;&gt;"Not in the game (anymore)",
IF(OR(BA26&lt;&gt;"",BB26&lt;&gt;""),", addTooltip={" &amp; IF(BA26&lt;&gt;"","['en']='"&amp; BA26 &amp; "',","")  &amp; IF(AND(BA26&lt;&gt;"",BA26&lt;&gt;BB26), IF(BB26&lt;&gt;"","['de']='"&amp; BB26 &amp; "',",""),"") &amp; "},","")
&amp; "},"
&amp; IF(C26&lt;&gt;"",CONCATENATE(" --",C26," / ",B26,"   [",IF(R26&lt;&gt;"",R26,""),IF(AA26&lt;&gt;"",", "&amp;AA26,""),IF(AG26&lt;&gt;"",", "&amp;AG26,""),IF(AL26&lt;&gt;"",", "&amp;AL26,""),IF(AQ26&lt;&gt;"",", "&amp;AQ26,""),IF(AV26&lt;&gt;"",", "&amp;AV26,""),"]")),""),"")</f>
        <v>}, --Armor of the Seducer / Rüstung der Verführung   [Stormhaven, Grahtwood, Deshaan]</v>
      </c>
    </row>
    <row r="27" spans="1:59" x14ac:dyDescent="0.25">
      <c r="A27" s="5">
        <v>44</v>
      </c>
      <c r="B27" t="s">
        <v>2809</v>
      </c>
      <c r="C27" t="s">
        <v>2560</v>
      </c>
      <c r="D27" s="3">
        <f>A27</f>
        <v>44</v>
      </c>
      <c r="G27" s="8" t="s">
        <v>1474</v>
      </c>
      <c r="I27" t="s">
        <v>91</v>
      </c>
      <c r="J27" t="s">
        <v>91</v>
      </c>
      <c r="K27">
        <v>58</v>
      </c>
      <c r="L27">
        <v>101</v>
      </c>
      <c r="M27">
        <v>93</v>
      </c>
      <c r="N27">
        <v>5</v>
      </c>
      <c r="Q27" s="3">
        <f>IF(AND(G27&lt;&gt;"LIBSETS_SETTYPE_BATTLEGROUND",G27&lt;&gt;"LIBSETS_SETTYPE_SPECIAL"), IF(R27&lt;&gt;"",VLOOKUP(R27,'ESO zone constants'!$D$3:$H$10001,5,FALSE),""),"")</f>
        <v>104</v>
      </c>
      <c r="R27" t="str">
        <f>IF(AND(O27&lt;&gt;"",NOT(ISERROR(O27))),O27,
IF(AND(P27&lt;&gt;"",ISNUMBER(P27),P27&gt;0,NOT(ISNA(P27))),VLOOKUP(P27,'ESO zone constants'!$A$3:$D$9999,4,FALSE),
IF(AND(K27&lt;&gt;"",K27&gt;0,NOT(ISERROR(K27))),VLOOKUP(K27,'ESO dumped WayshrineInfo'!$K$3:$N$9994,4,FALSE),"")))</f>
        <v>Alik'r Desert</v>
      </c>
      <c r="T27" s="19" t="str">
        <f>IF(AND(S27&lt;&gt;"",NOT(ISERROR(S27))),S27,IF(Q27&lt;&gt;"",IF(NOT(ISERROR(VLOOKUP(Q27,'ESO Dungeon constants'!$D$3:$H$9999,5,FALSE))),VLOOKUP(Q27,'ESO Dungeon constants'!$D$3:$I$9999,6,FALSE),VLOOKUP(Q27,'ESO zone constants'!$H$3:$K$9987,4,FALSE)),""))</f>
        <v>DLC_BASE_GAME</v>
      </c>
      <c r="U27" s="3" t="str">
        <f>IF(T27&lt;&gt;"",VLOOKUP(T27,'LibSets constants'!$B$4:$C$1003,2,FALSE),"")</f>
        <v>Included in base game</v>
      </c>
      <c r="V27" s="33" t="s">
        <v>3359</v>
      </c>
      <c r="Y27" s="65"/>
      <c r="Z27" s="3">
        <f>IF(AND(G27&lt;&gt;"LIBSETS_SETTYPE_BATTLEGROUND",G27&lt;&gt;"LIBSETS_SETTYPE_SPECIAL"),
IF(AND(Y27&lt;&gt;"",ISNUMBER(Y27),NOT(ISNA(Y27))),Y27,
   IF(AND(L27&lt;&gt;"",ISNUMBER(L27),L27&gt;0,NOT(ISNA(L27))),VLOOKUP(L27,'ESO dumped WayshrineInfo'!$K$3:$L$9994,2,FALSE),"")
),"")</f>
        <v>58</v>
      </c>
      <c r="AA27" t="str">
        <f>IF(AND(Z27&lt;&gt;"",ISNUMBER(Z27),NOT(ISNA(Z27))),VLOOKUP(Z27,'ESO zone constants'!$A$3:$D$9999,4,FALSE),"")</f>
        <v>Malabal Tor</v>
      </c>
      <c r="AB27" s="33" t="s">
        <v>3359</v>
      </c>
      <c r="AC27" s="43"/>
      <c r="AD27" s="43"/>
      <c r="AE27" s="43"/>
      <c r="AF27" s="3">
        <f>IF(AND(G27&lt;&gt;"LIBSETS_SETTYPE_BATTLEGROUND",G27&lt;&gt;"LIBSETS_SETTYPE_SPECIAL"),
IF(AND(AE27&lt;&gt;"",ISNUMBER(AE27),NOT(ISNA(AE27))),AE27,
   IF(AND(M27&lt;&gt;"",ISNUMBER(M27),M27&gt;0,NOT(ISNA(M27))),VLOOKUP(M27,'ESO dumped WayshrineInfo'!$K$3:$L$9994,2,FALSE),"")
),"")</f>
        <v>101</v>
      </c>
      <c r="AG27" t="str">
        <f>IF(AND(AF27&lt;&gt;"",ISNUMBER(AF27),NOT(ISNA(AF27))),VLOOKUP(AF27,'ESO zone constants'!$A$3:$D$9999,4,FALSE),"")</f>
        <v>Eastmarch</v>
      </c>
      <c r="AH27" s="33" t="s">
        <v>3359</v>
      </c>
      <c r="AI27" s="43"/>
      <c r="AJ27" s="43"/>
      <c r="AK27" s="3" t="str">
        <f>IF(AND(G27&lt;&gt;"LIBSETS_SETTYPE_BATTLEGROUND",G27&lt;&gt;"LIBSETS_SETTYPE_SPECIAL"),IF(AL27&lt;&gt;"",VLOOKUP(AL27,'ESO zone constants'!$D$3:$H$4953,5,FALSE),""),"")</f>
        <v/>
      </c>
      <c r="AM27" s="44"/>
      <c r="AN27" s="43"/>
      <c r="AO27" s="43"/>
      <c r="AP27" s="3" t="str">
        <f>IF(AND(G27&lt;&gt;"LIBSETS_SETTYPE_BATTLEGROUND",G27&lt;&gt;"LIBSETS_SETTYPE_SPECIAL"),IF(AQ27&lt;&gt;"",VLOOKUP(AQ27,'ESO zone constants'!$D$3:$H$4953,5,FALSE),""),"")</f>
        <v/>
      </c>
      <c r="AR27" s="44"/>
      <c r="AS27" s="43"/>
      <c r="AT27" s="43"/>
      <c r="AU27" s="3" t="str">
        <f>IF(AND(G27&lt;&gt;"LIBSETS_SETTYPE_BATTLEGROUND",G27&lt;&gt;"LIBSETS_SETTYPE_SPECIAL"),IF(AV27&lt;&gt;"",VLOOKUP(AV27,'ESO zone constants'!$D$3:$H$4953,5,FALSE),""),"")</f>
        <v/>
      </c>
      <c r="AW27" s="44"/>
      <c r="AX27" s="43"/>
      <c r="AY27" s="43"/>
      <c r="AZ27" s="83" t="s">
        <v>2667</v>
      </c>
      <c r="BA27" s="83"/>
      <c r="BB27" s="83"/>
      <c r="BC27" s="21" t="str">
        <f>IF(A27="???","--","")&amp;IF(F27&lt;&gt;"Not in the game (anymore)",IF(A27&lt;&gt;"",CONCATENATE("[",A27,"] = {wayshrines={")&amp;IF(K27&lt;&gt;"",CONCATENATE(K27,","),"")&amp;IF(L27&lt;&gt;"",CONCATENATE(L27,","),"")&amp;IF(M27&lt;&gt;"",CONCATENATE(M27,","),"")&amp;CONCATENATE("}")&amp;IF(VALUE(N27)&gt;0,CONCATENATE(", traitsNeeded=",N27),"")&amp;CONCATENATE(", dlcId=",IF(T27&lt;&gt;"",T27,"DLC_BASE_GAME")),""),"")</f>
        <v>[44] = {wayshrines={58,101,93,}, traitsNeeded=5, dlcId=DLC_BASE_GAME</v>
      </c>
      <c r="BD27" s="21" t="str">
        <f>IF(F27&lt;&gt;"Not in the game (anymore)",IF(A27&lt;&gt;"",IF(Q27&lt;&gt;"",CONCATENATE(", zoneIds={",Q27),"")&amp;IF(Z27&lt;&gt;"",CONCATENATE(",",Z27),"")&amp;IF(AF27&lt;&gt;"",CONCATENATE(",",AF27),"")&amp;IF(AK27&lt;&gt;"",CONCATENATE(",",AK27),"")&amp;IF(AP27&lt;&gt;"",CONCATENATE(",",AP27),"")&amp;IF(AU27&lt;&gt;"",CONCATENATE(",",AU27),"")&amp;IF(Q27&lt;&gt;"",CONCATENATE("}",""),"")&amp;IF(OR(I27="true",I27="false",I27&lt;&gt;""), CONCATENATE(", veteran=", I27), ""),""),"")</f>
        <v>, zoneIds={104,58,101}, veteran=false</v>
      </c>
      <c r="BE27" s="21" t="str">
        <f>IF(A27&lt;&gt;"",IF(F27&lt;&gt;"Not in the game (anymore)",IF(A27&lt;&gt;"",", setType="&amp;G27,"")&amp;IF(J27="true",", multiTrialSet=true",""),"")
&amp; IF(AND(H27&lt;&gt;"",ISNUMBER(H27)),", undauntedChestId=" &amp; H27,""),"")</f>
        <v>, setType=LIBSETS_SETTYPE_CRAFTED</v>
      </c>
      <c r="BF27" s="21" t="str">
        <f>IF(A27&lt;&gt;"",IF(F27&lt;&gt;"Not in the game (anymore)",IF(AZ27&lt;&gt;"",", isProcSetAllowedInPvP="&amp; AZ27,"")
&amp; IF(F27&lt;&gt;"Not in the game (anymore)",
  IF(V27&lt;&gt;"",", dropMechanic={"&amp;V27&amp;IF(AB27&lt;&gt;"",","&amp;AB27,"")&amp;IF(AH27&lt;&gt;"",","&amp;AH27,"")&amp;IF(AM27&lt;&gt;"",","&amp;AM27,"")&amp;IF(AR27&lt;&gt;"",","&amp;AR27,"")&amp;IF(AW27&lt;&gt;"",","&amp;AW27,"")&amp;"}"
     &amp;IF(OR(W27&lt;&gt;"",AC27&lt;&gt;"",AI27&lt;&gt;"",AN27&lt;&gt;"",AS27&lt;&gt;"",AX27&lt;&gt;"",X27&lt;&gt;"",AD27&lt;&gt;"",AJ27&lt;&gt;"",AO27&lt;&gt;"",AT27&lt;&gt;"",AY27&lt;&gt;""),", dropMechanicDropLocationNames={"
        &amp; IF(OR(W27&lt;&gt;"",AC27&lt;&gt;"",AI27&lt;&gt;"",AN27&lt;&gt;"",AS27&lt;&gt;"",AX27&lt;&gt;""),"['en']={"&amp;IF(W27&lt;&gt;"","'"&amp;W27&amp;"',","'',")&amp;IF(AC27&lt;&gt;"","'"&amp;AC27&amp;"',","'',")&amp;IF(AI27&lt;&gt;"","'"&amp;AI27&amp;"',","'',")&amp;IF(AN27&lt;&gt;"","'"&amp;AN27&amp;"',","'',")&amp;IF(AS27&lt;&gt;"","'"&amp;AS27&amp;"',","'',")&amp;IF(AX27&lt;&gt;"","'"&amp;AX27&amp;"',","'',")&amp;"},","")
        &amp; IF(OR(X27&lt;&gt;"",AD27&lt;&gt;"",AJ27&lt;&gt;"",AO27&lt;&gt;"",AT27&lt;&gt;"",AY27&lt;&gt;""),"['de']={"&amp;IF(X27&lt;&gt;"","'"&amp;X27&amp;"',","'',")&amp;IF(AD27&lt;&gt;"","'"&amp;AD27&amp;"',","'',")&amp;IF(AJ27&lt;&gt;"","'"&amp;AJ27&amp;"',","'',")&amp;IF(AO27&lt;&gt;"","'"&amp;AO27&amp;"',","'',")&amp;IF(AT27&lt;&gt;"","'"&amp;AT27&amp;"',","'',")&amp;IF(AY27&lt;&gt;"","'"&amp;AY27&amp;"',","'',")&amp;"},","")
     &amp; "}",""),"")),""),"")</f>
        <v>, dropMechanic={LIBSETS_DROP_MECHANIC_CRAFTED,LIBSETS_DROP_MECHANIC_CRAFTED,LIBSETS_DROP_MECHANIC_CRAFTED}</v>
      </c>
      <c r="BG27" s="21" t="str">
        <f>IF(A27&lt;&gt;"",IF(F27&lt;&gt;"Not in the game (anymore)",
IF(OR(BA27&lt;&gt;"",BB27&lt;&gt;""),", addTooltip={" &amp; IF(BA27&lt;&gt;"","['en']='"&amp; BA27 &amp; "',","")  &amp; IF(AND(BA27&lt;&gt;"",BA27&lt;&gt;BB27), IF(BB27&lt;&gt;"","['de']='"&amp; BB27 &amp; "',",""),"") &amp; "},","")
&amp; "},"
&amp; IF(C27&lt;&gt;"",CONCATENATE(" --",C27," / ",B27,"   [",IF(R27&lt;&gt;"",R27,""),IF(AA27&lt;&gt;"",", "&amp;AA27,""),IF(AG27&lt;&gt;"",", "&amp;AG27,""),IF(AL27&lt;&gt;"",", "&amp;AL27,""),IF(AQ27&lt;&gt;"",", "&amp;AQ27,""),IF(AV27&lt;&gt;"",", "&amp;AV27,""),"]")),""),"")</f>
        <v>}, --Vampire\'s Kiss / Kuss des Vampirs   [Alik'r Desert, Malabal Tor, Eastmarch]</v>
      </c>
    </row>
    <row r="28" spans="1:59" x14ac:dyDescent="0.25">
      <c r="A28" s="12">
        <v>46</v>
      </c>
      <c r="B28" t="s">
        <v>760</v>
      </c>
      <c r="C28" t="s">
        <v>2561</v>
      </c>
      <c r="D28" s="3">
        <f>A28</f>
        <v>46</v>
      </c>
      <c r="E28" s="42"/>
      <c r="G28" s="8" t="s">
        <v>1477</v>
      </c>
      <c r="I28" t="s">
        <v>91</v>
      </c>
      <c r="J28" t="s">
        <v>91</v>
      </c>
      <c r="K28">
        <v>187</v>
      </c>
      <c r="L28">
        <v>187</v>
      </c>
      <c r="M28">
        <v>187</v>
      </c>
      <c r="O28" s="65" t="s">
        <v>70</v>
      </c>
      <c r="Q28" s="3">
        <f>IF(AND(G28&lt;&gt;"LIBSETS_SETTYPE_BATTLEGROUND",G28&lt;&gt;"LIBSETS_SETTYPE_SPECIAL"), IF(R28&lt;&gt;"",VLOOKUP(R28,'ESO zone constants'!$D$3:$H$10001,5,FALSE),""),"")</f>
        <v>64</v>
      </c>
      <c r="R28" t="str">
        <f>IF(AND(O28&lt;&gt;"",NOT(ISERROR(O28))),O28,
IF(AND(P28&lt;&gt;"",ISNUMBER(P28),P28&gt;0,NOT(ISNA(P28))),VLOOKUP(P28,'ESO zone constants'!$A$3:$D$9999,4,FALSE),
IF(AND(K28&lt;&gt;"",K28&gt;0,NOT(ISERROR(K28))),VLOOKUP(K28,'ESO dumped WayshrineInfo'!$K$3:$N$9994,4,FALSE),"")))</f>
        <v>Blessed Crucible</v>
      </c>
      <c r="T28" s="19" t="str">
        <f>IF(AND(S28&lt;&gt;"",NOT(ISERROR(S28))),S28,IF(Q28&lt;&gt;"",IF(NOT(ISERROR(VLOOKUP(Q28,'ESO Dungeon constants'!$D$3:$H$9999,5,FALSE))),VLOOKUP(Q28,'ESO Dungeon constants'!$D$3:$I$9999,6,FALSE),VLOOKUP(Q28,'ESO zone constants'!$H$3:$K$9987,4,FALSE)),""))</f>
        <v>DLC_BASE_GAME</v>
      </c>
      <c r="U28" s="3" t="str">
        <f>IF(T28&lt;&gt;"",VLOOKUP(T28,'LibSets constants'!$B$4:$C$1003,2,FALSE),"")</f>
        <v>Included in base game</v>
      </c>
      <c r="V28" s="33" t="s">
        <v>3356</v>
      </c>
      <c r="Y28" s="65"/>
      <c r="Z28" s="3">
        <f>IF(AND(G28&lt;&gt;"LIBSETS_SETTYPE_BATTLEGROUND",G28&lt;&gt;"LIBSETS_SETTYPE_SPECIAL"),
IF(AND(Y28&lt;&gt;"",ISNUMBER(Y28),NOT(ISNA(Y28))),Y28,
   IF(AND(L28&lt;&gt;"",ISNUMBER(L28),L28&gt;0,NOT(ISNA(L28))),VLOOKUP(L28,'ESO dumped WayshrineInfo'!$K$3:$L$9994,2,FALSE),"")
),"")</f>
        <v>103</v>
      </c>
      <c r="AA28" t="str">
        <f>IF(AND(Z28&lt;&gt;"",ISNUMBER(Z28),NOT(ISNA(Z28))),VLOOKUP(Z28,'ESO zone constants'!$A$3:$D$9999,4,FALSE),"")</f>
        <v>The Rift</v>
      </c>
      <c r="AB28" s="33" t="s">
        <v>3356</v>
      </c>
      <c r="AC28" s="43"/>
      <c r="AD28" s="43"/>
      <c r="AE28" s="43"/>
      <c r="AF28" s="3">
        <f>IF(AND(G28&lt;&gt;"LIBSETS_SETTYPE_BATTLEGROUND",G28&lt;&gt;"LIBSETS_SETTYPE_SPECIAL"),
IF(AND(AE28&lt;&gt;"",ISNUMBER(AE28),NOT(ISNA(AE28))),AE28,
   IF(AND(M28&lt;&gt;"",ISNUMBER(M28),M28&gt;0,NOT(ISNA(M28))),VLOOKUP(M28,'ESO dumped WayshrineInfo'!$K$3:$L$9994,2,FALSE),"")
),"")</f>
        <v>103</v>
      </c>
      <c r="AG28" t="str">
        <f>IF(AND(AF28&lt;&gt;"",ISNUMBER(AF28),NOT(ISNA(AF28))),VLOOKUP(AF28,'ESO zone constants'!$A$3:$D$9999,4,FALSE),"")</f>
        <v>The Rift</v>
      </c>
      <c r="AH28" s="44"/>
      <c r="AI28" s="43"/>
      <c r="AJ28" s="43"/>
      <c r="AK28" s="3" t="str">
        <f>IF(AND(G28&lt;&gt;"LIBSETS_SETTYPE_BATTLEGROUND",G28&lt;&gt;"LIBSETS_SETTYPE_SPECIAL"),IF(AL28&lt;&gt;"",VLOOKUP(AL28,'ESO zone constants'!$D$3:$H$4953,5,FALSE),""),"")</f>
        <v/>
      </c>
      <c r="AM28" s="44"/>
      <c r="AN28" s="43"/>
      <c r="AO28" s="43"/>
      <c r="AP28" s="3" t="str">
        <f>IF(AND(G28&lt;&gt;"LIBSETS_SETTYPE_BATTLEGROUND",G28&lt;&gt;"LIBSETS_SETTYPE_SPECIAL"),IF(AQ28&lt;&gt;"",VLOOKUP(AQ28,'ESO zone constants'!$D$3:$H$4953,5,FALSE),""),"")</f>
        <v/>
      </c>
      <c r="AR28" s="44"/>
      <c r="AS28" s="43"/>
      <c r="AT28" s="43"/>
      <c r="AU28" s="3" t="str">
        <f>IF(AND(G28&lt;&gt;"LIBSETS_SETTYPE_BATTLEGROUND",G28&lt;&gt;"LIBSETS_SETTYPE_SPECIAL"),IF(AV28&lt;&gt;"",VLOOKUP(AV28,'ESO zone constants'!$D$3:$H$4953,5,FALSE),""),"")</f>
        <v/>
      </c>
      <c r="AW28" s="44"/>
      <c r="AX28" s="43"/>
      <c r="AY28" s="43"/>
      <c r="AZ28" s="83" t="s">
        <v>2667</v>
      </c>
      <c r="BA28" s="83"/>
      <c r="BB28" s="83"/>
      <c r="BC28" s="21" t="str">
        <f>IF(A28="???","--","")&amp;IF(F28&lt;&gt;"Not in the game (anymore)",IF(A28&lt;&gt;"",CONCATENATE("[",A28,"] = {wayshrines={")&amp;IF(K28&lt;&gt;"",CONCATENATE(K28,","),"")&amp;IF(L28&lt;&gt;"",CONCATENATE(L28,","),"")&amp;IF(M28&lt;&gt;"",CONCATENATE(M28,","),"")&amp;CONCATENATE("}")&amp;IF(VALUE(N28)&gt;0,CONCATENATE(", traitsNeeded=",N28),"")&amp;CONCATENATE(", dlcId=",IF(T28&lt;&gt;"",T28,"DLC_BASE_GAME")),""),"")</f>
        <v>[46] = {wayshrines={187,187,187,}, dlcId=DLC_BASE_GAME</v>
      </c>
      <c r="BD28" s="21" t="str">
        <f>IF(F28&lt;&gt;"Not in the game (anymore)",IF(A28&lt;&gt;"",IF(Q28&lt;&gt;"",CONCATENATE(", zoneIds={",Q28),"")&amp;IF(Z28&lt;&gt;"",CONCATENATE(",",Z28),"")&amp;IF(AF28&lt;&gt;"",CONCATENATE(",",AF28),"")&amp;IF(AK28&lt;&gt;"",CONCATENATE(",",AK28),"")&amp;IF(AP28&lt;&gt;"",CONCATENATE(",",AP28),"")&amp;IF(AU28&lt;&gt;"",CONCATENATE(",",AU28),"")&amp;IF(Q28&lt;&gt;"",CONCATENATE("}",""),"")&amp;IF(OR(I28="true",I28="false",I28&lt;&gt;""), CONCATENATE(", veteran=", I28), ""),""),"")</f>
        <v>, zoneIds={64,103,103}, veteran=false</v>
      </c>
      <c r="BE28" s="21" t="str">
        <f>IF(A28&lt;&gt;"",IF(F28&lt;&gt;"Not in the game (anymore)",IF(A28&lt;&gt;"",", setType="&amp;G28,"")&amp;IF(J28="true",", multiTrialSet=true",""),"")
&amp; IF(AND(H28&lt;&gt;"",ISNUMBER(H28)),", undauntedChestId=" &amp; H28,""),"")</f>
        <v>, setType=LIBSETS_SETTYPE_DUNGEON</v>
      </c>
      <c r="BF28" s="21" t="str">
        <f>IF(A28&lt;&gt;"",IF(F28&lt;&gt;"Not in the game (anymore)",IF(AZ28&lt;&gt;"",", isProcSetAllowedInPvP="&amp; AZ28,"")
&amp; IF(F28&lt;&gt;"Not in the game (anymore)",
  IF(V28&lt;&gt;"",", dropMechanic={"&amp;V28&amp;IF(AB28&lt;&gt;"",","&amp;AB28,"")&amp;IF(AH28&lt;&gt;"",","&amp;AH28,"")&amp;IF(AM28&lt;&gt;"",","&amp;AM28,"")&amp;IF(AR28&lt;&gt;"",","&amp;AR28,"")&amp;IF(AW28&lt;&gt;"",","&amp;AW28,"")&amp;"}"
     &amp;IF(OR(W28&lt;&gt;"",AC28&lt;&gt;"",AI28&lt;&gt;"",AN28&lt;&gt;"",AS28&lt;&gt;"",AX28&lt;&gt;"",X28&lt;&gt;"",AD28&lt;&gt;"",AJ28&lt;&gt;"",AO28&lt;&gt;"",AT28&lt;&gt;"",AY28&lt;&gt;""),", dropMechanicDropLocationNames={"
        &amp; IF(OR(W28&lt;&gt;"",AC28&lt;&gt;"",AI28&lt;&gt;"",AN28&lt;&gt;"",AS28&lt;&gt;"",AX28&lt;&gt;""),"['en']={"&amp;IF(W28&lt;&gt;"","'"&amp;W28&amp;"',","'',")&amp;IF(AC28&lt;&gt;"","'"&amp;AC28&amp;"',","'',")&amp;IF(AI28&lt;&gt;"","'"&amp;AI28&amp;"',","'',")&amp;IF(AN28&lt;&gt;"","'"&amp;AN28&amp;"',","'',")&amp;IF(AS28&lt;&gt;"","'"&amp;AS28&amp;"',","'',")&amp;IF(AX28&lt;&gt;"","'"&amp;AX28&amp;"',","'',")&amp;"},","")
        &amp; IF(OR(X28&lt;&gt;"",AD28&lt;&gt;"",AJ28&lt;&gt;"",AO28&lt;&gt;"",AT28&lt;&gt;"",AY28&lt;&gt;""),"['de']={"&amp;IF(X28&lt;&gt;"","'"&amp;X28&amp;"',","'',")&amp;IF(AD28&lt;&gt;"","'"&amp;AD28&amp;"',","'',")&amp;IF(AJ28&lt;&gt;"","'"&amp;AJ28&amp;"',","'',")&amp;IF(AO28&lt;&gt;"","'"&amp;AO28&amp;"',","'',")&amp;IF(AT28&lt;&gt;"","'"&amp;AT28&amp;"',","'',")&amp;IF(AY28&lt;&gt;"","'"&amp;AY28&amp;"',","'',")&amp;"},","")
     &amp; "}",""),"")),""),"")</f>
        <v>, dropMechanic={LIBSETS_DROP_MECHANIC_GROUP_DUNGEON_BOSS,LIBSETS_DROP_MECHANIC_GROUP_DUNGEON_BOSS}</v>
      </c>
      <c r="BG28" s="21" t="str">
        <f>IF(A28&lt;&gt;"",IF(F28&lt;&gt;"Not in the game (anymore)",
IF(OR(BA28&lt;&gt;"",BB28&lt;&gt;""),", addTooltip={" &amp; IF(BA28&lt;&gt;"","['en']='"&amp; BA28 &amp; "',","")  &amp; IF(AND(BA28&lt;&gt;"",BA28&lt;&gt;BB28), IF(BB28&lt;&gt;"","['de']='"&amp; BB28 &amp; "',",""),"") &amp; "},","")
&amp; "},"
&amp; IF(C28&lt;&gt;"",CONCATENATE(" --",C28," / ",B28,"   [",IF(R28&lt;&gt;"",R28,""),IF(AA28&lt;&gt;"",", "&amp;AA28,""),IF(AG28&lt;&gt;"",", "&amp;AG28,""),IF(AL28&lt;&gt;"",", "&amp;AL28,""),IF(AQ28&lt;&gt;"",", "&amp;AQ28,""),IF(AV28&lt;&gt;"",", "&amp;AV28,""),"]")),""),"")</f>
        <v>}, --Noble Duelist\'s Silks / Seide des edlen Duellanten   [Blessed Crucible, The Rift, The Rift]</v>
      </c>
    </row>
    <row r="29" spans="1:59" x14ac:dyDescent="0.25">
      <c r="A29" s="12">
        <v>47</v>
      </c>
      <c r="B29" t="s">
        <v>761</v>
      </c>
      <c r="C29" t="s">
        <v>762</v>
      </c>
      <c r="D29" s="3">
        <f>A29</f>
        <v>47</v>
      </c>
      <c r="E29" s="42"/>
      <c r="G29" s="8" t="s">
        <v>1480</v>
      </c>
      <c r="I29" t="s">
        <v>91</v>
      </c>
      <c r="J29" t="s">
        <v>91</v>
      </c>
      <c r="K29">
        <v>61</v>
      </c>
      <c r="L29">
        <v>61</v>
      </c>
      <c r="M29">
        <v>61</v>
      </c>
      <c r="O29" s="65" t="s">
        <v>112</v>
      </c>
      <c r="Q29" s="3">
        <f>IF(AND(G29&lt;&gt;"LIBSETS_SETTYPE_BATTLEGROUND",G29&lt;&gt;"LIBSETS_SETTYPE_SPECIAL"), IF(R29&lt;&gt;"",VLOOKUP(R29,'ESO zone constants'!$D$3:$H$10001,5,FALSE),""),"")</f>
        <v>104</v>
      </c>
      <c r="R29" t="str">
        <f>IF(AND(O29&lt;&gt;"",NOT(ISERROR(O29))),O29,
IF(AND(P29&lt;&gt;"",ISNUMBER(P29),P29&gt;0,NOT(ISNA(P29))),VLOOKUP(P29,'ESO zone constants'!$A$3:$D$9999,4,FALSE),
IF(AND(K29&lt;&gt;"",K29&gt;0,NOT(ISERROR(K29))),VLOOKUP(K29,'ESO dumped WayshrineInfo'!$K$3:$N$9994,4,FALSE),"")))</f>
        <v>Alik'r Desert</v>
      </c>
      <c r="T29" s="19" t="str">
        <f>IF(AND(S29&lt;&gt;"",NOT(ISERROR(S29))),S29,IF(Q29&lt;&gt;"",IF(NOT(ISERROR(VLOOKUP(Q29,'ESO Dungeon constants'!$D$3:$H$9999,5,FALSE))),VLOOKUP(Q29,'ESO Dungeon constants'!$D$3:$I$9999,6,FALSE),VLOOKUP(Q29,'ESO zone constants'!$H$3:$K$9987,4,FALSE)),""))</f>
        <v>DLC_BASE_GAME</v>
      </c>
      <c r="U29" s="3" t="str">
        <f>IF(T29&lt;&gt;"",VLOOKUP(T29,'LibSets constants'!$B$4:$C$1003,2,FALSE),"")</f>
        <v>Included in base game</v>
      </c>
      <c r="V29" s="33" t="s">
        <v>1560</v>
      </c>
      <c r="Y29" s="65"/>
      <c r="Z29" s="3">
        <f>IF(AND(G29&lt;&gt;"LIBSETS_SETTYPE_BATTLEGROUND",G29&lt;&gt;"LIBSETS_SETTYPE_SPECIAL"),
IF(AND(Y29&lt;&gt;"",ISNUMBER(Y29),NOT(ISNA(Y29))),Y29,
   IF(AND(L29&lt;&gt;"",ISNUMBER(L29),L29&gt;0,NOT(ISNA(L29))),VLOOKUP(L29,'ESO dumped WayshrineInfo'!$K$3:$L$9994,2,FALSE),"")
),"")</f>
        <v>104</v>
      </c>
      <c r="AA29" t="str">
        <f>IF(AND(Z29&lt;&gt;"",ISNUMBER(Z29),NOT(ISNA(Z29))),VLOOKUP(Z29,'ESO zone constants'!$A$3:$D$9999,4,FALSE),"")</f>
        <v>Alik'r Desert</v>
      </c>
      <c r="AB29" s="33" t="s">
        <v>1561</v>
      </c>
      <c r="AC29" s="43"/>
      <c r="AD29" s="43"/>
      <c r="AE29" s="43"/>
      <c r="AF29" s="3">
        <f>IF(AND(G29&lt;&gt;"LIBSETS_SETTYPE_BATTLEGROUND",G29&lt;&gt;"LIBSETS_SETTYPE_SPECIAL"),
IF(AND(AE29&lt;&gt;"",ISNUMBER(AE29),NOT(ISNA(AE29))),AE29,
   IF(AND(M29&lt;&gt;"",ISNUMBER(M29),M29&gt;0,NOT(ISNA(M29))),VLOOKUP(M29,'ESO dumped WayshrineInfo'!$K$3:$L$9994,2,FALSE),"")
),"")</f>
        <v>104</v>
      </c>
      <c r="AG29" t="str">
        <f>IF(AND(AF29&lt;&gt;"",ISNUMBER(AF29),NOT(ISNA(AF29))),VLOOKUP(AF29,'ESO zone constants'!$A$3:$D$9999,4,FALSE),"")</f>
        <v>Alik'r Desert</v>
      </c>
      <c r="AH29" s="44" t="s">
        <v>1562</v>
      </c>
      <c r="AI29" s="43"/>
      <c r="AJ29" s="43"/>
      <c r="AK29" s="3">
        <f>IF(AND(G29&lt;&gt;"LIBSETS_SETTYPE_BATTLEGROUND",G29&lt;&gt;"LIBSETS_SETTYPE_SPECIAL"),IF(AL29&lt;&gt;"",VLOOKUP(AL29,'ESO zone constants'!$D$3:$H$4953,5,FALSE),""),"")</f>
        <v>104</v>
      </c>
      <c r="AL29" t="s">
        <v>112</v>
      </c>
      <c r="AM29" s="44" t="s">
        <v>1563</v>
      </c>
      <c r="AN29" s="43"/>
      <c r="AO29" s="43"/>
      <c r="AP29" s="3" t="str">
        <f>IF(AND(G29&lt;&gt;"LIBSETS_SETTYPE_BATTLEGROUND",G29&lt;&gt;"LIBSETS_SETTYPE_SPECIAL"),IF(AQ29&lt;&gt;"",VLOOKUP(AQ29,'ESO zone constants'!$D$3:$H$4953,5,FALSE),""),"")</f>
        <v/>
      </c>
      <c r="AR29" s="44"/>
      <c r="AS29" s="43"/>
      <c r="AT29" s="43"/>
      <c r="AU29" s="3" t="str">
        <f>IF(AND(G29&lt;&gt;"LIBSETS_SETTYPE_BATTLEGROUND",G29&lt;&gt;"LIBSETS_SETTYPE_SPECIAL"),IF(AV29&lt;&gt;"",VLOOKUP(AV29,'ESO zone constants'!$D$3:$H$4953,5,FALSE),""),"")</f>
        <v/>
      </c>
      <c r="AW29" s="44"/>
      <c r="AX29" s="43"/>
      <c r="AY29" s="43"/>
      <c r="AZ29" s="83" t="s">
        <v>2667</v>
      </c>
      <c r="BA29" s="83"/>
      <c r="BB29" s="83"/>
      <c r="BC29" s="21" t="str">
        <f>IF(A29="???","--","")&amp;IF(F29&lt;&gt;"Not in the game (anymore)",IF(A29&lt;&gt;"",CONCATENATE("[",A29,"] = {wayshrines={")&amp;IF(K29&lt;&gt;"",CONCATENATE(K29,","),"")&amp;IF(L29&lt;&gt;"",CONCATENATE(L29,","),"")&amp;IF(M29&lt;&gt;"",CONCATENATE(M29,","),"")&amp;CONCATENATE("}")&amp;IF(VALUE(N29)&gt;0,CONCATENATE(", traitsNeeded=",N29),"")&amp;CONCATENATE(", dlcId=",IF(T29&lt;&gt;"",T29,"DLC_BASE_GAME")),""),"")</f>
        <v>[47] = {wayshrines={61,61,61,}, dlcId=DLC_BASE_GAME</v>
      </c>
      <c r="BD29" s="21" t="str">
        <f>IF(F29&lt;&gt;"Not in the game (anymore)",IF(A29&lt;&gt;"",IF(Q29&lt;&gt;"",CONCATENATE(", zoneIds={",Q29),"")&amp;IF(Z29&lt;&gt;"",CONCATENATE(",",Z29),"")&amp;IF(AF29&lt;&gt;"",CONCATENATE(",",AF29),"")&amp;IF(AK29&lt;&gt;"",CONCATENATE(",",AK29),"")&amp;IF(AP29&lt;&gt;"",CONCATENATE(",",AP29),"")&amp;IF(AU29&lt;&gt;"",CONCATENATE(",",AU29),"")&amp;IF(Q29&lt;&gt;"",CONCATENATE("}",""),"")&amp;IF(OR(I29="true",I29="false",I29&lt;&gt;""), CONCATENATE(", veteran=", I29), ""),""),"")</f>
        <v>, zoneIds={104,104,104,104}, veteran=false</v>
      </c>
      <c r="BE29" s="21" t="str">
        <f>IF(A29&lt;&gt;"",IF(F29&lt;&gt;"Not in the game (anymore)",IF(A29&lt;&gt;"",", setType="&amp;G29,"")&amp;IF(J29="true",", multiTrialSet=true",""),"")
&amp; IF(AND(H29&lt;&gt;"",ISNUMBER(H29)),", undauntedChestId=" &amp; H29,""),"")</f>
        <v>, setType=LIBSETS_SETTYPE_OVERLAND</v>
      </c>
      <c r="BF29" s="21" t="str">
        <f>IF(A29&lt;&gt;"",IF(F29&lt;&gt;"Not in the game (anymore)",IF(AZ29&lt;&gt;"",", isProcSetAllowedInPvP="&amp; AZ29,"")
&amp; IF(F29&lt;&gt;"Not in the game (anymore)",
  IF(V29&lt;&gt;"",", dropMechanic={"&amp;V29&amp;IF(AB29&lt;&gt;"",","&amp;AB29,"")&amp;IF(AH29&lt;&gt;"",","&amp;AH29,"")&amp;IF(AM29&lt;&gt;"",","&amp;AM29,"")&amp;IF(AR29&lt;&gt;"",","&amp;AR29,"")&amp;IF(AW29&lt;&gt;"",","&amp;AW29,"")&amp;"}"
     &amp;IF(OR(W29&lt;&gt;"",AC29&lt;&gt;"",AI29&lt;&gt;"",AN29&lt;&gt;"",AS29&lt;&gt;"",AX29&lt;&gt;"",X29&lt;&gt;"",AD29&lt;&gt;"",AJ29&lt;&gt;"",AO29&lt;&gt;"",AT29&lt;&gt;"",AY29&lt;&gt;""),", dropMechanicDropLocationNames={"
        &amp; IF(OR(W29&lt;&gt;"",AC29&lt;&gt;"",AI29&lt;&gt;"",AN29&lt;&gt;"",AS29&lt;&gt;"",AX29&lt;&gt;""),"['en']={"&amp;IF(W29&lt;&gt;"","'"&amp;W29&amp;"',","'',")&amp;IF(AC29&lt;&gt;"","'"&amp;AC29&amp;"',","'',")&amp;IF(AI29&lt;&gt;"","'"&amp;AI29&amp;"',","'',")&amp;IF(AN29&lt;&gt;"","'"&amp;AN29&amp;"',","'',")&amp;IF(AS29&lt;&gt;"","'"&amp;AS29&amp;"',","'',")&amp;IF(AX29&lt;&gt;"","'"&amp;AX29&amp;"',","'',")&amp;"},","")
        &amp; IF(OR(X29&lt;&gt;"",AD29&lt;&gt;"",AJ29&lt;&gt;"",AO29&lt;&gt;"",AT29&lt;&gt;"",AY29&lt;&gt;""),"['de']={"&amp;IF(X29&lt;&gt;"","'"&amp;X29&amp;"',","'',")&amp;IF(AD29&lt;&gt;"","'"&amp;AD29&amp;"',","'',")&amp;IF(AJ29&lt;&gt;"","'"&amp;AJ29&amp;"',","'',")&amp;IF(AO29&lt;&gt;"","'"&amp;AO29&amp;"',","'',")&amp;IF(AT29&lt;&gt;"","'"&amp;AT29&amp;"',","'',")&amp;IF(AY29&lt;&gt;"","'"&amp;AY29&amp;"',","'',")&amp;"},","")
     &amp; "}",""),"")),""),"")</f>
        <v>, dropMechanic={LIBSETS_DROP_MECHANIC_OVERLAND_BOSS_DELVE,LIBSETS_DROP_MECHANIC_OVERLAND_WORLDBOSS,LIBSETS_DROP_MECHANIC_OVERLAND_BOSS_PUBLIC_DUNGEON,LIBSETS_DROP_MECHANIC_OVERLAND_CHEST}</v>
      </c>
      <c r="BG29" s="21" t="str">
        <f>IF(A29&lt;&gt;"",IF(F29&lt;&gt;"Not in the game (anymore)",
IF(OR(BA29&lt;&gt;"",BB29&lt;&gt;""),", addTooltip={" &amp; IF(BA29&lt;&gt;"","['en']='"&amp; BA29 &amp; "',","")  &amp; IF(AND(BA29&lt;&gt;"",BA29&lt;&gt;BB29), IF(BB29&lt;&gt;"","['de']='"&amp; BB29 &amp; "',",""),"") &amp; "},","")
&amp; "},"
&amp; IF(C29&lt;&gt;"",CONCATENATE(" --",C29," / ",B29,"   [",IF(R29&lt;&gt;"",R29,""),IF(AA29&lt;&gt;"",", "&amp;AA29,""),IF(AG29&lt;&gt;"",", "&amp;AG29,""),IF(AL29&lt;&gt;"",", "&amp;AL29,""),IF(AQ29&lt;&gt;"",", "&amp;AQ29,""),IF(AV29&lt;&gt;"",", "&amp;AV29,""),"]")),""),"")</f>
        <v>}, --Robes of the Withered Hand / Roben der Verdorrten Hand   [Alik'r Desert, Alik'r Desert, Alik'r Desert, Alik'r Desert]</v>
      </c>
    </row>
    <row r="30" spans="1:59" x14ac:dyDescent="0.25">
      <c r="A30" s="5">
        <v>48</v>
      </c>
      <c r="B30" t="s">
        <v>763</v>
      </c>
      <c r="C30" t="s">
        <v>2562</v>
      </c>
      <c r="D30" s="3">
        <f>A30</f>
        <v>48</v>
      </c>
      <c r="G30" s="8" t="s">
        <v>1474</v>
      </c>
      <c r="I30" t="s">
        <v>91</v>
      </c>
      <c r="J30" t="s">
        <v>91</v>
      </c>
      <c r="K30">
        <v>13</v>
      </c>
      <c r="L30">
        <v>148</v>
      </c>
      <c r="M30">
        <v>48</v>
      </c>
      <c r="N30">
        <v>4</v>
      </c>
      <c r="Q30" s="3">
        <f>IF(AND(G30&lt;&gt;"LIBSETS_SETTYPE_BATTLEGROUND",G30&lt;&gt;"LIBSETS_SETTYPE_SPECIAL"), IF(R30&lt;&gt;"",VLOOKUP(R30,'ESO zone constants'!$D$3:$H$10001,5,FALSE),""),"")</f>
        <v>20</v>
      </c>
      <c r="R30" t="str">
        <f>IF(AND(O30&lt;&gt;"",NOT(ISERROR(O30))),O30,
IF(AND(P30&lt;&gt;"",ISNUMBER(P30),P30&gt;0,NOT(ISNA(P30))),VLOOKUP(P30,'ESO zone constants'!$A$3:$D$9999,4,FALSE),
IF(AND(K30&lt;&gt;"",K30&gt;0,NOT(ISERROR(K30))),VLOOKUP(K30,'ESO dumped WayshrineInfo'!$K$3:$N$9994,4,FALSE),"")))</f>
        <v>Rivenspire</v>
      </c>
      <c r="T30" s="19" t="str">
        <f>IF(AND(S30&lt;&gt;"",NOT(ISERROR(S30))),S30,IF(Q30&lt;&gt;"",IF(NOT(ISERROR(VLOOKUP(Q30,'ESO Dungeon constants'!$D$3:$H$9999,5,FALSE))),VLOOKUP(Q30,'ESO Dungeon constants'!$D$3:$I$9999,6,FALSE),VLOOKUP(Q30,'ESO zone constants'!$H$3:$K$9987,4,FALSE)),""))</f>
        <v>DLC_BASE_GAME</v>
      </c>
      <c r="U30" s="3" t="str">
        <f>IF(T30&lt;&gt;"",VLOOKUP(T30,'LibSets constants'!$B$4:$C$1003,2,FALSE),"")</f>
        <v>Included in base game</v>
      </c>
      <c r="V30" s="33" t="s">
        <v>3359</v>
      </c>
      <c r="Y30" s="65"/>
      <c r="Z30" s="3">
        <f>IF(AND(G30&lt;&gt;"LIBSETS_SETTYPE_BATTLEGROUND",G30&lt;&gt;"LIBSETS_SETTYPE_SPECIAL"),
IF(AND(Y30&lt;&gt;"",ISNUMBER(Y30),NOT(ISNA(Y30))),Y30,
   IF(AND(L30&lt;&gt;"",ISNUMBER(L30),L30&gt;0,NOT(ISNA(L30))),VLOOKUP(L30,'ESO dumped WayshrineInfo'!$K$3:$L$9994,2,FALSE),"")
),"")</f>
        <v>108</v>
      </c>
      <c r="AA30" t="str">
        <f>IF(AND(Z30&lt;&gt;"",ISNUMBER(Z30),NOT(ISNA(Z30))),VLOOKUP(Z30,'ESO zone constants'!$A$3:$D$9999,4,FALSE),"")</f>
        <v>Greenshade</v>
      </c>
      <c r="AB30" s="33" t="s">
        <v>3359</v>
      </c>
      <c r="AC30" s="43"/>
      <c r="AD30" s="43"/>
      <c r="AE30" s="43"/>
      <c r="AF30" s="3">
        <f>IF(AND(G30&lt;&gt;"LIBSETS_SETTYPE_BATTLEGROUND",G30&lt;&gt;"LIBSETS_SETTYPE_SPECIAL"),
IF(AND(AE30&lt;&gt;"",ISNUMBER(AE30),NOT(ISNA(AE30))),AE30,
   IF(AND(M30&lt;&gt;"",ISNUMBER(M30),M30&gt;0,NOT(ISNA(M30))),VLOOKUP(M30,'ESO dumped WayshrineInfo'!$K$3:$L$9994,2,FALSE),"")
),"")</f>
        <v>117</v>
      </c>
      <c r="AG30" t="str">
        <f>IF(AND(AF30&lt;&gt;"",ISNUMBER(AF30),NOT(ISNA(AF30))),VLOOKUP(AF30,'ESO zone constants'!$A$3:$D$9999,4,FALSE),"")</f>
        <v>Shadowfen</v>
      </c>
      <c r="AH30" s="33" t="s">
        <v>3359</v>
      </c>
      <c r="AI30" s="43"/>
      <c r="AJ30" s="43"/>
      <c r="AK30" s="3" t="str">
        <f>IF(AND(G30&lt;&gt;"LIBSETS_SETTYPE_BATTLEGROUND",G30&lt;&gt;"LIBSETS_SETTYPE_SPECIAL"),IF(AL30&lt;&gt;"",VLOOKUP(AL30,'ESO zone constants'!$D$3:$H$4953,5,FALSE),""),"")</f>
        <v/>
      </c>
      <c r="AM30" s="44"/>
      <c r="AN30" s="43"/>
      <c r="AO30" s="43"/>
      <c r="AP30" s="3" t="str">
        <f>IF(AND(G30&lt;&gt;"LIBSETS_SETTYPE_BATTLEGROUND",G30&lt;&gt;"LIBSETS_SETTYPE_SPECIAL"),IF(AQ30&lt;&gt;"",VLOOKUP(AQ30,'ESO zone constants'!$D$3:$H$4953,5,FALSE),""),"")</f>
        <v/>
      </c>
      <c r="AR30" s="44"/>
      <c r="AS30" s="43"/>
      <c r="AT30" s="43"/>
      <c r="AU30" s="3" t="str">
        <f>IF(AND(G30&lt;&gt;"LIBSETS_SETTYPE_BATTLEGROUND",G30&lt;&gt;"LIBSETS_SETTYPE_SPECIAL"),IF(AV30&lt;&gt;"",VLOOKUP(AV30,'ESO zone constants'!$D$3:$H$4953,5,FALSE),""),"")</f>
        <v/>
      </c>
      <c r="AW30" s="44"/>
      <c r="AX30" s="43"/>
      <c r="AY30" s="43"/>
      <c r="AZ30" s="83" t="s">
        <v>2667</v>
      </c>
      <c r="BA30" s="83"/>
      <c r="BB30" s="83"/>
      <c r="BC30" s="21" t="str">
        <f>IF(A30="???","--","")&amp;IF(F30&lt;&gt;"Not in the game (anymore)",IF(A30&lt;&gt;"",CONCATENATE("[",A30,"] = {wayshrines={")&amp;IF(K30&lt;&gt;"",CONCATENATE(K30,","),"")&amp;IF(L30&lt;&gt;"",CONCATENATE(L30,","),"")&amp;IF(M30&lt;&gt;"",CONCATENATE(M30,","),"")&amp;CONCATENATE("}")&amp;IF(VALUE(N30)&gt;0,CONCATENATE(", traitsNeeded=",N30),"")&amp;CONCATENATE(", dlcId=",IF(T30&lt;&gt;"",T30,"DLC_BASE_GAME")),""),"")</f>
        <v>[48] = {wayshrines={13,148,48,}, traitsNeeded=4, dlcId=DLC_BASE_GAME</v>
      </c>
      <c r="BD30" s="21" t="str">
        <f>IF(F30&lt;&gt;"Not in the game (anymore)",IF(A30&lt;&gt;"",IF(Q30&lt;&gt;"",CONCATENATE(", zoneIds={",Q30),"")&amp;IF(Z30&lt;&gt;"",CONCATENATE(",",Z30),"")&amp;IF(AF30&lt;&gt;"",CONCATENATE(",",AF30),"")&amp;IF(AK30&lt;&gt;"",CONCATENATE(",",AK30),"")&amp;IF(AP30&lt;&gt;"",CONCATENATE(",",AP30),"")&amp;IF(AU30&lt;&gt;"",CONCATENATE(",",AU30),"")&amp;IF(Q30&lt;&gt;"",CONCATENATE("}",""),"")&amp;IF(OR(I30="true",I30="false",I30&lt;&gt;""), CONCATENATE(", veteran=", I30), ""),""),"")</f>
        <v>, zoneIds={20,108,117}, veteran=false</v>
      </c>
      <c r="BE30" s="21" t="str">
        <f>IF(A30&lt;&gt;"",IF(F30&lt;&gt;"Not in the game (anymore)",IF(A30&lt;&gt;"",", setType="&amp;G30,"")&amp;IF(J30="true",", multiTrialSet=true",""),"")
&amp; IF(AND(H30&lt;&gt;"",ISNUMBER(H30)),", undauntedChestId=" &amp; H30,""),"")</f>
        <v>, setType=LIBSETS_SETTYPE_CRAFTED</v>
      </c>
      <c r="BF30" s="21" t="str">
        <f>IF(A30&lt;&gt;"",IF(F30&lt;&gt;"Not in the game (anymore)",IF(AZ30&lt;&gt;"",", isProcSetAllowedInPvP="&amp; AZ30,"")
&amp; IF(F30&lt;&gt;"Not in the game (anymore)",
  IF(V30&lt;&gt;"",", dropMechanic={"&amp;V30&amp;IF(AB30&lt;&gt;"",","&amp;AB30,"")&amp;IF(AH30&lt;&gt;"",","&amp;AH30,"")&amp;IF(AM30&lt;&gt;"",","&amp;AM30,"")&amp;IF(AR30&lt;&gt;"",","&amp;AR30,"")&amp;IF(AW30&lt;&gt;"",","&amp;AW30,"")&amp;"}"
     &amp;IF(OR(W30&lt;&gt;"",AC30&lt;&gt;"",AI30&lt;&gt;"",AN30&lt;&gt;"",AS30&lt;&gt;"",AX30&lt;&gt;"",X30&lt;&gt;"",AD30&lt;&gt;"",AJ30&lt;&gt;"",AO30&lt;&gt;"",AT30&lt;&gt;"",AY30&lt;&gt;""),", dropMechanicDropLocationNames={"
        &amp; IF(OR(W30&lt;&gt;"",AC30&lt;&gt;"",AI30&lt;&gt;"",AN30&lt;&gt;"",AS30&lt;&gt;"",AX30&lt;&gt;""),"['en']={"&amp;IF(W30&lt;&gt;"","'"&amp;W30&amp;"',","'',")&amp;IF(AC30&lt;&gt;"","'"&amp;AC30&amp;"',","'',")&amp;IF(AI30&lt;&gt;"","'"&amp;AI30&amp;"',","'',")&amp;IF(AN30&lt;&gt;"","'"&amp;AN30&amp;"',","'',")&amp;IF(AS30&lt;&gt;"","'"&amp;AS30&amp;"',","'',")&amp;IF(AX30&lt;&gt;"","'"&amp;AX30&amp;"',","'',")&amp;"},","")
        &amp; IF(OR(X30&lt;&gt;"",AD30&lt;&gt;"",AJ30&lt;&gt;"",AO30&lt;&gt;"",AT30&lt;&gt;"",AY30&lt;&gt;""),"['de']={"&amp;IF(X30&lt;&gt;"","'"&amp;X30&amp;"',","'',")&amp;IF(AD30&lt;&gt;"","'"&amp;AD30&amp;"',","'',")&amp;IF(AJ30&lt;&gt;"","'"&amp;AJ30&amp;"',","'',")&amp;IF(AO30&lt;&gt;"","'"&amp;AO30&amp;"',","'',")&amp;IF(AT30&lt;&gt;"","'"&amp;AT30&amp;"',","'',")&amp;IF(AY30&lt;&gt;"","'"&amp;AY30&amp;"',","'',")&amp;"},","")
     &amp; "}",""),"")),""),"")</f>
        <v>, dropMechanic={LIBSETS_DROP_MECHANIC_CRAFTED,LIBSETS_DROP_MECHANIC_CRAFTED,LIBSETS_DROP_MECHANIC_CRAFTED}</v>
      </c>
      <c r="BG30" s="21" t="str">
        <f>IF(A30&lt;&gt;"",IF(F30&lt;&gt;"Not in the game (anymore)",
IF(OR(BA30&lt;&gt;"",BB30&lt;&gt;""),", addTooltip={" &amp; IF(BA30&lt;&gt;"","['en']='"&amp; BA30 &amp; "',","")  &amp; IF(AND(BA30&lt;&gt;"",BA30&lt;&gt;BB30), IF(BB30&lt;&gt;"","['de']='"&amp; BB30 &amp; "',",""),"") &amp; "},","")
&amp; "},"
&amp; IF(C30&lt;&gt;"",CONCATENATE(" --",C30," / ",B30,"   [",IF(R30&lt;&gt;"",R30,""),IF(AA30&lt;&gt;"",", "&amp;AA30,""),IF(AG30&lt;&gt;"",", "&amp;AG30,""),IF(AL30&lt;&gt;"",", "&amp;AL30,""),IF(AQ30&lt;&gt;"",", "&amp;AQ30,""),IF(AV30&lt;&gt;"",", "&amp;AV30,""),"]")),""),"")</f>
        <v>}, --Magnus\' Gift / Magnus' Gabe   [Rivenspire, Greenshade, Shadowfen]</v>
      </c>
    </row>
    <row r="31" spans="1:59" x14ac:dyDescent="0.25">
      <c r="A31" s="12">
        <v>49</v>
      </c>
      <c r="B31" t="s">
        <v>764</v>
      </c>
      <c r="C31" t="s">
        <v>765</v>
      </c>
      <c r="D31" s="3">
        <f>A31</f>
        <v>49</v>
      </c>
      <c r="G31" s="8" t="s">
        <v>1480</v>
      </c>
      <c r="I31" t="s">
        <v>91</v>
      </c>
      <c r="J31" t="s">
        <v>91</v>
      </c>
      <c r="K31">
        <v>65</v>
      </c>
      <c r="L31">
        <v>65</v>
      </c>
      <c r="M31">
        <v>65</v>
      </c>
      <c r="O31" s="65" t="s">
        <v>106</v>
      </c>
      <c r="Q31" s="3">
        <f>IF(AND(G31&lt;&gt;"LIBSETS_SETTYPE_BATTLEGROUND",G31&lt;&gt;"LIBSETS_SETTYPE_SPECIAL"), IF(R31&lt;&gt;"",VLOOKUP(R31,'ESO zone constants'!$D$3:$H$10001,5,FALSE),""),"")</f>
        <v>41</v>
      </c>
      <c r="R31" t="str">
        <f>IF(AND(O31&lt;&gt;"",NOT(ISERROR(O31))),O31,
IF(AND(P31&lt;&gt;"",ISNUMBER(P31),P31&gt;0,NOT(ISNA(P31))),VLOOKUP(P31,'ESO zone constants'!$A$3:$D$9999,4,FALSE),
IF(AND(K31&lt;&gt;"",K31&gt;0,NOT(ISERROR(K31))),VLOOKUP(K31,'ESO dumped WayshrineInfo'!$K$3:$N$9994,4,FALSE),"")))</f>
        <v>Stonefalls</v>
      </c>
      <c r="T31" s="19" t="str">
        <f>IF(AND(S31&lt;&gt;"",NOT(ISERROR(S31))),S31,IF(Q31&lt;&gt;"",IF(NOT(ISERROR(VLOOKUP(Q31,'ESO Dungeon constants'!$D$3:$H$9999,5,FALSE))),VLOOKUP(Q31,'ESO Dungeon constants'!$D$3:$I$9999,6,FALSE),VLOOKUP(Q31,'ESO zone constants'!$H$3:$K$9987,4,FALSE)),""))</f>
        <v>DLC_BASE_GAME</v>
      </c>
      <c r="U31" s="3" t="str">
        <f>IF(T31&lt;&gt;"",VLOOKUP(T31,'LibSets constants'!$B$4:$C$1003,2,FALSE),"")</f>
        <v>Included in base game</v>
      </c>
      <c r="V31" s="33" t="s">
        <v>1560</v>
      </c>
      <c r="Y31" s="65"/>
      <c r="Z31" s="3">
        <f>IF(AND(G31&lt;&gt;"LIBSETS_SETTYPE_BATTLEGROUND",G31&lt;&gt;"LIBSETS_SETTYPE_SPECIAL"),
IF(AND(Y31&lt;&gt;"",ISNUMBER(Y31),NOT(ISNA(Y31))),Y31,
   IF(AND(L31&lt;&gt;"",ISNUMBER(L31),L31&gt;0,NOT(ISNA(L31))),VLOOKUP(L31,'ESO dumped WayshrineInfo'!$K$3:$L$9994,2,FALSE),"")
),"")</f>
        <v>41</v>
      </c>
      <c r="AA31" t="str">
        <f>IF(AND(Z31&lt;&gt;"",ISNUMBER(Z31),NOT(ISNA(Z31))),VLOOKUP(Z31,'ESO zone constants'!$A$3:$D$9999,4,FALSE),"")</f>
        <v>Stonefalls</v>
      </c>
      <c r="AB31" s="33" t="s">
        <v>1561</v>
      </c>
      <c r="AC31" s="43"/>
      <c r="AD31" s="43"/>
      <c r="AE31" s="43"/>
      <c r="AF31" s="3">
        <f>IF(AND(G31&lt;&gt;"LIBSETS_SETTYPE_BATTLEGROUND",G31&lt;&gt;"LIBSETS_SETTYPE_SPECIAL"),
IF(AND(AE31&lt;&gt;"",ISNUMBER(AE31),NOT(ISNA(AE31))),AE31,
   IF(AND(M31&lt;&gt;"",ISNUMBER(M31),M31&gt;0,NOT(ISNA(M31))),VLOOKUP(M31,'ESO dumped WayshrineInfo'!$K$3:$L$9994,2,FALSE),"")
),"")</f>
        <v>41</v>
      </c>
      <c r="AG31" t="str">
        <f>IF(AND(AF31&lt;&gt;"",ISNUMBER(AF31),NOT(ISNA(AF31))),VLOOKUP(AF31,'ESO zone constants'!$A$3:$D$9999,4,FALSE),"")</f>
        <v>Stonefalls</v>
      </c>
      <c r="AH31" s="44" t="s">
        <v>1562</v>
      </c>
      <c r="AI31" s="43"/>
      <c r="AJ31" s="43"/>
      <c r="AK31" s="3">
        <f>IF(AND(G31&lt;&gt;"LIBSETS_SETTYPE_BATTLEGROUND",G31&lt;&gt;"LIBSETS_SETTYPE_SPECIAL"),IF(AL31&lt;&gt;"",VLOOKUP(AL31,'ESO zone constants'!$D$3:$H$4953,5,FALSE),""),"")</f>
        <v>41</v>
      </c>
      <c r="AL31" t="s">
        <v>106</v>
      </c>
      <c r="AM31" s="44" t="s">
        <v>1563</v>
      </c>
      <c r="AN31" s="43"/>
      <c r="AO31" s="43"/>
      <c r="AP31" s="3" t="str">
        <f>IF(AND(G31&lt;&gt;"LIBSETS_SETTYPE_BATTLEGROUND",G31&lt;&gt;"LIBSETS_SETTYPE_SPECIAL"),IF(AQ31&lt;&gt;"",VLOOKUP(AQ31,'ESO zone constants'!$D$3:$H$4953,5,FALSE),""),"")</f>
        <v/>
      </c>
      <c r="AR31" s="44"/>
      <c r="AS31" s="43"/>
      <c r="AT31" s="43"/>
      <c r="AU31" s="3" t="str">
        <f>IF(AND(G31&lt;&gt;"LIBSETS_SETTYPE_BATTLEGROUND",G31&lt;&gt;"LIBSETS_SETTYPE_SPECIAL"),IF(AV31&lt;&gt;"",VLOOKUP(AV31,'ESO zone constants'!$D$3:$H$4953,5,FALSE),""),"")</f>
        <v/>
      </c>
      <c r="AW31" s="44"/>
      <c r="AX31" s="43"/>
      <c r="AY31" s="43"/>
      <c r="AZ31" s="83" t="s">
        <v>2667</v>
      </c>
      <c r="BA31" s="83"/>
      <c r="BB31" s="83"/>
      <c r="BC31" s="21" t="str">
        <f>IF(A31="???","--","")&amp;IF(F31&lt;&gt;"Not in the game (anymore)",IF(A31&lt;&gt;"",CONCATENATE("[",A31,"] = {wayshrines={")&amp;IF(K31&lt;&gt;"",CONCATENATE(K31,","),"")&amp;IF(L31&lt;&gt;"",CONCATENATE(L31,","),"")&amp;IF(M31&lt;&gt;"",CONCATENATE(M31,","),"")&amp;CONCATENATE("}")&amp;IF(VALUE(N31)&gt;0,CONCATENATE(", traitsNeeded=",N31),"")&amp;CONCATENATE(", dlcId=",IF(T31&lt;&gt;"",T31,"DLC_BASE_GAME")),""),"")</f>
        <v>[49] = {wayshrines={65,65,65,}, dlcId=DLC_BASE_GAME</v>
      </c>
      <c r="BD31" s="21" t="str">
        <f>IF(F31&lt;&gt;"Not in the game (anymore)",IF(A31&lt;&gt;"",IF(Q31&lt;&gt;"",CONCATENATE(", zoneIds={",Q31),"")&amp;IF(Z31&lt;&gt;"",CONCATENATE(",",Z31),"")&amp;IF(AF31&lt;&gt;"",CONCATENATE(",",AF31),"")&amp;IF(AK31&lt;&gt;"",CONCATENATE(",",AK31),"")&amp;IF(AP31&lt;&gt;"",CONCATENATE(",",AP31),"")&amp;IF(AU31&lt;&gt;"",CONCATENATE(",",AU31),"")&amp;IF(Q31&lt;&gt;"",CONCATENATE("}",""),"")&amp;IF(OR(I31="true",I31="false",I31&lt;&gt;""), CONCATENATE(", veteran=", I31), ""),""),"")</f>
        <v>, zoneIds={41,41,41,41}, veteran=false</v>
      </c>
      <c r="BE31" s="21" t="str">
        <f>IF(A31&lt;&gt;"",IF(F31&lt;&gt;"Not in the game (anymore)",IF(A31&lt;&gt;"",", setType="&amp;G31,"")&amp;IF(J31="true",", multiTrialSet=true",""),"")
&amp; IF(AND(H31&lt;&gt;"",ISNUMBER(H31)),", undauntedChestId=" &amp; H31,""),"")</f>
        <v>, setType=LIBSETS_SETTYPE_OVERLAND</v>
      </c>
      <c r="BF31" s="21" t="str">
        <f>IF(A31&lt;&gt;"",IF(F31&lt;&gt;"Not in the game (anymore)",IF(AZ31&lt;&gt;"",", isProcSetAllowedInPvP="&amp; AZ31,"")
&amp; IF(F31&lt;&gt;"Not in the game (anymore)",
  IF(V31&lt;&gt;"",", dropMechanic={"&amp;V31&amp;IF(AB31&lt;&gt;"",","&amp;AB31,"")&amp;IF(AH31&lt;&gt;"",","&amp;AH31,"")&amp;IF(AM31&lt;&gt;"",","&amp;AM31,"")&amp;IF(AR31&lt;&gt;"",","&amp;AR31,"")&amp;IF(AW31&lt;&gt;"",","&amp;AW31,"")&amp;"}"
     &amp;IF(OR(W31&lt;&gt;"",AC31&lt;&gt;"",AI31&lt;&gt;"",AN31&lt;&gt;"",AS31&lt;&gt;"",AX31&lt;&gt;"",X31&lt;&gt;"",AD31&lt;&gt;"",AJ31&lt;&gt;"",AO31&lt;&gt;"",AT31&lt;&gt;"",AY31&lt;&gt;""),", dropMechanicDropLocationNames={"
        &amp; IF(OR(W31&lt;&gt;"",AC31&lt;&gt;"",AI31&lt;&gt;"",AN31&lt;&gt;"",AS31&lt;&gt;"",AX31&lt;&gt;""),"['en']={"&amp;IF(W31&lt;&gt;"","'"&amp;W31&amp;"',","'',")&amp;IF(AC31&lt;&gt;"","'"&amp;AC31&amp;"',","'',")&amp;IF(AI31&lt;&gt;"","'"&amp;AI31&amp;"',","'',")&amp;IF(AN31&lt;&gt;"","'"&amp;AN31&amp;"',","'',")&amp;IF(AS31&lt;&gt;"","'"&amp;AS31&amp;"',","'',")&amp;IF(AX31&lt;&gt;"","'"&amp;AX31&amp;"',","'',")&amp;"},","")
        &amp; IF(OR(X31&lt;&gt;"",AD31&lt;&gt;"",AJ31&lt;&gt;"",AO31&lt;&gt;"",AT31&lt;&gt;"",AY31&lt;&gt;""),"['de']={"&amp;IF(X31&lt;&gt;"","'"&amp;X31&amp;"',","'',")&amp;IF(AD31&lt;&gt;"","'"&amp;AD31&amp;"',","'',")&amp;IF(AJ31&lt;&gt;"","'"&amp;AJ31&amp;"',","'',")&amp;IF(AO31&lt;&gt;"","'"&amp;AO31&amp;"',","'',")&amp;IF(AT31&lt;&gt;"","'"&amp;AT31&amp;"',","'',")&amp;IF(AY31&lt;&gt;"","'"&amp;AY31&amp;"',","'',")&amp;"},","")
     &amp; "}",""),"")),""),"")</f>
        <v>, dropMechanic={LIBSETS_DROP_MECHANIC_OVERLAND_BOSS_DELVE,LIBSETS_DROP_MECHANIC_OVERLAND_WORLDBOSS,LIBSETS_DROP_MECHANIC_OVERLAND_BOSS_PUBLIC_DUNGEON,LIBSETS_DROP_MECHANIC_OVERLAND_CHEST}</v>
      </c>
      <c r="BG31" s="21" t="str">
        <f>IF(A31&lt;&gt;"",IF(F31&lt;&gt;"Not in the game (anymore)",
IF(OR(BA31&lt;&gt;"",BB31&lt;&gt;""),", addTooltip={" &amp; IF(BA31&lt;&gt;"","['en']='"&amp; BA31 &amp; "',","")  &amp; IF(AND(BA31&lt;&gt;"",BA31&lt;&gt;BB31), IF(BB31&lt;&gt;"","['de']='"&amp; BB31 &amp; "',",""),"") &amp; "},","")
&amp; "},"
&amp; IF(C31&lt;&gt;"",CONCATENATE(" --",C31," / ",B31,"   [",IF(R31&lt;&gt;"",R31,""),IF(AA31&lt;&gt;"",", "&amp;AA31,""),IF(AG31&lt;&gt;"",", "&amp;AG31,""),IF(AL31&lt;&gt;"",", "&amp;AL31,""),IF(AQ31&lt;&gt;"",", "&amp;AQ31,""),IF(AV31&lt;&gt;"",", "&amp;AV31,""),"]")),""),"")</f>
        <v>}, --Shadow of the Red Mountain / Schatten des Roten Berges   [Stonefalls, Stonefalls, Stonefalls, Stonefalls]</v>
      </c>
    </row>
    <row r="32" spans="1:59" x14ac:dyDescent="0.25">
      <c r="A32" s="12">
        <v>50</v>
      </c>
      <c r="B32" t="s">
        <v>766</v>
      </c>
      <c r="C32" t="s">
        <v>767</v>
      </c>
      <c r="D32" s="3">
        <f>A32</f>
        <v>50</v>
      </c>
      <c r="E32" s="42"/>
      <c r="G32" s="8" t="s">
        <v>1475</v>
      </c>
      <c r="I32" t="s">
        <v>91</v>
      </c>
      <c r="J32" t="s">
        <v>91</v>
      </c>
      <c r="K32">
        <v>-1</v>
      </c>
      <c r="L32">
        <v>-1</v>
      </c>
      <c r="M32">
        <v>-1</v>
      </c>
      <c r="O32" s="65" t="s">
        <v>125</v>
      </c>
      <c r="Q32" s="3">
        <f>IF(AND(G32&lt;&gt;"LIBSETS_SETTYPE_BATTLEGROUND",G32&lt;&gt;"LIBSETS_SETTYPE_SPECIAL"), IF(R32&lt;&gt;"",VLOOKUP(R32,'ESO zone constants'!$D$3:$H$10001,5,FALSE),""),"")</f>
        <v>181</v>
      </c>
      <c r="R32" t="str">
        <f>IF(AND(O32&lt;&gt;"",NOT(ISERROR(O32))),O32,
IF(AND(P32&lt;&gt;"",ISNUMBER(P32),P32&gt;0,NOT(ISNA(P32))),VLOOKUP(P32,'ESO zone constants'!$A$3:$D$9999,4,FALSE),
IF(AND(K32&lt;&gt;"",K32&gt;0,NOT(ISERROR(K32))),VLOOKUP(K32,'ESO dumped WayshrineInfo'!$K$3:$N$9994,4,FALSE),"")))</f>
        <v>Cyrodiil</v>
      </c>
      <c r="T32" s="19" t="str">
        <f>IF(AND(S32&lt;&gt;"",NOT(ISERROR(S32))),S32,IF(Q32&lt;&gt;"",IF(NOT(ISERROR(VLOOKUP(Q32,'ESO Dungeon constants'!$D$3:$H$9999,5,FALSE))),VLOOKUP(Q32,'ESO Dungeon constants'!$D$3:$I$9999,6,FALSE),VLOOKUP(Q32,'ESO zone constants'!$H$3:$K$9987,4,FALSE)),""))</f>
        <v>DLC_BASE_GAME</v>
      </c>
      <c r="U32" s="3" t="str">
        <f>IF(T32&lt;&gt;"",VLOOKUP(T32,'LibSets constants'!$B$4:$C$1003,2,FALSE),"")</f>
        <v>Included in base game</v>
      </c>
      <c r="V32" s="33" t="s">
        <v>1533</v>
      </c>
      <c r="Y32" s="65"/>
      <c r="Z32" s="3" t="str">
        <f>IF(AND(G32&lt;&gt;"LIBSETS_SETTYPE_BATTLEGROUND",G32&lt;&gt;"LIBSETS_SETTYPE_SPECIAL"),
IF(AND(Y32&lt;&gt;"",ISNUMBER(Y32),NOT(ISNA(Y32))),Y32,
   IF(AND(L32&lt;&gt;"",ISNUMBER(L32),L32&gt;0,NOT(ISNA(L32))),VLOOKUP(L32,'ESO dumped WayshrineInfo'!$K$3:$L$9994,2,FALSE),"")
),"")</f>
        <v/>
      </c>
      <c r="AA32" t="str">
        <f>IF(AND(Z32&lt;&gt;"",ISNUMBER(Z32),NOT(ISNA(Z32))),VLOOKUP(Z32,'ESO zone constants'!$A$3:$D$9999,4,FALSE),"")</f>
        <v/>
      </c>
      <c r="AC32" s="43" t="str">
        <f>IF(AB32&lt;&gt;"",IF(AB32&lt;&gt;"LIBSETS_DROP_MECHANIC_MONSTER_NAME",VLOOKUP(AB32,'LibSets constants'!$I$4:$L$1003,3,FALSE),""),"")</f>
        <v/>
      </c>
      <c r="AD32" s="43" t="str">
        <f>IF(AB32&lt;&gt;"",IF(AB32&lt;&gt;"LIBSETS_DROP_MECHANIC_MONSTER_NAME",VLOOKUP(AB32,'LibSets constants'!$I$4:$L$1003,4,FALSE),""),"")</f>
        <v/>
      </c>
      <c r="AE32" s="43"/>
      <c r="AF32" s="3" t="str">
        <f>IF(AND(G32&lt;&gt;"LIBSETS_SETTYPE_BATTLEGROUND",G32&lt;&gt;"LIBSETS_SETTYPE_SPECIAL"),
IF(AND(AE32&lt;&gt;"",ISNUMBER(AE32),NOT(ISNA(AE32))),AE32,
   IF(AND(M32&lt;&gt;"",ISNUMBER(M32),M32&gt;0,NOT(ISNA(M32))),VLOOKUP(M32,'ESO dumped WayshrineInfo'!$K$3:$L$9994,2,FALSE),"")
),"")</f>
        <v/>
      </c>
      <c r="AG32" t="str">
        <f>IF(AND(AF32&lt;&gt;"",ISNUMBER(AF32),NOT(ISNA(AF32))),VLOOKUP(AF32,'ESO zone constants'!$A$3:$D$9999,4,FALSE),"")</f>
        <v/>
      </c>
      <c r="AH32" s="44"/>
      <c r="AI32" s="43"/>
      <c r="AJ32" s="43"/>
      <c r="AK32" s="3" t="str">
        <f>IF(AND(G32&lt;&gt;"LIBSETS_SETTYPE_BATTLEGROUND",G32&lt;&gt;"LIBSETS_SETTYPE_SPECIAL"),IF(AL32&lt;&gt;"",VLOOKUP(AL32,'ESO zone constants'!$D$3:$H$4953,5,FALSE),""),"")</f>
        <v/>
      </c>
      <c r="AM32" s="44"/>
      <c r="AN32" s="43"/>
      <c r="AO32" s="43"/>
      <c r="AP32" s="3" t="str">
        <f>IF(AND(G32&lt;&gt;"LIBSETS_SETTYPE_BATTLEGROUND",G32&lt;&gt;"LIBSETS_SETTYPE_SPECIAL"),IF(AQ32&lt;&gt;"",VLOOKUP(AQ32,'ESO zone constants'!$D$3:$H$4953,5,FALSE),""),"")</f>
        <v/>
      </c>
      <c r="AR32" s="44"/>
      <c r="AS32" s="43"/>
      <c r="AT32" s="43"/>
      <c r="AU32" s="3" t="str">
        <f>IF(AND(G32&lt;&gt;"LIBSETS_SETTYPE_BATTLEGROUND",G32&lt;&gt;"LIBSETS_SETTYPE_SPECIAL"),IF(AV32&lt;&gt;"",VLOOKUP(AV32,'ESO zone constants'!$D$3:$H$4953,5,FALSE),""),"")</f>
        <v/>
      </c>
      <c r="AW32" s="44"/>
      <c r="AX32" s="43"/>
      <c r="AY32" s="43"/>
      <c r="AZ32" s="83" t="s">
        <v>2667</v>
      </c>
      <c r="BA32" s="83"/>
      <c r="BB32" s="83"/>
      <c r="BC32" s="21" t="str">
        <f>IF(A32="???","--","")&amp;IF(F32&lt;&gt;"Not in the game (anymore)",IF(A32&lt;&gt;"",CONCATENATE("[",A32,"] = {wayshrines={")&amp;IF(K32&lt;&gt;"",CONCATENATE(K32,","),"")&amp;IF(L32&lt;&gt;"",CONCATENATE(L32,","),"")&amp;IF(M32&lt;&gt;"",CONCATENATE(M32,","),"")&amp;CONCATENATE("}")&amp;IF(VALUE(N32)&gt;0,CONCATENATE(", traitsNeeded=",N32),"")&amp;CONCATENATE(", dlcId=",IF(T32&lt;&gt;"",T32,"DLC_BASE_GAME")),""),"")</f>
        <v>[50] = {wayshrines={-1,-1,-1,}, dlcId=DLC_BASE_GAME</v>
      </c>
      <c r="BD32" s="21" t="str">
        <f>IF(F32&lt;&gt;"Not in the game (anymore)",IF(A32&lt;&gt;"",IF(Q32&lt;&gt;"",CONCATENATE(", zoneIds={",Q32),"")&amp;IF(Z32&lt;&gt;"",CONCATENATE(",",Z32),"")&amp;IF(AF32&lt;&gt;"",CONCATENATE(",",AF32),"")&amp;IF(AK32&lt;&gt;"",CONCATENATE(",",AK32),"")&amp;IF(AP32&lt;&gt;"",CONCATENATE(",",AP32),"")&amp;IF(AU32&lt;&gt;"",CONCATENATE(",",AU32),"")&amp;IF(Q32&lt;&gt;"",CONCATENATE("}",""),"")&amp;IF(OR(I32="true",I32="false",I32&lt;&gt;""), CONCATENATE(", veteran=", I32), ""),""),"")</f>
        <v>, zoneIds={181}, veteran=false</v>
      </c>
      <c r="BE32" s="21" t="str">
        <f>IF(A32&lt;&gt;"",IF(F32&lt;&gt;"Not in the game (anymore)",IF(A32&lt;&gt;"",", setType="&amp;G32,"")&amp;IF(J32="true",", multiTrialSet=true",""),"")
&amp; IF(AND(H32&lt;&gt;"",ISNUMBER(H32)),", undauntedChestId=" &amp; H32,""),"")</f>
        <v>, setType=LIBSETS_SETTYPE_CYRODIIL</v>
      </c>
      <c r="BF32" s="21" t="str">
        <f>IF(A32&lt;&gt;"",IF(F32&lt;&gt;"Not in the game (anymore)",IF(AZ32&lt;&gt;"",", isProcSetAllowedInPvP="&amp; AZ32,"")
&amp; IF(F32&lt;&gt;"Not in the game (anymore)",
  IF(V32&lt;&gt;"",", dropMechanic={"&amp;V32&amp;IF(AB32&lt;&gt;"",","&amp;AB32,"")&amp;IF(AH32&lt;&gt;"",","&amp;AH32,"")&amp;IF(AM32&lt;&gt;"",","&amp;AM32,"")&amp;IF(AR32&lt;&gt;"",","&amp;AR32,"")&amp;IF(AW32&lt;&gt;"",","&amp;AW32,"")&amp;"}"
     &amp;IF(OR(W32&lt;&gt;"",AC32&lt;&gt;"",AI32&lt;&gt;"",AN32&lt;&gt;"",AS32&lt;&gt;"",AX32&lt;&gt;"",X32&lt;&gt;"",AD32&lt;&gt;"",AJ32&lt;&gt;"",AO32&lt;&gt;"",AT32&lt;&gt;"",AY32&lt;&gt;""),", dropMechanicDropLocationNames={"
        &amp; IF(OR(W32&lt;&gt;"",AC32&lt;&gt;"",AI32&lt;&gt;"",AN32&lt;&gt;"",AS32&lt;&gt;"",AX32&lt;&gt;""),"['en']={"&amp;IF(W32&lt;&gt;"","'"&amp;W32&amp;"',","'',")&amp;IF(AC32&lt;&gt;"","'"&amp;AC32&amp;"',","'',")&amp;IF(AI32&lt;&gt;"","'"&amp;AI32&amp;"',","'',")&amp;IF(AN32&lt;&gt;"","'"&amp;AN32&amp;"',","'',")&amp;IF(AS32&lt;&gt;"","'"&amp;AS32&amp;"',","'',")&amp;IF(AX32&lt;&gt;"","'"&amp;AX32&amp;"',","'',")&amp;"},","")
        &amp; IF(OR(X32&lt;&gt;"",AD32&lt;&gt;"",AJ32&lt;&gt;"",AO32&lt;&gt;"",AT32&lt;&gt;"",AY32&lt;&gt;""),"['de']={"&amp;IF(X32&lt;&gt;"","'"&amp;X32&amp;"',","'',")&amp;IF(AD32&lt;&gt;"","'"&amp;AD32&amp;"',","'',")&amp;IF(AJ32&lt;&gt;"","'"&amp;AJ32&amp;"',","'',")&amp;IF(AO32&lt;&gt;"","'"&amp;AO32&amp;"',","'',")&amp;IF(AT32&lt;&gt;"","'"&amp;AT32&amp;"',","'',")&amp;IF(AY32&lt;&gt;"","'"&amp;AY32&amp;"',","'',")&amp;"},","")
     &amp; "}",""),"")),""),"")</f>
        <v>, dropMechanic={LIBSETS_DROP_MECHANIC_CITY_CYRODIIL_BRUMA}</v>
      </c>
      <c r="BG32" s="21" t="str">
        <f>IF(A32&lt;&gt;"",IF(F32&lt;&gt;"Not in the game (anymore)",
IF(OR(BA32&lt;&gt;"",BB32&lt;&gt;""),", addTooltip={" &amp; IF(BA32&lt;&gt;"","['en']='"&amp; BA32 &amp; "',","")  &amp; IF(AND(BA32&lt;&gt;"",BA32&lt;&gt;BB32), IF(BB32&lt;&gt;"","['de']='"&amp; BB32 &amp; "',",""),"") &amp; "},","")
&amp; "},"
&amp; IF(C32&lt;&gt;"",CONCATENATE(" --",C32," / ",B32,"   [",IF(R32&lt;&gt;"",R32,""),IF(AA32&lt;&gt;"",", "&amp;AA32,""),IF(AG32&lt;&gt;"",", "&amp;AG32,""),IF(AL32&lt;&gt;"",", "&amp;AL32,""),IF(AQ32&lt;&gt;"",", "&amp;AQ32,""),IF(AV32&lt;&gt;"",", "&amp;AV32,""),"]")),""),"")</f>
        <v>}, --The Morag Tong / Morag Tong   [Cyrodiil]</v>
      </c>
    </row>
    <row r="33" spans="1:59" x14ac:dyDescent="0.25">
      <c r="A33" s="5">
        <v>51</v>
      </c>
      <c r="B33" t="s">
        <v>768</v>
      </c>
      <c r="C33" t="s">
        <v>2563</v>
      </c>
      <c r="D33" s="3">
        <f>A33</f>
        <v>51</v>
      </c>
      <c r="G33" s="8" t="s">
        <v>1474</v>
      </c>
      <c r="I33" t="s">
        <v>91</v>
      </c>
      <c r="J33" t="s">
        <v>91</v>
      </c>
      <c r="K33">
        <v>34</v>
      </c>
      <c r="L33">
        <v>156</v>
      </c>
      <c r="M33">
        <v>118</v>
      </c>
      <c r="N33">
        <v>6</v>
      </c>
      <c r="Q33" s="3">
        <f>IF(AND(G33&lt;&gt;"LIBSETS_SETTYPE_BATTLEGROUND",G33&lt;&gt;"LIBSETS_SETTYPE_SPECIAL"), IF(R33&lt;&gt;"",VLOOKUP(R33,'ESO zone constants'!$D$3:$H$10001,5,FALSE),""),"")</f>
        <v>92</v>
      </c>
      <c r="R33" t="str">
        <f>IF(AND(O33&lt;&gt;"",NOT(ISERROR(O33))),O33,
IF(AND(P33&lt;&gt;"",ISNUMBER(P33),P33&gt;0,NOT(ISNA(P33))),VLOOKUP(P33,'ESO zone constants'!$A$3:$D$9999,4,FALSE),
IF(AND(K33&lt;&gt;"",K33&gt;0,NOT(ISERROR(K33))),VLOOKUP(K33,'ESO dumped WayshrineInfo'!$K$3:$N$9994,4,FALSE),"")))</f>
        <v>Bangkorai</v>
      </c>
      <c r="T33" s="19" t="str">
        <f>IF(AND(S33&lt;&gt;"",NOT(ISERROR(S33))),S33,IF(Q33&lt;&gt;"",IF(NOT(ISERROR(VLOOKUP(Q33,'ESO Dungeon constants'!$D$3:$H$9999,5,FALSE))),VLOOKUP(Q33,'ESO Dungeon constants'!$D$3:$I$9999,6,FALSE),VLOOKUP(Q33,'ESO zone constants'!$H$3:$K$9987,4,FALSE)),""))</f>
        <v>DLC_BASE_GAME</v>
      </c>
      <c r="U33" s="3" t="str">
        <f>IF(T33&lt;&gt;"",VLOOKUP(T33,'LibSets constants'!$B$4:$C$1003,2,FALSE),"")</f>
        <v>Included in base game</v>
      </c>
      <c r="V33" s="33" t="s">
        <v>3359</v>
      </c>
      <c r="Y33" s="65"/>
      <c r="Z33" s="3">
        <f>IF(AND(G33&lt;&gt;"LIBSETS_SETTYPE_BATTLEGROUND",G33&lt;&gt;"LIBSETS_SETTYPE_SPECIAL"),
IF(AND(Y33&lt;&gt;"",ISNUMBER(Y33),NOT(ISNA(Y33))),Y33,
   IF(AND(L33&lt;&gt;"",ISNUMBER(L33),L33&gt;0,NOT(ISNA(L33))),VLOOKUP(L33,'ESO dumped WayshrineInfo'!$K$3:$L$9994,2,FALSE),"")
),"")</f>
        <v>382</v>
      </c>
      <c r="AA33" t="str">
        <f>IF(AND(Z33&lt;&gt;"",ISNUMBER(Z33),NOT(ISNA(Z33))),VLOOKUP(Z33,'ESO zone constants'!$A$3:$D$9999,4,FALSE),"")</f>
        <v>Reaper's March</v>
      </c>
      <c r="AB33" s="33" t="s">
        <v>3359</v>
      </c>
      <c r="AC33" s="43"/>
      <c r="AD33" s="43"/>
      <c r="AE33" s="43"/>
      <c r="AF33" s="3">
        <f>IF(AND(G33&lt;&gt;"LIBSETS_SETTYPE_BATTLEGROUND",G33&lt;&gt;"LIBSETS_SETTYPE_SPECIAL"),
IF(AND(AE33&lt;&gt;"",ISNUMBER(AE33),NOT(ISNA(AE33))),AE33,
   IF(AND(M33&lt;&gt;"",ISNUMBER(M33),M33&gt;0,NOT(ISNA(M33))),VLOOKUP(M33,'ESO dumped WayshrineInfo'!$K$3:$L$9994,2,FALSE),"")
),"")</f>
        <v>103</v>
      </c>
      <c r="AG33" t="str">
        <f>IF(AND(AF33&lt;&gt;"",ISNUMBER(AF33),NOT(ISNA(AF33))),VLOOKUP(AF33,'ESO zone constants'!$A$3:$D$9999,4,FALSE),"")</f>
        <v>The Rift</v>
      </c>
      <c r="AH33" s="33" t="s">
        <v>3359</v>
      </c>
      <c r="AI33" s="43"/>
      <c r="AJ33" s="43"/>
      <c r="AK33" s="3" t="str">
        <f>IF(AND(G33&lt;&gt;"LIBSETS_SETTYPE_BATTLEGROUND",G33&lt;&gt;"LIBSETS_SETTYPE_SPECIAL"),IF(AL33&lt;&gt;"",VLOOKUP(AL33,'ESO zone constants'!$D$3:$H$4953,5,FALSE),""),"")</f>
        <v/>
      </c>
      <c r="AM33" s="44"/>
      <c r="AN33" s="43"/>
      <c r="AO33" s="43"/>
      <c r="AP33" s="3" t="str">
        <f>IF(AND(G33&lt;&gt;"LIBSETS_SETTYPE_BATTLEGROUND",G33&lt;&gt;"LIBSETS_SETTYPE_SPECIAL"),IF(AQ33&lt;&gt;"",VLOOKUP(AQ33,'ESO zone constants'!$D$3:$H$4953,5,FALSE),""),"")</f>
        <v/>
      </c>
      <c r="AR33" s="44"/>
      <c r="AS33" s="43"/>
      <c r="AT33" s="43"/>
      <c r="AU33" s="3" t="str">
        <f>IF(AND(G33&lt;&gt;"LIBSETS_SETTYPE_BATTLEGROUND",G33&lt;&gt;"LIBSETS_SETTYPE_SPECIAL"),IF(AV33&lt;&gt;"",VLOOKUP(AV33,'ESO zone constants'!$D$3:$H$4953,5,FALSE),""),"")</f>
        <v/>
      </c>
      <c r="AW33" s="44"/>
      <c r="AX33" s="43"/>
      <c r="AY33" s="43"/>
      <c r="AZ33" s="83" t="s">
        <v>2667</v>
      </c>
      <c r="BA33" s="83"/>
      <c r="BB33" s="83"/>
      <c r="BC33" s="21" t="str">
        <f>IF(A33="???","--","")&amp;IF(F33&lt;&gt;"Not in the game (anymore)",IF(A33&lt;&gt;"",CONCATENATE("[",A33,"] = {wayshrines={")&amp;IF(K33&lt;&gt;"",CONCATENATE(K33,","),"")&amp;IF(L33&lt;&gt;"",CONCATENATE(L33,","),"")&amp;IF(M33&lt;&gt;"",CONCATENATE(M33,","),"")&amp;CONCATENATE("}")&amp;IF(VALUE(N33)&gt;0,CONCATENATE(", traitsNeeded=",N33),"")&amp;CONCATENATE(", dlcId=",IF(T33&lt;&gt;"",T33,"DLC_BASE_GAME")),""),"")</f>
        <v>[51] = {wayshrines={34,156,118,}, traitsNeeded=6, dlcId=DLC_BASE_GAME</v>
      </c>
      <c r="BD33" s="21" t="str">
        <f>IF(F33&lt;&gt;"Not in the game (anymore)",IF(A33&lt;&gt;"",IF(Q33&lt;&gt;"",CONCATENATE(", zoneIds={",Q33),"")&amp;IF(Z33&lt;&gt;"",CONCATENATE(",",Z33),"")&amp;IF(AF33&lt;&gt;"",CONCATENATE(",",AF33),"")&amp;IF(AK33&lt;&gt;"",CONCATENATE(",",AK33),"")&amp;IF(AP33&lt;&gt;"",CONCATENATE(",",AP33),"")&amp;IF(AU33&lt;&gt;"",CONCATENATE(",",AU33),"")&amp;IF(Q33&lt;&gt;"",CONCATENATE("}",""),"")&amp;IF(OR(I33="true",I33="false",I33&lt;&gt;""), CONCATENATE(", veteran=", I33), ""),""),"")</f>
        <v>, zoneIds={92,382,103}, veteran=false</v>
      </c>
      <c r="BE33" s="21" t="str">
        <f>IF(A33&lt;&gt;"",IF(F33&lt;&gt;"Not in the game (anymore)",IF(A33&lt;&gt;"",", setType="&amp;G33,"")&amp;IF(J33="true",", multiTrialSet=true",""),"")
&amp; IF(AND(H33&lt;&gt;"",ISNUMBER(H33)),", undauntedChestId=" &amp; H33,""),"")</f>
        <v>, setType=LIBSETS_SETTYPE_CRAFTED</v>
      </c>
      <c r="BF33" s="21" t="str">
        <f>IF(A33&lt;&gt;"",IF(F33&lt;&gt;"Not in the game (anymore)",IF(AZ33&lt;&gt;"",", isProcSetAllowedInPvP="&amp; AZ33,"")
&amp; IF(F33&lt;&gt;"Not in the game (anymore)",
  IF(V33&lt;&gt;"",", dropMechanic={"&amp;V33&amp;IF(AB33&lt;&gt;"",","&amp;AB33,"")&amp;IF(AH33&lt;&gt;"",","&amp;AH33,"")&amp;IF(AM33&lt;&gt;"",","&amp;AM33,"")&amp;IF(AR33&lt;&gt;"",","&amp;AR33,"")&amp;IF(AW33&lt;&gt;"",","&amp;AW33,"")&amp;"}"
     &amp;IF(OR(W33&lt;&gt;"",AC33&lt;&gt;"",AI33&lt;&gt;"",AN33&lt;&gt;"",AS33&lt;&gt;"",AX33&lt;&gt;"",X33&lt;&gt;"",AD33&lt;&gt;"",AJ33&lt;&gt;"",AO33&lt;&gt;"",AT33&lt;&gt;"",AY33&lt;&gt;""),", dropMechanicDropLocationNames={"
        &amp; IF(OR(W33&lt;&gt;"",AC33&lt;&gt;"",AI33&lt;&gt;"",AN33&lt;&gt;"",AS33&lt;&gt;"",AX33&lt;&gt;""),"['en']={"&amp;IF(W33&lt;&gt;"","'"&amp;W33&amp;"',","'',")&amp;IF(AC33&lt;&gt;"","'"&amp;AC33&amp;"',","'',")&amp;IF(AI33&lt;&gt;"","'"&amp;AI33&amp;"',","'',")&amp;IF(AN33&lt;&gt;"","'"&amp;AN33&amp;"',","'',")&amp;IF(AS33&lt;&gt;"","'"&amp;AS33&amp;"',","'',")&amp;IF(AX33&lt;&gt;"","'"&amp;AX33&amp;"',","'',")&amp;"},","")
        &amp; IF(OR(X33&lt;&gt;"",AD33&lt;&gt;"",AJ33&lt;&gt;"",AO33&lt;&gt;"",AT33&lt;&gt;"",AY33&lt;&gt;""),"['de']={"&amp;IF(X33&lt;&gt;"","'"&amp;X33&amp;"',","'',")&amp;IF(AD33&lt;&gt;"","'"&amp;AD33&amp;"',","'',")&amp;IF(AJ33&lt;&gt;"","'"&amp;AJ33&amp;"',","'',")&amp;IF(AO33&lt;&gt;"","'"&amp;AO33&amp;"',","'',")&amp;IF(AT33&lt;&gt;"","'"&amp;AT33&amp;"',","'',")&amp;IF(AY33&lt;&gt;"","'"&amp;AY33&amp;"',","'',")&amp;"},","")
     &amp; "}",""),"")),""),"")</f>
        <v>, dropMechanic={LIBSETS_DROP_MECHANIC_CRAFTED,LIBSETS_DROP_MECHANIC_CRAFTED,LIBSETS_DROP_MECHANIC_CRAFTED}</v>
      </c>
      <c r="BG33" s="21" t="str">
        <f>IF(A33&lt;&gt;"",IF(F33&lt;&gt;"Not in the game (anymore)",
IF(OR(BA33&lt;&gt;"",BB33&lt;&gt;""),", addTooltip={" &amp; IF(BA33&lt;&gt;"","['en']='"&amp; BA33 &amp; "',","")  &amp; IF(AND(BA33&lt;&gt;"",BA33&lt;&gt;BB33), IF(BB33&lt;&gt;"","['de']='"&amp; BB33 &amp; "',",""),"") &amp; "},","")
&amp; "},"
&amp; IF(C33&lt;&gt;"",CONCATENATE(" --",C33," / ",B33,"   [",IF(R33&lt;&gt;"",R33,""),IF(AA33&lt;&gt;"",", "&amp;AA33,""),IF(AG33&lt;&gt;"",", "&amp;AG33,""),IF(AL33&lt;&gt;"",", "&amp;AL33,""),IF(AQ33&lt;&gt;"",", "&amp;AQ33,""),IF(AV33&lt;&gt;"",", "&amp;AV33,""),"]")),""),"")</f>
        <v>}, --Night Mother\'s Gaze / Blick der Mutter der Nacht   [Bangkorai, Reaper's March, The Rift]</v>
      </c>
    </row>
    <row r="34" spans="1:59" x14ac:dyDescent="0.25">
      <c r="A34" s="12">
        <v>52</v>
      </c>
      <c r="B34" t="s">
        <v>769</v>
      </c>
      <c r="C34" t="s">
        <v>770</v>
      </c>
      <c r="D34" s="3">
        <f>A34</f>
        <v>52</v>
      </c>
      <c r="E34" s="42"/>
      <c r="G34" s="8" t="s">
        <v>1475</v>
      </c>
      <c r="I34" t="s">
        <v>91</v>
      </c>
      <c r="J34" t="s">
        <v>91</v>
      </c>
      <c r="K34">
        <v>-1</v>
      </c>
      <c r="L34">
        <v>-1</v>
      </c>
      <c r="M34">
        <v>-1</v>
      </c>
      <c r="O34" s="65" t="s">
        <v>125</v>
      </c>
      <c r="Q34" s="3">
        <f>IF(AND(G34&lt;&gt;"LIBSETS_SETTYPE_BATTLEGROUND",G34&lt;&gt;"LIBSETS_SETTYPE_SPECIAL"), IF(R34&lt;&gt;"",VLOOKUP(R34,'ESO zone constants'!$D$3:$H$10001,5,FALSE),""),"")</f>
        <v>181</v>
      </c>
      <c r="R34" t="str">
        <f>IF(AND(O34&lt;&gt;"",NOT(ISERROR(O34))),O34,
IF(AND(P34&lt;&gt;"",ISNUMBER(P34),P34&gt;0,NOT(ISNA(P34))),VLOOKUP(P34,'ESO zone constants'!$A$3:$D$9999,4,FALSE),
IF(AND(K34&lt;&gt;"",K34&gt;0,NOT(ISERROR(K34))),VLOOKUP(K34,'ESO dumped WayshrineInfo'!$K$3:$N$9994,4,FALSE),"")))</f>
        <v>Cyrodiil</v>
      </c>
      <c r="T34" s="19" t="str">
        <f>IF(AND(S34&lt;&gt;"",NOT(ISERROR(S34))),S34,IF(Q34&lt;&gt;"",IF(NOT(ISERROR(VLOOKUP(Q34,'ESO Dungeon constants'!$D$3:$H$9999,5,FALSE))),VLOOKUP(Q34,'ESO Dungeon constants'!$D$3:$I$9999,6,FALSE),VLOOKUP(Q34,'ESO zone constants'!$H$3:$K$9987,4,FALSE)),""))</f>
        <v>DLC_BASE_GAME</v>
      </c>
      <c r="U34" s="3" t="str">
        <f>IF(T34&lt;&gt;"",VLOOKUP(T34,'LibSets constants'!$B$4:$C$1003,2,FALSE),"")</f>
        <v>Included in base game</v>
      </c>
      <c r="V34" s="33" t="s">
        <v>1535</v>
      </c>
      <c r="Y34" s="65"/>
      <c r="Z34" s="3" t="str">
        <f>IF(AND(G34&lt;&gt;"LIBSETS_SETTYPE_BATTLEGROUND",G34&lt;&gt;"LIBSETS_SETTYPE_SPECIAL"),
IF(AND(Y34&lt;&gt;"",ISNUMBER(Y34),NOT(ISNA(Y34))),Y34,
   IF(AND(L34&lt;&gt;"",ISNUMBER(L34),L34&gt;0,NOT(ISNA(L34))),VLOOKUP(L34,'ESO dumped WayshrineInfo'!$K$3:$L$9994,2,FALSE),"")
),"")</f>
        <v/>
      </c>
      <c r="AA34" t="str">
        <f>IF(AND(Z34&lt;&gt;"",ISNUMBER(Z34),NOT(ISNA(Z34))),VLOOKUP(Z34,'ESO zone constants'!$A$3:$D$9999,4,FALSE),"")</f>
        <v/>
      </c>
      <c r="AC34" s="3" t="str">
        <f>IF(AB34&lt;&gt;"",IF(AB34&lt;&gt;"LIBSETS_DROP_MECHANIC_MONSTER_NAME",VLOOKUP(AB34,'LibSets constants'!$I$4:$L$1003,3,FALSE),""),"")</f>
        <v/>
      </c>
      <c r="AD34" s="3" t="str">
        <f>IF(AB34&lt;&gt;"",IF(AB34&lt;&gt;"LIBSETS_DROP_MECHANIC_MONSTER_NAME",VLOOKUP(AB34,'LibSets constants'!$I$4:$L$1003,4,FALSE),""),"")</f>
        <v/>
      </c>
      <c r="AF34" s="3" t="str">
        <f>IF(AND(G34&lt;&gt;"LIBSETS_SETTYPE_BATTLEGROUND",G34&lt;&gt;"LIBSETS_SETTYPE_SPECIAL"),
IF(AND(AE34&lt;&gt;"",ISNUMBER(AE34),NOT(ISNA(AE34))),AE34,
   IF(AND(M34&lt;&gt;"",ISNUMBER(M34),M34&gt;0,NOT(ISNA(M34))),VLOOKUP(M34,'ESO dumped WayshrineInfo'!$K$3:$L$9994,2,FALSE),"")
),"")</f>
        <v/>
      </c>
      <c r="AG34" t="str">
        <f>IF(AND(AF34&lt;&gt;"",ISNUMBER(AF34),NOT(ISNA(AF34))),VLOOKUP(AF34,'ESO zone constants'!$A$3:$D$9999,4,FALSE),"")</f>
        <v/>
      </c>
      <c r="AH34" s="44"/>
      <c r="AK34" s="3" t="str">
        <f>IF(AND(G34&lt;&gt;"LIBSETS_SETTYPE_BATTLEGROUND",G34&lt;&gt;"LIBSETS_SETTYPE_SPECIAL"),IF(AL34&lt;&gt;"",VLOOKUP(AL34,'ESO zone constants'!$D$3:$H$4953,5,FALSE),""),"")</f>
        <v/>
      </c>
      <c r="AM34" s="44"/>
      <c r="AP34" s="3" t="str">
        <f>IF(AND(G34&lt;&gt;"LIBSETS_SETTYPE_BATTLEGROUND",G34&lt;&gt;"LIBSETS_SETTYPE_SPECIAL"),IF(AQ34&lt;&gt;"",VLOOKUP(AQ34,'ESO zone constants'!$D$3:$H$4953,5,FALSE),""),"")</f>
        <v/>
      </c>
      <c r="AR34" s="44"/>
      <c r="AU34" s="3" t="str">
        <f>IF(AND(G34&lt;&gt;"LIBSETS_SETTYPE_BATTLEGROUND",G34&lt;&gt;"LIBSETS_SETTYPE_SPECIAL"),IF(AV34&lt;&gt;"",VLOOKUP(AV34,'ESO zone constants'!$D$3:$H$4953,5,FALSE),""),"")</f>
        <v/>
      </c>
      <c r="AW34" s="44"/>
      <c r="AZ34" s="83" t="s">
        <v>2667</v>
      </c>
      <c r="BA34" s="83"/>
      <c r="BB34" s="83"/>
      <c r="BC34" s="21" t="str">
        <f>IF(A34="???","--","")&amp;IF(F34&lt;&gt;"Not in the game (anymore)",IF(A34&lt;&gt;"",CONCATENATE("[",A34,"] = {wayshrines={")&amp;IF(K34&lt;&gt;"",CONCATENATE(K34,","),"")&amp;IF(L34&lt;&gt;"",CONCATENATE(L34,","),"")&amp;IF(M34&lt;&gt;"",CONCATENATE(M34,","),"")&amp;CONCATENATE("}")&amp;IF(VALUE(N34)&gt;0,CONCATENATE(", traitsNeeded=",N34),"")&amp;CONCATENATE(", dlcId=",IF(T34&lt;&gt;"",T34,"DLC_BASE_GAME")),""),"")</f>
        <v>[52] = {wayshrines={-1,-1,-1,}, dlcId=DLC_BASE_GAME</v>
      </c>
      <c r="BD34" s="21" t="str">
        <f>IF(F34&lt;&gt;"Not in the game (anymore)",IF(A34&lt;&gt;"",IF(Q34&lt;&gt;"",CONCATENATE(", zoneIds={",Q34),"")&amp;IF(Z34&lt;&gt;"",CONCATENATE(",",Z34),"")&amp;IF(AF34&lt;&gt;"",CONCATENATE(",",AF34),"")&amp;IF(AK34&lt;&gt;"",CONCATENATE(",",AK34),"")&amp;IF(AP34&lt;&gt;"",CONCATENATE(",",AP34),"")&amp;IF(AU34&lt;&gt;"",CONCATENATE(",",AU34),"")&amp;IF(Q34&lt;&gt;"",CONCATENATE("}",""),"")&amp;IF(OR(I34="true",I34="false",I34&lt;&gt;""), CONCATENATE(", veteran=", I34), ""),""),"")</f>
        <v>, zoneIds={181}, veteran=false</v>
      </c>
      <c r="BE34" s="21" t="str">
        <f>IF(A34&lt;&gt;"",IF(F34&lt;&gt;"Not in the game (anymore)",IF(A34&lt;&gt;"",", setType="&amp;G34,"")&amp;IF(J34="true",", multiTrialSet=true",""),"")
&amp; IF(AND(H34&lt;&gt;"",ISNUMBER(H34)),", undauntedChestId=" &amp; H34,""),"")</f>
        <v>, setType=LIBSETS_SETTYPE_CYRODIIL</v>
      </c>
      <c r="BF34" s="21" t="str">
        <f>IF(A34&lt;&gt;"",IF(F34&lt;&gt;"Not in the game (anymore)",IF(AZ34&lt;&gt;"",", isProcSetAllowedInPvP="&amp; AZ34,"")
&amp; IF(F34&lt;&gt;"Not in the game (anymore)",
  IF(V34&lt;&gt;"",", dropMechanic={"&amp;V34&amp;IF(AB34&lt;&gt;"",","&amp;AB34,"")&amp;IF(AH34&lt;&gt;"",","&amp;AH34,"")&amp;IF(AM34&lt;&gt;"",","&amp;AM34,"")&amp;IF(AR34&lt;&gt;"",","&amp;AR34,"")&amp;IF(AW34&lt;&gt;"",","&amp;AW34,"")&amp;"}"
     &amp;IF(OR(W34&lt;&gt;"",AC34&lt;&gt;"",AI34&lt;&gt;"",AN34&lt;&gt;"",AS34&lt;&gt;"",AX34&lt;&gt;"",X34&lt;&gt;"",AD34&lt;&gt;"",AJ34&lt;&gt;"",AO34&lt;&gt;"",AT34&lt;&gt;"",AY34&lt;&gt;""),", dropMechanicDropLocationNames={"
        &amp; IF(OR(W34&lt;&gt;"",AC34&lt;&gt;"",AI34&lt;&gt;"",AN34&lt;&gt;"",AS34&lt;&gt;"",AX34&lt;&gt;""),"['en']={"&amp;IF(W34&lt;&gt;"","'"&amp;W34&amp;"',","'',")&amp;IF(AC34&lt;&gt;"","'"&amp;AC34&amp;"',","'',")&amp;IF(AI34&lt;&gt;"","'"&amp;AI34&amp;"',","'',")&amp;IF(AN34&lt;&gt;"","'"&amp;AN34&amp;"',","'',")&amp;IF(AS34&lt;&gt;"","'"&amp;AS34&amp;"',","'',")&amp;IF(AX34&lt;&gt;"","'"&amp;AX34&amp;"',","'',")&amp;"},","")
        &amp; IF(OR(X34&lt;&gt;"",AD34&lt;&gt;"",AJ34&lt;&gt;"",AO34&lt;&gt;"",AT34&lt;&gt;"",AY34&lt;&gt;""),"['de']={"&amp;IF(X34&lt;&gt;"","'"&amp;X34&amp;"',","'',")&amp;IF(AD34&lt;&gt;"","'"&amp;AD34&amp;"',","'',")&amp;IF(AJ34&lt;&gt;"","'"&amp;AJ34&amp;"',","'',")&amp;IF(AO34&lt;&gt;"","'"&amp;AO34&amp;"',","'',")&amp;IF(AT34&lt;&gt;"","'"&amp;AT34&amp;"',","'',")&amp;IF(AY34&lt;&gt;"","'"&amp;AY34&amp;"',","'',")&amp;"},","")
     &amp; "}",""),"")),""),"")</f>
        <v>, dropMechanic={LIBSETS_DROP_MECHANIC_CITY_CYRODIIL_VLASTARUS}</v>
      </c>
      <c r="BG34" s="21" t="str">
        <f>IF(A34&lt;&gt;"",IF(F34&lt;&gt;"Not in the game (anymore)",
IF(OR(BA34&lt;&gt;"",BB34&lt;&gt;""),", addTooltip={" &amp; IF(BA34&lt;&gt;"","['en']='"&amp; BA34 &amp; "',","")  &amp; IF(AND(BA34&lt;&gt;"",BA34&lt;&gt;BB34), IF(BB34&lt;&gt;"","['de']='"&amp; BB34 &amp; "',",""),"") &amp; "},","")
&amp; "},"
&amp; IF(C34&lt;&gt;"",CONCATENATE(" --",C34," / ",B34,"   [",IF(R34&lt;&gt;"",R34,""),IF(AA34&lt;&gt;"",", "&amp;AA34,""),IF(AG34&lt;&gt;"",", "&amp;AG34,""),IF(AL34&lt;&gt;"",", "&amp;AL34,""),IF(AQ34&lt;&gt;"",", "&amp;AQ34,""),IF(AV34&lt;&gt;"",", "&amp;AV34,""),"]")),""),"")</f>
        <v>}, --Beckoning Steel / Klingender Stahl   [Cyrodiil]</v>
      </c>
    </row>
    <row r="35" spans="1:59" x14ac:dyDescent="0.25">
      <c r="A35" s="12">
        <v>53</v>
      </c>
      <c r="B35" t="s">
        <v>771</v>
      </c>
      <c r="C35" t="s">
        <v>772</v>
      </c>
      <c r="D35" s="3">
        <f>A35</f>
        <v>53</v>
      </c>
      <c r="G35" s="8" t="s">
        <v>1477</v>
      </c>
      <c r="I35" t="s">
        <v>91</v>
      </c>
      <c r="J35" t="s">
        <v>91</v>
      </c>
      <c r="K35">
        <v>195</v>
      </c>
      <c r="L35">
        <v>195</v>
      </c>
      <c r="M35">
        <v>195</v>
      </c>
      <c r="O35" s="65" t="s">
        <v>48</v>
      </c>
      <c r="Q35" s="3">
        <f>IF(AND(G35&lt;&gt;"LIBSETS_SETTYPE_BATTLEGROUND",G35&lt;&gt;"LIBSETS_SETTYPE_SPECIAL"), IF(R35&lt;&gt;"",VLOOKUP(R35,'ESO zone constants'!$D$3:$H$10001,5,FALSE),""),"")</f>
        <v>449</v>
      </c>
      <c r="R35" t="str">
        <f>IF(AND(O35&lt;&gt;"",NOT(ISERROR(O35))),O35,
IF(AND(P35&lt;&gt;"",ISNUMBER(P35),P35&gt;0,NOT(ISNA(P35))),VLOOKUP(P35,'ESO zone constants'!$A$3:$D$9999,4,FALSE),
IF(AND(K35&lt;&gt;"",K35&gt;0,NOT(ISERROR(K35))),VLOOKUP(K35,'ESO dumped WayshrineInfo'!$K$3:$N$9994,4,FALSE),"")))</f>
        <v>Direfrost Keep</v>
      </c>
      <c r="T35" s="19" t="str">
        <f>IF(AND(S35&lt;&gt;"",NOT(ISERROR(S35))),S35,IF(Q35&lt;&gt;"",IF(NOT(ISERROR(VLOOKUP(Q35,'ESO Dungeon constants'!$D$3:$H$9999,5,FALSE))),VLOOKUP(Q35,'ESO Dungeon constants'!$D$3:$I$9999,6,FALSE),VLOOKUP(Q35,'ESO zone constants'!$H$3:$K$9987,4,FALSE)),""))</f>
        <v>DLC_BASE_GAME</v>
      </c>
      <c r="U35" s="3" t="str">
        <f>IF(T35&lt;&gt;"",VLOOKUP(T35,'LibSets constants'!$B$4:$C$1003,2,FALSE),"")</f>
        <v>Included in base game</v>
      </c>
      <c r="V35" s="33" t="s">
        <v>3356</v>
      </c>
      <c r="Y35" s="65"/>
      <c r="Z35" s="3">
        <f>IF(AND(G35&lt;&gt;"LIBSETS_SETTYPE_BATTLEGROUND",G35&lt;&gt;"LIBSETS_SETTYPE_SPECIAL"),
IF(AND(Y35&lt;&gt;"",ISNUMBER(Y35),NOT(ISNA(Y35))),Y35,
   IF(AND(L35&lt;&gt;"",ISNUMBER(L35),L35&gt;0,NOT(ISNA(L35))),VLOOKUP(L35,'ESO dumped WayshrineInfo'!$K$3:$L$9994,2,FALSE),"")
),"")</f>
        <v>101</v>
      </c>
      <c r="AA35" t="str">
        <f>IF(AND(Z35&lt;&gt;"",ISNUMBER(Z35),NOT(ISNA(Z35))),VLOOKUP(Z35,'ESO zone constants'!$A$3:$D$9999,4,FALSE),"")</f>
        <v>Eastmarch</v>
      </c>
      <c r="AB35" s="33" t="s">
        <v>3356</v>
      </c>
      <c r="AC35" s="43"/>
      <c r="AD35" s="43"/>
      <c r="AE35" s="43"/>
      <c r="AF35" s="3">
        <f>IF(AND(G35&lt;&gt;"LIBSETS_SETTYPE_BATTLEGROUND",G35&lt;&gt;"LIBSETS_SETTYPE_SPECIAL"),
IF(AND(AE35&lt;&gt;"",ISNUMBER(AE35),NOT(ISNA(AE35))),AE35,
   IF(AND(M35&lt;&gt;"",ISNUMBER(M35),M35&gt;0,NOT(ISNA(M35))),VLOOKUP(M35,'ESO dumped WayshrineInfo'!$K$3:$L$9994,2,FALSE),"")
),"")</f>
        <v>101</v>
      </c>
      <c r="AG35" t="str">
        <f>IF(AND(AF35&lt;&gt;"",ISNUMBER(AF35),NOT(ISNA(AF35))),VLOOKUP(AF35,'ESO zone constants'!$A$3:$D$9999,4,FALSE),"")</f>
        <v>Eastmarch</v>
      </c>
      <c r="AH35" s="44"/>
      <c r="AI35" s="43"/>
      <c r="AJ35" s="43"/>
      <c r="AK35" s="3" t="str">
        <f>IF(AND(G35&lt;&gt;"LIBSETS_SETTYPE_BATTLEGROUND",G35&lt;&gt;"LIBSETS_SETTYPE_SPECIAL"),IF(AL35&lt;&gt;"",VLOOKUP(AL35,'ESO zone constants'!$D$3:$H$4953,5,FALSE),""),"")</f>
        <v/>
      </c>
      <c r="AM35" s="44"/>
      <c r="AN35" s="43"/>
      <c r="AO35" s="43"/>
      <c r="AP35" s="3" t="str">
        <f>IF(AND(G35&lt;&gt;"LIBSETS_SETTYPE_BATTLEGROUND",G35&lt;&gt;"LIBSETS_SETTYPE_SPECIAL"),IF(AQ35&lt;&gt;"",VLOOKUP(AQ35,'ESO zone constants'!$D$3:$H$4953,5,FALSE),""),"")</f>
        <v/>
      </c>
      <c r="AR35" s="44"/>
      <c r="AS35" s="43"/>
      <c r="AT35" s="43"/>
      <c r="AU35" s="3" t="str">
        <f>IF(AND(G35&lt;&gt;"LIBSETS_SETTYPE_BATTLEGROUND",G35&lt;&gt;"LIBSETS_SETTYPE_SPECIAL"),IF(AV35&lt;&gt;"",VLOOKUP(AV35,'ESO zone constants'!$D$3:$H$4953,5,FALSE),""),"")</f>
        <v/>
      </c>
      <c r="AW35" s="44"/>
      <c r="AX35" s="43"/>
      <c r="AY35" s="43"/>
      <c r="AZ35" s="83" t="s">
        <v>2667</v>
      </c>
      <c r="BA35" s="83"/>
      <c r="BB35" s="83"/>
      <c r="BC35" s="21" t="str">
        <f>IF(A35="???","--","")&amp;IF(F35&lt;&gt;"Not in the game (anymore)",IF(A35&lt;&gt;"",CONCATENATE("[",A35,"] = {wayshrines={")&amp;IF(K35&lt;&gt;"",CONCATENATE(K35,","),"")&amp;IF(L35&lt;&gt;"",CONCATENATE(L35,","),"")&amp;IF(M35&lt;&gt;"",CONCATENATE(M35,","),"")&amp;CONCATENATE("}")&amp;IF(VALUE(N35)&gt;0,CONCATENATE(", traitsNeeded=",N35),"")&amp;CONCATENATE(", dlcId=",IF(T35&lt;&gt;"",T35,"DLC_BASE_GAME")),""),"")</f>
        <v>[53] = {wayshrines={195,195,195,}, dlcId=DLC_BASE_GAME</v>
      </c>
      <c r="BD35" s="21" t="str">
        <f>IF(F35&lt;&gt;"Not in the game (anymore)",IF(A35&lt;&gt;"",IF(Q35&lt;&gt;"",CONCATENATE(", zoneIds={",Q35),"")&amp;IF(Z35&lt;&gt;"",CONCATENATE(",",Z35),"")&amp;IF(AF35&lt;&gt;"",CONCATENATE(",",AF35),"")&amp;IF(AK35&lt;&gt;"",CONCATENATE(",",AK35),"")&amp;IF(AP35&lt;&gt;"",CONCATENATE(",",AP35),"")&amp;IF(AU35&lt;&gt;"",CONCATENATE(",",AU35),"")&amp;IF(Q35&lt;&gt;"",CONCATENATE("}",""),"")&amp;IF(OR(I35="true",I35="false",I35&lt;&gt;""), CONCATENATE(", veteran=", I35), ""),""),"")</f>
        <v>, zoneIds={449,101,101}, veteran=false</v>
      </c>
      <c r="BE35" s="21" t="str">
        <f>IF(A35&lt;&gt;"",IF(F35&lt;&gt;"Not in the game (anymore)",IF(A35&lt;&gt;"",", setType="&amp;G35,"")&amp;IF(J35="true",", multiTrialSet=true",""),"")
&amp; IF(AND(H35&lt;&gt;"",ISNUMBER(H35)),", undauntedChestId=" &amp; H35,""),"")</f>
        <v>, setType=LIBSETS_SETTYPE_DUNGEON</v>
      </c>
      <c r="BF35" s="21" t="str">
        <f>IF(A35&lt;&gt;"",IF(F35&lt;&gt;"Not in the game (anymore)",IF(AZ35&lt;&gt;"",", isProcSetAllowedInPvP="&amp; AZ35,"")
&amp; IF(F35&lt;&gt;"Not in the game (anymore)",
  IF(V35&lt;&gt;"",", dropMechanic={"&amp;V35&amp;IF(AB35&lt;&gt;"",","&amp;AB35,"")&amp;IF(AH35&lt;&gt;"",","&amp;AH35,"")&amp;IF(AM35&lt;&gt;"",","&amp;AM35,"")&amp;IF(AR35&lt;&gt;"",","&amp;AR35,"")&amp;IF(AW35&lt;&gt;"",","&amp;AW35,"")&amp;"}"
     &amp;IF(OR(W35&lt;&gt;"",AC35&lt;&gt;"",AI35&lt;&gt;"",AN35&lt;&gt;"",AS35&lt;&gt;"",AX35&lt;&gt;"",X35&lt;&gt;"",AD35&lt;&gt;"",AJ35&lt;&gt;"",AO35&lt;&gt;"",AT35&lt;&gt;"",AY35&lt;&gt;""),", dropMechanicDropLocationNames={"
        &amp; IF(OR(W35&lt;&gt;"",AC35&lt;&gt;"",AI35&lt;&gt;"",AN35&lt;&gt;"",AS35&lt;&gt;"",AX35&lt;&gt;""),"['en']={"&amp;IF(W35&lt;&gt;"","'"&amp;W35&amp;"',","'',")&amp;IF(AC35&lt;&gt;"","'"&amp;AC35&amp;"',","'',")&amp;IF(AI35&lt;&gt;"","'"&amp;AI35&amp;"',","'',")&amp;IF(AN35&lt;&gt;"","'"&amp;AN35&amp;"',","'',")&amp;IF(AS35&lt;&gt;"","'"&amp;AS35&amp;"',","'',")&amp;IF(AX35&lt;&gt;"","'"&amp;AX35&amp;"',","'',")&amp;"},","")
        &amp; IF(OR(X35&lt;&gt;"",AD35&lt;&gt;"",AJ35&lt;&gt;"",AO35&lt;&gt;"",AT35&lt;&gt;"",AY35&lt;&gt;""),"['de']={"&amp;IF(X35&lt;&gt;"","'"&amp;X35&amp;"',","'',")&amp;IF(AD35&lt;&gt;"","'"&amp;AD35&amp;"',","'',")&amp;IF(AJ35&lt;&gt;"","'"&amp;AJ35&amp;"',","'',")&amp;IF(AO35&lt;&gt;"","'"&amp;AO35&amp;"',","'',")&amp;IF(AT35&lt;&gt;"","'"&amp;AT35&amp;"',","'',")&amp;IF(AY35&lt;&gt;"","'"&amp;AY35&amp;"',","'',")&amp;"},","")
     &amp; "}",""),"")),""),"")</f>
        <v>, dropMechanic={LIBSETS_DROP_MECHANIC_GROUP_DUNGEON_BOSS,LIBSETS_DROP_MECHANIC_GROUP_DUNGEON_BOSS}</v>
      </c>
      <c r="BG35" s="21" t="str">
        <f>IF(A35&lt;&gt;"",IF(F35&lt;&gt;"Not in the game (anymore)",
IF(OR(BA35&lt;&gt;"",BB35&lt;&gt;""),", addTooltip={" &amp; IF(BA35&lt;&gt;"","['en']='"&amp; BA35 &amp; "',","")  &amp; IF(AND(BA35&lt;&gt;"",BA35&lt;&gt;BB35), IF(BB35&lt;&gt;"","['de']='"&amp; BB35 &amp; "',",""),"") &amp; "},","")
&amp; "},"
&amp; IF(C35&lt;&gt;"",CONCATENATE(" --",C35," / ",B35,"   [",IF(R35&lt;&gt;"",R35,""),IF(AA35&lt;&gt;"",", "&amp;AA35,""),IF(AG35&lt;&gt;"",", "&amp;AG35,""),IF(AL35&lt;&gt;"",", "&amp;AL35,""),IF(AQ35&lt;&gt;"",", "&amp;AQ35,""),IF(AV35&lt;&gt;"",", "&amp;AV35,""),"]")),""),"")</f>
        <v>}, --The Ice Furnace / Eisschmiede   [Direfrost Keep, Eastmarch, Eastmarch]</v>
      </c>
    </row>
    <row r="36" spans="1:59" x14ac:dyDescent="0.25">
      <c r="A36" s="5">
        <v>54</v>
      </c>
      <c r="B36" t="s">
        <v>773</v>
      </c>
      <c r="C36" t="s">
        <v>774</v>
      </c>
      <c r="D36" s="3">
        <f>A36</f>
        <v>54</v>
      </c>
      <c r="G36" s="8" t="s">
        <v>1474</v>
      </c>
      <c r="I36" t="s">
        <v>91</v>
      </c>
      <c r="J36" t="s">
        <v>91</v>
      </c>
      <c r="K36">
        <v>7</v>
      </c>
      <c r="L36">
        <v>175</v>
      </c>
      <c r="M36">
        <v>77</v>
      </c>
      <c r="N36">
        <v>2</v>
      </c>
      <c r="Q36" s="3">
        <f>IF(AND(G36&lt;&gt;"LIBSETS_SETTYPE_BATTLEGROUND",G36&lt;&gt;"LIBSETS_SETTYPE_SPECIAL"), IF(R36&lt;&gt;"",VLOOKUP(R36,'ESO zone constants'!$D$3:$H$10001,5,FALSE),""),"")</f>
        <v>3</v>
      </c>
      <c r="R36" t="str">
        <f>IF(AND(O36&lt;&gt;"",NOT(ISERROR(O36))),O36,
IF(AND(P36&lt;&gt;"",ISNUMBER(P36),P36&gt;0,NOT(ISNA(P36))),VLOOKUP(P36,'ESO zone constants'!$A$3:$D$9999,4,FALSE),
IF(AND(K36&lt;&gt;"",K36&gt;0,NOT(ISERROR(K36))),VLOOKUP(K36,'ESO dumped WayshrineInfo'!$K$3:$N$9994,4,FALSE),"")))</f>
        <v>Glenumbra</v>
      </c>
      <c r="T36" s="19" t="str">
        <f>IF(AND(S36&lt;&gt;"",NOT(ISERROR(S36))),S36,IF(Q36&lt;&gt;"",IF(NOT(ISERROR(VLOOKUP(Q36,'ESO Dungeon constants'!$D$3:$H$9999,5,FALSE))),VLOOKUP(Q36,'ESO Dungeon constants'!$D$3:$I$9999,6,FALSE),VLOOKUP(Q36,'ESO zone constants'!$H$3:$K$9987,4,FALSE)),""))</f>
        <v>DLC_BASE_GAME</v>
      </c>
      <c r="U36" s="3" t="str">
        <f>IF(T36&lt;&gt;"",VLOOKUP(T36,'LibSets constants'!$B$4:$C$1003,2,FALSE),"")</f>
        <v>Included in base game</v>
      </c>
      <c r="V36" s="33" t="s">
        <v>3359</v>
      </c>
      <c r="Y36" s="65"/>
      <c r="Z36" s="3">
        <f>IF(AND(G36&lt;&gt;"LIBSETS_SETTYPE_BATTLEGROUND",G36&lt;&gt;"LIBSETS_SETTYPE_SPECIAL"),
IF(AND(Y36&lt;&gt;"",ISNUMBER(Y36),NOT(ISNA(Y36))),Y36,
   IF(AND(L36&lt;&gt;"",ISNUMBER(L36),L36&gt;0,NOT(ISNA(L36))),VLOOKUP(L36,'ESO dumped WayshrineInfo'!$K$3:$L$9994,2,FALSE),"")
),"")</f>
        <v>381</v>
      </c>
      <c r="AA36" t="str">
        <f>IF(AND(Z36&lt;&gt;"",ISNUMBER(Z36),NOT(ISNA(Z36))),VLOOKUP(Z36,'ESO zone constants'!$A$3:$D$9999,4,FALSE),"")</f>
        <v>Auridon</v>
      </c>
      <c r="AB36" s="33" t="s">
        <v>3359</v>
      </c>
      <c r="AF36" s="3">
        <f>IF(AND(G36&lt;&gt;"LIBSETS_SETTYPE_BATTLEGROUND",G36&lt;&gt;"LIBSETS_SETTYPE_SPECIAL"),
IF(AND(AE36&lt;&gt;"",ISNUMBER(AE36),NOT(ISNA(AE36))),AE36,
   IF(AND(M36&lt;&gt;"",ISNUMBER(M36),M36&gt;0,NOT(ISNA(M36))),VLOOKUP(M36,'ESO dumped WayshrineInfo'!$K$3:$L$9994,2,FALSE),"")
),"")</f>
        <v>41</v>
      </c>
      <c r="AG36" t="str">
        <f>IF(AND(AF36&lt;&gt;"",ISNUMBER(AF36),NOT(ISNA(AF36))),VLOOKUP(AF36,'ESO zone constants'!$A$3:$D$9999,4,FALSE),"")</f>
        <v>Stonefalls</v>
      </c>
      <c r="AH36" s="33" t="s">
        <v>3359</v>
      </c>
      <c r="AK36" s="3" t="str">
        <f>IF(AND(G36&lt;&gt;"LIBSETS_SETTYPE_BATTLEGROUND",G36&lt;&gt;"LIBSETS_SETTYPE_SPECIAL"),IF(AL36&lt;&gt;"",VLOOKUP(AL36,'ESO zone constants'!$D$3:$H$4953,5,FALSE),""),"")</f>
        <v/>
      </c>
      <c r="AM36" s="44"/>
      <c r="AP36" s="3" t="str">
        <f>IF(AND(G36&lt;&gt;"LIBSETS_SETTYPE_BATTLEGROUND",G36&lt;&gt;"LIBSETS_SETTYPE_SPECIAL"),IF(AQ36&lt;&gt;"",VLOOKUP(AQ36,'ESO zone constants'!$D$3:$H$4953,5,FALSE),""),"")</f>
        <v/>
      </c>
      <c r="AR36" s="44"/>
      <c r="AU36" s="3" t="str">
        <f>IF(AND(G36&lt;&gt;"LIBSETS_SETTYPE_BATTLEGROUND",G36&lt;&gt;"LIBSETS_SETTYPE_SPECIAL"),IF(AV36&lt;&gt;"",VLOOKUP(AV36,'ESO zone constants'!$D$3:$H$4953,5,FALSE),""),"")</f>
        <v/>
      </c>
      <c r="AW36" s="44"/>
      <c r="AZ36" s="83" t="s">
        <v>2667</v>
      </c>
      <c r="BA36" s="83"/>
      <c r="BB36" s="83"/>
      <c r="BC36" s="21" t="str">
        <f>IF(A36="???","--","")&amp;IF(F36&lt;&gt;"Not in the game (anymore)",IF(A36&lt;&gt;"",CONCATENATE("[",A36,"] = {wayshrines={")&amp;IF(K36&lt;&gt;"",CONCATENATE(K36,","),"")&amp;IF(L36&lt;&gt;"",CONCATENATE(L36,","),"")&amp;IF(M36&lt;&gt;"",CONCATENATE(M36,","),"")&amp;CONCATENATE("}")&amp;IF(VALUE(N36)&gt;0,CONCATENATE(", traitsNeeded=",N36),"")&amp;CONCATENATE(", dlcId=",IF(T36&lt;&gt;"",T36,"DLC_BASE_GAME")),""),"")</f>
        <v>[54] = {wayshrines={7,175,77,}, traitsNeeded=2, dlcId=DLC_BASE_GAME</v>
      </c>
      <c r="BD36" s="21" t="str">
        <f>IF(F36&lt;&gt;"Not in the game (anymore)",IF(A36&lt;&gt;"",IF(Q36&lt;&gt;"",CONCATENATE(", zoneIds={",Q36),"")&amp;IF(Z36&lt;&gt;"",CONCATENATE(",",Z36),"")&amp;IF(AF36&lt;&gt;"",CONCATENATE(",",AF36),"")&amp;IF(AK36&lt;&gt;"",CONCATENATE(",",AK36),"")&amp;IF(AP36&lt;&gt;"",CONCATENATE(",",AP36),"")&amp;IF(AU36&lt;&gt;"",CONCATENATE(",",AU36),"")&amp;IF(Q36&lt;&gt;"",CONCATENATE("}",""),"")&amp;IF(OR(I36="true",I36="false",I36&lt;&gt;""), CONCATENATE(", veteran=", I36), ""),""),"")</f>
        <v>, zoneIds={3,381,41}, veteran=false</v>
      </c>
      <c r="BE36" s="21" t="str">
        <f>IF(A36&lt;&gt;"",IF(F36&lt;&gt;"Not in the game (anymore)",IF(A36&lt;&gt;"",", setType="&amp;G36,"")&amp;IF(J36="true",", multiTrialSet=true",""),"")
&amp; IF(AND(H36&lt;&gt;"",ISNUMBER(H36)),", undauntedChestId=" &amp; H36,""),"")</f>
        <v>, setType=LIBSETS_SETTYPE_CRAFTED</v>
      </c>
      <c r="BF36" s="21" t="str">
        <f>IF(A36&lt;&gt;"",IF(F36&lt;&gt;"Not in the game (anymore)",IF(AZ36&lt;&gt;"",", isProcSetAllowedInPvP="&amp; AZ36,"")
&amp; IF(F36&lt;&gt;"Not in the game (anymore)",
  IF(V36&lt;&gt;"",", dropMechanic={"&amp;V36&amp;IF(AB36&lt;&gt;"",","&amp;AB36,"")&amp;IF(AH36&lt;&gt;"",","&amp;AH36,"")&amp;IF(AM36&lt;&gt;"",","&amp;AM36,"")&amp;IF(AR36&lt;&gt;"",","&amp;AR36,"")&amp;IF(AW36&lt;&gt;"",","&amp;AW36,"")&amp;"}"
     &amp;IF(OR(W36&lt;&gt;"",AC36&lt;&gt;"",AI36&lt;&gt;"",AN36&lt;&gt;"",AS36&lt;&gt;"",AX36&lt;&gt;"",X36&lt;&gt;"",AD36&lt;&gt;"",AJ36&lt;&gt;"",AO36&lt;&gt;"",AT36&lt;&gt;"",AY36&lt;&gt;""),", dropMechanicDropLocationNames={"
        &amp; IF(OR(W36&lt;&gt;"",AC36&lt;&gt;"",AI36&lt;&gt;"",AN36&lt;&gt;"",AS36&lt;&gt;"",AX36&lt;&gt;""),"['en']={"&amp;IF(W36&lt;&gt;"","'"&amp;W36&amp;"',","'',")&amp;IF(AC36&lt;&gt;"","'"&amp;AC36&amp;"',","'',")&amp;IF(AI36&lt;&gt;"","'"&amp;AI36&amp;"',","'',")&amp;IF(AN36&lt;&gt;"","'"&amp;AN36&amp;"',","'',")&amp;IF(AS36&lt;&gt;"","'"&amp;AS36&amp;"',","'',")&amp;IF(AX36&lt;&gt;"","'"&amp;AX36&amp;"',","'',")&amp;"},","")
        &amp; IF(OR(X36&lt;&gt;"",AD36&lt;&gt;"",AJ36&lt;&gt;"",AO36&lt;&gt;"",AT36&lt;&gt;"",AY36&lt;&gt;""),"['de']={"&amp;IF(X36&lt;&gt;"","'"&amp;X36&amp;"',","'',")&amp;IF(AD36&lt;&gt;"","'"&amp;AD36&amp;"',","'',")&amp;IF(AJ36&lt;&gt;"","'"&amp;AJ36&amp;"',","'',")&amp;IF(AO36&lt;&gt;"","'"&amp;AO36&amp;"',","'',")&amp;IF(AT36&lt;&gt;"","'"&amp;AT36&amp;"',","'',")&amp;IF(AY36&lt;&gt;"","'"&amp;AY36&amp;"',","'',")&amp;"},","")
     &amp; "}",""),"")),""),"")</f>
        <v>, dropMechanic={LIBSETS_DROP_MECHANIC_CRAFTED,LIBSETS_DROP_MECHANIC_CRAFTED,LIBSETS_DROP_MECHANIC_CRAFTED}</v>
      </c>
      <c r="BG36" s="21" t="str">
        <f>IF(A36&lt;&gt;"",IF(F36&lt;&gt;"Not in the game (anymore)",
IF(OR(BA36&lt;&gt;"",BB36&lt;&gt;""),", addTooltip={" &amp; IF(BA36&lt;&gt;"","['en']='"&amp; BA36 &amp; "',","")  &amp; IF(AND(BA36&lt;&gt;"",BA36&lt;&gt;BB36), IF(BB36&lt;&gt;"","['de']='"&amp; BB36 &amp; "',",""),"") &amp; "},","")
&amp; "},"
&amp; IF(C36&lt;&gt;"",CONCATENATE(" --",C36," / ",B36,"   [",IF(R36&lt;&gt;"",R36,""),IF(AA36&lt;&gt;"",", "&amp;AA36,""),IF(AG36&lt;&gt;"",", "&amp;AG36,""),IF(AL36&lt;&gt;"",", "&amp;AL36,""),IF(AQ36&lt;&gt;"",", "&amp;AQ36,""),IF(AV36&lt;&gt;"",", "&amp;AV36,""),"]")),""),"")</f>
        <v>}, --Ashen Grip / Aschengriff   [Glenumbra, Auridon, Stonefalls]</v>
      </c>
    </row>
    <row r="37" spans="1:59" x14ac:dyDescent="0.25">
      <c r="A37" s="12">
        <v>55</v>
      </c>
      <c r="B37" t="s">
        <v>775</v>
      </c>
      <c r="C37" t="s">
        <v>776</v>
      </c>
      <c r="D37" s="3">
        <f>A37</f>
        <v>55</v>
      </c>
      <c r="E37" s="60"/>
      <c r="G37" s="8" t="s">
        <v>1477</v>
      </c>
      <c r="I37" t="s">
        <v>91</v>
      </c>
      <c r="J37" t="s">
        <v>91</v>
      </c>
      <c r="K37">
        <v>193</v>
      </c>
      <c r="L37">
        <v>193</v>
      </c>
      <c r="M37">
        <v>193</v>
      </c>
      <c r="O37" s="65" t="s">
        <v>66</v>
      </c>
      <c r="Q37" s="3">
        <f>IF(AND(G37&lt;&gt;"LIBSETS_SETTYPE_BATTLEGROUND",G37&lt;&gt;"LIBSETS_SETTYPE_SPECIAL"), IF(R37&lt;&gt;"",VLOOKUP(R37,'ESO zone constants'!$D$3:$H$10001,5,FALSE),""),"")</f>
        <v>144</v>
      </c>
      <c r="R37" t="str">
        <f>IF(AND(O37&lt;&gt;"",NOT(ISERROR(O37))),O37,
IF(AND(P37&lt;&gt;"",ISNUMBER(P37),P37&gt;0,NOT(ISNA(P37))),VLOOKUP(P37,'ESO zone constants'!$A$3:$D$9999,4,FALSE),
IF(AND(K37&lt;&gt;"",K37&gt;0,NOT(ISERROR(K37))),VLOOKUP(K37,'ESO dumped WayshrineInfo'!$K$3:$N$9994,4,FALSE),"")))</f>
        <v>Spindleclutch I</v>
      </c>
      <c r="T37" s="19" t="str">
        <f>IF(AND(S37&lt;&gt;"",NOT(ISERROR(S37))),S37,IF(Q37&lt;&gt;"",IF(NOT(ISERROR(VLOOKUP(Q37,'ESO Dungeon constants'!$D$3:$H$9999,5,FALSE))),VLOOKUP(Q37,'ESO Dungeon constants'!$D$3:$I$9999,6,FALSE),VLOOKUP(Q37,'ESO zone constants'!$H$3:$K$9987,4,FALSE)),""))</f>
        <v>DLC_BASE_GAME</v>
      </c>
      <c r="U37" s="3" t="str">
        <f>IF(T37&lt;&gt;"",VLOOKUP(T37,'LibSets constants'!$B$4:$C$1003,2,FALSE),"")</f>
        <v>Included in base game</v>
      </c>
      <c r="V37" s="33" t="s">
        <v>3356</v>
      </c>
      <c r="Y37" s="65">
        <v>936</v>
      </c>
      <c r="Z37" s="3">
        <f>IF(AND(G37&lt;&gt;"LIBSETS_SETTYPE_BATTLEGROUND",G37&lt;&gt;"LIBSETS_SETTYPE_SPECIAL"),
IF(AND(Y37&lt;&gt;"",ISNUMBER(Y37),NOT(ISNA(Y37))),Y37,
   IF(AND(L37&lt;&gt;"",ISNUMBER(L37),L37&gt;0,NOT(ISNA(L37))),VLOOKUP(L37,'ESO dumped WayshrineInfo'!$K$3:$L$9994,2,FALSE),"")
),"")</f>
        <v>936</v>
      </c>
      <c r="AA37" t="str">
        <f>IF(AND(Z37&lt;&gt;"",ISNUMBER(Z37),NOT(ISNA(Z37))),VLOOKUP(Z37,'ESO zone constants'!$A$3:$D$9999,4,FALSE),"")</f>
        <v>Spindleclutch II</v>
      </c>
      <c r="AB37" s="33" t="s">
        <v>3356</v>
      </c>
      <c r="AF37" s="3">
        <f>IF(AND(G37&lt;&gt;"LIBSETS_SETTYPE_BATTLEGROUND",G37&lt;&gt;"LIBSETS_SETTYPE_SPECIAL"),
IF(AND(AE37&lt;&gt;"",ISNUMBER(AE37),NOT(ISNA(AE37))),AE37,
   IF(AND(M37&lt;&gt;"",ISNUMBER(M37),M37&gt;0,NOT(ISNA(M37))),VLOOKUP(M37,'ESO dumped WayshrineInfo'!$K$3:$L$9994,2,FALSE),"")
),"")</f>
        <v>3</v>
      </c>
      <c r="AG37" t="str">
        <f>IF(AND(AF37&lt;&gt;"",ISNUMBER(AF37),NOT(ISNA(AF37))),VLOOKUP(AF37,'ESO zone constants'!$A$3:$D$9999,4,FALSE),"")</f>
        <v>Glenumbra</v>
      </c>
      <c r="AH37" s="96" t="s">
        <v>3356</v>
      </c>
      <c r="AK37" s="3" t="str">
        <f>IF(AND(G37&lt;&gt;"LIBSETS_SETTYPE_BATTLEGROUND",G37&lt;&gt;"LIBSETS_SETTYPE_SPECIAL"),IF(AL37&lt;&gt;"",VLOOKUP(AL37,'ESO zone constants'!$D$3:$H$4953,5,FALSE),""),"")</f>
        <v/>
      </c>
      <c r="AM37" s="44"/>
      <c r="AP37" s="3" t="str">
        <f>IF(AND(G37&lt;&gt;"LIBSETS_SETTYPE_BATTLEGROUND",G37&lt;&gt;"LIBSETS_SETTYPE_SPECIAL"),IF(AQ37&lt;&gt;"",VLOOKUP(AQ37,'ESO zone constants'!$D$3:$H$4953,5,FALSE),""),"")</f>
        <v/>
      </c>
      <c r="AR37" s="44"/>
      <c r="AU37" s="3" t="str">
        <f>IF(AND(G37&lt;&gt;"LIBSETS_SETTYPE_BATTLEGROUND",G37&lt;&gt;"LIBSETS_SETTYPE_SPECIAL"),IF(AV37&lt;&gt;"",VLOOKUP(AV37,'ESO zone constants'!$D$3:$H$4953,5,FALSE),""),"")</f>
        <v/>
      </c>
      <c r="AW37" s="44"/>
      <c r="AZ37" s="83" t="s">
        <v>2667</v>
      </c>
      <c r="BA37" s="83"/>
      <c r="BB37" s="83"/>
      <c r="BC37" s="21" t="str">
        <f>IF(A37="???","--","")&amp;IF(F37&lt;&gt;"Not in the game (anymore)",IF(A37&lt;&gt;"",CONCATENATE("[",A37,"] = {wayshrines={")&amp;IF(K37&lt;&gt;"",CONCATENATE(K37,","),"")&amp;IF(L37&lt;&gt;"",CONCATENATE(L37,","),"")&amp;IF(M37&lt;&gt;"",CONCATENATE(M37,","),"")&amp;CONCATENATE("}")&amp;IF(VALUE(N37)&gt;0,CONCATENATE(", traitsNeeded=",N37),"")&amp;CONCATENATE(", dlcId=",IF(T37&lt;&gt;"",T37,"DLC_BASE_GAME")),""),"")</f>
        <v>[55] = {wayshrines={193,193,193,}, dlcId=DLC_BASE_GAME</v>
      </c>
      <c r="BD37" s="21" t="str">
        <f>IF(F37&lt;&gt;"Not in the game (anymore)",IF(A37&lt;&gt;"",IF(Q37&lt;&gt;"",CONCATENATE(", zoneIds={",Q37),"")&amp;IF(Z37&lt;&gt;"",CONCATENATE(",",Z37),"")&amp;IF(AF37&lt;&gt;"",CONCATENATE(",",AF37),"")&amp;IF(AK37&lt;&gt;"",CONCATENATE(",",AK37),"")&amp;IF(AP37&lt;&gt;"",CONCATENATE(",",AP37),"")&amp;IF(AU37&lt;&gt;"",CONCATENATE(",",AU37),"")&amp;IF(Q37&lt;&gt;"",CONCATENATE("}",""),"")&amp;IF(OR(I37="true",I37="false",I37&lt;&gt;""), CONCATENATE(", veteran=", I37), ""),""),"")</f>
        <v>, zoneIds={144,936,3}, veteran=false</v>
      </c>
      <c r="BE37" s="21" t="str">
        <f>IF(A37&lt;&gt;"",IF(F37&lt;&gt;"Not in the game (anymore)",IF(A37&lt;&gt;"",", setType="&amp;G37,"")&amp;IF(J37="true",", multiTrialSet=true",""),"")
&amp; IF(AND(H37&lt;&gt;"",ISNUMBER(H37)),", undauntedChestId=" &amp; H37,""),"")</f>
        <v>, setType=LIBSETS_SETTYPE_DUNGEON</v>
      </c>
      <c r="BF37" s="21" t="str">
        <f>IF(A37&lt;&gt;"",IF(F37&lt;&gt;"Not in the game (anymore)",IF(AZ37&lt;&gt;"",", isProcSetAllowedInPvP="&amp; AZ37,"")
&amp; IF(F37&lt;&gt;"Not in the game (anymore)",
  IF(V37&lt;&gt;"",", dropMechanic={"&amp;V37&amp;IF(AB37&lt;&gt;"",","&amp;AB37,"")&amp;IF(AH37&lt;&gt;"",","&amp;AH37,"")&amp;IF(AM37&lt;&gt;"",","&amp;AM37,"")&amp;IF(AR37&lt;&gt;"",","&amp;AR37,"")&amp;IF(AW37&lt;&gt;"",","&amp;AW37,"")&amp;"}"
     &amp;IF(OR(W37&lt;&gt;"",AC37&lt;&gt;"",AI37&lt;&gt;"",AN37&lt;&gt;"",AS37&lt;&gt;"",AX37&lt;&gt;"",X37&lt;&gt;"",AD37&lt;&gt;"",AJ37&lt;&gt;"",AO37&lt;&gt;"",AT37&lt;&gt;"",AY37&lt;&gt;""),", dropMechanicDropLocationNames={"
        &amp; IF(OR(W37&lt;&gt;"",AC37&lt;&gt;"",AI37&lt;&gt;"",AN37&lt;&gt;"",AS37&lt;&gt;"",AX37&lt;&gt;""),"['en']={"&amp;IF(W37&lt;&gt;"","'"&amp;W37&amp;"',","'',")&amp;IF(AC37&lt;&gt;"","'"&amp;AC37&amp;"',","'',")&amp;IF(AI37&lt;&gt;"","'"&amp;AI37&amp;"',","'',")&amp;IF(AN37&lt;&gt;"","'"&amp;AN37&amp;"',","'',")&amp;IF(AS37&lt;&gt;"","'"&amp;AS37&amp;"',","'',")&amp;IF(AX37&lt;&gt;"","'"&amp;AX37&amp;"',","'',")&amp;"},","")
        &amp; IF(OR(X37&lt;&gt;"",AD37&lt;&gt;"",AJ37&lt;&gt;"",AO37&lt;&gt;"",AT37&lt;&gt;"",AY37&lt;&gt;""),"['de']={"&amp;IF(X37&lt;&gt;"","'"&amp;X37&amp;"',","'',")&amp;IF(AD37&lt;&gt;"","'"&amp;AD37&amp;"',","'',")&amp;IF(AJ37&lt;&gt;"","'"&amp;AJ37&amp;"',","'',")&amp;IF(AO37&lt;&gt;"","'"&amp;AO37&amp;"',","'',")&amp;IF(AT37&lt;&gt;"","'"&amp;AT37&amp;"',","'',")&amp;IF(AY37&lt;&gt;"","'"&amp;AY37&amp;"',","'',")&amp;"},","")
     &amp; "}",""),"")),""),"")</f>
        <v>, dropMechanic={LIBSETS_DROP_MECHANIC_GROUP_DUNGEON_BOSS,LIBSETS_DROP_MECHANIC_GROUP_DUNGEON_BOSS,LIBSETS_DROP_MECHANIC_GROUP_DUNGEON_BOSS}</v>
      </c>
      <c r="BG37" s="21" t="str">
        <f>IF(A37&lt;&gt;"",IF(F37&lt;&gt;"Not in the game (anymore)",
IF(OR(BA37&lt;&gt;"",BB37&lt;&gt;""),", addTooltip={" &amp; IF(BA37&lt;&gt;"","['en']='"&amp; BA37 &amp; "',","")  &amp; IF(AND(BA37&lt;&gt;"",BA37&lt;&gt;BB37), IF(BB37&lt;&gt;"","['de']='"&amp; BB37 &amp; "',",""),"") &amp; "},","")
&amp; "},"
&amp; IF(C37&lt;&gt;"",CONCATENATE(" --",C37," / ",B37,"   [",IF(R37&lt;&gt;"",R37,""),IF(AA37&lt;&gt;"",", "&amp;AA37,""),IF(AG37&lt;&gt;"",", "&amp;AG37,""),IF(AL37&lt;&gt;"",", "&amp;AL37,""),IF(AQ37&lt;&gt;"",", "&amp;AQ37,""),IF(AV37&lt;&gt;"",", "&amp;AV37,""),"]")),""),"")</f>
        <v>}, --Prayer Shawl / Gebetstuch   [Spindleclutch I, Spindleclutch II, Glenumbra]</v>
      </c>
    </row>
    <row r="38" spans="1:59" x14ac:dyDescent="0.25">
      <c r="A38" s="12">
        <v>56</v>
      </c>
      <c r="B38" t="s">
        <v>777</v>
      </c>
      <c r="C38" t="s">
        <v>2564</v>
      </c>
      <c r="D38" s="3">
        <f>A38</f>
        <v>56</v>
      </c>
      <c r="E38" s="60"/>
      <c r="G38" s="8" t="s">
        <v>1480</v>
      </c>
      <c r="I38" t="s">
        <v>91</v>
      </c>
      <c r="J38" t="s">
        <v>91</v>
      </c>
      <c r="K38">
        <v>93</v>
      </c>
      <c r="L38">
        <v>93</v>
      </c>
      <c r="M38">
        <v>93</v>
      </c>
      <c r="O38" s="65" t="s">
        <v>110</v>
      </c>
      <c r="Q38" s="3">
        <f>IF(AND(G38&lt;&gt;"LIBSETS_SETTYPE_BATTLEGROUND",G38&lt;&gt;"LIBSETS_SETTYPE_SPECIAL"), IF(R38&lt;&gt;"",VLOOKUP(R38,'ESO zone constants'!$D$3:$H$10001,5,FALSE),""),"")</f>
        <v>101</v>
      </c>
      <c r="R38" t="str">
        <f>IF(AND(O38&lt;&gt;"",NOT(ISERROR(O38))),O38,
IF(AND(P38&lt;&gt;"",ISNUMBER(P38),P38&gt;0,NOT(ISNA(P38))),VLOOKUP(P38,'ESO zone constants'!$A$3:$D$9999,4,FALSE),
IF(AND(K38&lt;&gt;"",K38&gt;0,NOT(ISERROR(K38))),VLOOKUP(K38,'ESO dumped WayshrineInfo'!$K$3:$N$9994,4,FALSE),"")))</f>
        <v>Eastmarch</v>
      </c>
      <c r="T38" s="19" t="str">
        <f>IF(AND(S38&lt;&gt;"",NOT(ISERROR(S38))),S38,IF(Q38&lt;&gt;"",IF(NOT(ISERROR(VLOOKUP(Q38,'ESO Dungeon constants'!$D$3:$H$9999,5,FALSE))),VLOOKUP(Q38,'ESO Dungeon constants'!$D$3:$I$9999,6,FALSE),VLOOKUP(Q38,'ESO zone constants'!$H$3:$K$9987,4,FALSE)),""))</f>
        <v>DLC_BASE_GAME</v>
      </c>
      <c r="U38" s="3" t="str">
        <f>IF(T38&lt;&gt;"",VLOOKUP(T38,'LibSets constants'!$B$4:$C$1003,2,FALSE),"")</f>
        <v>Included in base game</v>
      </c>
      <c r="V38" s="33" t="s">
        <v>1560</v>
      </c>
      <c r="Y38" s="65"/>
      <c r="Z38" s="3">
        <f>IF(AND(G38&lt;&gt;"LIBSETS_SETTYPE_BATTLEGROUND",G38&lt;&gt;"LIBSETS_SETTYPE_SPECIAL"),
IF(AND(Y38&lt;&gt;"",ISNUMBER(Y38),NOT(ISNA(Y38))),Y38,
   IF(AND(L38&lt;&gt;"",ISNUMBER(L38),L38&gt;0,NOT(ISNA(L38))),VLOOKUP(L38,'ESO dumped WayshrineInfo'!$K$3:$L$9994,2,FALSE),"")
),"")</f>
        <v>101</v>
      </c>
      <c r="AA38" t="str">
        <f>IF(AND(Z38&lt;&gt;"",ISNUMBER(Z38),NOT(ISNA(Z38))),VLOOKUP(Z38,'ESO zone constants'!$A$3:$D$9999,4,FALSE),"")</f>
        <v>Eastmarch</v>
      </c>
      <c r="AB38" s="33" t="s">
        <v>1561</v>
      </c>
      <c r="AC38" s="43"/>
      <c r="AD38" s="43"/>
      <c r="AE38" s="43"/>
      <c r="AF38" s="3">
        <f>IF(AND(G38&lt;&gt;"LIBSETS_SETTYPE_BATTLEGROUND",G38&lt;&gt;"LIBSETS_SETTYPE_SPECIAL"),
IF(AND(AE38&lt;&gt;"",ISNUMBER(AE38),NOT(ISNA(AE38))),AE38,
   IF(AND(M38&lt;&gt;"",ISNUMBER(M38),M38&gt;0,NOT(ISNA(M38))),VLOOKUP(M38,'ESO dumped WayshrineInfo'!$K$3:$L$9994,2,FALSE),"")
),"")</f>
        <v>101</v>
      </c>
      <c r="AG38" t="str">
        <f>IF(AND(AF38&lt;&gt;"",ISNUMBER(AF38),NOT(ISNA(AF38))),VLOOKUP(AF38,'ESO zone constants'!$A$3:$D$9999,4,FALSE),"")</f>
        <v>Eastmarch</v>
      </c>
      <c r="AH38" s="44" t="s">
        <v>1562</v>
      </c>
      <c r="AI38" s="43"/>
      <c r="AJ38" s="43"/>
      <c r="AK38" s="3">
        <f>IF(AND(G38&lt;&gt;"LIBSETS_SETTYPE_BATTLEGROUND",G38&lt;&gt;"LIBSETS_SETTYPE_SPECIAL"),IF(AL38&lt;&gt;"",VLOOKUP(AL38,'ESO zone constants'!$D$3:$H$4953,5,FALSE),""),"")</f>
        <v>101</v>
      </c>
      <c r="AL38" t="s">
        <v>110</v>
      </c>
      <c r="AM38" s="44" t="s">
        <v>1563</v>
      </c>
      <c r="AN38" s="43"/>
      <c r="AO38" s="43"/>
      <c r="AP38" s="3" t="str">
        <f>IF(AND(G38&lt;&gt;"LIBSETS_SETTYPE_BATTLEGROUND",G38&lt;&gt;"LIBSETS_SETTYPE_SPECIAL"),IF(AQ38&lt;&gt;"",VLOOKUP(AQ38,'ESO zone constants'!$D$3:$H$4953,5,FALSE),""),"")</f>
        <v/>
      </c>
      <c r="AR38" s="44"/>
      <c r="AS38" s="43"/>
      <c r="AT38" s="43"/>
      <c r="AU38" s="3" t="str">
        <f>IF(AND(G38&lt;&gt;"LIBSETS_SETTYPE_BATTLEGROUND",G38&lt;&gt;"LIBSETS_SETTYPE_SPECIAL"),IF(AV38&lt;&gt;"",VLOOKUP(AV38,'ESO zone constants'!$D$3:$H$4953,5,FALSE),""),"")</f>
        <v/>
      </c>
      <c r="AW38" s="44"/>
      <c r="AX38" s="43"/>
      <c r="AY38" s="43"/>
      <c r="AZ38" s="83" t="s">
        <v>2667</v>
      </c>
      <c r="BA38" s="83"/>
      <c r="BB38" s="83"/>
      <c r="BC38" s="21" t="str">
        <f>IF(A38="???","--","")&amp;IF(F38&lt;&gt;"Not in the game (anymore)",IF(A38&lt;&gt;"",CONCATENATE("[",A38,"] = {wayshrines={")&amp;IF(K38&lt;&gt;"",CONCATENATE(K38,","),"")&amp;IF(L38&lt;&gt;"",CONCATENATE(L38,","),"")&amp;IF(M38&lt;&gt;"",CONCATENATE(M38,","),"")&amp;CONCATENATE("}")&amp;IF(VALUE(N38)&gt;0,CONCATENATE(", traitsNeeded=",N38),"")&amp;CONCATENATE(", dlcId=",IF(T38&lt;&gt;"",T38,"DLC_BASE_GAME")),""),"")</f>
        <v>[56] = {wayshrines={93,93,93,}, dlcId=DLC_BASE_GAME</v>
      </c>
      <c r="BD38" s="21" t="str">
        <f>IF(F38&lt;&gt;"Not in the game (anymore)",IF(A38&lt;&gt;"",IF(Q38&lt;&gt;"",CONCATENATE(", zoneIds={",Q38),"")&amp;IF(Z38&lt;&gt;"",CONCATENATE(",",Z38),"")&amp;IF(AF38&lt;&gt;"",CONCATENATE(",",AF38),"")&amp;IF(AK38&lt;&gt;"",CONCATENATE(",",AK38),"")&amp;IF(AP38&lt;&gt;"",CONCATENATE(",",AP38),"")&amp;IF(AU38&lt;&gt;"",CONCATENATE(",",AU38),"")&amp;IF(Q38&lt;&gt;"",CONCATENATE("}",""),"")&amp;IF(OR(I38="true",I38="false",I38&lt;&gt;""), CONCATENATE(", veteran=", I38), ""),""),"")</f>
        <v>, zoneIds={101,101,101,101}, veteran=false</v>
      </c>
      <c r="BE38" s="21" t="str">
        <f>IF(A38&lt;&gt;"",IF(F38&lt;&gt;"Not in the game (anymore)",IF(A38&lt;&gt;"",", setType="&amp;G38,"")&amp;IF(J38="true",", multiTrialSet=true",""),"")
&amp; IF(AND(H38&lt;&gt;"",ISNUMBER(H38)),", undauntedChestId=" &amp; H38,""),"")</f>
        <v>, setType=LIBSETS_SETTYPE_OVERLAND</v>
      </c>
      <c r="BF38" s="21" t="str">
        <f>IF(A38&lt;&gt;"",IF(F38&lt;&gt;"Not in the game (anymore)",IF(AZ38&lt;&gt;"",", isProcSetAllowedInPvP="&amp; AZ38,"")
&amp; IF(F38&lt;&gt;"Not in the game (anymore)",
  IF(V38&lt;&gt;"",", dropMechanic={"&amp;V38&amp;IF(AB38&lt;&gt;"",","&amp;AB38,"")&amp;IF(AH38&lt;&gt;"",","&amp;AH38,"")&amp;IF(AM38&lt;&gt;"",","&amp;AM38,"")&amp;IF(AR38&lt;&gt;"",","&amp;AR38,"")&amp;IF(AW38&lt;&gt;"",","&amp;AW38,"")&amp;"}"
     &amp;IF(OR(W38&lt;&gt;"",AC38&lt;&gt;"",AI38&lt;&gt;"",AN38&lt;&gt;"",AS38&lt;&gt;"",AX38&lt;&gt;"",X38&lt;&gt;"",AD38&lt;&gt;"",AJ38&lt;&gt;"",AO38&lt;&gt;"",AT38&lt;&gt;"",AY38&lt;&gt;""),", dropMechanicDropLocationNames={"
        &amp; IF(OR(W38&lt;&gt;"",AC38&lt;&gt;"",AI38&lt;&gt;"",AN38&lt;&gt;"",AS38&lt;&gt;"",AX38&lt;&gt;""),"['en']={"&amp;IF(W38&lt;&gt;"","'"&amp;W38&amp;"',","'',")&amp;IF(AC38&lt;&gt;"","'"&amp;AC38&amp;"',","'',")&amp;IF(AI38&lt;&gt;"","'"&amp;AI38&amp;"',","'',")&amp;IF(AN38&lt;&gt;"","'"&amp;AN38&amp;"',","'',")&amp;IF(AS38&lt;&gt;"","'"&amp;AS38&amp;"',","'',")&amp;IF(AX38&lt;&gt;"","'"&amp;AX38&amp;"',","'',")&amp;"},","")
        &amp; IF(OR(X38&lt;&gt;"",AD38&lt;&gt;"",AJ38&lt;&gt;"",AO38&lt;&gt;"",AT38&lt;&gt;"",AY38&lt;&gt;""),"['de']={"&amp;IF(X38&lt;&gt;"","'"&amp;X38&amp;"',","'',")&amp;IF(AD38&lt;&gt;"","'"&amp;AD38&amp;"',","'',")&amp;IF(AJ38&lt;&gt;"","'"&amp;AJ38&amp;"',","'',")&amp;IF(AO38&lt;&gt;"","'"&amp;AO38&amp;"',","'',")&amp;IF(AT38&lt;&gt;"","'"&amp;AT38&amp;"',","'',")&amp;IF(AY38&lt;&gt;"","'"&amp;AY38&amp;"',","'',")&amp;"},","")
     &amp; "}",""),"")),""),"")</f>
        <v>, dropMechanic={LIBSETS_DROP_MECHANIC_OVERLAND_BOSS_DELVE,LIBSETS_DROP_MECHANIC_OVERLAND_WORLDBOSS,LIBSETS_DROP_MECHANIC_OVERLAND_BOSS_PUBLIC_DUNGEON,LIBSETS_DROP_MECHANIC_OVERLAND_CHEST}</v>
      </c>
      <c r="BG38" s="21" t="str">
        <f>IF(A38&lt;&gt;"",IF(F38&lt;&gt;"Not in the game (anymore)",
IF(OR(BA38&lt;&gt;"",BB38&lt;&gt;""),", addTooltip={" &amp; IF(BA38&lt;&gt;"","['en']='"&amp; BA38 &amp; "',","")  &amp; IF(AND(BA38&lt;&gt;"",BA38&lt;&gt;BB38), IF(BB38&lt;&gt;"","['de']='"&amp; BB38 &amp; "',",""),"") &amp; "},","")
&amp; "},"
&amp; IF(C38&lt;&gt;"",CONCATENATE(" --",C38," / ",B38,"   [",IF(R38&lt;&gt;"",R38,""),IF(AA38&lt;&gt;"",", "&amp;AA38,""),IF(AG38&lt;&gt;"",", "&amp;AG38,""),IF(AL38&lt;&gt;"",", "&amp;AL38,""),IF(AQ38&lt;&gt;"",", "&amp;AQ38,""),IF(AV38&lt;&gt;"",", "&amp;AV38,""),"]")),""),"")</f>
        <v>}, --Stendarr\'s Embrace / Stendarrs Umarmung   [Eastmarch, Eastmarch, Eastmarch, Eastmarch]</v>
      </c>
    </row>
    <row r="39" spans="1:59" x14ac:dyDescent="0.25">
      <c r="A39" s="12">
        <v>57</v>
      </c>
      <c r="B39" t="s">
        <v>778</v>
      </c>
      <c r="C39" t="s">
        <v>2565</v>
      </c>
      <c r="D39" s="3">
        <f>A39</f>
        <v>57</v>
      </c>
      <c r="E39" s="60"/>
      <c r="G39" s="8" t="s">
        <v>1480</v>
      </c>
      <c r="I39" t="s">
        <v>91</v>
      </c>
      <c r="J39" t="s">
        <v>91</v>
      </c>
      <c r="K39">
        <v>214</v>
      </c>
      <c r="L39">
        <v>214</v>
      </c>
      <c r="M39">
        <v>214</v>
      </c>
      <c r="O39" s="65" t="s">
        <v>266</v>
      </c>
      <c r="Q39" s="3">
        <f>IF(AND(G39&lt;&gt;"LIBSETS_SETTYPE_BATTLEGROUND",G39&lt;&gt;"LIBSETS_SETTYPE_SPECIAL"), IF(R39&lt;&gt;"",VLOOKUP(R39,'ESO zone constants'!$D$3:$H$10001,5,FALSE),""),"")</f>
        <v>383</v>
      </c>
      <c r="R39" t="str">
        <f>IF(AND(O39&lt;&gt;"",NOT(ISERROR(O39))),O39,
IF(AND(P39&lt;&gt;"",ISNUMBER(P39),P39&gt;0,NOT(ISNA(P39))),VLOOKUP(P39,'ESO zone constants'!$A$3:$D$9999,4,FALSE),
IF(AND(K39&lt;&gt;"",K39&gt;0,NOT(ISERROR(K39))),VLOOKUP(K39,'ESO dumped WayshrineInfo'!$K$3:$N$9994,4,FALSE),"")))</f>
        <v>Grahtwood</v>
      </c>
      <c r="T39" s="19" t="str">
        <f>IF(AND(S39&lt;&gt;"",NOT(ISERROR(S39))),S39,IF(Q39&lt;&gt;"",IF(NOT(ISERROR(VLOOKUP(Q39,'ESO Dungeon constants'!$D$3:$H$9999,5,FALSE))),VLOOKUP(Q39,'ESO Dungeon constants'!$D$3:$I$9999,6,FALSE),VLOOKUP(Q39,'ESO zone constants'!$H$3:$K$9987,4,FALSE)),""))</f>
        <v>DLC_BASE_GAME</v>
      </c>
      <c r="U39" s="3" t="str">
        <f>IF(T39&lt;&gt;"",VLOOKUP(T39,'LibSets constants'!$B$4:$C$1003,2,FALSE),"")</f>
        <v>Included in base game</v>
      </c>
      <c r="V39" s="33" t="s">
        <v>1560</v>
      </c>
      <c r="Y39" s="65"/>
      <c r="Z39" s="3">
        <f>IF(AND(G39&lt;&gt;"LIBSETS_SETTYPE_BATTLEGROUND",G39&lt;&gt;"LIBSETS_SETTYPE_SPECIAL"),
IF(AND(Y39&lt;&gt;"",ISNUMBER(Y39),NOT(ISNA(Y39))),Y39,
   IF(AND(L39&lt;&gt;"",ISNUMBER(L39),L39&gt;0,NOT(ISNA(L39))),VLOOKUP(L39,'ESO dumped WayshrineInfo'!$K$3:$L$9994,2,FALSE),"")
),"")</f>
        <v>383</v>
      </c>
      <c r="AA39" t="str">
        <f>IF(AND(Z39&lt;&gt;"",ISNUMBER(Z39),NOT(ISNA(Z39))),VLOOKUP(Z39,'ESO zone constants'!$A$3:$D$9999,4,FALSE),"")</f>
        <v>Grahtwood</v>
      </c>
      <c r="AB39" s="33" t="s">
        <v>1561</v>
      </c>
      <c r="AC39" s="43"/>
      <c r="AD39" s="43"/>
      <c r="AE39" s="43"/>
      <c r="AF39" s="3">
        <f>IF(AND(G39&lt;&gt;"LIBSETS_SETTYPE_BATTLEGROUND",G39&lt;&gt;"LIBSETS_SETTYPE_SPECIAL"),
IF(AND(AE39&lt;&gt;"",ISNUMBER(AE39),NOT(ISNA(AE39))),AE39,
   IF(AND(M39&lt;&gt;"",ISNUMBER(M39),M39&gt;0,NOT(ISNA(M39))),VLOOKUP(M39,'ESO dumped WayshrineInfo'!$K$3:$L$9994,2,FALSE),"")
),"")</f>
        <v>383</v>
      </c>
      <c r="AG39" t="str">
        <f>IF(AND(AF39&lt;&gt;"",ISNUMBER(AF39),NOT(ISNA(AF39))),VLOOKUP(AF39,'ESO zone constants'!$A$3:$D$9999,4,FALSE),"")</f>
        <v>Grahtwood</v>
      </c>
      <c r="AH39" s="44" t="s">
        <v>1562</v>
      </c>
      <c r="AI39" s="43"/>
      <c r="AJ39" s="43"/>
      <c r="AK39" s="3">
        <f>IF(AND(G39&lt;&gt;"LIBSETS_SETTYPE_BATTLEGROUND",G39&lt;&gt;"LIBSETS_SETTYPE_SPECIAL"),IF(AL39&lt;&gt;"",VLOOKUP(AL39,'ESO zone constants'!$D$3:$H$4953,5,FALSE),""),"")</f>
        <v>383</v>
      </c>
      <c r="AL39" t="s">
        <v>266</v>
      </c>
      <c r="AM39" s="44" t="s">
        <v>1563</v>
      </c>
      <c r="AN39" s="43"/>
      <c r="AO39" s="43"/>
      <c r="AP39" s="3" t="str">
        <f>IF(AND(G39&lt;&gt;"LIBSETS_SETTYPE_BATTLEGROUND",G39&lt;&gt;"LIBSETS_SETTYPE_SPECIAL"),IF(AQ39&lt;&gt;"",VLOOKUP(AQ39,'ESO zone constants'!$D$3:$H$4953,5,FALSE),""),"")</f>
        <v/>
      </c>
      <c r="AR39" s="44"/>
      <c r="AS39" s="43"/>
      <c r="AT39" s="43"/>
      <c r="AU39" s="3" t="str">
        <f>IF(AND(G39&lt;&gt;"LIBSETS_SETTYPE_BATTLEGROUND",G39&lt;&gt;"LIBSETS_SETTYPE_SPECIAL"),IF(AV39&lt;&gt;"",VLOOKUP(AV39,'ESO zone constants'!$D$3:$H$4953,5,FALSE),""),"")</f>
        <v/>
      </c>
      <c r="AW39" s="44"/>
      <c r="AX39" s="43"/>
      <c r="AY39" s="43"/>
      <c r="AZ39" s="83" t="s">
        <v>2667</v>
      </c>
      <c r="BA39" s="83"/>
      <c r="BB39" s="83"/>
      <c r="BC39" s="21" t="str">
        <f>IF(A39="???","--","")&amp;IF(F39&lt;&gt;"Not in the game (anymore)",IF(A39&lt;&gt;"",CONCATENATE("[",A39,"] = {wayshrines={")&amp;IF(K39&lt;&gt;"",CONCATENATE(K39,","),"")&amp;IF(L39&lt;&gt;"",CONCATENATE(L39,","),"")&amp;IF(M39&lt;&gt;"",CONCATENATE(M39,","),"")&amp;CONCATENATE("}")&amp;IF(VALUE(N39)&gt;0,CONCATENATE(", traitsNeeded=",N39),"")&amp;CONCATENATE(", dlcId=",IF(T39&lt;&gt;"",T39,"DLC_BASE_GAME")),""),"")</f>
        <v>[57] = {wayshrines={214,214,214,}, dlcId=DLC_BASE_GAME</v>
      </c>
      <c r="BD39" s="21" t="str">
        <f>IF(F39&lt;&gt;"Not in the game (anymore)",IF(A39&lt;&gt;"",IF(Q39&lt;&gt;"",CONCATENATE(", zoneIds={",Q39),"")&amp;IF(Z39&lt;&gt;"",CONCATENATE(",",Z39),"")&amp;IF(AF39&lt;&gt;"",CONCATENATE(",",AF39),"")&amp;IF(AK39&lt;&gt;"",CONCATENATE(",",AK39),"")&amp;IF(AP39&lt;&gt;"",CONCATENATE(",",AP39),"")&amp;IF(AU39&lt;&gt;"",CONCATENATE(",",AU39),"")&amp;IF(Q39&lt;&gt;"",CONCATENATE("}",""),"")&amp;IF(OR(I39="true",I39="false",I39&lt;&gt;""), CONCATENATE(", veteran=", I39), ""),""),"")</f>
        <v>, zoneIds={383,383,383,383}, veteran=false</v>
      </c>
      <c r="BE39" s="21" t="str">
        <f>IF(A39&lt;&gt;"",IF(F39&lt;&gt;"Not in the game (anymore)",IF(A39&lt;&gt;"",", setType="&amp;G39,"")&amp;IF(J39="true",", multiTrialSet=true",""),"")
&amp; IF(AND(H39&lt;&gt;"",ISNUMBER(H39)),", undauntedChestId=" &amp; H39,""),"")</f>
        <v>, setType=LIBSETS_SETTYPE_OVERLAND</v>
      </c>
      <c r="BF39" s="21" t="str">
        <f>IF(A39&lt;&gt;"",IF(F39&lt;&gt;"Not in the game (anymore)",IF(AZ39&lt;&gt;"",", isProcSetAllowedInPvP="&amp; AZ39,"")
&amp; IF(F39&lt;&gt;"Not in the game (anymore)",
  IF(V39&lt;&gt;"",", dropMechanic={"&amp;V39&amp;IF(AB39&lt;&gt;"",","&amp;AB39,"")&amp;IF(AH39&lt;&gt;"",","&amp;AH39,"")&amp;IF(AM39&lt;&gt;"",","&amp;AM39,"")&amp;IF(AR39&lt;&gt;"",","&amp;AR39,"")&amp;IF(AW39&lt;&gt;"",","&amp;AW39,"")&amp;"}"
     &amp;IF(OR(W39&lt;&gt;"",AC39&lt;&gt;"",AI39&lt;&gt;"",AN39&lt;&gt;"",AS39&lt;&gt;"",AX39&lt;&gt;"",X39&lt;&gt;"",AD39&lt;&gt;"",AJ39&lt;&gt;"",AO39&lt;&gt;"",AT39&lt;&gt;"",AY39&lt;&gt;""),", dropMechanicDropLocationNames={"
        &amp; IF(OR(W39&lt;&gt;"",AC39&lt;&gt;"",AI39&lt;&gt;"",AN39&lt;&gt;"",AS39&lt;&gt;"",AX39&lt;&gt;""),"['en']={"&amp;IF(W39&lt;&gt;"","'"&amp;W39&amp;"',","'',")&amp;IF(AC39&lt;&gt;"","'"&amp;AC39&amp;"',","'',")&amp;IF(AI39&lt;&gt;"","'"&amp;AI39&amp;"',","'',")&amp;IF(AN39&lt;&gt;"","'"&amp;AN39&amp;"',","'',")&amp;IF(AS39&lt;&gt;"","'"&amp;AS39&amp;"',","'',")&amp;IF(AX39&lt;&gt;"","'"&amp;AX39&amp;"',","'',")&amp;"},","")
        &amp; IF(OR(X39&lt;&gt;"",AD39&lt;&gt;"",AJ39&lt;&gt;"",AO39&lt;&gt;"",AT39&lt;&gt;"",AY39&lt;&gt;""),"['de']={"&amp;IF(X39&lt;&gt;"","'"&amp;X39&amp;"',","'',")&amp;IF(AD39&lt;&gt;"","'"&amp;AD39&amp;"',","'',")&amp;IF(AJ39&lt;&gt;"","'"&amp;AJ39&amp;"',","'',")&amp;IF(AO39&lt;&gt;"","'"&amp;AO39&amp;"',","'',")&amp;IF(AT39&lt;&gt;"","'"&amp;AT39&amp;"',","'',")&amp;IF(AY39&lt;&gt;"","'"&amp;AY39&amp;"',","'',")&amp;"},","")
     &amp; "}",""),"")),""),"")</f>
        <v>, dropMechanic={LIBSETS_DROP_MECHANIC_OVERLAND_BOSS_DELVE,LIBSETS_DROP_MECHANIC_OVERLAND_WORLDBOSS,LIBSETS_DROP_MECHANIC_OVERLAND_BOSS_PUBLIC_DUNGEON,LIBSETS_DROP_MECHANIC_OVERLAND_CHEST}</v>
      </c>
      <c r="BG39" s="21" t="str">
        <f>IF(A39&lt;&gt;"",IF(F39&lt;&gt;"Not in the game (anymore)",
IF(OR(BA39&lt;&gt;"",BB39&lt;&gt;""),", addTooltip={" &amp; IF(BA39&lt;&gt;"","['en']='"&amp; BA39 &amp; "',","")  &amp; IF(AND(BA39&lt;&gt;"",BA39&lt;&gt;BB39), IF(BB39&lt;&gt;"","['de']='"&amp; BB39 &amp; "',",""),"") &amp; "},","")
&amp; "},"
&amp; IF(C39&lt;&gt;"",CONCATENATE(" --",C39," / ",B39,"   [",IF(R39&lt;&gt;"",R39,""),IF(AA39&lt;&gt;"",", "&amp;AA39,""),IF(AG39&lt;&gt;"",", "&amp;AG39,""),IF(AL39&lt;&gt;"",", "&amp;AL39,""),IF(AQ39&lt;&gt;"",", "&amp;AQ39,""),IF(AV39&lt;&gt;"",", "&amp;AV39,""),"]")),""),"")</f>
        <v>}, --Syrabane\'s Grip / Syrabanns Griff   [Grahtwood, Grahtwood, Grahtwood, Grahtwood]</v>
      </c>
    </row>
    <row r="40" spans="1:59" x14ac:dyDescent="0.25">
      <c r="A40" s="12">
        <v>58</v>
      </c>
      <c r="B40" t="s">
        <v>779</v>
      </c>
      <c r="C40" t="s">
        <v>780</v>
      </c>
      <c r="D40" s="3">
        <f>A40</f>
        <v>58</v>
      </c>
      <c r="E40" s="60"/>
      <c r="G40" s="8" t="s">
        <v>1480</v>
      </c>
      <c r="I40" t="s">
        <v>91</v>
      </c>
      <c r="J40" t="s">
        <v>91</v>
      </c>
      <c r="K40">
        <v>62</v>
      </c>
      <c r="L40">
        <v>62</v>
      </c>
      <c r="M40">
        <v>62</v>
      </c>
      <c r="O40" s="65" t="s">
        <v>103</v>
      </c>
      <c r="Q40" s="3">
        <f>IF(AND(G40&lt;&gt;"LIBSETS_SETTYPE_BATTLEGROUND",G40&lt;&gt;"LIBSETS_SETTYPE_SPECIAL"), IF(R40&lt;&gt;"",VLOOKUP(R40,'ESO zone constants'!$D$3:$H$10001,5,FALSE),""),"")</f>
        <v>3</v>
      </c>
      <c r="R40" t="str">
        <f>IF(AND(O40&lt;&gt;"",NOT(ISERROR(O40))),O40,
IF(AND(P40&lt;&gt;"",ISNUMBER(P40),P40&gt;0,NOT(ISNA(P40))),VLOOKUP(P40,'ESO zone constants'!$A$3:$D$9999,4,FALSE),
IF(AND(K40&lt;&gt;"",K40&gt;0,NOT(ISERROR(K40))),VLOOKUP(K40,'ESO dumped WayshrineInfo'!$K$3:$N$9994,4,FALSE),"")))</f>
        <v>Glenumbra</v>
      </c>
      <c r="T40" s="19" t="str">
        <f>IF(AND(S40&lt;&gt;"",NOT(ISERROR(S40))),S40,IF(Q40&lt;&gt;"",IF(NOT(ISERROR(VLOOKUP(Q40,'ESO Dungeon constants'!$D$3:$H$9999,5,FALSE))),VLOOKUP(Q40,'ESO Dungeon constants'!$D$3:$I$9999,6,FALSE),VLOOKUP(Q40,'ESO zone constants'!$H$3:$K$9987,4,FALSE)),""))</f>
        <v>DLC_BASE_GAME</v>
      </c>
      <c r="U40" s="3" t="str">
        <f>IF(T40&lt;&gt;"",VLOOKUP(T40,'LibSets constants'!$B$4:$C$1003,2,FALSE),"")</f>
        <v>Included in base game</v>
      </c>
      <c r="V40" s="33" t="s">
        <v>1560</v>
      </c>
      <c r="Y40" s="65"/>
      <c r="Z40" s="3">
        <f>IF(AND(G40&lt;&gt;"LIBSETS_SETTYPE_BATTLEGROUND",G40&lt;&gt;"LIBSETS_SETTYPE_SPECIAL"),
IF(AND(Y40&lt;&gt;"",ISNUMBER(Y40),NOT(ISNA(Y40))),Y40,
   IF(AND(L40&lt;&gt;"",ISNUMBER(L40),L40&gt;0,NOT(ISNA(L40))),VLOOKUP(L40,'ESO dumped WayshrineInfo'!$K$3:$L$9994,2,FALSE),"")
),"")</f>
        <v>3</v>
      </c>
      <c r="AA40" t="str">
        <f>IF(AND(Z40&lt;&gt;"",ISNUMBER(Z40),NOT(ISNA(Z40))),VLOOKUP(Z40,'ESO zone constants'!$A$3:$D$9999,4,FALSE),"")</f>
        <v>Glenumbra</v>
      </c>
      <c r="AB40" s="33" t="s">
        <v>1561</v>
      </c>
      <c r="AC40" s="43"/>
      <c r="AD40" s="43"/>
      <c r="AE40" s="43"/>
      <c r="AF40" s="3">
        <f>IF(AND(G40&lt;&gt;"LIBSETS_SETTYPE_BATTLEGROUND",G40&lt;&gt;"LIBSETS_SETTYPE_SPECIAL"),
IF(AND(AE40&lt;&gt;"",ISNUMBER(AE40),NOT(ISNA(AE40))),AE40,
   IF(AND(M40&lt;&gt;"",ISNUMBER(M40),M40&gt;0,NOT(ISNA(M40))),VLOOKUP(M40,'ESO dumped WayshrineInfo'!$K$3:$L$9994,2,FALSE),"")
),"")</f>
        <v>3</v>
      </c>
      <c r="AG40" t="str">
        <f>IF(AND(AF40&lt;&gt;"",ISNUMBER(AF40),NOT(ISNA(AF40))),VLOOKUP(AF40,'ESO zone constants'!$A$3:$D$9999,4,FALSE),"")</f>
        <v>Glenumbra</v>
      </c>
      <c r="AH40" s="44" t="s">
        <v>1562</v>
      </c>
      <c r="AI40" s="43"/>
      <c r="AJ40" s="43"/>
      <c r="AK40" s="3">
        <f>IF(AND(G40&lt;&gt;"LIBSETS_SETTYPE_BATTLEGROUND",G40&lt;&gt;"LIBSETS_SETTYPE_SPECIAL"),IF(AL40&lt;&gt;"",VLOOKUP(AL40,'ESO zone constants'!$D$3:$H$4953,5,FALSE),""),"")</f>
        <v>3</v>
      </c>
      <c r="AL40" t="s">
        <v>103</v>
      </c>
      <c r="AM40" s="44" t="s">
        <v>1563</v>
      </c>
      <c r="AN40" s="43"/>
      <c r="AO40" s="43"/>
      <c r="AP40" s="3" t="str">
        <f>IF(AND(G40&lt;&gt;"LIBSETS_SETTYPE_BATTLEGROUND",G40&lt;&gt;"LIBSETS_SETTYPE_SPECIAL"),IF(AQ40&lt;&gt;"",VLOOKUP(AQ40,'ESO zone constants'!$D$3:$H$4953,5,FALSE),""),"")</f>
        <v/>
      </c>
      <c r="AR40" s="44"/>
      <c r="AS40" s="43"/>
      <c r="AT40" s="43"/>
      <c r="AU40" s="3" t="str">
        <f>IF(AND(G40&lt;&gt;"LIBSETS_SETTYPE_BATTLEGROUND",G40&lt;&gt;"LIBSETS_SETTYPE_SPECIAL"),IF(AV40&lt;&gt;"",VLOOKUP(AV40,'ESO zone constants'!$D$3:$H$4953,5,FALSE),""),"")</f>
        <v/>
      </c>
      <c r="AW40" s="44"/>
      <c r="AX40" s="43"/>
      <c r="AY40" s="43"/>
      <c r="AZ40" s="83" t="s">
        <v>2667</v>
      </c>
      <c r="BA40" s="83"/>
      <c r="BB40" s="83"/>
      <c r="BC40" s="21" t="str">
        <f>IF(A40="???","--","")&amp;IF(F40&lt;&gt;"Not in the game (anymore)",IF(A40&lt;&gt;"",CONCATENATE("[",A40,"] = {wayshrines={")&amp;IF(K40&lt;&gt;"",CONCATENATE(K40,","),"")&amp;IF(L40&lt;&gt;"",CONCATENATE(L40,","),"")&amp;IF(M40&lt;&gt;"",CONCATENATE(M40,","),"")&amp;CONCATENATE("}")&amp;IF(VALUE(N40)&gt;0,CONCATENATE(", traitsNeeded=",N40),"")&amp;CONCATENATE(", dlcId=",IF(T40&lt;&gt;"",T40,"DLC_BASE_GAME")),""),"")</f>
        <v>[58] = {wayshrines={62,62,62,}, dlcId=DLC_BASE_GAME</v>
      </c>
      <c r="BD40" s="21" t="str">
        <f>IF(F40&lt;&gt;"Not in the game (anymore)",IF(A40&lt;&gt;"",IF(Q40&lt;&gt;"",CONCATENATE(", zoneIds={",Q40),"")&amp;IF(Z40&lt;&gt;"",CONCATENATE(",",Z40),"")&amp;IF(AF40&lt;&gt;"",CONCATENATE(",",AF40),"")&amp;IF(AK40&lt;&gt;"",CONCATENATE(",",AK40),"")&amp;IF(AP40&lt;&gt;"",CONCATENATE(",",AP40),"")&amp;IF(AU40&lt;&gt;"",CONCATENATE(",",AU40),"")&amp;IF(Q40&lt;&gt;"",CONCATENATE("}",""),"")&amp;IF(OR(I40="true",I40="false",I40&lt;&gt;""), CONCATENATE(", veteran=", I40), ""),""),"")</f>
        <v>, zoneIds={3,3,3,3}, veteran=false</v>
      </c>
      <c r="BE40" s="21" t="str">
        <f>IF(A40&lt;&gt;"",IF(F40&lt;&gt;"Not in the game (anymore)",IF(A40&lt;&gt;"",", setType="&amp;G40,"")&amp;IF(J40="true",", multiTrialSet=true",""),"")
&amp; IF(AND(H40&lt;&gt;"",ISNUMBER(H40)),", undauntedChestId=" &amp; H40,""),"")</f>
        <v>, setType=LIBSETS_SETTYPE_OVERLAND</v>
      </c>
      <c r="BF40" s="21" t="str">
        <f>IF(A40&lt;&gt;"",IF(F40&lt;&gt;"Not in the game (anymore)",IF(AZ40&lt;&gt;"",", isProcSetAllowedInPvP="&amp; AZ40,"")
&amp; IF(F40&lt;&gt;"Not in the game (anymore)",
  IF(V40&lt;&gt;"",", dropMechanic={"&amp;V40&amp;IF(AB40&lt;&gt;"",","&amp;AB40,"")&amp;IF(AH40&lt;&gt;"",","&amp;AH40,"")&amp;IF(AM40&lt;&gt;"",","&amp;AM40,"")&amp;IF(AR40&lt;&gt;"",","&amp;AR40,"")&amp;IF(AW40&lt;&gt;"",","&amp;AW40,"")&amp;"}"
     &amp;IF(OR(W40&lt;&gt;"",AC40&lt;&gt;"",AI40&lt;&gt;"",AN40&lt;&gt;"",AS40&lt;&gt;"",AX40&lt;&gt;"",X40&lt;&gt;"",AD40&lt;&gt;"",AJ40&lt;&gt;"",AO40&lt;&gt;"",AT40&lt;&gt;"",AY40&lt;&gt;""),", dropMechanicDropLocationNames={"
        &amp; IF(OR(W40&lt;&gt;"",AC40&lt;&gt;"",AI40&lt;&gt;"",AN40&lt;&gt;"",AS40&lt;&gt;"",AX40&lt;&gt;""),"['en']={"&amp;IF(W40&lt;&gt;"","'"&amp;W40&amp;"',","'',")&amp;IF(AC40&lt;&gt;"","'"&amp;AC40&amp;"',","'',")&amp;IF(AI40&lt;&gt;"","'"&amp;AI40&amp;"',","'',")&amp;IF(AN40&lt;&gt;"","'"&amp;AN40&amp;"',","'',")&amp;IF(AS40&lt;&gt;"","'"&amp;AS40&amp;"',","'',")&amp;IF(AX40&lt;&gt;"","'"&amp;AX40&amp;"',","'',")&amp;"},","")
        &amp; IF(OR(X40&lt;&gt;"",AD40&lt;&gt;"",AJ40&lt;&gt;"",AO40&lt;&gt;"",AT40&lt;&gt;"",AY40&lt;&gt;""),"['de']={"&amp;IF(X40&lt;&gt;"","'"&amp;X40&amp;"',","'',")&amp;IF(AD40&lt;&gt;"","'"&amp;AD40&amp;"',","'',")&amp;IF(AJ40&lt;&gt;"","'"&amp;AJ40&amp;"',","'',")&amp;IF(AO40&lt;&gt;"","'"&amp;AO40&amp;"',","'',")&amp;IF(AT40&lt;&gt;"","'"&amp;AT40&amp;"',","'',")&amp;IF(AY40&lt;&gt;"","'"&amp;AY40&amp;"',","'',")&amp;"},","")
     &amp; "}",""),"")),""),"")</f>
        <v>, dropMechanic={LIBSETS_DROP_MECHANIC_OVERLAND_BOSS_DELVE,LIBSETS_DROP_MECHANIC_OVERLAND_WORLDBOSS,LIBSETS_DROP_MECHANIC_OVERLAND_BOSS_PUBLIC_DUNGEON,LIBSETS_DROP_MECHANIC_OVERLAND_CHEST}</v>
      </c>
      <c r="BG40" s="21" t="str">
        <f>IF(A40&lt;&gt;"",IF(F40&lt;&gt;"Not in the game (anymore)",
IF(OR(BA40&lt;&gt;"",BB40&lt;&gt;""),", addTooltip={" &amp; IF(BA40&lt;&gt;"","['en']='"&amp; BA40 &amp; "',","")  &amp; IF(AND(BA40&lt;&gt;"",BA40&lt;&gt;BB40), IF(BB40&lt;&gt;"","['de']='"&amp; BB40 &amp; "',",""),"") &amp; "},","")
&amp; "},"
&amp; IF(C40&lt;&gt;"",CONCATENATE(" --",C40," / ",B40,"   [",IF(R40&lt;&gt;"",R40,""),IF(AA40&lt;&gt;"",", "&amp;AA40,""),IF(AG40&lt;&gt;"",", "&amp;AG40,""),IF(AL40&lt;&gt;"",", "&amp;AL40,""),IF(AQ40&lt;&gt;"",", "&amp;AQ40,""),IF(AV40&lt;&gt;"",", "&amp;AV40,""),"]")),""),"")</f>
        <v>}, --Hide of the Werewolf / Fell des Werwolfs   [Glenumbra, Glenumbra, Glenumbra, Glenumbra]</v>
      </c>
    </row>
    <row r="41" spans="1:59" x14ac:dyDescent="0.25">
      <c r="A41" s="12">
        <v>59</v>
      </c>
      <c r="B41" t="s">
        <v>781</v>
      </c>
      <c r="C41" t="s">
        <v>2566</v>
      </c>
      <c r="D41" s="3">
        <f>A41</f>
        <v>59</v>
      </c>
      <c r="E41" s="60"/>
      <c r="G41" s="8" t="s">
        <v>1475</v>
      </c>
      <c r="I41" t="s">
        <v>91</v>
      </c>
      <c r="J41" t="s">
        <v>91</v>
      </c>
      <c r="K41">
        <v>-1</v>
      </c>
      <c r="L41">
        <v>-1</v>
      </c>
      <c r="M41">
        <v>-1</v>
      </c>
      <c r="O41" s="65" t="s">
        <v>125</v>
      </c>
      <c r="Q41" s="3">
        <f>IF(AND(G41&lt;&gt;"LIBSETS_SETTYPE_BATTLEGROUND",G41&lt;&gt;"LIBSETS_SETTYPE_SPECIAL"), IF(R41&lt;&gt;"",VLOOKUP(R41,'ESO zone constants'!$D$3:$H$10001,5,FALSE),""),"")</f>
        <v>181</v>
      </c>
      <c r="R41" t="str">
        <f>IF(AND(O41&lt;&gt;"",NOT(ISERROR(O41))),O41,
IF(AND(P41&lt;&gt;"",ISNUMBER(P41),P41&gt;0,NOT(ISNA(P41))),VLOOKUP(P41,'ESO zone constants'!$A$3:$D$9999,4,FALSE),
IF(AND(K41&lt;&gt;"",K41&gt;0,NOT(ISERROR(K41))),VLOOKUP(K41,'ESO dumped WayshrineInfo'!$K$3:$N$9994,4,FALSE),"")))</f>
        <v>Cyrodiil</v>
      </c>
      <c r="T41" s="19" t="str">
        <f>IF(AND(S41&lt;&gt;"",NOT(ISERROR(S41))),S41,IF(Q41&lt;&gt;"",IF(NOT(ISERROR(VLOOKUP(Q41,'ESO Dungeon constants'!$D$3:$H$9999,5,FALSE))),VLOOKUP(Q41,'ESO Dungeon constants'!$D$3:$I$9999,6,FALSE),VLOOKUP(Q41,'ESO zone constants'!$H$3:$K$9987,4,FALSE)),""))</f>
        <v>DLC_BASE_GAME</v>
      </c>
      <c r="U41" s="3" t="str">
        <f>IF(T41&lt;&gt;"",VLOOKUP(T41,'LibSets constants'!$B$4:$C$1003,2,FALSE),"")</f>
        <v>Included in base game</v>
      </c>
      <c r="V41" s="33" t="s">
        <v>1533</v>
      </c>
      <c r="Y41" s="65"/>
      <c r="Z41" s="3" t="str">
        <f>IF(AND(G41&lt;&gt;"LIBSETS_SETTYPE_BATTLEGROUND",G41&lt;&gt;"LIBSETS_SETTYPE_SPECIAL"),
IF(AND(Y41&lt;&gt;"",ISNUMBER(Y41),NOT(ISNA(Y41))),Y41,
   IF(AND(L41&lt;&gt;"",ISNUMBER(L41),L41&gt;0,NOT(ISNA(L41))),VLOOKUP(L41,'ESO dumped WayshrineInfo'!$K$3:$L$9994,2,FALSE),"")
),"")</f>
        <v/>
      </c>
      <c r="AA41" t="str">
        <f>IF(AND(Z41&lt;&gt;"",ISNUMBER(Z41),NOT(ISNA(Z41))),VLOOKUP(Z41,'ESO zone constants'!$A$3:$D$9999,4,FALSE),"")</f>
        <v/>
      </c>
      <c r="AC41" s="43" t="str">
        <f>IF(AB41&lt;&gt;"",IF(AB41&lt;&gt;"LIBSETS_DROP_MECHANIC_MONSTER_NAME",VLOOKUP(AB41,'LibSets constants'!$I$4:$L$1003,3,FALSE),""),"")</f>
        <v/>
      </c>
      <c r="AD41" s="43" t="str">
        <f>IF(AB41&lt;&gt;"",IF(AB41&lt;&gt;"LIBSETS_DROP_MECHANIC_MONSTER_NAME",VLOOKUP(AB41,'LibSets constants'!$I$4:$L$1003,4,FALSE),""),"")</f>
        <v/>
      </c>
      <c r="AE41" s="43"/>
      <c r="AF41" s="3" t="str">
        <f>IF(AND(G41&lt;&gt;"LIBSETS_SETTYPE_BATTLEGROUND",G41&lt;&gt;"LIBSETS_SETTYPE_SPECIAL"),
IF(AND(AE41&lt;&gt;"",ISNUMBER(AE41),NOT(ISNA(AE41))),AE41,
   IF(AND(M41&lt;&gt;"",ISNUMBER(M41),M41&gt;0,NOT(ISNA(M41))),VLOOKUP(M41,'ESO dumped WayshrineInfo'!$K$3:$L$9994,2,FALSE),"")
),"")</f>
        <v/>
      </c>
      <c r="AG41" t="str">
        <f>IF(AND(AF41&lt;&gt;"",ISNUMBER(AF41),NOT(ISNA(AF41))),VLOOKUP(AF41,'ESO zone constants'!$A$3:$D$9999,4,FALSE),"")</f>
        <v/>
      </c>
      <c r="AH41" s="44"/>
      <c r="AI41" s="43"/>
      <c r="AJ41" s="43"/>
      <c r="AK41" s="3" t="str">
        <f>IF(AND(G41&lt;&gt;"LIBSETS_SETTYPE_BATTLEGROUND",G41&lt;&gt;"LIBSETS_SETTYPE_SPECIAL"),IF(AL41&lt;&gt;"",VLOOKUP(AL41,'ESO zone constants'!$D$3:$H$4953,5,FALSE),""),"")</f>
        <v/>
      </c>
      <c r="AM41" s="44"/>
      <c r="AN41" s="43"/>
      <c r="AO41" s="43"/>
      <c r="AP41" s="3" t="str">
        <f>IF(AND(G41&lt;&gt;"LIBSETS_SETTYPE_BATTLEGROUND",G41&lt;&gt;"LIBSETS_SETTYPE_SPECIAL"),IF(AQ41&lt;&gt;"",VLOOKUP(AQ41,'ESO zone constants'!$D$3:$H$4953,5,FALSE),""),"")</f>
        <v/>
      </c>
      <c r="AR41" s="44"/>
      <c r="AS41" s="43"/>
      <c r="AT41" s="43"/>
      <c r="AU41" s="3" t="str">
        <f>IF(AND(G41&lt;&gt;"LIBSETS_SETTYPE_BATTLEGROUND",G41&lt;&gt;"LIBSETS_SETTYPE_SPECIAL"),IF(AV41&lt;&gt;"",VLOOKUP(AV41,'ESO zone constants'!$D$3:$H$4953,5,FALSE),""),"")</f>
        <v/>
      </c>
      <c r="AW41" s="44"/>
      <c r="AX41" s="43"/>
      <c r="AY41" s="43"/>
      <c r="AZ41" s="83" t="s">
        <v>2667</v>
      </c>
      <c r="BA41" s="83"/>
      <c r="BB41" s="83"/>
      <c r="BC41" s="21" t="str">
        <f>IF(A41="???","--","")&amp;IF(F41&lt;&gt;"Not in the game (anymore)",IF(A41&lt;&gt;"",CONCATENATE("[",A41,"] = {wayshrines={")&amp;IF(K41&lt;&gt;"",CONCATENATE(K41,","),"")&amp;IF(L41&lt;&gt;"",CONCATENATE(L41,","),"")&amp;IF(M41&lt;&gt;"",CONCATENATE(M41,","),"")&amp;CONCATENATE("}")&amp;IF(VALUE(N41)&gt;0,CONCATENATE(", traitsNeeded=",N41),"")&amp;CONCATENATE(", dlcId=",IF(T41&lt;&gt;"",T41,"DLC_BASE_GAME")),""),"")</f>
        <v>[59] = {wayshrines={-1,-1,-1,}, dlcId=DLC_BASE_GAME</v>
      </c>
      <c r="BD41" s="21" t="str">
        <f>IF(F41&lt;&gt;"Not in the game (anymore)",IF(A41&lt;&gt;"",IF(Q41&lt;&gt;"",CONCATENATE(", zoneIds={",Q41),"")&amp;IF(Z41&lt;&gt;"",CONCATENATE(",",Z41),"")&amp;IF(AF41&lt;&gt;"",CONCATENATE(",",AF41),"")&amp;IF(AK41&lt;&gt;"",CONCATENATE(",",AK41),"")&amp;IF(AP41&lt;&gt;"",CONCATENATE(",",AP41),"")&amp;IF(AU41&lt;&gt;"",CONCATENATE(",",AU41),"")&amp;IF(Q41&lt;&gt;"",CONCATENATE("}",""),"")&amp;IF(OR(I41="true",I41="false",I41&lt;&gt;""), CONCATENATE(", veteran=", I41), ""),""),"")</f>
        <v>, zoneIds={181}, veteran=false</v>
      </c>
      <c r="BE41" s="21" t="str">
        <f>IF(A41&lt;&gt;"",IF(F41&lt;&gt;"Not in the game (anymore)",IF(A41&lt;&gt;"",", setType="&amp;G41,"")&amp;IF(J41="true",", multiTrialSet=true",""),"")
&amp; IF(AND(H41&lt;&gt;"",ISNUMBER(H41)),", undauntedChestId=" &amp; H41,""),"")</f>
        <v>, setType=LIBSETS_SETTYPE_CYRODIIL</v>
      </c>
      <c r="BF41" s="21" t="str">
        <f>IF(A41&lt;&gt;"",IF(F41&lt;&gt;"Not in the game (anymore)",IF(AZ41&lt;&gt;"",", isProcSetAllowedInPvP="&amp; AZ41,"")
&amp; IF(F41&lt;&gt;"Not in the game (anymore)",
  IF(V41&lt;&gt;"",", dropMechanic={"&amp;V41&amp;IF(AB41&lt;&gt;"",","&amp;AB41,"")&amp;IF(AH41&lt;&gt;"",","&amp;AH41,"")&amp;IF(AM41&lt;&gt;"",","&amp;AM41,"")&amp;IF(AR41&lt;&gt;"",","&amp;AR41,"")&amp;IF(AW41&lt;&gt;"",","&amp;AW41,"")&amp;"}"
     &amp;IF(OR(W41&lt;&gt;"",AC41&lt;&gt;"",AI41&lt;&gt;"",AN41&lt;&gt;"",AS41&lt;&gt;"",AX41&lt;&gt;"",X41&lt;&gt;"",AD41&lt;&gt;"",AJ41&lt;&gt;"",AO41&lt;&gt;"",AT41&lt;&gt;"",AY41&lt;&gt;""),", dropMechanicDropLocationNames={"
        &amp; IF(OR(W41&lt;&gt;"",AC41&lt;&gt;"",AI41&lt;&gt;"",AN41&lt;&gt;"",AS41&lt;&gt;"",AX41&lt;&gt;""),"['en']={"&amp;IF(W41&lt;&gt;"","'"&amp;W41&amp;"',","'',")&amp;IF(AC41&lt;&gt;"","'"&amp;AC41&amp;"',","'',")&amp;IF(AI41&lt;&gt;"","'"&amp;AI41&amp;"',","'',")&amp;IF(AN41&lt;&gt;"","'"&amp;AN41&amp;"',","'',")&amp;IF(AS41&lt;&gt;"","'"&amp;AS41&amp;"',","'',")&amp;IF(AX41&lt;&gt;"","'"&amp;AX41&amp;"',","'',")&amp;"},","")
        &amp; IF(OR(X41&lt;&gt;"",AD41&lt;&gt;"",AJ41&lt;&gt;"",AO41&lt;&gt;"",AT41&lt;&gt;"",AY41&lt;&gt;""),"['de']={"&amp;IF(X41&lt;&gt;"","'"&amp;X41&amp;"',","'',")&amp;IF(AD41&lt;&gt;"","'"&amp;AD41&amp;"',","'',")&amp;IF(AJ41&lt;&gt;"","'"&amp;AJ41&amp;"',","'',")&amp;IF(AO41&lt;&gt;"","'"&amp;AO41&amp;"',","'',")&amp;IF(AT41&lt;&gt;"","'"&amp;AT41&amp;"',","'',")&amp;IF(AY41&lt;&gt;"","'"&amp;AY41&amp;"',","'',")&amp;"},","")
     &amp; "}",""),"")),""),"")</f>
        <v>, dropMechanic={LIBSETS_DROP_MECHANIC_CITY_CYRODIIL_BRUMA}</v>
      </c>
      <c r="BG41" s="21" t="str">
        <f>IF(A41&lt;&gt;"",IF(F41&lt;&gt;"Not in the game (anymore)",
IF(OR(BA41&lt;&gt;"",BB41&lt;&gt;""),", addTooltip={" &amp; IF(BA41&lt;&gt;"","['en']='"&amp; BA41 &amp; "',","")  &amp; IF(AND(BA41&lt;&gt;"",BA41&lt;&gt;BB41), IF(BB41&lt;&gt;"","['de']='"&amp; BB41 &amp; "',",""),"") &amp; "},","")
&amp; "},"
&amp; IF(C41&lt;&gt;"",CONCATENATE(" --",C41," / ",B41,"   [",IF(R41&lt;&gt;"",R41,""),IF(AA41&lt;&gt;"",", "&amp;AA41,""),IF(AG41&lt;&gt;"",", "&amp;AG41,""),IF(AL41&lt;&gt;"",", "&amp;AL41,""),IF(AQ41&lt;&gt;"",", "&amp;AQ41,""),IF(AV41&lt;&gt;"",", "&amp;AV41,""),"]")),""),"")</f>
        <v>}, --Kyne\'s Kiss / Kynes Kuss   [Cyrodiil]</v>
      </c>
    </row>
    <row r="42" spans="1:59" x14ac:dyDescent="0.25">
      <c r="A42" s="12">
        <v>60</v>
      </c>
      <c r="B42" t="s">
        <v>782</v>
      </c>
      <c r="C42" t="s">
        <v>783</v>
      </c>
      <c r="D42" s="3">
        <f>A42</f>
        <v>60</v>
      </c>
      <c r="E42" s="60"/>
      <c r="G42" s="8" t="s">
        <v>1480</v>
      </c>
      <c r="I42" t="s">
        <v>91</v>
      </c>
      <c r="J42" t="s">
        <v>91</v>
      </c>
      <c r="K42">
        <v>55</v>
      </c>
      <c r="L42">
        <v>55</v>
      </c>
      <c r="M42">
        <v>55</v>
      </c>
      <c r="O42" s="65" t="s">
        <v>105</v>
      </c>
      <c r="Q42" s="3">
        <f>IF(AND(G42&lt;&gt;"LIBSETS_SETTYPE_BATTLEGROUND",G42&lt;&gt;"LIBSETS_SETTYPE_SPECIAL"), IF(R42&lt;&gt;"",VLOOKUP(R42,'ESO zone constants'!$D$3:$H$10001,5,FALSE),""),"")</f>
        <v>20</v>
      </c>
      <c r="R42" t="str">
        <f>IF(AND(O42&lt;&gt;"",NOT(ISERROR(O42))),O42,
IF(AND(P42&lt;&gt;"",ISNUMBER(P42),P42&gt;0,NOT(ISNA(P42))),VLOOKUP(P42,'ESO zone constants'!$A$3:$D$9999,4,FALSE),
IF(AND(K42&lt;&gt;"",K42&gt;0,NOT(ISERROR(K42))),VLOOKUP(K42,'ESO dumped WayshrineInfo'!$K$3:$N$9994,4,FALSE),"")))</f>
        <v>Rivenspire</v>
      </c>
      <c r="T42" s="19" t="str">
        <f>IF(AND(S42&lt;&gt;"",NOT(ISERROR(S42))),S42,IF(Q42&lt;&gt;"",IF(NOT(ISERROR(VLOOKUP(Q42,'ESO Dungeon constants'!$D$3:$H$9999,5,FALSE))),VLOOKUP(Q42,'ESO Dungeon constants'!$D$3:$I$9999,6,FALSE),VLOOKUP(Q42,'ESO zone constants'!$H$3:$K$9987,4,FALSE)),""))</f>
        <v>DLC_BASE_GAME</v>
      </c>
      <c r="U42" s="3" t="str">
        <f>IF(T42&lt;&gt;"",VLOOKUP(T42,'LibSets constants'!$B$4:$C$1003,2,FALSE),"")</f>
        <v>Included in base game</v>
      </c>
      <c r="V42" s="33" t="s">
        <v>1560</v>
      </c>
      <c r="Y42" s="65"/>
      <c r="Z42" s="3">
        <f>IF(AND(G42&lt;&gt;"LIBSETS_SETTYPE_BATTLEGROUND",G42&lt;&gt;"LIBSETS_SETTYPE_SPECIAL"),
IF(AND(Y42&lt;&gt;"",ISNUMBER(Y42),NOT(ISNA(Y42))),Y42,
   IF(AND(L42&lt;&gt;"",ISNUMBER(L42),L42&gt;0,NOT(ISNA(L42))),VLOOKUP(L42,'ESO dumped WayshrineInfo'!$K$3:$L$9994,2,FALSE),"")
),"")</f>
        <v>20</v>
      </c>
      <c r="AA42" t="str">
        <f>IF(AND(Z42&lt;&gt;"",ISNUMBER(Z42),NOT(ISNA(Z42))),VLOOKUP(Z42,'ESO zone constants'!$A$3:$D$9999,4,FALSE),"")</f>
        <v>Rivenspire</v>
      </c>
      <c r="AB42" s="33" t="s">
        <v>1561</v>
      </c>
      <c r="AC42" s="43"/>
      <c r="AD42" s="43"/>
      <c r="AE42" s="43"/>
      <c r="AF42" s="3">
        <f>IF(AND(G42&lt;&gt;"LIBSETS_SETTYPE_BATTLEGROUND",G42&lt;&gt;"LIBSETS_SETTYPE_SPECIAL"),
IF(AND(AE42&lt;&gt;"",ISNUMBER(AE42),NOT(ISNA(AE42))),AE42,
   IF(AND(M42&lt;&gt;"",ISNUMBER(M42),M42&gt;0,NOT(ISNA(M42))),VLOOKUP(M42,'ESO dumped WayshrineInfo'!$K$3:$L$9994,2,FALSE),"")
),"")</f>
        <v>20</v>
      </c>
      <c r="AG42" t="str">
        <f>IF(AND(AF42&lt;&gt;"",ISNUMBER(AF42),NOT(ISNA(AF42))),VLOOKUP(AF42,'ESO zone constants'!$A$3:$D$9999,4,FALSE),"")</f>
        <v>Rivenspire</v>
      </c>
      <c r="AH42" s="44" t="s">
        <v>1562</v>
      </c>
      <c r="AI42" s="43"/>
      <c r="AJ42" s="43"/>
      <c r="AK42" s="3">
        <f>IF(AND(G42&lt;&gt;"LIBSETS_SETTYPE_BATTLEGROUND",G42&lt;&gt;"LIBSETS_SETTYPE_SPECIAL"),IF(AL42&lt;&gt;"",VLOOKUP(AL42,'ESO zone constants'!$D$3:$H$4953,5,FALSE),""),"")</f>
        <v>20</v>
      </c>
      <c r="AL42" t="s">
        <v>105</v>
      </c>
      <c r="AM42" s="44" t="s">
        <v>1563</v>
      </c>
      <c r="AN42" s="43"/>
      <c r="AO42" s="43"/>
      <c r="AP42" s="3" t="str">
        <f>IF(AND(G42&lt;&gt;"LIBSETS_SETTYPE_BATTLEGROUND",G42&lt;&gt;"LIBSETS_SETTYPE_SPECIAL"),IF(AQ42&lt;&gt;"",VLOOKUP(AQ42,'ESO zone constants'!$D$3:$H$4953,5,FALSE),""),"")</f>
        <v/>
      </c>
      <c r="AR42" s="44"/>
      <c r="AS42" s="43"/>
      <c r="AT42" s="43"/>
      <c r="AU42" s="3" t="str">
        <f>IF(AND(G42&lt;&gt;"LIBSETS_SETTYPE_BATTLEGROUND",G42&lt;&gt;"LIBSETS_SETTYPE_SPECIAL"),IF(AV42&lt;&gt;"",VLOOKUP(AV42,'ESO zone constants'!$D$3:$H$4953,5,FALSE),""),"")</f>
        <v/>
      </c>
      <c r="AW42" s="44"/>
      <c r="AX42" s="43"/>
      <c r="AY42" s="43"/>
      <c r="AZ42" s="83" t="s">
        <v>2668</v>
      </c>
      <c r="BA42" s="83"/>
      <c r="BB42" s="83"/>
      <c r="BC42" s="21" t="str">
        <f>IF(A42="???","--","")&amp;IF(F42&lt;&gt;"Not in the game (anymore)",IF(A42&lt;&gt;"",CONCATENATE("[",A42,"] = {wayshrines={")&amp;IF(K42&lt;&gt;"",CONCATENATE(K42,","),"")&amp;IF(L42&lt;&gt;"",CONCATENATE(L42,","),"")&amp;IF(M42&lt;&gt;"",CONCATENATE(M42,","),"")&amp;CONCATENATE("}")&amp;IF(VALUE(N42)&gt;0,CONCATENATE(", traitsNeeded=",N42),"")&amp;CONCATENATE(", dlcId=",IF(T42&lt;&gt;"",T42,"DLC_BASE_GAME")),""),"")</f>
        <v>[60] = {wayshrines={55,55,55,}, dlcId=DLC_BASE_GAME</v>
      </c>
      <c r="BD42" s="21" t="str">
        <f>IF(F42&lt;&gt;"Not in the game (anymore)",IF(A42&lt;&gt;"",IF(Q42&lt;&gt;"",CONCATENATE(", zoneIds={",Q42),"")&amp;IF(Z42&lt;&gt;"",CONCATENATE(",",Z42),"")&amp;IF(AF42&lt;&gt;"",CONCATENATE(",",AF42),"")&amp;IF(AK42&lt;&gt;"",CONCATENATE(",",AK42),"")&amp;IF(AP42&lt;&gt;"",CONCATENATE(",",AP42),"")&amp;IF(AU42&lt;&gt;"",CONCATENATE(",",AU42),"")&amp;IF(Q42&lt;&gt;"",CONCATENATE("}",""),"")&amp;IF(OR(I42="true",I42="false",I42&lt;&gt;""), CONCATENATE(", veteran=", I42), ""),""),"")</f>
        <v>, zoneIds={20,20,20,20}, veteran=false</v>
      </c>
      <c r="BE42" s="21" t="str">
        <f>IF(A42&lt;&gt;"",IF(F42&lt;&gt;"Not in the game (anymore)",IF(A42&lt;&gt;"",", setType="&amp;G42,"")&amp;IF(J42="true",", multiTrialSet=true",""),"")
&amp; IF(AND(H42&lt;&gt;"",ISNUMBER(H42)),", undauntedChestId=" &amp; H42,""),"")</f>
        <v>, setType=LIBSETS_SETTYPE_OVERLAND</v>
      </c>
      <c r="BF42" s="21" t="str">
        <f>IF(A42&lt;&gt;"",IF(F42&lt;&gt;"Not in the game (anymore)",IF(AZ42&lt;&gt;"",", isProcSetAllowedInPvP="&amp; AZ42,"")
&amp; IF(F42&lt;&gt;"Not in the game (anymore)",
  IF(V42&lt;&gt;"",", dropMechanic={"&amp;V42&amp;IF(AB42&lt;&gt;"",","&amp;AB42,"")&amp;IF(AH42&lt;&gt;"",","&amp;AH42,"")&amp;IF(AM42&lt;&gt;"",","&amp;AM42,"")&amp;IF(AR42&lt;&gt;"",","&amp;AR42,"")&amp;IF(AW42&lt;&gt;"",","&amp;AW42,"")&amp;"}"
     &amp;IF(OR(W42&lt;&gt;"",AC42&lt;&gt;"",AI42&lt;&gt;"",AN42&lt;&gt;"",AS42&lt;&gt;"",AX42&lt;&gt;"",X42&lt;&gt;"",AD42&lt;&gt;"",AJ42&lt;&gt;"",AO42&lt;&gt;"",AT42&lt;&gt;"",AY42&lt;&gt;""),", dropMechanicDropLocationNames={"
        &amp; IF(OR(W42&lt;&gt;"",AC42&lt;&gt;"",AI42&lt;&gt;"",AN42&lt;&gt;"",AS42&lt;&gt;"",AX42&lt;&gt;""),"['en']={"&amp;IF(W42&lt;&gt;"","'"&amp;W42&amp;"',","'',")&amp;IF(AC42&lt;&gt;"","'"&amp;AC42&amp;"',","'',")&amp;IF(AI42&lt;&gt;"","'"&amp;AI42&amp;"',","'',")&amp;IF(AN42&lt;&gt;"","'"&amp;AN42&amp;"',","'',")&amp;IF(AS42&lt;&gt;"","'"&amp;AS42&amp;"',","'',")&amp;IF(AX42&lt;&gt;"","'"&amp;AX42&amp;"',","'',")&amp;"},","")
        &amp; IF(OR(X42&lt;&gt;"",AD42&lt;&gt;"",AJ42&lt;&gt;"",AO42&lt;&gt;"",AT42&lt;&gt;"",AY42&lt;&gt;""),"['de']={"&amp;IF(X42&lt;&gt;"","'"&amp;X42&amp;"',","'',")&amp;IF(AD42&lt;&gt;"","'"&amp;AD42&amp;"',","'',")&amp;IF(AJ42&lt;&gt;"","'"&amp;AJ42&amp;"',","'',")&amp;IF(AO42&lt;&gt;"","'"&amp;AO42&amp;"',","'',")&amp;IF(AT42&lt;&gt;"","'"&amp;AT42&amp;"',","'',")&amp;IF(AY42&lt;&gt;"","'"&amp;AY42&amp;"',","'',")&amp;"},","")
     &amp; "}",""),"")),""),"")</f>
        <v>, isProcSetAllowedInPvP=1, dropMechanic={LIBSETS_DROP_MECHANIC_OVERLAND_BOSS_DELVE,LIBSETS_DROP_MECHANIC_OVERLAND_WORLDBOSS,LIBSETS_DROP_MECHANIC_OVERLAND_BOSS_PUBLIC_DUNGEON,LIBSETS_DROP_MECHANIC_OVERLAND_CHEST}</v>
      </c>
      <c r="BG42" s="21" t="str">
        <f>IF(A42&lt;&gt;"",IF(F42&lt;&gt;"Not in the game (anymore)",
IF(OR(BA42&lt;&gt;"",BB42&lt;&gt;""),", addTooltip={" &amp; IF(BA42&lt;&gt;"","['en']='"&amp; BA42 &amp; "',","")  &amp; IF(AND(BA42&lt;&gt;"",BA42&lt;&gt;BB42), IF(BB42&lt;&gt;"","['de']='"&amp; BB42 &amp; "',",""),"") &amp; "},","")
&amp; "},"
&amp; IF(C42&lt;&gt;"",CONCATENATE(" --",C42," / ",B42,"   [",IF(R42&lt;&gt;"",R42,""),IF(AA42&lt;&gt;"",", "&amp;AA42,""),IF(AG42&lt;&gt;"",", "&amp;AG42,""),IF(AL42&lt;&gt;"",", "&amp;AL42,""),IF(AQ42&lt;&gt;"",", "&amp;AQ42,""),IF(AV42&lt;&gt;"",", "&amp;AV42,""),"]")),""),"")</f>
        <v>}, --Darkstride / Dunkelschritt   [Rivenspire, Rivenspire, Rivenspire, Rivenspire]</v>
      </c>
    </row>
    <row r="43" spans="1:59" x14ac:dyDescent="0.25">
      <c r="A43" s="12">
        <v>61</v>
      </c>
      <c r="B43" t="s">
        <v>784</v>
      </c>
      <c r="C43" t="s">
        <v>785</v>
      </c>
      <c r="D43" s="3">
        <f>A43</f>
        <v>61</v>
      </c>
      <c r="E43" s="60"/>
      <c r="G43" s="8" t="s">
        <v>1477</v>
      </c>
      <c r="I43" t="s">
        <v>91</v>
      </c>
      <c r="J43" t="s">
        <v>91</v>
      </c>
      <c r="K43">
        <v>98</v>
      </c>
      <c r="L43">
        <v>98</v>
      </c>
      <c r="M43">
        <v>98</v>
      </c>
      <c r="O43" s="65" t="s">
        <v>51</v>
      </c>
      <c r="Q43" s="3">
        <f>IF(AND(G43&lt;&gt;"LIBSETS_SETTYPE_BATTLEGROUND",G43&lt;&gt;"LIBSETS_SETTYPE_SPECIAL"), IF(R43&lt;&gt;"",VLOOKUP(R43,'ESO zone constants'!$D$3:$H$10001,5,FALSE),""),"")</f>
        <v>283</v>
      </c>
      <c r="R43" t="str">
        <f>IF(AND(O43&lt;&gt;"",NOT(ISERROR(O43))),O43,
IF(AND(P43&lt;&gt;"",ISNUMBER(P43),P43&gt;0,NOT(ISNA(P43))),VLOOKUP(P43,'ESO zone constants'!$A$3:$D$9999,4,FALSE),
IF(AND(K43&lt;&gt;"",K43&gt;0,NOT(ISERROR(K43))),VLOOKUP(K43,'ESO dumped WayshrineInfo'!$K$3:$N$9994,4,FALSE),"")))</f>
        <v>Fungal Grotto I</v>
      </c>
      <c r="T43" s="19" t="str">
        <f>IF(AND(S43&lt;&gt;"",NOT(ISERROR(S43))),S43,IF(Q43&lt;&gt;"",IF(NOT(ISERROR(VLOOKUP(Q43,'ESO Dungeon constants'!$D$3:$H$9999,5,FALSE))),VLOOKUP(Q43,'ESO Dungeon constants'!$D$3:$I$9999,6,FALSE),VLOOKUP(Q43,'ESO zone constants'!$H$3:$K$9987,4,FALSE)),""))</f>
        <v>DLC_BASE_GAME</v>
      </c>
      <c r="U43" s="3" t="str">
        <f>IF(T43&lt;&gt;"",VLOOKUP(T43,'LibSets constants'!$B$4:$C$1003,2,FALSE),"")</f>
        <v>Included in base game</v>
      </c>
      <c r="V43" s="33" t="s">
        <v>3356</v>
      </c>
      <c r="Y43" s="65">
        <v>934</v>
      </c>
      <c r="Z43" s="3">
        <f>IF(AND(G43&lt;&gt;"LIBSETS_SETTYPE_BATTLEGROUND",G43&lt;&gt;"LIBSETS_SETTYPE_SPECIAL"),
IF(AND(Y43&lt;&gt;"",ISNUMBER(Y43),NOT(ISNA(Y43))),Y43,
   IF(AND(L43&lt;&gt;"",ISNUMBER(L43),L43&gt;0,NOT(ISNA(L43))),VLOOKUP(L43,'ESO dumped WayshrineInfo'!$K$3:$L$9994,2,FALSE),"")
),"")</f>
        <v>934</v>
      </c>
      <c r="AA43" t="str">
        <f>IF(AND(Z43&lt;&gt;"",ISNUMBER(Z43),NOT(ISNA(Z43))),VLOOKUP(Z43,'ESO zone constants'!$A$3:$D$9999,4,FALSE),"")</f>
        <v>Fungal Grotto II</v>
      </c>
      <c r="AB43" s="33" t="s">
        <v>3356</v>
      </c>
      <c r="AC43" s="43"/>
      <c r="AD43" s="43"/>
      <c r="AE43" s="43"/>
      <c r="AF43" s="3">
        <f>IF(AND(G43&lt;&gt;"LIBSETS_SETTYPE_BATTLEGROUND",G43&lt;&gt;"LIBSETS_SETTYPE_SPECIAL"),
IF(AND(AE43&lt;&gt;"",ISNUMBER(AE43),NOT(ISNA(AE43))),AE43,
   IF(AND(M43&lt;&gt;"",ISNUMBER(M43),M43&gt;0,NOT(ISNA(M43))),VLOOKUP(M43,'ESO dumped WayshrineInfo'!$K$3:$L$9994,2,FALSE),"")
),"")</f>
        <v>41</v>
      </c>
      <c r="AG43" t="str">
        <f>IF(AND(AF43&lt;&gt;"",ISNUMBER(AF43),NOT(ISNA(AF43))),VLOOKUP(AF43,'ESO zone constants'!$A$3:$D$9999,4,FALSE),"")</f>
        <v>Stonefalls</v>
      </c>
      <c r="AH43" s="96" t="s">
        <v>3356</v>
      </c>
      <c r="AI43" s="43"/>
      <c r="AJ43" s="43"/>
      <c r="AK43" s="3" t="str">
        <f>IF(AND(G43&lt;&gt;"LIBSETS_SETTYPE_BATTLEGROUND",G43&lt;&gt;"LIBSETS_SETTYPE_SPECIAL"),IF(AL43&lt;&gt;"",VLOOKUP(AL43,'ESO zone constants'!$D$3:$H$4953,5,FALSE),""),"")</f>
        <v/>
      </c>
      <c r="AM43" s="44"/>
      <c r="AN43" s="43"/>
      <c r="AO43" s="43"/>
      <c r="AP43" s="3" t="str">
        <f>IF(AND(G43&lt;&gt;"LIBSETS_SETTYPE_BATTLEGROUND",G43&lt;&gt;"LIBSETS_SETTYPE_SPECIAL"),IF(AQ43&lt;&gt;"",VLOOKUP(AQ43,'ESO zone constants'!$D$3:$H$4953,5,FALSE),""),"")</f>
        <v/>
      </c>
      <c r="AR43" s="44"/>
      <c r="AS43" s="43"/>
      <c r="AT43" s="43"/>
      <c r="AU43" s="3" t="str">
        <f>IF(AND(G43&lt;&gt;"LIBSETS_SETTYPE_BATTLEGROUND",G43&lt;&gt;"LIBSETS_SETTYPE_SPECIAL"),IF(AV43&lt;&gt;"",VLOOKUP(AV43,'ESO zone constants'!$D$3:$H$4953,5,FALSE),""),"")</f>
        <v/>
      </c>
      <c r="AW43" s="44"/>
      <c r="AX43" s="43"/>
      <c r="AY43" s="43"/>
      <c r="AZ43" s="83" t="s">
        <v>2667</v>
      </c>
      <c r="BA43" s="83"/>
      <c r="BB43" s="83"/>
      <c r="BC43" s="21" t="str">
        <f>IF(A43="???","--","")&amp;IF(F43&lt;&gt;"Not in the game (anymore)",IF(A43&lt;&gt;"",CONCATENATE("[",A43,"] = {wayshrines={")&amp;IF(K43&lt;&gt;"",CONCATENATE(K43,","),"")&amp;IF(L43&lt;&gt;"",CONCATENATE(L43,","),"")&amp;IF(M43&lt;&gt;"",CONCATENATE(M43,","),"")&amp;CONCATENATE("}")&amp;IF(VALUE(N43)&gt;0,CONCATENATE(", traitsNeeded=",N43),"")&amp;CONCATENATE(", dlcId=",IF(T43&lt;&gt;"",T43,"DLC_BASE_GAME")),""),"")</f>
        <v>[61] = {wayshrines={98,98,98,}, dlcId=DLC_BASE_GAME</v>
      </c>
      <c r="BD43" s="21" t="str">
        <f>IF(F43&lt;&gt;"Not in the game (anymore)",IF(A43&lt;&gt;"",IF(Q43&lt;&gt;"",CONCATENATE(", zoneIds={",Q43),"")&amp;IF(Z43&lt;&gt;"",CONCATENATE(",",Z43),"")&amp;IF(AF43&lt;&gt;"",CONCATENATE(",",AF43),"")&amp;IF(AK43&lt;&gt;"",CONCATENATE(",",AK43),"")&amp;IF(AP43&lt;&gt;"",CONCATENATE(",",AP43),"")&amp;IF(AU43&lt;&gt;"",CONCATENATE(",",AU43),"")&amp;IF(Q43&lt;&gt;"",CONCATENATE("}",""),"")&amp;IF(OR(I43="true",I43="false",I43&lt;&gt;""), CONCATENATE(", veteran=", I43), ""),""),"")</f>
        <v>, zoneIds={283,934,41}, veteran=false</v>
      </c>
      <c r="BE43" s="21" t="str">
        <f>IF(A43&lt;&gt;"",IF(F43&lt;&gt;"Not in the game (anymore)",IF(A43&lt;&gt;"",", setType="&amp;G43,"")&amp;IF(J43="true",", multiTrialSet=true",""),"")
&amp; IF(AND(H43&lt;&gt;"",ISNUMBER(H43)),", undauntedChestId=" &amp; H43,""),"")</f>
        <v>, setType=LIBSETS_SETTYPE_DUNGEON</v>
      </c>
      <c r="BF43" s="21" t="str">
        <f>IF(A43&lt;&gt;"",IF(F43&lt;&gt;"Not in the game (anymore)",IF(AZ43&lt;&gt;"",", isProcSetAllowedInPvP="&amp; AZ43,"")
&amp; IF(F43&lt;&gt;"Not in the game (anymore)",
  IF(V43&lt;&gt;"",", dropMechanic={"&amp;V43&amp;IF(AB43&lt;&gt;"",","&amp;AB43,"")&amp;IF(AH43&lt;&gt;"",","&amp;AH43,"")&amp;IF(AM43&lt;&gt;"",","&amp;AM43,"")&amp;IF(AR43&lt;&gt;"",","&amp;AR43,"")&amp;IF(AW43&lt;&gt;"",","&amp;AW43,"")&amp;"}"
     &amp;IF(OR(W43&lt;&gt;"",AC43&lt;&gt;"",AI43&lt;&gt;"",AN43&lt;&gt;"",AS43&lt;&gt;"",AX43&lt;&gt;"",X43&lt;&gt;"",AD43&lt;&gt;"",AJ43&lt;&gt;"",AO43&lt;&gt;"",AT43&lt;&gt;"",AY43&lt;&gt;""),", dropMechanicDropLocationNames={"
        &amp; IF(OR(W43&lt;&gt;"",AC43&lt;&gt;"",AI43&lt;&gt;"",AN43&lt;&gt;"",AS43&lt;&gt;"",AX43&lt;&gt;""),"['en']={"&amp;IF(W43&lt;&gt;"","'"&amp;W43&amp;"',","'',")&amp;IF(AC43&lt;&gt;"","'"&amp;AC43&amp;"',","'',")&amp;IF(AI43&lt;&gt;"","'"&amp;AI43&amp;"',","'',")&amp;IF(AN43&lt;&gt;"","'"&amp;AN43&amp;"',","'',")&amp;IF(AS43&lt;&gt;"","'"&amp;AS43&amp;"',","'',")&amp;IF(AX43&lt;&gt;"","'"&amp;AX43&amp;"',","'',")&amp;"},","")
        &amp; IF(OR(X43&lt;&gt;"",AD43&lt;&gt;"",AJ43&lt;&gt;"",AO43&lt;&gt;"",AT43&lt;&gt;"",AY43&lt;&gt;""),"['de']={"&amp;IF(X43&lt;&gt;"","'"&amp;X43&amp;"',","'',")&amp;IF(AD43&lt;&gt;"","'"&amp;AD43&amp;"',","'',")&amp;IF(AJ43&lt;&gt;"","'"&amp;AJ43&amp;"',","'',")&amp;IF(AO43&lt;&gt;"","'"&amp;AO43&amp;"',","'',")&amp;IF(AT43&lt;&gt;"","'"&amp;AT43&amp;"',","'',")&amp;IF(AY43&lt;&gt;"","'"&amp;AY43&amp;"',","'',")&amp;"},","")
     &amp; "}",""),"")),""),"")</f>
        <v>, dropMechanic={LIBSETS_DROP_MECHANIC_GROUP_DUNGEON_BOSS,LIBSETS_DROP_MECHANIC_GROUP_DUNGEON_BOSS,LIBSETS_DROP_MECHANIC_GROUP_DUNGEON_BOSS}</v>
      </c>
      <c r="BG43" s="21" t="str">
        <f>IF(A43&lt;&gt;"",IF(F43&lt;&gt;"Not in the game (anymore)",
IF(OR(BA43&lt;&gt;"",BB43&lt;&gt;""),", addTooltip={" &amp; IF(BA43&lt;&gt;"","['en']='"&amp; BA43 &amp; "',","")  &amp; IF(AND(BA43&lt;&gt;"",BA43&lt;&gt;BB43), IF(BB43&lt;&gt;"","['de']='"&amp; BB43 &amp; "',",""),"") &amp; "},","")
&amp; "},"
&amp; IF(C43&lt;&gt;"",CONCATENATE(" --",C43," / ",B43,"   [",IF(R43&lt;&gt;"",R43,""),IF(AA43&lt;&gt;"",", "&amp;AA43,""),IF(AG43&lt;&gt;"",", "&amp;AG43,""),IF(AL43&lt;&gt;"",", "&amp;AL43,""),IF(AQ43&lt;&gt;"",", "&amp;AQ43,""),IF(AV43&lt;&gt;"",", "&amp;AV43,""),"]")),""),"")</f>
        <v>}, --Dreugh King Slayer / Dreughkönigsschlächter   [Fungal Grotto I, Fungal Grotto II, Stonefalls]</v>
      </c>
    </row>
    <row r="44" spans="1:59" x14ac:dyDescent="0.25">
      <c r="A44" s="12">
        <v>62</v>
      </c>
      <c r="B44" t="s">
        <v>786</v>
      </c>
      <c r="C44" t="s">
        <v>2567</v>
      </c>
      <c r="D44" s="3">
        <f>A44</f>
        <v>62</v>
      </c>
      <c r="E44" s="60"/>
      <c r="G44" s="8" t="s">
        <v>1480</v>
      </c>
      <c r="I44" t="s">
        <v>91</v>
      </c>
      <c r="J44" t="s">
        <v>91</v>
      </c>
      <c r="K44">
        <v>48</v>
      </c>
      <c r="L44">
        <v>48</v>
      </c>
      <c r="M44">
        <v>48</v>
      </c>
      <c r="O44" s="65" t="s">
        <v>114</v>
      </c>
      <c r="Q44" s="3">
        <f>IF(AND(G44&lt;&gt;"LIBSETS_SETTYPE_BATTLEGROUND",G44&lt;&gt;"LIBSETS_SETTYPE_SPECIAL"), IF(R44&lt;&gt;"",VLOOKUP(R44,'ESO zone constants'!$D$3:$H$10001,5,FALSE),""),"")</f>
        <v>117</v>
      </c>
      <c r="R44" t="str">
        <f>IF(AND(O44&lt;&gt;"",NOT(ISERROR(O44))),O44,
IF(AND(P44&lt;&gt;"",ISNUMBER(P44),P44&gt;0,NOT(ISNA(P44))),VLOOKUP(P44,'ESO zone constants'!$A$3:$D$9999,4,FALSE),
IF(AND(K44&lt;&gt;"",K44&gt;0,NOT(ISERROR(K44))),VLOOKUP(K44,'ESO dumped WayshrineInfo'!$K$3:$N$9994,4,FALSE),"")))</f>
        <v>Shadowfen</v>
      </c>
      <c r="T44" s="19" t="str">
        <f>IF(AND(S44&lt;&gt;"",NOT(ISERROR(S44))),S44,IF(Q44&lt;&gt;"",IF(NOT(ISERROR(VLOOKUP(Q44,'ESO Dungeon constants'!$D$3:$H$9999,5,FALSE))),VLOOKUP(Q44,'ESO Dungeon constants'!$D$3:$I$9999,6,FALSE),VLOOKUP(Q44,'ESO zone constants'!$H$3:$K$9987,4,FALSE)),""))</f>
        <v>DLC_BASE_GAME</v>
      </c>
      <c r="U44" s="3" t="str">
        <f>IF(T44&lt;&gt;"",VLOOKUP(T44,'LibSets constants'!$B$4:$C$1003,2,FALSE),"")</f>
        <v>Included in base game</v>
      </c>
      <c r="V44" s="33" t="s">
        <v>1560</v>
      </c>
      <c r="Y44" s="65"/>
      <c r="Z44" s="3">
        <f>IF(AND(G44&lt;&gt;"LIBSETS_SETTYPE_BATTLEGROUND",G44&lt;&gt;"LIBSETS_SETTYPE_SPECIAL"),
IF(AND(Y44&lt;&gt;"",ISNUMBER(Y44),NOT(ISNA(Y44))),Y44,
   IF(AND(L44&lt;&gt;"",ISNUMBER(L44),L44&gt;0,NOT(ISNA(L44))),VLOOKUP(L44,'ESO dumped WayshrineInfo'!$K$3:$L$9994,2,FALSE),"")
),"")</f>
        <v>117</v>
      </c>
      <c r="AA44" t="str">
        <f>IF(AND(Z44&lt;&gt;"",ISNUMBER(Z44),NOT(ISNA(Z44))),VLOOKUP(Z44,'ESO zone constants'!$A$3:$D$9999,4,FALSE),"")</f>
        <v>Shadowfen</v>
      </c>
      <c r="AB44" s="33" t="s">
        <v>1561</v>
      </c>
      <c r="AC44" s="43"/>
      <c r="AD44" s="43"/>
      <c r="AE44" s="43"/>
      <c r="AF44" s="3">
        <f>IF(AND(G44&lt;&gt;"LIBSETS_SETTYPE_BATTLEGROUND",G44&lt;&gt;"LIBSETS_SETTYPE_SPECIAL"),
IF(AND(AE44&lt;&gt;"",ISNUMBER(AE44),NOT(ISNA(AE44))),AE44,
   IF(AND(M44&lt;&gt;"",ISNUMBER(M44),M44&gt;0,NOT(ISNA(M44))),VLOOKUP(M44,'ESO dumped WayshrineInfo'!$K$3:$L$9994,2,FALSE),"")
),"")</f>
        <v>117</v>
      </c>
      <c r="AG44" t="str">
        <f>IF(AND(AF44&lt;&gt;"",ISNUMBER(AF44),NOT(ISNA(AF44))),VLOOKUP(AF44,'ESO zone constants'!$A$3:$D$9999,4,FALSE),"")</f>
        <v>Shadowfen</v>
      </c>
      <c r="AH44" s="44" t="s">
        <v>1562</v>
      </c>
      <c r="AI44" s="43"/>
      <c r="AJ44" s="43"/>
      <c r="AK44" s="3">
        <f>IF(AND(G44&lt;&gt;"LIBSETS_SETTYPE_BATTLEGROUND",G44&lt;&gt;"LIBSETS_SETTYPE_SPECIAL"),IF(AL44&lt;&gt;"",VLOOKUP(AL44,'ESO zone constants'!$D$3:$H$4953,5,FALSE),""),"")</f>
        <v>117</v>
      </c>
      <c r="AL44" t="s">
        <v>114</v>
      </c>
      <c r="AM44" s="44" t="s">
        <v>1563</v>
      </c>
      <c r="AN44" s="43"/>
      <c r="AO44" s="43"/>
      <c r="AP44" s="3" t="str">
        <f>IF(AND(G44&lt;&gt;"LIBSETS_SETTYPE_BATTLEGROUND",G44&lt;&gt;"LIBSETS_SETTYPE_SPECIAL"),IF(AQ44&lt;&gt;"",VLOOKUP(AQ44,'ESO zone constants'!$D$3:$H$4953,5,FALSE),""),"")</f>
        <v/>
      </c>
      <c r="AR44" s="44"/>
      <c r="AS44" s="43"/>
      <c r="AT44" s="43"/>
      <c r="AU44" s="3" t="str">
        <f>IF(AND(G44&lt;&gt;"LIBSETS_SETTYPE_BATTLEGROUND",G44&lt;&gt;"LIBSETS_SETTYPE_SPECIAL"),IF(AV44&lt;&gt;"",VLOOKUP(AV44,'ESO zone constants'!$D$3:$H$4953,5,FALSE),""),"")</f>
        <v/>
      </c>
      <c r="AW44" s="44"/>
      <c r="AX44" s="43"/>
      <c r="AY44" s="43"/>
      <c r="AZ44" s="83" t="s">
        <v>2667</v>
      </c>
      <c r="BA44" s="83"/>
      <c r="BB44" s="83"/>
      <c r="BC44" s="21" t="str">
        <f>IF(A44="???","--","")&amp;IF(F44&lt;&gt;"Not in the game (anymore)",IF(A44&lt;&gt;"",CONCATENATE("[",A44,"] = {wayshrines={")&amp;IF(K44&lt;&gt;"",CONCATENATE(K44,","),"")&amp;IF(L44&lt;&gt;"",CONCATENATE(L44,","),"")&amp;IF(M44&lt;&gt;"",CONCATENATE(M44,","),"")&amp;CONCATENATE("}")&amp;IF(VALUE(N44)&gt;0,CONCATENATE(", traitsNeeded=",N44),"")&amp;CONCATENATE(", dlcId=",IF(T44&lt;&gt;"",T44,"DLC_BASE_GAME")),""),"")</f>
        <v>[62] = {wayshrines={48,48,48,}, dlcId=DLC_BASE_GAME</v>
      </c>
      <c r="BD44" s="21" t="str">
        <f>IF(F44&lt;&gt;"Not in the game (anymore)",IF(A44&lt;&gt;"",IF(Q44&lt;&gt;"",CONCATENATE(", zoneIds={",Q44),"")&amp;IF(Z44&lt;&gt;"",CONCATENATE(",",Z44),"")&amp;IF(AF44&lt;&gt;"",CONCATENATE(",",AF44),"")&amp;IF(AK44&lt;&gt;"",CONCATENATE(",",AK44),"")&amp;IF(AP44&lt;&gt;"",CONCATENATE(",",AP44),"")&amp;IF(AU44&lt;&gt;"",CONCATENATE(",",AU44),"")&amp;IF(Q44&lt;&gt;"",CONCATENATE("}",""),"")&amp;IF(OR(I44="true",I44="false",I44&lt;&gt;""), CONCATENATE(", veteran=", I44), ""),""),"")</f>
        <v>, zoneIds={117,117,117,117}, veteran=false</v>
      </c>
      <c r="BE44" s="21" t="str">
        <f>IF(A44&lt;&gt;"",IF(F44&lt;&gt;"Not in the game (anymore)",IF(A44&lt;&gt;"",", setType="&amp;G44,"")&amp;IF(J44="true",", multiTrialSet=true",""),"")
&amp; IF(AND(H44&lt;&gt;"",ISNUMBER(H44)),", undauntedChestId=" &amp; H44,""),"")</f>
        <v>, setType=LIBSETS_SETTYPE_OVERLAND</v>
      </c>
      <c r="BF44" s="21" t="str">
        <f>IF(A44&lt;&gt;"",IF(F44&lt;&gt;"Not in the game (anymore)",IF(AZ44&lt;&gt;"",", isProcSetAllowedInPvP="&amp; AZ44,"")
&amp; IF(F44&lt;&gt;"Not in the game (anymore)",
  IF(V44&lt;&gt;"",", dropMechanic={"&amp;V44&amp;IF(AB44&lt;&gt;"",","&amp;AB44,"")&amp;IF(AH44&lt;&gt;"",","&amp;AH44,"")&amp;IF(AM44&lt;&gt;"",","&amp;AM44,"")&amp;IF(AR44&lt;&gt;"",","&amp;AR44,"")&amp;IF(AW44&lt;&gt;"",","&amp;AW44,"")&amp;"}"
     &amp;IF(OR(W44&lt;&gt;"",AC44&lt;&gt;"",AI44&lt;&gt;"",AN44&lt;&gt;"",AS44&lt;&gt;"",AX44&lt;&gt;"",X44&lt;&gt;"",AD44&lt;&gt;"",AJ44&lt;&gt;"",AO44&lt;&gt;"",AT44&lt;&gt;"",AY44&lt;&gt;""),", dropMechanicDropLocationNames={"
        &amp; IF(OR(W44&lt;&gt;"",AC44&lt;&gt;"",AI44&lt;&gt;"",AN44&lt;&gt;"",AS44&lt;&gt;"",AX44&lt;&gt;""),"['en']={"&amp;IF(W44&lt;&gt;"","'"&amp;W44&amp;"',","'',")&amp;IF(AC44&lt;&gt;"","'"&amp;AC44&amp;"',","'',")&amp;IF(AI44&lt;&gt;"","'"&amp;AI44&amp;"',","'',")&amp;IF(AN44&lt;&gt;"","'"&amp;AN44&amp;"',","'',")&amp;IF(AS44&lt;&gt;"","'"&amp;AS44&amp;"',","'',")&amp;IF(AX44&lt;&gt;"","'"&amp;AX44&amp;"',","'',")&amp;"},","")
        &amp; IF(OR(X44&lt;&gt;"",AD44&lt;&gt;"",AJ44&lt;&gt;"",AO44&lt;&gt;"",AT44&lt;&gt;"",AY44&lt;&gt;""),"['de']={"&amp;IF(X44&lt;&gt;"","'"&amp;X44&amp;"',","'',")&amp;IF(AD44&lt;&gt;"","'"&amp;AD44&amp;"',","'',")&amp;IF(AJ44&lt;&gt;"","'"&amp;AJ44&amp;"',","'',")&amp;IF(AO44&lt;&gt;"","'"&amp;AO44&amp;"',","'',")&amp;IF(AT44&lt;&gt;"","'"&amp;AT44&amp;"',","'',")&amp;IF(AY44&lt;&gt;"","'"&amp;AY44&amp;"',","'',")&amp;"},","")
     &amp; "}",""),"")),""),"")</f>
        <v>, dropMechanic={LIBSETS_DROP_MECHANIC_OVERLAND_BOSS_DELVE,LIBSETS_DROP_MECHANIC_OVERLAND_WORLDBOSS,LIBSETS_DROP_MECHANIC_OVERLAND_BOSS_PUBLIC_DUNGEON,LIBSETS_DROP_MECHANIC_OVERLAND_CHEST}</v>
      </c>
      <c r="BG44" s="21" t="str">
        <f>IF(A44&lt;&gt;"",IF(F44&lt;&gt;"Not in the game (anymore)",
IF(OR(BA44&lt;&gt;"",BB44&lt;&gt;""),", addTooltip={" &amp; IF(BA44&lt;&gt;"","['en']='"&amp; BA44 &amp; "',","")  &amp; IF(AND(BA44&lt;&gt;"",BA44&lt;&gt;BB44), IF(BB44&lt;&gt;"","['de']='"&amp; BB44 &amp; "',",""),"") &amp; "},","")
&amp; "},"
&amp; IF(C44&lt;&gt;"",CONCATENATE(" --",C44," / ",B44,"   [",IF(R44&lt;&gt;"",R44,""),IF(AA44&lt;&gt;"",", "&amp;AA44,""),IF(AG44&lt;&gt;"",", "&amp;AG44,""),IF(AL44&lt;&gt;"",", "&amp;AL44,""),IF(AQ44&lt;&gt;"",", "&amp;AQ44,""),IF(AV44&lt;&gt;"",", "&amp;AV44,""),"]")),""),"")</f>
        <v>}, --Hatchling\'s Shell / Schlüpflingspanzer   [Shadowfen, Shadowfen, Shadowfen, Shadowfen]</v>
      </c>
    </row>
    <row r="45" spans="1:59" x14ac:dyDescent="0.25">
      <c r="A45" s="12">
        <v>63</v>
      </c>
      <c r="B45" t="s">
        <v>787</v>
      </c>
      <c r="C45" t="s">
        <v>788</v>
      </c>
      <c r="D45" s="3">
        <f>A45</f>
        <v>63</v>
      </c>
      <c r="E45" s="60"/>
      <c r="G45" s="8" t="s">
        <v>1475</v>
      </c>
      <c r="I45" t="s">
        <v>91</v>
      </c>
      <c r="J45" t="s">
        <v>91</v>
      </c>
      <c r="K45">
        <v>-1</v>
      </c>
      <c r="L45">
        <v>-1</v>
      </c>
      <c r="M45">
        <v>-1</v>
      </c>
      <c r="O45" s="65" t="s">
        <v>125</v>
      </c>
      <c r="Q45" s="3">
        <f>IF(AND(G45&lt;&gt;"LIBSETS_SETTYPE_BATTLEGROUND",G45&lt;&gt;"LIBSETS_SETTYPE_SPECIAL"), IF(R45&lt;&gt;"",VLOOKUP(R45,'ESO zone constants'!$D$3:$H$10001,5,FALSE),""),"")</f>
        <v>181</v>
      </c>
      <c r="R45" t="str">
        <f>IF(AND(O45&lt;&gt;"",NOT(ISERROR(O45))),O45,
IF(AND(P45&lt;&gt;"",ISNUMBER(P45),P45&gt;0,NOT(ISNA(P45))),VLOOKUP(P45,'ESO zone constants'!$A$3:$D$9999,4,FALSE),
IF(AND(K45&lt;&gt;"",K45&gt;0,NOT(ISERROR(K45))),VLOOKUP(K45,'ESO dumped WayshrineInfo'!$K$3:$N$9994,4,FALSE),"")))</f>
        <v>Cyrodiil</v>
      </c>
      <c r="T45" s="19" t="str">
        <f>IF(AND(S45&lt;&gt;"",NOT(ISERROR(S45))),S45,IF(Q45&lt;&gt;"",IF(NOT(ISERROR(VLOOKUP(Q45,'ESO Dungeon constants'!$D$3:$H$9999,5,FALSE))),VLOOKUP(Q45,'ESO Dungeon constants'!$D$3:$I$9999,6,FALSE),VLOOKUP(Q45,'ESO zone constants'!$H$3:$K$9987,4,FALSE)),""))</f>
        <v>DLC_BASE_GAME</v>
      </c>
      <c r="U45" s="3" t="str">
        <f>IF(T45&lt;&gt;"",VLOOKUP(T45,'LibSets constants'!$B$4:$C$1003,2,FALSE),"")</f>
        <v>Included in base game</v>
      </c>
      <c r="V45" s="33" t="s">
        <v>1535</v>
      </c>
      <c r="Y45" s="65"/>
      <c r="Z45" s="3" t="str">
        <f>IF(AND(G45&lt;&gt;"LIBSETS_SETTYPE_BATTLEGROUND",G45&lt;&gt;"LIBSETS_SETTYPE_SPECIAL"),
IF(AND(Y45&lt;&gt;"",ISNUMBER(Y45),NOT(ISNA(Y45))),Y45,
   IF(AND(L45&lt;&gt;"",ISNUMBER(L45),L45&gt;0,NOT(ISNA(L45))),VLOOKUP(L45,'ESO dumped WayshrineInfo'!$K$3:$L$9994,2,FALSE),"")
),"")</f>
        <v/>
      </c>
      <c r="AA45" t="str">
        <f>IF(AND(Z45&lt;&gt;"",ISNUMBER(Z45),NOT(ISNA(Z45))),VLOOKUP(Z45,'ESO zone constants'!$A$3:$D$9999,4,FALSE),"")</f>
        <v/>
      </c>
      <c r="AC45" s="43" t="str">
        <f>IF(AB45&lt;&gt;"",IF(AB45&lt;&gt;"LIBSETS_DROP_MECHANIC_MONSTER_NAME",VLOOKUP(AB45,'LibSets constants'!$I$4:$L$1003,3,FALSE),""),"")</f>
        <v/>
      </c>
      <c r="AD45" s="43" t="str">
        <f>IF(AB45&lt;&gt;"",IF(AB45&lt;&gt;"LIBSETS_DROP_MECHANIC_MONSTER_NAME",VLOOKUP(AB45,'LibSets constants'!$I$4:$L$1003,4,FALSE),""),"")</f>
        <v/>
      </c>
      <c r="AE45" s="43"/>
      <c r="AF45" s="3" t="str">
        <f>IF(AND(G45&lt;&gt;"LIBSETS_SETTYPE_BATTLEGROUND",G45&lt;&gt;"LIBSETS_SETTYPE_SPECIAL"),
IF(AND(AE45&lt;&gt;"",ISNUMBER(AE45),NOT(ISNA(AE45))),AE45,
   IF(AND(M45&lt;&gt;"",ISNUMBER(M45),M45&gt;0,NOT(ISNA(M45))),VLOOKUP(M45,'ESO dumped WayshrineInfo'!$K$3:$L$9994,2,FALSE),"")
),"")</f>
        <v/>
      </c>
      <c r="AG45" t="str">
        <f>IF(AND(AF45&lt;&gt;"",ISNUMBER(AF45),NOT(ISNA(AF45))),VLOOKUP(AF45,'ESO zone constants'!$A$3:$D$9999,4,FALSE),"")</f>
        <v/>
      </c>
      <c r="AH45" s="44"/>
      <c r="AI45" s="43"/>
      <c r="AJ45" s="43"/>
      <c r="AK45" s="3" t="str">
        <f>IF(AND(G45&lt;&gt;"LIBSETS_SETTYPE_BATTLEGROUND",G45&lt;&gt;"LIBSETS_SETTYPE_SPECIAL"),IF(AL45&lt;&gt;"",VLOOKUP(AL45,'ESO zone constants'!$D$3:$H$4953,5,FALSE),""),"")</f>
        <v/>
      </c>
      <c r="AM45" s="44"/>
      <c r="AN45" s="43"/>
      <c r="AO45" s="43"/>
      <c r="AP45" s="3" t="str">
        <f>IF(AND(G45&lt;&gt;"LIBSETS_SETTYPE_BATTLEGROUND",G45&lt;&gt;"LIBSETS_SETTYPE_SPECIAL"),IF(AQ45&lt;&gt;"",VLOOKUP(AQ45,'ESO zone constants'!$D$3:$H$4953,5,FALSE),""),"")</f>
        <v/>
      </c>
      <c r="AR45" s="44"/>
      <c r="AS45" s="43"/>
      <c r="AT45" s="43"/>
      <c r="AU45" s="3" t="str">
        <f>IF(AND(G45&lt;&gt;"LIBSETS_SETTYPE_BATTLEGROUND",G45&lt;&gt;"LIBSETS_SETTYPE_SPECIAL"),IF(AV45&lt;&gt;"",VLOOKUP(AV45,'ESO zone constants'!$D$3:$H$4953,5,FALSE),""),"")</f>
        <v/>
      </c>
      <c r="AW45" s="44"/>
      <c r="AX45" s="43"/>
      <c r="AY45" s="43"/>
      <c r="AZ45" s="83" t="s">
        <v>2667</v>
      </c>
      <c r="BA45" s="83"/>
      <c r="BB45" s="83"/>
      <c r="BC45" s="21" t="str">
        <f>IF(A45="???","--","")&amp;IF(F45&lt;&gt;"Not in the game (anymore)",IF(A45&lt;&gt;"",CONCATENATE("[",A45,"] = {wayshrines={")&amp;IF(K45&lt;&gt;"",CONCATENATE(K45,","),"")&amp;IF(L45&lt;&gt;"",CONCATENATE(L45,","),"")&amp;IF(M45&lt;&gt;"",CONCATENATE(M45,","),"")&amp;CONCATENATE("}")&amp;IF(VALUE(N45)&gt;0,CONCATENATE(", traitsNeeded=",N45),"")&amp;CONCATENATE(", dlcId=",IF(T45&lt;&gt;"",T45,"DLC_BASE_GAME")),""),"")</f>
        <v>[63] = {wayshrines={-1,-1,-1,}, dlcId=DLC_BASE_GAME</v>
      </c>
      <c r="BD45" s="21" t="str">
        <f>IF(F45&lt;&gt;"Not in the game (anymore)",IF(A45&lt;&gt;"",IF(Q45&lt;&gt;"",CONCATENATE(", zoneIds={",Q45),"")&amp;IF(Z45&lt;&gt;"",CONCATENATE(",",Z45),"")&amp;IF(AF45&lt;&gt;"",CONCATENATE(",",AF45),"")&amp;IF(AK45&lt;&gt;"",CONCATENATE(",",AK45),"")&amp;IF(AP45&lt;&gt;"",CONCATENATE(",",AP45),"")&amp;IF(AU45&lt;&gt;"",CONCATENATE(",",AU45),"")&amp;IF(Q45&lt;&gt;"",CONCATENATE("}",""),"")&amp;IF(OR(I45="true",I45="false",I45&lt;&gt;""), CONCATENATE(", veteran=", I45), ""),""),"")</f>
        <v>, zoneIds={181}, veteran=false</v>
      </c>
      <c r="BE45" s="21" t="str">
        <f>IF(A45&lt;&gt;"",IF(F45&lt;&gt;"Not in the game (anymore)",IF(A45&lt;&gt;"",", setType="&amp;G45,"")&amp;IF(J45="true",", multiTrialSet=true",""),"")
&amp; IF(AND(H45&lt;&gt;"",ISNUMBER(H45)),", undauntedChestId=" &amp; H45,""),"")</f>
        <v>, setType=LIBSETS_SETTYPE_CYRODIIL</v>
      </c>
      <c r="BF45" s="21" t="str">
        <f>IF(A45&lt;&gt;"",IF(F45&lt;&gt;"Not in the game (anymore)",IF(AZ45&lt;&gt;"",", isProcSetAllowedInPvP="&amp; AZ45,"")
&amp; IF(F45&lt;&gt;"Not in the game (anymore)",
  IF(V45&lt;&gt;"",", dropMechanic={"&amp;V45&amp;IF(AB45&lt;&gt;"",","&amp;AB45,"")&amp;IF(AH45&lt;&gt;"",","&amp;AH45,"")&amp;IF(AM45&lt;&gt;"",","&amp;AM45,"")&amp;IF(AR45&lt;&gt;"",","&amp;AR45,"")&amp;IF(AW45&lt;&gt;"",","&amp;AW45,"")&amp;"}"
     &amp;IF(OR(W45&lt;&gt;"",AC45&lt;&gt;"",AI45&lt;&gt;"",AN45&lt;&gt;"",AS45&lt;&gt;"",AX45&lt;&gt;"",X45&lt;&gt;"",AD45&lt;&gt;"",AJ45&lt;&gt;"",AO45&lt;&gt;"",AT45&lt;&gt;"",AY45&lt;&gt;""),", dropMechanicDropLocationNames={"
        &amp; IF(OR(W45&lt;&gt;"",AC45&lt;&gt;"",AI45&lt;&gt;"",AN45&lt;&gt;"",AS45&lt;&gt;"",AX45&lt;&gt;""),"['en']={"&amp;IF(W45&lt;&gt;"","'"&amp;W45&amp;"',","'',")&amp;IF(AC45&lt;&gt;"","'"&amp;AC45&amp;"',","'',")&amp;IF(AI45&lt;&gt;"","'"&amp;AI45&amp;"',","'',")&amp;IF(AN45&lt;&gt;"","'"&amp;AN45&amp;"',","'',")&amp;IF(AS45&lt;&gt;"","'"&amp;AS45&amp;"',","'',")&amp;IF(AX45&lt;&gt;"","'"&amp;AX45&amp;"',","'',")&amp;"},","")
        &amp; IF(OR(X45&lt;&gt;"",AD45&lt;&gt;"",AJ45&lt;&gt;"",AO45&lt;&gt;"",AT45&lt;&gt;"",AY45&lt;&gt;""),"['de']={"&amp;IF(X45&lt;&gt;"","'"&amp;X45&amp;"',","'',")&amp;IF(AD45&lt;&gt;"","'"&amp;AD45&amp;"',","'',")&amp;IF(AJ45&lt;&gt;"","'"&amp;AJ45&amp;"',","'',")&amp;IF(AO45&lt;&gt;"","'"&amp;AO45&amp;"',","'',")&amp;IF(AT45&lt;&gt;"","'"&amp;AT45&amp;"',","'',")&amp;IF(AY45&lt;&gt;"","'"&amp;AY45&amp;"',","'',")&amp;"},","")
     &amp; "}",""),"")),""),"")</f>
        <v>, dropMechanic={LIBSETS_DROP_MECHANIC_CITY_CYRODIIL_VLASTARUS}</v>
      </c>
      <c r="BG45" s="21" t="str">
        <f>IF(A45&lt;&gt;"",IF(F45&lt;&gt;"Not in the game (anymore)",
IF(OR(BA45&lt;&gt;"",BB45&lt;&gt;""),", addTooltip={" &amp; IF(BA45&lt;&gt;"","['en']='"&amp; BA45 &amp; "',","")  &amp; IF(AND(BA45&lt;&gt;"",BA45&lt;&gt;BB45), IF(BB45&lt;&gt;"","['de']='"&amp; BB45 &amp; "',",""),"") &amp; "},","")
&amp; "},"
&amp; IF(C45&lt;&gt;"",CONCATENATE(" --",C45," / ",B45,"   [",IF(R45&lt;&gt;"",R45,""),IF(AA45&lt;&gt;"",", "&amp;AA45,""),IF(AG45&lt;&gt;"",", "&amp;AG45,""),IF(AL45&lt;&gt;"",", "&amp;AL45,""),IF(AQ45&lt;&gt;"",", "&amp;AQ45,""),IF(AV45&lt;&gt;"",", "&amp;AV45,""),"]")),""),"")</f>
        <v>}, --The Juggernaut / Koloss   [Cyrodiil]</v>
      </c>
    </row>
    <row r="46" spans="1:59" x14ac:dyDescent="0.25">
      <c r="A46" s="12">
        <v>64</v>
      </c>
      <c r="B46" t="s">
        <v>789</v>
      </c>
      <c r="C46" t="s">
        <v>2568</v>
      </c>
      <c r="D46" s="3">
        <f>A46</f>
        <v>64</v>
      </c>
      <c r="E46" s="60"/>
      <c r="G46" s="8" t="s">
        <v>1480</v>
      </c>
      <c r="I46" t="s">
        <v>91</v>
      </c>
      <c r="J46" t="s">
        <v>91</v>
      </c>
      <c r="K46">
        <v>143</v>
      </c>
      <c r="L46">
        <v>143</v>
      </c>
      <c r="M46">
        <v>143</v>
      </c>
      <c r="O46" s="65" t="s">
        <v>113</v>
      </c>
      <c r="Q46" s="3">
        <f>IF(AND(G46&lt;&gt;"LIBSETS_SETTYPE_BATTLEGROUND",G46&lt;&gt;"LIBSETS_SETTYPE_SPECIAL"), IF(R46&lt;&gt;"",VLOOKUP(R46,'ESO zone constants'!$D$3:$H$10001,5,FALSE),""),"")</f>
        <v>108</v>
      </c>
      <c r="R46" t="str">
        <f>IF(AND(O46&lt;&gt;"",NOT(ISERROR(O46))),O46,
IF(AND(P46&lt;&gt;"",ISNUMBER(P46),P46&gt;0,NOT(ISNA(P46))),VLOOKUP(P46,'ESO zone constants'!$A$3:$D$9999,4,FALSE),
IF(AND(K46&lt;&gt;"",K46&gt;0,NOT(ISERROR(K46))),VLOOKUP(K46,'ESO dumped WayshrineInfo'!$K$3:$N$9994,4,FALSE),"")))</f>
        <v>Greenshade</v>
      </c>
      <c r="T46" s="19" t="str">
        <f>IF(AND(S46&lt;&gt;"",NOT(ISERROR(S46))),S46,IF(Q46&lt;&gt;"",IF(NOT(ISERROR(VLOOKUP(Q46,'ESO Dungeon constants'!$D$3:$H$9999,5,FALSE))),VLOOKUP(Q46,'ESO Dungeon constants'!$D$3:$I$9999,6,FALSE),VLOOKUP(Q46,'ESO zone constants'!$H$3:$K$9987,4,FALSE)),""))</f>
        <v>DLC_BASE_GAME</v>
      </c>
      <c r="U46" s="3" t="str">
        <f>IF(T46&lt;&gt;"",VLOOKUP(T46,'LibSets constants'!$B$4:$C$1003,2,FALSE),"")</f>
        <v>Included in base game</v>
      </c>
      <c r="V46" s="33" t="s">
        <v>1560</v>
      </c>
      <c r="Y46" s="65"/>
      <c r="Z46" s="3">
        <f>IF(AND(G46&lt;&gt;"LIBSETS_SETTYPE_BATTLEGROUND",G46&lt;&gt;"LIBSETS_SETTYPE_SPECIAL"),
IF(AND(Y46&lt;&gt;"",ISNUMBER(Y46),NOT(ISNA(Y46))),Y46,
   IF(AND(L46&lt;&gt;"",ISNUMBER(L46),L46&gt;0,NOT(ISNA(L46))),VLOOKUP(L46,'ESO dumped WayshrineInfo'!$K$3:$L$9994,2,FALSE),"")
),"")</f>
        <v>108</v>
      </c>
      <c r="AA46" t="str">
        <f>IF(AND(Z46&lt;&gt;"",ISNUMBER(Z46),NOT(ISNA(Z46))),VLOOKUP(Z46,'ESO zone constants'!$A$3:$D$9999,4,FALSE),"")</f>
        <v>Greenshade</v>
      </c>
      <c r="AB46" s="33" t="s">
        <v>1561</v>
      </c>
      <c r="AC46" s="43"/>
      <c r="AD46" s="43"/>
      <c r="AE46" s="43"/>
      <c r="AF46" s="3">
        <f>IF(AND(G46&lt;&gt;"LIBSETS_SETTYPE_BATTLEGROUND",G46&lt;&gt;"LIBSETS_SETTYPE_SPECIAL"),
IF(AND(AE46&lt;&gt;"",ISNUMBER(AE46),NOT(ISNA(AE46))),AE46,
   IF(AND(M46&lt;&gt;"",ISNUMBER(M46),M46&gt;0,NOT(ISNA(M46))),VLOOKUP(M46,'ESO dumped WayshrineInfo'!$K$3:$L$9994,2,FALSE),"")
),"")</f>
        <v>108</v>
      </c>
      <c r="AG46" t="str">
        <f>IF(AND(AF46&lt;&gt;"",ISNUMBER(AF46),NOT(ISNA(AF46))),VLOOKUP(AF46,'ESO zone constants'!$A$3:$D$9999,4,FALSE),"")</f>
        <v>Greenshade</v>
      </c>
      <c r="AH46" s="44" t="s">
        <v>1562</v>
      </c>
      <c r="AI46" s="43"/>
      <c r="AJ46" s="43"/>
      <c r="AK46" s="3">
        <f>IF(AND(G46&lt;&gt;"LIBSETS_SETTYPE_BATTLEGROUND",G46&lt;&gt;"LIBSETS_SETTYPE_SPECIAL"),IF(AL46&lt;&gt;"",VLOOKUP(AL46,'ESO zone constants'!$D$3:$H$4953,5,FALSE),""),"")</f>
        <v>108</v>
      </c>
      <c r="AL46" t="s">
        <v>113</v>
      </c>
      <c r="AM46" s="44" t="s">
        <v>1563</v>
      </c>
      <c r="AN46" s="43"/>
      <c r="AO46" s="43"/>
      <c r="AP46" s="3" t="str">
        <f>IF(AND(G46&lt;&gt;"LIBSETS_SETTYPE_BATTLEGROUND",G46&lt;&gt;"LIBSETS_SETTYPE_SPECIAL"),IF(AQ46&lt;&gt;"",VLOOKUP(AQ46,'ESO zone constants'!$D$3:$H$4953,5,FALSE),""),"")</f>
        <v/>
      </c>
      <c r="AR46" s="44"/>
      <c r="AS46" s="43"/>
      <c r="AT46" s="43"/>
      <c r="AU46" s="3" t="str">
        <f>IF(AND(G46&lt;&gt;"LIBSETS_SETTYPE_BATTLEGROUND",G46&lt;&gt;"LIBSETS_SETTYPE_SPECIAL"),IF(AV46&lt;&gt;"",VLOOKUP(AV46,'ESO zone constants'!$D$3:$H$4953,5,FALSE),""),"")</f>
        <v/>
      </c>
      <c r="AW46" s="44"/>
      <c r="AX46" s="43"/>
      <c r="AY46" s="43"/>
      <c r="AZ46" s="83" t="s">
        <v>2667</v>
      </c>
      <c r="BA46" s="83"/>
      <c r="BB46" s="83"/>
      <c r="BC46" s="21" t="str">
        <f>IF(A46="???","--","")&amp;IF(F46&lt;&gt;"Not in the game (anymore)",IF(A46&lt;&gt;"",CONCATENATE("[",A46,"] = {wayshrines={")&amp;IF(K46&lt;&gt;"",CONCATENATE(K46,","),"")&amp;IF(L46&lt;&gt;"",CONCATENATE(L46,","),"")&amp;IF(M46&lt;&gt;"",CONCATENATE(M46,","),"")&amp;CONCATENATE("}")&amp;IF(VALUE(N46)&gt;0,CONCATENATE(", traitsNeeded=",N46),"")&amp;CONCATENATE(", dlcId=",IF(T46&lt;&gt;"",T46,"DLC_BASE_GAME")),""),"")</f>
        <v>[64] = {wayshrines={143,143,143,}, dlcId=DLC_BASE_GAME</v>
      </c>
      <c r="BD46" s="21" t="str">
        <f>IF(F46&lt;&gt;"Not in the game (anymore)",IF(A46&lt;&gt;"",IF(Q46&lt;&gt;"",CONCATENATE(", zoneIds={",Q46),"")&amp;IF(Z46&lt;&gt;"",CONCATENATE(",",Z46),"")&amp;IF(AF46&lt;&gt;"",CONCATENATE(",",AF46),"")&amp;IF(AK46&lt;&gt;"",CONCATENATE(",",AK46),"")&amp;IF(AP46&lt;&gt;"",CONCATENATE(",",AP46),"")&amp;IF(AU46&lt;&gt;"",CONCATENATE(",",AU46),"")&amp;IF(Q46&lt;&gt;"",CONCATENATE("}",""),"")&amp;IF(OR(I46="true",I46="false",I46&lt;&gt;""), CONCATENATE(", veteran=", I46), ""),""),"")</f>
        <v>, zoneIds={108,108,108,108}, veteran=false</v>
      </c>
      <c r="BE46" s="21" t="str">
        <f>IF(A46&lt;&gt;"",IF(F46&lt;&gt;"Not in the game (anymore)",IF(A46&lt;&gt;"",", setType="&amp;G46,"")&amp;IF(J46="true",", multiTrialSet=true",""),"")
&amp; IF(AND(H46&lt;&gt;"",ISNUMBER(H46)),", undauntedChestId=" &amp; H46,""),"")</f>
        <v>, setType=LIBSETS_SETTYPE_OVERLAND</v>
      </c>
      <c r="BF46" s="21" t="str">
        <f>IF(A46&lt;&gt;"",IF(F46&lt;&gt;"Not in the game (anymore)",IF(AZ46&lt;&gt;"",", isProcSetAllowedInPvP="&amp; AZ46,"")
&amp; IF(F46&lt;&gt;"Not in the game (anymore)",
  IF(V46&lt;&gt;"",", dropMechanic={"&amp;V46&amp;IF(AB46&lt;&gt;"",","&amp;AB46,"")&amp;IF(AH46&lt;&gt;"",","&amp;AH46,"")&amp;IF(AM46&lt;&gt;"",","&amp;AM46,"")&amp;IF(AR46&lt;&gt;"",","&amp;AR46,"")&amp;IF(AW46&lt;&gt;"",","&amp;AW46,"")&amp;"}"
     &amp;IF(OR(W46&lt;&gt;"",AC46&lt;&gt;"",AI46&lt;&gt;"",AN46&lt;&gt;"",AS46&lt;&gt;"",AX46&lt;&gt;"",X46&lt;&gt;"",AD46&lt;&gt;"",AJ46&lt;&gt;"",AO46&lt;&gt;"",AT46&lt;&gt;"",AY46&lt;&gt;""),", dropMechanicDropLocationNames={"
        &amp; IF(OR(W46&lt;&gt;"",AC46&lt;&gt;"",AI46&lt;&gt;"",AN46&lt;&gt;"",AS46&lt;&gt;"",AX46&lt;&gt;""),"['en']={"&amp;IF(W46&lt;&gt;"","'"&amp;W46&amp;"',","'',")&amp;IF(AC46&lt;&gt;"","'"&amp;AC46&amp;"',","'',")&amp;IF(AI46&lt;&gt;"","'"&amp;AI46&amp;"',","'',")&amp;IF(AN46&lt;&gt;"","'"&amp;AN46&amp;"',","'',")&amp;IF(AS46&lt;&gt;"","'"&amp;AS46&amp;"',","'',")&amp;IF(AX46&lt;&gt;"","'"&amp;AX46&amp;"',","'',")&amp;"},","")
        &amp; IF(OR(X46&lt;&gt;"",AD46&lt;&gt;"",AJ46&lt;&gt;"",AO46&lt;&gt;"",AT46&lt;&gt;"",AY46&lt;&gt;""),"['de']={"&amp;IF(X46&lt;&gt;"","'"&amp;X46&amp;"',","'',")&amp;IF(AD46&lt;&gt;"","'"&amp;AD46&amp;"',","'',")&amp;IF(AJ46&lt;&gt;"","'"&amp;AJ46&amp;"',","'',")&amp;IF(AO46&lt;&gt;"","'"&amp;AO46&amp;"',","'',")&amp;IF(AT46&lt;&gt;"","'"&amp;AT46&amp;"',","'',")&amp;IF(AY46&lt;&gt;"","'"&amp;AY46&amp;"',","'',")&amp;"},","")
     &amp; "}",""),"")),""),"")</f>
        <v>, dropMechanic={LIBSETS_DROP_MECHANIC_OVERLAND_BOSS_DELVE,LIBSETS_DROP_MECHANIC_OVERLAND_WORLDBOSS,LIBSETS_DROP_MECHANIC_OVERLAND_BOSS_PUBLIC_DUNGEON,LIBSETS_DROP_MECHANIC_OVERLAND_CHEST}</v>
      </c>
      <c r="BG46" s="21" t="str">
        <f>IF(A46&lt;&gt;"",IF(F46&lt;&gt;"Not in the game (anymore)",
IF(OR(BA46&lt;&gt;"",BB46&lt;&gt;""),", addTooltip={" &amp; IF(BA46&lt;&gt;"","['en']='"&amp; BA46 &amp; "',","")  &amp; IF(AND(BA46&lt;&gt;"",BA46&lt;&gt;BB46), IF(BB46&lt;&gt;"","['de']='"&amp; BB46 &amp; "',",""),"") &amp; "},","")
&amp; "},"
&amp; IF(C46&lt;&gt;"",CONCATENATE(" --",C46," / ",B46,"   [",IF(R46&lt;&gt;"",R46,""),IF(AA46&lt;&gt;"",", "&amp;AA46,""),IF(AG46&lt;&gt;"",", "&amp;AG46,""),IF(AL46&lt;&gt;"",", "&amp;AL46,""),IF(AQ46&lt;&gt;"",", "&amp;AQ46,""),IF(AV46&lt;&gt;"",", "&amp;AV46,""),"]")),""),"")</f>
        <v>}, --Shadow Dancer\'s Raiment / Kleidung des Schattentänzers   [Greenshade, Greenshade, Greenshade, Greenshade]</v>
      </c>
    </row>
    <row r="47" spans="1:59" x14ac:dyDescent="0.25">
      <c r="A47" s="12">
        <v>65</v>
      </c>
      <c r="B47" t="s">
        <v>790</v>
      </c>
      <c r="C47" t="s">
        <v>2569</v>
      </c>
      <c r="D47" s="3">
        <f>A47</f>
        <v>65</v>
      </c>
      <c r="E47" s="60"/>
      <c r="G47" s="8" t="s">
        <v>1480</v>
      </c>
      <c r="I47" t="s">
        <v>91</v>
      </c>
      <c r="J47" t="s">
        <v>91</v>
      </c>
      <c r="K47">
        <v>62</v>
      </c>
      <c r="L47">
        <v>62</v>
      </c>
      <c r="M47">
        <v>62</v>
      </c>
      <c r="O47" s="65" t="s">
        <v>103</v>
      </c>
      <c r="Q47" s="3">
        <f>IF(AND(G47&lt;&gt;"LIBSETS_SETTYPE_BATTLEGROUND",G47&lt;&gt;"LIBSETS_SETTYPE_SPECIAL"), IF(R47&lt;&gt;"",VLOOKUP(R47,'ESO zone constants'!$D$3:$H$10001,5,FALSE),""),"")</f>
        <v>3</v>
      </c>
      <c r="R47" t="str">
        <f>IF(AND(O47&lt;&gt;"",NOT(ISERROR(O47))),O47,
IF(AND(P47&lt;&gt;"",ISNUMBER(P47),P47&gt;0,NOT(ISNA(P47))),VLOOKUP(P47,'ESO zone constants'!$A$3:$D$9999,4,FALSE),
IF(AND(K47&lt;&gt;"",K47&gt;0,NOT(ISERROR(K47))),VLOOKUP(K47,'ESO dumped WayshrineInfo'!$K$3:$N$9994,4,FALSE),"")))</f>
        <v>Glenumbra</v>
      </c>
      <c r="T47" s="19" t="str">
        <f>IF(AND(S47&lt;&gt;"",NOT(ISERROR(S47))),S47,IF(Q47&lt;&gt;"",IF(NOT(ISERROR(VLOOKUP(Q47,'ESO Dungeon constants'!$D$3:$H$9999,5,FALSE))),VLOOKUP(Q47,'ESO Dungeon constants'!$D$3:$I$9999,6,FALSE),VLOOKUP(Q47,'ESO zone constants'!$H$3:$K$9987,4,FALSE)),""))</f>
        <v>DLC_BASE_GAME</v>
      </c>
      <c r="U47" s="3" t="str">
        <f>IF(T47&lt;&gt;"",VLOOKUP(T47,'LibSets constants'!$B$4:$C$1003,2,FALSE),"")</f>
        <v>Included in base game</v>
      </c>
      <c r="V47" s="33" t="s">
        <v>1560</v>
      </c>
      <c r="Y47" s="65"/>
      <c r="Z47" s="3">
        <f>IF(AND(G47&lt;&gt;"LIBSETS_SETTYPE_BATTLEGROUND",G47&lt;&gt;"LIBSETS_SETTYPE_SPECIAL"),
IF(AND(Y47&lt;&gt;"",ISNUMBER(Y47),NOT(ISNA(Y47))),Y47,
   IF(AND(L47&lt;&gt;"",ISNUMBER(L47),L47&gt;0,NOT(ISNA(L47))),VLOOKUP(L47,'ESO dumped WayshrineInfo'!$K$3:$L$9994,2,FALSE),"")
),"")</f>
        <v>3</v>
      </c>
      <c r="AA47" t="str">
        <f>IF(AND(Z47&lt;&gt;"",ISNUMBER(Z47),NOT(ISNA(Z47))),VLOOKUP(Z47,'ESO zone constants'!$A$3:$D$9999,4,FALSE),"")</f>
        <v>Glenumbra</v>
      </c>
      <c r="AB47" s="33" t="s">
        <v>1561</v>
      </c>
      <c r="AC47" s="43"/>
      <c r="AD47" s="43"/>
      <c r="AE47" s="43"/>
      <c r="AF47" s="3">
        <f>IF(AND(G47&lt;&gt;"LIBSETS_SETTYPE_BATTLEGROUND",G47&lt;&gt;"LIBSETS_SETTYPE_SPECIAL"),
IF(AND(AE47&lt;&gt;"",ISNUMBER(AE47),NOT(ISNA(AE47))),AE47,
   IF(AND(M47&lt;&gt;"",ISNUMBER(M47),M47&gt;0,NOT(ISNA(M47))),VLOOKUP(M47,'ESO dumped WayshrineInfo'!$K$3:$L$9994,2,FALSE),"")
),"")</f>
        <v>3</v>
      </c>
      <c r="AG47" t="str">
        <f>IF(AND(AF47&lt;&gt;"",ISNUMBER(AF47),NOT(ISNA(AF47))),VLOOKUP(AF47,'ESO zone constants'!$A$3:$D$9999,4,FALSE),"")</f>
        <v>Glenumbra</v>
      </c>
      <c r="AH47" s="44" t="s">
        <v>1562</v>
      </c>
      <c r="AI47" s="43"/>
      <c r="AJ47" s="43"/>
      <c r="AK47" s="3">
        <f>IF(AND(G47&lt;&gt;"LIBSETS_SETTYPE_BATTLEGROUND",G47&lt;&gt;"LIBSETS_SETTYPE_SPECIAL"),IF(AL47&lt;&gt;"",VLOOKUP(AL47,'ESO zone constants'!$D$3:$H$4953,5,FALSE),""),"")</f>
        <v>3</v>
      </c>
      <c r="AL47" t="s">
        <v>103</v>
      </c>
      <c r="AM47" s="44" t="s">
        <v>1563</v>
      </c>
      <c r="AN47" s="43"/>
      <c r="AO47" s="43"/>
      <c r="AP47" s="3" t="str">
        <f>IF(AND(G47&lt;&gt;"LIBSETS_SETTYPE_BATTLEGROUND",G47&lt;&gt;"LIBSETS_SETTYPE_SPECIAL"),IF(AQ47&lt;&gt;"",VLOOKUP(AQ47,'ESO zone constants'!$D$3:$H$4953,5,FALSE),""),"")</f>
        <v/>
      </c>
      <c r="AR47" s="44"/>
      <c r="AS47" s="43"/>
      <c r="AT47" s="43"/>
      <c r="AU47" s="3" t="str">
        <f>IF(AND(G47&lt;&gt;"LIBSETS_SETTYPE_BATTLEGROUND",G47&lt;&gt;"LIBSETS_SETTYPE_SPECIAL"),IF(AV47&lt;&gt;"",VLOOKUP(AV47,'ESO zone constants'!$D$3:$H$4953,5,FALSE),""),"")</f>
        <v/>
      </c>
      <c r="AW47" s="44"/>
      <c r="AX47" s="43"/>
      <c r="AY47" s="43"/>
      <c r="AZ47" s="83" t="s">
        <v>2667</v>
      </c>
      <c r="BA47" s="83"/>
      <c r="BB47" s="83"/>
      <c r="BC47" s="21" t="str">
        <f>IF(A47="???","--","")&amp;IF(F47&lt;&gt;"Not in the game (anymore)",IF(A47&lt;&gt;"",CONCATENATE("[",A47,"] = {wayshrines={")&amp;IF(K47&lt;&gt;"",CONCATENATE(K47,","),"")&amp;IF(L47&lt;&gt;"",CONCATENATE(L47,","),"")&amp;IF(M47&lt;&gt;"",CONCATENATE(M47,","),"")&amp;CONCATENATE("}")&amp;IF(VALUE(N47)&gt;0,CONCATENATE(", traitsNeeded=",N47),"")&amp;CONCATENATE(", dlcId=",IF(T47&lt;&gt;"",T47,"DLC_BASE_GAME")),""),"")</f>
        <v>[65] = {wayshrines={62,62,62,}, dlcId=DLC_BASE_GAME</v>
      </c>
      <c r="BD47" s="21" t="str">
        <f>IF(F47&lt;&gt;"Not in the game (anymore)",IF(A47&lt;&gt;"",IF(Q47&lt;&gt;"",CONCATENATE(", zoneIds={",Q47),"")&amp;IF(Z47&lt;&gt;"",CONCATENATE(",",Z47),"")&amp;IF(AF47&lt;&gt;"",CONCATENATE(",",AF47),"")&amp;IF(AK47&lt;&gt;"",CONCATENATE(",",AK47),"")&amp;IF(AP47&lt;&gt;"",CONCATENATE(",",AP47),"")&amp;IF(AU47&lt;&gt;"",CONCATENATE(",",AU47),"")&amp;IF(Q47&lt;&gt;"",CONCATENATE("}",""),"")&amp;IF(OR(I47="true",I47="false",I47&lt;&gt;""), CONCATENATE(", veteran=", I47), ""),""),"")</f>
        <v>, zoneIds={3,3,3,3}, veteran=false</v>
      </c>
      <c r="BE47" s="21" t="str">
        <f>IF(A47&lt;&gt;"",IF(F47&lt;&gt;"Not in the game (anymore)",IF(A47&lt;&gt;"",", setType="&amp;G47,"")&amp;IF(J47="true",", multiTrialSet=true",""),"")
&amp; IF(AND(H47&lt;&gt;"",ISNUMBER(H47)),", undauntedChestId=" &amp; H47,""),"")</f>
        <v>, setType=LIBSETS_SETTYPE_OVERLAND</v>
      </c>
      <c r="BF47" s="21" t="str">
        <f>IF(A47&lt;&gt;"",IF(F47&lt;&gt;"Not in the game (anymore)",IF(AZ47&lt;&gt;"",", isProcSetAllowedInPvP="&amp; AZ47,"")
&amp; IF(F47&lt;&gt;"Not in the game (anymore)",
  IF(V47&lt;&gt;"",", dropMechanic={"&amp;V47&amp;IF(AB47&lt;&gt;"",","&amp;AB47,"")&amp;IF(AH47&lt;&gt;"",","&amp;AH47,"")&amp;IF(AM47&lt;&gt;"",","&amp;AM47,"")&amp;IF(AR47&lt;&gt;"",","&amp;AR47,"")&amp;IF(AW47&lt;&gt;"",","&amp;AW47,"")&amp;"}"
     &amp;IF(OR(W47&lt;&gt;"",AC47&lt;&gt;"",AI47&lt;&gt;"",AN47&lt;&gt;"",AS47&lt;&gt;"",AX47&lt;&gt;"",X47&lt;&gt;"",AD47&lt;&gt;"",AJ47&lt;&gt;"",AO47&lt;&gt;"",AT47&lt;&gt;"",AY47&lt;&gt;""),", dropMechanicDropLocationNames={"
        &amp; IF(OR(W47&lt;&gt;"",AC47&lt;&gt;"",AI47&lt;&gt;"",AN47&lt;&gt;"",AS47&lt;&gt;"",AX47&lt;&gt;""),"['en']={"&amp;IF(W47&lt;&gt;"","'"&amp;W47&amp;"',","'',")&amp;IF(AC47&lt;&gt;"","'"&amp;AC47&amp;"',","'',")&amp;IF(AI47&lt;&gt;"","'"&amp;AI47&amp;"',","'',")&amp;IF(AN47&lt;&gt;"","'"&amp;AN47&amp;"',","'',")&amp;IF(AS47&lt;&gt;"","'"&amp;AS47&amp;"',","'',")&amp;IF(AX47&lt;&gt;"","'"&amp;AX47&amp;"',","'',")&amp;"},","")
        &amp; IF(OR(X47&lt;&gt;"",AD47&lt;&gt;"",AJ47&lt;&gt;"",AO47&lt;&gt;"",AT47&lt;&gt;"",AY47&lt;&gt;""),"['de']={"&amp;IF(X47&lt;&gt;"","'"&amp;X47&amp;"',","'',")&amp;IF(AD47&lt;&gt;"","'"&amp;AD47&amp;"',","'',")&amp;IF(AJ47&lt;&gt;"","'"&amp;AJ47&amp;"',","'',")&amp;IF(AO47&lt;&gt;"","'"&amp;AO47&amp;"',","'',")&amp;IF(AT47&lt;&gt;"","'"&amp;AT47&amp;"',","'',")&amp;IF(AY47&lt;&gt;"","'"&amp;AY47&amp;"',","'',")&amp;"},","")
     &amp; "}",""),"")),""),"")</f>
        <v>, dropMechanic={LIBSETS_DROP_MECHANIC_OVERLAND_BOSS_DELVE,LIBSETS_DROP_MECHANIC_OVERLAND_WORLDBOSS,LIBSETS_DROP_MECHANIC_OVERLAND_BOSS_PUBLIC_DUNGEON,LIBSETS_DROP_MECHANIC_OVERLAND_CHEST}</v>
      </c>
      <c r="BG47" s="21" t="str">
        <f>IF(A47&lt;&gt;"",IF(F47&lt;&gt;"Not in the game (anymore)",
IF(OR(BA47&lt;&gt;"",BB47&lt;&gt;""),", addTooltip={" &amp; IF(BA47&lt;&gt;"","['en']='"&amp; BA47 &amp; "',","")  &amp; IF(AND(BA47&lt;&gt;"",BA47&lt;&gt;BB47), IF(BB47&lt;&gt;"","['de']='"&amp; BB47 &amp; "',",""),"") &amp; "},","")
&amp; "},"
&amp; IF(C47&lt;&gt;"",CONCATENATE(" --",C47," / ",B47,"   [",IF(R47&lt;&gt;"",R47,""),IF(AA47&lt;&gt;"",", "&amp;AA47,""),IF(AG47&lt;&gt;"",", "&amp;AG47,""),IF(AL47&lt;&gt;"",", "&amp;AL47,""),IF(AQ47&lt;&gt;"",", "&amp;AQ47,""),IF(AV47&lt;&gt;"",", "&amp;AV47,""),"]")),""),"")</f>
        <v>}, --Bloodthorn\'s Touch / Spur eines Blutdorns   [Glenumbra, Glenumbra, Glenumbra, Glenumbra]</v>
      </c>
    </row>
    <row r="48" spans="1:59" x14ac:dyDescent="0.25">
      <c r="A48" s="12">
        <v>66</v>
      </c>
      <c r="B48" t="s">
        <v>791</v>
      </c>
      <c r="C48" t="s">
        <v>792</v>
      </c>
      <c r="D48" s="3">
        <f>A48</f>
        <v>66</v>
      </c>
      <c r="E48" s="60"/>
      <c r="G48" s="8" t="s">
        <v>1480</v>
      </c>
      <c r="I48" t="s">
        <v>91</v>
      </c>
      <c r="J48" t="s">
        <v>91</v>
      </c>
      <c r="K48">
        <v>48</v>
      </c>
      <c r="L48">
        <v>48</v>
      </c>
      <c r="M48">
        <v>48</v>
      </c>
      <c r="O48" s="65" t="s">
        <v>114</v>
      </c>
      <c r="Q48" s="3">
        <f>IF(AND(G48&lt;&gt;"LIBSETS_SETTYPE_BATTLEGROUND",G48&lt;&gt;"LIBSETS_SETTYPE_SPECIAL"), IF(R48&lt;&gt;"",VLOOKUP(R48,'ESO zone constants'!$D$3:$H$10001,5,FALSE),""),"")</f>
        <v>117</v>
      </c>
      <c r="R48" t="str">
        <f>IF(AND(O48&lt;&gt;"",NOT(ISERROR(O48))),O48,
IF(AND(P48&lt;&gt;"",ISNUMBER(P48),P48&gt;0,NOT(ISNA(P48))),VLOOKUP(P48,'ESO zone constants'!$A$3:$D$9999,4,FALSE),
IF(AND(K48&lt;&gt;"",K48&gt;0,NOT(ISERROR(K48))),VLOOKUP(K48,'ESO dumped WayshrineInfo'!$K$3:$N$9994,4,FALSE),"")))</f>
        <v>Shadowfen</v>
      </c>
      <c r="T48" s="19" t="str">
        <f>IF(AND(S48&lt;&gt;"",NOT(ISERROR(S48))),S48,IF(Q48&lt;&gt;"",IF(NOT(ISERROR(VLOOKUP(Q48,'ESO Dungeon constants'!$D$3:$H$9999,5,FALSE))),VLOOKUP(Q48,'ESO Dungeon constants'!$D$3:$I$9999,6,FALSE),VLOOKUP(Q48,'ESO zone constants'!$H$3:$K$9987,4,FALSE)),""))</f>
        <v>DLC_BASE_GAME</v>
      </c>
      <c r="U48" s="3" t="str">
        <f>IF(T48&lt;&gt;"",VLOOKUP(T48,'LibSets constants'!$B$4:$C$1003,2,FALSE),"")</f>
        <v>Included in base game</v>
      </c>
      <c r="V48" s="33" t="s">
        <v>1560</v>
      </c>
      <c r="Y48" s="65"/>
      <c r="Z48" s="3">
        <f>IF(AND(G48&lt;&gt;"LIBSETS_SETTYPE_BATTLEGROUND",G48&lt;&gt;"LIBSETS_SETTYPE_SPECIAL"),
IF(AND(Y48&lt;&gt;"",ISNUMBER(Y48),NOT(ISNA(Y48))),Y48,
   IF(AND(L48&lt;&gt;"",ISNUMBER(L48),L48&gt;0,NOT(ISNA(L48))),VLOOKUP(L48,'ESO dumped WayshrineInfo'!$K$3:$L$9994,2,FALSE),"")
),"")</f>
        <v>117</v>
      </c>
      <c r="AA48" t="str">
        <f>IF(AND(Z48&lt;&gt;"",ISNUMBER(Z48),NOT(ISNA(Z48))),VLOOKUP(Z48,'ESO zone constants'!$A$3:$D$9999,4,FALSE),"")</f>
        <v>Shadowfen</v>
      </c>
      <c r="AB48" s="33" t="s">
        <v>1561</v>
      </c>
      <c r="AC48" s="43"/>
      <c r="AD48" s="43"/>
      <c r="AE48" s="43"/>
      <c r="AF48" s="3">
        <f>IF(AND(G48&lt;&gt;"LIBSETS_SETTYPE_BATTLEGROUND",G48&lt;&gt;"LIBSETS_SETTYPE_SPECIAL"),
IF(AND(AE48&lt;&gt;"",ISNUMBER(AE48),NOT(ISNA(AE48))),AE48,
   IF(AND(M48&lt;&gt;"",ISNUMBER(M48),M48&gt;0,NOT(ISNA(M48))),VLOOKUP(M48,'ESO dumped WayshrineInfo'!$K$3:$L$9994,2,FALSE),"")
),"")</f>
        <v>117</v>
      </c>
      <c r="AG48" t="str">
        <f>IF(AND(AF48&lt;&gt;"",ISNUMBER(AF48),NOT(ISNA(AF48))),VLOOKUP(AF48,'ESO zone constants'!$A$3:$D$9999,4,FALSE),"")</f>
        <v>Shadowfen</v>
      </c>
      <c r="AH48" s="44" t="s">
        <v>1562</v>
      </c>
      <c r="AI48" s="43"/>
      <c r="AJ48" s="43"/>
      <c r="AK48" s="3">
        <f>IF(AND(G48&lt;&gt;"LIBSETS_SETTYPE_BATTLEGROUND",G48&lt;&gt;"LIBSETS_SETTYPE_SPECIAL"),IF(AL48&lt;&gt;"",VLOOKUP(AL48,'ESO zone constants'!$D$3:$H$4953,5,FALSE),""),"")</f>
        <v>117</v>
      </c>
      <c r="AL48" t="s">
        <v>114</v>
      </c>
      <c r="AM48" s="44" t="s">
        <v>1563</v>
      </c>
      <c r="AN48" s="43"/>
      <c r="AO48" s="43"/>
      <c r="AP48" s="3" t="str">
        <f>IF(AND(G48&lt;&gt;"LIBSETS_SETTYPE_BATTLEGROUND",G48&lt;&gt;"LIBSETS_SETTYPE_SPECIAL"),IF(AQ48&lt;&gt;"",VLOOKUP(AQ48,'ESO zone constants'!$D$3:$H$4953,5,FALSE),""),"")</f>
        <v/>
      </c>
      <c r="AR48" s="44"/>
      <c r="AS48" s="43"/>
      <c r="AT48" s="43"/>
      <c r="AU48" s="3" t="str">
        <f>IF(AND(G48&lt;&gt;"LIBSETS_SETTYPE_BATTLEGROUND",G48&lt;&gt;"LIBSETS_SETTYPE_SPECIAL"),IF(AV48&lt;&gt;"",VLOOKUP(AV48,'ESO zone constants'!$D$3:$H$4953,5,FALSE),""),"")</f>
        <v/>
      </c>
      <c r="AW48" s="44"/>
      <c r="AX48" s="43"/>
      <c r="AY48" s="43"/>
      <c r="AZ48" s="83" t="s">
        <v>2667</v>
      </c>
      <c r="BA48" s="83"/>
      <c r="BB48" s="83"/>
      <c r="BC48" s="21" t="str">
        <f>IF(A48="???","--","")&amp;IF(F48&lt;&gt;"Not in the game (anymore)",IF(A48&lt;&gt;"",CONCATENATE("[",A48,"] = {wayshrines={")&amp;IF(K48&lt;&gt;"",CONCATENATE(K48,","),"")&amp;IF(L48&lt;&gt;"",CONCATENATE(L48,","),"")&amp;IF(M48&lt;&gt;"",CONCATENATE(M48,","),"")&amp;CONCATENATE("}")&amp;IF(VALUE(N48)&gt;0,CONCATENATE(", traitsNeeded=",N48),"")&amp;CONCATENATE(", dlcId=",IF(T48&lt;&gt;"",T48,"DLC_BASE_GAME")),""),"")</f>
        <v>[66] = {wayshrines={48,48,48,}, dlcId=DLC_BASE_GAME</v>
      </c>
      <c r="BD48" s="21" t="str">
        <f>IF(F48&lt;&gt;"Not in the game (anymore)",IF(A48&lt;&gt;"",IF(Q48&lt;&gt;"",CONCATENATE(", zoneIds={",Q48),"")&amp;IF(Z48&lt;&gt;"",CONCATENATE(",",Z48),"")&amp;IF(AF48&lt;&gt;"",CONCATENATE(",",AF48),"")&amp;IF(AK48&lt;&gt;"",CONCATENATE(",",AK48),"")&amp;IF(AP48&lt;&gt;"",CONCATENATE(",",AP48),"")&amp;IF(AU48&lt;&gt;"",CONCATENATE(",",AU48),"")&amp;IF(Q48&lt;&gt;"",CONCATENATE("}",""),"")&amp;IF(OR(I48="true",I48="false",I48&lt;&gt;""), CONCATENATE(", veteran=", I48), ""),""),"")</f>
        <v>, zoneIds={117,117,117,117}, veteran=false</v>
      </c>
      <c r="BE48" s="21" t="str">
        <f>IF(A48&lt;&gt;"",IF(F48&lt;&gt;"Not in the game (anymore)",IF(A48&lt;&gt;"",", setType="&amp;G48,"")&amp;IF(J48="true",", multiTrialSet=true",""),"")
&amp; IF(AND(H48&lt;&gt;"",ISNUMBER(H48)),", undauntedChestId=" &amp; H48,""),"")</f>
        <v>, setType=LIBSETS_SETTYPE_OVERLAND</v>
      </c>
      <c r="BF48" s="21" t="str">
        <f>IF(A48&lt;&gt;"",IF(F48&lt;&gt;"Not in the game (anymore)",IF(AZ48&lt;&gt;"",", isProcSetAllowedInPvP="&amp; AZ48,"")
&amp; IF(F48&lt;&gt;"Not in the game (anymore)",
  IF(V48&lt;&gt;"",", dropMechanic={"&amp;V48&amp;IF(AB48&lt;&gt;"",","&amp;AB48,"")&amp;IF(AH48&lt;&gt;"",","&amp;AH48,"")&amp;IF(AM48&lt;&gt;"",","&amp;AM48,"")&amp;IF(AR48&lt;&gt;"",","&amp;AR48,"")&amp;IF(AW48&lt;&gt;"",","&amp;AW48,"")&amp;"}"
     &amp;IF(OR(W48&lt;&gt;"",AC48&lt;&gt;"",AI48&lt;&gt;"",AN48&lt;&gt;"",AS48&lt;&gt;"",AX48&lt;&gt;"",X48&lt;&gt;"",AD48&lt;&gt;"",AJ48&lt;&gt;"",AO48&lt;&gt;"",AT48&lt;&gt;"",AY48&lt;&gt;""),", dropMechanicDropLocationNames={"
        &amp; IF(OR(W48&lt;&gt;"",AC48&lt;&gt;"",AI48&lt;&gt;"",AN48&lt;&gt;"",AS48&lt;&gt;"",AX48&lt;&gt;""),"['en']={"&amp;IF(W48&lt;&gt;"","'"&amp;W48&amp;"',","'',")&amp;IF(AC48&lt;&gt;"","'"&amp;AC48&amp;"',","'',")&amp;IF(AI48&lt;&gt;"","'"&amp;AI48&amp;"',","'',")&amp;IF(AN48&lt;&gt;"","'"&amp;AN48&amp;"',","'',")&amp;IF(AS48&lt;&gt;"","'"&amp;AS48&amp;"',","'',")&amp;IF(AX48&lt;&gt;"","'"&amp;AX48&amp;"',","'',")&amp;"},","")
        &amp; IF(OR(X48&lt;&gt;"",AD48&lt;&gt;"",AJ48&lt;&gt;"",AO48&lt;&gt;"",AT48&lt;&gt;"",AY48&lt;&gt;""),"['de']={"&amp;IF(X48&lt;&gt;"","'"&amp;X48&amp;"',","'',")&amp;IF(AD48&lt;&gt;"","'"&amp;AD48&amp;"',","'',")&amp;IF(AJ48&lt;&gt;"","'"&amp;AJ48&amp;"',","'',")&amp;IF(AO48&lt;&gt;"","'"&amp;AO48&amp;"',","'',")&amp;IF(AT48&lt;&gt;"","'"&amp;AT48&amp;"',","'',")&amp;IF(AY48&lt;&gt;"","'"&amp;AY48&amp;"',","'',")&amp;"},","")
     &amp; "}",""),"")),""),"")</f>
        <v>, dropMechanic={LIBSETS_DROP_MECHANIC_OVERLAND_BOSS_DELVE,LIBSETS_DROP_MECHANIC_OVERLAND_WORLDBOSS,LIBSETS_DROP_MECHANIC_OVERLAND_BOSS_PUBLIC_DUNGEON,LIBSETS_DROP_MECHANIC_OVERLAND_CHEST}</v>
      </c>
      <c r="BG48" s="21" t="str">
        <f>IF(A48&lt;&gt;"",IF(F48&lt;&gt;"Not in the game (anymore)",
IF(OR(BA48&lt;&gt;"",BB48&lt;&gt;""),", addTooltip={" &amp; IF(BA48&lt;&gt;"","['en']='"&amp; BA48 &amp; "',","")  &amp; IF(AND(BA48&lt;&gt;"",BA48&lt;&gt;BB48), IF(BB48&lt;&gt;"","['de']='"&amp; BB48 &amp; "',",""),"") &amp; "},","")
&amp; "},"
&amp; IF(C48&lt;&gt;"",CONCATENATE(" --",C48," / ",B48,"   [",IF(R48&lt;&gt;"",R48,""),IF(AA48&lt;&gt;"",", "&amp;AA48,""),IF(AG48&lt;&gt;"",", "&amp;AG48,""),IF(AL48&lt;&gt;"",", "&amp;AL48,""),IF(AQ48&lt;&gt;"",", "&amp;AQ48,""),IF(AV48&lt;&gt;"",", "&amp;AV48,""),"]")),""),"")</f>
        <v>}, --Robes of the Hist / Roben des Hist   [Shadowfen, Shadowfen, Shadowfen, Shadowfen]</v>
      </c>
    </row>
    <row r="49" spans="1:59" x14ac:dyDescent="0.25">
      <c r="A49" s="12">
        <v>67</v>
      </c>
      <c r="B49" t="s">
        <v>793</v>
      </c>
      <c r="C49" t="s">
        <v>794</v>
      </c>
      <c r="D49" s="3">
        <f>A49</f>
        <v>67</v>
      </c>
      <c r="E49" s="60"/>
      <c r="G49" s="8" t="s">
        <v>1475</v>
      </c>
      <c r="I49" t="s">
        <v>91</v>
      </c>
      <c r="J49" t="s">
        <v>91</v>
      </c>
      <c r="K49">
        <v>-1</v>
      </c>
      <c r="L49">
        <v>-1</v>
      </c>
      <c r="M49">
        <v>-1</v>
      </c>
      <c r="O49" s="65" t="s">
        <v>125</v>
      </c>
      <c r="Q49" s="3">
        <f>IF(AND(G49&lt;&gt;"LIBSETS_SETTYPE_BATTLEGROUND",G49&lt;&gt;"LIBSETS_SETTYPE_SPECIAL"), IF(R49&lt;&gt;"",VLOOKUP(R49,'ESO zone constants'!$D$3:$H$10001,5,FALSE),""),"")</f>
        <v>181</v>
      </c>
      <c r="R49" t="str">
        <f>IF(AND(O49&lt;&gt;"",NOT(ISERROR(O49))),O49,
IF(AND(P49&lt;&gt;"",ISNUMBER(P49),P49&gt;0,NOT(ISNA(P49))),VLOOKUP(P49,'ESO zone constants'!$A$3:$D$9999,4,FALSE),
IF(AND(K49&lt;&gt;"",K49&gt;0,NOT(ISERROR(K49))),VLOOKUP(K49,'ESO dumped WayshrineInfo'!$K$3:$N$9994,4,FALSE),"")))</f>
        <v>Cyrodiil</v>
      </c>
      <c r="T49" s="19" t="str">
        <f>IF(AND(S49&lt;&gt;"",NOT(ISERROR(S49))),S49,IF(Q49&lt;&gt;"",IF(NOT(ISERROR(VLOOKUP(Q49,'ESO Dungeon constants'!$D$3:$H$9999,5,FALSE))),VLOOKUP(Q49,'ESO Dungeon constants'!$D$3:$I$9999,6,FALSE),VLOOKUP(Q49,'ESO zone constants'!$H$3:$K$9987,4,FALSE)),""))</f>
        <v>DLC_BASE_GAME</v>
      </c>
      <c r="U49" s="3" t="str">
        <f>IF(T49&lt;&gt;"",VLOOKUP(T49,'LibSets constants'!$B$4:$C$1003,2,FALSE),"")</f>
        <v>Included in base game</v>
      </c>
      <c r="V49" s="33" t="s">
        <v>1533</v>
      </c>
      <c r="Y49" s="65"/>
      <c r="Z49" s="3" t="str">
        <f>IF(AND(G49&lt;&gt;"LIBSETS_SETTYPE_BATTLEGROUND",G49&lt;&gt;"LIBSETS_SETTYPE_SPECIAL"),
IF(AND(Y49&lt;&gt;"",ISNUMBER(Y49),NOT(ISNA(Y49))),Y49,
   IF(AND(L49&lt;&gt;"",ISNUMBER(L49),L49&gt;0,NOT(ISNA(L49))),VLOOKUP(L49,'ESO dumped WayshrineInfo'!$K$3:$L$9994,2,FALSE),"")
),"")</f>
        <v/>
      </c>
      <c r="AA49" t="str">
        <f>IF(AND(Z49&lt;&gt;"",ISNUMBER(Z49),NOT(ISNA(Z49))),VLOOKUP(Z49,'ESO zone constants'!$A$3:$D$9999,4,FALSE),"")</f>
        <v/>
      </c>
      <c r="AC49" s="43" t="str">
        <f>IF(AB49&lt;&gt;"",IF(AB49&lt;&gt;"LIBSETS_DROP_MECHANIC_MONSTER_NAME",VLOOKUP(AB49,'LibSets constants'!$I$4:$L$1003,3,FALSE),""),"")</f>
        <v/>
      </c>
      <c r="AD49" s="43" t="str">
        <f>IF(AB49&lt;&gt;"",IF(AB49&lt;&gt;"LIBSETS_DROP_MECHANIC_MONSTER_NAME",VLOOKUP(AB49,'LibSets constants'!$I$4:$L$1003,4,FALSE),""),"")</f>
        <v/>
      </c>
      <c r="AE49" s="43"/>
      <c r="AF49" s="3" t="str">
        <f>IF(AND(G49&lt;&gt;"LIBSETS_SETTYPE_BATTLEGROUND",G49&lt;&gt;"LIBSETS_SETTYPE_SPECIAL"),
IF(AND(AE49&lt;&gt;"",ISNUMBER(AE49),NOT(ISNA(AE49))),AE49,
   IF(AND(M49&lt;&gt;"",ISNUMBER(M49),M49&gt;0,NOT(ISNA(M49))),VLOOKUP(M49,'ESO dumped WayshrineInfo'!$K$3:$L$9994,2,FALSE),"")
),"")</f>
        <v/>
      </c>
      <c r="AG49" t="str">
        <f>IF(AND(AF49&lt;&gt;"",ISNUMBER(AF49),NOT(ISNA(AF49))),VLOOKUP(AF49,'ESO zone constants'!$A$3:$D$9999,4,FALSE),"")</f>
        <v/>
      </c>
      <c r="AH49" s="44"/>
      <c r="AI49" s="43"/>
      <c r="AJ49" s="43"/>
      <c r="AK49" s="3" t="str">
        <f>IF(AND(G49&lt;&gt;"LIBSETS_SETTYPE_BATTLEGROUND",G49&lt;&gt;"LIBSETS_SETTYPE_SPECIAL"),IF(AL49&lt;&gt;"",VLOOKUP(AL49,'ESO zone constants'!$D$3:$H$4953,5,FALSE),""),"")</f>
        <v/>
      </c>
      <c r="AM49" s="44"/>
      <c r="AN49" s="43"/>
      <c r="AO49" s="43"/>
      <c r="AP49" s="3" t="str">
        <f>IF(AND(G49&lt;&gt;"LIBSETS_SETTYPE_BATTLEGROUND",G49&lt;&gt;"LIBSETS_SETTYPE_SPECIAL"),IF(AQ49&lt;&gt;"",VLOOKUP(AQ49,'ESO zone constants'!$D$3:$H$4953,5,FALSE),""),"")</f>
        <v/>
      </c>
      <c r="AR49" s="44"/>
      <c r="AS49" s="43"/>
      <c r="AT49" s="43"/>
      <c r="AU49" s="3" t="str">
        <f>IF(AND(G49&lt;&gt;"LIBSETS_SETTYPE_BATTLEGROUND",G49&lt;&gt;"LIBSETS_SETTYPE_SPECIAL"),IF(AV49&lt;&gt;"",VLOOKUP(AV49,'ESO zone constants'!$D$3:$H$4953,5,FALSE),""),"")</f>
        <v/>
      </c>
      <c r="AW49" s="44"/>
      <c r="AX49" s="43"/>
      <c r="AY49" s="43"/>
      <c r="AZ49" s="83" t="s">
        <v>2667</v>
      </c>
      <c r="BA49" s="83"/>
      <c r="BB49" s="83"/>
      <c r="BC49" s="21" t="str">
        <f>IF(A49="???","--","")&amp;IF(F49&lt;&gt;"Not in the game (anymore)",IF(A49&lt;&gt;"",CONCATENATE("[",A49,"] = {wayshrines={")&amp;IF(K49&lt;&gt;"",CONCATENATE(K49,","),"")&amp;IF(L49&lt;&gt;"",CONCATENATE(L49,","),"")&amp;IF(M49&lt;&gt;"",CONCATENATE(M49,","),"")&amp;CONCATENATE("}")&amp;IF(VALUE(N49)&gt;0,CONCATENATE(", traitsNeeded=",N49),"")&amp;CONCATENATE(", dlcId=",IF(T49&lt;&gt;"",T49,"DLC_BASE_GAME")),""),"")</f>
        <v>[67] = {wayshrines={-1,-1,-1,}, dlcId=DLC_BASE_GAME</v>
      </c>
      <c r="BD49" s="21" t="str">
        <f>IF(F49&lt;&gt;"Not in the game (anymore)",IF(A49&lt;&gt;"",IF(Q49&lt;&gt;"",CONCATENATE(", zoneIds={",Q49),"")&amp;IF(Z49&lt;&gt;"",CONCATENATE(",",Z49),"")&amp;IF(AF49&lt;&gt;"",CONCATENATE(",",AF49),"")&amp;IF(AK49&lt;&gt;"",CONCATENATE(",",AK49),"")&amp;IF(AP49&lt;&gt;"",CONCATENATE(",",AP49),"")&amp;IF(AU49&lt;&gt;"",CONCATENATE(",",AU49),"")&amp;IF(Q49&lt;&gt;"",CONCATENATE("}",""),"")&amp;IF(OR(I49="true",I49="false",I49&lt;&gt;""), CONCATENATE(", veteran=", I49), ""),""),"")</f>
        <v>, zoneIds={181}, veteran=false</v>
      </c>
      <c r="BE49" s="21" t="str">
        <f>IF(A49&lt;&gt;"",IF(F49&lt;&gt;"Not in the game (anymore)",IF(A49&lt;&gt;"",", setType="&amp;G49,"")&amp;IF(J49="true",", multiTrialSet=true",""),"")
&amp; IF(AND(H49&lt;&gt;"",ISNUMBER(H49)),", undauntedChestId=" &amp; H49,""),"")</f>
        <v>, setType=LIBSETS_SETTYPE_CYRODIIL</v>
      </c>
      <c r="BF49" s="21" t="str">
        <f>IF(A49&lt;&gt;"",IF(F49&lt;&gt;"Not in the game (anymore)",IF(AZ49&lt;&gt;"",", isProcSetAllowedInPvP="&amp; AZ49,"")
&amp; IF(F49&lt;&gt;"Not in the game (anymore)",
  IF(V49&lt;&gt;"",", dropMechanic={"&amp;V49&amp;IF(AB49&lt;&gt;"",","&amp;AB49,"")&amp;IF(AH49&lt;&gt;"",","&amp;AH49,"")&amp;IF(AM49&lt;&gt;"",","&amp;AM49,"")&amp;IF(AR49&lt;&gt;"",","&amp;AR49,"")&amp;IF(AW49&lt;&gt;"",","&amp;AW49,"")&amp;"}"
     &amp;IF(OR(W49&lt;&gt;"",AC49&lt;&gt;"",AI49&lt;&gt;"",AN49&lt;&gt;"",AS49&lt;&gt;"",AX49&lt;&gt;"",X49&lt;&gt;"",AD49&lt;&gt;"",AJ49&lt;&gt;"",AO49&lt;&gt;"",AT49&lt;&gt;"",AY49&lt;&gt;""),", dropMechanicDropLocationNames={"
        &amp; IF(OR(W49&lt;&gt;"",AC49&lt;&gt;"",AI49&lt;&gt;"",AN49&lt;&gt;"",AS49&lt;&gt;"",AX49&lt;&gt;""),"['en']={"&amp;IF(W49&lt;&gt;"","'"&amp;W49&amp;"',","'',")&amp;IF(AC49&lt;&gt;"","'"&amp;AC49&amp;"',","'',")&amp;IF(AI49&lt;&gt;"","'"&amp;AI49&amp;"',","'',")&amp;IF(AN49&lt;&gt;"","'"&amp;AN49&amp;"',","'',")&amp;IF(AS49&lt;&gt;"","'"&amp;AS49&amp;"',","'',")&amp;IF(AX49&lt;&gt;"","'"&amp;AX49&amp;"',","'',")&amp;"},","")
        &amp; IF(OR(X49&lt;&gt;"",AD49&lt;&gt;"",AJ49&lt;&gt;"",AO49&lt;&gt;"",AT49&lt;&gt;"",AY49&lt;&gt;""),"['de']={"&amp;IF(X49&lt;&gt;"","'"&amp;X49&amp;"',","'',")&amp;IF(AD49&lt;&gt;"","'"&amp;AD49&amp;"',","'',")&amp;IF(AJ49&lt;&gt;"","'"&amp;AJ49&amp;"',","'',")&amp;IF(AO49&lt;&gt;"","'"&amp;AO49&amp;"',","'',")&amp;IF(AT49&lt;&gt;"","'"&amp;AT49&amp;"',","'',")&amp;IF(AY49&lt;&gt;"","'"&amp;AY49&amp;"',","'',")&amp;"},","")
     &amp; "}",""),"")),""),"")</f>
        <v>, dropMechanic={LIBSETS_DROP_MECHANIC_CITY_CYRODIIL_BRUMA}</v>
      </c>
      <c r="BG49" s="21" t="str">
        <f>IF(A49&lt;&gt;"",IF(F49&lt;&gt;"Not in the game (anymore)",
IF(OR(BA49&lt;&gt;"",BB49&lt;&gt;""),", addTooltip={" &amp; IF(BA49&lt;&gt;"","['en']='"&amp; BA49 &amp; "',","")  &amp; IF(AND(BA49&lt;&gt;"",BA49&lt;&gt;BB49), IF(BB49&lt;&gt;"","['de']='"&amp; BB49 &amp; "',",""),"") &amp; "},","")
&amp; "},"
&amp; IF(C49&lt;&gt;"",CONCATENATE(" --",C49," / ",B49,"   [",IF(R49&lt;&gt;"",R49,""),IF(AA49&lt;&gt;"",", "&amp;AA49,""),IF(AG49&lt;&gt;"",", "&amp;AG49,""),IF(AL49&lt;&gt;"",", "&amp;AL49,""),IF(AQ49&lt;&gt;"",", "&amp;AQ49,""),IF(AV49&lt;&gt;"",", "&amp;AV49,""),"]")),""),"")</f>
        <v>}, --Shadow Walker / Schattengänger   [Cyrodiil]</v>
      </c>
    </row>
    <row r="50" spans="1:59" x14ac:dyDescent="0.25">
      <c r="A50" s="12">
        <v>68</v>
      </c>
      <c r="B50" t="s">
        <v>795</v>
      </c>
      <c r="C50" t="s">
        <v>796</v>
      </c>
      <c r="D50" s="3">
        <f>A50</f>
        <v>68</v>
      </c>
      <c r="E50" s="60"/>
      <c r="G50" s="8" t="s">
        <v>1480</v>
      </c>
      <c r="I50" t="s">
        <v>91</v>
      </c>
      <c r="J50" t="s">
        <v>91</v>
      </c>
      <c r="K50">
        <v>131</v>
      </c>
      <c r="L50">
        <v>131</v>
      </c>
      <c r="M50">
        <v>131</v>
      </c>
      <c r="O50" s="65" t="s">
        <v>241</v>
      </c>
      <c r="Q50" s="3">
        <f>IF(AND(G50&lt;&gt;"LIBSETS_SETTYPE_BATTLEGROUND",G50&lt;&gt;"LIBSETS_SETTYPE_SPECIAL"), IF(R50&lt;&gt;"",VLOOKUP(R50,'ESO zone constants'!$D$3:$H$10001,5,FALSE),""),"")</f>
        <v>347</v>
      </c>
      <c r="R50" t="str">
        <f>IF(AND(O50&lt;&gt;"",NOT(ISERROR(O50))),O50,
IF(AND(P50&lt;&gt;"",ISNUMBER(P50),P50&gt;0,NOT(ISNA(P50))),VLOOKUP(P50,'ESO zone constants'!$A$3:$D$9999,4,FALSE),
IF(AND(K50&lt;&gt;"",K50&gt;0,NOT(ISERROR(K50))),VLOOKUP(K50,'ESO dumped WayshrineInfo'!$K$3:$N$9994,4,FALSE),"")))</f>
        <v>Coldharbour</v>
      </c>
      <c r="T50" s="19" t="str">
        <f>IF(AND(S50&lt;&gt;"",NOT(ISERROR(S50))),S50,IF(Q50&lt;&gt;"",IF(NOT(ISERROR(VLOOKUP(Q50,'ESO Dungeon constants'!$D$3:$H$9999,5,FALSE))),VLOOKUP(Q50,'ESO Dungeon constants'!$D$3:$I$9999,6,FALSE),VLOOKUP(Q50,'ESO zone constants'!$H$3:$K$9987,4,FALSE)),""))</f>
        <v>DLC_BASE_GAME</v>
      </c>
      <c r="U50" s="3" t="str">
        <f>IF(T50&lt;&gt;"",VLOOKUP(T50,'LibSets constants'!$B$4:$C$1003,2,FALSE),"")</f>
        <v>Included in base game</v>
      </c>
      <c r="V50" s="33" t="s">
        <v>1560</v>
      </c>
      <c r="Y50" s="65"/>
      <c r="Z50" s="3">
        <f>IF(AND(G50&lt;&gt;"LIBSETS_SETTYPE_BATTLEGROUND",G50&lt;&gt;"LIBSETS_SETTYPE_SPECIAL"),
IF(AND(Y50&lt;&gt;"",ISNUMBER(Y50),NOT(ISNA(Y50))),Y50,
   IF(AND(L50&lt;&gt;"",ISNUMBER(L50),L50&gt;0,NOT(ISNA(L50))),VLOOKUP(L50,'ESO dumped WayshrineInfo'!$K$3:$L$9994,2,FALSE),"")
),"")</f>
        <v>347</v>
      </c>
      <c r="AA50" t="str">
        <f>IF(AND(Z50&lt;&gt;"",ISNUMBER(Z50),NOT(ISNA(Z50))),VLOOKUP(Z50,'ESO zone constants'!$A$3:$D$9999,4,FALSE),"")</f>
        <v>Coldharbour</v>
      </c>
      <c r="AB50" s="33" t="s">
        <v>1561</v>
      </c>
      <c r="AC50" s="43"/>
      <c r="AD50" s="43"/>
      <c r="AE50" s="43"/>
      <c r="AF50" s="3">
        <f>IF(AND(G50&lt;&gt;"LIBSETS_SETTYPE_BATTLEGROUND",G50&lt;&gt;"LIBSETS_SETTYPE_SPECIAL"),
IF(AND(AE50&lt;&gt;"",ISNUMBER(AE50),NOT(ISNA(AE50))),AE50,
   IF(AND(M50&lt;&gt;"",ISNUMBER(M50),M50&gt;0,NOT(ISNA(M50))),VLOOKUP(M50,'ESO dumped WayshrineInfo'!$K$3:$L$9994,2,FALSE),"")
),"")</f>
        <v>347</v>
      </c>
      <c r="AG50" t="str">
        <f>IF(AND(AF50&lt;&gt;"",ISNUMBER(AF50),NOT(ISNA(AF50))),VLOOKUP(AF50,'ESO zone constants'!$A$3:$D$9999,4,FALSE),"")</f>
        <v>Coldharbour</v>
      </c>
      <c r="AH50" s="44" t="s">
        <v>1562</v>
      </c>
      <c r="AI50" s="43"/>
      <c r="AJ50" s="43"/>
      <c r="AK50" s="3">
        <f>IF(AND(G50&lt;&gt;"LIBSETS_SETTYPE_BATTLEGROUND",G50&lt;&gt;"LIBSETS_SETTYPE_SPECIAL"),IF(AL50&lt;&gt;"",VLOOKUP(AL50,'ESO zone constants'!$D$3:$H$4953,5,FALSE),""),"")</f>
        <v>347</v>
      </c>
      <c r="AL50" t="s">
        <v>241</v>
      </c>
      <c r="AM50" s="44" t="s">
        <v>1563</v>
      </c>
      <c r="AN50" s="43"/>
      <c r="AO50" s="43"/>
      <c r="AP50" s="3" t="str">
        <f>IF(AND(G50&lt;&gt;"LIBSETS_SETTYPE_BATTLEGROUND",G50&lt;&gt;"LIBSETS_SETTYPE_SPECIAL"),IF(AQ50&lt;&gt;"",VLOOKUP(AQ50,'ESO zone constants'!$D$3:$H$4953,5,FALSE),""),"")</f>
        <v/>
      </c>
      <c r="AR50" s="44"/>
      <c r="AS50" s="43"/>
      <c r="AT50" s="43"/>
      <c r="AU50" s="3" t="str">
        <f>IF(AND(G50&lt;&gt;"LIBSETS_SETTYPE_BATTLEGROUND",G50&lt;&gt;"LIBSETS_SETTYPE_SPECIAL"),IF(AV50&lt;&gt;"",VLOOKUP(AV50,'ESO zone constants'!$D$3:$H$4953,5,FALSE),""),"")</f>
        <v/>
      </c>
      <c r="AW50" s="44"/>
      <c r="AX50" s="43"/>
      <c r="AY50" s="43"/>
      <c r="AZ50" s="83" t="s">
        <v>2667</v>
      </c>
      <c r="BA50" s="83"/>
      <c r="BB50" s="83"/>
      <c r="BC50" s="21" t="str">
        <f>IF(A50="???","--","")&amp;IF(F50&lt;&gt;"Not in the game (anymore)",IF(A50&lt;&gt;"",CONCATENATE("[",A50,"] = {wayshrines={")&amp;IF(K50&lt;&gt;"",CONCATENATE(K50,","),"")&amp;IF(L50&lt;&gt;"",CONCATENATE(L50,","),"")&amp;IF(M50&lt;&gt;"",CONCATENATE(M50,","),"")&amp;CONCATENATE("}")&amp;IF(VALUE(N50)&gt;0,CONCATENATE(", traitsNeeded=",N50),"")&amp;CONCATENATE(", dlcId=",IF(T50&lt;&gt;"",T50,"DLC_BASE_GAME")),""),"")</f>
        <v>[68] = {wayshrines={131,131,131,}, dlcId=DLC_BASE_GAME</v>
      </c>
      <c r="BD50" s="21" t="str">
        <f>IF(F50&lt;&gt;"Not in the game (anymore)",IF(A50&lt;&gt;"",IF(Q50&lt;&gt;"",CONCATENATE(", zoneIds={",Q50),"")&amp;IF(Z50&lt;&gt;"",CONCATENATE(",",Z50),"")&amp;IF(AF50&lt;&gt;"",CONCATENATE(",",AF50),"")&amp;IF(AK50&lt;&gt;"",CONCATENATE(",",AK50),"")&amp;IF(AP50&lt;&gt;"",CONCATENATE(",",AP50),"")&amp;IF(AU50&lt;&gt;"",CONCATENATE(",",AU50),"")&amp;IF(Q50&lt;&gt;"",CONCATENATE("}",""),"")&amp;IF(OR(I50="true",I50="false",I50&lt;&gt;""), CONCATENATE(", veteran=", I50), ""),""),"")</f>
        <v>, zoneIds={347,347,347,347}, veteran=false</v>
      </c>
      <c r="BE50" s="21" t="str">
        <f>IF(A50&lt;&gt;"",IF(F50&lt;&gt;"Not in the game (anymore)",IF(A50&lt;&gt;"",", setType="&amp;G50,"")&amp;IF(J50="true",", multiTrialSet=true",""),"")
&amp; IF(AND(H50&lt;&gt;"",ISNUMBER(H50)),", undauntedChestId=" &amp; H50,""),"")</f>
        <v>, setType=LIBSETS_SETTYPE_OVERLAND</v>
      </c>
      <c r="BF50" s="21" t="str">
        <f>IF(A50&lt;&gt;"",IF(F50&lt;&gt;"Not in the game (anymore)",IF(AZ50&lt;&gt;"",", isProcSetAllowedInPvP="&amp; AZ50,"")
&amp; IF(F50&lt;&gt;"Not in the game (anymore)",
  IF(V50&lt;&gt;"",", dropMechanic={"&amp;V50&amp;IF(AB50&lt;&gt;"",","&amp;AB50,"")&amp;IF(AH50&lt;&gt;"",","&amp;AH50,"")&amp;IF(AM50&lt;&gt;"",","&amp;AM50,"")&amp;IF(AR50&lt;&gt;"",","&amp;AR50,"")&amp;IF(AW50&lt;&gt;"",","&amp;AW50,"")&amp;"}"
     &amp;IF(OR(W50&lt;&gt;"",AC50&lt;&gt;"",AI50&lt;&gt;"",AN50&lt;&gt;"",AS50&lt;&gt;"",AX50&lt;&gt;"",X50&lt;&gt;"",AD50&lt;&gt;"",AJ50&lt;&gt;"",AO50&lt;&gt;"",AT50&lt;&gt;"",AY50&lt;&gt;""),", dropMechanicDropLocationNames={"
        &amp; IF(OR(W50&lt;&gt;"",AC50&lt;&gt;"",AI50&lt;&gt;"",AN50&lt;&gt;"",AS50&lt;&gt;"",AX50&lt;&gt;""),"['en']={"&amp;IF(W50&lt;&gt;"","'"&amp;W50&amp;"',","'',")&amp;IF(AC50&lt;&gt;"","'"&amp;AC50&amp;"',","'',")&amp;IF(AI50&lt;&gt;"","'"&amp;AI50&amp;"',","'',")&amp;IF(AN50&lt;&gt;"","'"&amp;AN50&amp;"',","'',")&amp;IF(AS50&lt;&gt;"","'"&amp;AS50&amp;"',","'',")&amp;IF(AX50&lt;&gt;"","'"&amp;AX50&amp;"',","'',")&amp;"},","")
        &amp; IF(OR(X50&lt;&gt;"",AD50&lt;&gt;"",AJ50&lt;&gt;"",AO50&lt;&gt;"",AT50&lt;&gt;"",AY50&lt;&gt;""),"['de']={"&amp;IF(X50&lt;&gt;"","'"&amp;X50&amp;"',","'',")&amp;IF(AD50&lt;&gt;"","'"&amp;AD50&amp;"',","'',")&amp;IF(AJ50&lt;&gt;"","'"&amp;AJ50&amp;"',","'',")&amp;IF(AO50&lt;&gt;"","'"&amp;AO50&amp;"',","'',")&amp;IF(AT50&lt;&gt;"","'"&amp;AT50&amp;"',","'',")&amp;IF(AY50&lt;&gt;"","'"&amp;AY50&amp;"',","'',")&amp;"},","")
     &amp; "}",""),"")),""),"")</f>
        <v>, dropMechanic={LIBSETS_DROP_MECHANIC_OVERLAND_BOSS_DELVE,LIBSETS_DROP_MECHANIC_OVERLAND_WORLDBOSS,LIBSETS_DROP_MECHANIC_OVERLAND_BOSS_PUBLIC_DUNGEON,LIBSETS_DROP_MECHANIC_OVERLAND_CHEST}</v>
      </c>
      <c r="BG50" s="21" t="str">
        <f>IF(A50&lt;&gt;"",IF(F50&lt;&gt;"Not in the game (anymore)",
IF(OR(BA50&lt;&gt;"",BB50&lt;&gt;""),", addTooltip={" &amp; IF(BA50&lt;&gt;"","['en']='"&amp; BA50 &amp; "',","")  &amp; IF(AND(BA50&lt;&gt;"",BA50&lt;&gt;BB50), IF(BB50&lt;&gt;"","['de']='"&amp; BB50 &amp; "',",""),"") &amp; "},","")
&amp; "},"
&amp; IF(C50&lt;&gt;"",CONCATENATE(" --",C50," / ",B50,"   [",IF(R50&lt;&gt;"",R50,""),IF(AA50&lt;&gt;"",", "&amp;AA50,""),IF(AG50&lt;&gt;"",", "&amp;AG50,""),IF(AL50&lt;&gt;"",", "&amp;AL50,""),IF(AQ50&lt;&gt;"",", "&amp;AQ50,""),IF(AV50&lt;&gt;"",", "&amp;AV50,""),"]")),""),"")</f>
        <v>}, --Stygian / Stygier   [Coldharbour, Coldharbour, Coldharbour, Coldharbour]</v>
      </c>
    </row>
    <row r="51" spans="1:59" x14ac:dyDescent="0.25">
      <c r="A51" s="12">
        <v>69</v>
      </c>
      <c r="B51" t="s">
        <v>797</v>
      </c>
      <c r="C51" t="s">
        <v>2570</v>
      </c>
      <c r="D51" s="3">
        <f>A51</f>
        <v>69</v>
      </c>
      <c r="E51" s="60"/>
      <c r="G51" s="8" t="s">
        <v>1480</v>
      </c>
      <c r="I51" t="s">
        <v>91</v>
      </c>
      <c r="J51" t="s">
        <v>91</v>
      </c>
      <c r="K51">
        <v>214</v>
      </c>
      <c r="L51">
        <v>214</v>
      </c>
      <c r="M51">
        <v>214</v>
      </c>
      <c r="O51" s="65" t="s">
        <v>266</v>
      </c>
      <c r="Q51" s="3">
        <f>IF(AND(G51&lt;&gt;"LIBSETS_SETTYPE_BATTLEGROUND",G51&lt;&gt;"LIBSETS_SETTYPE_SPECIAL"), IF(R51&lt;&gt;"",VLOOKUP(R51,'ESO zone constants'!$D$3:$H$10001,5,FALSE),""),"")</f>
        <v>383</v>
      </c>
      <c r="R51" t="str">
        <f>IF(AND(O51&lt;&gt;"",NOT(ISERROR(O51))),O51,
IF(AND(P51&lt;&gt;"",ISNUMBER(P51),P51&gt;0,NOT(ISNA(P51))),VLOOKUP(P51,'ESO zone constants'!$A$3:$D$9999,4,FALSE),
IF(AND(K51&lt;&gt;"",K51&gt;0,NOT(ISERROR(K51))),VLOOKUP(K51,'ESO dumped WayshrineInfo'!$K$3:$N$9994,4,FALSE),"")))</f>
        <v>Grahtwood</v>
      </c>
      <c r="T51" s="19" t="str">
        <f>IF(AND(S51&lt;&gt;"",NOT(ISERROR(S51))),S51,IF(Q51&lt;&gt;"",IF(NOT(ISERROR(VLOOKUP(Q51,'ESO Dungeon constants'!$D$3:$H$9999,5,FALSE))),VLOOKUP(Q51,'ESO Dungeon constants'!$D$3:$I$9999,6,FALSE),VLOOKUP(Q51,'ESO zone constants'!$H$3:$K$9987,4,FALSE)),""))</f>
        <v>DLC_BASE_GAME</v>
      </c>
      <c r="U51" s="3" t="str">
        <f>IF(T51&lt;&gt;"",VLOOKUP(T51,'LibSets constants'!$B$4:$C$1003,2,FALSE),"")</f>
        <v>Included in base game</v>
      </c>
      <c r="V51" s="33" t="s">
        <v>1560</v>
      </c>
      <c r="Y51" s="65"/>
      <c r="Z51" s="3">
        <f>IF(AND(G51&lt;&gt;"LIBSETS_SETTYPE_BATTLEGROUND",G51&lt;&gt;"LIBSETS_SETTYPE_SPECIAL"),
IF(AND(Y51&lt;&gt;"",ISNUMBER(Y51),NOT(ISNA(Y51))),Y51,
   IF(AND(L51&lt;&gt;"",ISNUMBER(L51),L51&gt;0,NOT(ISNA(L51))),VLOOKUP(L51,'ESO dumped WayshrineInfo'!$K$3:$L$9994,2,FALSE),"")
),"")</f>
        <v>383</v>
      </c>
      <c r="AA51" t="str">
        <f>IF(AND(Z51&lt;&gt;"",ISNUMBER(Z51),NOT(ISNA(Z51))),VLOOKUP(Z51,'ESO zone constants'!$A$3:$D$9999,4,FALSE),"")</f>
        <v>Grahtwood</v>
      </c>
      <c r="AB51" s="33" t="s">
        <v>1561</v>
      </c>
      <c r="AC51" s="43"/>
      <c r="AD51" s="43"/>
      <c r="AE51" s="43"/>
      <c r="AF51" s="3">
        <f>IF(AND(G51&lt;&gt;"LIBSETS_SETTYPE_BATTLEGROUND",G51&lt;&gt;"LIBSETS_SETTYPE_SPECIAL"),
IF(AND(AE51&lt;&gt;"",ISNUMBER(AE51),NOT(ISNA(AE51))),AE51,
   IF(AND(M51&lt;&gt;"",ISNUMBER(M51),M51&gt;0,NOT(ISNA(M51))),VLOOKUP(M51,'ESO dumped WayshrineInfo'!$K$3:$L$9994,2,FALSE),"")
),"")</f>
        <v>383</v>
      </c>
      <c r="AG51" t="str">
        <f>IF(AND(AF51&lt;&gt;"",ISNUMBER(AF51),NOT(ISNA(AF51))),VLOOKUP(AF51,'ESO zone constants'!$A$3:$D$9999,4,FALSE),"")</f>
        <v>Grahtwood</v>
      </c>
      <c r="AH51" s="44" t="s">
        <v>1562</v>
      </c>
      <c r="AI51" s="43"/>
      <c r="AJ51" s="43"/>
      <c r="AK51" s="3">
        <f>IF(AND(G51&lt;&gt;"LIBSETS_SETTYPE_BATTLEGROUND",G51&lt;&gt;"LIBSETS_SETTYPE_SPECIAL"),IF(AL51&lt;&gt;"",VLOOKUP(AL51,'ESO zone constants'!$D$3:$H$4953,5,FALSE),""),"")</f>
        <v>383</v>
      </c>
      <c r="AL51" t="s">
        <v>266</v>
      </c>
      <c r="AM51" s="44" t="s">
        <v>1563</v>
      </c>
      <c r="AN51" s="43"/>
      <c r="AO51" s="43"/>
      <c r="AP51" s="3" t="str">
        <f>IF(AND(G51&lt;&gt;"LIBSETS_SETTYPE_BATTLEGROUND",G51&lt;&gt;"LIBSETS_SETTYPE_SPECIAL"),IF(AQ51&lt;&gt;"",VLOOKUP(AQ51,'ESO zone constants'!$D$3:$H$4953,5,FALSE),""),"")</f>
        <v/>
      </c>
      <c r="AR51" s="44"/>
      <c r="AS51" s="43"/>
      <c r="AT51" s="43"/>
      <c r="AU51" s="3" t="str">
        <f>IF(AND(G51&lt;&gt;"LIBSETS_SETTYPE_BATTLEGROUND",G51&lt;&gt;"LIBSETS_SETTYPE_SPECIAL"),IF(AV51&lt;&gt;"",VLOOKUP(AV51,'ESO zone constants'!$D$3:$H$4953,5,FALSE),""),"")</f>
        <v/>
      </c>
      <c r="AW51" s="44"/>
      <c r="AX51" s="43"/>
      <c r="AY51" s="43"/>
      <c r="AZ51" s="83" t="s">
        <v>2668</v>
      </c>
      <c r="BA51" s="83"/>
      <c r="BB51" s="83"/>
      <c r="BC51" s="21" t="str">
        <f>IF(A51="???","--","")&amp;IF(F51&lt;&gt;"Not in the game (anymore)",IF(A51&lt;&gt;"",CONCATENATE("[",A51,"] = {wayshrines={")&amp;IF(K51&lt;&gt;"",CONCATENATE(K51,","),"")&amp;IF(L51&lt;&gt;"",CONCATENATE(L51,","),"")&amp;IF(M51&lt;&gt;"",CONCATENATE(M51,","),"")&amp;CONCATENATE("}")&amp;IF(VALUE(N51)&gt;0,CONCATENATE(", traitsNeeded=",N51),"")&amp;CONCATENATE(", dlcId=",IF(T51&lt;&gt;"",T51,"DLC_BASE_GAME")),""),"")</f>
        <v>[69] = {wayshrines={214,214,214,}, dlcId=DLC_BASE_GAME</v>
      </c>
      <c r="BD51" s="21" t="str">
        <f>IF(F51&lt;&gt;"Not in the game (anymore)",IF(A51&lt;&gt;"",IF(Q51&lt;&gt;"",CONCATENATE(", zoneIds={",Q51),"")&amp;IF(Z51&lt;&gt;"",CONCATENATE(",",Z51),"")&amp;IF(AF51&lt;&gt;"",CONCATENATE(",",AF51),"")&amp;IF(AK51&lt;&gt;"",CONCATENATE(",",AK51),"")&amp;IF(AP51&lt;&gt;"",CONCATENATE(",",AP51),"")&amp;IF(AU51&lt;&gt;"",CONCATENATE(",",AU51),"")&amp;IF(Q51&lt;&gt;"",CONCATENATE("}",""),"")&amp;IF(OR(I51="true",I51="false",I51&lt;&gt;""), CONCATENATE(", veteran=", I51), ""),""),"")</f>
        <v>, zoneIds={383,383,383,383}, veteran=false</v>
      </c>
      <c r="BE51" s="21" t="str">
        <f>IF(A51&lt;&gt;"",IF(F51&lt;&gt;"Not in the game (anymore)",IF(A51&lt;&gt;"",", setType="&amp;G51,"")&amp;IF(J51="true",", multiTrialSet=true",""),"")
&amp; IF(AND(H51&lt;&gt;"",ISNUMBER(H51)),", undauntedChestId=" &amp; H51,""),"")</f>
        <v>, setType=LIBSETS_SETTYPE_OVERLAND</v>
      </c>
      <c r="BF51" s="21" t="str">
        <f>IF(A51&lt;&gt;"",IF(F51&lt;&gt;"Not in the game (anymore)",IF(AZ51&lt;&gt;"",", isProcSetAllowedInPvP="&amp; AZ51,"")
&amp; IF(F51&lt;&gt;"Not in the game (anymore)",
  IF(V51&lt;&gt;"",", dropMechanic={"&amp;V51&amp;IF(AB51&lt;&gt;"",","&amp;AB51,"")&amp;IF(AH51&lt;&gt;"",","&amp;AH51,"")&amp;IF(AM51&lt;&gt;"",","&amp;AM51,"")&amp;IF(AR51&lt;&gt;"",","&amp;AR51,"")&amp;IF(AW51&lt;&gt;"",","&amp;AW51,"")&amp;"}"
     &amp;IF(OR(W51&lt;&gt;"",AC51&lt;&gt;"",AI51&lt;&gt;"",AN51&lt;&gt;"",AS51&lt;&gt;"",AX51&lt;&gt;"",X51&lt;&gt;"",AD51&lt;&gt;"",AJ51&lt;&gt;"",AO51&lt;&gt;"",AT51&lt;&gt;"",AY51&lt;&gt;""),", dropMechanicDropLocationNames={"
        &amp; IF(OR(W51&lt;&gt;"",AC51&lt;&gt;"",AI51&lt;&gt;"",AN51&lt;&gt;"",AS51&lt;&gt;"",AX51&lt;&gt;""),"['en']={"&amp;IF(W51&lt;&gt;"","'"&amp;W51&amp;"',","'',")&amp;IF(AC51&lt;&gt;"","'"&amp;AC51&amp;"',","'',")&amp;IF(AI51&lt;&gt;"","'"&amp;AI51&amp;"',","'',")&amp;IF(AN51&lt;&gt;"","'"&amp;AN51&amp;"',","'',")&amp;IF(AS51&lt;&gt;"","'"&amp;AS51&amp;"',","'',")&amp;IF(AX51&lt;&gt;"","'"&amp;AX51&amp;"',","'',")&amp;"},","")
        &amp; IF(OR(X51&lt;&gt;"",AD51&lt;&gt;"",AJ51&lt;&gt;"",AO51&lt;&gt;"",AT51&lt;&gt;"",AY51&lt;&gt;""),"['de']={"&amp;IF(X51&lt;&gt;"","'"&amp;X51&amp;"',","'',")&amp;IF(AD51&lt;&gt;"","'"&amp;AD51&amp;"',","'',")&amp;IF(AJ51&lt;&gt;"","'"&amp;AJ51&amp;"',","'',")&amp;IF(AO51&lt;&gt;"","'"&amp;AO51&amp;"',","'',")&amp;IF(AT51&lt;&gt;"","'"&amp;AT51&amp;"',","'',")&amp;IF(AY51&lt;&gt;"","'"&amp;AY51&amp;"',","'',")&amp;"},","")
     &amp; "}",""),"")),""),"")</f>
        <v>, isProcSetAllowedInPvP=1, dropMechanic={LIBSETS_DROP_MECHANIC_OVERLAND_BOSS_DELVE,LIBSETS_DROP_MECHANIC_OVERLAND_WORLDBOSS,LIBSETS_DROP_MECHANIC_OVERLAND_BOSS_PUBLIC_DUNGEON,LIBSETS_DROP_MECHANIC_OVERLAND_CHEST}</v>
      </c>
      <c r="BG51" s="21" t="str">
        <f>IF(A51&lt;&gt;"",IF(F51&lt;&gt;"Not in the game (anymore)",
IF(OR(BA51&lt;&gt;"",BB51&lt;&gt;""),", addTooltip={" &amp; IF(BA51&lt;&gt;"","['en']='"&amp; BA51 &amp; "',","")  &amp; IF(AND(BA51&lt;&gt;"",BA51&lt;&gt;BB51), IF(BB51&lt;&gt;"","['de']='"&amp; BB51 &amp; "',",""),"") &amp; "},","")
&amp; "},"
&amp; IF(C51&lt;&gt;"",CONCATENATE(" --",C51," / ",B51,"   [",IF(R51&lt;&gt;"",R51,""),IF(AA51&lt;&gt;"",", "&amp;AA51,""),IF(AG51&lt;&gt;"",", "&amp;AG51,""),IF(AL51&lt;&gt;"",", "&amp;AL51,""),IF(AQ51&lt;&gt;"",", "&amp;AQ51,""),IF(AV51&lt;&gt;"",", "&amp;AV51,""),"]")),""),"")</f>
        <v>}, --Ranger\'s Gait / Laufstil des Waldläufers   [Grahtwood, Grahtwood, Grahtwood, Grahtwood]</v>
      </c>
    </row>
    <row r="52" spans="1:59" x14ac:dyDescent="0.25">
      <c r="A52" s="12">
        <v>70</v>
      </c>
      <c r="B52" t="s">
        <v>798</v>
      </c>
      <c r="C52" t="s">
        <v>799</v>
      </c>
      <c r="D52" s="3">
        <f>A52</f>
        <v>70</v>
      </c>
      <c r="E52" s="60"/>
      <c r="G52" s="8" t="s">
        <v>1480</v>
      </c>
      <c r="I52" t="s">
        <v>91</v>
      </c>
      <c r="J52" t="s">
        <v>91</v>
      </c>
      <c r="K52">
        <v>36</v>
      </c>
      <c r="L52">
        <v>36</v>
      </c>
      <c r="M52">
        <v>36</v>
      </c>
      <c r="O52" s="65" t="s">
        <v>109</v>
      </c>
      <c r="Q52" s="3">
        <f>IF(AND(G52&lt;&gt;"LIBSETS_SETTYPE_BATTLEGROUND",G52&lt;&gt;"LIBSETS_SETTYPE_SPECIAL"), IF(R52&lt;&gt;"",VLOOKUP(R52,'ESO zone constants'!$D$3:$H$10001,5,FALSE),""),"")</f>
        <v>92</v>
      </c>
      <c r="R52" t="str">
        <f>IF(AND(O52&lt;&gt;"",NOT(ISERROR(O52))),O52,
IF(AND(P52&lt;&gt;"",ISNUMBER(P52),P52&gt;0,NOT(ISNA(P52))),VLOOKUP(P52,'ESO zone constants'!$A$3:$D$9999,4,FALSE),
IF(AND(K52&lt;&gt;"",K52&gt;0,NOT(ISERROR(K52))),VLOOKUP(K52,'ESO dumped WayshrineInfo'!$K$3:$N$9994,4,FALSE),"")))</f>
        <v>Bangkorai</v>
      </c>
      <c r="T52" s="19" t="str">
        <f>IF(AND(S52&lt;&gt;"",NOT(ISERROR(S52))),S52,IF(Q52&lt;&gt;"",IF(NOT(ISERROR(VLOOKUP(Q52,'ESO Dungeon constants'!$D$3:$H$9999,5,FALSE))),VLOOKUP(Q52,'ESO Dungeon constants'!$D$3:$I$9999,6,FALSE),VLOOKUP(Q52,'ESO zone constants'!$H$3:$K$9987,4,FALSE)),""))</f>
        <v>DLC_BASE_GAME</v>
      </c>
      <c r="U52" s="3" t="str">
        <f>IF(T52&lt;&gt;"",VLOOKUP(T52,'LibSets constants'!$B$4:$C$1003,2,FALSE),"")</f>
        <v>Included in base game</v>
      </c>
      <c r="V52" s="33" t="s">
        <v>1560</v>
      </c>
      <c r="Y52" s="65"/>
      <c r="Z52" s="3">
        <f>IF(AND(G52&lt;&gt;"LIBSETS_SETTYPE_BATTLEGROUND",G52&lt;&gt;"LIBSETS_SETTYPE_SPECIAL"),
IF(AND(Y52&lt;&gt;"",ISNUMBER(Y52),NOT(ISNA(Y52))),Y52,
   IF(AND(L52&lt;&gt;"",ISNUMBER(L52),L52&gt;0,NOT(ISNA(L52))),VLOOKUP(L52,'ESO dumped WayshrineInfo'!$K$3:$L$9994,2,FALSE),"")
),"")</f>
        <v>92</v>
      </c>
      <c r="AA52" t="str">
        <f>IF(AND(Z52&lt;&gt;"",ISNUMBER(Z52),NOT(ISNA(Z52))),VLOOKUP(Z52,'ESO zone constants'!$A$3:$D$9999,4,FALSE),"")</f>
        <v>Bangkorai</v>
      </c>
      <c r="AB52" s="33" t="s">
        <v>1561</v>
      </c>
      <c r="AC52" s="43"/>
      <c r="AD52" s="43"/>
      <c r="AE52" s="43"/>
      <c r="AF52" s="3">
        <f>IF(AND(G52&lt;&gt;"LIBSETS_SETTYPE_BATTLEGROUND",G52&lt;&gt;"LIBSETS_SETTYPE_SPECIAL"),
IF(AND(AE52&lt;&gt;"",ISNUMBER(AE52),NOT(ISNA(AE52))),AE52,
   IF(AND(M52&lt;&gt;"",ISNUMBER(M52),M52&gt;0,NOT(ISNA(M52))),VLOOKUP(M52,'ESO dumped WayshrineInfo'!$K$3:$L$9994,2,FALSE),"")
),"")</f>
        <v>92</v>
      </c>
      <c r="AG52" t="str">
        <f>IF(AND(AF52&lt;&gt;"",ISNUMBER(AF52),NOT(ISNA(AF52))),VLOOKUP(AF52,'ESO zone constants'!$A$3:$D$9999,4,FALSE),"")</f>
        <v>Bangkorai</v>
      </c>
      <c r="AH52" s="44" t="s">
        <v>1562</v>
      </c>
      <c r="AI52" s="43"/>
      <c r="AJ52" s="43"/>
      <c r="AK52" s="3">
        <f>IF(AND(G52&lt;&gt;"LIBSETS_SETTYPE_BATTLEGROUND",G52&lt;&gt;"LIBSETS_SETTYPE_SPECIAL"),IF(AL52&lt;&gt;"",VLOOKUP(AL52,'ESO zone constants'!$D$3:$H$4953,5,FALSE),""),"")</f>
        <v>92</v>
      </c>
      <c r="AL52" t="s">
        <v>109</v>
      </c>
      <c r="AM52" s="44" t="s">
        <v>1563</v>
      </c>
      <c r="AN52" s="43"/>
      <c r="AO52" s="43"/>
      <c r="AP52" s="3" t="str">
        <f>IF(AND(G52&lt;&gt;"LIBSETS_SETTYPE_BATTLEGROUND",G52&lt;&gt;"LIBSETS_SETTYPE_SPECIAL"),IF(AQ52&lt;&gt;"",VLOOKUP(AQ52,'ESO zone constants'!$D$3:$H$4953,5,FALSE),""),"")</f>
        <v/>
      </c>
      <c r="AR52" s="44"/>
      <c r="AS52" s="43"/>
      <c r="AT52" s="43"/>
      <c r="AU52" s="3" t="str">
        <f>IF(AND(G52&lt;&gt;"LIBSETS_SETTYPE_BATTLEGROUND",G52&lt;&gt;"LIBSETS_SETTYPE_SPECIAL"),IF(AV52&lt;&gt;"",VLOOKUP(AV52,'ESO zone constants'!$D$3:$H$4953,5,FALSE),""),"")</f>
        <v/>
      </c>
      <c r="AW52" s="44"/>
      <c r="AX52" s="43"/>
      <c r="AY52" s="43"/>
      <c r="AZ52" s="83" t="s">
        <v>2667</v>
      </c>
      <c r="BA52" s="83"/>
      <c r="BB52" s="83"/>
      <c r="BC52" s="21" t="str">
        <f>IF(A52="???","--","")&amp;IF(F52&lt;&gt;"Not in the game (anymore)",IF(A52&lt;&gt;"",CONCATENATE("[",A52,"] = {wayshrines={")&amp;IF(K52&lt;&gt;"",CONCATENATE(K52,","),"")&amp;IF(L52&lt;&gt;"",CONCATENATE(L52,","),"")&amp;IF(M52&lt;&gt;"",CONCATENATE(M52,","),"")&amp;CONCATENATE("}")&amp;IF(VALUE(N52)&gt;0,CONCATENATE(", traitsNeeded=",N52),"")&amp;CONCATENATE(", dlcId=",IF(T52&lt;&gt;"",T52,"DLC_BASE_GAME")),""),"")</f>
        <v>[70] = {wayshrines={36,36,36,}, dlcId=DLC_BASE_GAME</v>
      </c>
      <c r="BD52" s="21" t="str">
        <f>IF(F52&lt;&gt;"Not in the game (anymore)",IF(A52&lt;&gt;"",IF(Q52&lt;&gt;"",CONCATENATE(", zoneIds={",Q52),"")&amp;IF(Z52&lt;&gt;"",CONCATENATE(",",Z52),"")&amp;IF(AF52&lt;&gt;"",CONCATENATE(",",AF52),"")&amp;IF(AK52&lt;&gt;"",CONCATENATE(",",AK52),"")&amp;IF(AP52&lt;&gt;"",CONCATENATE(",",AP52),"")&amp;IF(AU52&lt;&gt;"",CONCATENATE(",",AU52),"")&amp;IF(Q52&lt;&gt;"",CONCATENATE("}",""),"")&amp;IF(OR(I52="true",I52="false",I52&lt;&gt;""), CONCATENATE(", veteran=", I52), ""),""),"")</f>
        <v>, zoneIds={92,92,92,92}, veteran=false</v>
      </c>
      <c r="BE52" s="21" t="str">
        <f>IF(A52&lt;&gt;"",IF(F52&lt;&gt;"Not in the game (anymore)",IF(A52&lt;&gt;"",", setType="&amp;G52,"")&amp;IF(J52="true",", multiTrialSet=true",""),"")
&amp; IF(AND(H52&lt;&gt;"",ISNUMBER(H52)),", undauntedChestId=" &amp; H52,""),"")</f>
        <v>, setType=LIBSETS_SETTYPE_OVERLAND</v>
      </c>
      <c r="BF52" s="21" t="str">
        <f>IF(A52&lt;&gt;"",IF(F52&lt;&gt;"Not in the game (anymore)",IF(AZ52&lt;&gt;"",", isProcSetAllowedInPvP="&amp; AZ52,"")
&amp; IF(F52&lt;&gt;"Not in the game (anymore)",
  IF(V52&lt;&gt;"",", dropMechanic={"&amp;V52&amp;IF(AB52&lt;&gt;"",","&amp;AB52,"")&amp;IF(AH52&lt;&gt;"",","&amp;AH52,"")&amp;IF(AM52&lt;&gt;"",","&amp;AM52,"")&amp;IF(AR52&lt;&gt;"",","&amp;AR52,"")&amp;IF(AW52&lt;&gt;"",","&amp;AW52,"")&amp;"}"
     &amp;IF(OR(W52&lt;&gt;"",AC52&lt;&gt;"",AI52&lt;&gt;"",AN52&lt;&gt;"",AS52&lt;&gt;"",AX52&lt;&gt;"",X52&lt;&gt;"",AD52&lt;&gt;"",AJ52&lt;&gt;"",AO52&lt;&gt;"",AT52&lt;&gt;"",AY52&lt;&gt;""),", dropMechanicDropLocationNames={"
        &amp; IF(OR(W52&lt;&gt;"",AC52&lt;&gt;"",AI52&lt;&gt;"",AN52&lt;&gt;"",AS52&lt;&gt;"",AX52&lt;&gt;""),"['en']={"&amp;IF(W52&lt;&gt;"","'"&amp;W52&amp;"',","'',")&amp;IF(AC52&lt;&gt;"","'"&amp;AC52&amp;"',","'',")&amp;IF(AI52&lt;&gt;"","'"&amp;AI52&amp;"',","'',")&amp;IF(AN52&lt;&gt;"","'"&amp;AN52&amp;"',","'',")&amp;IF(AS52&lt;&gt;"","'"&amp;AS52&amp;"',","'',")&amp;IF(AX52&lt;&gt;"","'"&amp;AX52&amp;"',","'',")&amp;"},","")
        &amp; IF(OR(X52&lt;&gt;"",AD52&lt;&gt;"",AJ52&lt;&gt;"",AO52&lt;&gt;"",AT52&lt;&gt;"",AY52&lt;&gt;""),"['de']={"&amp;IF(X52&lt;&gt;"","'"&amp;X52&amp;"',","'',")&amp;IF(AD52&lt;&gt;"","'"&amp;AD52&amp;"',","'',")&amp;IF(AJ52&lt;&gt;"","'"&amp;AJ52&amp;"',","'',")&amp;IF(AO52&lt;&gt;"","'"&amp;AO52&amp;"',","'',")&amp;IF(AT52&lt;&gt;"","'"&amp;AT52&amp;"',","'',")&amp;IF(AY52&lt;&gt;"","'"&amp;AY52&amp;"',","'',")&amp;"},","")
     &amp; "}",""),"")),""),"")</f>
        <v>, dropMechanic={LIBSETS_DROP_MECHANIC_OVERLAND_BOSS_DELVE,LIBSETS_DROP_MECHANIC_OVERLAND_WORLDBOSS,LIBSETS_DROP_MECHANIC_OVERLAND_BOSS_PUBLIC_DUNGEON,LIBSETS_DROP_MECHANIC_OVERLAND_CHEST}</v>
      </c>
      <c r="BG52" s="21" t="str">
        <f>IF(A52&lt;&gt;"",IF(F52&lt;&gt;"Not in the game (anymore)",
IF(OR(BA52&lt;&gt;"",BB52&lt;&gt;""),", addTooltip={" &amp; IF(BA52&lt;&gt;"","['en']='"&amp; BA52 &amp; "',","")  &amp; IF(AND(BA52&lt;&gt;"",BA52&lt;&gt;BB52), IF(BB52&lt;&gt;"","['de']='"&amp; BB52 &amp; "',",""),"") &amp; "},","")
&amp; "},"
&amp; IF(C52&lt;&gt;"",CONCATENATE(" --",C52," / ",B52,"   [",IF(R52&lt;&gt;"",R52,""),IF(AA52&lt;&gt;"",", "&amp;AA52,""),IF(AG52&lt;&gt;"",", "&amp;AG52,""),IF(AL52&lt;&gt;"",", "&amp;AL52,""),IF(AQ52&lt;&gt;"",", "&amp;AQ52,""),IF(AV52&lt;&gt;"",", "&amp;AV52,""),"]")),""),"")</f>
        <v>}, --Seventh Legion Brute / Rohling der siebten Legion   [Bangkorai, Bangkorai, Bangkorai, Bangkorai]</v>
      </c>
    </row>
    <row r="53" spans="1:59" x14ac:dyDescent="0.25">
      <c r="A53" s="12">
        <v>71</v>
      </c>
      <c r="B53" t="s">
        <v>800</v>
      </c>
      <c r="C53" t="s">
        <v>2571</v>
      </c>
      <c r="D53" s="3">
        <f>A53</f>
        <v>71</v>
      </c>
      <c r="E53" s="60"/>
      <c r="G53" s="8" t="s">
        <v>1477</v>
      </c>
      <c r="I53" t="s">
        <v>91</v>
      </c>
      <c r="J53" t="s">
        <v>91</v>
      </c>
      <c r="K53">
        <v>185</v>
      </c>
      <c r="L53">
        <v>185</v>
      </c>
      <c r="M53">
        <v>185</v>
      </c>
      <c r="O53" s="65" t="s">
        <v>59</v>
      </c>
      <c r="Q53" s="3">
        <f>IF(AND(G53&lt;&gt;"LIBSETS_SETTYPE_BATTLEGROUND",G53&lt;&gt;"LIBSETS_SETTYPE_SPECIAL"), IF(R53&lt;&gt;"",VLOOKUP(R53,'ESO zone constants'!$D$3:$H$10001,5,FALSE),""),"")</f>
        <v>31</v>
      </c>
      <c r="R53" t="str">
        <f>IF(AND(O53&lt;&gt;"",NOT(ISERROR(O53))),O53,
IF(AND(P53&lt;&gt;"",ISNUMBER(P53),P53&gt;0,NOT(ISNA(P53))),VLOOKUP(P53,'ESO zone constants'!$A$3:$D$9999,4,FALSE),
IF(AND(K53&lt;&gt;"",K53&gt;0,NOT(ISERROR(K53))),VLOOKUP(K53,'ESO dumped WayshrineInfo'!$K$3:$N$9994,4,FALSE),"")))</f>
        <v>Selene's Web</v>
      </c>
      <c r="T53" s="19" t="str">
        <f>IF(AND(S53&lt;&gt;"",NOT(ISERROR(S53))),S53,IF(Q53&lt;&gt;"",IF(NOT(ISERROR(VLOOKUP(Q53,'ESO Dungeon constants'!$D$3:$H$9999,5,FALSE))),VLOOKUP(Q53,'ESO Dungeon constants'!$D$3:$I$9999,6,FALSE),VLOOKUP(Q53,'ESO zone constants'!$H$3:$K$9987,4,FALSE)),""))</f>
        <v>DLC_BASE_GAME</v>
      </c>
      <c r="U53" s="3" t="str">
        <f>IF(T53&lt;&gt;"",VLOOKUP(T53,'LibSets constants'!$B$4:$C$1003,2,FALSE),"")</f>
        <v>Included in base game</v>
      </c>
      <c r="V53" s="33" t="s">
        <v>3356</v>
      </c>
      <c r="Y53" s="65"/>
      <c r="Z53" s="3">
        <f>IF(AND(G53&lt;&gt;"LIBSETS_SETTYPE_BATTLEGROUND",G53&lt;&gt;"LIBSETS_SETTYPE_SPECIAL"),
IF(AND(Y53&lt;&gt;"",ISNUMBER(Y53),NOT(ISNA(Y53))),Y53,
   IF(AND(L53&lt;&gt;"",ISNUMBER(L53),L53&gt;0,NOT(ISNA(L53))),VLOOKUP(L53,'ESO dumped WayshrineInfo'!$K$3:$L$9994,2,FALSE),"")
),"")</f>
        <v>382</v>
      </c>
      <c r="AA53" t="str">
        <f>IF(AND(Z53&lt;&gt;"",ISNUMBER(Z53),NOT(ISNA(Z53))),VLOOKUP(Z53,'ESO zone constants'!$A$3:$D$9999,4,FALSE),"")</f>
        <v>Reaper's March</v>
      </c>
      <c r="AB53" s="33" t="s">
        <v>3356</v>
      </c>
      <c r="AF53" s="3">
        <f>IF(AND(G53&lt;&gt;"LIBSETS_SETTYPE_BATTLEGROUND",G53&lt;&gt;"LIBSETS_SETTYPE_SPECIAL"),
IF(AND(AE53&lt;&gt;"",ISNUMBER(AE53),NOT(ISNA(AE53))),AE53,
   IF(AND(M53&lt;&gt;"",ISNUMBER(M53),M53&gt;0,NOT(ISNA(M53))),VLOOKUP(M53,'ESO dumped WayshrineInfo'!$K$3:$L$9994,2,FALSE),"")
),"")</f>
        <v>382</v>
      </c>
      <c r="AG53" t="str">
        <f>IF(AND(AF53&lt;&gt;"",ISNUMBER(AF53),NOT(ISNA(AF53))),VLOOKUP(AF53,'ESO zone constants'!$A$3:$D$9999,4,FALSE),"")</f>
        <v>Reaper's March</v>
      </c>
      <c r="AH53" s="44"/>
      <c r="AK53" s="3" t="str">
        <f>IF(AND(G53&lt;&gt;"LIBSETS_SETTYPE_BATTLEGROUND",G53&lt;&gt;"LIBSETS_SETTYPE_SPECIAL"),IF(AL53&lt;&gt;"",VLOOKUP(AL53,'ESO zone constants'!$D$3:$H$4953,5,FALSE),""),"")</f>
        <v/>
      </c>
      <c r="AM53" s="44"/>
      <c r="AP53" s="3" t="str">
        <f>IF(AND(G53&lt;&gt;"LIBSETS_SETTYPE_BATTLEGROUND",G53&lt;&gt;"LIBSETS_SETTYPE_SPECIAL"),IF(AQ53&lt;&gt;"",VLOOKUP(AQ53,'ESO zone constants'!$D$3:$H$4953,5,FALSE),""),"")</f>
        <v/>
      </c>
      <c r="AR53" s="44"/>
      <c r="AU53" s="3" t="str">
        <f>IF(AND(G53&lt;&gt;"LIBSETS_SETTYPE_BATTLEGROUND",G53&lt;&gt;"LIBSETS_SETTYPE_SPECIAL"),IF(AV53&lt;&gt;"",VLOOKUP(AV53,'ESO zone constants'!$D$3:$H$4953,5,FALSE),""),"")</f>
        <v/>
      </c>
      <c r="AW53" s="44"/>
      <c r="AZ53" s="83" t="s">
        <v>2667</v>
      </c>
      <c r="BA53" s="83"/>
      <c r="BB53" s="83"/>
      <c r="BC53" s="21" t="str">
        <f>IF(A53="???","--","")&amp;IF(F53&lt;&gt;"Not in the game (anymore)",IF(A53&lt;&gt;"",CONCATENATE("[",A53,"] = {wayshrines={")&amp;IF(K53&lt;&gt;"",CONCATENATE(K53,","),"")&amp;IF(L53&lt;&gt;"",CONCATENATE(L53,","),"")&amp;IF(M53&lt;&gt;"",CONCATENATE(M53,","),"")&amp;CONCATENATE("}")&amp;IF(VALUE(N53)&gt;0,CONCATENATE(", traitsNeeded=",N53),"")&amp;CONCATENATE(", dlcId=",IF(T53&lt;&gt;"",T53,"DLC_BASE_GAME")),""),"")</f>
        <v>[71] = {wayshrines={185,185,185,}, dlcId=DLC_BASE_GAME</v>
      </c>
      <c r="BD53" s="21" t="str">
        <f>IF(F53&lt;&gt;"Not in the game (anymore)",IF(A53&lt;&gt;"",IF(Q53&lt;&gt;"",CONCATENATE(", zoneIds={",Q53),"")&amp;IF(Z53&lt;&gt;"",CONCATENATE(",",Z53),"")&amp;IF(AF53&lt;&gt;"",CONCATENATE(",",AF53),"")&amp;IF(AK53&lt;&gt;"",CONCATENATE(",",AK53),"")&amp;IF(AP53&lt;&gt;"",CONCATENATE(",",AP53),"")&amp;IF(AU53&lt;&gt;"",CONCATENATE(",",AU53),"")&amp;IF(Q53&lt;&gt;"",CONCATENATE("}",""),"")&amp;IF(OR(I53="true",I53="false",I53&lt;&gt;""), CONCATENATE(", veteran=", I53), ""),""),"")</f>
        <v>, zoneIds={31,382,382}, veteran=false</v>
      </c>
      <c r="BE53" s="21" t="str">
        <f>IF(A53&lt;&gt;"",IF(F53&lt;&gt;"Not in the game (anymore)",IF(A53&lt;&gt;"",", setType="&amp;G53,"")&amp;IF(J53="true",", multiTrialSet=true",""),"")
&amp; IF(AND(H53&lt;&gt;"",ISNUMBER(H53)),", undauntedChestId=" &amp; H53,""),"")</f>
        <v>, setType=LIBSETS_SETTYPE_DUNGEON</v>
      </c>
      <c r="BF53" s="21" t="str">
        <f>IF(A53&lt;&gt;"",IF(F53&lt;&gt;"Not in the game (anymore)",IF(AZ53&lt;&gt;"",", isProcSetAllowedInPvP="&amp; AZ53,"")
&amp; IF(F53&lt;&gt;"Not in the game (anymore)",
  IF(V53&lt;&gt;"",", dropMechanic={"&amp;V53&amp;IF(AB53&lt;&gt;"",","&amp;AB53,"")&amp;IF(AH53&lt;&gt;"",","&amp;AH53,"")&amp;IF(AM53&lt;&gt;"",","&amp;AM53,"")&amp;IF(AR53&lt;&gt;"",","&amp;AR53,"")&amp;IF(AW53&lt;&gt;"",","&amp;AW53,"")&amp;"}"
     &amp;IF(OR(W53&lt;&gt;"",AC53&lt;&gt;"",AI53&lt;&gt;"",AN53&lt;&gt;"",AS53&lt;&gt;"",AX53&lt;&gt;"",X53&lt;&gt;"",AD53&lt;&gt;"",AJ53&lt;&gt;"",AO53&lt;&gt;"",AT53&lt;&gt;"",AY53&lt;&gt;""),", dropMechanicDropLocationNames={"
        &amp; IF(OR(W53&lt;&gt;"",AC53&lt;&gt;"",AI53&lt;&gt;"",AN53&lt;&gt;"",AS53&lt;&gt;"",AX53&lt;&gt;""),"['en']={"&amp;IF(W53&lt;&gt;"","'"&amp;W53&amp;"',","'',")&amp;IF(AC53&lt;&gt;"","'"&amp;AC53&amp;"',","'',")&amp;IF(AI53&lt;&gt;"","'"&amp;AI53&amp;"',","'',")&amp;IF(AN53&lt;&gt;"","'"&amp;AN53&amp;"',","'',")&amp;IF(AS53&lt;&gt;"","'"&amp;AS53&amp;"',","'',")&amp;IF(AX53&lt;&gt;"","'"&amp;AX53&amp;"',","'',")&amp;"},","")
        &amp; IF(OR(X53&lt;&gt;"",AD53&lt;&gt;"",AJ53&lt;&gt;"",AO53&lt;&gt;"",AT53&lt;&gt;"",AY53&lt;&gt;""),"['de']={"&amp;IF(X53&lt;&gt;"","'"&amp;X53&amp;"',","'',")&amp;IF(AD53&lt;&gt;"","'"&amp;AD53&amp;"',","'',")&amp;IF(AJ53&lt;&gt;"","'"&amp;AJ53&amp;"',","'',")&amp;IF(AO53&lt;&gt;"","'"&amp;AO53&amp;"',","'',")&amp;IF(AT53&lt;&gt;"","'"&amp;AT53&amp;"',","'',")&amp;IF(AY53&lt;&gt;"","'"&amp;AY53&amp;"',","'',")&amp;"},","")
     &amp; "}",""),"")),""),"")</f>
        <v>, dropMechanic={LIBSETS_DROP_MECHANIC_GROUP_DUNGEON_BOSS,LIBSETS_DROP_MECHANIC_GROUP_DUNGEON_BOSS}</v>
      </c>
      <c r="BG53" s="21" t="str">
        <f>IF(A53&lt;&gt;"",IF(F53&lt;&gt;"Not in the game (anymore)",
IF(OR(BA53&lt;&gt;"",BB53&lt;&gt;""),", addTooltip={" &amp; IF(BA53&lt;&gt;"","['en']='"&amp; BA53 &amp; "',","")  &amp; IF(AND(BA53&lt;&gt;"",BA53&lt;&gt;BB53), IF(BB53&lt;&gt;"","['de']='"&amp; BB53 &amp; "',",""),"") &amp; "},","")
&amp; "},"
&amp; IF(C53&lt;&gt;"",CONCATENATE(" --",C53," / ",B53,"   [",IF(R53&lt;&gt;"",R53,""),IF(AA53&lt;&gt;"",", "&amp;AA53,""),IF(AG53&lt;&gt;"",", "&amp;AG53,""),IF(AL53&lt;&gt;"",", "&amp;AL53,""),IF(AQ53&lt;&gt;"",", "&amp;AQ53,""),IF(AV53&lt;&gt;"",", "&amp;AV53,""),"]")),""),"")</f>
        <v>}, --Durok\'s Bane / Duroks Fluch   [Selene's Web, Reaper's March, Reaper's March]</v>
      </c>
    </row>
    <row r="54" spans="1:59" x14ac:dyDescent="0.25">
      <c r="A54" s="12">
        <v>72</v>
      </c>
      <c r="B54" t="s">
        <v>801</v>
      </c>
      <c r="C54" t="s">
        <v>2572</v>
      </c>
      <c r="D54" s="3">
        <f>A54</f>
        <v>72</v>
      </c>
      <c r="E54" s="60"/>
      <c r="G54" s="8" t="s">
        <v>1477</v>
      </c>
      <c r="I54" t="s">
        <v>91</v>
      </c>
      <c r="J54" t="s">
        <v>91</v>
      </c>
      <c r="K54">
        <v>187</v>
      </c>
      <c r="L54">
        <v>187</v>
      </c>
      <c r="M54">
        <v>187</v>
      </c>
      <c r="O54" s="65" t="s">
        <v>70</v>
      </c>
      <c r="Q54" s="3">
        <f>IF(AND(G54&lt;&gt;"LIBSETS_SETTYPE_BATTLEGROUND",G54&lt;&gt;"LIBSETS_SETTYPE_SPECIAL"), IF(R54&lt;&gt;"",VLOOKUP(R54,'ESO zone constants'!$D$3:$H$10001,5,FALSE),""),"")</f>
        <v>64</v>
      </c>
      <c r="R54" t="str">
        <f>IF(AND(O54&lt;&gt;"",NOT(ISERROR(O54))),O54,
IF(AND(P54&lt;&gt;"",ISNUMBER(P54),P54&gt;0,NOT(ISNA(P54))),VLOOKUP(P54,'ESO zone constants'!$A$3:$D$9999,4,FALSE),
IF(AND(K54&lt;&gt;"",K54&gt;0,NOT(ISERROR(K54))),VLOOKUP(K54,'ESO dumped WayshrineInfo'!$K$3:$N$9994,4,FALSE),"")))</f>
        <v>Blessed Crucible</v>
      </c>
      <c r="T54" s="19" t="str">
        <f>IF(AND(S54&lt;&gt;"",NOT(ISERROR(S54))),S54,IF(Q54&lt;&gt;"",IF(NOT(ISERROR(VLOOKUP(Q54,'ESO Dungeon constants'!$D$3:$H$9999,5,FALSE))),VLOOKUP(Q54,'ESO Dungeon constants'!$D$3:$I$9999,6,FALSE),VLOOKUP(Q54,'ESO zone constants'!$H$3:$K$9987,4,FALSE)),""))</f>
        <v>DLC_BASE_GAME</v>
      </c>
      <c r="U54" s="3" t="str">
        <f>IF(T54&lt;&gt;"",VLOOKUP(T54,'LibSets constants'!$B$4:$C$1003,2,FALSE),"")</f>
        <v>Included in base game</v>
      </c>
      <c r="V54" s="33" t="s">
        <v>3356</v>
      </c>
      <c r="Y54" s="65"/>
      <c r="Z54" s="3">
        <f>IF(AND(G54&lt;&gt;"LIBSETS_SETTYPE_BATTLEGROUND",G54&lt;&gt;"LIBSETS_SETTYPE_SPECIAL"),
IF(AND(Y54&lt;&gt;"",ISNUMBER(Y54),NOT(ISNA(Y54))),Y54,
   IF(AND(L54&lt;&gt;"",ISNUMBER(L54),L54&gt;0,NOT(ISNA(L54))),VLOOKUP(L54,'ESO dumped WayshrineInfo'!$K$3:$L$9994,2,FALSE),"")
),"")</f>
        <v>103</v>
      </c>
      <c r="AA54" t="str">
        <f>IF(AND(Z54&lt;&gt;"",ISNUMBER(Z54),NOT(ISNA(Z54))),VLOOKUP(Z54,'ESO zone constants'!$A$3:$D$9999,4,FALSE),"")</f>
        <v>The Rift</v>
      </c>
      <c r="AB54" s="33" t="s">
        <v>3356</v>
      </c>
      <c r="AC54" s="43"/>
      <c r="AD54" s="43"/>
      <c r="AE54" s="43"/>
      <c r="AF54" s="3">
        <f>IF(AND(G54&lt;&gt;"LIBSETS_SETTYPE_BATTLEGROUND",G54&lt;&gt;"LIBSETS_SETTYPE_SPECIAL"),
IF(AND(AE54&lt;&gt;"",ISNUMBER(AE54),NOT(ISNA(AE54))),AE54,
   IF(AND(M54&lt;&gt;"",ISNUMBER(M54),M54&gt;0,NOT(ISNA(M54))),VLOOKUP(M54,'ESO dumped WayshrineInfo'!$K$3:$L$9994,2,FALSE),"")
),"")</f>
        <v>103</v>
      </c>
      <c r="AG54" t="str">
        <f>IF(AND(AF54&lt;&gt;"",ISNUMBER(AF54),NOT(ISNA(AF54))),VLOOKUP(AF54,'ESO zone constants'!$A$3:$D$9999,4,FALSE),"")</f>
        <v>The Rift</v>
      </c>
      <c r="AH54" s="44"/>
      <c r="AI54" s="43"/>
      <c r="AJ54" s="43"/>
      <c r="AK54" s="3" t="str">
        <f>IF(AND(G54&lt;&gt;"LIBSETS_SETTYPE_BATTLEGROUND",G54&lt;&gt;"LIBSETS_SETTYPE_SPECIAL"),IF(AL54&lt;&gt;"",VLOOKUP(AL54,'ESO zone constants'!$D$3:$H$4953,5,FALSE),""),"")</f>
        <v/>
      </c>
      <c r="AM54" s="44"/>
      <c r="AN54" s="43"/>
      <c r="AO54" s="43"/>
      <c r="AP54" s="3" t="str">
        <f>IF(AND(G54&lt;&gt;"LIBSETS_SETTYPE_BATTLEGROUND",G54&lt;&gt;"LIBSETS_SETTYPE_SPECIAL"),IF(AQ54&lt;&gt;"",VLOOKUP(AQ54,'ESO zone constants'!$D$3:$H$4953,5,FALSE),""),"")</f>
        <v/>
      </c>
      <c r="AR54" s="44"/>
      <c r="AS54" s="43"/>
      <c r="AT54" s="43"/>
      <c r="AU54" s="3" t="str">
        <f>IF(AND(G54&lt;&gt;"LIBSETS_SETTYPE_BATTLEGROUND",G54&lt;&gt;"LIBSETS_SETTYPE_SPECIAL"),IF(AV54&lt;&gt;"",VLOOKUP(AV54,'ESO zone constants'!$D$3:$H$4953,5,FALSE),""),"")</f>
        <v/>
      </c>
      <c r="AW54" s="44"/>
      <c r="AX54" s="43"/>
      <c r="AY54" s="43"/>
      <c r="AZ54" s="83" t="s">
        <v>2667</v>
      </c>
      <c r="BA54" s="83"/>
      <c r="BB54" s="83"/>
      <c r="BC54" s="21" t="str">
        <f>IF(A54="???","--","")&amp;IF(F54&lt;&gt;"Not in the game (anymore)",IF(A54&lt;&gt;"",CONCATENATE("[",A54,"] = {wayshrines={")&amp;IF(K54&lt;&gt;"",CONCATENATE(K54,","),"")&amp;IF(L54&lt;&gt;"",CONCATENATE(L54,","),"")&amp;IF(M54&lt;&gt;"",CONCATENATE(M54,","),"")&amp;CONCATENATE("}")&amp;IF(VALUE(N54)&gt;0,CONCATENATE(", traitsNeeded=",N54),"")&amp;CONCATENATE(", dlcId=",IF(T54&lt;&gt;"",T54,"DLC_BASE_GAME")),""),"")</f>
        <v>[72] = {wayshrines={187,187,187,}, dlcId=DLC_BASE_GAME</v>
      </c>
      <c r="BD54" s="21" t="str">
        <f>IF(F54&lt;&gt;"Not in the game (anymore)",IF(A54&lt;&gt;"",IF(Q54&lt;&gt;"",CONCATENATE(", zoneIds={",Q54),"")&amp;IF(Z54&lt;&gt;"",CONCATENATE(",",Z54),"")&amp;IF(AF54&lt;&gt;"",CONCATENATE(",",AF54),"")&amp;IF(AK54&lt;&gt;"",CONCATENATE(",",AK54),"")&amp;IF(AP54&lt;&gt;"",CONCATENATE(",",AP54),"")&amp;IF(AU54&lt;&gt;"",CONCATENATE(",",AU54),"")&amp;IF(Q54&lt;&gt;"",CONCATENATE("}",""),"")&amp;IF(OR(I54="true",I54="false",I54&lt;&gt;""), CONCATENATE(", veteran=", I54), ""),""),"")</f>
        <v>, zoneIds={64,103,103}, veteran=false</v>
      </c>
      <c r="BE54" s="21" t="str">
        <f>IF(A54&lt;&gt;"",IF(F54&lt;&gt;"Not in the game (anymore)",IF(A54&lt;&gt;"",", setType="&amp;G54,"")&amp;IF(J54="true",", multiTrialSet=true",""),"")
&amp; IF(AND(H54&lt;&gt;"",ISNUMBER(H54)),", undauntedChestId=" &amp; H54,""),"")</f>
        <v>, setType=LIBSETS_SETTYPE_DUNGEON</v>
      </c>
      <c r="BF54" s="21" t="str">
        <f>IF(A54&lt;&gt;"",IF(F54&lt;&gt;"Not in the game (anymore)",IF(AZ54&lt;&gt;"",", isProcSetAllowedInPvP="&amp; AZ54,"")
&amp; IF(F54&lt;&gt;"Not in the game (anymore)",
  IF(V54&lt;&gt;"",", dropMechanic={"&amp;V54&amp;IF(AB54&lt;&gt;"",","&amp;AB54,"")&amp;IF(AH54&lt;&gt;"",","&amp;AH54,"")&amp;IF(AM54&lt;&gt;"",","&amp;AM54,"")&amp;IF(AR54&lt;&gt;"",","&amp;AR54,"")&amp;IF(AW54&lt;&gt;"",","&amp;AW54,"")&amp;"}"
     &amp;IF(OR(W54&lt;&gt;"",AC54&lt;&gt;"",AI54&lt;&gt;"",AN54&lt;&gt;"",AS54&lt;&gt;"",AX54&lt;&gt;"",X54&lt;&gt;"",AD54&lt;&gt;"",AJ54&lt;&gt;"",AO54&lt;&gt;"",AT54&lt;&gt;"",AY54&lt;&gt;""),", dropMechanicDropLocationNames={"
        &amp; IF(OR(W54&lt;&gt;"",AC54&lt;&gt;"",AI54&lt;&gt;"",AN54&lt;&gt;"",AS54&lt;&gt;"",AX54&lt;&gt;""),"['en']={"&amp;IF(W54&lt;&gt;"","'"&amp;W54&amp;"',","'',")&amp;IF(AC54&lt;&gt;"","'"&amp;AC54&amp;"',","'',")&amp;IF(AI54&lt;&gt;"","'"&amp;AI54&amp;"',","'',")&amp;IF(AN54&lt;&gt;"","'"&amp;AN54&amp;"',","'',")&amp;IF(AS54&lt;&gt;"","'"&amp;AS54&amp;"',","'',")&amp;IF(AX54&lt;&gt;"","'"&amp;AX54&amp;"',","'',")&amp;"},","")
        &amp; IF(OR(X54&lt;&gt;"",AD54&lt;&gt;"",AJ54&lt;&gt;"",AO54&lt;&gt;"",AT54&lt;&gt;"",AY54&lt;&gt;""),"['de']={"&amp;IF(X54&lt;&gt;"","'"&amp;X54&amp;"',","'',")&amp;IF(AD54&lt;&gt;"","'"&amp;AD54&amp;"',","'',")&amp;IF(AJ54&lt;&gt;"","'"&amp;AJ54&amp;"',","'',")&amp;IF(AO54&lt;&gt;"","'"&amp;AO54&amp;"',","'',")&amp;IF(AT54&lt;&gt;"","'"&amp;AT54&amp;"',","'',")&amp;IF(AY54&lt;&gt;"","'"&amp;AY54&amp;"',","'',")&amp;"},","")
     &amp; "}",""),"")),""),"")</f>
        <v>, dropMechanic={LIBSETS_DROP_MECHANIC_GROUP_DUNGEON_BOSS,LIBSETS_DROP_MECHANIC_GROUP_DUNGEON_BOSS}</v>
      </c>
      <c r="BG54" s="21" t="str">
        <f>IF(A54&lt;&gt;"",IF(F54&lt;&gt;"Not in the game (anymore)",
IF(OR(BA54&lt;&gt;"",BB54&lt;&gt;""),", addTooltip={" &amp; IF(BA54&lt;&gt;"","['en']='"&amp; BA54 &amp; "',","")  &amp; IF(AND(BA54&lt;&gt;"",BA54&lt;&gt;BB54), IF(BB54&lt;&gt;"","['de']='"&amp; BB54 &amp; "',",""),"") &amp; "},","")
&amp; "},"
&amp; IF(C54&lt;&gt;"",CONCATENATE(" --",C54," / ",B54,"   [",IF(R54&lt;&gt;"",R54,""),IF(AA54&lt;&gt;"",", "&amp;AA54,""),IF(AG54&lt;&gt;"",", "&amp;AG54,""),IF(AL54&lt;&gt;"",", "&amp;AL54,""),IF(AQ54&lt;&gt;"",", "&amp;AQ54,""),IF(AV54&lt;&gt;"",", "&amp;AV54,""),"]")),""),"")</f>
        <v>}, --Nikulas\' Heavy Armor / Nikulas' schwere Rüstung   [Blessed Crucible, The Rift, The Rift]</v>
      </c>
    </row>
    <row r="55" spans="1:59" x14ac:dyDescent="0.25">
      <c r="A55" s="5">
        <v>73</v>
      </c>
      <c r="B55" t="s">
        <v>802</v>
      </c>
      <c r="C55" t="s">
        <v>2573</v>
      </c>
      <c r="D55" s="3">
        <f>A55</f>
        <v>73</v>
      </c>
      <c r="E55" s="60"/>
      <c r="G55" s="8" t="s">
        <v>1474</v>
      </c>
      <c r="I55" t="s">
        <v>91</v>
      </c>
      <c r="J55" t="s">
        <v>91</v>
      </c>
      <c r="K55">
        <v>135</v>
      </c>
      <c r="L55">
        <v>135</v>
      </c>
      <c r="M55">
        <v>135</v>
      </c>
      <c r="N55">
        <v>8</v>
      </c>
      <c r="Q55" s="3">
        <f>IF(AND(G55&lt;&gt;"LIBSETS_SETTYPE_BATTLEGROUND",G55&lt;&gt;"LIBSETS_SETTYPE_SPECIAL"), IF(R55&lt;&gt;"",VLOOKUP(R55,'ESO zone constants'!$D$3:$H$10001,5,FALSE),""),"")</f>
        <v>347</v>
      </c>
      <c r="R55" t="str">
        <f>IF(AND(O55&lt;&gt;"",NOT(ISERROR(O55))),O55,
IF(AND(P55&lt;&gt;"",ISNUMBER(P55),P55&gt;0,NOT(ISNA(P55))),VLOOKUP(P55,'ESO zone constants'!$A$3:$D$9999,4,FALSE),
IF(AND(K55&lt;&gt;"",K55&gt;0,NOT(ISERROR(K55))),VLOOKUP(K55,'ESO dumped WayshrineInfo'!$K$3:$N$9994,4,FALSE),"")))</f>
        <v>Coldharbour</v>
      </c>
      <c r="T55" s="19" t="str">
        <f>IF(AND(S55&lt;&gt;"",NOT(ISERROR(S55))),S55,IF(Q55&lt;&gt;"",IF(NOT(ISERROR(VLOOKUP(Q55,'ESO Dungeon constants'!$D$3:$H$9999,5,FALSE))),VLOOKUP(Q55,'ESO Dungeon constants'!$D$3:$I$9999,6,FALSE),VLOOKUP(Q55,'ESO zone constants'!$H$3:$K$9987,4,FALSE)),""))</f>
        <v>DLC_BASE_GAME</v>
      </c>
      <c r="U55" s="3" t="str">
        <f>IF(T55&lt;&gt;"",VLOOKUP(T55,'LibSets constants'!$B$4:$C$1003,2,FALSE),"")</f>
        <v>Included in base game</v>
      </c>
      <c r="V55" s="33" t="s">
        <v>3359</v>
      </c>
      <c r="Y55" s="65"/>
      <c r="Z55" s="3">
        <f>IF(AND(G55&lt;&gt;"LIBSETS_SETTYPE_BATTLEGROUND",G55&lt;&gt;"LIBSETS_SETTYPE_SPECIAL"),
IF(AND(Y55&lt;&gt;"",ISNUMBER(Y55),NOT(ISNA(Y55))),Y55,
   IF(AND(L55&lt;&gt;"",ISNUMBER(L55),L55&gt;0,NOT(ISNA(L55))),VLOOKUP(L55,'ESO dumped WayshrineInfo'!$K$3:$L$9994,2,FALSE),"")
),"")</f>
        <v>347</v>
      </c>
      <c r="AA55" t="str">
        <f>IF(AND(Z55&lt;&gt;"",ISNUMBER(Z55),NOT(ISNA(Z55))),VLOOKUP(Z55,'ESO zone constants'!$A$3:$D$9999,4,FALSE),"")</f>
        <v>Coldharbour</v>
      </c>
      <c r="AB55" s="33" t="s">
        <v>3359</v>
      </c>
      <c r="AC55" s="43"/>
      <c r="AD55" s="43"/>
      <c r="AE55" s="43"/>
      <c r="AF55" s="3">
        <f>IF(AND(G55&lt;&gt;"LIBSETS_SETTYPE_BATTLEGROUND",G55&lt;&gt;"LIBSETS_SETTYPE_SPECIAL"),
IF(AND(AE55&lt;&gt;"",ISNUMBER(AE55),NOT(ISNA(AE55))),AE55,
   IF(AND(M55&lt;&gt;"",ISNUMBER(M55),M55&gt;0,NOT(ISNA(M55))),VLOOKUP(M55,'ESO dumped WayshrineInfo'!$K$3:$L$9994,2,FALSE),"")
),"")</f>
        <v>347</v>
      </c>
      <c r="AG55" t="str">
        <f>IF(AND(AF55&lt;&gt;"",ISNUMBER(AF55),NOT(ISNA(AF55))),VLOOKUP(AF55,'ESO zone constants'!$A$3:$D$9999,4,FALSE),"")</f>
        <v>Coldharbour</v>
      </c>
      <c r="AH55" s="44"/>
      <c r="AI55" s="43"/>
      <c r="AJ55" s="43"/>
      <c r="AK55" s="3" t="str">
        <f>IF(AND(G55&lt;&gt;"LIBSETS_SETTYPE_BATTLEGROUND",G55&lt;&gt;"LIBSETS_SETTYPE_SPECIAL"),IF(AL55&lt;&gt;"",VLOOKUP(AL55,'ESO zone constants'!$D$3:$H$4953,5,FALSE),""),"")</f>
        <v/>
      </c>
      <c r="AM55" s="44"/>
      <c r="AN55" s="43"/>
      <c r="AO55" s="43"/>
      <c r="AP55" s="3" t="str">
        <f>IF(AND(G55&lt;&gt;"LIBSETS_SETTYPE_BATTLEGROUND",G55&lt;&gt;"LIBSETS_SETTYPE_SPECIAL"),IF(AQ55&lt;&gt;"",VLOOKUP(AQ55,'ESO zone constants'!$D$3:$H$4953,5,FALSE),""),"")</f>
        <v/>
      </c>
      <c r="AR55" s="44"/>
      <c r="AS55" s="43"/>
      <c r="AT55" s="43"/>
      <c r="AU55" s="3" t="str">
        <f>IF(AND(G55&lt;&gt;"LIBSETS_SETTYPE_BATTLEGROUND",G55&lt;&gt;"LIBSETS_SETTYPE_SPECIAL"),IF(AV55&lt;&gt;"",VLOOKUP(AV55,'ESO zone constants'!$D$3:$H$4953,5,FALSE),""),"")</f>
        <v/>
      </c>
      <c r="AW55" s="44"/>
      <c r="AX55" s="43"/>
      <c r="AY55" s="43"/>
      <c r="AZ55" s="83" t="s">
        <v>2667</v>
      </c>
      <c r="BA55" s="83"/>
      <c r="BB55" s="83"/>
      <c r="BC55" s="21" t="str">
        <f>IF(A55="???","--","")&amp;IF(F55&lt;&gt;"Not in the game (anymore)",IF(A55&lt;&gt;"",CONCATENATE("[",A55,"] = {wayshrines={")&amp;IF(K55&lt;&gt;"",CONCATENATE(K55,","),"")&amp;IF(L55&lt;&gt;"",CONCATENATE(L55,","),"")&amp;IF(M55&lt;&gt;"",CONCATENATE(M55,","),"")&amp;CONCATENATE("}")&amp;IF(VALUE(N55)&gt;0,CONCATENATE(", traitsNeeded=",N55),"")&amp;CONCATENATE(", dlcId=",IF(T55&lt;&gt;"",T55,"DLC_BASE_GAME")),""),"")</f>
        <v>[73] = {wayshrines={135,135,135,}, traitsNeeded=8, dlcId=DLC_BASE_GAME</v>
      </c>
      <c r="BD55" s="21" t="str">
        <f>IF(F55&lt;&gt;"Not in the game (anymore)",IF(A55&lt;&gt;"",IF(Q55&lt;&gt;"",CONCATENATE(", zoneIds={",Q55),"")&amp;IF(Z55&lt;&gt;"",CONCATENATE(",",Z55),"")&amp;IF(AF55&lt;&gt;"",CONCATENATE(",",AF55),"")&amp;IF(AK55&lt;&gt;"",CONCATENATE(",",AK55),"")&amp;IF(AP55&lt;&gt;"",CONCATENATE(",",AP55),"")&amp;IF(AU55&lt;&gt;"",CONCATENATE(",",AU55),"")&amp;IF(Q55&lt;&gt;"",CONCATENATE("}",""),"")&amp;IF(OR(I55="true",I55="false",I55&lt;&gt;""), CONCATENATE(", veteran=", I55), ""),""),"")</f>
        <v>, zoneIds={347,347,347}, veteran=false</v>
      </c>
      <c r="BE55" s="21" t="str">
        <f>IF(A55&lt;&gt;"",IF(F55&lt;&gt;"Not in the game (anymore)",IF(A55&lt;&gt;"",", setType="&amp;G55,"")&amp;IF(J55="true",", multiTrialSet=true",""),"")
&amp; IF(AND(H55&lt;&gt;"",ISNUMBER(H55)),", undauntedChestId=" &amp; H55,""),"")</f>
        <v>, setType=LIBSETS_SETTYPE_CRAFTED</v>
      </c>
      <c r="BF55" s="21" t="str">
        <f>IF(A55&lt;&gt;"",IF(F55&lt;&gt;"Not in the game (anymore)",IF(AZ55&lt;&gt;"",", isProcSetAllowedInPvP="&amp; AZ55,"")
&amp; IF(F55&lt;&gt;"Not in the game (anymore)",
  IF(V55&lt;&gt;"",", dropMechanic={"&amp;V55&amp;IF(AB55&lt;&gt;"",","&amp;AB55,"")&amp;IF(AH55&lt;&gt;"",","&amp;AH55,"")&amp;IF(AM55&lt;&gt;"",","&amp;AM55,"")&amp;IF(AR55&lt;&gt;"",","&amp;AR55,"")&amp;IF(AW55&lt;&gt;"",","&amp;AW55,"")&amp;"}"
     &amp;IF(OR(W55&lt;&gt;"",AC55&lt;&gt;"",AI55&lt;&gt;"",AN55&lt;&gt;"",AS55&lt;&gt;"",AX55&lt;&gt;"",X55&lt;&gt;"",AD55&lt;&gt;"",AJ55&lt;&gt;"",AO55&lt;&gt;"",AT55&lt;&gt;"",AY55&lt;&gt;""),", dropMechanicDropLocationNames={"
        &amp; IF(OR(W55&lt;&gt;"",AC55&lt;&gt;"",AI55&lt;&gt;"",AN55&lt;&gt;"",AS55&lt;&gt;"",AX55&lt;&gt;""),"['en']={"&amp;IF(W55&lt;&gt;"","'"&amp;W55&amp;"',","'',")&amp;IF(AC55&lt;&gt;"","'"&amp;AC55&amp;"',","'',")&amp;IF(AI55&lt;&gt;"","'"&amp;AI55&amp;"',","'',")&amp;IF(AN55&lt;&gt;"","'"&amp;AN55&amp;"',","'',")&amp;IF(AS55&lt;&gt;"","'"&amp;AS55&amp;"',","'',")&amp;IF(AX55&lt;&gt;"","'"&amp;AX55&amp;"',","'',")&amp;"},","")
        &amp; IF(OR(X55&lt;&gt;"",AD55&lt;&gt;"",AJ55&lt;&gt;"",AO55&lt;&gt;"",AT55&lt;&gt;"",AY55&lt;&gt;""),"['de']={"&amp;IF(X55&lt;&gt;"","'"&amp;X55&amp;"',","'',")&amp;IF(AD55&lt;&gt;"","'"&amp;AD55&amp;"',","'',")&amp;IF(AJ55&lt;&gt;"","'"&amp;AJ55&amp;"',","'',")&amp;IF(AO55&lt;&gt;"","'"&amp;AO55&amp;"',","'',")&amp;IF(AT55&lt;&gt;"","'"&amp;AT55&amp;"',","'',")&amp;IF(AY55&lt;&gt;"","'"&amp;AY55&amp;"',","'',")&amp;"},","")
     &amp; "}",""),"")),""),"")</f>
        <v>, dropMechanic={LIBSETS_DROP_MECHANIC_CRAFTED,LIBSETS_DROP_MECHANIC_CRAFTED}</v>
      </c>
      <c r="BG55" s="21" t="str">
        <f>IF(A55&lt;&gt;"",IF(F55&lt;&gt;"Not in the game (anymore)",
IF(OR(BA55&lt;&gt;"",BB55&lt;&gt;""),", addTooltip={" &amp; IF(BA55&lt;&gt;"","['en']='"&amp; BA55 &amp; "',","")  &amp; IF(AND(BA55&lt;&gt;"",BA55&lt;&gt;BB55), IF(BB55&lt;&gt;"","['de']='"&amp; BB55 &amp; "',",""),"") &amp; "},","")
&amp; "},"
&amp; IF(C55&lt;&gt;"",CONCATENATE(" --",C55," / ",B55,"   [",IF(R55&lt;&gt;"",R55,""),IF(AA55&lt;&gt;"",", "&amp;AA55,""),IF(AG55&lt;&gt;"",", "&amp;AG55,""),IF(AL55&lt;&gt;"",", "&amp;AL55,""),IF(AQ55&lt;&gt;"",", "&amp;AQ55,""),IF(AV55&lt;&gt;"",", "&amp;AV55,""),"]")),""),"")</f>
        <v>}, --Oblivion\'s Foe / Erinnerung   [Coldharbour, Coldharbour, Coldharbour]</v>
      </c>
    </row>
    <row r="56" spans="1:59" x14ac:dyDescent="0.25">
      <c r="A56" s="5">
        <v>74</v>
      </c>
      <c r="B56" t="s">
        <v>803</v>
      </c>
      <c r="C56" t="s">
        <v>2574</v>
      </c>
      <c r="D56" s="3">
        <f>A56</f>
        <v>74</v>
      </c>
      <c r="E56" s="60"/>
      <c r="G56" s="8" t="s">
        <v>1474</v>
      </c>
      <c r="I56" t="s">
        <v>91</v>
      </c>
      <c r="J56" t="s">
        <v>91</v>
      </c>
      <c r="K56">
        <v>133</v>
      </c>
      <c r="L56">
        <v>133</v>
      </c>
      <c r="M56">
        <v>133</v>
      </c>
      <c r="N56">
        <v>8</v>
      </c>
      <c r="Q56" s="3">
        <f>IF(AND(G56&lt;&gt;"LIBSETS_SETTYPE_BATTLEGROUND",G56&lt;&gt;"LIBSETS_SETTYPE_SPECIAL"), IF(R56&lt;&gt;"",VLOOKUP(R56,'ESO zone constants'!$D$3:$H$10001,5,FALSE),""),"")</f>
        <v>347</v>
      </c>
      <c r="R56" t="str">
        <f>IF(AND(O56&lt;&gt;"",NOT(ISERROR(O56))),O56,
IF(AND(P56&lt;&gt;"",ISNUMBER(P56),P56&gt;0,NOT(ISNA(P56))),VLOOKUP(P56,'ESO zone constants'!$A$3:$D$9999,4,FALSE),
IF(AND(K56&lt;&gt;"",K56&gt;0,NOT(ISERROR(K56))),VLOOKUP(K56,'ESO dumped WayshrineInfo'!$K$3:$N$9994,4,FALSE),"")))</f>
        <v>Coldharbour</v>
      </c>
      <c r="T56" s="19" t="str">
        <f>IF(AND(S56&lt;&gt;"",NOT(ISERROR(S56))),S56,IF(Q56&lt;&gt;"",IF(NOT(ISERROR(VLOOKUP(Q56,'ESO Dungeon constants'!$D$3:$H$9999,5,FALSE))),VLOOKUP(Q56,'ESO Dungeon constants'!$D$3:$I$9999,6,FALSE),VLOOKUP(Q56,'ESO zone constants'!$H$3:$K$9987,4,FALSE)),""))</f>
        <v>DLC_BASE_GAME</v>
      </c>
      <c r="U56" s="3" t="str">
        <f>IF(T56&lt;&gt;"",VLOOKUP(T56,'LibSets constants'!$B$4:$C$1003,2,FALSE),"")</f>
        <v>Included in base game</v>
      </c>
      <c r="V56" s="33" t="s">
        <v>3359</v>
      </c>
      <c r="Y56" s="65"/>
      <c r="Z56" s="3">
        <f>IF(AND(G56&lt;&gt;"LIBSETS_SETTYPE_BATTLEGROUND",G56&lt;&gt;"LIBSETS_SETTYPE_SPECIAL"),
IF(AND(Y56&lt;&gt;"",ISNUMBER(Y56),NOT(ISNA(Y56))),Y56,
   IF(AND(L56&lt;&gt;"",ISNUMBER(L56),L56&gt;0,NOT(ISNA(L56))),VLOOKUP(L56,'ESO dumped WayshrineInfo'!$K$3:$L$9994,2,FALSE),"")
),"")</f>
        <v>347</v>
      </c>
      <c r="AA56" t="str">
        <f>IF(AND(Z56&lt;&gt;"",ISNUMBER(Z56),NOT(ISNA(Z56))),VLOOKUP(Z56,'ESO zone constants'!$A$3:$D$9999,4,FALSE),"")</f>
        <v>Coldharbour</v>
      </c>
      <c r="AB56" s="33" t="s">
        <v>3359</v>
      </c>
      <c r="AC56" s="43"/>
      <c r="AD56" s="43"/>
      <c r="AE56" s="43"/>
      <c r="AF56" s="3">
        <f>IF(AND(G56&lt;&gt;"LIBSETS_SETTYPE_BATTLEGROUND",G56&lt;&gt;"LIBSETS_SETTYPE_SPECIAL"),
IF(AND(AE56&lt;&gt;"",ISNUMBER(AE56),NOT(ISNA(AE56))),AE56,
   IF(AND(M56&lt;&gt;"",ISNUMBER(M56),M56&gt;0,NOT(ISNA(M56))),VLOOKUP(M56,'ESO dumped WayshrineInfo'!$K$3:$L$9994,2,FALSE),"")
),"")</f>
        <v>347</v>
      </c>
      <c r="AG56" t="str">
        <f>IF(AND(AF56&lt;&gt;"",ISNUMBER(AF56),NOT(ISNA(AF56))),VLOOKUP(AF56,'ESO zone constants'!$A$3:$D$9999,4,FALSE),"")</f>
        <v>Coldharbour</v>
      </c>
      <c r="AH56" s="44"/>
      <c r="AI56" s="43"/>
      <c r="AJ56" s="43"/>
      <c r="AK56" s="3" t="str">
        <f>IF(AND(G56&lt;&gt;"LIBSETS_SETTYPE_BATTLEGROUND",G56&lt;&gt;"LIBSETS_SETTYPE_SPECIAL"),IF(AL56&lt;&gt;"",VLOOKUP(AL56,'ESO zone constants'!$D$3:$H$4953,5,FALSE),""),"")</f>
        <v/>
      </c>
      <c r="AM56" s="44"/>
      <c r="AN56" s="43"/>
      <c r="AO56" s="43"/>
      <c r="AP56" s="3" t="str">
        <f>IF(AND(G56&lt;&gt;"LIBSETS_SETTYPE_BATTLEGROUND",G56&lt;&gt;"LIBSETS_SETTYPE_SPECIAL"),IF(AQ56&lt;&gt;"",VLOOKUP(AQ56,'ESO zone constants'!$D$3:$H$4953,5,FALSE),""),"")</f>
        <v/>
      </c>
      <c r="AR56" s="44"/>
      <c r="AS56" s="43"/>
      <c r="AT56" s="43"/>
      <c r="AU56" s="3" t="str">
        <f>IF(AND(G56&lt;&gt;"LIBSETS_SETTYPE_BATTLEGROUND",G56&lt;&gt;"LIBSETS_SETTYPE_SPECIAL"),IF(AV56&lt;&gt;"",VLOOKUP(AV56,'ESO zone constants'!$D$3:$H$4953,5,FALSE),""),"")</f>
        <v/>
      </c>
      <c r="AW56" s="44"/>
      <c r="AX56" s="43"/>
      <c r="AY56" s="43"/>
      <c r="AZ56" s="83" t="s">
        <v>2667</v>
      </c>
      <c r="BA56" s="83"/>
      <c r="BB56" s="83"/>
      <c r="BC56" s="21" t="str">
        <f>IF(A56="???","--","")&amp;IF(F56&lt;&gt;"Not in the game (anymore)",IF(A56&lt;&gt;"",CONCATENATE("[",A56,"] = {wayshrines={")&amp;IF(K56&lt;&gt;"",CONCATENATE(K56,","),"")&amp;IF(L56&lt;&gt;"",CONCATENATE(L56,","),"")&amp;IF(M56&lt;&gt;"",CONCATENATE(M56,","),"")&amp;CONCATENATE("}")&amp;IF(VALUE(N56)&gt;0,CONCATENATE(", traitsNeeded=",N56),"")&amp;CONCATENATE(", dlcId=",IF(T56&lt;&gt;"",T56,"DLC_BASE_GAME")),""),"")</f>
        <v>[74] = {wayshrines={133,133,133,}, traitsNeeded=8, dlcId=DLC_BASE_GAME</v>
      </c>
      <c r="BD56" s="21" t="str">
        <f>IF(F56&lt;&gt;"Not in the game (anymore)",IF(A56&lt;&gt;"",IF(Q56&lt;&gt;"",CONCATENATE(", zoneIds={",Q56),"")&amp;IF(Z56&lt;&gt;"",CONCATENATE(",",Z56),"")&amp;IF(AF56&lt;&gt;"",CONCATENATE(",",AF56),"")&amp;IF(AK56&lt;&gt;"",CONCATENATE(",",AK56),"")&amp;IF(AP56&lt;&gt;"",CONCATENATE(",",AP56),"")&amp;IF(AU56&lt;&gt;"",CONCATENATE(",",AU56),"")&amp;IF(Q56&lt;&gt;"",CONCATENATE("}",""),"")&amp;IF(OR(I56="true",I56="false",I56&lt;&gt;""), CONCATENATE(", veteran=", I56), ""),""),"")</f>
        <v>, zoneIds={347,347,347}, veteran=false</v>
      </c>
      <c r="BE56" s="21" t="str">
        <f>IF(A56&lt;&gt;"",IF(F56&lt;&gt;"Not in the game (anymore)",IF(A56&lt;&gt;"",", setType="&amp;G56,"")&amp;IF(J56="true",", multiTrialSet=true",""),"")
&amp; IF(AND(H56&lt;&gt;"",ISNUMBER(H56)),", undauntedChestId=" &amp; H56,""),"")</f>
        <v>, setType=LIBSETS_SETTYPE_CRAFTED</v>
      </c>
      <c r="BF56" s="21" t="str">
        <f>IF(A56&lt;&gt;"",IF(F56&lt;&gt;"Not in the game (anymore)",IF(AZ56&lt;&gt;"",", isProcSetAllowedInPvP="&amp; AZ56,"")
&amp; IF(F56&lt;&gt;"Not in the game (anymore)",
  IF(V56&lt;&gt;"",", dropMechanic={"&amp;V56&amp;IF(AB56&lt;&gt;"",","&amp;AB56,"")&amp;IF(AH56&lt;&gt;"",","&amp;AH56,"")&amp;IF(AM56&lt;&gt;"",","&amp;AM56,"")&amp;IF(AR56&lt;&gt;"",","&amp;AR56,"")&amp;IF(AW56&lt;&gt;"",","&amp;AW56,"")&amp;"}"
     &amp;IF(OR(W56&lt;&gt;"",AC56&lt;&gt;"",AI56&lt;&gt;"",AN56&lt;&gt;"",AS56&lt;&gt;"",AX56&lt;&gt;"",X56&lt;&gt;"",AD56&lt;&gt;"",AJ56&lt;&gt;"",AO56&lt;&gt;"",AT56&lt;&gt;"",AY56&lt;&gt;""),", dropMechanicDropLocationNames={"
        &amp; IF(OR(W56&lt;&gt;"",AC56&lt;&gt;"",AI56&lt;&gt;"",AN56&lt;&gt;"",AS56&lt;&gt;"",AX56&lt;&gt;""),"['en']={"&amp;IF(W56&lt;&gt;"","'"&amp;W56&amp;"',","'',")&amp;IF(AC56&lt;&gt;"","'"&amp;AC56&amp;"',","'',")&amp;IF(AI56&lt;&gt;"","'"&amp;AI56&amp;"',","'',")&amp;IF(AN56&lt;&gt;"","'"&amp;AN56&amp;"',","'',")&amp;IF(AS56&lt;&gt;"","'"&amp;AS56&amp;"',","'',")&amp;IF(AX56&lt;&gt;"","'"&amp;AX56&amp;"',","'',")&amp;"},","")
        &amp; IF(OR(X56&lt;&gt;"",AD56&lt;&gt;"",AJ56&lt;&gt;"",AO56&lt;&gt;"",AT56&lt;&gt;"",AY56&lt;&gt;""),"['de']={"&amp;IF(X56&lt;&gt;"","'"&amp;X56&amp;"',","'',")&amp;IF(AD56&lt;&gt;"","'"&amp;AD56&amp;"',","'',")&amp;IF(AJ56&lt;&gt;"","'"&amp;AJ56&amp;"',","'',")&amp;IF(AO56&lt;&gt;"","'"&amp;AO56&amp;"',","'',")&amp;IF(AT56&lt;&gt;"","'"&amp;AT56&amp;"',","'',")&amp;IF(AY56&lt;&gt;"","'"&amp;AY56&amp;"',","'',")&amp;"},","")
     &amp; "}",""),"")),""),"")</f>
        <v>, dropMechanic={LIBSETS_DROP_MECHANIC_CRAFTED,LIBSETS_DROP_MECHANIC_CRAFTED}</v>
      </c>
      <c r="BG56" s="21" t="str">
        <f>IF(A56&lt;&gt;"",IF(F56&lt;&gt;"Not in the game (anymore)",
IF(OR(BA56&lt;&gt;"",BB56&lt;&gt;""),", addTooltip={" &amp; IF(BA56&lt;&gt;"","['en']='"&amp; BA56 &amp; "',","")  &amp; IF(AND(BA56&lt;&gt;"",BA56&lt;&gt;BB56), IF(BB56&lt;&gt;"","['de']='"&amp; BB56 &amp; "',",""),"") &amp; "},","")
&amp; "},"
&amp; IF(C56&lt;&gt;"",CONCATENATE(" --",C56," / ",B56,"   [",IF(R56&lt;&gt;"",R56,""),IF(AA56&lt;&gt;"",", "&amp;AA56,""),IF(AG56&lt;&gt;"",", "&amp;AG56,""),IF(AL56&lt;&gt;"",", "&amp;AL56,""),IF(AQ56&lt;&gt;"",", "&amp;AQ56,""),IF(AV56&lt;&gt;"",", "&amp;AV56,""),"]")),""),"")</f>
        <v>}, --Spectre\'s Eye / Schemenauge   [Coldharbour, Coldharbour, Coldharbour]</v>
      </c>
    </row>
    <row r="57" spans="1:59" x14ac:dyDescent="0.25">
      <c r="A57" s="5">
        <v>75</v>
      </c>
      <c r="B57" t="s">
        <v>804</v>
      </c>
      <c r="C57" t="s">
        <v>2575</v>
      </c>
      <c r="D57" s="3">
        <f>A57</f>
        <v>75</v>
      </c>
      <c r="E57" s="60"/>
      <c r="G57" s="8" t="s">
        <v>1474</v>
      </c>
      <c r="I57" t="s">
        <v>91</v>
      </c>
      <c r="J57" t="s">
        <v>91</v>
      </c>
      <c r="K57">
        <v>19</v>
      </c>
      <c r="L57">
        <v>165</v>
      </c>
      <c r="M57">
        <v>24</v>
      </c>
      <c r="N57">
        <v>3</v>
      </c>
      <c r="Q57" s="3">
        <f>IF(AND(G57&lt;&gt;"LIBSETS_SETTYPE_BATTLEGROUND",G57&lt;&gt;"LIBSETS_SETTYPE_SPECIAL"), IF(R57&lt;&gt;"",VLOOKUP(R57,'ESO zone constants'!$D$3:$H$10001,5,FALSE),""),"")</f>
        <v>19</v>
      </c>
      <c r="R57" t="str">
        <f>IF(AND(O57&lt;&gt;"",NOT(ISERROR(O57))),O57,
IF(AND(P57&lt;&gt;"",ISNUMBER(P57),P57&gt;0,NOT(ISNA(P57))),VLOOKUP(P57,'ESO zone constants'!$A$3:$D$9999,4,FALSE),
IF(AND(K57&lt;&gt;"",K57&gt;0,NOT(ISERROR(K57))),VLOOKUP(K57,'ESO dumped WayshrineInfo'!$K$3:$N$9994,4,FALSE),"")))</f>
        <v>Stormhaven</v>
      </c>
      <c r="T57" s="19" t="str">
        <f>IF(AND(S57&lt;&gt;"",NOT(ISERROR(S57))),S57,IF(Q57&lt;&gt;"",IF(NOT(ISERROR(VLOOKUP(Q57,'ESO Dungeon constants'!$D$3:$H$9999,5,FALSE))),VLOOKUP(Q57,'ESO Dungeon constants'!$D$3:$I$9999,6,FALSE),VLOOKUP(Q57,'ESO zone constants'!$H$3:$K$9987,4,FALSE)),""))</f>
        <v>DLC_BASE_GAME</v>
      </c>
      <c r="U57" s="3" t="str">
        <f>IF(T57&lt;&gt;"",VLOOKUP(T57,'LibSets constants'!$B$4:$C$1003,2,FALSE),"")</f>
        <v>Included in base game</v>
      </c>
      <c r="V57" s="33" t="s">
        <v>3359</v>
      </c>
      <c r="Y57" s="65"/>
      <c r="Z57" s="3">
        <f>IF(AND(G57&lt;&gt;"LIBSETS_SETTYPE_BATTLEGROUND",G57&lt;&gt;"LIBSETS_SETTYPE_SPECIAL"),
IF(AND(Y57&lt;&gt;"",ISNUMBER(Y57),NOT(ISNA(Y57))),Y57,
   IF(AND(L57&lt;&gt;"",ISNUMBER(L57),L57&gt;0,NOT(ISNA(L57))),VLOOKUP(L57,'ESO dumped WayshrineInfo'!$K$3:$L$9994,2,FALSE),"")
),"")</f>
        <v>383</v>
      </c>
      <c r="AA57" t="str">
        <f>IF(AND(Z57&lt;&gt;"",ISNUMBER(Z57),NOT(ISNA(Z57))),VLOOKUP(Z57,'ESO zone constants'!$A$3:$D$9999,4,FALSE),"")</f>
        <v>Grahtwood</v>
      </c>
      <c r="AB57" s="33" t="s">
        <v>3359</v>
      </c>
      <c r="AC57" s="43"/>
      <c r="AD57" s="43"/>
      <c r="AE57" s="43"/>
      <c r="AF57" s="3">
        <f>IF(AND(G57&lt;&gt;"LIBSETS_SETTYPE_BATTLEGROUND",G57&lt;&gt;"LIBSETS_SETTYPE_SPECIAL"),
IF(AND(AE57&lt;&gt;"",ISNUMBER(AE57),NOT(ISNA(AE57))),AE57,
   IF(AND(M57&lt;&gt;"",ISNUMBER(M57),M57&gt;0,NOT(ISNA(M57))),VLOOKUP(M57,'ESO dumped WayshrineInfo'!$K$3:$L$9994,2,FALSE),"")
),"")</f>
        <v>57</v>
      </c>
      <c r="AG57" t="str">
        <f>IF(AND(AF57&lt;&gt;"",ISNUMBER(AF57),NOT(ISNA(AF57))),VLOOKUP(AF57,'ESO zone constants'!$A$3:$D$9999,4,FALSE),"")</f>
        <v>Deshaan</v>
      </c>
      <c r="AH57" s="33" t="s">
        <v>3359</v>
      </c>
      <c r="AI57" s="43"/>
      <c r="AJ57" s="43"/>
      <c r="AK57" s="3" t="str">
        <f>IF(AND(G57&lt;&gt;"LIBSETS_SETTYPE_BATTLEGROUND",G57&lt;&gt;"LIBSETS_SETTYPE_SPECIAL"),IF(AL57&lt;&gt;"",VLOOKUP(AL57,'ESO zone constants'!$D$3:$H$4953,5,FALSE),""),"")</f>
        <v/>
      </c>
      <c r="AM57" s="44"/>
      <c r="AN57" s="43"/>
      <c r="AO57" s="43"/>
      <c r="AP57" s="3" t="str">
        <f>IF(AND(G57&lt;&gt;"LIBSETS_SETTYPE_BATTLEGROUND",G57&lt;&gt;"LIBSETS_SETTYPE_SPECIAL"),IF(AQ57&lt;&gt;"",VLOOKUP(AQ57,'ESO zone constants'!$D$3:$H$4953,5,FALSE),""),"")</f>
        <v/>
      </c>
      <c r="AR57" s="44"/>
      <c r="AS57" s="43"/>
      <c r="AT57" s="43"/>
      <c r="AU57" s="3" t="str">
        <f>IF(AND(G57&lt;&gt;"LIBSETS_SETTYPE_BATTLEGROUND",G57&lt;&gt;"LIBSETS_SETTYPE_SPECIAL"),IF(AV57&lt;&gt;"",VLOOKUP(AV57,'ESO zone constants'!$D$3:$H$4953,5,FALSE),""),"")</f>
        <v/>
      </c>
      <c r="AW57" s="44"/>
      <c r="AX57" s="43"/>
      <c r="AY57" s="43"/>
      <c r="AZ57" s="83" t="s">
        <v>2668</v>
      </c>
      <c r="BA57" s="83"/>
      <c r="BB57" s="83"/>
      <c r="BC57" s="21" t="str">
        <f>IF(A57="???","--","")&amp;IF(F57&lt;&gt;"Not in the game (anymore)",IF(A57&lt;&gt;"",CONCATENATE("[",A57,"] = {wayshrines={")&amp;IF(K57&lt;&gt;"",CONCATENATE(K57,","),"")&amp;IF(L57&lt;&gt;"",CONCATENATE(L57,","),"")&amp;IF(M57&lt;&gt;"",CONCATENATE(M57,","),"")&amp;CONCATENATE("}")&amp;IF(VALUE(N57)&gt;0,CONCATENATE(", traitsNeeded=",N57),"")&amp;CONCATENATE(", dlcId=",IF(T57&lt;&gt;"",T57,"DLC_BASE_GAME")),""),"")</f>
        <v>[75] = {wayshrines={19,165,24,}, traitsNeeded=3, dlcId=DLC_BASE_GAME</v>
      </c>
      <c r="BD57" s="21" t="str">
        <f>IF(F57&lt;&gt;"Not in the game (anymore)",IF(A57&lt;&gt;"",IF(Q57&lt;&gt;"",CONCATENATE(", zoneIds={",Q57),"")&amp;IF(Z57&lt;&gt;"",CONCATENATE(",",Z57),"")&amp;IF(AF57&lt;&gt;"",CONCATENATE(",",AF57),"")&amp;IF(AK57&lt;&gt;"",CONCATENATE(",",AK57),"")&amp;IF(AP57&lt;&gt;"",CONCATENATE(",",AP57),"")&amp;IF(AU57&lt;&gt;"",CONCATENATE(",",AU57),"")&amp;IF(Q57&lt;&gt;"",CONCATENATE("}",""),"")&amp;IF(OR(I57="true",I57="false",I57&lt;&gt;""), CONCATENATE(", veteran=", I57), ""),""),"")</f>
        <v>, zoneIds={19,383,57}, veteran=false</v>
      </c>
      <c r="BE57" s="21" t="str">
        <f>IF(A57&lt;&gt;"",IF(F57&lt;&gt;"Not in the game (anymore)",IF(A57&lt;&gt;"",", setType="&amp;G57,"")&amp;IF(J57="true",", multiTrialSet=true",""),"")
&amp; IF(AND(H57&lt;&gt;"",ISNUMBER(H57)),", undauntedChestId=" &amp; H57,""),"")</f>
        <v>, setType=LIBSETS_SETTYPE_CRAFTED</v>
      </c>
      <c r="BF57" s="21" t="str">
        <f>IF(A57&lt;&gt;"",IF(F57&lt;&gt;"Not in the game (anymore)",IF(AZ57&lt;&gt;"",", isProcSetAllowedInPvP="&amp; AZ57,"")
&amp; IF(F57&lt;&gt;"Not in the game (anymore)",
  IF(V57&lt;&gt;"",", dropMechanic={"&amp;V57&amp;IF(AB57&lt;&gt;"",","&amp;AB57,"")&amp;IF(AH57&lt;&gt;"",","&amp;AH57,"")&amp;IF(AM57&lt;&gt;"",","&amp;AM57,"")&amp;IF(AR57&lt;&gt;"",","&amp;AR57,"")&amp;IF(AW57&lt;&gt;"",","&amp;AW57,"")&amp;"}"
     &amp;IF(OR(W57&lt;&gt;"",AC57&lt;&gt;"",AI57&lt;&gt;"",AN57&lt;&gt;"",AS57&lt;&gt;"",AX57&lt;&gt;"",X57&lt;&gt;"",AD57&lt;&gt;"",AJ57&lt;&gt;"",AO57&lt;&gt;"",AT57&lt;&gt;"",AY57&lt;&gt;""),", dropMechanicDropLocationNames={"
        &amp; IF(OR(W57&lt;&gt;"",AC57&lt;&gt;"",AI57&lt;&gt;"",AN57&lt;&gt;"",AS57&lt;&gt;"",AX57&lt;&gt;""),"['en']={"&amp;IF(W57&lt;&gt;"","'"&amp;W57&amp;"',","'',")&amp;IF(AC57&lt;&gt;"","'"&amp;AC57&amp;"',","'',")&amp;IF(AI57&lt;&gt;"","'"&amp;AI57&amp;"',","'',")&amp;IF(AN57&lt;&gt;"","'"&amp;AN57&amp;"',","'',")&amp;IF(AS57&lt;&gt;"","'"&amp;AS57&amp;"',","'',")&amp;IF(AX57&lt;&gt;"","'"&amp;AX57&amp;"',","'',")&amp;"},","")
        &amp; IF(OR(X57&lt;&gt;"",AD57&lt;&gt;"",AJ57&lt;&gt;"",AO57&lt;&gt;"",AT57&lt;&gt;"",AY57&lt;&gt;""),"['de']={"&amp;IF(X57&lt;&gt;"","'"&amp;X57&amp;"',","'',")&amp;IF(AD57&lt;&gt;"","'"&amp;AD57&amp;"',","'',")&amp;IF(AJ57&lt;&gt;"","'"&amp;AJ57&amp;"',","'',")&amp;IF(AO57&lt;&gt;"","'"&amp;AO57&amp;"',","'',")&amp;IF(AT57&lt;&gt;"","'"&amp;AT57&amp;"',","'',")&amp;IF(AY57&lt;&gt;"","'"&amp;AY57&amp;"',","'',")&amp;"},","")
     &amp; "}",""),"")),""),"")</f>
        <v>, isProcSetAllowedInPvP=1, dropMechanic={LIBSETS_DROP_MECHANIC_CRAFTED,LIBSETS_DROP_MECHANIC_CRAFTED,LIBSETS_DROP_MECHANIC_CRAFTED}</v>
      </c>
      <c r="BG57" s="21" t="str">
        <f>IF(A57&lt;&gt;"",IF(F57&lt;&gt;"Not in the game (anymore)",
IF(OR(BA57&lt;&gt;"",BB57&lt;&gt;""),", addTooltip={" &amp; IF(BA57&lt;&gt;"","['en']='"&amp; BA57 &amp; "',","")  &amp; IF(AND(BA57&lt;&gt;"",BA57&lt;&gt;BB57), IF(BB57&lt;&gt;"","['de']='"&amp; BB57 &amp; "',",""),"") &amp; "},","")
&amp; "},"
&amp; IF(C57&lt;&gt;"",CONCATENATE(" --",C57," / ",B57,"   [",IF(R57&lt;&gt;"",R57,""),IF(AA57&lt;&gt;"",", "&amp;AA57,""),IF(AG57&lt;&gt;"",", "&amp;AG57,""),IF(AL57&lt;&gt;"",", "&amp;AL57,""),IF(AQ57&lt;&gt;"",", "&amp;AQ57,""),IF(AV57&lt;&gt;"",", "&amp;AV57,""),"]")),""),"")</f>
        <v>}, --Torug\'s Pact / Torugs Pakt   [Stormhaven, Grahtwood, Deshaan]</v>
      </c>
    </row>
    <row r="58" spans="1:59" x14ac:dyDescent="0.25">
      <c r="A58" s="12">
        <v>76</v>
      </c>
      <c r="B58" t="s">
        <v>805</v>
      </c>
      <c r="C58" t="s">
        <v>806</v>
      </c>
      <c r="D58" s="3">
        <f>A58</f>
        <v>76</v>
      </c>
      <c r="E58" s="60"/>
      <c r="G58" s="8" t="s">
        <v>1475</v>
      </c>
      <c r="I58" t="s">
        <v>91</v>
      </c>
      <c r="J58" t="s">
        <v>91</v>
      </c>
      <c r="K58">
        <v>-1</v>
      </c>
      <c r="L58">
        <v>-1</v>
      </c>
      <c r="M58">
        <v>-1</v>
      </c>
      <c r="O58" s="65" t="s">
        <v>125</v>
      </c>
      <c r="Q58" s="3">
        <f>IF(AND(G58&lt;&gt;"LIBSETS_SETTYPE_BATTLEGROUND",G58&lt;&gt;"LIBSETS_SETTYPE_SPECIAL"), IF(R58&lt;&gt;"",VLOOKUP(R58,'ESO zone constants'!$D$3:$H$10001,5,FALSE),""),"")</f>
        <v>181</v>
      </c>
      <c r="R58" t="str">
        <f>IF(AND(O58&lt;&gt;"",NOT(ISERROR(O58))),O58,
IF(AND(P58&lt;&gt;"",ISNUMBER(P58),P58&gt;0,NOT(ISNA(P58))),VLOOKUP(P58,'ESO zone constants'!$A$3:$D$9999,4,FALSE),
IF(AND(K58&lt;&gt;"",K58&gt;0,NOT(ISERROR(K58))),VLOOKUP(K58,'ESO dumped WayshrineInfo'!$K$3:$N$9994,4,FALSE),"")))</f>
        <v>Cyrodiil</v>
      </c>
      <c r="T58" s="19" t="str">
        <f>IF(AND(S58&lt;&gt;"",NOT(ISERROR(S58))),S58,IF(Q58&lt;&gt;"",IF(NOT(ISERROR(VLOOKUP(Q58,'ESO Dungeon constants'!$D$3:$H$9999,5,FALSE))),VLOOKUP(Q58,'ESO Dungeon constants'!$D$3:$I$9999,6,FALSE),VLOOKUP(Q58,'ESO zone constants'!$H$3:$K$9987,4,FALSE)),""))</f>
        <v>DLC_BASE_GAME</v>
      </c>
      <c r="U58" s="3" t="str">
        <f>IF(T58&lt;&gt;"",VLOOKUP(T58,'LibSets constants'!$B$4:$C$1003,2,FALSE),"")</f>
        <v>Included in base game</v>
      </c>
      <c r="V58" s="33" t="s">
        <v>2801</v>
      </c>
      <c r="Y58" s="65"/>
      <c r="Z58" s="3" t="str">
        <f>IF(AND(G58&lt;&gt;"LIBSETS_SETTYPE_BATTLEGROUND",G58&lt;&gt;"LIBSETS_SETTYPE_SPECIAL"),
IF(AND(Y58&lt;&gt;"",ISNUMBER(Y58),NOT(ISNA(Y58))),Y58,
   IF(AND(L58&lt;&gt;"",ISNUMBER(L58),L58&gt;0,NOT(ISNA(L58))),VLOOKUP(L58,'ESO dumped WayshrineInfo'!$K$3:$L$9994,2,FALSE),"")
),"")</f>
        <v/>
      </c>
      <c r="AA58" t="str">
        <f>IF(AND(Z58&lt;&gt;"",ISNUMBER(Z58),NOT(ISNA(Z58))),VLOOKUP(Z58,'ESO zone constants'!$A$3:$D$9999,4,FALSE),"")</f>
        <v/>
      </c>
      <c r="AC58" s="3" t="str">
        <f>IF(AB58&lt;&gt;"",IF(AB58&lt;&gt;"LIBSETS_DROP_MECHANIC_MONSTER_NAME",VLOOKUP(AB58,'LibSets constants'!$I$4:$L$1003,3,FALSE),""),"")</f>
        <v/>
      </c>
      <c r="AD58" s="3" t="str">
        <f>IF(AB58&lt;&gt;"",IF(AB58&lt;&gt;"LIBSETS_DROP_MECHANIC_MONSTER_NAME",VLOOKUP(AB58,'LibSets constants'!$I$4:$L$1003,4,FALSE),""),"")</f>
        <v/>
      </c>
      <c r="AF58" s="3" t="str">
        <f>IF(AND(G58&lt;&gt;"LIBSETS_SETTYPE_BATTLEGROUND",G58&lt;&gt;"LIBSETS_SETTYPE_SPECIAL"),
IF(AND(AE58&lt;&gt;"",ISNUMBER(AE58),NOT(ISNA(AE58))),AE58,
   IF(AND(M58&lt;&gt;"",ISNUMBER(M58),M58&gt;0,NOT(ISNA(M58))),VLOOKUP(M58,'ESO dumped WayshrineInfo'!$K$3:$L$9994,2,FALSE),"")
),"")</f>
        <v/>
      </c>
      <c r="AG58" t="str">
        <f>IF(AND(AF58&lt;&gt;"",ISNUMBER(AF58),NOT(ISNA(AF58))),VLOOKUP(AF58,'ESO zone constants'!$A$3:$D$9999,4,FALSE),"")</f>
        <v/>
      </c>
      <c r="AH58" s="44"/>
      <c r="AK58" s="3" t="str">
        <f>IF(AND(G58&lt;&gt;"LIBSETS_SETTYPE_BATTLEGROUND",G58&lt;&gt;"LIBSETS_SETTYPE_SPECIAL"),IF(AL58&lt;&gt;"",VLOOKUP(AL58,'ESO zone constants'!$D$3:$H$4953,5,FALSE),""),"")</f>
        <v/>
      </c>
      <c r="AM58" s="44"/>
      <c r="AP58" s="3" t="str">
        <f>IF(AND(G58&lt;&gt;"LIBSETS_SETTYPE_BATTLEGROUND",G58&lt;&gt;"LIBSETS_SETTYPE_SPECIAL"),IF(AQ58&lt;&gt;"",VLOOKUP(AQ58,'ESO zone constants'!$D$3:$H$4953,5,FALSE),""),"")</f>
        <v/>
      </c>
      <c r="AR58" s="44"/>
      <c r="AU58" s="3" t="str">
        <f>IF(AND(G58&lt;&gt;"LIBSETS_SETTYPE_BATTLEGROUND",G58&lt;&gt;"LIBSETS_SETTYPE_SPECIAL"),IF(AV58&lt;&gt;"",VLOOKUP(AV58,'ESO zone constants'!$D$3:$H$4953,5,FALSE),""),"")</f>
        <v/>
      </c>
      <c r="AW58" s="44"/>
      <c r="AZ58" s="83" t="s">
        <v>2668</v>
      </c>
      <c r="BA58" s="83"/>
      <c r="BB58" s="83"/>
      <c r="BC58" s="21" t="str">
        <f>IF(A58="???","--","")&amp;IF(F58&lt;&gt;"Not in the game (anymore)",IF(A58&lt;&gt;"",CONCATENATE("[",A58,"] = {wayshrines={")&amp;IF(K58&lt;&gt;"",CONCATENATE(K58,","),"")&amp;IF(L58&lt;&gt;"",CONCATENATE(L58,","),"")&amp;IF(M58&lt;&gt;"",CONCATENATE(M58,","),"")&amp;CONCATENATE("}")&amp;IF(VALUE(N58)&gt;0,CONCATENATE(", traitsNeeded=",N58),"")&amp;CONCATENATE(", dlcId=",IF(T58&lt;&gt;"",T58,"DLC_BASE_GAME")),""),"")</f>
        <v>[76] = {wayshrines={-1,-1,-1,}, dlcId=DLC_BASE_GAME</v>
      </c>
      <c r="BD58" s="21" t="str">
        <f>IF(F58&lt;&gt;"Not in the game (anymore)",IF(A58&lt;&gt;"",IF(Q58&lt;&gt;"",CONCATENATE(", zoneIds={",Q58),"")&amp;IF(Z58&lt;&gt;"",CONCATENATE(",",Z58),"")&amp;IF(AF58&lt;&gt;"",CONCATENATE(",",AF58),"")&amp;IF(AK58&lt;&gt;"",CONCATENATE(",",AK58),"")&amp;IF(AP58&lt;&gt;"",CONCATENATE(",",AP58),"")&amp;IF(AU58&lt;&gt;"",CONCATENATE(",",AU58),"")&amp;IF(Q58&lt;&gt;"",CONCATENATE("}",""),"")&amp;IF(OR(I58="true",I58="false",I58&lt;&gt;""), CONCATENATE(", veteran=", I58), ""),""),"")</f>
        <v>, zoneIds={181}, veteran=false</v>
      </c>
      <c r="BE58" s="21" t="str">
        <f>IF(A58&lt;&gt;"",IF(F58&lt;&gt;"Not in the game (anymore)",IF(A58&lt;&gt;"",", setType="&amp;G58,"")&amp;IF(J58="true",", multiTrialSet=true",""),"")
&amp; IF(AND(H58&lt;&gt;"",ISNUMBER(H58)),", undauntedChestId=" &amp; H58,""),"")</f>
        <v>, setType=LIBSETS_SETTYPE_CYRODIIL</v>
      </c>
      <c r="BF58" s="21" t="str">
        <f>IF(A58&lt;&gt;"",IF(F58&lt;&gt;"Not in the game (anymore)",IF(AZ58&lt;&gt;"",", isProcSetAllowedInPvP="&amp; AZ58,"")
&amp; IF(F58&lt;&gt;"Not in the game (anymore)",
  IF(V58&lt;&gt;"",", dropMechanic={"&amp;V58&amp;IF(AB58&lt;&gt;"",","&amp;AB58,"")&amp;IF(AH58&lt;&gt;"",","&amp;AH58,"")&amp;IF(AM58&lt;&gt;"",","&amp;AM58,"")&amp;IF(AR58&lt;&gt;"",","&amp;AR58,"")&amp;IF(AW58&lt;&gt;"",","&amp;AW58,"")&amp;"}"
     &amp;IF(OR(W58&lt;&gt;"",AC58&lt;&gt;"",AI58&lt;&gt;"",AN58&lt;&gt;"",AS58&lt;&gt;"",AX58&lt;&gt;"",X58&lt;&gt;"",AD58&lt;&gt;"",AJ58&lt;&gt;"",AO58&lt;&gt;"",AT58&lt;&gt;"",AY58&lt;&gt;""),", dropMechanicDropLocationNames={"
        &amp; IF(OR(W58&lt;&gt;"",AC58&lt;&gt;"",AI58&lt;&gt;"",AN58&lt;&gt;"",AS58&lt;&gt;"",AX58&lt;&gt;""),"['en']={"&amp;IF(W58&lt;&gt;"","'"&amp;W58&amp;"',","'',")&amp;IF(AC58&lt;&gt;"","'"&amp;AC58&amp;"',","'',")&amp;IF(AI58&lt;&gt;"","'"&amp;AI58&amp;"',","'',")&amp;IF(AN58&lt;&gt;"","'"&amp;AN58&amp;"',","'',")&amp;IF(AS58&lt;&gt;"","'"&amp;AS58&amp;"',","'',")&amp;IF(AX58&lt;&gt;"","'"&amp;AX58&amp;"',","'',")&amp;"},","")
        &amp; IF(OR(X58&lt;&gt;"",AD58&lt;&gt;"",AJ58&lt;&gt;"",AO58&lt;&gt;"",AT58&lt;&gt;"",AY58&lt;&gt;""),"['de']={"&amp;IF(X58&lt;&gt;"","'"&amp;X58&amp;"',","'',")&amp;IF(AD58&lt;&gt;"","'"&amp;AD58&amp;"',","'',")&amp;IF(AJ58&lt;&gt;"","'"&amp;AJ58&amp;"',","'',")&amp;IF(AO58&lt;&gt;"","'"&amp;AO58&amp;"',","'',")&amp;IF(AT58&lt;&gt;"","'"&amp;AT58&amp;"',","'',")&amp;IF(AY58&lt;&gt;"","'"&amp;AY58&amp;"',","'',")&amp;"},","")
     &amp; "}",""),"")),""),"")</f>
        <v>, isProcSetAllowedInPvP=1, dropMechanic={LIBSETS_DROP_MECHANIC_CITY_CYRODIIL_CROPSFORD}</v>
      </c>
      <c r="BG58" s="21" t="str">
        <f>IF(A58&lt;&gt;"",IF(F58&lt;&gt;"Not in the game (anymore)",
IF(OR(BA58&lt;&gt;"",BB58&lt;&gt;""),", addTooltip={" &amp; IF(BA58&lt;&gt;"","['en']='"&amp; BA58 &amp; "',","")  &amp; IF(AND(BA58&lt;&gt;"",BA58&lt;&gt;BB58), IF(BB58&lt;&gt;"","['de']='"&amp; BB58 &amp; "',",""),"") &amp; "},","")
&amp; "},"
&amp; IF(C58&lt;&gt;"",CONCATENATE(" --",C58," / ",B58,"   [",IF(R58&lt;&gt;"",R58,""),IF(AA58&lt;&gt;"",", "&amp;AA58,""),IF(AG58&lt;&gt;"",", "&amp;AG58,""),IF(AL58&lt;&gt;"",", "&amp;AL58,""),IF(AQ58&lt;&gt;"",", "&amp;AQ58,""),IF(AV58&lt;&gt;"",", "&amp;AV58,""),"]")),""),"")</f>
        <v>}, --Robes of Alteration Mastery / Roben der Veränderungsbeherrschung   [Cyrodiil]</v>
      </c>
    </row>
    <row r="59" spans="1:59" x14ac:dyDescent="0.25">
      <c r="A59" s="12">
        <v>77</v>
      </c>
      <c r="B59" t="s">
        <v>807</v>
      </c>
      <c r="C59" t="s">
        <v>808</v>
      </c>
      <c r="D59" s="3">
        <f>A59</f>
        <v>77</v>
      </c>
      <c r="E59" s="60"/>
      <c r="G59" s="8" t="s">
        <v>1477</v>
      </c>
      <c r="I59" t="s">
        <v>91</v>
      </c>
      <c r="J59" t="s">
        <v>91</v>
      </c>
      <c r="K59">
        <v>196</v>
      </c>
      <c r="L59">
        <v>196</v>
      </c>
      <c r="M59">
        <v>196</v>
      </c>
      <c r="O59" s="65" t="s">
        <v>68</v>
      </c>
      <c r="Q59" s="3">
        <f>IF(AND(G59&lt;&gt;"LIBSETS_SETTYPE_BATTLEGROUND",G59&lt;&gt;"LIBSETS_SETTYPE_SPECIAL"), IF(R59&lt;&gt;"",VLOOKUP(R59,'ESO zone constants'!$D$3:$H$10001,5,FALSE),""),"")</f>
        <v>22</v>
      </c>
      <c r="R59" t="str">
        <f>IF(AND(O59&lt;&gt;"",NOT(ISERROR(O59))),O59,
IF(AND(P59&lt;&gt;"",ISNUMBER(P59),P59&gt;0,NOT(ISNA(P59))),VLOOKUP(P59,'ESO zone constants'!$A$3:$D$9999,4,FALSE),
IF(AND(K59&lt;&gt;"",K59&gt;0,NOT(ISERROR(K59))),VLOOKUP(K59,'ESO dumped WayshrineInfo'!$K$3:$N$9994,4,FALSE),"")))</f>
        <v>Volenfell</v>
      </c>
      <c r="T59" s="19" t="str">
        <f>IF(AND(S59&lt;&gt;"",NOT(ISERROR(S59))),S59,IF(Q59&lt;&gt;"",IF(NOT(ISERROR(VLOOKUP(Q59,'ESO Dungeon constants'!$D$3:$H$9999,5,FALSE))),VLOOKUP(Q59,'ESO Dungeon constants'!$D$3:$I$9999,6,FALSE),VLOOKUP(Q59,'ESO zone constants'!$H$3:$K$9987,4,FALSE)),""))</f>
        <v>DLC_BASE_GAME</v>
      </c>
      <c r="U59" s="3" t="str">
        <f>IF(T59&lt;&gt;"",VLOOKUP(T59,'LibSets constants'!$B$4:$C$1003,2,FALSE),"")</f>
        <v>Included in base game</v>
      </c>
      <c r="V59" s="33" t="s">
        <v>3356</v>
      </c>
      <c r="Y59" s="65"/>
      <c r="Z59" s="3">
        <f>IF(AND(G59&lt;&gt;"LIBSETS_SETTYPE_BATTLEGROUND",G59&lt;&gt;"LIBSETS_SETTYPE_SPECIAL"),
IF(AND(Y59&lt;&gt;"",ISNUMBER(Y59),NOT(ISNA(Y59))),Y59,
   IF(AND(L59&lt;&gt;"",ISNUMBER(L59),L59&gt;0,NOT(ISNA(L59))),VLOOKUP(L59,'ESO dumped WayshrineInfo'!$K$3:$L$9994,2,FALSE),"")
),"")</f>
        <v>104</v>
      </c>
      <c r="AA59" t="str">
        <f>IF(AND(Z59&lt;&gt;"",ISNUMBER(Z59),NOT(ISNA(Z59))),VLOOKUP(Z59,'ESO zone constants'!$A$3:$D$9999,4,FALSE),"")</f>
        <v>Alik'r Desert</v>
      </c>
      <c r="AB59" s="33" t="s">
        <v>3356</v>
      </c>
      <c r="AC59" s="43"/>
      <c r="AD59" s="43"/>
      <c r="AE59" s="43"/>
      <c r="AF59" s="3">
        <f>IF(AND(G59&lt;&gt;"LIBSETS_SETTYPE_BATTLEGROUND",G59&lt;&gt;"LIBSETS_SETTYPE_SPECIAL"),
IF(AND(AE59&lt;&gt;"",ISNUMBER(AE59),NOT(ISNA(AE59))),AE59,
   IF(AND(M59&lt;&gt;"",ISNUMBER(M59),M59&gt;0,NOT(ISNA(M59))),VLOOKUP(M59,'ESO dumped WayshrineInfo'!$K$3:$L$9994,2,FALSE),"")
),"")</f>
        <v>104</v>
      </c>
      <c r="AG59" t="str">
        <f>IF(AND(AF59&lt;&gt;"",ISNUMBER(AF59),NOT(ISNA(AF59))),VLOOKUP(AF59,'ESO zone constants'!$A$3:$D$9999,4,FALSE),"")</f>
        <v>Alik'r Desert</v>
      </c>
      <c r="AH59" s="44"/>
      <c r="AI59" s="43"/>
      <c r="AJ59" s="43"/>
      <c r="AK59" s="3" t="str">
        <f>IF(AND(G59&lt;&gt;"LIBSETS_SETTYPE_BATTLEGROUND",G59&lt;&gt;"LIBSETS_SETTYPE_SPECIAL"),IF(AL59&lt;&gt;"",VLOOKUP(AL59,'ESO zone constants'!$D$3:$H$4953,5,FALSE),""),"")</f>
        <v/>
      </c>
      <c r="AM59" s="44"/>
      <c r="AN59" s="43"/>
      <c r="AO59" s="43"/>
      <c r="AP59" s="3" t="str">
        <f>IF(AND(G59&lt;&gt;"LIBSETS_SETTYPE_BATTLEGROUND",G59&lt;&gt;"LIBSETS_SETTYPE_SPECIAL"),IF(AQ59&lt;&gt;"",VLOOKUP(AQ59,'ESO zone constants'!$D$3:$H$4953,5,FALSE),""),"")</f>
        <v/>
      </c>
      <c r="AR59" s="44"/>
      <c r="AS59" s="43"/>
      <c r="AT59" s="43"/>
      <c r="AU59" s="3" t="str">
        <f>IF(AND(G59&lt;&gt;"LIBSETS_SETTYPE_BATTLEGROUND",G59&lt;&gt;"LIBSETS_SETTYPE_SPECIAL"),IF(AV59&lt;&gt;"",VLOOKUP(AV59,'ESO zone constants'!$D$3:$H$4953,5,FALSE),""),"")</f>
        <v/>
      </c>
      <c r="AW59" s="44"/>
      <c r="AX59" s="43"/>
      <c r="AY59" s="43"/>
      <c r="AZ59" s="83" t="s">
        <v>2667</v>
      </c>
      <c r="BA59" s="83"/>
      <c r="BB59" s="83"/>
      <c r="BC59" s="21" t="str">
        <f>IF(A59="???","--","")&amp;IF(F59&lt;&gt;"Not in the game (anymore)",IF(A59&lt;&gt;"",CONCATENATE("[",A59,"] = {wayshrines={")&amp;IF(K59&lt;&gt;"",CONCATENATE(K59,","),"")&amp;IF(L59&lt;&gt;"",CONCATENATE(L59,","),"")&amp;IF(M59&lt;&gt;"",CONCATENATE(M59,","),"")&amp;CONCATENATE("}")&amp;IF(VALUE(N59)&gt;0,CONCATENATE(", traitsNeeded=",N59),"")&amp;CONCATENATE(", dlcId=",IF(T59&lt;&gt;"",T59,"DLC_BASE_GAME")),""),"")</f>
        <v>[77] = {wayshrines={196,196,196,}, dlcId=DLC_BASE_GAME</v>
      </c>
      <c r="BD59" s="21" t="str">
        <f>IF(F59&lt;&gt;"Not in the game (anymore)",IF(A59&lt;&gt;"",IF(Q59&lt;&gt;"",CONCATENATE(", zoneIds={",Q59),"")&amp;IF(Z59&lt;&gt;"",CONCATENATE(",",Z59),"")&amp;IF(AF59&lt;&gt;"",CONCATENATE(",",AF59),"")&amp;IF(AK59&lt;&gt;"",CONCATENATE(",",AK59),"")&amp;IF(AP59&lt;&gt;"",CONCATENATE(",",AP59),"")&amp;IF(AU59&lt;&gt;"",CONCATENATE(",",AU59),"")&amp;IF(Q59&lt;&gt;"",CONCATENATE("}",""),"")&amp;IF(OR(I59="true",I59="false",I59&lt;&gt;""), CONCATENATE(", veteran=", I59), ""),""),"")</f>
        <v>, zoneIds={22,104,104}, veteran=false</v>
      </c>
      <c r="BE59" s="21" t="str">
        <f>IF(A59&lt;&gt;"",IF(F59&lt;&gt;"Not in the game (anymore)",IF(A59&lt;&gt;"",", setType="&amp;G59,"")&amp;IF(J59="true",", multiTrialSet=true",""),"")
&amp; IF(AND(H59&lt;&gt;"",ISNUMBER(H59)),", undauntedChestId=" &amp; H59,""),"")</f>
        <v>, setType=LIBSETS_SETTYPE_DUNGEON</v>
      </c>
      <c r="BF59" s="21" t="str">
        <f>IF(A59&lt;&gt;"",IF(F59&lt;&gt;"Not in the game (anymore)",IF(AZ59&lt;&gt;"",", isProcSetAllowedInPvP="&amp; AZ59,"")
&amp; IF(F59&lt;&gt;"Not in the game (anymore)",
  IF(V59&lt;&gt;"",", dropMechanic={"&amp;V59&amp;IF(AB59&lt;&gt;"",","&amp;AB59,"")&amp;IF(AH59&lt;&gt;"",","&amp;AH59,"")&amp;IF(AM59&lt;&gt;"",","&amp;AM59,"")&amp;IF(AR59&lt;&gt;"",","&amp;AR59,"")&amp;IF(AW59&lt;&gt;"",","&amp;AW59,"")&amp;"}"
     &amp;IF(OR(W59&lt;&gt;"",AC59&lt;&gt;"",AI59&lt;&gt;"",AN59&lt;&gt;"",AS59&lt;&gt;"",AX59&lt;&gt;"",X59&lt;&gt;"",AD59&lt;&gt;"",AJ59&lt;&gt;"",AO59&lt;&gt;"",AT59&lt;&gt;"",AY59&lt;&gt;""),", dropMechanicDropLocationNames={"
        &amp; IF(OR(W59&lt;&gt;"",AC59&lt;&gt;"",AI59&lt;&gt;"",AN59&lt;&gt;"",AS59&lt;&gt;"",AX59&lt;&gt;""),"['en']={"&amp;IF(W59&lt;&gt;"","'"&amp;W59&amp;"',","'',")&amp;IF(AC59&lt;&gt;"","'"&amp;AC59&amp;"',","'',")&amp;IF(AI59&lt;&gt;"","'"&amp;AI59&amp;"',","'',")&amp;IF(AN59&lt;&gt;"","'"&amp;AN59&amp;"',","'',")&amp;IF(AS59&lt;&gt;"","'"&amp;AS59&amp;"',","'',")&amp;IF(AX59&lt;&gt;"","'"&amp;AX59&amp;"',","'',")&amp;"},","")
        &amp; IF(OR(X59&lt;&gt;"",AD59&lt;&gt;"",AJ59&lt;&gt;"",AO59&lt;&gt;"",AT59&lt;&gt;"",AY59&lt;&gt;""),"['de']={"&amp;IF(X59&lt;&gt;"","'"&amp;X59&amp;"',","'',")&amp;IF(AD59&lt;&gt;"","'"&amp;AD59&amp;"',","'',")&amp;IF(AJ59&lt;&gt;"","'"&amp;AJ59&amp;"',","'',")&amp;IF(AO59&lt;&gt;"","'"&amp;AO59&amp;"',","'',")&amp;IF(AT59&lt;&gt;"","'"&amp;AT59&amp;"',","'',")&amp;IF(AY59&lt;&gt;"","'"&amp;AY59&amp;"',","'',")&amp;"},","")
     &amp; "}",""),"")),""),"")</f>
        <v>, dropMechanic={LIBSETS_DROP_MECHANIC_GROUP_DUNGEON_BOSS,LIBSETS_DROP_MECHANIC_GROUP_DUNGEON_BOSS}</v>
      </c>
      <c r="BG59" s="21" t="str">
        <f>IF(A59&lt;&gt;"",IF(F59&lt;&gt;"Not in the game (anymore)",
IF(OR(BA59&lt;&gt;"",BB59&lt;&gt;""),", addTooltip={" &amp; IF(BA59&lt;&gt;"","['en']='"&amp; BA59 &amp; "',","")  &amp; IF(AND(BA59&lt;&gt;"",BA59&lt;&gt;BB59), IF(BB59&lt;&gt;"","['de']='"&amp; BB59 &amp; "',",""),"") &amp; "},","")
&amp; "},"
&amp; IF(C59&lt;&gt;"",CONCATENATE(" --",C59," / ",B59,"   [",IF(R59&lt;&gt;"",R59,""),IF(AA59&lt;&gt;"",", "&amp;AA59,""),IF(AG59&lt;&gt;"",", "&amp;AG59,""),IF(AL59&lt;&gt;"",", "&amp;AL59,""),IF(AQ59&lt;&gt;"",", "&amp;AQ59,""),IF(AV59&lt;&gt;"",", "&amp;AV59,""),"]")),""),"")</f>
        <v>}, --Crusader / Glaubenskrieger   [Volenfell, Alik'r Desert, Alik'r Desert]</v>
      </c>
    </row>
    <row r="60" spans="1:59" x14ac:dyDescent="0.25">
      <c r="A60" s="5">
        <v>78</v>
      </c>
      <c r="B60" t="s">
        <v>809</v>
      </c>
      <c r="C60" t="s">
        <v>810</v>
      </c>
      <c r="D60" s="3">
        <f>A60</f>
        <v>78</v>
      </c>
      <c r="E60" s="60"/>
      <c r="G60" s="8" t="s">
        <v>1474</v>
      </c>
      <c r="I60" t="s">
        <v>91</v>
      </c>
      <c r="J60" t="s">
        <v>91</v>
      </c>
      <c r="K60">
        <v>9</v>
      </c>
      <c r="L60">
        <v>154</v>
      </c>
      <c r="M60">
        <v>51</v>
      </c>
      <c r="N60">
        <v>4</v>
      </c>
      <c r="Q60" s="3">
        <f>IF(AND(G60&lt;&gt;"LIBSETS_SETTYPE_BATTLEGROUND",G60&lt;&gt;"LIBSETS_SETTYPE_SPECIAL"), IF(R60&lt;&gt;"",VLOOKUP(R60,'ESO zone constants'!$D$3:$H$10001,5,FALSE),""),"")</f>
        <v>20</v>
      </c>
      <c r="R60" t="str">
        <f>IF(AND(O60&lt;&gt;"",NOT(ISERROR(O60))),O60,
IF(AND(P60&lt;&gt;"",ISNUMBER(P60),P60&gt;0,NOT(ISNA(P60))),VLOOKUP(P60,'ESO zone constants'!$A$3:$D$9999,4,FALSE),
IF(AND(K60&lt;&gt;"",K60&gt;0,NOT(ISERROR(K60))),VLOOKUP(K60,'ESO dumped WayshrineInfo'!$K$3:$N$9994,4,FALSE),"")))</f>
        <v>Rivenspire</v>
      </c>
      <c r="T60" s="19" t="str">
        <f>IF(AND(S60&lt;&gt;"",NOT(ISERROR(S60))),S60,IF(Q60&lt;&gt;"",IF(NOT(ISERROR(VLOOKUP(Q60,'ESO Dungeon constants'!$D$3:$H$9999,5,FALSE))),VLOOKUP(Q60,'ESO Dungeon constants'!$D$3:$I$9999,6,FALSE),VLOOKUP(Q60,'ESO zone constants'!$H$3:$K$9987,4,FALSE)),""))</f>
        <v>DLC_BASE_GAME</v>
      </c>
      <c r="U60" s="3" t="str">
        <f>IF(T60&lt;&gt;"",VLOOKUP(T60,'LibSets constants'!$B$4:$C$1003,2,FALSE),"")</f>
        <v>Included in base game</v>
      </c>
      <c r="V60" s="33" t="s">
        <v>3359</v>
      </c>
      <c r="Y60" s="65"/>
      <c r="Z60" s="3">
        <f>IF(AND(G60&lt;&gt;"LIBSETS_SETTYPE_BATTLEGROUND",G60&lt;&gt;"LIBSETS_SETTYPE_SPECIAL"),
IF(AND(Y60&lt;&gt;"",ISNUMBER(Y60),NOT(ISNA(Y60))),Y60,
   IF(AND(L60&lt;&gt;"",ISNUMBER(L60),L60&gt;0,NOT(ISNA(L60))),VLOOKUP(L60,'ESO dumped WayshrineInfo'!$K$3:$L$9994,2,FALSE),"")
),"")</f>
        <v>108</v>
      </c>
      <c r="AA60" t="str">
        <f>IF(AND(Z60&lt;&gt;"",ISNUMBER(Z60),NOT(ISNA(Z60))),VLOOKUP(Z60,'ESO zone constants'!$A$3:$D$9999,4,FALSE),"")</f>
        <v>Greenshade</v>
      </c>
      <c r="AB60" s="33" t="s">
        <v>3359</v>
      </c>
      <c r="AF60" s="3">
        <f>IF(AND(G60&lt;&gt;"LIBSETS_SETTYPE_BATTLEGROUND",G60&lt;&gt;"LIBSETS_SETTYPE_SPECIAL"),
IF(AND(AE60&lt;&gt;"",ISNUMBER(AE60),NOT(ISNA(AE60))),AE60,
   IF(AND(M60&lt;&gt;"",ISNUMBER(M60),M60&gt;0,NOT(ISNA(M60))),VLOOKUP(M60,'ESO dumped WayshrineInfo'!$K$3:$L$9994,2,FALSE),"")
),"")</f>
        <v>117</v>
      </c>
      <c r="AG60" t="str">
        <f>IF(AND(AF60&lt;&gt;"",ISNUMBER(AF60),NOT(ISNA(AF60))),VLOOKUP(AF60,'ESO zone constants'!$A$3:$D$9999,4,FALSE),"")</f>
        <v>Shadowfen</v>
      </c>
      <c r="AH60" s="33" t="s">
        <v>3359</v>
      </c>
      <c r="AK60" s="3" t="str">
        <f>IF(AND(G60&lt;&gt;"LIBSETS_SETTYPE_BATTLEGROUND",G60&lt;&gt;"LIBSETS_SETTYPE_SPECIAL"),IF(AL60&lt;&gt;"",VLOOKUP(AL60,'ESO zone constants'!$D$3:$H$4953,5,FALSE),""),"")</f>
        <v/>
      </c>
      <c r="AM60" s="44"/>
      <c r="AP60" s="3" t="str">
        <f>IF(AND(G60&lt;&gt;"LIBSETS_SETTYPE_BATTLEGROUND",G60&lt;&gt;"LIBSETS_SETTYPE_SPECIAL"),IF(AQ60&lt;&gt;"",VLOOKUP(AQ60,'ESO zone constants'!$D$3:$H$4953,5,FALSE),""),"")</f>
        <v/>
      </c>
      <c r="AR60" s="44"/>
      <c r="AU60" s="3" t="str">
        <f>IF(AND(G60&lt;&gt;"LIBSETS_SETTYPE_BATTLEGROUND",G60&lt;&gt;"LIBSETS_SETTYPE_SPECIAL"),IF(AV60&lt;&gt;"",VLOOKUP(AV60,'ESO zone constants'!$D$3:$H$4953,5,FALSE),""),"")</f>
        <v/>
      </c>
      <c r="AW60" s="44"/>
      <c r="AZ60" s="83" t="s">
        <v>2667</v>
      </c>
      <c r="BA60" s="83"/>
      <c r="BB60" s="83"/>
      <c r="BC60" s="21" t="str">
        <f>IF(A60="???","--","")&amp;IF(F60&lt;&gt;"Not in the game (anymore)",IF(A60&lt;&gt;"",CONCATENATE("[",A60,"] = {wayshrines={")&amp;IF(K60&lt;&gt;"",CONCATENATE(K60,","),"")&amp;IF(L60&lt;&gt;"",CONCATENATE(L60,","),"")&amp;IF(M60&lt;&gt;"",CONCATENATE(M60,","),"")&amp;CONCATENATE("}")&amp;IF(VALUE(N60)&gt;0,CONCATENATE(", traitsNeeded=",N60),"")&amp;CONCATENATE(", dlcId=",IF(T60&lt;&gt;"",T60,"DLC_BASE_GAME")),""),"")</f>
        <v>[78] = {wayshrines={9,154,51,}, traitsNeeded=4, dlcId=DLC_BASE_GAME</v>
      </c>
      <c r="BD60" s="21" t="str">
        <f>IF(F60&lt;&gt;"Not in the game (anymore)",IF(A60&lt;&gt;"",IF(Q60&lt;&gt;"",CONCATENATE(", zoneIds={",Q60),"")&amp;IF(Z60&lt;&gt;"",CONCATENATE(",",Z60),"")&amp;IF(AF60&lt;&gt;"",CONCATENATE(",",AF60),"")&amp;IF(AK60&lt;&gt;"",CONCATENATE(",",AK60),"")&amp;IF(AP60&lt;&gt;"",CONCATENATE(",",AP60),"")&amp;IF(AU60&lt;&gt;"",CONCATENATE(",",AU60),"")&amp;IF(Q60&lt;&gt;"",CONCATENATE("}",""),"")&amp;IF(OR(I60="true",I60="false",I60&lt;&gt;""), CONCATENATE(", veteran=", I60), ""),""),"")</f>
        <v>, zoneIds={20,108,117}, veteran=false</v>
      </c>
      <c r="BE60" s="21" t="str">
        <f>IF(A60&lt;&gt;"",IF(F60&lt;&gt;"Not in the game (anymore)",IF(A60&lt;&gt;"",", setType="&amp;G60,"")&amp;IF(J60="true",", multiTrialSet=true",""),"")
&amp; IF(AND(H60&lt;&gt;"",ISNUMBER(H60)),", undauntedChestId=" &amp; H60,""),"")</f>
        <v>, setType=LIBSETS_SETTYPE_CRAFTED</v>
      </c>
      <c r="BF60" s="21" t="str">
        <f>IF(A60&lt;&gt;"",IF(F60&lt;&gt;"Not in the game (anymore)",IF(AZ60&lt;&gt;"",", isProcSetAllowedInPvP="&amp; AZ60,"")
&amp; IF(F60&lt;&gt;"Not in the game (anymore)",
  IF(V60&lt;&gt;"",", dropMechanic={"&amp;V60&amp;IF(AB60&lt;&gt;"",","&amp;AB60,"")&amp;IF(AH60&lt;&gt;"",","&amp;AH60,"")&amp;IF(AM60&lt;&gt;"",","&amp;AM60,"")&amp;IF(AR60&lt;&gt;"",","&amp;AR60,"")&amp;IF(AW60&lt;&gt;"",","&amp;AW60,"")&amp;"}"
     &amp;IF(OR(W60&lt;&gt;"",AC60&lt;&gt;"",AI60&lt;&gt;"",AN60&lt;&gt;"",AS60&lt;&gt;"",AX60&lt;&gt;"",X60&lt;&gt;"",AD60&lt;&gt;"",AJ60&lt;&gt;"",AO60&lt;&gt;"",AT60&lt;&gt;"",AY60&lt;&gt;""),", dropMechanicDropLocationNames={"
        &amp; IF(OR(W60&lt;&gt;"",AC60&lt;&gt;"",AI60&lt;&gt;"",AN60&lt;&gt;"",AS60&lt;&gt;"",AX60&lt;&gt;""),"['en']={"&amp;IF(W60&lt;&gt;"","'"&amp;W60&amp;"',","'',")&amp;IF(AC60&lt;&gt;"","'"&amp;AC60&amp;"',","'',")&amp;IF(AI60&lt;&gt;"","'"&amp;AI60&amp;"',","'',")&amp;IF(AN60&lt;&gt;"","'"&amp;AN60&amp;"',","'',")&amp;IF(AS60&lt;&gt;"","'"&amp;AS60&amp;"',","'',")&amp;IF(AX60&lt;&gt;"","'"&amp;AX60&amp;"',","'',")&amp;"},","")
        &amp; IF(OR(X60&lt;&gt;"",AD60&lt;&gt;"",AJ60&lt;&gt;"",AO60&lt;&gt;"",AT60&lt;&gt;"",AY60&lt;&gt;""),"['de']={"&amp;IF(X60&lt;&gt;"","'"&amp;X60&amp;"',","'',")&amp;IF(AD60&lt;&gt;"","'"&amp;AD60&amp;"',","'',")&amp;IF(AJ60&lt;&gt;"","'"&amp;AJ60&amp;"',","'',")&amp;IF(AO60&lt;&gt;"","'"&amp;AO60&amp;"',","'',")&amp;IF(AT60&lt;&gt;"","'"&amp;AT60&amp;"',","'',")&amp;IF(AY60&lt;&gt;"","'"&amp;AY60&amp;"',","'',")&amp;"},","")
     &amp; "}",""),"")),""),"")</f>
        <v>, dropMechanic={LIBSETS_DROP_MECHANIC_CRAFTED,LIBSETS_DROP_MECHANIC_CRAFTED,LIBSETS_DROP_MECHANIC_CRAFTED}</v>
      </c>
      <c r="BG60" s="21" t="str">
        <f>IF(A60&lt;&gt;"",IF(F60&lt;&gt;"Not in the game (anymore)",
IF(OR(BA60&lt;&gt;"",BB60&lt;&gt;""),", addTooltip={" &amp; IF(BA60&lt;&gt;"","['en']='"&amp; BA60 &amp; "',","")  &amp; IF(AND(BA60&lt;&gt;"",BA60&lt;&gt;BB60), IF(BB60&lt;&gt;"","['de']='"&amp; BB60 &amp; "',",""),"") &amp; "},","")
&amp; "},"
&amp; IF(C60&lt;&gt;"",CONCATENATE(" --",C60," / ",B60,"   [",IF(R60&lt;&gt;"",R60,""),IF(AA60&lt;&gt;"",", "&amp;AA60,""),IF(AG60&lt;&gt;"",", "&amp;AG60,""),IF(AL60&lt;&gt;"",", "&amp;AL60,""),IF(AQ60&lt;&gt;"",", "&amp;AQ60,""),IF(AV60&lt;&gt;"",", "&amp;AV60,""),"]")),""),"")</f>
        <v>}, --Hist Bark / Histrinde   [Rivenspire, Greenshade, Shadowfen]</v>
      </c>
    </row>
    <row r="61" spans="1:59" x14ac:dyDescent="0.25">
      <c r="A61" s="5">
        <v>79</v>
      </c>
      <c r="B61" t="s">
        <v>811</v>
      </c>
      <c r="C61" t="s">
        <v>2576</v>
      </c>
      <c r="D61" s="3">
        <f>A61</f>
        <v>79</v>
      </c>
      <c r="E61" s="60"/>
      <c r="G61" s="8" t="s">
        <v>1474</v>
      </c>
      <c r="I61" t="s">
        <v>91</v>
      </c>
      <c r="J61" t="s">
        <v>91</v>
      </c>
      <c r="K61">
        <v>35</v>
      </c>
      <c r="L61">
        <v>144</v>
      </c>
      <c r="M61">
        <v>111</v>
      </c>
      <c r="N61">
        <v>6</v>
      </c>
      <c r="Q61" s="3">
        <f>IF(AND(G61&lt;&gt;"LIBSETS_SETTYPE_BATTLEGROUND",G61&lt;&gt;"LIBSETS_SETTYPE_SPECIAL"), IF(R61&lt;&gt;"",VLOOKUP(R61,'ESO zone constants'!$D$3:$H$10001,5,FALSE),""),"")</f>
        <v>92</v>
      </c>
      <c r="R61" t="str">
        <f>IF(AND(O61&lt;&gt;"",NOT(ISERROR(O61))),O61,
IF(AND(P61&lt;&gt;"",ISNUMBER(P61),P61&gt;0,NOT(ISNA(P61))),VLOOKUP(P61,'ESO zone constants'!$A$3:$D$9999,4,FALSE),
IF(AND(K61&lt;&gt;"",K61&gt;0,NOT(ISERROR(K61))),VLOOKUP(K61,'ESO dumped WayshrineInfo'!$K$3:$N$9994,4,FALSE),"")))</f>
        <v>Bangkorai</v>
      </c>
      <c r="T61" s="19" t="str">
        <f>IF(AND(S61&lt;&gt;"",NOT(ISERROR(S61))),S61,IF(Q61&lt;&gt;"",IF(NOT(ISERROR(VLOOKUP(Q61,'ESO Dungeon constants'!$D$3:$H$9999,5,FALSE))),VLOOKUP(Q61,'ESO Dungeon constants'!$D$3:$I$9999,6,FALSE),VLOOKUP(Q61,'ESO zone constants'!$H$3:$K$9987,4,FALSE)),""))</f>
        <v>DLC_BASE_GAME</v>
      </c>
      <c r="U61" s="3" t="str">
        <f>IF(T61&lt;&gt;"",VLOOKUP(T61,'LibSets constants'!$B$4:$C$1003,2,FALSE),"")</f>
        <v>Included in base game</v>
      </c>
      <c r="V61" s="33" t="s">
        <v>3359</v>
      </c>
      <c r="Y61" s="65"/>
      <c r="Z61" s="3">
        <f>IF(AND(G61&lt;&gt;"LIBSETS_SETTYPE_BATTLEGROUND",G61&lt;&gt;"LIBSETS_SETTYPE_SPECIAL"),
IF(AND(Y61&lt;&gt;"",ISNUMBER(Y61),NOT(ISNA(Y61))),Y61,
   IF(AND(L61&lt;&gt;"",ISNUMBER(L61),L61&gt;0,NOT(ISNA(L61))),VLOOKUP(L61,'ESO dumped WayshrineInfo'!$K$3:$L$9994,2,FALSE),"")
),"")</f>
        <v>382</v>
      </c>
      <c r="AA61" t="str">
        <f>IF(AND(Z61&lt;&gt;"",ISNUMBER(Z61),NOT(ISNA(Z61))),VLOOKUP(Z61,'ESO zone constants'!$A$3:$D$9999,4,FALSE),"")</f>
        <v>Reaper's March</v>
      </c>
      <c r="AB61" s="33" t="s">
        <v>3359</v>
      </c>
      <c r="AC61" s="43"/>
      <c r="AD61" s="43"/>
      <c r="AE61" s="43"/>
      <c r="AF61" s="3">
        <f>IF(AND(G61&lt;&gt;"LIBSETS_SETTYPE_BATTLEGROUND",G61&lt;&gt;"LIBSETS_SETTYPE_SPECIAL"),
IF(AND(AE61&lt;&gt;"",ISNUMBER(AE61),NOT(ISNA(AE61))),AE61,
   IF(AND(M61&lt;&gt;"",ISNUMBER(M61),M61&gt;0,NOT(ISNA(M61))),VLOOKUP(M61,'ESO dumped WayshrineInfo'!$K$3:$L$9994,2,FALSE),"")
),"")</f>
        <v>103</v>
      </c>
      <c r="AG61" t="str">
        <f>IF(AND(AF61&lt;&gt;"",ISNUMBER(AF61),NOT(ISNA(AF61))),VLOOKUP(AF61,'ESO zone constants'!$A$3:$D$9999,4,FALSE),"")</f>
        <v>The Rift</v>
      </c>
      <c r="AH61" s="33" t="s">
        <v>3359</v>
      </c>
      <c r="AI61" s="43"/>
      <c r="AJ61" s="43"/>
      <c r="AK61" s="3" t="str">
        <f>IF(AND(G61&lt;&gt;"LIBSETS_SETTYPE_BATTLEGROUND",G61&lt;&gt;"LIBSETS_SETTYPE_SPECIAL"),IF(AL61&lt;&gt;"",VLOOKUP(AL61,'ESO zone constants'!$D$3:$H$4953,5,FALSE),""),"")</f>
        <v/>
      </c>
      <c r="AM61" s="44"/>
      <c r="AN61" s="43"/>
      <c r="AO61" s="43"/>
      <c r="AP61" s="3" t="str">
        <f>IF(AND(G61&lt;&gt;"LIBSETS_SETTYPE_BATTLEGROUND",G61&lt;&gt;"LIBSETS_SETTYPE_SPECIAL"),IF(AQ61&lt;&gt;"",VLOOKUP(AQ61,'ESO zone constants'!$D$3:$H$4953,5,FALSE),""),"")</f>
        <v/>
      </c>
      <c r="AR61" s="44"/>
      <c r="AU61" s="3" t="str">
        <f>IF(AND(G61&lt;&gt;"LIBSETS_SETTYPE_BATTLEGROUND",G61&lt;&gt;"LIBSETS_SETTYPE_SPECIAL"),IF(AV61&lt;&gt;"",VLOOKUP(AV61,'ESO zone constants'!$D$3:$H$4953,5,FALSE),""),"")</f>
        <v/>
      </c>
      <c r="AW61" s="44"/>
      <c r="AZ61" s="83" t="s">
        <v>2668</v>
      </c>
      <c r="BA61" s="83"/>
      <c r="BB61" s="83"/>
      <c r="BC61" s="21" t="str">
        <f>IF(A61="???","--","")&amp;IF(F61&lt;&gt;"Not in the game (anymore)",IF(A61&lt;&gt;"",CONCATENATE("[",A61,"] = {wayshrines={")&amp;IF(K61&lt;&gt;"",CONCATENATE(K61,","),"")&amp;IF(L61&lt;&gt;"",CONCATENATE(L61,","),"")&amp;IF(M61&lt;&gt;"",CONCATENATE(M61,","),"")&amp;CONCATENATE("}")&amp;IF(VALUE(N61)&gt;0,CONCATENATE(", traitsNeeded=",N61),"")&amp;CONCATENATE(", dlcId=",IF(T61&lt;&gt;"",T61,"DLC_BASE_GAME")),""),"")</f>
        <v>[79] = {wayshrines={35,144,111,}, traitsNeeded=6, dlcId=DLC_BASE_GAME</v>
      </c>
      <c r="BD61" s="21" t="str">
        <f>IF(F61&lt;&gt;"Not in the game (anymore)",IF(A61&lt;&gt;"",IF(Q61&lt;&gt;"",CONCATENATE(", zoneIds={",Q61),"")&amp;IF(Z61&lt;&gt;"",CONCATENATE(",",Z61),"")&amp;IF(AF61&lt;&gt;"",CONCATENATE(",",AF61),"")&amp;IF(AK61&lt;&gt;"",CONCATENATE(",",AK61),"")&amp;IF(AP61&lt;&gt;"",CONCATENATE(",",AP61),"")&amp;IF(AU61&lt;&gt;"",CONCATENATE(",",AU61),"")&amp;IF(Q61&lt;&gt;"",CONCATENATE("}",""),"")&amp;IF(OR(I61="true",I61="false",I61&lt;&gt;""), CONCATENATE(", veteran=", I61), ""),""),"")</f>
        <v>, zoneIds={92,382,103}, veteran=false</v>
      </c>
      <c r="BE61" s="21" t="str">
        <f>IF(A61&lt;&gt;"",IF(F61&lt;&gt;"Not in the game (anymore)",IF(A61&lt;&gt;"",", setType="&amp;G61,"")&amp;IF(J61="true",", multiTrialSet=true",""),"")
&amp; IF(AND(H61&lt;&gt;"",ISNUMBER(H61)),", undauntedChestId=" &amp; H61,""),"")</f>
        <v>, setType=LIBSETS_SETTYPE_CRAFTED</v>
      </c>
      <c r="BF61" s="21" t="str">
        <f>IF(A61&lt;&gt;"",IF(F61&lt;&gt;"Not in the game (anymore)",IF(AZ61&lt;&gt;"",", isProcSetAllowedInPvP="&amp; AZ61,"")
&amp; IF(F61&lt;&gt;"Not in the game (anymore)",
  IF(V61&lt;&gt;"",", dropMechanic={"&amp;V61&amp;IF(AB61&lt;&gt;"",","&amp;AB61,"")&amp;IF(AH61&lt;&gt;"",","&amp;AH61,"")&amp;IF(AM61&lt;&gt;"",","&amp;AM61,"")&amp;IF(AR61&lt;&gt;"",","&amp;AR61,"")&amp;IF(AW61&lt;&gt;"",","&amp;AW61,"")&amp;"}"
     &amp;IF(OR(W61&lt;&gt;"",AC61&lt;&gt;"",AI61&lt;&gt;"",AN61&lt;&gt;"",AS61&lt;&gt;"",AX61&lt;&gt;"",X61&lt;&gt;"",AD61&lt;&gt;"",AJ61&lt;&gt;"",AO61&lt;&gt;"",AT61&lt;&gt;"",AY61&lt;&gt;""),", dropMechanicDropLocationNames={"
        &amp; IF(OR(W61&lt;&gt;"",AC61&lt;&gt;"",AI61&lt;&gt;"",AN61&lt;&gt;"",AS61&lt;&gt;"",AX61&lt;&gt;""),"['en']={"&amp;IF(W61&lt;&gt;"","'"&amp;W61&amp;"',","'',")&amp;IF(AC61&lt;&gt;"","'"&amp;AC61&amp;"',","'',")&amp;IF(AI61&lt;&gt;"","'"&amp;AI61&amp;"',","'',")&amp;IF(AN61&lt;&gt;"","'"&amp;AN61&amp;"',","'',")&amp;IF(AS61&lt;&gt;"","'"&amp;AS61&amp;"',","'',")&amp;IF(AX61&lt;&gt;"","'"&amp;AX61&amp;"',","'',")&amp;"},","")
        &amp; IF(OR(X61&lt;&gt;"",AD61&lt;&gt;"",AJ61&lt;&gt;"",AO61&lt;&gt;"",AT61&lt;&gt;"",AY61&lt;&gt;""),"['de']={"&amp;IF(X61&lt;&gt;"","'"&amp;X61&amp;"',","'',")&amp;IF(AD61&lt;&gt;"","'"&amp;AD61&amp;"',","'',")&amp;IF(AJ61&lt;&gt;"","'"&amp;AJ61&amp;"',","'',")&amp;IF(AO61&lt;&gt;"","'"&amp;AO61&amp;"',","'',")&amp;IF(AT61&lt;&gt;"","'"&amp;AT61&amp;"',","'',")&amp;IF(AY61&lt;&gt;"","'"&amp;AY61&amp;"',","'',")&amp;"},","")
     &amp; "}",""),"")),""),"")</f>
        <v>, isProcSetAllowedInPvP=1, dropMechanic={LIBSETS_DROP_MECHANIC_CRAFTED,LIBSETS_DROP_MECHANIC_CRAFTED,LIBSETS_DROP_MECHANIC_CRAFTED}</v>
      </c>
      <c r="BG61" s="21" t="str">
        <f>IF(A61&lt;&gt;"",IF(F61&lt;&gt;"Not in the game (anymore)",
IF(OR(BA61&lt;&gt;"",BB61&lt;&gt;""),", addTooltip={" &amp; IF(BA61&lt;&gt;"","['en']='"&amp; BA61 &amp; "',","")  &amp; IF(AND(BA61&lt;&gt;"",BA61&lt;&gt;BB61), IF(BB61&lt;&gt;"","['de']='"&amp; BB61 &amp; "',",""),"") &amp; "},","")
&amp; "},"
&amp; IF(C61&lt;&gt;"",CONCATENATE(" --",C61," / ",B61,"   [",IF(R61&lt;&gt;"",R61,""),IF(AA61&lt;&gt;"",", "&amp;AA61,""),IF(AG61&lt;&gt;"",", "&amp;AG61,""),IF(AL61&lt;&gt;"",", "&amp;AL61,""),IF(AQ61&lt;&gt;"",", "&amp;AQ61,""),IF(AV61&lt;&gt;"",", "&amp;AV61,""),"]")),""),"")</f>
        <v>}, --Willow\'s Path / Weidenpfad   [Bangkorai, Reaper's March, The Rift]</v>
      </c>
    </row>
    <row r="62" spans="1:59" x14ac:dyDescent="0.25">
      <c r="A62" s="5">
        <v>80</v>
      </c>
      <c r="B62" t="s">
        <v>812</v>
      </c>
      <c r="C62" t="s">
        <v>2577</v>
      </c>
      <c r="D62" s="3">
        <f>A62</f>
        <v>80</v>
      </c>
      <c r="E62" s="60"/>
      <c r="G62" s="8" t="s">
        <v>1474</v>
      </c>
      <c r="I62" t="s">
        <v>91</v>
      </c>
      <c r="J62" t="s">
        <v>91</v>
      </c>
      <c r="K62">
        <v>39</v>
      </c>
      <c r="L62">
        <v>161</v>
      </c>
      <c r="M62">
        <v>113</v>
      </c>
      <c r="N62">
        <v>6</v>
      </c>
      <c r="Q62" s="3">
        <f>IF(AND(G62&lt;&gt;"LIBSETS_SETTYPE_BATTLEGROUND",G62&lt;&gt;"LIBSETS_SETTYPE_SPECIAL"), IF(R62&lt;&gt;"",VLOOKUP(R62,'ESO zone constants'!$D$3:$H$10001,5,FALSE),""),"")</f>
        <v>92</v>
      </c>
      <c r="R62" t="str">
        <f>IF(AND(O62&lt;&gt;"",NOT(ISERROR(O62))),O62,
IF(AND(P62&lt;&gt;"",ISNUMBER(P62),P62&gt;0,NOT(ISNA(P62))),VLOOKUP(P62,'ESO zone constants'!$A$3:$D$9999,4,FALSE),
IF(AND(K62&lt;&gt;"",K62&gt;0,NOT(ISERROR(K62))),VLOOKUP(K62,'ESO dumped WayshrineInfo'!$K$3:$N$9994,4,FALSE),"")))</f>
        <v>Bangkorai</v>
      </c>
      <c r="T62" s="19" t="str">
        <f>IF(AND(S62&lt;&gt;"",NOT(ISERROR(S62))),S62,IF(Q62&lt;&gt;"",IF(NOT(ISERROR(VLOOKUP(Q62,'ESO Dungeon constants'!$D$3:$H$9999,5,FALSE))),VLOOKUP(Q62,'ESO Dungeon constants'!$D$3:$I$9999,6,FALSE),VLOOKUP(Q62,'ESO zone constants'!$H$3:$K$9987,4,FALSE)),""))</f>
        <v>DLC_BASE_GAME</v>
      </c>
      <c r="U62" s="3" t="str">
        <f>IF(T62&lt;&gt;"",VLOOKUP(T62,'LibSets constants'!$B$4:$C$1003,2,FALSE),"")</f>
        <v>Included in base game</v>
      </c>
      <c r="V62" s="33" t="s">
        <v>3359</v>
      </c>
      <c r="Y62" s="65"/>
      <c r="Z62" s="3">
        <f>IF(AND(G62&lt;&gt;"LIBSETS_SETTYPE_BATTLEGROUND",G62&lt;&gt;"LIBSETS_SETTYPE_SPECIAL"),
IF(AND(Y62&lt;&gt;"",ISNUMBER(Y62),NOT(ISNA(Y62))),Y62,
   IF(AND(L62&lt;&gt;"",ISNUMBER(L62),L62&gt;0,NOT(ISNA(L62))),VLOOKUP(L62,'ESO dumped WayshrineInfo'!$K$3:$L$9994,2,FALSE),"")
),"")</f>
        <v>382</v>
      </c>
      <c r="AA62" t="str">
        <f>IF(AND(Z62&lt;&gt;"",ISNUMBER(Z62),NOT(ISNA(Z62))),VLOOKUP(Z62,'ESO zone constants'!$A$3:$D$9999,4,FALSE),"")</f>
        <v>Reaper's March</v>
      </c>
      <c r="AB62" s="33" t="s">
        <v>3359</v>
      </c>
      <c r="AF62" s="3">
        <f>IF(AND(G62&lt;&gt;"LIBSETS_SETTYPE_BATTLEGROUND",G62&lt;&gt;"LIBSETS_SETTYPE_SPECIAL"),
IF(AND(AE62&lt;&gt;"",ISNUMBER(AE62),NOT(ISNA(AE62))),AE62,
   IF(AND(M62&lt;&gt;"",ISNUMBER(M62),M62&gt;0,NOT(ISNA(M62))),VLOOKUP(M62,'ESO dumped WayshrineInfo'!$K$3:$L$9994,2,FALSE),"")
),"")</f>
        <v>103</v>
      </c>
      <c r="AG62" t="str">
        <f>IF(AND(AF62&lt;&gt;"",ISNUMBER(AF62),NOT(ISNA(AF62))),VLOOKUP(AF62,'ESO zone constants'!$A$3:$D$9999,4,FALSE),"")</f>
        <v>The Rift</v>
      </c>
      <c r="AH62" s="33" t="s">
        <v>3359</v>
      </c>
      <c r="AK62" s="3" t="str">
        <f>IF(AND(G62&lt;&gt;"LIBSETS_SETTYPE_BATTLEGROUND",G62&lt;&gt;"LIBSETS_SETTYPE_SPECIAL"),IF(AL62&lt;&gt;"",VLOOKUP(AL62,'ESO zone constants'!$D$3:$H$4953,5,FALSE),""),"")</f>
        <v/>
      </c>
      <c r="AM62" s="44"/>
      <c r="AP62" s="3" t="str">
        <f>IF(AND(G62&lt;&gt;"LIBSETS_SETTYPE_BATTLEGROUND",G62&lt;&gt;"LIBSETS_SETTYPE_SPECIAL"),IF(AQ62&lt;&gt;"",VLOOKUP(AQ62,'ESO zone constants'!$D$3:$H$4953,5,FALSE),""),"")</f>
        <v/>
      </c>
      <c r="AR62" s="44"/>
      <c r="AU62" s="3" t="str">
        <f>IF(AND(G62&lt;&gt;"LIBSETS_SETTYPE_BATTLEGROUND",G62&lt;&gt;"LIBSETS_SETTYPE_SPECIAL"),IF(AV62&lt;&gt;"",VLOOKUP(AV62,'ESO zone constants'!$D$3:$H$4953,5,FALSE),""),"")</f>
        <v/>
      </c>
      <c r="AW62" s="44"/>
      <c r="AZ62" s="83" t="s">
        <v>2667</v>
      </c>
      <c r="BA62" s="83"/>
      <c r="BB62" s="83"/>
      <c r="BC62" s="21" t="str">
        <f>IF(A62="???","--","")&amp;IF(F62&lt;&gt;"Not in the game (anymore)",IF(A62&lt;&gt;"",CONCATENATE("[",A62,"] = {wayshrines={")&amp;IF(K62&lt;&gt;"",CONCATENATE(K62,","),"")&amp;IF(L62&lt;&gt;"",CONCATENATE(L62,","),"")&amp;IF(M62&lt;&gt;"",CONCATENATE(M62,","),"")&amp;CONCATENATE("}")&amp;IF(VALUE(N62)&gt;0,CONCATENATE(", traitsNeeded=",N62),"")&amp;CONCATENATE(", dlcId=",IF(T62&lt;&gt;"",T62,"DLC_BASE_GAME")),""),"")</f>
        <v>[80] = {wayshrines={39,161,113,}, traitsNeeded=6, dlcId=DLC_BASE_GAME</v>
      </c>
      <c r="BD62" s="21" t="str">
        <f>IF(F62&lt;&gt;"Not in the game (anymore)",IF(A62&lt;&gt;"",IF(Q62&lt;&gt;"",CONCATENATE(", zoneIds={",Q62),"")&amp;IF(Z62&lt;&gt;"",CONCATENATE(",",Z62),"")&amp;IF(AF62&lt;&gt;"",CONCATENATE(",",AF62),"")&amp;IF(AK62&lt;&gt;"",CONCATENATE(",",AK62),"")&amp;IF(AP62&lt;&gt;"",CONCATENATE(",",AP62),"")&amp;IF(AU62&lt;&gt;"",CONCATENATE(",",AU62),"")&amp;IF(Q62&lt;&gt;"",CONCATENATE("}",""),"")&amp;IF(OR(I62="true",I62="false",I62&lt;&gt;""), CONCATENATE(", veteran=", I62), ""),""),"")</f>
        <v>, zoneIds={92,382,103}, veteran=false</v>
      </c>
      <c r="BE62" s="21" t="str">
        <f>IF(A62&lt;&gt;"",IF(F62&lt;&gt;"Not in the game (anymore)",IF(A62&lt;&gt;"",", setType="&amp;G62,"")&amp;IF(J62="true",", multiTrialSet=true",""),"")
&amp; IF(AND(H62&lt;&gt;"",ISNUMBER(H62)),", undauntedChestId=" &amp; H62,""),"")</f>
        <v>, setType=LIBSETS_SETTYPE_CRAFTED</v>
      </c>
      <c r="BF62" s="21" t="str">
        <f>IF(A62&lt;&gt;"",IF(F62&lt;&gt;"Not in the game (anymore)",IF(AZ62&lt;&gt;"",", isProcSetAllowedInPvP="&amp; AZ62,"")
&amp; IF(F62&lt;&gt;"Not in the game (anymore)",
  IF(V62&lt;&gt;"",", dropMechanic={"&amp;V62&amp;IF(AB62&lt;&gt;"",","&amp;AB62,"")&amp;IF(AH62&lt;&gt;"",","&amp;AH62,"")&amp;IF(AM62&lt;&gt;"",","&amp;AM62,"")&amp;IF(AR62&lt;&gt;"",","&amp;AR62,"")&amp;IF(AW62&lt;&gt;"",","&amp;AW62,"")&amp;"}"
     &amp;IF(OR(W62&lt;&gt;"",AC62&lt;&gt;"",AI62&lt;&gt;"",AN62&lt;&gt;"",AS62&lt;&gt;"",AX62&lt;&gt;"",X62&lt;&gt;"",AD62&lt;&gt;"",AJ62&lt;&gt;"",AO62&lt;&gt;"",AT62&lt;&gt;"",AY62&lt;&gt;""),", dropMechanicDropLocationNames={"
        &amp; IF(OR(W62&lt;&gt;"",AC62&lt;&gt;"",AI62&lt;&gt;"",AN62&lt;&gt;"",AS62&lt;&gt;"",AX62&lt;&gt;""),"['en']={"&amp;IF(W62&lt;&gt;"","'"&amp;W62&amp;"',","'',")&amp;IF(AC62&lt;&gt;"","'"&amp;AC62&amp;"',","'',")&amp;IF(AI62&lt;&gt;"","'"&amp;AI62&amp;"',","'',")&amp;IF(AN62&lt;&gt;"","'"&amp;AN62&amp;"',","'',")&amp;IF(AS62&lt;&gt;"","'"&amp;AS62&amp;"',","'',")&amp;IF(AX62&lt;&gt;"","'"&amp;AX62&amp;"',","'',")&amp;"},","")
        &amp; IF(OR(X62&lt;&gt;"",AD62&lt;&gt;"",AJ62&lt;&gt;"",AO62&lt;&gt;"",AT62&lt;&gt;"",AY62&lt;&gt;""),"['de']={"&amp;IF(X62&lt;&gt;"","'"&amp;X62&amp;"',","'',")&amp;IF(AD62&lt;&gt;"","'"&amp;AD62&amp;"',","'',")&amp;IF(AJ62&lt;&gt;"","'"&amp;AJ62&amp;"',","'',")&amp;IF(AO62&lt;&gt;"","'"&amp;AO62&amp;"',","'',")&amp;IF(AT62&lt;&gt;"","'"&amp;AT62&amp;"',","'',")&amp;IF(AY62&lt;&gt;"","'"&amp;AY62&amp;"',","'',")&amp;"},","")
     &amp; "}",""),"")),""),"")</f>
        <v>, dropMechanic={LIBSETS_DROP_MECHANIC_CRAFTED,LIBSETS_DROP_MECHANIC_CRAFTED,LIBSETS_DROP_MECHANIC_CRAFTED}</v>
      </c>
      <c r="BG62" s="21" t="str">
        <f>IF(A62&lt;&gt;"",IF(F62&lt;&gt;"Not in the game (anymore)",
IF(OR(BA62&lt;&gt;"",BB62&lt;&gt;""),", addTooltip={" &amp; IF(BA62&lt;&gt;"","['en']='"&amp; BA62 &amp; "',","")  &amp; IF(AND(BA62&lt;&gt;"",BA62&lt;&gt;BB62), IF(BB62&lt;&gt;"","['de']='"&amp; BB62 &amp; "',",""),"") &amp; "},","")
&amp; "},"
&amp; IF(C62&lt;&gt;"",CONCATENATE(" --",C62," / ",B62,"   [",IF(R62&lt;&gt;"",R62,""),IF(AA62&lt;&gt;"",", "&amp;AA62,""),IF(AG62&lt;&gt;"",", "&amp;AG62,""),IF(AL62&lt;&gt;"",", "&amp;AL62,""),IF(AQ62&lt;&gt;"",", "&amp;AQ62,""),IF(AV62&lt;&gt;"",", "&amp;AV62,""),"]")),""),"")</f>
        <v>}, --Hunding\'s Rage / Hundings Zorn   [Bangkorai, Reaper's March, The Rift]</v>
      </c>
    </row>
    <row r="63" spans="1:59" x14ac:dyDescent="0.25">
      <c r="A63" s="5">
        <v>81</v>
      </c>
      <c r="B63" t="s">
        <v>813</v>
      </c>
      <c r="C63" t="s">
        <v>814</v>
      </c>
      <c r="D63" s="3">
        <f>A63</f>
        <v>81</v>
      </c>
      <c r="G63" s="8" t="s">
        <v>1474</v>
      </c>
      <c r="I63" t="s">
        <v>91</v>
      </c>
      <c r="J63" t="s">
        <v>91</v>
      </c>
      <c r="K63">
        <v>137</v>
      </c>
      <c r="L63">
        <v>103</v>
      </c>
      <c r="M63">
        <v>89</v>
      </c>
      <c r="N63">
        <v>5</v>
      </c>
      <c r="Q63" s="3">
        <f>IF(AND(G63&lt;&gt;"LIBSETS_SETTYPE_BATTLEGROUND",G63&lt;&gt;"LIBSETS_SETTYPE_SPECIAL"), IF(R63&lt;&gt;"",VLOOKUP(R63,'ESO zone constants'!$D$3:$H$10001,5,FALSE),""),"")</f>
        <v>104</v>
      </c>
      <c r="R63" t="str">
        <f>IF(AND(O63&lt;&gt;"",NOT(ISERROR(O63))),O63,
IF(AND(P63&lt;&gt;"",ISNUMBER(P63),P63&gt;0,NOT(ISNA(P63))),VLOOKUP(P63,'ESO zone constants'!$A$3:$D$9999,4,FALSE),
IF(AND(K63&lt;&gt;"",K63&gt;0,NOT(ISERROR(K63))),VLOOKUP(K63,'ESO dumped WayshrineInfo'!$K$3:$N$9994,4,FALSE),"")))</f>
        <v>Alik'r Desert</v>
      </c>
      <c r="T63" s="19" t="str">
        <f>IF(AND(S63&lt;&gt;"",NOT(ISERROR(S63))),S63,IF(Q63&lt;&gt;"",IF(NOT(ISERROR(VLOOKUP(Q63,'ESO Dungeon constants'!$D$3:$H$9999,5,FALSE))),VLOOKUP(Q63,'ESO Dungeon constants'!$D$3:$I$9999,6,FALSE),VLOOKUP(Q63,'ESO zone constants'!$H$3:$K$9987,4,FALSE)),""))</f>
        <v>DLC_BASE_GAME</v>
      </c>
      <c r="U63" s="3" t="str">
        <f>IF(T63&lt;&gt;"",VLOOKUP(T63,'LibSets constants'!$B$4:$C$1003,2,FALSE),"")</f>
        <v>Included in base game</v>
      </c>
      <c r="V63" s="33" t="s">
        <v>3359</v>
      </c>
      <c r="Y63" s="65"/>
      <c r="Z63" s="3">
        <f>IF(AND(G63&lt;&gt;"LIBSETS_SETTYPE_BATTLEGROUND",G63&lt;&gt;"LIBSETS_SETTYPE_SPECIAL"),
IF(AND(Y63&lt;&gt;"",ISNUMBER(Y63),NOT(ISNA(Y63))),Y63,
   IF(AND(L63&lt;&gt;"",ISNUMBER(L63),L63&gt;0,NOT(ISNA(L63))),VLOOKUP(L63,'ESO dumped WayshrineInfo'!$K$3:$L$9994,2,FALSE),"")
),"")</f>
        <v>58</v>
      </c>
      <c r="AA63" t="str">
        <f>IF(AND(Z63&lt;&gt;"",ISNUMBER(Z63),NOT(ISNA(Z63))),VLOOKUP(Z63,'ESO zone constants'!$A$3:$D$9999,4,FALSE),"")</f>
        <v>Malabal Tor</v>
      </c>
      <c r="AB63" s="33" t="s">
        <v>3359</v>
      </c>
      <c r="AC63" s="43"/>
      <c r="AD63" s="43"/>
      <c r="AE63" s="43"/>
      <c r="AF63" s="3">
        <f>IF(AND(G63&lt;&gt;"LIBSETS_SETTYPE_BATTLEGROUND",G63&lt;&gt;"LIBSETS_SETTYPE_SPECIAL"),
IF(AND(AE63&lt;&gt;"",ISNUMBER(AE63),NOT(ISNA(AE63))),AE63,
   IF(AND(M63&lt;&gt;"",ISNUMBER(M63),M63&gt;0,NOT(ISNA(M63))),VLOOKUP(M63,'ESO dumped WayshrineInfo'!$K$3:$L$9994,2,FALSE),"")
),"")</f>
        <v>101</v>
      </c>
      <c r="AG63" t="str">
        <f>IF(AND(AF63&lt;&gt;"",ISNUMBER(AF63),NOT(ISNA(AF63))),VLOOKUP(AF63,'ESO zone constants'!$A$3:$D$9999,4,FALSE),"")</f>
        <v>Eastmarch</v>
      </c>
      <c r="AH63" s="33" t="s">
        <v>3359</v>
      </c>
      <c r="AI63" s="43"/>
      <c r="AJ63" s="43"/>
      <c r="AK63" s="3" t="str">
        <f>IF(AND(G63&lt;&gt;"LIBSETS_SETTYPE_BATTLEGROUND",G63&lt;&gt;"LIBSETS_SETTYPE_SPECIAL"),IF(AL63&lt;&gt;"",VLOOKUP(AL63,'ESO zone constants'!$D$3:$H$4953,5,FALSE),""),"")</f>
        <v/>
      </c>
      <c r="AM63" s="44"/>
      <c r="AN63" s="43"/>
      <c r="AO63" s="43"/>
      <c r="AP63" s="3" t="str">
        <f>IF(AND(G63&lt;&gt;"LIBSETS_SETTYPE_BATTLEGROUND",G63&lt;&gt;"LIBSETS_SETTYPE_SPECIAL"),IF(AQ63&lt;&gt;"",VLOOKUP(AQ63,'ESO zone constants'!$D$3:$H$4953,5,FALSE),""),"")</f>
        <v/>
      </c>
      <c r="AR63" s="44"/>
      <c r="AS63" s="43"/>
      <c r="AT63" s="43"/>
      <c r="AU63" s="3" t="str">
        <f>IF(AND(G63&lt;&gt;"LIBSETS_SETTYPE_BATTLEGROUND",G63&lt;&gt;"LIBSETS_SETTYPE_SPECIAL"),IF(AV63&lt;&gt;"",VLOOKUP(AV63,'ESO zone constants'!$D$3:$H$4953,5,FALSE),""),"")</f>
        <v/>
      </c>
      <c r="AW63" s="44"/>
      <c r="AX63" s="43"/>
      <c r="AY63" s="43"/>
      <c r="AZ63" s="83" t="s">
        <v>2667</v>
      </c>
      <c r="BA63" s="83"/>
      <c r="BB63" s="83"/>
      <c r="BC63" s="21" t="str">
        <f>IF(A63="???","--","")&amp;IF(F63&lt;&gt;"Not in the game (anymore)",IF(A63&lt;&gt;"",CONCATENATE("[",A63,"] = {wayshrines={")&amp;IF(K63&lt;&gt;"",CONCATENATE(K63,","),"")&amp;IF(L63&lt;&gt;"",CONCATENATE(L63,","),"")&amp;IF(M63&lt;&gt;"",CONCATENATE(M63,","),"")&amp;CONCATENATE("}")&amp;IF(VALUE(N63)&gt;0,CONCATENATE(", traitsNeeded=",N63),"")&amp;CONCATENATE(", dlcId=",IF(T63&lt;&gt;"",T63,"DLC_BASE_GAME")),""),"")</f>
        <v>[81] = {wayshrines={137,103,89,}, traitsNeeded=5, dlcId=DLC_BASE_GAME</v>
      </c>
      <c r="BD63" s="21" t="str">
        <f>IF(F63&lt;&gt;"Not in the game (anymore)",IF(A63&lt;&gt;"",IF(Q63&lt;&gt;"",CONCATENATE(", zoneIds={",Q63),"")&amp;IF(Z63&lt;&gt;"",CONCATENATE(",",Z63),"")&amp;IF(AF63&lt;&gt;"",CONCATENATE(",",AF63),"")&amp;IF(AK63&lt;&gt;"",CONCATENATE(",",AK63),"")&amp;IF(AP63&lt;&gt;"",CONCATENATE(",",AP63),"")&amp;IF(AU63&lt;&gt;"",CONCATENATE(",",AU63),"")&amp;IF(Q63&lt;&gt;"",CONCATENATE("}",""),"")&amp;IF(OR(I63="true",I63="false",I63&lt;&gt;""), CONCATENATE(", veteran=", I63), ""),""),"")</f>
        <v>, zoneIds={104,58,101}, veteran=false</v>
      </c>
      <c r="BE63" s="21" t="str">
        <f>IF(A63&lt;&gt;"",IF(F63&lt;&gt;"Not in the game (anymore)",IF(A63&lt;&gt;"",", setType="&amp;G63,"")&amp;IF(J63="true",", multiTrialSet=true",""),"")
&amp; IF(AND(H63&lt;&gt;"",ISNUMBER(H63)),", undauntedChestId=" &amp; H63,""),"")</f>
        <v>, setType=LIBSETS_SETTYPE_CRAFTED</v>
      </c>
      <c r="BF63" s="21" t="str">
        <f>IF(A63&lt;&gt;"",IF(F63&lt;&gt;"Not in the game (anymore)",IF(AZ63&lt;&gt;"",", isProcSetAllowedInPvP="&amp; AZ63,"")
&amp; IF(F63&lt;&gt;"Not in the game (anymore)",
  IF(V63&lt;&gt;"",", dropMechanic={"&amp;V63&amp;IF(AB63&lt;&gt;"",","&amp;AB63,"")&amp;IF(AH63&lt;&gt;"",","&amp;AH63,"")&amp;IF(AM63&lt;&gt;"",","&amp;AM63,"")&amp;IF(AR63&lt;&gt;"",","&amp;AR63,"")&amp;IF(AW63&lt;&gt;"",","&amp;AW63,"")&amp;"}"
     &amp;IF(OR(W63&lt;&gt;"",AC63&lt;&gt;"",AI63&lt;&gt;"",AN63&lt;&gt;"",AS63&lt;&gt;"",AX63&lt;&gt;"",X63&lt;&gt;"",AD63&lt;&gt;"",AJ63&lt;&gt;"",AO63&lt;&gt;"",AT63&lt;&gt;"",AY63&lt;&gt;""),", dropMechanicDropLocationNames={"
        &amp; IF(OR(W63&lt;&gt;"",AC63&lt;&gt;"",AI63&lt;&gt;"",AN63&lt;&gt;"",AS63&lt;&gt;"",AX63&lt;&gt;""),"['en']={"&amp;IF(W63&lt;&gt;"","'"&amp;W63&amp;"',","'',")&amp;IF(AC63&lt;&gt;"","'"&amp;AC63&amp;"',","'',")&amp;IF(AI63&lt;&gt;"","'"&amp;AI63&amp;"',","'',")&amp;IF(AN63&lt;&gt;"","'"&amp;AN63&amp;"',","'',")&amp;IF(AS63&lt;&gt;"","'"&amp;AS63&amp;"',","'',")&amp;IF(AX63&lt;&gt;"","'"&amp;AX63&amp;"',","'',")&amp;"},","")
        &amp; IF(OR(X63&lt;&gt;"",AD63&lt;&gt;"",AJ63&lt;&gt;"",AO63&lt;&gt;"",AT63&lt;&gt;"",AY63&lt;&gt;""),"['de']={"&amp;IF(X63&lt;&gt;"","'"&amp;X63&amp;"',","'',")&amp;IF(AD63&lt;&gt;"","'"&amp;AD63&amp;"',","'',")&amp;IF(AJ63&lt;&gt;"","'"&amp;AJ63&amp;"',","'',")&amp;IF(AO63&lt;&gt;"","'"&amp;AO63&amp;"',","'',")&amp;IF(AT63&lt;&gt;"","'"&amp;AT63&amp;"',","'',")&amp;IF(AY63&lt;&gt;"","'"&amp;AY63&amp;"',","'',")&amp;"},","")
     &amp; "}",""),"")),""),"")</f>
        <v>, dropMechanic={LIBSETS_DROP_MECHANIC_CRAFTED,LIBSETS_DROP_MECHANIC_CRAFTED,LIBSETS_DROP_MECHANIC_CRAFTED}</v>
      </c>
      <c r="BG63" s="21" t="str">
        <f>IF(A63&lt;&gt;"",IF(F63&lt;&gt;"Not in the game (anymore)",
IF(OR(BA63&lt;&gt;"",BB63&lt;&gt;""),", addTooltip={" &amp; IF(BA63&lt;&gt;"","['en']='"&amp; BA63 &amp; "',","")  &amp; IF(AND(BA63&lt;&gt;"",BA63&lt;&gt;BB63), IF(BB63&lt;&gt;"","['de']='"&amp; BB63 &amp; "',",""),"") &amp; "},","")
&amp; "},"
&amp; IF(C63&lt;&gt;"",CONCATENATE(" --",C63," / ",B63,"   [",IF(R63&lt;&gt;"",R63,""),IF(AA63&lt;&gt;"",", "&amp;AA63,""),IF(AG63&lt;&gt;"",", "&amp;AG63,""),IF(AL63&lt;&gt;"",", "&amp;AL63,""),IF(AQ63&lt;&gt;"",", "&amp;AQ63,""),IF(AV63&lt;&gt;"",", "&amp;AV63,""),"]")),""),"")</f>
        <v>}, --Song of Lamae / Lied der Lamien   [Alik'r Desert, Malabal Tor, Eastmarch]</v>
      </c>
    </row>
    <row r="64" spans="1:59" x14ac:dyDescent="0.25">
      <c r="A64" s="5">
        <v>82</v>
      </c>
      <c r="B64" t="s">
        <v>815</v>
      </c>
      <c r="C64" t="s">
        <v>2578</v>
      </c>
      <c r="D64" s="3">
        <f>A64</f>
        <v>82</v>
      </c>
      <c r="G64" s="8" t="s">
        <v>1474</v>
      </c>
      <c r="I64" t="s">
        <v>91</v>
      </c>
      <c r="J64" t="s">
        <v>91</v>
      </c>
      <c r="K64">
        <v>155</v>
      </c>
      <c r="L64">
        <v>105</v>
      </c>
      <c r="M64">
        <v>95</v>
      </c>
      <c r="N64">
        <v>5</v>
      </c>
      <c r="Q64" s="3">
        <f>IF(AND(G64&lt;&gt;"LIBSETS_SETTYPE_BATTLEGROUND",G64&lt;&gt;"LIBSETS_SETTYPE_SPECIAL"), IF(R64&lt;&gt;"",VLOOKUP(R64,'ESO zone constants'!$D$3:$H$10001,5,FALSE),""),"")</f>
        <v>104</v>
      </c>
      <c r="R64" t="str">
        <f>IF(AND(O64&lt;&gt;"",NOT(ISERROR(O64))),O64,
IF(AND(P64&lt;&gt;"",ISNUMBER(P64),P64&gt;0,NOT(ISNA(P64))),VLOOKUP(P64,'ESO zone constants'!$A$3:$D$9999,4,FALSE),
IF(AND(K64&lt;&gt;"",K64&gt;0,NOT(ISERROR(K64))),VLOOKUP(K64,'ESO dumped WayshrineInfo'!$K$3:$N$9994,4,FALSE),"")))</f>
        <v>Alik'r Desert</v>
      </c>
      <c r="T64" s="19" t="str">
        <f>IF(AND(S64&lt;&gt;"",NOT(ISERROR(S64))),S64,IF(Q64&lt;&gt;"",IF(NOT(ISERROR(VLOOKUP(Q64,'ESO Dungeon constants'!$D$3:$H$9999,5,FALSE))),VLOOKUP(Q64,'ESO Dungeon constants'!$D$3:$I$9999,6,FALSE),VLOOKUP(Q64,'ESO zone constants'!$H$3:$K$9987,4,FALSE)),""))</f>
        <v>DLC_BASE_GAME</v>
      </c>
      <c r="U64" s="3" t="str">
        <f>IF(T64&lt;&gt;"",VLOOKUP(T64,'LibSets constants'!$B$4:$C$1003,2,FALSE),"")</f>
        <v>Included in base game</v>
      </c>
      <c r="V64" s="33" t="s">
        <v>3359</v>
      </c>
      <c r="Z64" s="3">
        <f>IF(AND(G64&lt;&gt;"LIBSETS_SETTYPE_BATTLEGROUND",G64&lt;&gt;"LIBSETS_SETTYPE_SPECIAL"),
IF(AND(Y64&lt;&gt;"",ISNUMBER(Y64),NOT(ISNA(Y64))),Y64,
   IF(AND(L64&lt;&gt;"",ISNUMBER(L64),L64&gt;0,NOT(ISNA(L64))),VLOOKUP(L64,'ESO dumped WayshrineInfo'!$K$3:$L$9994,2,FALSE),"")
),"")</f>
        <v>58</v>
      </c>
      <c r="AA64" t="str">
        <f>IF(AND(Z64&lt;&gt;"",ISNUMBER(Z64),NOT(ISNA(Z64))),VLOOKUP(Z64,'ESO zone constants'!$A$3:$D$9999,4,FALSE),"")</f>
        <v>Malabal Tor</v>
      </c>
      <c r="AB64" s="33" t="s">
        <v>3359</v>
      </c>
      <c r="AF64" s="3">
        <f>IF(AND(G64&lt;&gt;"LIBSETS_SETTYPE_BATTLEGROUND",G64&lt;&gt;"LIBSETS_SETTYPE_SPECIAL"),
IF(AND(AE64&lt;&gt;"",ISNUMBER(AE64),NOT(ISNA(AE64))),AE64,
   IF(AND(M64&lt;&gt;"",ISNUMBER(M64),M64&gt;0,NOT(ISNA(M64))),VLOOKUP(M64,'ESO dumped WayshrineInfo'!$K$3:$L$9994,2,FALSE),"")
),"")</f>
        <v>101</v>
      </c>
      <c r="AG64" t="str">
        <f>IF(AND(AF64&lt;&gt;"",ISNUMBER(AF64),NOT(ISNA(AF64))),VLOOKUP(AF64,'ESO zone constants'!$A$3:$D$9999,4,FALSE),"")</f>
        <v>Eastmarch</v>
      </c>
      <c r="AH64" s="33" t="s">
        <v>3359</v>
      </c>
      <c r="AK64" s="3" t="str">
        <f>IF(AND(G64&lt;&gt;"LIBSETS_SETTYPE_BATTLEGROUND",G64&lt;&gt;"LIBSETS_SETTYPE_SPECIAL"),IF(AL64&lt;&gt;"",VLOOKUP(AL64,'ESO zone constants'!$D$3:$H$4953,5,FALSE),""),"")</f>
        <v/>
      </c>
      <c r="AM64" s="44"/>
      <c r="AP64" s="3" t="str">
        <f>IF(AND(G64&lt;&gt;"LIBSETS_SETTYPE_BATTLEGROUND",G64&lt;&gt;"LIBSETS_SETTYPE_SPECIAL"),IF(AQ64&lt;&gt;"",VLOOKUP(AQ64,'ESO zone constants'!$D$3:$H$4953,5,FALSE),""),"")</f>
        <v/>
      </c>
      <c r="AR64" s="44"/>
      <c r="AU64" s="3" t="str">
        <f>IF(AND(G64&lt;&gt;"LIBSETS_SETTYPE_BATTLEGROUND",G64&lt;&gt;"LIBSETS_SETTYPE_SPECIAL"),IF(AV64&lt;&gt;"",VLOOKUP(AV64,'ESO zone constants'!$D$3:$H$4953,5,FALSE),""),"")</f>
        <v/>
      </c>
      <c r="AW64" s="44"/>
      <c r="AZ64" s="83" t="s">
        <v>2667</v>
      </c>
      <c r="BA64" s="83"/>
      <c r="BB64" s="83"/>
      <c r="BC64" s="21" t="str">
        <f>IF(A64="???","--","")&amp;IF(F64&lt;&gt;"Not in the game (anymore)",IF(A64&lt;&gt;"",CONCATENATE("[",A64,"] = {wayshrines={")&amp;IF(K64&lt;&gt;"",CONCATENATE(K64,","),"")&amp;IF(L64&lt;&gt;"",CONCATENATE(L64,","),"")&amp;IF(M64&lt;&gt;"",CONCATENATE(M64,","),"")&amp;CONCATENATE("}")&amp;IF(VALUE(N64)&gt;0,CONCATENATE(", traitsNeeded=",N64),"")&amp;CONCATENATE(", dlcId=",IF(T64&lt;&gt;"",T64,"DLC_BASE_GAME")),""),"")</f>
        <v>[82] = {wayshrines={155,105,95,}, traitsNeeded=5, dlcId=DLC_BASE_GAME</v>
      </c>
      <c r="BD64" s="21" t="str">
        <f>IF(F64&lt;&gt;"Not in the game (anymore)",IF(A64&lt;&gt;"",IF(Q64&lt;&gt;"",CONCATENATE(", zoneIds={",Q64),"")&amp;IF(Z64&lt;&gt;"",CONCATENATE(",",Z64),"")&amp;IF(AF64&lt;&gt;"",CONCATENATE(",",AF64),"")&amp;IF(AK64&lt;&gt;"",CONCATENATE(",",AK64),"")&amp;IF(AP64&lt;&gt;"",CONCATENATE(",",AP64),"")&amp;IF(AU64&lt;&gt;"",CONCATENATE(",",AU64),"")&amp;IF(Q64&lt;&gt;"",CONCATENATE("}",""),"")&amp;IF(OR(I64="true",I64="false",I64&lt;&gt;""), CONCATENATE(", veteran=", I64), ""),""),"")</f>
        <v>, zoneIds={104,58,101}, veteran=false</v>
      </c>
      <c r="BE64" s="21" t="str">
        <f>IF(A64&lt;&gt;"",IF(F64&lt;&gt;"Not in the game (anymore)",IF(A64&lt;&gt;"",", setType="&amp;G64,"")&amp;IF(J64="true",", multiTrialSet=true",""),"")
&amp; IF(AND(H64&lt;&gt;"",ISNUMBER(H64)),", undauntedChestId=" &amp; H64,""),"")</f>
        <v>, setType=LIBSETS_SETTYPE_CRAFTED</v>
      </c>
      <c r="BF64" s="21" t="str">
        <f>IF(A64&lt;&gt;"",IF(F64&lt;&gt;"Not in the game (anymore)",IF(AZ64&lt;&gt;"",", isProcSetAllowedInPvP="&amp; AZ64,"")
&amp; IF(F64&lt;&gt;"Not in the game (anymore)",
  IF(V64&lt;&gt;"",", dropMechanic={"&amp;V64&amp;IF(AB64&lt;&gt;"",","&amp;AB64,"")&amp;IF(AH64&lt;&gt;"",","&amp;AH64,"")&amp;IF(AM64&lt;&gt;"",","&amp;AM64,"")&amp;IF(AR64&lt;&gt;"",","&amp;AR64,"")&amp;IF(AW64&lt;&gt;"",","&amp;AW64,"")&amp;"}"
     &amp;IF(OR(W64&lt;&gt;"",AC64&lt;&gt;"",AI64&lt;&gt;"",AN64&lt;&gt;"",AS64&lt;&gt;"",AX64&lt;&gt;"",X64&lt;&gt;"",AD64&lt;&gt;"",AJ64&lt;&gt;"",AO64&lt;&gt;"",AT64&lt;&gt;"",AY64&lt;&gt;""),", dropMechanicDropLocationNames={"
        &amp; IF(OR(W64&lt;&gt;"",AC64&lt;&gt;"",AI64&lt;&gt;"",AN64&lt;&gt;"",AS64&lt;&gt;"",AX64&lt;&gt;""),"['en']={"&amp;IF(W64&lt;&gt;"","'"&amp;W64&amp;"',","'',")&amp;IF(AC64&lt;&gt;"","'"&amp;AC64&amp;"',","'',")&amp;IF(AI64&lt;&gt;"","'"&amp;AI64&amp;"',","'',")&amp;IF(AN64&lt;&gt;"","'"&amp;AN64&amp;"',","'',")&amp;IF(AS64&lt;&gt;"","'"&amp;AS64&amp;"',","'',")&amp;IF(AX64&lt;&gt;"","'"&amp;AX64&amp;"',","'',")&amp;"},","")
        &amp; IF(OR(X64&lt;&gt;"",AD64&lt;&gt;"",AJ64&lt;&gt;"",AO64&lt;&gt;"",AT64&lt;&gt;"",AY64&lt;&gt;""),"['de']={"&amp;IF(X64&lt;&gt;"","'"&amp;X64&amp;"',","'',")&amp;IF(AD64&lt;&gt;"","'"&amp;AD64&amp;"',","'',")&amp;IF(AJ64&lt;&gt;"","'"&amp;AJ64&amp;"',","'',")&amp;IF(AO64&lt;&gt;"","'"&amp;AO64&amp;"',","'',")&amp;IF(AT64&lt;&gt;"","'"&amp;AT64&amp;"',","'',")&amp;IF(AY64&lt;&gt;"","'"&amp;AY64&amp;"',","'',")&amp;"},","")
     &amp; "}",""),"")),""),"")</f>
        <v>, dropMechanic={LIBSETS_DROP_MECHANIC_CRAFTED,LIBSETS_DROP_MECHANIC_CRAFTED,LIBSETS_DROP_MECHANIC_CRAFTED}</v>
      </c>
      <c r="BG64" s="21" t="str">
        <f>IF(A64&lt;&gt;"",IF(F64&lt;&gt;"Not in the game (anymore)",
IF(OR(BA64&lt;&gt;"",BB64&lt;&gt;""),", addTooltip={" &amp; IF(BA64&lt;&gt;"","['en']='"&amp; BA64 &amp; "',","")  &amp; IF(AND(BA64&lt;&gt;"",BA64&lt;&gt;BB64), IF(BB64&lt;&gt;"","['de']='"&amp; BB64 &amp; "',",""),"") &amp; "},","")
&amp; "},"
&amp; IF(C64&lt;&gt;"",CONCATENATE(" --",C64," / ",B64,"   [",IF(R64&lt;&gt;"",R64,""),IF(AA64&lt;&gt;"",", "&amp;AA64,""),IF(AG64&lt;&gt;"",", "&amp;AG64,""),IF(AL64&lt;&gt;"",", "&amp;AL64,""),IF(AQ64&lt;&gt;"",", "&amp;AQ64,""),IF(AV64&lt;&gt;"",", "&amp;AV64,""),"]")),""),"")</f>
        <v>}, --Alessia\'s Bulwark / Alessias Bollwerk   [Alik'r Desert, Malabal Tor, Eastmarch]</v>
      </c>
    </row>
    <row r="65" spans="1:59" x14ac:dyDescent="0.25">
      <c r="A65" s="12">
        <v>83</v>
      </c>
      <c r="B65" t="s">
        <v>816</v>
      </c>
      <c r="C65" t="s">
        <v>817</v>
      </c>
      <c r="D65" s="3">
        <f>A65</f>
        <v>83</v>
      </c>
      <c r="E65" s="42"/>
      <c r="G65" s="8" t="s">
        <v>1475</v>
      </c>
      <c r="I65" t="s">
        <v>91</v>
      </c>
      <c r="J65" t="s">
        <v>91</v>
      </c>
      <c r="K65">
        <v>-1</v>
      </c>
      <c r="L65">
        <v>-1</v>
      </c>
      <c r="M65">
        <v>-1</v>
      </c>
      <c r="O65" s="65" t="s">
        <v>125</v>
      </c>
      <c r="Q65" s="3">
        <f>IF(AND(G65&lt;&gt;"LIBSETS_SETTYPE_BATTLEGROUND",G65&lt;&gt;"LIBSETS_SETTYPE_SPECIAL"), IF(R65&lt;&gt;"",VLOOKUP(R65,'ESO zone constants'!$D$3:$H$10001,5,FALSE),""),"")</f>
        <v>181</v>
      </c>
      <c r="R65" t="str">
        <f>IF(AND(O65&lt;&gt;"",NOT(ISERROR(O65))),O65,
IF(AND(P65&lt;&gt;"",ISNUMBER(P65),P65&gt;0,NOT(ISNA(P65))),VLOOKUP(P65,'ESO zone constants'!$A$3:$D$9999,4,FALSE),
IF(AND(K65&lt;&gt;"",K65&gt;0,NOT(ISERROR(K65))),VLOOKUP(K65,'ESO dumped WayshrineInfo'!$K$3:$N$9994,4,FALSE),"")))</f>
        <v>Cyrodiil</v>
      </c>
      <c r="T65" s="19" t="str">
        <f>IF(AND(S65&lt;&gt;"",NOT(ISERROR(S65))),S65,IF(Q65&lt;&gt;"",IF(NOT(ISERROR(VLOOKUP(Q65,'ESO Dungeon constants'!$D$3:$H$9999,5,FALSE))),VLOOKUP(Q65,'ESO Dungeon constants'!$D$3:$I$9999,6,FALSE),VLOOKUP(Q65,'ESO zone constants'!$H$3:$K$9987,4,FALSE)),""))</f>
        <v>DLC_BASE_GAME</v>
      </c>
      <c r="U65" s="3" t="str">
        <f>IF(T65&lt;&gt;"",VLOOKUP(T65,'LibSets constants'!$B$4:$C$1003,2,FALSE),"")</f>
        <v>Included in base game</v>
      </c>
      <c r="V65" s="33" t="s">
        <v>1535</v>
      </c>
      <c r="Y65" s="65"/>
      <c r="Z65" s="3" t="str">
        <f>IF(AND(G65&lt;&gt;"LIBSETS_SETTYPE_BATTLEGROUND",G65&lt;&gt;"LIBSETS_SETTYPE_SPECIAL"),
IF(AND(Y65&lt;&gt;"",ISNUMBER(Y65),NOT(ISNA(Y65))),Y65,
   IF(AND(L65&lt;&gt;"",ISNUMBER(L65),L65&gt;0,NOT(ISNA(L65))),VLOOKUP(L65,'ESO dumped WayshrineInfo'!$K$3:$L$9994,2,FALSE),"")
),"")</f>
        <v/>
      </c>
      <c r="AA65" t="str">
        <f>IF(AND(Z65&lt;&gt;"",ISNUMBER(Z65),NOT(ISNA(Z65))),VLOOKUP(Z65,'ESO zone constants'!$A$3:$D$9999,4,FALSE),"")</f>
        <v/>
      </c>
      <c r="AC65" s="3" t="str">
        <f>IF(AB65&lt;&gt;"",IF(AB65&lt;&gt;"LIBSETS_DROP_MECHANIC_MONSTER_NAME",VLOOKUP(AB65,'LibSets constants'!$I$4:$L$1003,3,FALSE),""),"")</f>
        <v/>
      </c>
      <c r="AD65" s="3" t="str">
        <f>IF(AB65&lt;&gt;"",IF(AB65&lt;&gt;"LIBSETS_DROP_MECHANIC_MONSTER_NAME",VLOOKUP(AB65,'LibSets constants'!$I$4:$L$1003,4,FALSE),""),"")</f>
        <v/>
      </c>
      <c r="AF65" s="3" t="str">
        <f>IF(AND(G65&lt;&gt;"LIBSETS_SETTYPE_BATTLEGROUND",G65&lt;&gt;"LIBSETS_SETTYPE_SPECIAL"),
IF(AND(AE65&lt;&gt;"",ISNUMBER(AE65),NOT(ISNA(AE65))),AE65,
   IF(AND(M65&lt;&gt;"",ISNUMBER(M65),M65&gt;0,NOT(ISNA(M65))),VLOOKUP(M65,'ESO dumped WayshrineInfo'!$K$3:$L$9994,2,FALSE),"")
),"")</f>
        <v/>
      </c>
      <c r="AG65" t="str">
        <f>IF(AND(AF65&lt;&gt;"",ISNUMBER(AF65),NOT(ISNA(AF65))),VLOOKUP(AF65,'ESO zone constants'!$A$3:$D$9999,4,FALSE),"")</f>
        <v/>
      </c>
      <c r="AH65" s="44"/>
      <c r="AK65" s="3" t="str">
        <f>IF(AND(G65&lt;&gt;"LIBSETS_SETTYPE_BATTLEGROUND",G65&lt;&gt;"LIBSETS_SETTYPE_SPECIAL"),IF(AL65&lt;&gt;"",VLOOKUP(AL65,'ESO zone constants'!$D$3:$H$4953,5,FALSE),""),"")</f>
        <v/>
      </c>
      <c r="AM65" s="44"/>
      <c r="AP65" s="3" t="str">
        <f>IF(AND(G65&lt;&gt;"LIBSETS_SETTYPE_BATTLEGROUND",G65&lt;&gt;"LIBSETS_SETTYPE_SPECIAL"),IF(AQ65&lt;&gt;"",VLOOKUP(AQ65,'ESO zone constants'!$D$3:$H$4953,5,FALSE),""),"")</f>
        <v/>
      </c>
      <c r="AR65" s="44"/>
      <c r="AU65" s="3" t="str">
        <f>IF(AND(G65&lt;&gt;"LIBSETS_SETTYPE_BATTLEGROUND",G65&lt;&gt;"LIBSETS_SETTYPE_SPECIAL"),IF(AV65&lt;&gt;"",VLOOKUP(AV65,'ESO zone constants'!$D$3:$H$4953,5,FALSE),""),"")</f>
        <v/>
      </c>
      <c r="AW65" s="44"/>
      <c r="AZ65" s="83" t="s">
        <v>2668</v>
      </c>
      <c r="BA65" s="83"/>
      <c r="BB65" s="83"/>
      <c r="BC65" s="21" t="str">
        <f>IF(A65="???","--","")&amp;IF(F65&lt;&gt;"Not in the game (anymore)",IF(A65&lt;&gt;"",CONCATENATE("[",A65,"] = {wayshrines={")&amp;IF(K65&lt;&gt;"",CONCATENATE(K65,","),"")&amp;IF(L65&lt;&gt;"",CONCATENATE(L65,","),"")&amp;IF(M65&lt;&gt;"",CONCATENATE(M65,","),"")&amp;CONCATENATE("}")&amp;IF(VALUE(N65)&gt;0,CONCATENATE(", traitsNeeded=",N65),"")&amp;CONCATENATE(", dlcId=",IF(T65&lt;&gt;"",T65,"DLC_BASE_GAME")),""),"")</f>
        <v>[83] = {wayshrines={-1,-1,-1,}, dlcId=DLC_BASE_GAME</v>
      </c>
      <c r="BD65" s="21" t="str">
        <f>IF(F65&lt;&gt;"Not in the game (anymore)",IF(A65&lt;&gt;"",IF(Q65&lt;&gt;"",CONCATENATE(", zoneIds={",Q65),"")&amp;IF(Z65&lt;&gt;"",CONCATENATE(",",Z65),"")&amp;IF(AF65&lt;&gt;"",CONCATENATE(",",AF65),"")&amp;IF(AK65&lt;&gt;"",CONCATENATE(",",AK65),"")&amp;IF(AP65&lt;&gt;"",CONCATENATE(",",AP65),"")&amp;IF(AU65&lt;&gt;"",CONCATENATE(",",AU65),"")&amp;IF(Q65&lt;&gt;"",CONCATENATE("}",""),"")&amp;IF(OR(I65="true",I65="false",I65&lt;&gt;""), CONCATENATE(", veteran=", I65), ""),""),"")</f>
        <v>, zoneIds={181}, veteran=false</v>
      </c>
      <c r="BE65" s="21" t="str">
        <f>IF(A65&lt;&gt;"",IF(F65&lt;&gt;"Not in the game (anymore)",IF(A65&lt;&gt;"",", setType="&amp;G65,"")&amp;IF(J65="true",", multiTrialSet=true",""),"")
&amp; IF(AND(H65&lt;&gt;"",ISNUMBER(H65)),", undauntedChestId=" &amp; H65,""),"")</f>
        <v>, setType=LIBSETS_SETTYPE_CYRODIIL</v>
      </c>
      <c r="BF65" s="21" t="str">
        <f>IF(A65&lt;&gt;"",IF(F65&lt;&gt;"Not in the game (anymore)",IF(AZ65&lt;&gt;"",", isProcSetAllowedInPvP="&amp; AZ65,"")
&amp; IF(F65&lt;&gt;"Not in the game (anymore)",
  IF(V65&lt;&gt;"",", dropMechanic={"&amp;V65&amp;IF(AB65&lt;&gt;"",","&amp;AB65,"")&amp;IF(AH65&lt;&gt;"",","&amp;AH65,"")&amp;IF(AM65&lt;&gt;"",","&amp;AM65,"")&amp;IF(AR65&lt;&gt;"",","&amp;AR65,"")&amp;IF(AW65&lt;&gt;"",","&amp;AW65,"")&amp;"}"
     &amp;IF(OR(W65&lt;&gt;"",AC65&lt;&gt;"",AI65&lt;&gt;"",AN65&lt;&gt;"",AS65&lt;&gt;"",AX65&lt;&gt;"",X65&lt;&gt;"",AD65&lt;&gt;"",AJ65&lt;&gt;"",AO65&lt;&gt;"",AT65&lt;&gt;"",AY65&lt;&gt;""),", dropMechanicDropLocationNames={"
        &amp; IF(OR(W65&lt;&gt;"",AC65&lt;&gt;"",AI65&lt;&gt;"",AN65&lt;&gt;"",AS65&lt;&gt;"",AX65&lt;&gt;""),"['en']={"&amp;IF(W65&lt;&gt;"","'"&amp;W65&amp;"',","'',")&amp;IF(AC65&lt;&gt;"","'"&amp;AC65&amp;"',","'',")&amp;IF(AI65&lt;&gt;"","'"&amp;AI65&amp;"',","'',")&amp;IF(AN65&lt;&gt;"","'"&amp;AN65&amp;"',","'',")&amp;IF(AS65&lt;&gt;"","'"&amp;AS65&amp;"',","'',")&amp;IF(AX65&lt;&gt;"","'"&amp;AX65&amp;"',","'',")&amp;"},","")
        &amp; IF(OR(X65&lt;&gt;"",AD65&lt;&gt;"",AJ65&lt;&gt;"",AO65&lt;&gt;"",AT65&lt;&gt;"",AY65&lt;&gt;""),"['de']={"&amp;IF(X65&lt;&gt;"","'"&amp;X65&amp;"',","'',")&amp;IF(AD65&lt;&gt;"","'"&amp;AD65&amp;"',","'',")&amp;IF(AJ65&lt;&gt;"","'"&amp;AJ65&amp;"',","'',")&amp;IF(AO65&lt;&gt;"","'"&amp;AO65&amp;"',","'',")&amp;IF(AT65&lt;&gt;"","'"&amp;AT65&amp;"',","'',")&amp;IF(AY65&lt;&gt;"","'"&amp;AY65&amp;"',","'',")&amp;"},","")
     &amp; "}",""),"")),""),"")</f>
        <v>, isProcSetAllowedInPvP=1, dropMechanic={LIBSETS_DROP_MECHANIC_CITY_CYRODIIL_VLASTARUS}</v>
      </c>
      <c r="BG65" s="21" t="str">
        <f>IF(A65&lt;&gt;"",IF(F65&lt;&gt;"Not in the game (anymore)",
IF(OR(BA65&lt;&gt;"",BB65&lt;&gt;""),", addTooltip={" &amp; IF(BA65&lt;&gt;"","['en']='"&amp; BA65 &amp; "',","")  &amp; IF(AND(BA65&lt;&gt;"",BA65&lt;&gt;BB65), IF(BB65&lt;&gt;"","['de']='"&amp; BB65 &amp; "',",""),"") &amp; "},","")
&amp; "},"
&amp; IF(C65&lt;&gt;"",CONCATENATE(" --",C65," / ",B65,"   [",IF(R65&lt;&gt;"",R65,""),IF(AA65&lt;&gt;"",", "&amp;AA65,""),IF(AG65&lt;&gt;"",", "&amp;AG65,""),IF(AL65&lt;&gt;"",", "&amp;AL65,""),IF(AQ65&lt;&gt;"",", "&amp;AQ65,""),IF(AV65&lt;&gt;"",", "&amp;AV65,""),"]")),""),"")</f>
        <v>}, --Elf Bane / Elfenfluch   [Cyrodiil]</v>
      </c>
    </row>
    <row r="66" spans="1:59" x14ac:dyDescent="0.25">
      <c r="A66" s="5">
        <v>84</v>
      </c>
      <c r="B66" t="s">
        <v>818</v>
      </c>
      <c r="C66" t="s">
        <v>2579</v>
      </c>
      <c r="D66" s="3">
        <f>A66</f>
        <v>84</v>
      </c>
      <c r="G66" s="8" t="s">
        <v>1474</v>
      </c>
      <c r="I66" t="s">
        <v>91</v>
      </c>
      <c r="J66" t="s">
        <v>91</v>
      </c>
      <c r="K66">
        <v>-2</v>
      </c>
      <c r="L66">
        <v>-2</v>
      </c>
      <c r="M66">
        <v>-2</v>
      </c>
      <c r="N66">
        <v>8</v>
      </c>
      <c r="O66" s="65" t="s">
        <v>138</v>
      </c>
      <c r="Q66" s="3">
        <f>IF(AND(G66&lt;&gt;"LIBSETS_SETTYPE_BATTLEGROUND",G66&lt;&gt;"LIBSETS_SETTYPE_SPECIAL"), IF(R66&lt;&gt;"",VLOOKUP(R66,'ESO zone constants'!$D$3:$H$10001,5,FALSE),""),"")</f>
        <v>208</v>
      </c>
      <c r="R66" t="str">
        <f>IF(AND(O66&lt;&gt;"",NOT(ISERROR(O66))),O66,
IF(AND(P66&lt;&gt;"",ISNUMBER(P66),P66&gt;0,NOT(ISNA(P66))),VLOOKUP(P66,'ESO zone constants'!$A$3:$D$9999,4,FALSE),
IF(AND(K66&lt;&gt;"",K66&gt;0,NOT(ISERROR(K66))),VLOOKUP(K66,'ESO dumped WayshrineInfo'!$K$3:$N$9994,4,FALSE),"")))</f>
        <v>The Earth Forge</v>
      </c>
      <c r="T66" s="19" t="str">
        <f>IF(AND(S66&lt;&gt;"",NOT(ISERROR(S66))),S66,IF(Q66&lt;&gt;"",IF(NOT(ISERROR(VLOOKUP(Q66,'ESO Dungeon constants'!$D$3:$H$9999,5,FALSE))),VLOOKUP(Q66,'ESO Dungeon constants'!$D$3:$I$9999,6,FALSE),VLOOKUP(Q66,'ESO zone constants'!$H$3:$K$9987,4,FALSE)),""))</f>
        <v>DLC_BASE_GAME</v>
      </c>
      <c r="U66" s="3" t="str">
        <f>IF(T66&lt;&gt;"",VLOOKUP(T66,'LibSets constants'!$B$4:$C$1003,2,FALSE),"")</f>
        <v>Included in base game</v>
      </c>
      <c r="V66" s="33" t="s">
        <v>3359</v>
      </c>
      <c r="Y66" s="65">
        <v>643</v>
      </c>
      <c r="Z66" s="3">
        <f>IF(AND(G66&lt;&gt;"LIBSETS_SETTYPE_BATTLEGROUND",G66&lt;&gt;"LIBSETS_SETTYPE_SPECIAL"),
IF(AND(Y66&lt;&gt;"",ISNUMBER(Y66),NOT(ISNA(Y66))),Y66,
   IF(AND(L66&lt;&gt;"",ISNUMBER(L66),L66&gt;0,NOT(ISNA(L66))),VLOOKUP(L66,'ESO dumped WayshrineInfo'!$K$3:$L$9994,2,FALSE),"")
),"")</f>
        <v>643</v>
      </c>
      <c r="AA66" t="str">
        <f>IF(AND(Z66&lt;&gt;"",ISNUMBER(Z66),NOT(ISNA(Z66))),VLOOKUP(Z66,'ESO zone constants'!$A$3:$D$9999,4,FALSE),"")</f>
        <v>Imperial Sewers</v>
      </c>
      <c r="AB66" s="33" t="s">
        <v>3359</v>
      </c>
      <c r="AC66" s="43"/>
      <c r="AD66" s="43"/>
      <c r="AE66" s="43"/>
      <c r="AF66" s="3" t="str">
        <f>IF(AND(G66&lt;&gt;"LIBSETS_SETTYPE_BATTLEGROUND",G66&lt;&gt;"LIBSETS_SETTYPE_SPECIAL"),
IF(AND(AE66&lt;&gt;"",ISNUMBER(AE66),NOT(ISNA(AE66))),AE66,
   IF(AND(M66&lt;&gt;"",ISNUMBER(M66),M66&gt;0,NOT(ISNA(M66))),VLOOKUP(M66,'ESO dumped WayshrineInfo'!$K$3:$L$9994,2,FALSE),"")
),"")</f>
        <v/>
      </c>
      <c r="AG66" t="str">
        <f>IF(AND(AF66&lt;&gt;"",ISNUMBER(AF66),NOT(ISNA(AF66))),VLOOKUP(AF66,'ESO zone constants'!$A$3:$D$9999,4,FALSE),"")</f>
        <v/>
      </c>
      <c r="AH66" s="44"/>
      <c r="AI66" s="43"/>
      <c r="AJ66" s="43"/>
      <c r="AK66" s="3" t="str">
        <f>IF(AND(G66&lt;&gt;"LIBSETS_SETTYPE_BATTLEGROUND",G66&lt;&gt;"LIBSETS_SETTYPE_SPECIAL"),IF(AL66&lt;&gt;"",VLOOKUP(AL66,'ESO zone constants'!$D$3:$H$4953,5,FALSE),""),"")</f>
        <v/>
      </c>
      <c r="AM66" s="44"/>
      <c r="AN66" s="43"/>
      <c r="AO66" s="43"/>
      <c r="AP66" s="3" t="str">
        <f>IF(AND(G66&lt;&gt;"LIBSETS_SETTYPE_BATTLEGROUND",G66&lt;&gt;"LIBSETS_SETTYPE_SPECIAL"),IF(AQ66&lt;&gt;"",VLOOKUP(AQ66,'ESO zone constants'!$D$3:$H$4953,5,FALSE),""),"")</f>
        <v/>
      </c>
      <c r="AR66" s="44"/>
      <c r="AS66" s="43"/>
      <c r="AT66" s="43"/>
      <c r="AU66" s="3" t="str">
        <f>IF(AND(G66&lt;&gt;"LIBSETS_SETTYPE_BATTLEGROUND",G66&lt;&gt;"LIBSETS_SETTYPE_SPECIAL"),IF(AV66&lt;&gt;"",VLOOKUP(AV66,'ESO zone constants'!$D$3:$H$4953,5,FALSE),""),"")</f>
        <v/>
      </c>
      <c r="AW66" s="44"/>
      <c r="AX66" s="43"/>
      <c r="AY66" s="43"/>
      <c r="AZ66" s="83" t="s">
        <v>2668</v>
      </c>
      <c r="BA66" s="83"/>
      <c r="BB66" s="83"/>
      <c r="BC66" s="21" t="str">
        <f>IF(A66="???","--","")&amp;IF(F66&lt;&gt;"Not in the game (anymore)",IF(A66&lt;&gt;"",CONCATENATE("[",A66,"] = {wayshrines={")&amp;IF(K66&lt;&gt;"",CONCATENATE(K66,","),"")&amp;IF(L66&lt;&gt;"",CONCATENATE(L66,","),"")&amp;IF(M66&lt;&gt;"",CONCATENATE(M66,","),"")&amp;CONCATENATE("}")&amp;IF(VALUE(N66)&gt;0,CONCATENATE(", traitsNeeded=",N66),"")&amp;CONCATENATE(", dlcId=",IF(T66&lt;&gt;"",T66,"DLC_BASE_GAME")),""),"")</f>
        <v>[84] = {wayshrines={-2,-2,-2,}, traitsNeeded=8, dlcId=DLC_BASE_GAME</v>
      </c>
      <c r="BD66" s="21" t="str">
        <f>IF(F66&lt;&gt;"Not in the game (anymore)",IF(A66&lt;&gt;"",IF(Q66&lt;&gt;"",CONCATENATE(", zoneIds={",Q66),"")&amp;IF(Z66&lt;&gt;"",CONCATENATE(",",Z66),"")&amp;IF(AF66&lt;&gt;"",CONCATENATE(",",AF66),"")&amp;IF(AK66&lt;&gt;"",CONCATENATE(",",AK66),"")&amp;IF(AP66&lt;&gt;"",CONCATENATE(",",AP66),"")&amp;IF(AU66&lt;&gt;"",CONCATENATE(",",AU66),"")&amp;IF(Q66&lt;&gt;"",CONCATENATE("}",""),"")&amp;IF(OR(I66="true",I66="false",I66&lt;&gt;""), CONCATENATE(", veteran=", I66), ""),""),"")</f>
        <v>, zoneIds={208,643}, veteran=false</v>
      </c>
      <c r="BE66" s="21" t="str">
        <f>IF(A66&lt;&gt;"",IF(F66&lt;&gt;"Not in the game (anymore)",IF(A66&lt;&gt;"",", setType="&amp;G66,"")&amp;IF(J66="true",", multiTrialSet=true",""),"")
&amp; IF(AND(H66&lt;&gt;"",ISNUMBER(H66)),", undauntedChestId=" &amp; H66,""),"")</f>
        <v>, setType=LIBSETS_SETTYPE_CRAFTED</v>
      </c>
      <c r="BF66" s="21" t="str">
        <f>IF(A66&lt;&gt;"",IF(F66&lt;&gt;"Not in the game (anymore)",IF(AZ66&lt;&gt;"",", isProcSetAllowedInPvP="&amp; AZ66,"")
&amp; IF(F66&lt;&gt;"Not in the game (anymore)",
  IF(V66&lt;&gt;"",", dropMechanic={"&amp;V66&amp;IF(AB66&lt;&gt;"",","&amp;AB66,"")&amp;IF(AH66&lt;&gt;"",","&amp;AH66,"")&amp;IF(AM66&lt;&gt;"",","&amp;AM66,"")&amp;IF(AR66&lt;&gt;"",","&amp;AR66,"")&amp;IF(AW66&lt;&gt;"",","&amp;AW66,"")&amp;"}"
     &amp;IF(OR(W66&lt;&gt;"",AC66&lt;&gt;"",AI66&lt;&gt;"",AN66&lt;&gt;"",AS66&lt;&gt;"",AX66&lt;&gt;"",X66&lt;&gt;"",AD66&lt;&gt;"",AJ66&lt;&gt;"",AO66&lt;&gt;"",AT66&lt;&gt;"",AY66&lt;&gt;""),", dropMechanicDropLocationNames={"
        &amp; IF(OR(W66&lt;&gt;"",AC66&lt;&gt;"",AI66&lt;&gt;"",AN66&lt;&gt;"",AS66&lt;&gt;"",AX66&lt;&gt;""),"['en']={"&amp;IF(W66&lt;&gt;"","'"&amp;W66&amp;"',","'',")&amp;IF(AC66&lt;&gt;"","'"&amp;AC66&amp;"',","'',")&amp;IF(AI66&lt;&gt;"","'"&amp;AI66&amp;"',","'',")&amp;IF(AN66&lt;&gt;"","'"&amp;AN66&amp;"',","'',")&amp;IF(AS66&lt;&gt;"","'"&amp;AS66&amp;"',","'',")&amp;IF(AX66&lt;&gt;"","'"&amp;AX66&amp;"',","'',")&amp;"},","")
        &amp; IF(OR(X66&lt;&gt;"",AD66&lt;&gt;"",AJ66&lt;&gt;"",AO66&lt;&gt;"",AT66&lt;&gt;"",AY66&lt;&gt;""),"['de']={"&amp;IF(X66&lt;&gt;"","'"&amp;X66&amp;"',","'',")&amp;IF(AD66&lt;&gt;"","'"&amp;AD66&amp;"',","'',")&amp;IF(AJ66&lt;&gt;"","'"&amp;AJ66&amp;"',","'',")&amp;IF(AO66&lt;&gt;"","'"&amp;AO66&amp;"',","'',")&amp;IF(AT66&lt;&gt;"","'"&amp;AT66&amp;"',","'',")&amp;IF(AY66&lt;&gt;"","'"&amp;AY66&amp;"',","'',")&amp;"},","")
     &amp; "}",""),"")),""),"")</f>
        <v>, isProcSetAllowedInPvP=1, dropMechanic={LIBSETS_DROP_MECHANIC_CRAFTED,LIBSETS_DROP_MECHANIC_CRAFTED}</v>
      </c>
      <c r="BG66" s="21" t="str">
        <f>IF(A66&lt;&gt;"",IF(F66&lt;&gt;"Not in the game (anymore)",
IF(OR(BA66&lt;&gt;"",BB66&lt;&gt;""),", addTooltip={" &amp; IF(BA66&lt;&gt;"","['en']='"&amp; BA66 &amp; "',","")  &amp; IF(AND(BA66&lt;&gt;"",BA66&lt;&gt;BB66), IF(BB66&lt;&gt;"","['de']='"&amp; BB66 &amp; "',",""),"") &amp; "},","")
&amp; "},"
&amp; IF(C66&lt;&gt;"",CONCATENATE(" --",C66," / ",B66,"   [",IF(R66&lt;&gt;"",R66,""),IF(AA66&lt;&gt;"",", "&amp;AA66,""),IF(AG66&lt;&gt;"",", "&amp;AG66,""),IF(AL66&lt;&gt;"",", "&amp;AL66,""),IF(AQ66&lt;&gt;"",", "&amp;AQ66,""),IF(AV66&lt;&gt;"",", "&amp;AV66,""),"]")),""),"")</f>
        <v>}, --Orgnum\'s Scales / Orgnums Schuppen   [The Earth Forge, Imperial Sewers]</v>
      </c>
    </row>
    <row r="67" spans="1:59" x14ac:dyDescent="0.25">
      <c r="A67" s="12">
        <v>85</v>
      </c>
      <c r="B67" t="s">
        <v>819</v>
      </c>
      <c r="C67" t="s">
        <v>2580</v>
      </c>
      <c r="D67" s="3">
        <f>A67</f>
        <v>85</v>
      </c>
      <c r="G67" s="8" t="s">
        <v>1475</v>
      </c>
      <c r="I67" t="s">
        <v>91</v>
      </c>
      <c r="J67" t="s">
        <v>91</v>
      </c>
      <c r="K67">
        <v>-1</v>
      </c>
      <c r="L67">
        <v>-1</v>
      </c>
      <c r="M67">
        <v>-1</v>
      </c>
      <c r="O67" s="65" t="s">
        <v>125</v>
      </c>
      <c r="Q67" s="3">
        <f>IF(AND(G67&lt;&gt;"LIBSETS_SETTYPE_BATTLEGROUND",G67&lt;&gt;"LIBSETS_SETTYPE_SPECIAL"), IF(R67&lt;&gt;"",VLOOKUP(R67,'ESO zone constants'!$D$3:$H$10001,5,FALSE),""),"")</f>
        <v>181</v>
      </c>
      <c r="R67" t="str">
        <f>IF(AND(O67&lt;&gt;"",NOT(ISERROR(O67))),O67,
IF(AND(P67&lt;&gt;"",ISNUMBER(P67),P67&gt;0,NOT(ISNA(P67))),VLOOKUP(P67,'ESO zone constants'!$A$3:$D$9999,4,FALSE),
IF(AND(K67&lt;&gt;"",K67&gt;0,NOT(ISERROR(K67))),VLOOKUP(K67,'ESO dumped WayshrineInfo'!$K$3:$N$9994,4,FALSE),"")))</f>
        <v>Cyrodiil</v>
      </c>
      <c r="T67" s="19" t="str">
        <f>IF(AND(S67&lt;&gt;"",NOT(ISERROR(S67))),S67,IF(Q67&lt;&gt;"",IF(NOT(ISERROR(VLOOKUP(Q67,'ESO Dungeon constants'!$D$3:$H$9999,5,FALSE))),VLOOKUP(Q67,'ESO Dungeon constants'!$D$3:$I$9999,6,FALSE),VLOOKUP(Q67,'ESO zone constants'!$H$3:$K$9987,4,FALSE)),""))</f>
        <v>DLC_BASE_GAME</v>
      </c>
      <c r="U67" s="3" t="str">
        <f>IF(T67&lt;&gt;"",VLOOKUP(T67,'LibSets constants'!$B$4:$C$1003,2,FALSE),"")</f>
        <v>Included in base game</v>
      </c>
      <c r="V67" s="33" t="s">
        <v>2801</v>
      </c>
      <c r="Y67" s="65"/>
      <c r="Z67" s="3" t="str">
        <f>IF(AND(G67&lt;&gt;"LIBSETS_SETTYPE_BATTLEGROUND",G67&lt;&gt;"LIBSETS_SETTYPE_SPECIAL"),
IF(AND(Y67&lt;&gt;"",ISNUMBER(Y67),NOT(ISNA(Y67))),Y67,
   IF(AND(L67&lt;&gt;"",ISNUMBER(L67),L67&gt;0,NOT(ISNA(L67))),VLOOKUP(L67,'ESO dumped WayshrineInfo'!$K$3:$L$9994,2,FALSE),"")
),"")</f>
        <v/>
      </c>
      <c r="AA67" t="str">
        <f>IF(AND(Z67&lt;&gt;"",ISNUMBER(Z67),NOT(ISNA(Z67))),VLOOKUP(Z67,'ESO zone constants'!$A$3:$D$9999,4,FALSE),"")</f>
        <v/>
      </c>
      <c r="AC67" s="3" t="str">
        <f>IF(AB67&lt;&gt;"",IF(AB67&lt;&gt;"LIBSETS_DROP_MECHANIC_MONSTER_NAME",VLOOKUP(AB67,'LibSets constants'!$I$4:$L$1003,3,FALSE),""),"")</f>
        <v/>
      </c>
      <c r="AD67" s="3" t="str">
        <f>IF(AB67&lt;&gt;"",IF(AB67&lt;&gt;"LIBSETS_DROP_MECHANIC_MONSTER_NAME",VLOOKUP(AB67,'LibSets constants'!$I$4:$L$1003,4,FALSE),""),"")</f>
        <v/>
      </c>
      <c r="AF67" s="3" t="str">
        <f>IF(AND(G67&lt;&gt;"LIBSETS_SETTYPE_BATTLEGROUND",G67&lt;&gt;"LIBSETS_SETTYPE_SPECIAL"),
IF(AND(AE67&lt;&gt;"",ISNUMBER(AE67),NOT(ISNA(AE67))),AE67,
   IF(AND(M67&lt;&gt;"",ISNUMBER(M67),M67&gt;0,NOT(ISNA(M67))),VLOOKUP(M67,'ESO dumped WayshrineInfo'!$K$3:$L$9994,2,FALSE),"")
),"")</f>
        <v/>
      </c>
      <c r="AG67" t="str">
        <f>IF(AND(AF67&lt;&gt;"",ISNUMBER(AF67),NOT(ISNA(AF67))),VLOOKUP(AF67,'ESO zone constants'!$A$3:$D$9999,4,FALSE),"")</f>
        <v/>
      </c>
      <c r="AH67" s="44"/>
      <c r="AK67" s="3" t="str">
        <f>IF(AND(G67&lt;&gt;"LIBSETS_SETTYPE_BATTLEGROUND",G67&lt;&gt;"LIBSETS_SETTYPE_SPECIAL"),IF(AL67&lt;&gt;"",VLOOKUP(AL67,'ESO zone constants'!$D$3:$H$4953,5,FALSE),""),"")</f>
        <v/>
      </c>
      <c r="AM67" s="44"/>
      <c r="AP67" s="3" t="str">
        <f>IF(AND(G67&lt;&gt;"LIBSETS_SETTYPE_BATTLEGROUND",G67&lt;&gt;"LIBSETS_SETTYPE_SPECIAL"),IF(AQ67&lt;&gt;"",VLOOKUP(AQ67,'ESO zone constants'!$D$3:$H$4953,5,FALSE),""),"")</f>
        <v/>
      </c>
      <c r="AR67" s="44"/>
      <c r="AU67" s="3" t="str">
        <f>IF(AND(G67&lt;&gt;"LIBSETS_SETTYPE_BATTLEGROUND",G67&lt;&gt;"LIBSETS_SETTYPE_SPECIAL"),IF(AV67&lt;&gt;"",VLOOKUP(AV67,'ESO zone constants'!$D$3:$H$4953,5,FALSE),""),"")</f>
        <v/>
      </c>
      <c r="AW67" s="44"/>
      <c r="AZ67" s="83" t="s">
        <v>2667</v>
      </c>
      <c r="BA67" s="83"/>
      <c r="BB67" s="83"/>
      <c r="BC67" s="21" t="str">
        <f>IF(A67="???","--","")&amp;IF(F67&lt;&gt;"Not in the game (anymore)",IF(A67&lt;&gt;"",CONCATENATE("[",A67,"] = {wayshrines={")&amp;IF(K67&lt;&gt;"",CONCATENATE(K67,","),"")&amp;IF(L67&lt;&gt;"",CONCATENATE(L67,","),"")&amp;IF(M67&lt;&gt;"",CONCATENATE(M67,","),"")&amp;CONCATENATE("}")&amp;IF(VALUE(N67)&gt;0,CONCATENATE(", traitsNeeded=",N67),"")&amp;CONCATENATE(", dlcId=",IF(T67&lt;&gt;"",T67,"DLC_BASE_GAME")),""),"")</f>
        <v>[85] = {wayshrines={-1,-1,-1,}, dlcId=DLC_BASE_GAME</v>
      </c>
      <c r="BD67" s="21" t="str">
        <f>IF(F67&lt;&gt;"Not in the game (anymore)",IF(A67&lt;&gt;"",IF(Q67&lt;&gt;"",CONCATENATE(", zoneIds={",Q67),"")&amp;IF(Z67&lt;&gt;"",CONCATENATE(",",Z67),"")&amp;IF(AF67&lt;&gt;"",CONCATENATE(",",AF67),"")&amp;IF(AK67&lt;&gt;"",CONCATENATE(",",AK67),"")&amp;IF(AP67&lt;&gt;"",CONCATENATE(",",AP67),"")&amp;IF(AU67&lt;&gt;"",CONCATENATE(",",AU67),"")&amp;IF(Q67&lt;&gt;"",CONCATENATE("}",""),"")&amp;IF(OR(I67="true",I67="false",I67&lt;&gt;""), CONCATENATE(", veteran=", I67), ""),""),"")</f>
        <v>, zoneIds={181}, veteran=false</v>
      </c>
      <c r="BE67" s="21" t="str">
        <f>IF(A67&lt;&gt;"",IF(F67&lt;&gt;"Not in the game (anymore)",IF(A67&lt;&gt;"",", setType="&amp;G67,"")&amp;IF(J67="true",", multiTrialSet=true",""),"")
&amp; IF(AND(H67&lt;&gt;"",ISNUMBER(H67)),", undauntedChestId=" &amp; H67,""),"")</f>
        <v>, setType=LIBSETS_SETTYPE_CYRODIIL</v>
      </c>
      <c r="BF67" s="21" t="str">
        <f>IF(A67&lt;&gt;"",IF(F67&lt;&gt;"Not in the game (anymore)",IF(AZ67&lt;&gt;"",", isProcSetAllowedInPvP="&amp; AZ67,"")
&amp; IF(F67&lt;&gt;"Not in the game (anymore)",
  IF(V67&lt;&gt;"",", dropMechanic={"&amp;V67&amp;IF(AB67&lt;&gt;"",","&amp;AB67,"")&amp;IF(AH67&lt;&gt;"",","&amp;AH67,"")&amp;IF(AM67&lt;&gt;"",","&amp;AM67,"")&amp;IF(AR67&lt;&gt;"",","&amp;AR67,"")&amp;IF(AW67&lt;&gt;"",","&amp;AW67,"")&amp;"}"
     &amp;IF(OR(W67&lt;&gt;"",AC67&lt;&gt;"",AI67&lt;&gt;"",AN67&lt;&gt;"",AS67&lt;&gt;"",AX67&lt;&gt;"",X67&lt;&gt;"",AD67&lt;&gt;"",AJ67&lt;&gt;"",AO67&lt;&gt;"",AT67&lt;&gt;"",AY67&lt;&gt;""),", dropMechanicDropLocationNames={"
        &amp; IF(OR(W67&lt;&gt;"",AC67&lt;&gt;"",AI67&lt;&gt;"",AN67&lt;&gt;"",AS67&lt;&gt;"",AX67&lt;&gt;""),"['en']={"&amp;IF(W67&lt;&gt;"","'"&amp;W67&amp;"',","'',")&amp;IF(AC67&lt;&gt;"","'"&amp;AC67&amp;"',","'',")&amp;IF(AI67&lt;&gt;"","'"&amp;AI67&amp;"',","'',")&amp;IF(AN67&lt;&gt;"","'"&amp;AN67&amp;"',","'',")&amp;IF(AS67&lt;&gt;"","'"&amp;AS67&amp;"',","'',")&amp;IF(AX67&lt;&gt;"","'"&amp;AX67&amp;"',","'',")&amp;"},","")
        &amp; IF(OR(X67&lt;&gt;"",AD67&lt;&gt;"",AJ67&lt;&gt;"",AO67&lt;&gt;"",AT67&lt;&gt;"",AY67&lt;&gt;""),"['de']={"&amp;IF(X67&lt;&gt;"","'"&amp;X67&amp;"',","'',")&amp;IF(AD67&lt;&gt;"","'"&amp;AD67&amp;"',","'',")&amp;IF(AJ67&lt;&gt;"","'"&amp;AJ67&amp;"',","'',")&amp;IF(AO67&lt;&gt;"","'"&amp;AO67&amp;"',","'',")&amp;IF(AT67&lt;&gt;"","'"&amp;AT67&amp;"',","'',")&amp;IF(AY67&lt;&gt;"","'"&amp;AY67&amp;"',","'',")&amp;"},","")
     &amp; "}",""),"")),""),"")</f>
        <v>, dropMechanic={LIBSETS_DROP_MECHANIC_CITY_CYRODIIL_CROPSFORD}</v>
      </c>
      <c r="BG67" s="21" t="str">
        <f>IF(A67&lt;&gt;"",IF(F67&lt;&gt;"Not in the game (anymore)",
IF(OR(BA67&lt;&gt;"",BB67&lt;&gt;""),", addTooltip={" &amp; IF(BA67&lt;&gt;"","['en']='"&amp; BA67 &amp; "',","")  &amp; IF(AND(BA67&lt;&gt;"",BA67&lt;&gt;BB67), IF(BB67&lt;&gt;"","['de']='"&amp; BB67 &amp; "',",""),"") &amp; "},","")
&amp; "},"
&amp; IF(C67&lt;&gt;"",CONCATENATE(" --",C67," / ",B67,"   [",IF(R67&lt;&gt;"",R67,""),IF(AA67&lt;&gt;"",", "&amp;AA67,""),IF(AG67&lt;&gt;"",", "&amp;AG67,""),IF(AL67&lt;&gt;"",", "&amp;AL67,""),IF(AQ67&lt;&gt;"",", "&amp;AQ67,""),IF(AV67&lt;&gt;"",", "&amp;AV67,""),"]")),""),"")</f>
        <v>}, --Almalexia\'s Mercy / Almalexias Gnade   [Cyrodiil]</v>
      </c>
    </row>
    <row r="68" spans="1:59" x14ac:dyDescent="0.25">
      <c r="A68" s="12">
        <v>86</v>
      </c>
      <c r="B68" t="s">
        <v>820</v>
      </c>
      <c r="C68" t="s">
        <v>2581</v>
      </c>
      <c r="D68" s="3">
        <f>A68</f>
        <v>86</v>
      </c>
      <c r="G68" s="8" t="s">
        <v>1480</v>
      </c>
      <c r="I68" t="s">
        <v>91</v>
      </c>
      <c r="J68" t="s">
        <v>91</v>
      </c>
      <c r="K68">
        <v>121</v>
      </c>
      <c r="L68">
        <v>121</v>
      </c>
      <c r="M68">
        <v>121</v>
      </c>
      <c r="O68" s="65" t="s">
        <v>264</v>
      </c>
      <c r="Q68" s="3">
        <f>IF(AND(G68&lt;&gt;"LIBSETS_SETTYPE_BATTLEGROUND",G68&lt;&gt;"LIBSETS_SETTYPE_SPECIAL"), IF(R68&lt;&gt;"",VLOOKUP(R68,'ESO zone constants'!$D$3:$H$10001,5,FALSE),""),"")</f>
        <v>381</v>
      </c>
      <c r="R68" t="str">
        <f>IF(AND(O68&lt;&gt;"",NOT(ISERROR(O68))),O68,
IF(AND(P68&lt;&gt;"",ISNUMBER(P68),P68&gt;0,NOT(ISNA(P68))),VLOOKUP(P68,'ESO zone constants'!$A$3:$D$9999,4,FALSE),
IF(AND(K68&lt;&gt;"",K68&gt;0,NOT(ISERROR(K68))),VLOOKUP(K68,'ESO dumped WayshrineInfo'!$K$3:$N$9994,4,FALSE),"")))</f>
        <v>Auridon</v>
      </c>
      <c r="T68" s="19" t="str">
        <f>IF(AND(S68&lt;&gt;"",NOT(ISERROR(S68))),S68,IF(Q68&lt;&gt;"",IF(NOT(ISERROR(VLOOKUP(Q68,'ESO Dungeon constants'!$D$3:$H$9999,5,FALSE))),VLOOKUP(Q68,'ESO Dungeon constants'!$D$3:$I$9999,6,FALSE),VLOOKUP(Q68,'ESO zone constants'!$H$3:$K$9987,4,FALSE)),""))</f>
        <v>DLC_BASE_GAME</v>
      </c>
      <c r="U68" s="3" t="str">
        <f>IF(T68&lt;&gt;"",VLOOKUP(T68,'LibSets constants'!$B$4:$C$1003,2,FALSE),"")</f>
        <v>Included in base game</v>
      </c>
      <c r="V68" s="33" t="s">
        <v>1560</v>
      </c>
      <c r="Y68" s="65"/>
      <c r="Z68" s="3">
        <f>IF(AND(G68&lt;&gt;"LIBSETS_SETTYPE_BATTLEGROUND",G68&lt;&gt;"LIBSETS_SETTYPE_SPECIAL"),
IF(AND(Y68&lt;&gt;"",ISNUMBER(Y68),NOT(ISNA(Y68))),Y68,
   IF(AND(L68&lt;&gt;"",ISNUMBER(L68),L68&gt;0,NOT(ISNA(L68))),VLOOKUP(L68,'ESO dumped WayshrineInfo'!$K$3:$L$9994,2,FALSE),"")
),"")</f>
        <v>381</v>
      </c>
      <c r="AA68" t="str">
        <f>IF(AND(Z68&lt;&gt;"",ISNUMBER(Z68),NOT(ISNA(Z68))),VLOOKUP(Z68,'ESO zone constants'!$A$3:$D$9999,4,FALSE),"")</f>
        <v>Auridon</v>
      </c>
      <c r="AB68" s="33" t="s">
        <v>1561</v>
      </c>
      <c r="AC68" s="43"/>
      <c r="AD68" s="43"/>
      <c r="AE68" s="43"/>
      <c r="AF68" s="3">
        <f>IF(AND(G68&lt;&gt;"LIBSETS_SETTYPE_BATTLEGROUND",G68&lt;&gt;"LIBSETS_SETTYPE_SPECIAL"),
IF(AND(AE68&lt;&gt;"",ISNUMBER(AE68),NOT(ISNA(AE68))),AE68,
   IF(AND(M68&lt;&gt;"",ISNUMBER(M68),M68&gt;0,NOT(ISNA(M68))),VLOOKUP(M68,'ESO dumped WayshrineInfo'!$K$3:$L$9994,2,FALSE),"")
),"")</f>
        <v>381</v>
      </c>
      <c r="AG68" t="str">
        <f>IF(AND(AF68&lt;&gt;"",ISNUMBER(AF68),NOT(ISNA(AF68))),VLOOKUP(AF68,'ESO zone constants'!$A$3:$D$9999,4,FALSE),"")</f>
        <v>Auridon</v>
      </c>
      <c r="AH68" s="44" t="s">
        <v>1562</v>
      </c>
      <c r="AI68" s="43"/>
      <c r="AJ68" s="43"/>
      <c r="AK68" s="3">
        <f>IF(AND(G68&lt;&gt;"LIBSETS_SETTYPE_BATTLEGROUND",G68&lt;&gt;"LIBSETS_SETTYPE_SPECIAL"),IF(AL68&lt;&gt;"",VLOOKUP(AL68,'ESO zone constants'!$D$3:$H$4953,5,FALSE),""),"")</f>
        <v>381</v>
      </c>
      <c r="AL68" t="s">
        <v>264</v>
      </c>
      <c r="AM68" s="44" t="s">
        <v>1563</v>
      </c>
      <c r="AN68" s="43"/>
      <c r="AO68" s="43"/>
      <c r="AP68" s="3" t="str">
        <f>IF(AND(G68&lt;&gt;"LIBSETS_SETTYPE_BATTLEGROUND",G68&lt;&gt;"LIBSETS_SETTYPE_SPECIAL"),IF(AQ68&lt;&gt;"",VLOOKUP(AQ68,'ESO zone constants'!$D$3:$H$4953,5,FALSE),""),"")</f>
        <v/>
      </c>
      <c r="AR68" s="44"/>
      <c r="AS68" s="43"/>
      <c r="AT68" s="43"/>
      <c r="AU68" s="3" t="str">
        <f>IF(AND(G68&lt;&gt;"LIBSETS_SETTYPE_BATTLEGROUND",G68&lt;&gt;"LIBSETS_SETTYPE_SPECIAL"),IF(AV68&lt;&gt;"",VLOOKUP(AV68,'ESO zone constants'!$D$3:$H$4953,5,FALSE),""),"")</f>
        <v/>
      </c>
      <c r="AW68" s="44"/>
      <c r="AX68" s="43"/>
      <c r="AY68" s="43"/>
      <c r="AZ68" s="83" t="s">
        <v>2667</v>
      </c>
      <c r="BA68" s="83"/>
      <c r="BB68" s="83"/>
      <c r="BC68" s="21" t="str">
        <f>IF(A68="???","--","")&amp;IF(F68&lt;&gt;"Not in the game (anymore)",IF(A68&lt;&gt;"",CONCATENATE("[",A68,"] = {wayshrines={")&amp;IF(K68&lt;&gt;"",CONCATENATE(K68,","),"")&amp;IF(L68&lt;&gt;"",CONCATENATE(L68,","),"")&amp;IF(M68&lt;&gt;"",CONCATENATE(M68,","),"")&amp;CONCATENATE("}")&amp;IF(VALUE(N68)&gt;0,CONCATENATE(", traitsNeeded=",N68),"")&amp;CONCATENATE(", dlcId=",IF(T68&lt;&gt;"",T68,"DLC_BASE_GAME")),""),"")</f>
        <v>[86] = {wayshrines={121,121,121,}, dlcId=DLC_BASE_GAME</v>
      </c>
      <c r="BD68" s="21" t="str">
        <f>IF(F68&lt;&gt;"Not in the game (anymore)",IF(A68&lt;&gt;"",IF(Q68&lt;&gt;"",CONCATENATE(", zoneIds={",Q68),"")&amp;IF(Z68&lt;&gt;"",CONCATENATE(",",Z68),"")&amp;IF(AF68&lt;&gt;"",CONCATENATE(",",AF68),"")&amp;IF(AK68&lt;&gt;"",CONCATENATE(",",AK68),"")&amp;IF(AP68&lt;&gt;"",CONCATENATE(",",AP68),"")&amp;IF(AU68&lt;&gt;"",CONCATENATE(",",AU68),"")&amp;IF(Q68&lt;&gt;"",CONCATENATE("}",""),"")&amp;IF(OR(I68="true",I68="false",I68&lt;&gt;""), CONCATENATE(", veteran=", I68), ""),""),"")</f>
        <v>, zoneIds={381,381,381,381}, veteran=false</v>
      </c>
      <c r="BE68" s="21" t="str">
        <f>IF(A68&lt;&gt;"",IF(F68&lt;&gt;"Not in the game (anymore)",IF(A68&lt;&gt;"",", setType="&amp;G68,"")&amp;IF(J68="true",", multiTrialSet=true",""),"")
&amp; IF(AND(H68&lt;&gt;"",ISNUMBER(H68)),", undauntedChestId=" &amp; H68,""),"")</f>
        <v>, setType=LIBSETS_SETTYPE_OVERLAND</v>
      </c>
      <c r="BF68" s="21" t="str">
        <f>IF(A68&lt;&gt;"",IF(F68&lt;&gt;"Not in the game (anymore)",IF(AZ68&lt;&gt;"",", isProcSetAllowedInPvP="&amp; AZ68,"")
&amp; IF(F68&lt;&gt;"Not in the game (anymore)",
  IF(V68&lt;&gt;"",", dropMechanic={"&amp;V68&amp;IF(AB68&lt;&gt;"",","&amp;AB68,"")&amp;IF(AH68&lt;&gt;"",","&amp;AH68,"")&amp;IF(AM68&lt;&gt;"",","&amp;AM68,"")&amp;IF(AR68&lt;&gt;"",","&amp;AR68,"")&amp;IF(AW68&lt;&gt;"",","&amp;AW68,"")&amp;"}"
     &amp;IF(OR(W68&lt;&gt;"",AC68&lt;&gt;"",AI68&lt;&gt;"",AN68&lt;&gt;"",AS68&lt;&gt;"",AX68&lt;&gt;"",X68&lt;&gt;"",AD68&lt;&gt;"",AJ68&lt;&gt;"",AO68&lt;&gt;"",AT68&lt;&gt;"",AY68&lt;&gt;""),", dropMechanicDropLocationNames={"
        &amp; IF(OR(W68&lt;&gt;"",AC68&lt;&gt;"",AI68&lt;&gt;"",AN68&lt;&gt;"",AS68&lt;&gt;"",AX68&lt;&gt;""),"['en']={"&amp;IF(W68&lt;&gt;"","'"&amp;W68&amp;"',","'',")&amp;IF(AC68&lt;&gt;"","'"&amp;AC68&amp;"',","'',")&amp;IF(AI68&lt;&gt;"","'"&amp;AI68&amp;"',","'',")&amp;IF(AN68&lt;&gt;"","'"&amp;AN68&amp;"',","'',")&amp;IF(AS68&lt;&gt;"","'"&amp;AS68&amp;"',","'',")&amp;IF(AX68&lt;&gt;"","'"&amp;AX68&amp;"',","'',")&amp;"},","")
        &amp; IF(OR(X68&lt;&gt;"",AD68&lt;&gt;"",AJ68&lt;&gt;"",AO68&lt;&gt;"",AT68&lt;&gt;"",AY68&lt;&gt;""),"['de']={"&amp;IF(X68&lt;&gt;"","'"&amp;X68&amp;"',","'',")&amp;IF(AD68&lt;&gt;"","'"&amp;AD68&amp;"',","'',")&amp;IF(AJ68&lt;&gt;"","'"&amp;AJ68&amp;"',","'',")&amp;IF(AO68&lt;&gt;"","'"&amp;AO68&amp;"',","'',")&amp;IF(AT68&lt;&gt;"","'"&amp;AT68&amp;"',","'',")&amp;IF(AY68&lt;&gt;"","'"&amp;AY68&amp;"',","'',")&amp;"},","")
     &amp; "}",""),"")),""),"")</f>
        <v>, dropMechanic={LIBSETS_DROP_MECHANIC_OVERLAND_BOSS_DELVE,LIBSETS_DROP_MECHANIC_OVERLAND_WORLDBOSS,LIBSETS_DROP_MECHANIC_OVERLAND_BOSS_PUBLIC_DUNGEON,LIBSETS_DROP_MECHANIC_OVERLAND_CHEST}</v>
      </c>
      <c r="BG68" s="21" t="str">
        <f>IF(A68&lt;&gt;"",IF(F68&lt;&gt;"Not in the game (anymore)",
IF(OR(BA68&lt;&gt;"",BB68&lt;&gt;""),", addTooltip={" &amp; IF(BA68&lt;&gt;"","['en']='"&amp; BA68 &amp; "',","")  &amp; IF(AND(BA68&lt;&gt;"",BA68&lt;&gt;BB68), IF(BB68&lt;&gt;"","['de']='"&amp; BB68 &amp; "',",""),"") &amp; "},","")
&amp; "},"
&amp; IF(C68&lt;&gt;"",CONCATENATE(" --",C68," / ",B68,"   [",IF(R68&lt;&gt;"",R68,""),IF(AA68&lt;&gt;"",", "&amp;AA68,""),IF(AG68&lt;&gt;"",", "&amp;AG68,""),IF(AL68&lt;&gt;"",", "&amp;AL68,""),IF(AQ68&lt;&gt;"",", "&amp;AQ68,""),IF(AV68&lt;&gt;"",", "&amp;AV68,""),"]")),""),"")</f>
        <v>}, --Queen\'s Elegance / Eleganz der Königin   [Auridon, Auridon, Auridon, Auridon]</v>
      </c>
    </row>
    <row r="69" spans="1:59" x14ac:dyDescent="0.25">
      <c r="A69" s="5">
        <v>87</v>
      </c>
      <c r="B69" t="s">
        <v>821</v>
      </c>
      <c r="C69" t="s">
        <v>822</v>
      </c>
      <c r="D69" s="3">
        <f>A69</f>
        <v>87</v>
      </c>
      <c r="G69" s="8" t="s">
        <v>1474</v>
      </c>
      <c r="I69" t="s">
        <v>91</v>
      </c>
      <c r="J69" t="s">
        <v>91</v>
      </c>
      <c r="K69">
        <v>-2</v>
      </c>
      <c r="L69">
        <v>-2</v>
      </c>
      <c r="M69">
        <v>-2</v>
      </c>
      <c r="N69">
        <v>8</v>
      </c>
      <c r="O69" s="65" t="s">
        <v>187</v>
      </c>
      <c r="Q69" s="3">
        <f>IF(AND(G69&lt;&gt;"LIBSETS_SETTYPE_BATTLEGROUND",G69&lt;&gt;"LIBSETS_SETTYPE_SPECIAL"), IF(R69&lt;&gt;"",VLOOKUP(R69,'ESO zone constants'!$D$3:$H$10001,5,FALSE),""),"")</f>
        <v>267</v>
      </c>
      <c r="R69" t="str">
        <f>IF(AND(O69&lt;&gt;"",NOT(ISERROR(O69))),O69,
IF(AND(P69&lt;&gt;"",ISNUMBER(P69),P69&gt;0,NOT(ISNA(P69))),VLOOKUP(P69,'ESO zone constants'!$A$3:$D$9999,4,FALSE),
IF(AND(K69&lt;&gt;"",K69&gt;0,NOT(ISERROR(K69))),VLOOKUP(K69,'ESO dumped WayshrineInfo'!$K$3:$N$9994,4,FALSE),"")))</f>
        <v>Eyevea</v>
      </c>
      <c r="T69" s="19" t="str">
        <f>IF(AND(S69&lt;&gt;"",NOT(ISERROR(S69))),S69,IF(Q69&lt;&gt;"",IF(NOT(ISERROR(VLOOKUP(Q69,'ESO Dungeon constants'!$D$3:$H$9999,5,FALSE))),VLOOKUP(Q69,'ESO Dungeon constants'!$D$3:$I$9999,6,FALSE),VLOOKUP(Q69,'ESO zone constants'!$H$3:$K$9987,4,FALSE)),""))</f>
        <v>DLC_BASE_GAME</v>
      </c>
      <c r="U69" s="3" t="str">
        <f>IF(T69&lt;&gt;"",VLOOKUP(T69,'LibSets constants'!$B$4:$C$1003,2,FALSE),"")</f>
        <v>Included in base game</v>
      </c>
      <c r="V69" s="33" t="s">
        <v>3359</v>
      </c>
      <c r="Y69" s="65">
        <v>643</v>
      </c>
      <c r="Z69" s="3">
        <f>IF(AND(G69&lt;&gt;"LIBSETS_SETTYPE_BATTLEGROUND",G69&lt;&gt;"LIBSETS_SETTYPE_SPECIAL"),
IF(AND(Y69&lt;&gt;"",ISNUMBER(Y69),NOT(ISNA(Y69))),Y69,
   IF(AND(L69&lt;&gt;"",ISNUMBER(L69),L69&gt;0,NOT(ISNA(L69))),VLOOKUP(L69,'ESO dumped WayshrineInfo'!$K$3:$L$9994,2,FALSE),"")
),"")</f>
        <v>643</v>
      </c>
      <c r="AA69" t="str">
        <f>IF(AND(Z69&lt;&gt;"",ISNUMBER(Z69),NOT(ISNA(Z69))),VLOOKUP(Z69,'ESO zone constants'!$A$3:$D$9999,4,FALSE),"")</f>
        <v>Imperial Sewers</v>
      </c>
      <c r="AB69" s="33" t="s">
        <v>3359</v>
      </c>
      <c r="AF69" s="3" t="str">
        <f>IF(AND(G69&lt;&gt;"LIBSETS_SETTYPE_BATTLEGROUND",G69&lt;&gt;"LIBSETS_SETTYPE_SPECIAL"),
IF(AND(AE69&lt;&gt;"",ISNUMBER(AE69),NOT(ISNA(AE69))),AE69,
   IF(AND(M69&lt;&gt;"",ISNUMBER(M69),M69&gt;0,NOT(ISNA(M69))),VLOOKUP(M69,'ESO dumped WayshrineInfo'!$K$3:$L$9994,2,FALSE),"")
),"")</f>
        <v/>
      </c>
      <c r="AG69" t="str">
        <f>IF(AND(AF69&lt;&gt;"",ISNUMBER(AF69),NOT(ISNA(AF69))),VLOOKUP(AF69,'ESO zone constants'!$A$3:$D$9999,4,FALSE),"")</f>
        <v/>
      </c>
      <c r="AH69" s="44"/>
      <c r="AK69" s="3" t="str">
        <f>IF(AND(G69&lt;&gt;"LIBSETS_SETTYPE_BATTLEGROUND",G69&lt;&gt;"LIBSETS_SETTYPE_SPECIAL"),IF(AL69&lt;&gt;"",VLOOKUP(AL69,'ESO zone constants'!$D$3:$H$4953,5,FALSE),""),"")</f>
        <v/>
      </c>
      <c r="AM69" s="44"/>
      <c r="AP69" s="3" t="str">
        <f>IF(AND(G69&lt;&gt;"LIBSETS_SETTYPE_BATTLEGROUND",G69&lt;&gt;"LIBSETS_SETTYPE_SPECIAL"),IF(AQ69&lt;&gt;"",VLOOKUP(AQ69,'ESO zone constants'!$D$3:$H$4953,5,FALSE),""),"")</f>
        <v/>
      </c>
      <c r="AR69" s="44"/>
      <c r="AU69" s="3" t="str">
        <f>IF(AND(G69&lt;&gt;"LIBSETS_SETTYPE_BATTLEGROUND",G69&lt;&gt;"LIBSETS_SETTYPE_SPECIAL"),IF(AV69&lt;&gt;"",VLOOKUP(AV69,'ESO zone constants'!$D$3:$H$4953,5,FALSE),""),"")</f>
        <v/>
      </c>
      <c r="AW69" s="44"/>
      <c r="AZ69" s="83" t="s">
        <v>2668</v>
      </c>
      <c r="BA69" s="83"/>
      <c r="BB69" s="83"/>
      <c r="BC69" s="21" t="str">
        <f>IF(A69="???","--","")&amp;IF(F69&lt;&gt;"Not in the game (anymore)",IF(A69&lt;&gt;"",CONCATENATE("[",A69,"] = {wayshrines={")&amp;IF(K69&lt;&gt;"",CONCATENATE(K69,","),"")&amp;IF(L69&lt;&gt;"",CONCATENATE(L69,","),"")&amp;IF(M69&lt;&gt;"",CONCATENATE(M69,","),"")&amp;CONCATENATE("}")&amp;IF(VALUE(N69)&gt;0,CONCATENATE(", traitsNeeded=",N69),"")&amp;CONCATENATE(", dlcId=",IF(T69&lt;&gt;"",T69,"DLC_BASE_GAME")),""),"")</f>
        <v>[87] = {wayshrines={-2,-2,-2,}, traitsNeeded=8, dlcId=DLC_BASE_GAME</v>
      </c>
      <c r="BD69" s="21" t="str">
        <f>IF(F69&lt;&gt;"Not in the game (anymore)",IF(A69&lt;&gt;"",IF(Q69&lt;&gt;"",CONCATENATE(", zoneIds={",Q69),"")&amp;IF(Z69&lt;&gt;"",CONCATENATE(",",Z69),"")&amp;IF(AF69&lt;&gt;"",CONCATENATE(",",AF69),"")&amp;IF(AK69&lt;&gt;"",CONCATENATE(",",AK69),"")&amp;IF(AP69&lt;&gt;"",CONCATENATE(",",AP69),"")&amp;IF(AU69&lt;&gt;"",CONCATENATE(",",AU69),"")&amp;IF(Q69&lt;&gt;"",CONCATENATE("}",""),"")&amp;IF(OR(I69="true",I69="false",I69&lt;&gt;""), CONCATENATE(", veteran=", I69), ""),""),"")</f>
        <v>, zoneIds={267,643}, veteran=false</v>
      </c>
      <c r="BE69" s="21" t="str">
        <f>IF(A69&lt;&gt;"",IF(F69&lt;&gt;"Not in the game (anymore)",IF(A69&lt;&gt;"",", setType="&amp;G69,"")&amp;IF(J69="true",", multiTrialSet=true",""),"")
&amp; IF(AND(H69&lt;&gt;"",ISNUMBER(H69)),", undauntedChestId=" &amp; H69,""),"")</f>
        <v>, setType=LIBSETS_SETTYPE_CRAFTED</v>
      </c>
      <c r="BF69" s="21" t="str">
        <f>IF(A69&lt;&gt;"",IF(F69&lt;&gt;"Not in the game (anymore)",IF(AZ69&lt;&gt;"",", isProcSetAllowedInPvP="&amp; AZ69,"")
&amp; IF(F69&lt;&gt;"Not in the game (anymore)",
  IF(V69&lt;&gt;"",", dropMechanic={"&amp;V69&amp;IF(AB69&lt;&gt;"",","&amp;AB69,"")&amp;IF(AH69&lt;&gt;"",","&amp;AH69,"")&amp;IF(AM69&lt;&gt;"",","&amp;AM69,"")&amp;IF(AR69&lt;&gt;"",","&amp;AR69,"")&amp;IF(AW69&lt;&gt;"",","&amp;AW69,"")&amp;"}"
     &amp;IF(OR(W69&lt;&gt;"",AC69&lt;&gt;"",AI69&lt;&gt;"",AN69&lt;&gt;"",AS69&lt;&gt;"",AX69&lt;&gt;"",X69&lt;&gt;"",AD69&lt;&gt;"",AJ69&lt;&gt;"",AO69&lt;&gt;"",AT69&lt;&gt;"",AY69&lt;&gt;""),", dropMechanicDropLocationNames={"
        &amp; IF(OR(W69&lt;&gt;"",AC69&lt;&gt;"",AI69&lt;&gt;"",AN69&lt;&gt;"",AS69&lt;&gt;"",AX69&lt;&gt;""),"['en']={"&amp;IF(W69&lt;&gt;"","'"&amp;W69&amp;"',","'',")&amp;IF(AC69&lt;&gt;"","'"&amp;AC69&amp;"',","'',")&amp;IF(AI69&lt;&gt;"","'"&amp;AI69&amp;"',","'',")&amp;IF(AN69&lt;&gt;"","'"&amp;AN69&amp;"',","'',")&amp;IF(AS69&lt;&gt;"","'"&amp;AS69&amp;"',","'',")&amp;IF(AX69&lt;&gt;"","'"&amp;AX69&amp;"',","'',")&amp;"},","")
        &amp; IF(OR(X69&lt;&gt;"",AD69&lt;&gt;"",AJ69&lt;&gt;"",AO69&lt;&gt;"",AT69&lt;&gt;"",AY69&lt;&gt;""),"['de']={"&amp;IF(X69&lt;&gt;"","'"&amp;X69&amp;"',","'',")&amp;IF(AD69&lt;&gt;"","'"&amp;AD69&amp;"',","'',")&amp;IF(AJ69&lt;&gt;"","'"&amp;AJ69&amp;"',","'',")&amp;IF(AO69&lt;&gt;"","'"&amp;AO69&amp;"',","'',")&amp;IF(AT69&lt;&gt;"","'"&amp;AT69&amp;"',","'',")&amp;IF(AY69&lt;&gt;"","'"&amp;AY69&amp;"',","'',")&amp;"},","")
     &amp; "}",""),"")),""),"")</f>
        <v>, isProcSetAllowedInPvP=1, dropMechanic={LIBSETS_DROP_MECHANIC_CRAFTED,LIBSETS_DROP_MECHANIC_CRAFTED}</v>
      </c>
      <c r="BG69" s="21" t="str">
        <f>IF(A69&lt;&gt;"",IF(F69&lt;&gt;"Not in the game (anymore)",
IF(OR(BA69&lt;&gt;"",BB69&lt;&gt;""),", addTooltip={" &amp; IF(BA69&lt;&gt;"","['en']='"&amp; BA69 &amp; "',","")  &amp; IF(AND(BA69&lt;&gt;"",BA69&lt;&gt;BB69), IF(BB69&lt;&gt;"","['de']='"&amp; BB69 &amp; "',",""),"") &amp; "},","")
&amp; "},"
&amp; IF(C69&lt;&gt;"",CONCATENATE(" --",C69," / ",B69,"   [",IF(R69&lt;&gt;"",R69,""),IF(AA69&lt;&gt;"",", "&amp;AA69,""),IF(AG69&lt;&gt;"",", "&amp;AG69,""),IF(AL69&lt;&gt;"",", "&amp;AL69,""),IF(AQ69&lt;&gt;"",", "&amp;AQ69,""),IF(AV69&lt;&gt;"",", "&amp;AV69,""),"]")),""),"")</f>
        <v>}, --Eyes of Mara / Augen von Mara   [Eyevea, Imperial Sewers]</v>
      </c>
    </row>
    <row r="70" spans="1:59" x14ac:dyDescent="0.25">
      <c r="A70" s="12">
        <v>88</v>
      </c>
      <c r="B70" t="s">
        <v>823</v>
      </c>
      <c r="C70" t="s">
        <v>824</v>
      </c>
      <c r="D70" s="3">
        <f>A70</f>
        <v>88</v>
      </c>
      <c r="G70" s="8" t="s">
        <v>1472</v>
      </c>
      <c r="I70" t="s">
        <v>91</v>
      </c>
      <c r="J70" t="s">
        <v>91</v>
      </c>
      <c r="K70">
        <v>270</v>
      </c>
      <c r="L70">
        <v>270</v>
      </c>
      <c r="M70">
        <v>270</v>
      </c>
      <c r="O70" s="65" t="s">
        <v>441</v>
      </c>
      <c r="Q70" s="3">
        <f>IF(AND(G70&lt;&gt;"LIBSETS_SETTYPE_BATTLEGROUND",G70&lt;&gt;"LIBSETS_SETTYPE_SPECIAL"), IF(R70&lt;&gt;"",VLOOKUP(R70,'ESO zone constants'!$D$3:$H$10001,5,FALSE),""),"")</f>
        <v>635</v>
      </c>
      <c r="R70" t="str">
        <f>IF(AND(O70&lt;&gt;"",NOT(ISERROR(O70))),O70,
IF(AND(P70&lt;&gt;"",ISNUMBER(P70),P70&gt;0,NOT(ISNA(P70))),VLOOKUP(P70,'ESO zone constants'!$A$3:$D$9999,4,FALSE),
IF(AND(K70&lt;&gt;"",K70&gt;0,NOT(ISERROR(K70))),VLOOKUP(K70,'ESO dumped WayshrineInfo'!$K$3:$N$9994,4,FALSE),"")))</f>
        <v>Dragonstar Arena</v>
      </c>
      <c r="T70" s="19" t="str">
        <f>IF(AND(S70&lt;&gt;"",NOT(ISERROR(S70))),S70,IF(Q70&lt;&gt;"",IF(NOT(ISERROR(VLOOKUP(Q70,'ESO Dungeon constants'!$D$3:$H$9999,5,FALSE))),VLOOKUP(Q70,'ESO Dungeon constants'!$D$3:$I$9999,6,FALSE),VLOOKUP(Q70,'ESO zone constants'!$H$3:$K$9987,4,FALSE)),""))</f>
        <v>DLC_BASE_GAME</v>
      </c>
      <c r="U70" s="3" t="str">
        <f>IF(T70&lt;&gt;"",VLOOKUP(T70,'LibSets constants'!$B$4:$C$1003,2,FALSE),"")</f>
        <v>Included in base game</v>
      </c>
      <c r="V70" s="33" t="s">
        <v>1556</v>
      </c>
      <c r="Y70" s="65"/>
      <c r="Z70" s="3">
        <f>IF(AND(G70&lt;&gt;"LIBSETS_SETTYPE_BATTLEGROUND",G70&lt;&gt;"LIBSETS_SETTYPE_SPECIAL"),
IF(AND(Y70&lt;&gt;"",ISNUMBER(Y70),NOT(ISNA(Y70))),Y70,
   IF(AND(L70&lt;&gt;"",ISNUMBER(L70),L70&gt;0,NOT(ISNA(L70))),VLOOKUP(L70,'ESO dumped WayshrineInfo'!$K$3:$L$9994,2,FALSE),"")
),"")</f>
        <v>888</v>
      </c>
      <c r="AA70" t="str">
        <f>IF(AND(Z70&lt;&gt;"",ISNUMBER(Z70),NOT(ISNA(Z70))),VLOOKUP(Z70,'ESO zone constants'!$A$3:$D$9999,4,FALSE),"")</f>
        <v>Craglorn</v>
      </c>
      <c r="AB70" s="33" t="s">
        <v>1556</v>
      </c>
      <c r="AC70" s="3" t="str">
        <f>IF(AB70&lt;&gt;"",IF(AB70&lt;&gt;"LIBSETS_DROP_MECHANIC_MONSTER_NAME",VLOOKUP(AB70,'LibSets constants'!$I$4:$L$1003,3,FALSE),""),"")</f>
        <v>Arena stage chest</v>
      </c>
      <c r="AD70" s="3" t="str">
        <f>IF(AB70&lt;&gt;"",IF(AB70&lt;&gt;"LIBSETS_DROP_MECHANIC_MONSTER_NAME",VLOOKUP(AB70,'LibSets constants'!$I$4:$L$1003,4,FALSE),""),"")</f>
        <v>Arena-Phasen Schatztruhe</v>
      </c>
      <c r="AF70" s="3">
        <f>IF(AND(G70&lt;&gt;"LIBSETS_SETTYPE_BATTLEGROUND",G70&lt;&gt;"LIBSETS_SETTYPE_SPECIAL"),
IF(AND(AE70&lt;&gt;"",ISNUMBER(AE70),NOT(ISNA(AE70))),AE70,
   IF(AND(M70&lt;&gt;"",ISNUMBER(M70),M70&gt;0,NOT(ISNA(M70))),VLOOKUP(M70,'ESO dumped WayshrineInfo'!$K$3:$L$9994,2,FALSE),"")
),"")</f>
        <v>888</v>
      </c>
      <c r="AG70" t="str">
        <f>IF(AND(AF70&lt;&gt;"",ISNUMBER(AF70),NOT(ISNA(AF70))),VLOOKUP(AF70,'ESO zone constants'!$A$3:$D$9999,4,FALSE),"")</f>
        <v>Craglorn</v>
      </c>
      <c r="AH70" s="44"/>
      <c r="AK70" s="3" t="str">
        <f>IF(AND(G70&lt;&gt;"LIBSETS_SETTYPE_BATTLEGROUND",G70&lt;&gt;"LIBSETS_SETTYPE_SPECIAL"),IF(AL70&lt;&gt;"",VLOOKUP(AL70,'ESO zone constants'!$D$3:$H$4953,5,FALSE),""),"")</f>
        <v/>
      </c>
      <c r="AM70" s="44"/>
      <c r="AP70" s="3" t="str">
        <f>IF(AND(G70&lt;&gt;"LIBSETS_SETTYPE_BATTLEGROUND",G70&lt;&gt;"LIBSETS_SETTYPE_SPECIAL"),IF(AQ70&lt;&gt;"",VLOOKUP(AQ70,'ESO zone constants'!$D$3:$H$4953,5,FALSE),""),"")</f>
        <v/>
      </c>
      <c r="AR70" s="44"/>
      <c r="AU70" s="3" t="str">
        <f>IF(AND(G70&lt;&gt;"LIBSETS_SETTYPE_BATTLEGROUND",G70&lt;&gt;"LIBSETS_SETTYPE_SPECIAL"),IF(AV70&lt;&gt;"",VLOOKUP(AV70,'ESO zone constants'!$D$3:$H$4953,5,FALSE),""),"")</f>
        <v/>
      </c>
      <c r="AW70" s="44"/>
      <c r="AY70" s="43"/>
      <c r="AZ70" s="83" t="s">
        <v>2668</v>
      </c>
      <c r="BA70" s="83"/>
      <c r="BB70" s="83"/>
      <c r="BC70" s="21" t="str">
        <f>IF(A70="???","--","")&amp;IF(F70&lt;&gt;"Not in the game (anymore)",IF(A70&lt;&gt;"",CONCATENATE("[",A70,"] = {wayshrines={")&amp;IF(K70&lt;&gt;"",CONCATENATE(K70,","),"")&amp;IF(L70&lt;&gt;"",CONCATENATE(L70,","),"")&amp;IF(M70&lt;&gt;"",CONCATENATE(M70,","),"")&amp;CONCATENATE("}")&amp;IF(VALUE(N70)&gt;0,CONCATENATE(", traitsNeeded=",N70),"")&amp;CONCATENATE(", dlcId=",IF(T70&lt;&gt;"",T70,"DLC_BASE_GAME")),""),"")</f>
        <v>[88] = {wayshrines={270,270,270,}, dlcId=DLC_BASE_GAME</v>
      </c>
      <c r="BD70" s="21" t="str">
        <f>IF(F70&lt;&gt;"Not in the game (anymore)",IF(A70&lt;&gt;"",IF(Q70&lt;&gt;"",CONCATENATE(", zoneIds={",Q70),"")&amp;IF(Z70&lt;&gt;"",CONCATENATE(",",Z70),"")&amp;IF(AF70&lt;&gt;"",CONCATENATE(",",AF70),"")&amp;IF(AK70&lt;&gt;"",CONCATENATE(",",AK70),"")&amp;IF(AP70&lt;&gt;"",CONCATENATE(",",AP70),"")&amp;IF(AU70&lt;&gt;"",CONCATENATE(",",AU70),"")&amp;IF(Q70&lt;&gt;"",CONCATENATE("}",""),"")&amp;IF(OR(I70="true",I70="false",I70&lt;&gt;""), CONCATENATE(", veteran=", I70), ""),""),"")</f>
        <v>, zoneIds={635,888,888}, veteran=false</v>
      </c>
      <c r="BE70" s="21" t="str">
        <f>IF(A70&lt;&gt;"",IF(F70&lt;&gt;"Not in the game (anymore)",IF(A70&lt;&gt;"",", setType="&amp;G70,"")&amp;IF(J70="true",", multiTrialSet=true",""),"")
&amp; IF(AND(H70&lt;&gt;"",ISNUMBER(H70)),", undauntedChestId=" &amp; H70,""),"")</f>
        <v>, setType=LIBSETS_SETTYPE_ARENA</v>
      </c>
      <c r="BF70" s="21" t="str">
        <f>IF(A70&lt;&gt;"",IF(F70&lt;&gt;"Not in the game (anymore)",IF(AZ70&lt;&gt;"",", isProcSetAllowedInPvP="&amp; AZ70,"")
&amp; IF(F70&lt;&gt;"Not in the game (anymore)",
  IF(V70&lt;&gt;"",", dropMechanic={"&amp;V70&amp;IF(AB70&lt;&gt;"",","&amp;AB70,"")&amp;IF(AH70&lt;&gt;"",","&amp;AH70,"")&amp;IF(AM70&lt;&gt;"",","&amp;AM70,"")&amp;IF(AR70&lt;&gt;"",","&amp;AR70,"")&amp;IF(AW70&lt;&gt;"",","&amp;AW70,"")&amp;"}"
     &amp;IF(OR(W70&lt;&gt;"",AC70&lt;&gt;"",AI70&lt;&gt;"",AN70&lt;&gt;"",AS70&lt;&gt;"",AX70&lt;&gt;"",X70&lt;&gt;"",AD70&lt;&gt;"",AJ70&lt;&gt;"",AO70&lt;&gt;"",AT70&lt;&gt;"",AY70&lt;&gt;""),", dropMechanicDropLocationNames={"
        &amp; IF(OR(W70&lt;&gt;"",AC70&lt;&gt;"",AI70&lt;&gt;"",AN70&lt;&gt;"",AS70&lt;&gt;"",AX70&lt;&gt;""),"['en']={"&amp;IF(W70&lt;&gt;"","'"&amp;W70&amp;"',","'',")&amp;IF(AC70&lt;&gt;"","'"&amp;AC70&amp;"',","'',")&amp;IF(AI70&lt;&gt;"","'"&amp;AI70&amp;"',","'',")&amp;IF(AN70&lt;&gt;"","'"&amp;AN70&amp;"',","'',")&amp;IF(AS70&lt;&gt;"","'"&amp;AS70&amp;"',","'',")&amp;IF(AX70&lt;&gt;"","'"&amp;AX70&amp;"',","'',")&amp;"},","")
        &amp; IF(OR(X70&lt;&gt;"",AD70&lt;&gt;"",AJ70&lt;&gt;"",AO70&lt;&gt;"",AT70&lt;&gt;"",AY70&lt;&gt;""),"['de']={"&amp;IF(X70&lt;&gt;"","'"&amp;X70&amp;"',","'',")&amp;IF(AD70&lt;&gt;"","'"&amp;AD70&amp;"',","'',")&amp;IF(AJ70&lt;&gt;"","'"&amp;AJ70&amp;"',","'',")&amp;IF(AO70&lt;&gt;"","'"&amp;AO70&amp;"',","'',")&amp;IF(AT70&lt;&gt;"","'"&amp;AT70&amp;"',","'',")&amp;IF(AY70&lt;&gt;"","'"&amp;AY70&amp;"',","'',")&amp;"},","")
     &amp; "}",""),"")),""),"")</f>
        <v>, isProcSetAllowedInPvP=1, dropMechanic={LIBSETS_DROP_MECHANIC_ARENA_STAGE_CHEST,LIBSETS_DROP_MECHANIC_ARENA_STAGE_CHEST}, dropMechanicDropLocationNames={['en']={'','Arena stage chest','','','','',},['de']={'','Arena-Phasen Schatztruhe','','','','',},}</v>
      </c>
      <c r="BG70" s="21" t="str">
        <f>IF(A70&lt;&gt;"",IF(F70&lt;&gt;"Not in the game (anymore)",
IF(OR(BA70&lt;&gt;"",BB70&lt;&gt;""),", addTooltip={" &amp; IF(BA70&lt;&gt;"","['en']='"&amp; BA70 &amp; "',","")  &amp; IF(AND(BA70&lt;&gt;"",BA70&lt;&gt;BB70), IF(BB70&lt;&gt;"","['de']='"&amp; BB70 &amp; "',",""),"") &amp; "},","")
&amp; "},"
&amp; IF(C70&lt;&gt;"",CONCATENATE(" --",C70," / ",B70,"   [",IF(R70&lt;&gt;"",R70,""),IF(AA70&lt;&gt;"",", "&amp;AA70,""),IF(AG70&lt;&gt;"",", "&amp;AG70,""),IF(AL70&lt;&gt;"",", "&amp;AL70,""),IF(AQ70&lt;&gt;"",", "&amp;AQ70,""),IF(AV70&lt;&gt;"",", "&amp;AV70,""),"]")),""),"")</f>
        <v>}, --Robes of Destruction Mastery / Roben der Zerstörungsbeherrschung   [Dragonstar Arena, Craglorn, Craglorn]</v>
      </c>
    </row>
    <row r="71" spans="1:59" x14ac:dyDescent="0.25">
      <c r="A71" s="12">
        <v>89</v>
      </c>
      <c r="B71" t="s">
        <v>825</v>
      </c>
      <c r="C71" t="s">
        <v>826</v>
      </c>
      <c r="D71" s="3">
        <f>A71</f>
        <v>89</v>
      </c>
      <c r="G71" s="8" t="s">
        <v>1475</v>
      </c>
      <c r="I71" t="s">
        <v>91</v>
      </c>
      <c r="J71" t="s">
        <v>91</v>
      </c>
      <c r="K71">
        <v>-1</v>
      </c>
      <c r="L71">
        <v>-1</v>
      </c>
      <c r="M71">
        <v>-1</v>
      </c>
      <c r="O71" s="65" t="s">
        <v>125</v>
      </c>
      <c r="Q71" s="3">
        <f>IF(AND(G71&lt;&gt;"LIBSETS_SETTYPE_BATTLEGROUND",G71&lt;&gt;"LIBSETS_SETTYPE_SPECIAL"), IF(R71&lt;&gt;"",VLOOKUP(R71,'ESO zone constants'!$D$3:$H$10001,5,FALSE),""),"")</f>
        <v>181</v>
      </c>
      <c r="R71" t="str">
        <f>IF(AND(O71&lt;&gt;"",NOT(ISERROR(O71))),O71,
IF(AND(P71&lt;&gt;"",ISNUMBER(P71),P71&gt;0,NOT(ISNA(P71))),VLOOKUP(P71,'ESO zone constants'!$A$3:$D$9999,4,FALSE),
IF(AND(K71&lt;&gt;"",K71&gt;0,NOT(ISERROR(K71))),VLOOKUP(K71,'ESO dumped WayshrineInfo'!$K$3:$N$9994,4,FALSE),"")))</f>
        <v>Cyrodiil</v>
      </c>
      <c r="T71" s="19" t="str">
        <f>IF(AND(S71&lt;&gt;"",NOT(ISERROR(S71))),S71,IF(Q71&lt;&gt;"",IF(NOT(ISERROR(VLOOKUP(Q71,'ESO Dungeon constants'!$D$3:$H$9999,5,FALSE))),VLOOKUP(Q71,'ESO Dungeon constants'!$D$3:$I$9999,6,FALSE),VLOOKUP(Q71,'ESO zone constants'!$H$3:$K$9987,4,FALSE)),""))</f>
        <v>DLC_BASE_GAME</v>
      </c>
      <c r="U71" s="3" t="str">
        <f>IF(T71&lt;&gt;"",VLOOKUP(T71,'LibSets constants'!$B$4:$C$1003,2,FALSE),"")</f>
        <v>Included in base game</v>
      </c>
      <c r="V71" s="33" t="s">
        <v>1533</v>
      </c>
      <c r="Y71" s="65"/>
      <c r="Z71" s="3" t="str">
        <f>IF(AND(G71&lt;&gt;"LIBSETS_SETTYPE_BATTLEGROUND",G71&lt;&gt;"LIBSETS_SETTYPE_SPECIAL"),
IF(AND(Y71&lt;&gt;"",ISNUMBER(Y71),NOT(ISNA(Y71))),Y71,
   IF(AND(L71&lt;&gt;"",ISNUMBER(L71),L71&gt;0,NOT(ISNA(L71))),VLOOKUP(L71,'ESO dumped WayshrineInfo'!$K$3:$L$9994,2,FALSE),"")
),"")</f>
        <v/>
      </c>
      <c r="AA71" t="str">
        <f>IF(AND(Z71&lt;&gt;"",ISNUMBER(Z71),NOT(ISNA(Z71))),VLOOKUP(Z71,'ESO zone constants'!$A$3:$D$9999,4,FALSE),"")</f>
        <v/>
      </c>
      <c r="AC71" s="43" t="str">
        <f>IF(AB71&lt;&gt;"",IF(AB71&lt;&gt;"LIBSETS_DROP_MECHANIC_MONSTER_NAME",VLOOKUP(AB71,'LibSets constants'!$I$4:$L$1003,3,FALSE),""),"")</f>
        <v/>
      </c>
      <c r="AD71" s="43" t="str">
        <f>IF(AB71&lt;&gt;"",IF(AB71&lt;&gt;"LIBSETS_DROP_MECHANIC_MONSTER_NAME",VLOOKUP(AB71,'LibSets constants'!$I$4:$L$1003,4,FALSE),""),"")</f>
        <v/>
      </c>
      <c r="AE71" s="43"/>
      <c r="AF71" s="3" t="str">
        <f>IF(AND(G71&lt;&gt;"LIBSETS_SETTYPE_BATTLEGROUND",G71&lt;&gt;"LIBSETS_SETTYPE_SPECIAL"),
IF(AND(AE71&lt;&gt;"",ISNUMBER(AE71),NOT(ISNA(AE71))),AE71,
   IF(AND(M71&lt;&gt;"",ISNUMBER(M71),M71&gt;0,NOT(ISNA(M71))),VLOOKUP(M71,'ESO dumped WayshrineInfo'!$K$3:$L$9994,2,FALSE),"")
),"")</f>
        <v/>
      </c>
      <c r="AG71" t="str">
        <f>IF(AND(AF71&lt;&gt;"",ISNUMBER(AF71),NOT(ISNA(AF71))),VLOOKUP(AF71,'ESO zone constants'!$A$3:$D$9999,4,FALSE),"")</f>
        <v/>
      </c>
      <c r="AH71" s="44"/>
      <c r="AI71" s="43"/>
      <c r="AJ71" s="43"/>
      <c r="AK71" s="3" t="str">
        <f>IF(AND(G71&lt;&gt;"LIBSETS_SETTYPE_BATTLEGROUND",G71&lt;&gt;"LIBSETS_SETTYPE_SPECIAL"),IF(AL71&lt;&gt;"",VLOOKUP(AL71,'ESO zone constants'!$D$3:$H$4953,5,FALSE),""),"")</f>
        <v/>
      </c>
      <c r="AM71" s="44"/>
      <c r="AN71" s="43"/>
      <c r="AO71" s="43"/>
      <c r="AP71" s="3" t="str">
        <f>IF(AND(G71&lt;&gt;"LIBSETS_SETTYPE_BATTLEGROUND",G71&lt;&gt;"LIBSETS_SETTYPE_SPECIAL"),IF(AQ71&lt;&gt;"",VLOOKUP(AQ71,'ESO zone constants'!$D$3:$H$4953,5,FALSE),""),"")</f>
        <v/>
      </c>
      <c r="AR71" s="44"/>
      <c r="AS71" s="43"/>
      <c r="AT71" s="43"/>
      <c r="AU71" s="3" t="str">
        <f>IF(AND(G71&lt;&gt;"LIBSETS_SETTYPE_BATTLEGROUND",G71&lt;&gt;"LIBSETS_SETTYPE_SPECIAL"),IF(AV71&lt;&gt;"",VLOOKUP(AV71,'ESO zone constants'!$D$3:$H$4953,5,FALSE),""),"")</f>
        <v/>
      </c>
      <c r="AW71" s="44"/>
      <c r="AX71" s="43"/>
      <c r="AY71" s="43"/>
      <c r="AZ71" s="83" t="s">
        <v>2667</v>
      </c>
      <c r="BA71" s="83"/>
      <c r="BB71" s="83"/>
      <c r="BC71" s="21" t="str">
        <f>IF(A71="???","--","")&amp;IF(F71&lt;&gt;"Not in the game (anymore)",IF(A71&lt;&gt;"",CONCATENATE("[",A71,"] = {wayshrines={")&amp;IF(K71&lt;&gt;"",CONCATENATE(K71,","),"")&amp;IF(L71&lt;&gt;"",CONCATENATE(L71,","),"")&amp;IF(M71&lt;&gt;"",CONCATENATE(M71,","),"")&amp;CONCATENATE("}")&amp;IF(VALUE(N71)&gt;0,CONCATENATE(", traitsNeeded=",N71),"")&amp;CONCATENATE(", dlcId=",IF(T71&lt;&gt;"",T71,"DLC_BASE_GAME")),""),"")</f>
        <v>[89] = {wayshrines={-1,-1,-1,}, dlcId=DLC_BASE_GAME</v>
      </c>
      <c r="BD71" s="21" t="str">
        <f>IF(F71&lt;&gt;"Not in the game (anymore)",IF(A71&lt;&gt;"",IF(Q71&lt;&gt;"",CONCATENATE(", zoneIds={",Q71),"")&amp;IF(Z71&lt;&gt;"",CONCATENATE(",",Z71),"")&amp;IF(AF71&lt;&gt;"",CONCATENATE(",",AF71),"")&amp;IF(AK71&lt;&gt;"",CONCATENATE(",",AK71),"")&amp;IF(AP71&lt;&gt;"",CONCATENATE(",",AP71),"")&amp;IF(AU71&lt;&gt;"",CONCATENATE(",",AU71),"")&amp;IF(Q71&lt;&gt;"",CONCATENATE("}",""),"")&amp;IF(OR(I71="true",I71="false",I71&lt;&gt;""), CONCATENATE(", veteran=", I71), ""),""),"")</f>
        <v>, zoneIds={181}, veteran=false</v>
      </c>
      <c r="BE71" s="21" t="str">
        <f>IF(A71&lt;&gt;"",IF(F71&lt;&gt;"Not in the game (anymore)",IF(A71&lt;&gt;"",", setType="&amp;G71,"")&amp;IF(J71="true",", multiTrialSet=true",""),"")
&amp; IF(AND(H71&lt;&gt;"",ISNUMBER(H71)),", undauntedChestId=" &amp; H71,""),"")</f>
        <v>, setType=LIBSETS_SETTYPE_CYRODIIL</v>
      </c>
      <c r="BF71" s="21" t="str">
        <f>IF(A71&lt;&gt;"",IF(F71&lt;&gt;"Not in the game (anymore)",IF(AZ71&lt;&gt;"",", isProcSetAllowedInPvP="&amp; AZ71,"")
&amp; IF(F71&lt;&gt;"Not in the game (anymore)",
  IF(V71&lt;&gt;"",", dropMechanic={"&amp;V71&amp;IF(AB71&lt;&gt;"",","&amp;AB71,"")&amp;IF(AH71&lt;&gt;"",","&amp;AH71,"")&amp;IF(AM71&lt;&gt;"",","&amp;AM71,"")&amp;IF(AR71&lt;&gt;"",","&amp;AR71,"")&amp;IF(AW71&lt;&gt;"",","&amp;AW71,"")&amp;"}"
     &amp;IF(OR(W71&lt;&gt;"",AC71&lt;&gt;"",AI71&lt;&gt;"",AN71&lt;&gt;"",AS71&lt;&gt;"",AX71&lt;&gt;"",X71&lt;&gt;"",AD71&lt;&gt;"",AJ71&lt;&gt;"",AO71&lt;&gt;"",AT71&lt;&gt;"",AY71&lt;&gt;""),", dropMechanicDropLocationNames={"
        &amp; IF(OR(W71&lt;&gt;"",AC71&lt;&gt;"",AI71&lt;&gt;"",AN71&lt;&gt;"",AS71&lt;&gt;"",AX71&lt;&gt;""),"['en']={"&amp;IF(W71&lt;&gt;"","'"&amp;W71&amp;"',","'',")&amp;IF(AC71&lt;&gt;"","'"&amp;AC71&amp;"',","'',")&amp;IF(AI71&lt;&gt;"","'"&amp;AI71&amp;"',","'',")&amp;IF(AN71&lt;&gt;"","'"&amp;AN71&amp;"',","'',")&amp;IF(AS71&lt;&gt;"","'"&amp;AS71&amp;"',","'',")&amp;IF(AX71&lt;&gt;"","'"&amp;AX71&amp;"',","'',")&amp;"},","")
        &amp; IF(OR(X71&lt;&gt;"",AD71&lt;&gt;"",AJ71&lt;&gt;"",AO71&lt;&gt;"",AT71&lt;&gt;"",AY71&lt;&gt;""),"['de']={"&amp;IF(X71&lt;&gt;"","'"&amp;X71&amp;"',","'',")&amp;IF(AD71&lt;&gt;"","'"&amp;AD71&amp;"',","'',")&amp;IF(AJ71&lt;&gt;"","'"&amp;AJ71&amp;"',","'',")&amp;IF(AO71&lt;&gt;"","'"&amp;AO71&amp;"',","'',")&amp;IF(AT71&lt;&gt;"","'"&amp;AT71&amp;"',","'',")&amp;IF(AY71&lt;&gt;"","'"&amp;AY71&amp;"',","'',")&amp;"},","")
     &amp; "}",""),"")),""),"")</f>
        <v>, dropMechanic={LIBSETS_DROP_MECHANIC_CITY_CYRODIIL_BRUMA}</v>
      </c>
      <c r="BG71" s="21" t="str">
        <f>IF(A71&lt;&gt;"",IF(F71&lt;&gt;"Not in the game (anymore)",
IF(OR(BA71&lt;&gt;"",BB71&lt;&gt;""),", addTooltip={" &amp; IF(BA71&lt;&gt;"","['en']='"&amp; BA71 &amp; "',","")  &amp; IF(AND(BA71&lt;&gt;"",BA71&lt;&gt;BB71), IF(BB71&lt;&gt;"","['de']='"&amp; BB71 &amp; "',",""),"") &amp; "},","")
&amp; "},"
&amp; IF(C71&lt;&gt;"",CONCATENATE(" --",C71," / ",B71,"   [",IF(R71&lt;&gt;"",R71,""),IF(AA71&lt;&gt;"",", "&amp;AA71,""),IF(AG71&lt;&gt;"",", "&amp;AG71,""),IF(AL71&lt;&gt;"",", "&amp;AL71,""),IF(AQ71&lt;&gt;"",", "&amp;AQ71,""),IF(AV71&lt;&gt;"",", "&amp;AV71,""),"]")),""),"")</f>
        <v>}, --Sentry / Wachposten   [Cyrodiil]</v>
      </c>
    </row>
    <row r="72" spans="1:59" x14ac:dyDescent="0.25">
      <c r="A72" s="12">
        <v>90</v>
      </c>
      <c r="B72" t="s">
        <v>827</v>
      </c>
      <c r="C72" t="s">
        <v>2582</v>
      </c>
      <c r="D72" s="3">
        <f>A72</f>
        <v>90</v>
      </c>
      <c r="G72" s="8" t="s">
        <v>1480</v>
      </c>
      <c r="I72" t="s">
        <v>91</v>
      </c>
      <c r="J72" t="s">
        <v>91</v>
      </c>
      <c r="K72">
        <v>162</v>
      </c>
      <c r="L72">
        <v>162</v>
      </c>
      <c r="M72">
        <v>162</v>
      </c>
      <c r="O72" s="65" t="s">
        <v>265</v>
      </c>
      <c r="Q72" s="3">
        <f>IF(AND(G72&lt;&gt;"LIBSETS_SETTYPE_BATTLEGROUND",G72&lt;&gt;"LIBSETS_SETTYPE_SPECIAL"), IF(R72&lt;&gt;"",VLOOKUP(R72,'ESO zone constants'!$D$3:$H$10001,5,FALSE),""),"")</f>
        <v>382</v>
      </c>
      <c r="R72" t="str">
        <f>IF(AND(O72&lt;&gt;"",NOT(ISERROR(O72))),O72,
IF(AND(P72&lt;&gt;"",ISNUMBER(P72),P72&gt;0,NOT(ISNA(P72))),VLOOKUP(P72,'ESO zone constants'!$A$3:$D$9999,4,FALSE),
IF(AND(K72&lt;&gt;"",K72&gt;0,NOT(ISERROR(K72))),VLOOKUP(K72,'ESO dumped WayshrineInfo'!$K$3:$N$9994,4,FALSE),"")))</f>
        <v>Reaper's March</v>
      </c>
      <c r="T72" s="19" t="str">
        <f>IF(AND(S72&lt;&gt;"",NOT(ISERROR(S72))),S72,IF(Q72&lt;&gt;"",IF(NOT(ISERROR(VLOOKUP(Q72,'ESO Dungeon constants'!$D$3:$H$9999,5,FALSE))),VLOOKUP(Q72,'ESO Dungeon constants'!$D$3:$I$9999,6,FALSE),VLOOKUP(Q72,'ESO zone constants'!$H$3:$K$9987,4,FALSE)),""))</f>
        <v>DLC_BASE_GAME</v>
      </c>
      <c r="U72" s="3" t="str">
        <f>IF(T72&lt;&gt;"",VLOOKUP(T72,'LibSets constants'!$B$4:$C$1003,2,FALSE),"")</f>
        <v>Included in base game</v>
      </c>
      <c r="V72" s="33" t="s">
        <v>1560</v>
      </c>
      <c r="Y72" s="65"/>
      <c r="Z72" s="3">
        <f>IF(AND(G72&lt;&gt;"LIBSETS_SETTYPE_BATTLEGROUND",G72&lt;&gt;"LIBSETS_SETTYPE_SPECIAL"),
IF(AND(Y72&lt;&gt;"",ISNUMBER(Y72),NOT(ISNA(Y72))),Y72,
   IF(AND(L72&lt;&gt;"",ISNUMBER(L72),L72&gt;0,NOT(ISNA(L72))),VLOOKUP(L72,'ESO dumped WayshrineInfo'!$K$3:$L$9994,2,FALSE),"")
),"")</f>
        <v>382</v>
      </c>
      <c r="AA72" t="str">
        <f>IF(AND(Z72&lt;&gt;"",ISNUMBER(Z72),NOT(ISNA(Z72))),VLOOKUP(Z72,'ESO zone constants'!$A$3:$D$9999,4,FALSE),"")</f>
        <v>Reaper's March</v>
      </c>
      <c r="AB72" s="33" t="s">
        <v>1561</v>
      </c>
      <c r="AC72" s="43"/>
      <c r="AD72" s="43"/>
      <c r="AE72" s="43"/>
      <c r="AF72" s="3">
        <f>IF(AND(G72&lt;&gt;"LIBSETS_SETTYPE_BATTLEGROUND",G72&lt;&gt;"LIBSETS_SETTYPE_SPECIAL"),
IF(AND(AE72&lt;&gt;"",ISNUMBER(AE72),NOT(ISNA(AE72))),AE72,
   IF(AND(M72&lt;&gt;"",ISNUMBER(M72),M72&gt;0,NOT(ISNA(M72))),VLOOKUP(M72,'ESO dumped WayshrineInfo'!$K$3:$L$9994,2,FALSE),"")
),"")</f>
        <v>382</v>
      </c>
      <c r="AG72" t="str">
        <f>IF(AND(AF72&lt;&gt;"",ISNUMBER(AF72),NOT(ISNA(AF72))),VLOOKUP(AF72,'ESO zone constants'!$A$3:$D$9999,4,FALSE),"")</f>
        <v>Reaper's March</v>
      </c>
      <c r="AH72" s="44" t="s">
        <v>1562</v>
      </c>
      <c r="AI72" s="43"/>
      <c r="AJ72" s="43"/>
      <c r="AK72" s="3">
        <f>IF(AND(G72&lt;&gt;"LIBSETS_SETTYPE_BATTLEGROUND",G72&lt;&gt;"LIBSETS_SETTYPE_SPECIAL"),IF(AL72&lt;&gt;"",VLOOKUP(AL72,'ESO zone constants'!$D$3:$H$4953,5,FALSE),""),"")</f>
        <v>382</v>
      </c>
      <c r="AL72" t="s">
        <v>265</v>
      </c>
      <c r="AM72" s="44" t="s">
        <v>1563</v>
      </c>
      <c r="AN72" s="43"/>
      <c r="AO72" s="43"/>
      <c r="AP72" s="3" t="str">
        <f>IF(AND(G72&lt;&gt;"LIBSETS_SETTYPE_BATTLEGROUND",G72&lt;&gt;"LIBSETS_SETTYPE_SPECIAL"),IF(AQ72&lt;&gt;"",VLOOKUP(AQ72,'ESO zone constants'!$D$3:$H$4953,5,FALSE),""),"")</f>
        <v/>
      </c>
      <c r="AR72" s="44"/>
      <c r="AS72" s="43"/>
      <c r="AT72" s="43"/>
      <c r="AU72" s="3" t="str">
        <f>IF(AND(G72&lt;&gt;"LIBSETS_SETTYPE_BATTLEGROUND",G72&lt;&gt;"LIBSETS_SETTYPE_SPECIAL"),IF(AV72&lt;&gt;"",VLOOKUP(AV72,'ESO zone constants'!$D$3:$H$4953,5,FALSE),""),"")</f>
        <v/>
      </c>
      <c r="AW72" s="44"/>
      <c r="AX72" s="43"/>
      <c r="AY72" s="43"/>
      <c r="AZ72" s="83" t="s">
        <v>2667</v>
      </c>
      <c r="BA72" s="83"/>
      <c r="BB72" s="83"/>
      <c r="BC72" s="21" t="str">
        <f>IF(A72="???","--","")&amp;IF(F72&lt;&gt;"Not in the game (anymore)",IF(A72&lt;&gt;"",CONCATENATE("[",A72,"] = {wayshrines={")&amp;IF(K72&lt;&gt;"",CONCATENATE(K72,","),"")&amp;IF(L72&lt;&gt;"",CONCATENATE(L72,","),"")&amp;IF(M72&lt;&gt;"",CONCATENATE(M72,","),"")&amp;CONCATENATE("}")&amp;IF(VALUE(N72)&gt;0,CONCATENATE(", traitsNeeded=",N72),"")&amp;CONCATENATE(", dlcId=",IF(T72&lt;&gt;"",T72,"DLC_BASE_GAME")),""),"")</f>
        <v>[90] = {wayshrines={162,162,162,}, dlcId=DLC_BASE_GAME</v>
      </c>
      <c r="BD72" s="21" t="str">
        <f>IF(F72&lt;&gt;"Not in the game (anymore)",IF(A72&lt;&gt;"",IF(Q72&lt;&gt;"",CONCATENATE(", zoneIds={",Q72),"")&amp;IF(Z72&lt;&gt;"",CONCATENATE(",",Z72),"")&amp;IF(AF72&lt;&gt;"",CONCATENATE(",",AF72),"")&amp;IF(AK72&lt;&gt;"",CONCATENATE(",",AK72),"")&amp;IF(AP72&lt;&gt;"",CONCATENATE(",",AP72),"")&amp;IF(AU72&lt;&gt;"",CONCATENATE(",",AU72),"")&amp;IF(Q72&lt;&gt;"",CONCATENATE("}",""),"")&amp;IF(OR(I72="true",I72="false",I72&lt;&gt;""), CONCATENATE(", veteran=", I72), ""),""),"")</f>
        <v>, zoneIds={382,382,382,382}, veteran=false</v>
      </c>
      <c r="BE72" s="21" t="str">
        <f>IF(A72&lt;&gt;"",IF(F72&lt;&gt;"Not in the game (anymore)",IF(A72&lt;&gt;"",", setType="&amp;G72,"")&amp;IF(J72="true",", multiTrialSet=true",""),"")
&amp; IF(AND(H72&lt;&gt;"",ISNUMBER(H72)),", undauntedChestId=" &amp; H72,""),"")</f>
        <v>, setType=LIBSETS_SETTYPE_OVERLAND</v>
      </c>
      <c r="BF72" s="21" t="str">
        <f>IF(A72&lt;&gt;"",IF(F72&lt;&gt;"Not in the game (anymore)",IF(AZ72&lt;&gt;"",", isProcSetAllowedInPvP="&amp; AZ72,"")
&amp; IF(F72&lt;&gt;"Not in the game (anymore)",
  IF(V72&lt;&gt;"",", dropMechanic={"&amp;V72&amp;IF(AB72&lt;&gt;"",","&amp;AB72,"")&amp;IF(AH72&lt;&gt;"",","&amp;AH72,"")&amp;IF(AM72&lt;&gt;"",","&amp;AM72,"")&amp;IF(AR72&lt;&gt;"",","&amp;AR72,"")&amp;IF(AW72&lt;&gt;"",","&amp;AW72,"")&amp;"}"
     &amp;IF(OR(W72&lt;&gt;"",AC72&lt;&gt;"",AI72&lt;&gt;"",AN72&lt;&gt;"",AS72&lt;&gt;"",AX72&lt;&gt;"",X72&lt;&gt;"",AD72&lt;&gt;"",AJ72&lt;&gt;"",AO72&lt;&gt;"",AT72&lt;&gt;"",AY72&lt;&gt;""),", dropMechanicDropLocationNames={"
        &amp; IF(OR(W72&lt;&gt;"",AC72&lt;&gt;"",AI72&lt;&gt;"",AN72&lt;&gt;"",AS72&lt;&gt;"",AX72&lt;&gt;""),"['en']={"&amp;IF(W72&lt;&gt;"","'"&amp;W72&amp;"',","'',")&amp;IF(AC72&lt;&gt;"","'"&amp;AC72&amp;"',","'',")&amp;IF(AI72&lt;&gt;"","'"&amp;AI72&amp;"',","'',")&amp;IF(AN72&lt;&gt;"","'"&amp;AN72&amp;"',","'',")&amp;IF(AS72&lt;&gt;"","'"&amp;AS72&amp;"',","'',")&amp;IF(AX72&lt;&gt;"","'"&amp;AX72&amp;"',","'',")&amp;"},","")
        &amp; IF(OR(X72&lt;&gt;"",AD72&lt;&gt;"",AJ72&lt;&gt;"",AO72&lt;&gt;"",AT72&lt;&gt;"",AY72&lt;&gt;""),"['de']={"&amp;IF(X72&lt;&gt;"","'"&amp;X72&amp;"',","'',")&amp;IF(AD72&lt;&gt;"","'"&amp;AD72&amp;"',","'',")&amp;IF(AJ72&lt;&gt;"","'"&amp;AJ72&amp;"',","'',")&amp;IF(AO72&lt;&gt;"","'"&amp;AO72&amp;"',","'',")&amp;IF(AT72&lt;&gt;"","'"&amp;AT72&amp;"',","'',")&amp;IF(AY72&lt;&gt;"","'"&amp;AY72&amp;"',","'',")&amp;"},","")
     &amp; "}",""),"")),""),"")</f>
        <v>, dropMechanic={LIBSETS_DROP_MECHANIC_OVERLAND_BOSS_DELVE,LIBSETS_DROP_MECHANIC_OVERLAND_WORLDBOSS,LIBSETS_DROP_MECHANIC_OVERLAND_BOSS_PUBLIC_DUNGEON,LIBSETS_DROP_MECHANIC_OVERLAND_CHEST}</v>
      </c>
      <c r="BG72" s="21" t="str">
        <f>IF(A72&lt;&gt;"",IF(F72&lt;&gt;"Not in the game (anymore)",
IF(OR(BA72&lt;&gt;"",BB72&lt;&gt;""),", addTooltip={" &amp; IF(BA72&lt;&gt;"","['en']='"&amp; BA72 &amp; "',","")  &amp; IF(AND(BA72&lt;&gt;"",BA72&lt;&gt;BB72), IF(BB72&lt;&gt;"","['de']='"&amp; BB72 &amp; "',",""),"") &amp; "},","")
&amp; "},"
&amp; IF(C72&lt;&gt;"",CONCATENATE(" --",C72," / ",B72,"   [",IF(R72&lt;&gt;"",R72,""),IF(AA72&lt;&gt;"",", "&amp;AA72,""),IF(AG72&lt;&gt;"",", "&amp;AG72,""),IF(AL72&lt;&gt;"",", "&amp;AL72,""),IF(AQ72&lt;&gt;"",", "&amp;AQ72,""),IF(AV72&lt;&gt;"",", "&amp;AV72,""),"]")),""),"")</f>
        <v>}, --Senche\'s Bite / Biss des Senche   [Reaper's March, Reaper's March, Reaper's March, Reaper's March]</v>
      </c>
    </row>
    <row r="73" spans="1:59" x14ac:dyDescent="0.25">
      <c r="A73" s="12">
        <v>91</v>
      </c>
      <c r="B73" t="s">
        <v>828</v>
      </c>
      <c r="C73" t="s">
        <v>2583</v>
      </c>
      <c r="D73" s="3">
        <f>A73</f>
        <v>91</v>
      </c>
      <c r="G73" s="8" t="s">
        <v>1477</v>
      </c>
      <c r="I73" t="s">
        <v>91</v>
      </c>
      <c r="J73" t="s">
        <v>91</v>
      </c>
      <c r="K73">
        <v>184</v>
      </c>
      <c r="L73">
        <v>184</v>
      </c>
      <c r="M73">
        <v>184</v>
      </c>
      <c r="O73" s="65" t="s">
        <v>47</v>
      </c>
      <c r="Q73" s="3">
        <f>IF(AND(G73&lt;&gt;"LIBSETS_SETTYPE_BATTLEGROUND",G73&lt;&gt;"LIBSETS_SETTYPE_SPECIAL"), IF(R73&lt;&gt;"",VLOOKUP(R73,'ESO zone constants'!$D$3:$H$10001,5,FALSE),""),"")</f>
        <v>11</v>
      </c>
      <c r="R73" t="str">
        <f>IF(AND(O73&lt;&gt;"",NOT(ISERROR(O73))),O73,
IF(AND(P73&lt;&gt;"",ISNUMBER(P73),P73&gt;0,NOT(ISNA(P73))),VLOOKUP(P73,'ESO zone constants'!$A$3:$D$9999,4,FALSE),
IF(AND(K73&lt;&gt;"",K73&gt;0,NOT(ISERROR(K73))),VLOOKUP(K73,'ESO dumped WayshrineInfo'!$K$3:$N$9994,4,FALSE),"")))</f>
        <v>Vaults of Madness</v>
      </c>
      <c r="T73" s="19" t="str">
        <f>IF(AND(S73&lt;&gt;"",NOT(ISERROR(S73))),S73,IF(Q73&lt;&gt;"",IF(NOT(ISERROR(VLOOKUP(Q73,'ESO Dungeon constants'!$D$3:$H$9999,5,FALSE))),VLOOKUP(Q73,'ESO Dungeon constants'!$D$3:$I$9999,6,FALSE),VLOOKUP(Q73,'ESO zone constants'!$H$3:$K$9987,4,FALSE)),""))</f>
        <v>DLC_BASE_GAME</v>
      </c>
      <c r="U73" s="3" t="str">
        <f>IF(T73&lt;&gt;"",VLOOKUP(T73,'LibSets constants'!$B$4:$C$1003,2,FALSE),"")</f>
        <v>Included in base game</v>
      </c>
      <c r="V73" s="33" t="s">
        <v>3356</v>
      </c>
      <c r="Y73" s="65"/>
      <c r="Z73" s="3">
        <f>IF(AND(G73&lt;&gt;"LIBSETS_SETTYPE_BATTLEGROUND",G73&lt;&gt;"LIBSETS_SETTYPE_SPECIAL"),
IF(AND(Y73&lt;&gt;"",ISNUMBER(Y73),NOT(ISNA(Y73))),Y73,
   IF(AND(L73&lt;&gt;"",ISNUMBER(L73),L73&gt;0,NOT(ISNA(L73))),VLOOKUP(L73,'ESO dumped WayshrineInfo'!$K$3:$L$9994,2,FALSE),"")
),"")</f>
        <v>347</v>
      </c>
      <c r="AA73" t="str">
        <f>IF(AND(Z73&lt;&gt;"",ISNUMBER(Z73),NOT(ISNA(Z73))),VLOOKUP(Z73,'ESO zone constants'!$A$3:$D$9999,4,FALSE),"")</f>
        <v>Coldharbour</v>
      </c>
      <c r="AB73" s="33" t="s">
        <v>3356</v>
      </c>
      <c r="AC73" s="43"/>
      <c r="AD73" s="43"/>
      <c r="AE73" s="43"/>
      <c r="AF73" s="3">
        <f>IF(AND(G73&lt;&gt;"LIBSETS_SETTYPE_BATTLEGROUND",G73&lt;&gt;"LIBSETS_SETTYPE_SPECIAL"),
IF(AND(AE73&lt;&gt;"",ISNUMBER(AE73),NOT(ISNA(AE73))),AE73,
   IF(AND(M73&lt;&gt;"",ISNUMBER(M73),M73&gt;0,NOT(ISNA(M73))),VLOOKUP(M73,'ESO dumped WayshrineInfo'!$K$3:$L$9994,2,FALSE),"")
),"")</f>
        <v>347</v>
      </c>
      <c r="AG73" t="str">
        <f>IF(AND(AF73&lt;&gt;"",ISNUMBER(AF73),NOT(ISNA(AF73))),VLOOKUP(AF73,'ESO zone constants'!$A$3:$D$9999,4,FALSE),"")</f>
        <v>Coldharbour</v>
      </c>
      <c r="AH73" s="44"/>
      <c r="AI73" s="43"/>
      <c r="AJ73" s="43"/>
      <c r="AK73" s="3" t="str">
        <f>IF(AND(G73&lt;&gt;"LIBSETS_SETTYPE_BATTLEGROUND",G73&lt;&gt;"LIBSETS_SETTYPE_SPECIAL"),IF(AL73&lt;&gt;"",VLOOKUP(AL73,'ESO zone constants'!$D$3:$H$4953,5,FALSE),""),"")</f>
        <v/>
      </c>
      <c r="AM73" s="44"/>
      <c r="AN73" s="43"/>
      <c r="AO73" s="43"/>
      <c r="AP73" s="3" t="str">
        <f>IF(AND(G73&lt;&gt;"LIBSETS_SETTYPE_BATTLEGROUND",G73&lt;&gt;"LIBSETS_SETTYPE_SPECIAL"),IF(AQ73&lt;&gt;"",VLOOKUP(AQ73,'ESO zone constants'!$D$3:$H$4953,5,FALSE),""),"")</f>
        <v/>
      </c>
      <c r="AR73" s="44"/>
      <c r="AS73" s="43"/>
      <c r="AT73" s="43"/>
      <c r="AU73" s="3" t="str">
        <f>IF(AND(G73&lt;&gt;"LIBSETS_SETTYPE_BATTLEGROUND",G73&lt;&gt;"LIBSETS_SETTYPE_SPECIAL"),IF(AV73&lt;&gt;"",VLOOKUP(AV73,'ESO zone constants'!$D$3:$H$4953,5,FALSE),""),"")</f>
        <v/>
      </c>
      <c r="AW73" s="44"/>
      <c r="AX73" s="43"/>
      <c r="AY73" s="43"/>
      <c r="AZ73" s="83" t="s">
        <v>2667</v>
      </c>
      <c r="BA73" s="83"/>
      <c r="BB73" s="83"/>
      <c r="BC73" s="21" t="str">
        <f>IF(A73="???","--","")&amp;IF(F73&lt;&gt;"Not in the game (anymore)",IF(A73&lt;&gt;"",CONCATENATE("[",A73,"] = {wayshrines={")&amp;IF(K73&lt;&gt;"",CONCATENATE(K73,","),"")&amp;IF(L73&lt;&gt;"",CONCATENATE(L73,","),"")&amp;IF(M73&lt;&gt;"",CONCATENATE(M73,","),"")&amp;CONCATENATE("}")&amp;IF(VALUE(N73)&gt;0,CONCATENATE(", traitsNeeded=",N73),"")&amp;CONCATENATE(", dlcId=",IF(T73&lt;&gt;"",T73,"DLC_BASE_GAME")),""),"")</f>
        <v>[91] = {wayshrines={184,184,184,}, dlcId=DLC_BASE_GAME</v>
      </c>
      <c r="BD73" s="21" t="str">
        <f>IF(F73&lt;&gt;"Not in the game (anymore)",IF(A73&lt;&gt;"",IF(Q73&lt;&gt;"",CONCATENATE(", zoneIds={",Q73),"")&amp;IF(Z73&lt;&gt;"",CONCATENATE(",",Z73),"")&amp;IF(AF73&lt;&gt;"",CONCATENATE(",",AF73),"")&amp;IF(AK73&lt;&gt;"",CONCATENATE(",",AK73),"")&amp;IF(AP73&lt;&gt;"",CONCATENATE(",",AP73),"")&amp;IF(AU73&lt;&gt;"",CONCATENATE(",",AU73),"")&amp;IF(Q73&lt;&gt;"",CONCATENATE("}",""),"")&amp;IF(OR(I73="true",I73="false",I73&lt;&gt;""), CONCATENATE(", veteran=", I73), ""),""),"")</f>
        <v>, zoneIds={11,347,347}, veteran=false</v>
      </c>
      <c r="BE73" s="21" t="str">
        <f>IF(A73&lt;&gt;"",IF(F73&lt;&gt;"Not in the game (anymore)",IF(A73&lt;&gt;"",", setType="&amp;G73,"")&amp;IF(J73="true",", multiTrialSet=true",""),"")
&amp; IF(AND(H73&lt;&gt;"",ISNUMBER(H73)),", undauntedChestId=" &amp; H73,""),"")</f>
        <v>, setType=LIBSETS_SETTYPE_DUNGEON</v>
      </c>
      <c r="BF73" s="21" t="str">
        <f>IF(A73&lt;&gt;"",IF(F73&lt;&gt;"Not in the game (anymore)",IF(AZ73&lt;&gt;"",", isProcSetAllowedInPvP="&amp; AZ73,"")
&amp; IF(F73&lt;&gt;"Not in the game (anymore)",
  IF(V73&lt;&gt;"",", dropMechanic={"&amp;V73&amp;IF(AB73&lt;&gt;"",","&amp;AB73,"")&amp;IF(AH73&lt;&gt;"",","&amp;AH73,"")&amp;IF(AM73&lt;&gt;"",","&amp;AM73,"")&amp;IF(AR73&lt;&gt;"",","&amp;AR73,"")&amp;IF(AW73&lt;&gt;"",","&amp;AW73,"")&amp;"}"
     &amp;IF(OR(W73&lt;&gt;"",AC73&lt;&gt;"",AI73&lt;&gt;"",AN73&lt;&gt;"",AS73&lt;&gt;"",AX73&lt;&gt;"",X73&lt;&gt;"",AD73&lt;&gt;"",AJ73&lt;&gt;"",AO73&lt;&gt;"",AT73&lt;&gt;"",AY73&lt;&gt;""),", dropMechanicDropLocationNames={"
        &amp; IF(OR(W73&lt;&gt;"",AC73&lt;&gt;"",AI73&lt;&gt;"",AN73&lt;&gt;"",AS73&lt;&gt;"",AX73&lt;&gt;""),"['en']={"&amp;IF(W73&lt;&gt;"","'"&amp;W73&amp;"',","'',")&amp;IF(AC73&lt;&gt;"","'"&amp;AC73&amp;"',","'',")&amp;IF(AI73&lt;&gt;"","'"&amp;AI73&amp;"',","'',")&amp;IF(AN73&lt;&gt;"","'"&amp;AN73&amp;"',","'',")&amp;IF(AS73&lt;&gt;"","'"&amp;AS73&amp;"',","'',")&amp;IF(AX73&lt;&gt;"","'"&amp;AX73&amp;"',","'',")&amp;"},","")
        &amp; IF(OR(X73&lt;&gt;"",AD73&lt;&gt;"",AJ73&lt;&gt;"",AO73&lt;&gt;"",AT73&lt;&gt;"",AY73&lt;&gt;""),"['de']={"&amp;IF(X73&lt;&gt;"","'"&amp;X73&amp;"',","'',")&amp;IF(AD73&lt;&gt;"","'"&amp;AD73&amp;"',","'',")&amp;IF(AJ73&lt;&gt;"","'"&amp;AJ73&amp;"',","'',")&amp;IF(AO73&lt;&gt;"","'"&amp;AO73&amp;"',","'',")&amp;IF(AT73&lt;&gt;"","'"&amp;AT73&amp;"',","'',")&amp;IF(AY73&lt;&gt;"","'"&amp;AY73&amp;"',","'',")&amp;"},","")
     &amp; "}",""),"")),""),"")</f>
        <v>, dropMechanic={LIBSETS_DROP_MECHANIC_GROUP_DUNGEON_BOSS,LIBSETS_DROP_MECHANIC_GROUP_DUNGEON_BOSS}</v>
      </c>
      <c r="BG73" s="21" t="str">
        <f>IF(A73&lt;&gt;"",IF(F73&lt;&gt;"Not in the game (anymore)",
IF(OR(BA73&lt;&gt;"",BB73&lt;&gt;""),", addTooltip={" &amp; IF(BA73&lt;&gt;"","['en']='"&amp; BA73 &amp; "',","")  &amp; IF(AND(BA73&lt;&gt;"",BA73&lt;&gt;BB73), IF(BB73&lt;&gt;"","['de']='"&amp; BB73 &amp; "',",""),"") &amp; "},","")
&amp; "},"
&amp; IF(C73&lt;&gt;"",CONCATENATE(" --",C73," / ",B73,"   [",IF(R73&lt;&gt;"",R73,""),IF(AA73&lt;&gt;"",", "&amp;AA73,""),IF(AG73&lt;&gt;"",", "&amp;AG73,""),IF(AL73&lt;&gt;"",", "&amp;AL73,""),IF(AQ73&lt;&gt;"",", "&amp;AQ73,""),IF(AV73&lt;&gt;"",", "&amp;AV73,""),"]")),""),"")</f>
        <v>}, --Oblivion\'s Edge / Vorteil des Vergessens   [Vaults of Madness, Coldharbour, Coldharbour]</v>
      </c>
    </row>
    <row r="74" spans="1:59" x14ac:dyDescent="0.25">
      <c r="A74" s="5">
        <v>92</v>
      </c>
      <c r="B74" t="s">
        <v>829</v>
      </c>
      <c r="C74" t="s">
        <v>2584</v>
      </c>
      <c r="D74" s="3">
        <f>A74</f>
        <v>92</v>
      </c>
      <c r="G74" s="8" t="s">
        <v>1474</v>
      </c>
      <c r="I74" t="s">
        <v>91</v>
      </c>
      <c r="J74" t="s">
        <v>91</v>
      </c>
      <c r="K74">
        <v>-2</v>
      </c>
      <c r="L74">
        <v>-2</v>
      </c>
      <c r="M74">
        <v>-2</v>
      </c>
      <c r="N74">
        <v>8</v>
      </c>
      <c r="O74" s="65" t="s">
        <v>138</v>
      </c>
      <c r="Q74" s="3">
        <f>IF(AND(G74&lt;&gt;"LIBSETS_SETTYPE_BATTLEGROUND",G74&lt;&gt;"LIBSETS_SETTYPE_SPECIAL"), IF(R74&lt;&gt;"",VLOOKUP(R74,'ESO zone constants'!$D$3:$H$10001,5,FALSE),""),"")</f>
        <v>208</v>
      </c>
      <c r="R74" t="str">
        <f>IF(AND(O74&lt;&gt;"",NOT(ISERROR(O74))),O74,
IF(AND(P74&lt;&gt;"",ISNUMBER(P74),P74&gt;0,NOT(ISNA(P74))),VLOOKUP(P74,'ESO zone constants'!$A$3:$D$9999,4,FALSE),
IF(AND(K74&lt;&gt;"",K74&gt;0,NOT(ISERROR(K74))),VLOOKUP(K74,'ESO dumped WayshrineInfo'!$K$3:$N$9994,4,FALSE),"")))</f>
        <v>The Earth Forge</v>
      </c>
      <c r="T74" s="19" t="str">
        <f>IF(AND(S74&lt;&gt;"",NOT(ISERROR(S74))),S74,IF(Q74&lt;&gt;"",IF(NOT(ISERROR(VLOOKUP(Q74,'ESO Dungeon constants'!$D$3:$H$9999,5,FALSE))),VLOOKUP(Q74,'ESO Dungeon constants'!$D$3:$I$9999,6,FALSE),VLOOKUP(Q74,'ESO zone constants'!$H$3:$K$9987,4,FALSE)),""))</f>
        <v>DLC_BASE_GAME</v>
      </c>
      <c r="U74" s="3" t="str">
        <f>IF(T74&lt;&gt;"",VLOOKUP(T74,'LibSets constants'!$B$4:$C$1003,2,FALSE),"")</f>
        <v>Included in base game</v>
      </c>
      <c r="V74" s="33" t="s">
        <v>3359</v>
      </c>
      <c r="Y74" s="65">
        <v>643</v>
      </c>
      <c r="Z74" s="3">
        <f>IF(AND(G74&lt;&gt;"LIBSETS_SETTYPE_BATTLEGROUND",G74&lt;&gt;"LIBSETS_SETTYPE_SPECIAL"),
IF(AND(Y74&lt;&gt;"",ISNUMBER(Y74),NOT(ISNA(Y74))),Y74,
   IF(AND(L74&lt;&gt;"",ISNUMBER(L74),L74&gt;0,NOT(ISNA(L74))),VLOOKUP(L74,'ESO dumped WayshrineInfo'!$K$3:$L$9994,2,FALSE),"")
),"")</f>
        <v>643</v>
      </c>
      <c r="AA74" t="str">
        <f>IF(AND(Z74&lt;&gt;"",ISNUMBER(Z74),NOT(ISNA(Z74))),VLOOKUP(Z74,'ESO zone constants'!$A$3:$D$9999,4,FALSE),"")</f>
        <v>Imperial Sewers</v>
      </c>
      <c r="AB74" s="33" t="s">
        <v>3359</v>
      </c>
      <c r="AC74" s="43"/>
      <c r="AD74" s="43"/>
      <c r="AE74" s="43"/>
      <c r="AF74" s="3" t="str">
        <f>IF(AND(G74&lt;&gt;"LIBSETS_SETTYPE_BATTLEGROUND",G74&lt;&gt;"LIBSETS_SETTYPE_SPECIAL"),
IF(AND(AE74&lt;&gt;"",ISNUMBER(AE74),NOT(ISNA(AE74))),AE74,
   IF(AND(M74&lt;&gt;"",ISNUMBER(M74),M74&gt;0,NOT(ISNA(M74))),VLOOKUP(M74,'ESO dumped WayshrineInfo'!$K$3:$L$9994,2,FALSE),"")
),"")</f>
        <v/>
      </c>
      <c r="AG74" t="str">
        <f>IF(AND(AF74&lt;&gt;"",ISNUMBER(AF74),NOT(ISNA(AF74))),VLOOKUP(AF74,'ESO zone constants'!$A$3:$D$9999,4,FALSE),"")</f>
        <v/>
      </c>
      <c r="AH74" s="44"/>
      <c r="AI74" s="43"/>
      <c r="AJ74" s="43"/>
      <c r="AK74" s="3" t="str">
        <f>IF(AND(G74&lt;&gt;"LIBSETS_SETTYPE_BATTLEGROUND",G74&lt;&gt;"LIBSETS_SETTYPE_SPECIAL"),IF(AL74&lt;&gt;"",VLOOKUP(AL74,'ESO zone constants'!$D$3:$H$4953,5,FALSE),""),"")</f>
        <v/>
      </c>
      <c r="AM74" s="44"/>
      <c r="AN74" s="43"/>
      <c r="AO74" s="43"/>
      <c r="AP74" s="3" t="str">
        <f>IF(AND(G74&lt;&gt;"LIBSETS_SETTYPE_BATTLEGROUND",G74&lt;&gt;"LIBSETS_SETTYPE_SPECIAL"),IF(AQ74&lt;&gt;"",VLOOKUP(AQ74,'ESO zone constants'!$D$3:$H$4953,5,FALSE),""),"")</f>
        <v/>
      </c>
      <c r="AR74" s="44"/>
      <c r="AS74" s="43"/>
      <c r="AT74" s="43"/>
      <c r="AU74" s="3" t="str">
        <f>IF(AND(G74&lt;&gt;"LIBSETS_SETTYPE_BATTLEGROUND",G74&lt;&gt;"LIBSETS_SETTYPE_SPECIAL"),IF(AV74&lt;&gt;"",VLOOKUP(AV74,'ESO zone constants'!$D$3:$H$4953,5,FALSE),""),"")</f>
        <v/>
      </c>
      <c r="AW74" s="44"/>
      <c r="AX74" s="43"/>
      <c r="AY74" s="43"/>
      <c r="AZ74" s="83" t="s">
        <v>2667</v>
      </c>
      <c r="BA74" s="83"/>
      <c r="BB74" s="83"/>
      <c r="BC74" s="21" t="str">
        <f>IF(A74="???","--","")&amp;IF(F74&lt;&gt;"Not in the game (anymore)",IF(A74&lt;&gt;"",CONCATENATE("[",A74,"] = {wayshrines={")&amp;IF(K74&lt;&gt;"",CONCATENATE(K74,","),"")&amp;IF(L74&lt;&gt;"",CONCATENATE(L74,","),"")&amp;IF(M74&lt;&gt;"",CONCATENATE(M74,","),"")&amp;CONCATENATE("}")&amp;IF(VALUE(N74)&gt;0,CONCATENATE(", traitsNeeded=",N74),"")&amp;CONCATENATE(", dlcId=",IF(T74&lt;&gt;"",T74,"DLC_BASE_GAME")),""),"")</f>
        <v>[92] = {wayshrines={-2,-2,-2,}, traitsNeeded=8, dlcId=DLC_BASE_GAME</v>
      </c>
      <c r="BD74" s="21" t="str">
        <f>IF(F74&lt;&gt;"Not in the game (anymore)",IF(A74&lt;&gt;"",IF(Q74&lt;&gt;"",CONCATENATE(", zoneIds={",Q74),"")&amp;IF(Z74&lt;&gt;"",CONCATENATE(",",Z74),"")&amp;IF(AF74&lt;&gt;"",CONCATENATE(",",AF74),"")&amp;IF(AK74&lt;&gt;"",CONCATENATE(",",AK74),"")&amp;IF(AP74&lt;&gt;"",CONCATENATE(",",AP74),"")&amp;IF(AU74&lt;&gt;"",CONCATENATE(",",AU74),"")&amp;IF(Q74&lt;&gt;"",CONCATENATE("}",""),"")&amp;IF(OR(I74="true",I74="false",I74&lt;&gt;""), CONCATENATE(", veteran=", I74), ""),""),"")</f>
        <v>, zoneIds={208,643}, veteran=false</v>
      </c>
      <c r="BE74" s="21" t="str">
        <f>IF(A74&lt;&gt;"",IF(F74&lt;&gt;"Not in the game (anymore)",IF(A74&lt;&gt;"",", setType="&amp;G74,"")&amp;IF(J74="true",", multiTrialSet=true",""),"")
&amp; IF(AND(H74&lt;&gt;"",ISNUMBER(H74)),", undauntedChestId=" &amp; H74,""),"")</f>
        <v>, setType=LIBSETS_SETTYPE_CRAFTED</v>
      </c>
      <c r="BF74" s="21" t="str">
        <f>IF(A74&lt;&gt;"",IF(F74&lt;&gt;"Not in the game (anymore)",IF(AZ74&lt;&gt;"",", isProcSetAllowedInPvP="&amp; AZ74,"")
&amp; IF(F74&lt;&gt;"Not in the game (anymore)",
  IF(V74&lt;&gt;"",", dropMechanic={"&amp;V74&amp;IF(AB74&lt;&gt;"",","&amp;AB74,"")&amp;IF(AH74&lt;&gt;"",","&amp;AH74,"")&amp;IF(AM74&lt;&gt;"",","&amp;AM74,"")&amp;IF(AR74&lt;&gt;"",","&amp;AR74,"")&amp;IF(AW74&lt;&gt;"",","&amp;AW74,"")&amp;"}"
     &amp;IF(OR(W74&lt;&gt;"",AC74&lt;&gt;"",AI74&lt;&gt;"",AN74&lt;&gt;"",AS74&lt;&gt;"",AX74&lt;&gt;"",X74&lt;&gt;"",AD74&lt;&gt;"",AJ74&lt;&gt;"",AO74&lt;&gt;"",AT74&lt;&gt;"",AY74&lt;&gt;""),", dropMechanicDropLocationNames={"
        &amp; IF(OR(W74&lt;&gt;"",AC74&lt;&gt;"",AI74&lt;&gt;"",AN74&lt;&gt;"",AS74&lt;&gt;"",AX74&lt;&gt;""),"['en']={"&amp;IF(W74&lt;&gt;"","'"&amp;W74&amp;"',","'',")&amp;IF(AC74&lt;&gt;"","'"&amp;AC74&amp;"',","'',")&amp;IF(AI74&lt;&gt;"","'"&amp;AI74&amp;"',","'',")&amp;IF(AN74&lt;&gt;"","'"&amp;AN74&amp;"',","'',")&amp;IF(AS74&lt;&gt;"","'"&amp;AS74&amp;"',","'',")&amp;IF(AX74&lt;&gt;"","'"&amp;AX74&amp;"',","'',")&amp;"},","")
        &amp; IF(OR(X74&lt;&gt;"",AD74&lt;&gt;"",AJ74&lt;&gt;"",AO74&lt;&gt;"",AT74&lt;&gt;"",AY74&lt;&gt;""),"['de']={"&amp;IF(X74&lt;&gt;"","'"&amp;X74&amp;"',","'',")&amp;IF(AD74&lt;&gt;"","'"&amp;AD74&amp;"',","'',")&amp;IF(AJ74&lt;&gt;"","'"&amp;AJ74&amp;"',","'',")&amp;IF(AO74&lt;&gt;"","'"&amp;AO74&amp;"',","'',")&amp;IF(AT74&lt;&gt;"","'"&amp;AT74&amp;"',","'',")&amp;IF(AY74&lt;&gt;"","'"&amp;AY74&amp;"',","'',")&amp;"},","")
     &amp; "}",""),"")),""),"")</f>
        <v>, dropMechanic={LIBSETS_DROP_MECHANIC_CRAFTED,LIBSETS_DROP_MECHANIC_CRAFTED}</v>
      </c>
      <c r="BG74" s="21" t="str">
        <f>IF(A74&lt;&gt;"",IF(F74&lt;&gt;"Not in the game (anymore)",
IF(OR(BA74&lt;&gt;"",BB74&lt;&gt;""),", addTooltip={" &amp; IF(BA74&lt;&gt;"","['en']='"&amp; BA74 &amp; "',","")  &amp; IF(AND(BA74&lt;&gt;"",BA74&lt;&gt;BB74), IF(BB74&lt;&gt;"","['de']='"&amp; BB74 &amp; "',",""),"") &amp; "},","")
&amp; "},"
&amp; IF(C74&lt;&gt;"",CONCATENATE(" --",C74," / ",B74,"   [",IF(R74&lt;&gt;"",R74,""),IF(AA74&lt;&gt;"",", "&amp;AA74,""),IF(AG74&lt;&gt;"",", "&amp;AG74,""),IF(AL74&lt;&gt;"",", "&amp;AL74,""),IF(AQ74&lt;&gt;"",", "&amp;AQ74,""),IF(AV74&lt;&gt;"",", "&amp;AV74,""),"]")),""),"")</f>
        <v>}, --Kagrenac\'s Hope / Kagrenacs Hoffnung   [The Earth Forge, Imperial Sewers]</v>
      </c>
    </row>
    <row r="75" spans="1:59" x14ac:dyDescent="0.25">
      <c r="A75" s="12">
        <v>93</v>
      </c>
      <c r="B75" t="s">
        <v>830</v>
      </c>
      <c r="C75" t="s">
        <v>2585</v>
      </c>
      <c r="D75" s="3">
        <f>A75</f>
        <v>93</v>
      </c>
      <c r="G75" s="8" t="s">
        <v>1480</v>
      </c>
      <c r="I75" t="s">
        <v>91</v>
      </c>
      <c r="J75" t="s">
        <v>91</v>
      </c>
      <c r="K75">
        <v>17</v>
      </c>
      <c r="L75">
        <v>17</v>
      </c>
      <c r="M75">
        <v>17</v>
      </c>
      <c r="O75" s="65" t="s">
        <v>104</v>
      </c>
      <c r="Q75" s="3">
        <f>IF(AND(G75&lt;&gt;"LIBSETS_SETTYPE_BATTLEGROUND",G75&lt;&gt;"LIBSETS_SETTYPE_SPECIAL"), IF(R75&lt;&gt;"",VLOOKUP(R75,'ESO zone constants'!$D$3:$H$10001,5,FALSE),""),"")</f>
        <v>19</v>
      </c>
      <c r="R75" t="str">
        <f>IF(AND(O75&lt;&gt;"",NOT(ISERROR(O75))),O75,
IF(AND(P75&lt;&gt;"",ISNUMBER(P75),P75&gt;0,NOT(ISNA(P75))),VLOOKUP(P75,'ESO zone constants'!$A$3:$D$9999,4,FALSE),
IF(AND(K75&lt;&gt;"",K75&gt;0,NOT(ISERROR(K75))),VLOOKUP(K75,'ESO dumped WayshrineInfo'!$K$3:$N$9994,4,FALSE),"")))</f>
        <v>Stormhaven</v>
      </c>
      <c r="T75" s="19" t="str">
        <f>IF(AND(S75&lt;&gt;"",NOT(ISERROR(S75))),S75,IF(Q75&lt;&gt;"",IF(NOT(ISERROR(VLOOKUP(Q75,'ESO Dungeon constants'!$D$3:$H$9999,5,FALSE))),VLOOKUP(Q75,'ESO Dungeon constants'!$D$3:$I$9999,6,FALSE),VLOOKUP(Q75,'ESO zone constants'!$H$3:$K$9987,4,FALSE)),""))</f>
        <v>DLC_BASE_GAME</v>
      </c>
      <c r="U75" s="3" t="str">
        <f>IF(T75&lt;&gt;"",VLOOKUP(T75,'LibSets constants'!$B$4:$C$1003,2,FALSE),"")</f>
        <v>Included in base game</v>
      </c>
      <c r="V75" s="33" t="s">
        <v>1560</v>
      </c>
      <c r="Y75" s="65"/>
      <c r="Z75" s="3">
        <f>IF(AND(G75&lt;&gt;"LIBSETS_SETTYPE_BATTLEGROUND",G75&lt;&gt;"LIBSETS_SETTYPE_SPECIAL"),
IF(AND(Y75&lt;&gt;"",ISNUMBER(Y75),NOT(ISNA(Y75))),Y75,
   IF(AND(L75&lt;&gt;"",ISNUMBER(L75),L75&gt;0,NOT(ISNA(L75))),VLOOKUP(L75,'ESO dumped WayshrineInfo'!$K$3:$L$9994,2,FALSE),"")
),"")</f>
        <v>19</v>
      </c>
      <c r="AA75" t="str">
        <f>IF(AND(Z75&lt;&gt;"",ISNUMBER(Z75),NOT(ISNA(Z75))),VLOOKUP(Z75,'ESO zone constants'!$A$3:$D$9999,4,FALSE),"")</f>
        <v>Stormhaven</v>
      </c>
      <c r="AB75" s="33" t="s">
        <v>1561</v>
      </c>
      <c r="AC75" s="43"/>
      <c r="AD75" s="43"/>
      <c r="AE75" s="43"/>
      <c r="AF75" s="3">
        <f>IF(AND(G75&lt;&gt;"LIBSETS_SETTYPE_BATTLEGROUND",G75&lt;&gt;"LIBSETS_SETTYPE_SPECIAL"),
IF(AND(AE75&lt;&gt;"",ISNUMBER(AE75),NOT(ISNA(AE75))),AE75,
   IF(AND(M75&lt;&gt;"",ISNUMBER(M75),M75&gt;0,NOT(ISNA(M75))),VLOOKUP(M75,'ESO dumped WayshrineInfo'!$K$3:$L$9994,2,FALSE),"")
),"")</f>
        <v>19</v>
      </c>
      <c r="AG75" t="str">
        <f>IF(AND(AF75&lt;&gt;"",ISNUMBER(AF75),NOT(ISNA(AF75))),VLOOKUP(AF75,'ESO zone constants'!$A$3:$D$9999,4,FALSE),"")</f>
        <v>Stormhaven</v>
      </c>
      <c r="AH75" s="44" t="s">
        <v>1562</v>
      </c>
      <c r="AI75" s="43"/>
      <c r="AJ75" s="43"/>
      <c r="AK75" s="3">
        <f>IF(AND(G75&lt;&gt;"LIBSETS_SETTYPE_BATTLEGROUND",G75&lt;&gt;"LIBSETS_SETTYPE_SPECIAL"),IF(AL75&lt;&gt;"",VLOOKUP(AL75,'ESO zone constants'!$D$3:$H$4953,5,FALSE),""),"")</f>
        <v>19</v>
      </c>
      <c r="AL75" t="s">
        <v>104</v>
      </c>
      <c r="AM75" s="44" t="s">
        <v>1563</v>
      </c>
      <c r="AN75" s="43"/>
      <c r="AO75" s="43"/>
      <c r="AP75" s="3" t="str">
        <f>IF(AND(G75&lt;&gt;"LIBSETS_SETTYPE_BATTLEGROUND",G75&lt;&gt;"LIBSETS_SETTYPE_SPECIAL"),IF(AQ75&lt;&gt;"",VLOOKUP(AQ75,'ESO zone constants'!$D$3:$H$4953,5,FALSE),""),"")</f>
        <v/>
      </c>
      <c r="AR75" s="44"/>
      <c r="AS75" s="43"/>
      <c r="AT75" s="43"/>
      <c r="AU75" s="3" t="str">
        <f>IF(AND(G75&lt;&gt;"LIBSETS_SETTYPE_BATTLEGROUND",G75&lt;&gt;"LIBSETS_SETTYPE_SPECIAL"),IF(AV75&lt;&gt;"",VLOOKUP(AV75,'ESO zone constants'!$D$3:$H$4953,5,FALSE),""),"")</f>
        <v/>
      </c>
      <c r="AW75" s="44"/>
      <c r="AX75" s="43"/>
      <c r="AY75" s="43"/>
      <c r="AZ75" s="83" t="s">
        <v>2667</v>
      </c>
      <c r="BA75" s="83"/>
      <c r="BB75" s="83"/>
      <c r="BC75" s="21" t="str">
        <f>IF(A75="???","--","")&amp;IF(F75&lt;&gt;"Not in the game (anymore)",IF(A75&lt;&gt;"",CONCATENATE("[",A75,"] = {wayshrines={")&amp;IF(K75&lt;&gt;"",CONCATENATE(K75,","),"")&amp;IF(L75&lt;&gt;"",CONCATENATE(L75,","),"")&amp;IF(M75&lt;&gt;"",CONCATENATE(M75,","),"")&amp;CONCATENATE("}")&amp;IF(VALUE(N75)&gt;0,CONCATENATE(", traitsNeeded=",N75),"")&amp;CONCATENATE(", dlcId=",IF(T75&lt;&gt;"",T75,"DLC_BASE_GAME")),""),"")</f>
        <v>[93] = {wayshrines={17,17,17,}, dlcId=DLC_BASE_GAME</v>
      </c>
      <c r="BD75" s="21" t="str">
        <f>IF(F75&lt;&gt;"Not in the game (anymore)",IF(A75&lt;&gt;"",IF(Q75&lt;&gt;"",CONCATENATE(", zoneIds={",Q75),"")&amp;IF(Z75&lt;&gt;"",CONCATENATE(",",Z75),"")&amp;IF(AF75&lt;&gt;"",CONCATENATE(",",AF75),"")&amp;IF(AK75&lt;&gt;"",CONCATENATE(",",AK75),"")&amp;IF(AP75&lt;&gt;"",CONCATENATE(",",AP75),"")&amp;IF(AU75&lt;&gt;"",CONCATENATE(",",AU75),"")&amp;IF(Q75&lt;&gt;"",CONCATENATE("}",""),"")&amp;IF(OR(I75="true",I75="false",I75&lt;&gt;""), CONCATENATE(", veteran=", I75), ""),""),"")</f>
        <v>, zoneIds={19,19,19,19}, veteran=false</v>
      </c>
      <c r="BE75" s="21" t="str">
        <f>IF(A75&lt;&gt;"",IF(F75&lt;&gt;"Not in the game (anymore)",IF(A75&lt;&gt;"",", setType="&amp;G75,"")&amp;IF(J75="true",", multiTrialSet=true",""),"")
&amp; IF(AND(H75&lt;&gt;"",ISNUMBER(H75)),", undauntedChestId=" &amp; H75,""),"")</f>
        <v>, setType=LIBSETS_SETTYPE_OVERLAND</v>
      </c>
      <c r="BF75" s="21" t="str">
        <f>IF(A75&lt;&gt;"",IF(F75&lt;&gt;"Not in the game (anymore)",IF(AZ75&lt;&gt;"",", isProcSetAllowedInPvP="&amp; AZ75,"")
&amp; IF(F75&lt;&gt;"Not in the game (anymore)",
  IF(V75&lt;&gt;"",", dropMechanic={"&amp;V75&amp;IF(AB75&lt;&gt;"",","&amp;AB75,"")&amp;IF(AH75&lt;&gt;"",","&amp;AH75,"")&amp;IF(AM75&lt;&gt;"",","&amp;AM75,"")&amp;IF(AR75&lt;&gt;"",","&amp;AR75,"")&amp;IF(AW75&lt;&gt;"",","&amp;AW75,"")&amp;"}"
     &amp;IF(OR(W75&lt;&gt;"",AC75&lt;&gt;"",AI75&lt;&gt;"",AN75&lt;&gt;"",AS75&lt;&gt;"",AX75&lt;&gt;"",X75&lt;&gt;"",AD75&lt;&gt;"",AJ75&lt;&gt;"",AO75&lt;&gt;"",AT75&lt;&gt;"",AY75&lt;&gt;""),", dropMechanicDropLocationNames={"
        &amp; IF(OR(W75&lt;&gt;"",AC75&lt;&gt;"",AI75&lt;&gt;"",AN75&lt;&gt;"",AS75&lt;&gt;"",AX75&lt;&gt;""),"['en']={"&amp;IF(W75&lt;&gt;"","'"&amp;W75&amp;"',","'',")&amp;IF(AC75&lt;&gt;"","'"&amp;AC75&amp;"',","'',")&amp;IF(AI75&lt;&gt;"","'"&amp;AI75&amp;"',","'',")&amp;IF(AN75&lt;&gt;"","'"&amp;AN75&amp;"',","'',")&amp;IF(AS75&lt;&gt;"","'"&amp;AS75&amp;"',","'',")&amp;IF(AX75&lt;&gt;"","'"&amp;AX75&amp;"',","'',")&amp;"},","")
        &amp; IF(OR(X75&lt;&gt;"",AD75&lt;&gt;"",AJ75&lt;&gt;"",AO75&lt;&gt;"",AT75&lt;&gt;"",AY75&lt;&gt;""),"['de']={"&amp;IF(X75&lt;&gt;"","'"&amp;X75&amp;"',","'',")&amp;IF(AD75&lt;&gt;"","'"&amp;AD75&amp;"',","'',")&amp;IF(AJ75&lt;&gt;"","'"&amp;AJ75&amp;"',","'',")&amp;IF(AO75&lt;&gt;"","'"&amp;AO75&amp;"',","'',")&amp;IF(AT75&lt;&gt;"","'"&amp;AT75&amp;"',","'',")&amp;IF(AY75&lt;&gt;"","'"&amp;AY75&amp;"',","'',")&amp;"},","")
     &amp; "}",""),"")),""),"")</f>
        <v>, dropMechanic={LIBSETS_DROP_MECHANIC_OVERLAND_BOSS_DELVE,LIBSETS_DROP_MECHANIC_OVERLAND_WORLDBOSS,LIBSETS_DROP_MECHANIC_OVERLAND_BOSS_PUBLIC_DUNGEON,LIBSETS_DROP_MECHANIC_OVERLAND_CHEST}</v>
      </c>
      <c r="BG75" s="21" t="str">
        <f>IF(A75&lt;&gt;"",IF(F75&lt;&gt;"Not in the game (anymore)",
IF(OR(BA75&lt;&gt;"",BB75&lt;&gt;""),", addTooltip={" &amp; IF(BA75&lt;&gt;"","['en']='"&amp; BA75 &amp; "',","")  &amp; IF(AND(BA75&lt;&gt;"",BA75&lt;&gt;BB75), IF(BB75&lt;&gt;"","['de']='"&amp; BB75 &amp; "',",""),"") &amp; "},","")
&amp; "},"
&amp; IF(C75&lt;&gt;"",CONCATENATE(" --",C75," / ",B75,"   [",IF(R75&lt;&gt;"",R75,""),IF(AA75&lt;&gt;"",", "&amp;AA75,""),IF(AG75&lt;&gt;"",", "&amp;AG75,""),IF(AL75&lt;&gt;"",", "&amp;AL75,""),IF(AQ75&lt;&gt;"",", "&amp;AQ75,""),IF(AV75&lt;&gt;"",", "&amp;AV75,""),"]")),""),"")</f>
        <v>}, --Storm Knight\'s Plate / Wut des Sturmritters   [Stormhaven, Stormhaven, Stormhaven, Stormhaven]</v>
      </c>
    </row>
    <row r="76" spans="1:59" x14ac:dyDescent="0.25">
      <c r="A76" s="12">
        <v>94</v>
      </c>
      <c r="B76" t="s">
        <v>831</v>
      </c>
      <c r="C76" t="s">
        <v>2586</v>
      </c>
      <c r="D76" s="3">
        <f>A76</f>
        <v>94</v>
      </c>
      <c r="E76" s="42"/>
      <c r="G76" s="8" t="s">
        <v>1480</v>
      </c>
      <c r="I76" t="s">
        <v>91</v>
      </c>
      <c r="J76" t="s">
        <v>91</v>
      </c>
      <c r="K76">
        <v>131</v>
      </c>
      <c r="L76">
        <v>131</v>
      </c>
      <c r="M76">
        <v>131</v>
      </c>
      <c r="O76" s="65" t="s">
        <v>241</v>
      </c>
      <c r="Q76" s="3">
        <f>IF(AND(G76&lt;&gt;"LIBSETS_SETTYPE_BATTLEGROUND",G76&lt;&gt;"LIBSETS_SETTYPE_SPECIAL"), IF(R76&lt;&gt;"",VLOOKUP(R76,'ESO zone constants'!$D$3:$H$10001,5,FALSE),""),"")</f>
        <v>347</v>
      </c>
      <c r="R76" t="str">
        <f>IF(AND(O76&lt;&gt;"",NOT(ISERROR(O76))),O76,
IF(AND(P76&lt;&gt;"",ISNUMBER(P76),P76&gt;0,NOT(ISNA(P76))),VLOOKUP(P76,'ESO zone constants'!$A$3:$D$9999,4,FALSE),
IF(AND(K76&lt;&gt;"",K76&gt;0,NOT(ISERROR(K76))),VLOOKUP(K76,'ESO dumped WayshrineInfo'!$K$3:$N$9994,4,FALSE),"")))</f>
        <v>Coldharbour</v>
      </c>
      <c r="T76" s="19" t="str">
        <f>IF(AND(S76&lt;&gt;"",NOT(ISERROR(S76))),S76,IF(Q76&lt;&gt;"",IF(NOT(ISERROR(VLOOKUP(Q76,'ESO Dungeon constants'!$D$3:$H$9999,5,FALSE))),VLOOKUP(Q76,'ESO Dungeon constants'!$D$3:$I$9999,6,FALSE),VLOOKUP(Q76,'ESO zone constants'!$H$3:$K$9987,4,FALSE)),""))</f>
        <v>DLC_BASE_GAME</v>
      </c>
      <c r="U76" s="3" t="str">
        <f>IF(T76&lt;&gt;"",VLOOKUP(T76,'LibSets constants'!$B$4:$C$1003,2,FALSE),"")</f>
        <v>Included in base game</v>
      </c>
      <c r="V76" s="33" t="s">
        <v>1560</v>
      </c>
      <c r="Y76" s="65"/>
      <c r="Z76" s="3">
        <f>IF(AND(G76&lt;&gt;"LIBSETS_SETTYPE_BATTLEGROUND",G76&lt;&gt;"LIBSETS_SETTYPE_SPECIAL"),
IF(AND(Y76&lt;&gt;"",ISNUMBER(Y76),NOT(ISNA(Y76))),Y76,
   IF(AND(L76&lt;&gt;"",ISNUMBER(L76),L76&gt;0,NOT(ISNA(L76))),VLOOKUP(L76,'ESO dumped WayshrineInfo'!$K$3:$L$9994,2,FALSE),"")
),"")</f>
        <v>347</v>
      </c>
      <c r="AA76" t="str">
        <f>IF(AND(Z76&lt;&gt;"",ISNUMBER(Z76),NOT(ISNA(Z76))),VLOOKUP(Z76,'ESO zone constants'!$A$3:$D$9999,4,FALSE),"")</f>
        <v>Coldharbour</v>
      </c>
      <c r="AB76" s="33" t="s">
        <v>1561</v>
      </c>
      <c r="AC76" s="43"/>
      <c r="AD76" s="43"/>
      <c r="AE76" s="43"/>
      <c r="AF76" s="3">
        <f>IF(AND(G76&lt;&gt;"LIBSETS_SETTYPE_BATTLEGROUND",G76&lt;&gt;"LIBSETS_SETTYPE_SPECIAL"),
IF(AND(AE76&lt;&gt;"",ISNUMBER(AE76),NOT(ISNA(AE76))),AE76,
   IF(AND(M76&lt;&gt;"",ISNUMBER(M76),M76&gt;0,NOT(ISNA(M76))),VLOOKUP(M76,'ESO dumped WayshrineInfo'!$K$3:$L$9994,2,FALSE),"")
),"")</f>
        <v>347</v>
      </c>
      <c r="AG76" t="str">
        <f>IF(AND(AF76&lt;&gt;"",ISNUMBER(AF76),NOT(ISNA(AF76))),VLOOKUP(AF76,'ESO zone constants'!$A$3:$D$9999,4,FALSE),"")</f>
        <v>Coldharbour</v>
      </c>
      <c r="AH76" s="44" t="s">
        <v>1562</v>
      </c>
      <c r="AI76" s="43"/>
      <c r="AJ76" s="43"/>
      <c r="AK76" s="3">
        <f>IF(AND(G76&lt;&gt;"LIBSETS_SETTYPE_BATTLEGROUND",G76&lt;&gt;"LIBSETS_SETTYPE_SPECIAL"),IF(AL76&lt;&gt;"",VLOOKUP(AL76,'ESO zone constants'!$D$3:$H$4953,5,FALSE),""),"")</f>
        <v>347</v>
      </c>
      <c r="AL76" t="s">
        <v>241</v>
      </c>
      <c r="AM76" s="44" t="s">
        <v>1563</v>
      </c>
      <c r="AN76" s="43"/>
      <c r="AO76" s="43"/>
      <c r="AP76" s="3" t="str">
        <f>IF(AND(G76&lt;&gt;"LIBSETS_SETTYPE_BATTLEGROUND",G76&lt;&gt;"LIBSETS_SETTYPE_SPECIAL"),IF(AQ76&lt;&gt;"",VLOOKUP(AQ76,'ESO zone constants'!$D$3:$H$4953,5,FALSE),""),"")</f>
        <v/>
      </c>
      <c r="AR76" s="44"/>
      <c r="AS76" s="43"/>
      <c r="AT76" s="43"/>
      <c r="AU76" s="3" t="str">
        <f>IF(AND(G76&lt;&gt;"LIBSETS_SETTYPE_BATTLEGROUND",G76&lt;&gt;"LIBSETS_SETTYPE_SPECIAL"),IF(AV76&lt;&gt;"",VLOOKUP(AV76,'ESO zone constants'!$D$3:$H$4953,5,FALSE),""),"")</f>
        <v/>
      </c>
      <c r="AW76" s="44"/>
      <c r="AX76" s="43"/>
      <c r="AY76" s="43"/>
      <c r="AZ76" s="83" t="s">
        <v>2667</v>
      </c>
      <c r="BA76" s="83"/>
      <c r="BB76" s="83"/>
      <c r="BC76" s="21" t="str">
        <f>IF(A76="???","--","")&amp;IF(F76&lt;&gt;"Not in the game (anymore)",IF(A76&lt;&gt;"",CONCATENATE("[",A76,"] = {wayshrines={")&amp;IF(K76&lt;&gt;"",CONCATENATE(K76,","),"")&amp;IF(L76&lt;&gt;"",CONCATENATE(L76,","),"")&amp;IF(M76&lt;&gt;"",CONCATENATE(M76,","),"")&amp;CONCATENATE("}")&amp;IF(VALUE(N76)&gt;0,CONCATENATE(", traitsNeeded=",N76),"")&amp;CONCATENATE(", dlcId=",IF(T76&lt;&gt;"",T76,"DLC_BASE_GAME")),""),"")</f>
        <v>[94] = {wayshrines={131,131,131,}, dlcId=DLC_BASE_GAME</v>
      </c>
      <c r="BD76" s="21" t="str">
        <f>IF(F76&lt;&gt;"Not in the game (anymore)",IF(A76&lt;&gt;"",IF(Q76&lt;&gt;"",CONCATENATE(", zoneIds={",Q76),"")&amp;IF(Z76&lt;&gt;"",CONCATENATE(",",Z76),"")&amp;IF(AF76&lt;&gt;"",CONCATENATE(",",AF76),"")&amp;IF(AK76&lt;&gt;"",CONCATENATE(",",AK76),"")&amp;IF(AP76&lt;&gt;"",CONCATENATE(",",AP76),"")&amp;IF(AU76&lt;&gt;"",CONCATENATE(",",AU76),"")&amp;IF(Q76&lt;&gt;"",CONCATENATE("}",""),"")&amp;IF(OR(I76="true",I76="false",I76&lt;&gt;""), CONCATENATE(", veteran=", I76), ""),""),"")</f>
        <v>, zoneIds={347,347,347,347}, veteran=false</v>
      </c>
      <c r="BE76" s="21" t="str">
        <f>IF(A76&lt;&gt;"",IF(F76&lt;&gt;"Not in the game (anymore)",IF(A76&lt;&gt;"",", setType="&amp;G76,"")&amp;IF(J76="true",", multiTrialSet=true",""),"")
&amp; IF(AND(H76&lt;&gt;"",ISNUMBER(H76)),", undauntedChestId=" &amp; H76,""),"")</f>
        <v>, setType=LIBSETS_SETTYPE_OVERLAND</v>
      </c>
      <c r="BF76" s="21" t="str">
        <f>IF(A76&lt;&gt;"",IF(F76&lt;&gt;"Not in the game (anymore)",IF(AZ76&lt;&gt;"",", isProcSetAllowedInPvP="&amp; AZ76,"")
&amp; IF(F76&lt;&gt;"Not in the game (anymore)",
  IF(V76&lt;&gt;"",", dropMechanic={"&amp;V76&amp;IF(AB76&lt;&gt;"",","&amp;AB76,"")&amp;IF(AH76&lt;&gt;"",","&amp;AH76,"")&amp;IF(AM76&lt;&gt;"",","&amp;AM76,"")&amp;IF(AR76&lt;&gt;"",","&amp;AR76,"")&amp;IF(AW76&lt;&gt;"",","&amp;AW76,"")&amp;"}"
     &amp;IF(OR(W76&lt;&gt;"",AC76&lt;&gt;"",AI76&lt;&gt;"",AN76&lt;&gt;"",AS76&lt;&gt;"",AX76&lt;&gt;"",X76&lt;&gt;"",AD76&lt;&gt;"",AJ76&lt;&gt;"",AO76&lt;&gt;"",AT76&lt;&gt;"",AY76&lt;&gt;""),", dropMechanicDropLocationNames={"
        &amp; IF(OR(W76&lt;&gt;"",AC76&lt;&gt;"",AI76&lt;&gt;"",AN76&lt;&gt;"",AS76&lt;&gt;"",AX76&lt;&gt;""),"['en']={"&amp;IF(W76&lt;&gt;"","'"&amp;W76&amp;"',","'',")&amp;IF(AC76&lt;&gt;"","'"&amp;AC76&amp;"',","'',")&amp;IF(AI76&lt;&gt;"","'"&amp;AI76&amp;"',","'',")&amp;IF(AN76&lt;&gt;"","'"&amp;AN76&amp;"',","'',")&amp;IF(AS76&lt;&gt;"","'"&amp;AS76&amp;"',","'',")&amp;IF(AX76&lt;&gt;"","'"&amp;AX76&amp;"',","'',")&amp;"},","")
        &amp; IF(OR(X76&lt;&gt;"",AD76&lt;&gt;"",AJ76&lt;&gt;"",AO76&lt;&gt;"",AT76&lt;&gt;"",AY76&lt;&gt;""),"['de']={"&amp;IF(X76&lt;&gt;"","'"&amp;X76&amp;"',","'',")&amp;IF(AD76&lt;&gt;"","'"&amp;AD76&amp;"',","'',")&amp;IF(AJ76&lt;&gt;"","'"&amp;AJ76&amp;"',","'',")&amp;IF(AO76&lt;&gt;"","'"&amp;AO76&amp;"',","'',")&amp;IF(AT76&lt;&gt;"","'"&amp;AT76&amp;"',","'',")&amp;IF(AY76&lt;&gt;"","'"&amp;AY76&amp;"',","'',")&amp;"},","")
     &amp; "}",""),"")),""),"")</f>
        <v>, dropMechanic={LIBSETS_DROP_MECHANIC_OVERLAND_BOSS_DELVE,LIBSETS_DROP_MECHANIC_OVERLAND_WORLDBOSS,LIBSETS_DROP_MECHANIC_OVERLAND_BOSS_PUBLIC_DUNGEON,LIBSETS_DROP_MECHANIC_OVERLAND_CHEST}</v>
      </c>
      <c r="BG76" s="21" t="str">
        <f>IF(A76&lt;&gt;"",IF(F76&lt;&gt;"Not in the game (anymore)",
IF(OR(BA76&lt;&gt;"",BB76&lt;&gt;""),", addTooltip={" &amp; IF(BA76&lt;&gt;"","['en']='"&amp; BA76 &amp; "',","")  &amp; IF(AND(BA76&lt;&gt;"",BA76&lt;&gt;BB76), IF(BB76&lt;&gt;"","['de']='"&amp; BB76 &amp; "',",""),"") &amp; "},","")
&amp; "},"
&amp; IF(C76&lt;&gt;"",CONCATENATE(" --",C76," / ",B76,"   [",IF(R76&lt;&gt;"",R76,""),IF(AA76&lt;&gt;"",", "&amp;AA76,""),IF(AG76&lt;&gt;"",", "&amp;AG76,""),IF(AL76&lt;&gt;"",", "&amp;AL76,""),IF(AQ76&lt;&gt;"",", "&amp;AQ76,""),IF(AV76&lt;&gt;"",", "&amp;AV76,""),"]")),""),"")</f>
        <v>}, --Meridia\'s Blessed Armor / Meridias gesegnete Rüstung   [Coldharbour, Coldharbour, Coldharbour, Coldharbour]</v>
      </c>
    </row>
    <row r="77" spans="1:59" x14ac:dyDescent="0.25">
      <c r="A77" s="5">
        <v>95</v>
      </c>
      <c r="B77" t="s">
        <v>832</v>
      </c>
      <c r="C77" t="s">
        <v>2587</v>
      </c>
      <c r="D77" s="3">
        <f>A77</f>
        <v>95</v>
      </c>
      <c r="G77" s="8" t="s">
        <v>1474</v>
      </c>
      <c r="I77" t="s">
        <v>91</v>
      </c>
      <c r="J77" t="s">
        <v>91</v>
      </c>
      <c r="K77">
        <v>-2</v>
      </c>
      <c r="L77">
        <v>-2</v>
      </c>
      <c r="M77">
        <v>-2</v>
      </c>
      <c r="N77">
        <v>8</v>
      </c>
      <c r="O77" s="65" t="s">
        <v>187</v>
      </c>
      <c r="Q77" s="3">
        <f>IF(AND(G77&lt;&gt;"LIBSETS_SETTYPE_BATTLEGROUND",G77&lt;&gt;"LIBSETS_SETTYPE_SPECIAL"), IF(R77&lt;&gt;"",VLOOKUP(R77,'ESO zone constants'!$D$3:$H$10001,5,FALSE),""),"")</f>
        <v>267</v>
      </c>
      <c r="R77" t="str">
        <f>IF(AND(O77&lt;&gt;"",NOT(ISERROR(O77))),O77,
IF(AND(P77&lt;&gt;"",ISNUMBER(P77),P77&gt;0,NOT(ISNA(P77))),VLOOKUP(P77,'ESO zone constants'!$A$3:$D$9999,4,FALSE),
IF(AND(K77&lt;&gt;"",K77&gt;0,NOT(ISERROR(K77))),VLOOKUP(K77,'ESO dumped WayshrineInfo'!$K$3:$N$9994,4,FALSE),"")))</f>
        <v>Eyevea</v>
      </c>
      <c r="T77" s="19" t="str">
        <f>IF(AND(S77&lt;&gt;"",NOT(ISERROR(S77))),S77,IF(Q77&lt;&gt;"",IF(NOT(ISERROR(VLOOKUP(Q77,'ESO Dungeon constants'!$D$3:$H$9999,5,FALSE))),VLOOKUP(Q77,'ESO Dungeon constants'!$D$3:$I$9999,6,FALSE),VLOOKUP(Q77,'ESO zone constants'!$H$3:$K$9987,4,FALSE)),""))</f>
        <v>DLC_BASE_GAME</v>
      </c>
      <c r="U77" s="3" t="str">
        <f>IF(T77&lt;&gt;"",VLOOKUP(T77,'LibSets constants'!$B$4:$C$1003,2,FALSE),"")</f>
        <v>Included in base game</v>
      </c>
      <c r="V77" s="33" t="s">
        <v>3359</v>
      </c>
      <c r="Y77" s="65">
        <v>643</v>
      </c>
      <c r="Z77" s="3">
        <f>IF(AND(G77&lt;&gt;"LIBSETS_SETTYPE_BATTLEGROUND",G77&lt;&gt;"LIBSETS_SETTYPE_SPECIAL"),
IF(AND(Y77&lt;&gt;"",ISNUMBER(Y77),NOT(ISNA(Y77))),Y77,
   IF(AND(L77&lt;&gt;"",ISNUMBER(L77),L77&gt;0,NOT(ISNA(L77))),VLOOKUP(L77,'ESO dumped WayshrineInfo'!$K$3:$L$9994,2,FALSE),"")
),"")</f>
        <v>643</v>
      </c>
      <c r="AA77" t="str">
        <f>IF(AND(Z77&lt;&gt;"",ISNUMBER(Z77),NOT(ISNA(Z77))),VLOOKUP(Z77,'ESO zone constants'!$A$3:$D$9999,4,FALSE),"")</f>
        <v>Imperial Sewers</v>
      </c>
      <c r="AB77" s="33" t="s">
        <v>3359</v>
      </c>
      <c r="AC77" s="43"/>
      <c r="AD77" s="43"/>
      <c r="AE77" s="43"/>
      <c r="AF77" s="3" t="str">
        <f>IF(AND(G77&lt;&gt;"LIBSETS_SETTYPE_BATTLEGROUND",G77&lt;&gt;"LIBSETS_SETTYPE_SPECIAL"),
IF(AND(AE77&lt;&gt;"",ISNUMBER(AE77),NOT(ISNA(AE77))),AE77,
   IF(AND(M77&lt;&gt;"",ISNUMBER(M77),M77&gt;0,NOT(ISNA(M77))),VLOOKUP(M77,'ESO dumped WayshrineInfo'!$K$3:$L$9994,2,FALSE),"")
),"")</f>
        <v/>
      </c>
      <c r="AG77" t="str">
        <f>IF(AND(AF77&lt;&gt;"",ISNUMBER(AF77),NOT(ISNA(AF77))),VLOOKUP(AF77,'ESO zone constants'!$A$3:$D$9999,4,FALSE),"")</f>
        <v/>
      </c>
      <c r="AH77" s="44"/>
      <c r="AI77" s="43"/>
      <c r="AJ77" s="43"/>
      <c r="AK77" s="3" t="str">
        <f>IF(AND(G77&lt;&gt;"LIBSETS_SETTYPE_BATTLEGROUND",G77&lt;&gt;"LIBSETS_SETTYPE_SPECIAL"),IF(AL77&lt;&gt;"",VLOOKUP(AL77,'ESO zone constants'!$D$3:$H$4953,5,FALSE),""),"")</f>
        <v/>
      </c>
      <c r="AM77" s="44"/>
      <c r="AN77" s="43"/>
      <c r="AO77" s="43"/>
      <c r="AP77" s="3" t="str">
        <f>IF(AND(G77&lt;&gt;"LIBSETS_SETTYPE_BATTLEGROUND",G77&lt;&gt;"LIBSETS_SETTYPE_SPECIAL"),IF(AQ77&lt;&gt;"",VLOOKUP(AQ77,'ESO zone constants'!$D$3:$H$4953,5,FALSE),""),"")</f>
        <v/>
      </c>
      <c r="AR77" s="44"/>
      <c r="AS77" s="43"/>
      <c r="AT77" s="43"/>
      <c r="AU77" s="3" t="str">
        <f>IF(AND(G77&lt;&gt;"LIBSETS_SETTYPE_BATTLEGROUND",G77&lt;&gt;"LIBSETS_SETTYPE_SPECIAL"),IF(AV77&lt;&gt;"",VLOOKUP(AV77,'ESO zone constants'!$D$3:$H$4953,5,FALSE),""),"")</f>
        <v/>
      </c>
      <c r="AW77" s="44"/>
      <c r="AX77" s="43"/>
      <c r="AY77" s="43"/>
      <c r="AZ77" s="83" t="s">
        <v>2667</v>
      </c>
      <c r="BA77" s="83"/>
      <c r="BB77" s="83"/>
      <c r="BC77" s="21" t="str">
        <f>IF(A77="???","--","")&amp;IF(F77&lt;&gt;"Not in the game (anymore)",IF(A77&lt;&gt;"",CONCATENATE("[",A77,"] = {wayshrines={")&amp;IF(K77&lt;&gt;"",CONCATENATE(K77,","),"")&amp;IF(L77&lt;&gt;"",CONCATENATE(L77,","),"")&amp;IF(M77&lt;&gt;"",CONCATENATE(M77,","),"")&amp;CONCATENATE("}")&amp;IF(VALUE(N77)&gt;0,CONCATENATE(", traitsNeeded=",N77),"")&amp;CONCATENATE(", dlcId=",IF(T77&lt;&gt;"",T77,"DLC_BASE_GAME")),""),"")</f>
        <v>[95] = {wayshrines={-2,-2,-2,}, traitsNeeded=8, dlcId=DLC_BASE_GAME</v>
      </c>
      <c r="BD77" s="21" t="str">
        <f>IF(F77&lt;&gt;"Not in the game (anymore)",IF(A77&lt;&gt;"",IF(Q77&lt;&gt;"",CONCATENATE(", zoneIds={",Q77),"")&amp;IF(Z77&lt;&gt;"",CONCATENATE(",",Z77),"")&amp;IF(AF77&lt;&gt;"",CONCATENATE(",",AF77),"")&amp;IF(AK77&lt;&gt;"",CONCATENATE(",",AK77),"")&amp;IF(AP77&lt;&gt;"",CONCATENATE(",",AP77),"")&amp;IF(AU77&lt;&gt;"",CONCATENATE(",",AU77),"")&amp;IF(Q77&lt;&gt;"",CONCATENATE("}",""),"")&amp;IF(OR(I77="true",I77="false",I77&lt;&gt;""), CONCATENATE(", veteran=", I77), ""),""),"")</f>
        <v>, zoneIds={267,643}, veteran=false</v>
      </c>
      <c r="BE77" s="21" t="str">
        <f>IF(A77&lt;&gt;"",IF(F77&lt;&gt;"Not in the game (anymore)",IF(A77&lt;&gt;"",", setType="&amp;G77,"")&amp;IF(J77="true",", multiTrialSet=true",""),"")
&amp; IF(AND(H77&lt;&gt;"",ISNUMBER(H77)),", undauntedChestId=" &amp; H77,""),"")</f>
        <v>, setType=LIBSETS_SETTYPE_CRAFTED</v>
      </c>
      <c r="BF77" s="21" t="str">
        <f>IF(A77&lt;&gt;"",IF(F77&lt;&gt;"Not in the game (anymore)",IF(AZ77&lt;&gt;"",", isProcSetAllowedInPvP="&amp; AZ77,"")
&amp; IF(F77&lt;&gt;"Not in the game (anymore)",
  IF(V77&lt;&gt;"",", dropMechanic={"&amp;V77&amp;IF(AB77&lt;&gt;"",","&amp;AB77,"")&amp;IF(AH77&lt;&gt;"",","&amp;AH77,"")&amp;IF(AM77&lt;&gt;"",","&amp;AM77,"")&amp;IF(AR77&lt;&gt;"",","&amp;AR77,"")&amp;IF(AW77&lt;&gt;"",","&amp;AW77,"")&amp;"}"
     &amp;IF(OR(W77&lt;&gt;"",AC77&lt;&gt;"",AI77&lt;&gt;"",AN77&lt;&gt;"",AS77&lt;&gt;"",AX77&lt;&gt;"",X77&lt;&gt;"",AD77&lt;&gt;"",AJ77&lt;&gt;"",AO77&lt;&gt;"",AT77&lt;&gt;"",AY77&lt;&gt;""),", dropMechanicDropLocationNames={"
        &amp; IF(OR(W77&lt;&gt;"",AC77&lt;&gt;"",AI77&lt;&gt;"",AN77&lt;&gt;"",AS77&lt;&gt;"",AX77&lt;&gt;""),"['en']={"&amp;IF(W77&lt;&gt;"","'"&amp;W77&amp;"',","'',")&amp;IF(AC77&lt;&gt;"","'"&amp;AC77&amp;"',","'',")&amp;IF(AI77&lt;&gt;"","'"&amp;AI77&amp;"',","'',")&amp;IF(AN77&lt;&gt;"","'"&amp;AN77&amp;"',","'',")&amp;IF(AS77&lt;&gt;"","'"&amp;AS77&amp;"',","'',")&amp;IF(AX77&lt;&gt;"","'"&amp;AX77&amp;"',","'',")&amp;"},","")
        &amp; IF(OR(X77&lt;&gt;"",AD77&lt;&gt;"",AJ77&lt;&gt;"",AO77&lt;&gt;"",AT77&lt;&gt;"",AY77&lt;&gt;""),"['de']={"&amp;IF(X77&lt;&gt;"","'"&amp;X77&amp;"',","'',")&amp;IF(AD77&lt;&gt;"","'"&amp;AD77&amp;"',","'',")&amp;IF(AJ77&lt;&gt;"","'"&amp;AJ77&amp;"',","'',")&amp;IF(AO77&lt;&gt;"","'"&amp;AO77&amp;"',","'',")&amp;IF(AT77&lt;&gt;"","'"&amp;AT77&amp;"',","'',")&amp;IF(AY77&lt;&gt;"","'"&amp;AY77&amp;"',","'',")&amp;"},","")
     &amp; "}",""),"")),""),"")</f>
        <v>, dropMechanic={LIBSETS_DROP_MECHANIC_CRAFTED,LIBSETS_DROP_MECHANIC_CRAFTED}</v>
      </c>
      <c r="BG77" s="21" t="str">
        <f>IF(A77&lt;&gt;"",IF(F77&lt;&gt;"Not in the game (anymore)",
IF(OR(BA77&lt;&gt;"",BB77&lt;&gt;""),", addTooltip={" &amp; IF(BA77&lt;&gt;"","['en']='"&amp; BA77 &amp; "',","")  &amp; IF(AND(BA77&lt;&gt;"",BA77&lt;&gt;BB77), IF(BB77&lt;&gt;"","['de']='"&amp; BB77 &amp; "',",""),"") &amp; "},","")
&amp; "},"
&amp; IF(C77&lt;&gt;"",CONCATENATE(" --",C77," / ",B77,"   [",IF(R77&lt;&gt;"",R77,""),IF(AA77&lt;&gt;"",", "&amp;AA77,""),IF(AG77&lt;&gt;"",", "&amp;AG77,""),IF(AL77&lt;&gt;"",", "&amp;AL77,""),IF(AQ77&lt;&gt;"",", "&amp;AQ77,""),IF(AV77&lt;&gt;"",", "&amp;AV77,""),"]")),""),"")</f>
        <v>}, --Shalidor\'s Curse / Shalidors Fluch   [Eyevea, Imperial Sewers]</v>
      </c>
    </row>
    <row r="78" spans="1:59" x14ac:dyDescent="0.25">
      <c r="A78" s="12">
        <v>96</v>
      </c>
      <c r="B78" t="s">
        <v>833</v>
      </c>
      <c r="C78" t="s">
        <v>834</v>
      </c>
      <c r="D78" s="3">
        <f>A78</f>
        <v>96</v>
      </c>
      <c r="G78" s="8" t="s">
        <v>1477</v>
      </c>
      <c r="I78" t="s">
        <v>91</v>
      </c>
      <c r="J78" t="s">
        <v>91</v>
      </c>
      <c r="K78">
        <v>198</v>
      </c>
      <c r="L78">
        <v>198</v>
      </c>
      <c r="M78">
        <v>198</v>
      </c>
      <c r="O78" s="65" t="s">
        <v>61</v>
      </c>
      <c r="Q78" s="3">
        <f>IF(AND(G78&lt;&gt;"LIBSETS_SETTYPE_BATTLEGROUND",G78&lt;&gt;"LIBSETS_SETTYPE_SPECIAL"), IF(R78&lt;&gt;"",VLOOKUP(R78,'ESO zone constants'!$D$3:$H$10001,5,FALSE),""),"")</f>
        <v>63</v>
      </c>
      <c r="R78" t="str">
        <f>IF(AND(O78&lt;&gt;"",NOT(ISERROR(O78))),O78,
IF(AND(P78&lt;&gt;"",ISNUMBER(P78),P78&gt;0,NOT(ISNA(P78))),VLOOKUP(P78,'ESO zone constants'!$A$3:$D$9999,4,FALSE),
IF(AND(K78&lt;&gt;"",K78&gt;0,NOT(ISERROR(K78))),VLOOKUP(K78,'ESO dumped WayshrineInfo'!$K$3:$N$9994,4,FALSE),"")))</f>
        <v>Darkshade Caverns I</v>
      </c>
      <c r="T78" s="19" t="str">
        <f>IF(AND(S78&lt;&gt;"",NOT(ISERROR(S78))),S78,IF(Q78&lt;&gt;"",IF(NOT(ISERROR(VLOOKUP(Q78,'ESO Dungeon constants'!$D$3:$H$9999,5,FALSE))),VLOOKUP(Q78,'ESO Dungeon constants'!$D$3:$I$9999,6,FALSE),VLOOKUP(Q78,'ESO zone constants'!$H$3:$K$9987,4,FALSE)),""))</f>
        <v>DLC_BASE_GAME</v>
      </c>
      <c r="U78" s="3" t="str">
        <f>IF(T78&lt;&gt;"",VLOOKUP(T78,'LibSets constants'!$B$4:$C$1003,2,FALSE),"")</f>
        <v>Included in base game</v>
      </c>
      <c r="V78" s="33" t="s">
        <v>3356</v>
      </c>
      <c r="Y78" s="65">
        <v>930</v>
      </c>
      <c r="Z78" s="3">
        <f>IF(AND(G78&lt;&gt;"LIBSETS_SETTYPE_BATTLEGROUND",G78&lt;&gt;"LIBSETS_SETTYPE_SPECIAL"),
IF(AND(Y78&lt;&gt;"",ISNUMBER(Y78),NOT(ISNA(Y78))),Y78,
   IF(AND(L78&lt;&gt;"",ISNUMBER(L78),L78&gt;0,NOT(ISNA(L78))),VLOOKUP(L78,'ESO dumped WayshrineInfo'!$K$3:$L$9994,2,FALSE),"")
),"")</f>
        <v>930</v>
      </c>
      <c r="AA78" t="str">
        <f>IF(AND(Z78&lt;&gt;"",ISNUMBER(Z78),NOT(ISNA(Z78))),VLOOKUP(Z78,'ESO zone constants'!$A$3:$D$9999,4,FALSE),"")</f>
        <v>Darkshade Caverns II</v>
      </c>
      <c r="AB78" s="33" t="s">
        <v>3356</v>
      </c>
      <c r="AC78" s="43"/>
      <c r="AD78" s="43"/>
      <c r="AE78" s="43"/>
      <c r="AF78" s="3">
        <f>IF(AND(G78&lt;&gt;"LIBSETS_SETTYPE_BATTLEGROUND",G78&lt;&gt;"LIBSETS_SETTYPE_SPECIAL"),
IF(AND(AE78&lt;&gt;"",ISNUMBER(AE78),NOT(ISNA(AE78))),AE78,
   IF(AND(M78&lt;&gt;"",ISNUMBER(M78),M78&gt;0,NOT(ISNA(M78))),VLOOKUP(M78,'ESO dumped WayshrineInfo'!$K$3:$L$9994,2,FALSE),"")
),"")</f>
        <v>57</v>
      </c>
      <c r="AG78" t="str">
        <f>IF(AND(AF78&lt;&gt;"",ISNUMBER(AF78),NOT(ISNA(AF78))),VLOOKUP(AF78,'ESO zone constants'!$A$3:$D$9999,4,FALSE),"")</f>
        <v>Deshaan</v>
      </c>
      <c r="AH78" s="96" t="s">
        <v>3356</v>
      </c>
      <c r="AI78" s="43"/>
      <c r="AJ78" s="43"/>
      <c r="AK78" s="3" t="str">
        <f>IF(AND(G78&lt;&gt;"LIBSETS_SETTYPE_BATTLEGROUND",G78&lt;&gt;"LIBSETS_SETTYPE_SPECIAL"),IF(AL78&lt;&gt;"",VLOOKUP(AL78,'ESO zone constants'!$D$3:$H$4953,5,FALSE),""),"")</f>
        <v/>
      </c>
      <c r="AM78" s="44"/>
      <c r="AN78" s="43"/>
      <c r="AO78" s="43"/>
      <c r="AP78" s="3" t="str">
        <f>IF(AND(G78&lt;&gt;"LIBSETS_SETTYPE_BATTLEGROUND",G78&lt;&gt;"LIBSETS_SETTYPE_SPECIAL"),IF(AQ78&lt;&gt;"",VLOOKUP(AQ78,'ESO zone constants'!$D$3:$H$4953,5,FALSE),""),"")</f>
        <v/>
      </c>
      <c r="AR78" s="44"/>
      <c r="AS78" s="43"/>
      <c r="AT78" s="43"/>
      <c r="AU78" s="3" t="str">
        <f>IF(AND(G78&lt;&gt;"LIBSETS_SETTYPE_BATTLEGROUND",G78&lt;&gt;"LIBSETS_SETTYPE_SPECIAL"),IF(AV78&lt;&gt;"",VLOOKUP(AV78,'ESO zone constants'!$D$3:$H$4953,5,FALSE),""),"")</f>
        <v/>
      </c>
      <c r="AW78" s="44"/>
      <c r="AX78" s="43"/>
      <c r="AY78" s="43"/>
      <c r="AZ78" s="83" t="s">
        <v>2667</v>
      </c>
      <c r="BA78" s="83"/>
      <c r="BB78" s="83"/>
      <c r="BC78" s="21" t="str">
        <f>IF(A78="???","--","")&amp;IF(F78&lt;&gt;"Not in the game (anymore)",IF(A78&lt;&gt;"",CONCATENATE("[",A78,"] = {wayshrines={")&amp;IF(K78&lt;&gt;"",CONCATENATE(K78,","),"")&amp;IF(L78&lt;&gt;"",CONCATENATE(L78,","),"")&amp;IF(M78&lt;&gt;"",CONCATENATE(M78,","),"")&amp;CONCATENATE("}")&amp;IF(VALUE(N78)&gt;0,CONCATENATE(", traitsNeeded=",N78),"")&amp;CONCATENATE(", dlcId=",IF(T78&lt;&gt;"",T78,"DLC_BASE_GAME")),""),"")</f>
        <v>[96] = {wayshrines={198,198,198,}, dlcId=DLC_BASE_GAME</v>
      </c>
      <c r="BD78" s="21" t="str">
        <f>IF(F78&lt;&gt;"Not in the game (anymore)",IF(A78&lt;&gt;"",IF(Q78&lt;&gt;"",CONCATENATE(", zoneIds={",Q78),"")&amp;IF(Z78&lt;&gt;"",CONCATENATE(",",Z78),"")&amp;IF(AF78&lt;&gt;"",CONCATENATE(",",AF78),"")&amp;IF(AK78&lt;&gt;"",CONCATENATE(",",AK78),"")&amp;IF(AP78&lt;&gt;"",CONCATENATE(",",AP78),"")&amp;IF(AU78&lt;&gt;"",CONCATENATE(",",AU78),"")&amp;IF(Q78&lt;&gt;"",CONCATENATE("}",""),"")&amp;IF(OR(I78="true",I78="false",I78&lt;&gt;""), CONCATENATE(", veteran=", I78), ""),""),"")</f>
        <v>, zoneIds={63,930,57}, veteran=false</v>
      </c>
      <c r="BE78" s="21" t="str">
        <f>IF(A78&lt;&gt;"",IF(F78&lt;&gt;"Not in the game (anymore)",IF(A78&lt;&gt;"",", setType="&amp;G78,"")&amp;IF(J78="true",", multiTrialSet=true",""),"")
&amp; IF(AND(H78&lt;&gt;"",ISNUMBER(H78)),", undauntedChestId=" &amp; H78,""),"")</f>
        <v>, setType=LIBSETS_SETTYPE_DUNGEON</v>
      </c>
      <c r="BF78" s="21" t="str">
        <f>IF(A78&lt;&gt;"",IF(F78&lt;&gt;"Not in the game (anymore)",IF(AZ78&lt;&gt;"",", isProcSetAllowedInPvP="&amp; AZ78,"")
&amp; IF(F78&lt;&gt;"Not in the game (anymore)",
  IF(V78&lt;&gt;"",", dropMechanic={"&amp;V78&amp;IF(AB78&lt;&gt;"",","&amp;AB78,"")&amp;IF(AH78&lt;&gt;"",","&amp;AH78,"")&amp;IF(AM78&lt;&gt;"",","&amp;AM78,"")&amp;IF(AR78&lt;&gt;"",","&amp;AR78,"")&amp;IF(AW78&lt;&gt;"",","&amp;AW78,"")&amp;"}"
     &amp;IF(OR(W78&lt;&gt;"",AC78&lt;&gt;"",AI78&lt;&gt;"",AN78&lt;&gt;"",AS78&lt;&gt;"",AX78&lt;&gt;"",X78&lt;&gt;"",AD78&lt;&gt;"",AJ78&lt;&gt;"",AO78&lt;&gt;"",AT78&lt;&gt;"",AY78&lt;&gt;""),", dropMechanicDropLocationNames={"
        &amp; IF(OR(W78&lt;&gt;"",AC78&lt;&gt;"",AI78&lt;&gt;"",AN78&lt;&gt;"",AS78&lt;&gt;"",AX78&lt;&gt;""),"['en']={"&amp;IF(W78&lt;&gt;"","'"&amp;W78&amp;"',","'',")&amp;IF(AC78&lt;&gt;"","'"&amp;AC78&amp;"',","'',")&amp;IF(AI78&lt;&gt;"","'"&amp;AI78&amp;"',","'',")&amp;IF(AN78&lt;&gt;"","'"&amp;AN78&amp;"',","'',")&amp;IF(AS78&lt;&gt;"","'"&amp;AS78&amp;"',","'',")&amp;IF(AX78&lt;&gt;"","'"&amp;AX78&amp;"',","'',")&amp;"},","")
        &amp; IF(OR(X78&lt;&gt;"",AD78&lt;&gt;"",AJ78&lt;&gt;"",AO78&lt;&gt;"",AT78&lt;&gt;"",AY78&lt;&gt;""),"['de']={"&amp;IF(X78&lt;&gt;"","'"&amp;X78&amp;"',","'',")&amp;IF(AD78&lt;&gt;"","'"&amp;AD78&amp;"',","'',")&amp;IF(AJ78&lt;&gt;"","'"&amp;AJ78&amp;"',","'',")&amp;IF(AO78&lt;&gt;"","'"&amp;AO78&amp;"',","'',")&amp;IF(AT78&lt;&gt;"","'"&amp;AT78&amp;"',","'',")&amp;IF(AY78&lt;&gt;"","'"&amp;AY78&amp;"',","'',")&amp;"},","")
     &amp; "}",""),"")),""),"")</f>
        <v>, dropMechanic={LIBSETS_DROP_MECHANIC_GROUP_DUNGEON_BOSS,LIBSETS_DROP_MECHANIC_GROUP_DUNGEON_BOSS,LIBSETS_DROP_MECHANIC_GROUP_DUNGEON_BOSS}</v>
      </c>
      <c r="BG78" s="21" t="str">
        <f>IF(A78&lt;&gt;"",IF(F78&lt;&gt;"Not in the game (anymore)",
IF(OR(BA78&lt;&gt;"",BB78&lt;&gt;""),", addTooltip={" &amp; IF(BA78&lt;&gt;"","['en']='"&amp; BA78 &amp; "',","")  &amp; IF(AND(BA78&lt;&gt;"",BA78&lt;&gt;BB78), IF(BB78&lt;&gt;"","['de']='"&amp; BB78 &amp; "',",""),"") &amp; "},","")
&amp; "},"
&amp; IF(C78&lt;&gt;"",CONCATENATE(" --",C78," / ",B78,"   [",IF(R78&lt;&gt;"",R78,""),IF(AA78&lt;&gt;"",", "&amp;AA78,""),IF(AG78&lt;&gt;"",", "&amp;AG78,""),IF(AL78&lt;&gt;"",", "&amp;AL78,""),IF(AQ78&lt;&gt;"",", "&amp;AQ78,""),IF(AV78&lt;&gt;"",", "&amp;AV78,""),"]")),""),"")</f>
        <v>}, --Armor of Truth / Rüstung der Wahrheit   [Darkshade Caverns I, Darkshade Caverns II, Deshaan]</v>
      </c>
    </row>
    <row r="79" spans="1:59" x14ac:dyDescent="0.25">
      <c r="A79" s="12">
        <v>97</v>
      </c>
      <c r="B79" t="s">
        <v>835</v>
      </c>
      <c r="C79" t="s">
        <v>836</v>
      </c>
      <c r="D79" s="3">
        <f>A79</f>
        <v>97</v>
      </c>
      <c r="G79" s="8" t="s">
        <v>1475</v>
      </c>
      <c r="I79" t="s">
        <v>91</v>
      </c>
      <c r="J79" t="s">
        <v>91</v>
      </c>
      <c r="K79">
        <v>-1</v>
      </c>
      <c r="L79">
        <v>-1</v>
      </c>
      <c r="M79">
        <v>-1</v>
      </c>
      <c r="O79" s="65" t="s">
        <v>125</v>
      </c>
      <c r="Q79" s="3">
        <f>IF(AND(G79&lt;&gt;"LIBSETS_SETTYPE_BATTLEGROUND",G79&lt;&gt;"LIBSETS_SETTYPE_SPECIAL"), IF(R79&lt;&gt;"",VLOOKUP(R79,'ESO zone constants'!$D$3:$H$10001,5,FALSE),""),"")</f>
        <v>181</v>
      </c>
      <c r="R79" t="str">
        <f>IF(AND(O79&lt;&gt;"",NOT(ISERROR(O79))),O79,
IF(AND(P79&lt;&gt;"",ISNUMBER(P79),P79&gt;0,NOT(ISNA(P79))),VLOOKUP(P79,'ESO zone constants'!$A$3:$D$9999,4,FALSE),
IF(AND(K79&lt;&gt;"",K79&gt;0,NOT(ISERROR(K79))),VLOOKUP(K79,'ESO dumped WayshrineInfo'!$K$3:$N$9994,4,FALSE),"")))</f>
        <v>Cyrodiil</v>
      </c>
      <c r="T79" s="19" t="str">
        <f>IF(AND(S79&lt;&gt;"",NOT(ISERROR(S79))),S79,IF(Q79&lt;&gt;"",IF(NOT(ISERROR(VLOOKUP(Q79,'ESO Dungeon constants'!$D$3:$H$9999,5,FALSE))),VLOOKUP(Q79,'ESO Dungeon constants'!$D$3:$I$9999,6,FALSE),VLOOKUP(Q79,'ESO zone constants'!$H$3:$K$9987,4,FALSE)),""))</f>
        <v>DLC_BASE_GAME</v>
      </c>
      <c r="U79" s="3" t="str">
        <f>IF(T79&lt;&gt;"",VLOOKUP(T79,'LibSets constants'!$B$4:$C$1003,2,FALSE),"")</f>
        <v>Included in base game</v>
      </c>
      <c r="V79" s="33" t="s">
        <v>2801</v>
      </c>
      <c r="Y79" s="65"/>
      <c r="Z79" s="3" t="str">
        <f>IF(AND(G79&lt;&gt;"LIBSETS_SETTYPE_BATTLEGROUND",G79&lt;&gt;"LIBSETS_SETTYPE_SPECIAL"),
IF(AND(Y79&lt;&gt;"",ISNUMBER(Y79),NOT(ISNA(Y79))),Y79,
   IF(AND(L79&lt;&gt;"",ISNUMBER(L79),L79&gt;0,NOT(ISNA(L79))),VLOOKUP(L79,'ESO dumped WayshrineInfo'!$K$3:$L$9994,2,FALSE),"")
),"")</f>
        <v/>
      </c>
      <c r="AA79" t="str">
        <f>IF(AND(Z79&lt;&gt;"",ISNUMBER(Z79),NOT(ISNA(Z79))),VLOOKUP(Z79,'ESO zone constants'!$A$3:$D$9999,4,FALSE),"")</f>
        <v/>
      </c>
      <c r="AC79" s="43" t="str">
        <f>IF(AB79&lt;&gt;"",IF(AB79&lt;&gt;"LIBSETS_DROP_MECHANIC_MONSTER_NAME",VLOOKUP(AB79,'LibSets constants'!$I$4:$L$1003,3,FALSE),""),"")</f>
        <v/>
      </c>
      <c r="AD79" s="43" t="str">
        <f>IF(AB79&lt;&gt;"",IF(AB79&lt;&gt;"LIBSETS_DROP_MECHANIC_MONSTER_NAME",VLOOKUP(AB79,'LibSets constants'!$I$4:$L$1003,4,FALSE),""),"")</f>
        <v/>
      </c>
      <c r="AE79" s="43"/>
      <c r="AF79" s="3" t="str">
        <f>IF(AND(G79&lt;&gt;"LIBSETS_SETTYPE_BATTLEGROUND",G79&lt;&gt;"LIBSETS_SETTYPE_SPECIAL"),
IF(AND(AE79&lt;&gt;"",ISNUMBER(AE79),NOT(ISNA(AE79))),AE79,
   IF(AND(M79&lt;&gt;"",ISNUMBER(M79),M79&gt;0,NOT(ISNA(M79))),VLOOKUP(M79,'ESO dumped WayshrineInfo'!$K$3:$L$9994,2,FALSE),"")
),"")</f>
        <v/>
      </c>
      <c r="AG79" t="str">
        <f>IF(AND(AF79&lt;&gt;"",ISNUMBER(AF79),NOT(ISNA(AF79))),VLOOKUP(AF79,'ESO zone constants'!$A$3:$D$9999,4,FALSE),"")</f>
        <v/>
      </c>
      <c r="AH79" s="44"/>
      <c r="AI79" s="43"/>
      <c r="AJ79" s="43"/>
      <c r="AK79" s="3" t="str">
        <f>IF(AND(G79&lt;&gt;"LIBSETS_SETTYPE_BATTLEGROUND",G79&lt;&gt;"LIBSETS_SETTYPE_SPECIAL"),IF(AL79&lt;&gt;"",VLOOKUP(AL79,'ESO zone constants'!$D$3:$H$4953,5,FALSE),""),"")</f>
        <v/>
      </c>
      <c r="AM79" s="44"/>
      <c r="AN79" s="43"/>
      <c r="AO79" s="43"/>
      <c r="AP79" s="3" t="str">
        <f>IF(AND(G79&lt;&gt;"LIBSETS_SETTYPE_BATTLEGROUND",G79&lt;&gt;"LIBSETS_SETTYPE_SPECIAL"),IF(AQ79&lt;&gt;"",VLOOKUP(AQ79,'ESO zone constants'!$D$3:$H$4953,5,FALSE),""),"")</f>
        <v/>
      </c>
      <c r="AR79" s="44"/>
      <c r="AS79" s="43"/>
      <c r="AT79" s="43"/>
      <c r="AU79" s="3" t="str">
        <f>IF(AND(G79&lt;&gt;"LIBSETS_SETTYPE_BATTLEGROUND",G79&lt;&gt;"LIBSETS_SETTYPE_SPECIAL"),IF(AV79&lt;&gt;"",VLOOKUP(AV79,'ESO zone constants'!$D$3:$H$4953,5,FALSE),""),"")</f>
        <v/>
      </c>
      <c r="AW79" s="44"/>
      <c r="AX79" s="43"/>
      <c r="AY79" s="43"/>
      <c r="AZ79" s="83" t="s">
        <v>2667</v>
      </c>
      <c r="BA79" s="83"/>
      <c r="BB79" s="83"/>
      <c r="BC79" s="21" t="str">
        <f>IF(A79="???","--","")&amp;IF(F79&lt;&gt;"Not in the game (anymore)",IF(A79&lt;&gt;"",CONCATENATE("[",A79,"] = {wayshrines={")&amp;IF(K79&lt;&gt;"",CONCATENATE(K79,","),"")&amp;IF(L79&lt;&gt;"",CONCATENATE(L79,","),"")&amp;IF(M79&lt;&gt;"",CONCATENATE(M79,","),"")&amp;CONCATENATE("}")&amp;IF(VALUE(N79)&gt;0,CONCATENATE(", traitsNeeded=",N79),"")&amp;CONCATENATE(", dlcId=",IF(T79&lt;&gt;"",T79,"DLC_BASE_GAME")),""),"")</f>
        <v>[97] = {wayshrines={-1,-1,-1,}, dlcId=DLC_BASE_GAME</v>
      </c>
      <c r="BD79" s="21" t="str">
        <f>IF(F79&lt;&gt;"Not in the game (anymore)",IF(A79&lt;&gt;"",IF(Q79&lt;&gt;"",CONCATENATE(", zoneIds={",Q79),"")&amp;IF(Z79&lt;&gt;"",CONCATENATE(",",Z79),"")&amp;IF(AF79&lt;&gt;"",CONCATENATE(",",AF79),"")&amp;IF(AK79&lt;&gt;"",CONCATENATE(",",AK79),"")&amp;IF(AP79&lt;&gt;"",CONCATENATE(",",AP79),"")&amp;IF(AU79&lt;&gt;"",CONCATENATE(",",AU79),"")&amp;IF(Q79&lt;&gt;"",CONCATENATE("}",""),"")&amp;IF(OR(I79="true",I79="false",I79&lt;&gt;""), CONCATENATE(", veteran=", I79), ""),""),"")</f>
        <v>, zoneIds={181}, veteran=false</v>
      </c>
      <c r="BE79" s="21" t="str">
        <f>IF(A79&lt;&gt;"",IF(F79&lt;&gt;"Not in the game (anymore)",IF(A79&lt;&gt;"",", setType="&amp;G79,"")&amp;IF(J79="true",", multiTrialSet=true",""),"")
&amp; IF(AND(H79&lt;&gt;"",ISNUMBER(H79)),", undauntedChestId=" &amp; H79,""),"")</f>
        <v>, setType=LIBSETS_SETTYPE_CYRODIIL</v>
      </c>
      <c r="BF79" s="21" t="str">
        <f>IF(A79&lt;&gt;"",IF(F79&lt;&gt;"Not in the game (anymore)",IF(AZ79&lt;&gt;"",", isProcSetAllowedInPvP="&amp; AZ79,"")
&amp; IF(F79&lt;&gt;"Not in the game (anymore)",
  IF(V79&lt;&gt;"",", dropMechanic={"&amp;V79&amp;IF(AB79&lt;&gt;"",","&amp;AB79,"")&amp;IF(AH79&lt;&gt;"",","&amp;AH79,"")&amp;IF(AM79&lt;&gt;"",","&amp;AM79,"")&amp;IF(AR79&lt;&gt;"",","&amp;AR79,"")&amp;IF(AW79&lt;&gt;"",","&amp;AW79,"")&amp;"}"
     &amp;IF(OR(W79&lt;&gt;"",AC79&lt;&gt;"",AI79&lt;&gt;"",AN79&lt;&gt;"",AS79&lt;&gt;"",AX79&lt;&gt;"",X79&lt;&gt;"",AD79&lt;&gt;"",AJ79&lt;&gt;"",AO79&lt;&gt;"",AT79&lt;&gt;"",AY79&lt;&gt;""),", dropMechanicDropLocationNames={"
        &amp; IF(OR(W79&lt;&gt;"",AC79&lt;&gt;"",AI79&lt;&gt;"",AN79&lt;&gt;"",AS79&lt;&gt;"",AX79&lt;&gt;""),"['en']={"&amp;IF(W79&lt;&gt;"","'"&amp;W79&amp;"',","'',")&amp;IF(AC79&lt;&gt;"","'"&amp;AC79&amp;"',","'',")&amp;IF(AI79&lt;&gt;"","'"&amp;AI79&amp;"',","'',")&amp;IF(AN79&lt;&gt;"","'"&amp;AN79&amp;"',","'',")&amp;IF(AS79&lt;&gt;"","'"&amp;AS79&amp;"',","'',")&amp;IF(AX79&lt;&gt;"","'"&amp;AX79&amp;"',","'',")&amp;"},","")
        &amp; IF(OR(X79&lt;&gt;"",AD79&lt;&gt;"",AJ79&lt;&gt;"",AO79&lt;&gt;"",AT79&lt;&gt;"",AY79&lt;&gt;""),"['de']={"&amp;IF(X79&lt;&gt;"","'"&amp;X79&amp;"',","'',")&amp;IF(AD79&lt;&gt;"","'"&amp;AD79&amp;"',","'',")&amp;IF(AJ79&lt;&gt;"","'"&amp;AJ79&amp;"',","'',")&amp;IF(AO79&lt;&gt;"","'"&amp;AO79&amp;"',","'',")&amp;IF(AT79&lt;&gt;"","'"&amp;AT79&amp;"',","'',")&amp;IF(AY79&lt;&gt;"","'"&amp;AY79&amp;"',","'',")&amp;"},","")
     &amp; "}",""),"")),""),"")</f>
        <v>, dropMechanic={LIBSETS_DROP_MECHANIC_CITY_CYRODIIL_CROPSFORD}</v>
      </c>
      <c r="BG79" s="21" t="str">
        <f>IF(A79&lt;&gt;"",IF(F79&lt;&gt;"Not in the game (anymore)",
IF(OR(BA79&lt;&gt;"",BB79&lt;&gt;""),", addTooltip={" &amp; IF(BA79&lt;&gt;"","['en']='"&amp; BA79 &amp; "',","")  &amp; IF(AND(BA79&lt;&gt;"",BA79&lt;&gt;BB79), IF(BB79&lt;&gt;"","['de']='"&amp; BB79 &amp; "',",""),"") &amp; "},","")
&amp; "},"
&amp; IF(C79&lt;&gt;"",CONCATENATE(" --",C79," / ",B79,"   [",IF(R79&lt;&gt;"",R79,""),IF(AA79&lt;&gt;"",", "&amp;AA79,""),IF(AG79&lt;&gt;"",", "&amp;AG79,""),IF(AL79&lt;&gt;"",", "&amp;AL79,""),IF(AQ79&lt;&gt;"",", "&amp;AQ79,""),IF(AV79&lt;&gt;"",", "&amp;AV79,""),"]")),""),"")</f>
        <v>}, --The Arch-Mage / Erzmagier   [Cyrodiil]</v>
      </c>
    </row>
    <row r="80" spans="1:59" x14ac:dyDescent="0.25">
      <c r="A80" s="12">
        <v>98</v>
      </c>
      <c r="B80" t="s">
        <v>837</v>
      </c>
      <c r="C80" t="s">
        <v>838</v>
      </c>
      <c r="D80" s="3">
        <f>A80</f>
        <v>98</v>
      </c>
      <c r="G80" s="8" t="s">
        <v>1480</v>
      </c>
      <c r="I80" t="s">
        <v>91</v>
      </c>
      <c r="J80" t="s">
        <v>91</v>
      </c>
      <c r="K80">
        <v>55</v>
      </c>
      <c r="L80">
        <v>55</v>
      </c>
      <c r="M80">
        <v>55</v>
      </c>
      <c r="O80" s="65" t="s">
        <v>105</v>
      </c>
      <c r="Q80" s="3">
        <f>IF(AND(G80&lt;&gt;"LIBSETS_SETTYPE_BATTLEGROUND",G80&lt;&gt;"LIBSETS_SETTYPE_SPECIAL"), IF(R80&lt;&gt;"",VLOOKUP(R80,'ESO zone constants'!$D$3:$H$10001,5,FALSE),""),"")</f>
        <v>20</v>
      </c>
      <c r="R80" t="str">
        <f>IF(AND(O80&lt;&gt;"",NOT(ISERROR(O80))),O80,
IF(AND(P80&lt;&gt;"",ISNUMBER(P80),P80&gt;0,NOT(ISNA(P80))),VLOOKUP(P80,'ESO zone constants'!$A$3:$D$9999,4,FALSE),
IF(AND(K80&lt;&gt;"",K80&gt;0,NOT(ISERROR(K80))),VLOOKUP(K80,'ESO dumped WayshrineInfo'!$K$3:$N$9994,4,FALSE),"")))</f>
        <v>Rivenspire</v>
      </c>
      <c r="T80" s="19" t="str">
        <f>IF(AND(S80&lt;&gt;"",NOT(ISERROR(S80))),S80,IF(Q80&lt;&gt;"",IF(NOT(ISERROR(VLOOKUP(Q80,'ESO Dungeon constants'!$D$3:$H$9999,5,FALSE))),VLOOKUP(Q80,'ESO Dungeon constants'!$D$3:$I$9999,6,FALSE),VLOOKUP(Q80,'ESO zone constants'!$H$3:$K$9987,4,FALSE)),""))</f>
        <v>DLC_BASE_GAME</v>
      </c>
      <c r="U80" s="3" t="str">
        <f>IF(T80&lt;&gt;"",VLOOKUP(T80,'LibSets constants'!$B$4:$C$1003,2,FALSE),"")</f>
        <v>Included in base game</v>
      </c>
      <c r="V80" s="33" t="s">
        <v>1560</v>
      </c>
      <c r="Y80" s="65"/>
      <c r="Z80" s="3">
        <f>IF(AND(G80&lt;&gt;"LIBSETS_SETTYPE_BATTLEGROUND",G80&lt;&gt;"LIBSETS_SETTYPE_SPECIAL"),
IF(AND(Y80&lt;&gt;"",ISNUMBER(Y80),NOT(ISNA(Y80))),Y80,
   IF(AND(L80&lt;&gt;"",ISNUMBER(L80),L80&gt;0,NOT(ISNA(L80))),VLOOKUP(L80,'ESO dumped WayshrineInfo'!$K$3:$L$9994,2,FALSE),"")
),"")</f>
        <v>20</v>
      </c>
      <c r="AA80" t="str">
        <f>IF(AND(Z80&lt;&gt;"",ISNUMBER(Z80),NOT(ISNA(Z80))),VLOOKUP(Z80,'ESO zone constants'!$A$3:$D$9999,4,FALSE),"")</f>
        <v>Rivenspire</v>
      </c>
      <c r="AB80" s="33" t="s">
        <v>1561</v>
      </c>
      <c r="AC80" s="43"/>
      <c r="AD80" s="43"/>
      <c r="AE80" s="43"/>
      <c r="AF80" s="3">
        <f>IF(AND(G80&lt;&gt;"LIBSETS_SETTYPE_BATTLEGROUND",G80&lt;&gt;"LIBSETS_SETTYPE_SPECIAL"),
IF(AND(AE80&lt;&gt;"",ISNUMBER(AE80),NOT(ISNA(AE80))),AE80,
   IF(AND(M80&lt;&gt;"",ISNUMBER(M80),M80&gt;0,NOT(ISNA(M80))),VLOOKUP(M80,'ESO dumped WayshrineInfo'!$K$3:$L$9994,2,FALSE),"")
),"")</f>
        <v>20</v>
      </c>
      <c r="AG80" t="str">
        <f>IF(AND(AF80&lt;&gt;"",ISNUMBER(AF80),NOT(ISNA(AF80))),VLOOKUP(AF80,'ESO zone constants'!$A$3:$D$9999,4,FALSE),"")</f>
        <v>Rivenspire</v>
      </c>
      <c r="AH80" s="44" t="s">
        <v>1562</v>
      </c>
      <c r="AI80" s="43"/>
      <c r="AJ80" s="43"/>
      <c r="AK80" s="3">
        <f>IF(AND(G80&lt;&gt;"LIBSETS_SETTYPE_BATTLEGROUND",G80&lt;&gt;"LIBSETS_SETTYPE_SPECIAL"),IF(AL80&lt;&gt;"",VLOOKUP(AL80,'ESO zone constants'!$D$3:$H$4953,5,FALSE),""),"")</f>
        <v>20</v>
      </c>
      <c r="AL80" t="s">
        <v>105</v>
      </c>
      <c r="AM80" s="44" t="s">
        <v>1563</v>
      </c>
      <c r="AN80" s="43"/>
      <c r="AO80" s="43"/>
      <c r="AP80" s="3" t="str">
        <f>IF(AND(G80&lt;&gt;"LIBSETS_SETTYPE_BATTLEGROUND",G80&lt;&gt;"LIBSETS_SETTYPE_SPECIAL"),IF(AQ80&lt;&gt;"",VLOOKUP(AQ80,'ESO zone constants'!$D$3:$H$4953,5,FALSE),""),"")</f>
        <v/>
      </c>
      <c r="AR80" s="44"/>
      <c r="AS80" s="43"/>
      <c r="AT80" s="43"/>
      <c r="AU80" s="3" t="str">
        <f>IF(AND(G80&lt;&gt;"LIBSETS_SETTYPE_BATTLEGROUND",G80&lt;&gt;"LIBSETS_SETTYPE_SPECIAL"),IF(AV80&lt;&gt;"",VLOOKUP(AV80,'ESO zone constants'!$D$3:$H$4953,5,FALSE),""),"")</f>
        <v/>
      </c>
      <c r="AW80" s="44"/>
      <c r="AX80" s="43"/>
      <c r="AY80" s="43"/>
      <c r="AZ80" s="83" t="s">
        <v>2667</v>
      </c>
      <c r="BA80" s="83"/>
      <c r="BB80" s="83"/>
      <c r="BC80" s="21" t="str">
        <f>IF(A80="???","--","")&amp;IF(F80&lt;&gt;"Not in the game (anymore)",IF(A80&lt;&gt;"",CONCATENATE("[",A80,"] = {wayshrines={")&amp;IF(K80&lt;&gt;"",CONCATENATE(K80,","),"")&amp;IF(L80&lt;&gt;"",CONCATENATE(L80,","),"")&amp;IF(M80&lt;&gt;"",CONCATENATE(M80,","),"")&amp;CONCATENATE("}")&amp;IF(VALUE(N80)&gt;0,CONCATENATE(", traitsNeeded=",N80),"")&amp;CONCATENATE(", dlcId=",IF(T80&lt;&gt;"",T80,"DLC_BASE_GAME")),""),"")</f>
        <v>[98] = {wayshrines={55,55,55,}, dlcId=DLC_BASE_GAME</v>
      </c>
      <c r="BD80" s="21" t="str">
        <f>IF(F80&lt;&gt;"Not in the game (anymore)",IF(A80&lt;&gt;"",IF(Q80&lt;&gt;"",CONCATENATE(", zoneIds={",Q80),"")&amp;IF(Z80&lt;&gt;"",CONCATENATE(",",Z80),"")&amp;IF(AF80&lt;&gt;"",CONCATENATE(",",AF80),"")&amp;IF(AK80&lt;&gt;"",CONCATENATE(",",AK80),"")&amp;IF(AP80&lt;&gt;"",CONCATENATE(",",AP80),"")&amp;IF(AU80&lt;&gt;"",CONCATENATE(",",AU80),"")&amp;IF(Q80&lt;&gt;"",CONCATENATE("}",""),"")&amp;IF(OR(I80="true",I80="false",I80&lt;&gt;""), CONCATENATE(", veteran=", I80), ""),""),"")</f>
        <v>, zoneIds={20,20,20,20}, veteran=false</v>
      </c>
      <c r="BE80" s="21" t="str">
        <f>IF(A80&lt;&gt;"",IF(F80&lt;&gt;"Not in the game (anymore)",IF(A80&lt;&gt;"",", setType="&amp;G80,"")&amp;IF(J80="true",", multiTrialSet=true",""),"")
&amp; IF(AND(H80&lt;&gt;"",ISNUMBER(H80)),", undauntedChestId=" &amp; H80,""),"")</f>
        <v>, setType=LIBSETS_SETTYPE_OVERLAND</v>
      </c>
      <c r="BF80" s="21" t="str">
        <f>IF(A80&lt;&gt;"",IF(F80&lt;&gt;"Not in the game (anymore)",IF(AZ80&lt;&gt;"",", isProcSetAllowedInPvP="&amp; AZ80,"")
&amp; IF(F80&lt;&gt;"Not in the game (anymore)",
  IF(V80&lt;&gt;"",", dropMechanic={"&amp;V80&amp;IF(AB80&lt;&gt;"",","&amp;AB80,"")&amp;IF(AH80&lt;&gt;"",","&amp;AH80,"")&amp;IF(AM80&lt;&gt;"",","&amp;AM80,"")&amp;IF(AR80&lt;&gt;"",","&amp;AR80,"")&amp;IF(AW80&lt;&gt;"",","&amp;AW80,"")&amp;"}"
     &amp;IF(OR(W80&lt;&gt;"",AC80&lt;&gt;"",AI80&lt;&gt;"",AN80&lt;&gt;"",AS80&lt;&gt;"",AX80&lt;&gt;"",X80&lt;&gt;"",AD80&lt;&gt;"",AJ80&lt;&gt;"",AO80&lt;&gt;"",AT80&lt;&gt;"",AY80&lt;&gt;""),", dropMechanicDropLocationNames={"
        &amp; IF(OR(W80&lt;&gt;"",AC80&lt;&gt;"",AI80&lt;&gt;"",AN80&lt;&gt;"",AS80&lt;&gt;"",AX80&lt;&gt;""),"['en']={"&amp;IF(W80&lt;&gt;"","'"&amp;W80&amp;"',","'',")&amp;IF(AC80&lt;&gt;"","'"&amp;AC80&amp;"',","'',")&amp;IF(AI80&lt;&gt;"","'"&amp;AI80&amp;"',","'',")&amp;IF(AN80&lt;&gt;"","'"&amp;AN80&amp;"',","'',")&amp;IF(AS80&lt;&gt;"","'"&amp;AS80&amp;"',","'',")&amp;IF(AX80&lt;&gt;"","'"&amp;AX80&amp;"',","'',")&amp;"},","")
        &amp; IF(OR(X80&lt;&gt;"",AD80&lt;&gt;"",AJ80&lt;&gt;"",AO80&lt;&gt;"",AT80&lt;&gt;"",AY80&lt;&gt;""),"['de']={"&amp;IF(X80&lt;&gt;"","'"&amp;X80&amp;"',","'',")&amp;IF(AD80&lt;&gt;"","'"&amp;AD80&amp;"',","'',")&amp;IF(AJ80&lt;&gt;"","'"&amp;AJ80&amp;"',","'',")&amp;IF(AO80&lt;&gt;"","'"&amp;AO80&amp;"',","'',")&amp;IF(AT80&lt;&gt;"","'"&amp;AT80&amp;"',","'',")&amp;IF(AY80&lt;&gt;"","'"&amp;AY80&amp;"',","'',")&amp;"},","")
     &amp; "}",""),"")),""),"")</f>
        <v>, dropMechanic={LIBSETS_DROP_MECHANIC_OVERLAND_BOSS_DELVE,LIBSETS_DROP_MECHANIC_OVERLAND_WORLDBOSS,LIBSETS_DROP_MECHANIC_OVERLAND_BOSS_PUBLIC_DUNGEON,LIBSETS_DROP_MECHANIC_OVERLAND_CHEST}</v>
      </c>
      <c r="BG80" s="21" t="str">
        <f>IF(A80&lt;&gt;"",IF(F80&lt;&gt;"Not in the game (anymore)",
IF(OR(BA80&lt;&gt;"",BB80&lt;&gt;""),", addTooltip={" &amp; IF(BA80&lt;&gt;"","['en']='"&amp; BA80 &amp; "',","")  &amp; IF(AND(BA80&lt;&gt;"",BA80&lt;&gt;BB80), IF(BB80&lt;&gt;"","['de']='"&amp; BB80 &amp; "',",""),"") &amp; "},","")
&amp; "},"
&amp; IF(C80&lt;&gt;"",CONCATENATE(" --",C80," / ",B80,"   [",IF(R80&lt;&gt;"",R80,""),IF(AA80&lt;&gt;"",", "&amp;AA80,""),IF(AG80&lt;&gt;"",", "&amp;AG80,""),IF(AL80&lt;&gt;"",", "&amp;AL80,""),IF(AQ80&lt;&gt;"",", "&amp;AQ80,""),IF(AV80&lt;&gt;"",", "&amp;AV80,""),"]")),""),"")</f>
        <v>}, --Necropotence / Nekropotenz   [Rivenspire, Rivenspire, Rivenspire, Rivenspire]</v>
      </c>
    </row>
    <row r="81" spans="1:59" x14ac:dyDescent="0.25">
      <c r="A81" s="12">
        <v>99</v>
      </c>
      <c r="B81" t="s">
        <v>839</v>
      </c>
      <c r="C81" t="s">
        <v>840</v>
      </c>
      <c r="D81" s="3">
        <f>A81</f>
        <v>99</v>
      </c>
      <c r="G81" s="8" t="s">
        <v>1480</v>
      </c>
      <c r="I81" t="s">
        <v>91</v>
      </c>
      <c r="J81" t="s">
        <v>91</v>
      </c>
      <c r="K81">
        <v>102</v>
      </c>
      <c r="L81">
        <v>102</v>
      </c>
      <c r="M81">
        <v>102</v>
      </c>
      <c r="O81" s="65" t="s">
        <v>108</v>
      </c>
      <c r="Q81" s="3">
        <f>IF(AND(G81&lt;&gt;"LIBSETS_SETTYPE_BATTLEGROUND",G81&lt;&gt;"LIBSETS_SETTYPE_SPECIAL"), IF(R81&lt;&gt;"",VLOOKUP(R81,'ESO zone constants'!$D$3:$H$10001,5,FALSE),""),"")</f>
        <v>58</v>
      </c>
      <c r="R81" t="str">
        <f>IF(AND(O81&lt;&gt;"",NOT(ISERROR(O81))),O81,
IF(AND(P81&lt;&gt;"",ISNUMBER(P81),P81&gt;0,NOT(ISNA(P81))),VLOOKUP(P81,'ESO zone constants'!$A$3:$D$9999,4,FALSE),
IF(AND(K81&lt;&gt;"",K81&gt;0,NOT(ISERROR(K81))),VLOOKUP(K81,'ESO dumped WayshrineInfo'!$K$3:$N$9994,4,FALSE),"")))</f>
        <v>Malabal Tor</v>
      </c>
      <c r="T81" s="19" t="str">
        <f>IF(AND(S81&lt;&gt;"",NOT(ISERROR(S81))),S81,IF(Q81&lt;&gt;"",IF(NOT(ISERROR(VLOOKUP(Q81,'ESO Dungeon constants'!$D$3:$H$9999,5,FALSE))),VLOOKUP(Q81,'ESO Dungeon constants'!$D$3:$I$9999,6,FALSE),VLOOKUP(Q81,'ESO zone constants'!$H$3:$K$9987,4,FALSE)),""))</f>
        <v>DLC_BASE_GAME</v>
      </c>
      <c r="U81" s="3" t="str">
        <f>IF(T81&lt;&gt;"",VLOOKUP(T81,'LibSets constants'!$B$4:$C$1003,2,FALSE),"")</f>
        <v>Included in base game</v>
      </c>
      <c r="V81" s="33" t="s">
        <v>1560</v>
      </c>
      <c r="Y81" s="65"/>
      <c r="Z81" s="3">
        <f>IF(AND(G81&lt;&gt;"LIBSETS_SETTYPE_BATTLEGROUND",G81&lt;&gt;"LIBSETS_SETTYPE_SPECIAL"),
IF(AND(Y81&lt;&gt;"",ISNUMBER(Y81),NOT(ISNA(Y81))),Y81,
   IF(AND(L81&lt;&gt;"",ISNUMBER(L81),L81&gt;0,NOT(ISNA(L81))),VLOOKUP(L81,'ESO dumped WayshrineInfo'!$K$3:$L$9994,2,FALSE),"")
),"")</f>
        <v>58</v>
      </c>
      <c r="AA81" t="str">
        <f>IF(AND(Z81&lt;&gt;"",ISNUMBER(Z81),NOT(ISNA(Z81))),VLOOKUP(Z81,'ESO zone constants'!$A$3:$D$9999,4,FALSE),"")</f>
        <v>Malabal Tor</v>
      </c>
      <c r="AB81" s="33" t="s">
        <v>1561</v>
      </c>
      <c r="AC81" s="43"/>
      <c r="AD81" s="43"/>
      <c r="AE81" s="43"/>
      <c r="AF81" s="3">
        <f>IF(AND(G81&lt;&gt;"LIBSETS_SETTYPE_BATTLEGROUND",G81&lt;&gt;"LIBSETS_SETTYPE_SPECIAL"),
IF(AND(AE81&lt;&gt;"",ISNUMBER(AE81),NOT(ISNA(AE81))),AE81,
   IF(AND(M81&lt;&gt;"",ISNUMBER(M81),M81&gt;0,NOT(ISNA(M81))),VLOOKUP(M81,'ESO dumped WayshrineInfo'!$K$3:$L$9994,2,FALSE),"")
),"")</f>
        <v>58</v>
      </c>
      <c r="AG81" t="str">
        <f>IF(AND(AF81&lt;&gt;"",ISNUMBER(AF81),NOT(ISNA(AF81))),VLOOKUP(AF81,'ESO zone constants'!$A$3:$D$9999,4,FALSE),"")</f>
        <v>Malabal Tor</v>
      </c>
      <c r="AH81" s="44" t="s">
        <v>1562</v>
      </c>
      <c r="AI81" s="43"/>
      <c r="AJ81" s="43"/>
      <c r="AK81" s="3">
        <f>IF(AND(G81&lt;&gt;"LIBSETS_SETTYPE_BATTLEGROUND",G81&lt;&gt;"LIBSETS_SETTYPE_SPECIAL"),IF(AL81&lt;&gt;"",VLOOKUP(AL81,'ESO zone constants'!$D$3:$H$4953,5,FALSE),""),"")</f>
        <v>58</v>
      </c>
      <c r="AL81" t="s">
        <v>108</v>
      </c>
      <c r="AM81" s="44" t="s">
        <v>1563</v>
      </c>
      <c r="AN81" s="43"/>
      <c r="AO81" s="43"/>
      <c r="AP81" s="3" t="str">
        <f>IF(AND(G81&lt;&gt;"LIBSETS_SETTYPE_BATTLEGROUND",G81&lt;&gt;"LIBSETS_SETTYPE_SPECIAL"),IF(AQ81&lt;&gt;"",VLOOKUP(AQ81,'ESO zone constants'!$D$3:$H$4953,5,FALSE),""),"")</f>
        <v/>
      </c>
      <c r="AR81" s="44"/>
      <c r="AS81" s="43"/>
      <c r="AT81" s="43"/>
      <c r="AU81" s="3" t="str">
        <f>IF(AND(G81&lt;&gt;"LIBSETS_SETTYPE_BATTLEGROUND",G81&lt;&gt;"LIBSETS_SETTYPE_SPECIAL"),IF(AV81&lt;&gt;"",VLOOKUP(AV81,'ESO zone constants'!$D$3:$H$4953,5,FALSE),""),"")</f>
        <v/>
      </c>
      <c r="AW81" s="44"/>
      <c r="AX81" s="43"/>
      <c r="AY81" s="43"/>
      <c r="AZ81" s="83" t="s">
        <v>2668</v>
      </c>
      <c r="BA81" s="83"/>
      <c r="BB81" s="83"/>
      <c r="BC81" s="21" t="str">
        <f>IF(A81="???","--","")&amp;IF(F81&lt;&gt;"Not in the game (anymore)",IF(A81&lt;&gt;"",CONCATENATE("[",A81,"] = {wayshrines={")&amp;IF(K81&lt;&gt;"",CONCATENATE(K81,","),"")&amp;IF(L81&lt;&gt;"",CONCATENATE(L81,","),"")&amp;IF(M81&lt;&gt;"",CONCATENATE(M81,","),"")&amp;CONCATENATE("}")&amp;IF(VALUE(N81)&gt;0,CONCATENATE(", traitsNeeded=",N81),"")&amp;CONCATENATE(", dlcId=",IF(T81&lt;&gt;"",T81,"DLC_BASE_GAME")),""),"")</f>
        <v>[99] = {wayshrines={102,102,102,}, dlcId=DLC_BASE_GAME</v>
      </c>
      <c r="BD81" s="21" t="str">
        <f>IF(F81&lt;&gt;"Not in the game (anymore)",IF(A81&lt;&gt;"",IF(Q81&lt;&gt;"",CONCATENATE(", zoneIds={",Q81),"")&amp;IF(Z81&lt;&gt;"",CONCATENATE(",",Z81),"")&amp;IF(AF81&lt;&gt;"",CONCATENATE(",",AF81),"")&amp;IF(AK81&lt;&gt;"",CONCATENATE(",",AK81),"")&amp;IF(AP81&lt;&gt;"",CONCATENATE(",",AP81),"")&amp;IF(AU81&lt;&gt;"",CONCATENATE(",",AU81),"")&amp;IF(Q81&lt;&gt;"",CONCATENATE("}",""),"")&amp;IF(OR(I81="true",I81="false",I81&lt;&gt;""), CONCATENATE(", veteran=", I81), ""),""),"")</f>
        <v>, zoneIds={58,58,58,58}, veteran=false</v>
      </c>
      <c r="BE81" s="21" t="str">
        <f>IF(A81&lt;&gt;"",IF(F81&lt;&gt;"Not in the game (anymore)",IF(A81&lt;&gt;"",", setType="&amp;G81,"")&amp;IF(J81="true",", multiTrialSet=true",""),"")
&amp; IF(AND(H81&lt;&gt;"",ISNUMBER(H81)),", undauntedChestId=" &amp; H81,""),"")</f>
        <v>, setType=LIBSETS_SETTYPE_OVERLAND</v>
      </c>
      <c r="BF81" s="21" t="str">
        <f>IF(A81&lt;&gt;"",IF(F81&lt;&gt;"Not in the game (anymore)",IF(AZ81&lt;&gt;"",", isProcSetAllowedInPvP="&amp; AZ81,"")
&amp; IF(F81&lt;&gt;"Not in the game (anymore)",
  IF(V81&lt;&gt;"",", dropMechanic={"&amp;V81&amp;IF(AB81&lt;&gt;"",","&amp;AB81,"")&amp;IF(AH81&lt;&gt;"",","&amp;AH81,"")&amp;IF(AM81&lt;&gt;"",","&amp;AM81,"")&amp;IF(AR81&lt;&gt;"",","&amp;AR81,"")&amp;IF(AW81&lt;&gt;"",","&amp;AW81,"")&amp;"}"
     &amp;IF(OR(W81&lt;&gt;"",AC81&lt;&gt;"",AI81&lt;&gt;"",AN81&lt;&gt;"",AS81&lt;&gt;"",AX81&lt;&gt;"",X81&lt;&gt;"",AD81&lt;&gt;"",AJ81&lt;&gt;"",AO81&lt;&gt;"",AT81&lt;&gt;"",AY81&lt;&gt;""),", dropMechanicDropLocationNames={"
        &amp; IF(OR(W81&lt;&gt;"",AC81&lt;&gt;"",AI81&lt;&gt;"",AN81&lt;&gt;"",AS81&lt;&gt;"",AX81&lt;&gt;""),"['en']={"&amp;IF(W81&lt;&gt;"","'"&amp;W81&amp;"',","'',")&amp;IF(AC81&lt;&gt;"","'"&amp;AC81&amp;"',","'',")&amp;IF(AI81&lt;&gt;"","'"&amp;AI81&amp;"',","'',")&amp;IF(AN81&lt;&gt;"","'"&amp;AN81&amp;"',","'',")&amp;IF(AS81&lt;&gt;"","'"&amp;AS81&amp;"',","'',")&amp;IF(AX81&lt;&gt;"","'"&amp;AX81&amp;"',","'',")&amp;"},","")
        &amp; IF(OR(X81&lt;&gt;"",AD81&lt;&gt;"",AJ81&lt;&gt;"",AO81&lt;&gt;"",AT81&lt;&gt;"",AY81&lt;&gt;""),"['de']={"&amp;IF(X81&lt;&gt;"","'"&amp;X81&amp;"',","'',")&amp;IF(AD81&lt;&gt;"","'"&amp;AD81&amp;"',","'',")&amp;IF(AJ81&lt;&gt;"","'"&amp;AJ81&amp;"',","'',")&amp;IF(AO81&lt;&gt;"","'"&amp;AO81&amp;"',","'',")&amp;IF(AT81&lt;&gt;"","'"&amp;AT81&amp;"',","'',")&amp;IF(AY81&lt;&gt;"","'"&amp;AY81&amp;"',","'',")&amp;"},","")
     &amp; "}",""),"")),""),"")</f>
        <v>, isProcSetAllowedInPvP=1, dropMechanic={LIBSETS_DROP_MECHANIC_OVERLAND_BOSS_DELVE,LIBSETS_DROP_MECHANIC_OVERLAND_WORLDBOSS,LIBSETS_DROP_MECHANIC_OVERLAND_BOSS_PUBLIC_DUNGEON,LIBSETS_DROP_MECHANIC_OVERLAND_CHEST}</v>
      </c>
      <c r="BG81" s="21" t="str">
        <f>IF(A81&lt;&gt;"",IF(F81&lt;&gt;"Not in the game (anymore)",
IF(OR(BA81&lt;&gt;"",BB81&lt;&gt;""),", addTooltip={" &amp; IF(BA81&lt;&gt;"","['en']='"&amp; BA81 &amp; "',","")  &amp; IF(AND(BA81&lt;&gt;"",BA81&lt;&gt;BB81), IF(BB81&lt;&gt;"","['de']='"&amp; BB81 &amp; "',",""),"") &amp; "},","")
&amp; "},"
&amp; IF(C81&lt;&gt;"",CONCATENATE(" --",C81," / ",B81,"   [",IF(R81&lt;&gt;"",R81,""),IF(AA81&lt;&gt;"",", "&amp;AA81,""),IF(AG81&lt;&gt;"",", "&amp;AG81,""),IF(AL81&lt;&gt;"",", "&amp;AL81,""),IF(AQ81&lt;&gt;"",", "&amp;AQ81,""),IF(AV81&lt;&gt;"",", "&amp;AV81,""),"]")),""),"")</f>
        <v>}, --Salvation / Erlösung   [Malabal Tor, Malabal Tor, Malabal Tor, Malabal Tor]</v>
      </c>
    </row>
    <row r="82" spans="1:59" x14ac:dyDescent="0.25">
      <c r="A82" s="12">
        <v>100</v>
      </c>
      <c r="B82" t="s">
        <v>841</v>
      </c>
      <c r="C82" t="s">
        <v>2588</v>
      </c>
      <c r="D82" s="3">
        <f>A82</f>
        <v>100</v>
      </c>
      <c r="G82" s="8" t="s">
        <v>1475</v>
      </c>
      <c r="I82" t="s">
        <v>91</v>
      </c>
      <c r="J82" t="s">
        <v>91</v>
      </c>
      <c r="K82">
        <v>-1</v>
      </c>
      <c r="L82">
        <v>-1</v>
      </c>
      <c r="M82">
        <v>-1</v>
      </c>
      <c r="O82" s="65" t="s">
        <v>125</v>
      </c>
      <c r="Q82" s="3">
        <f>IF(AND(G82&lt;&gt;"LIBSETS_SETTYPE_BATTLEGROUND",G82&lt;&gt;"LIBSETS_SETTYPE_SPECIAL"), IF(R82&lt;&gt;"",VLOOKUP(R82,'ESO zone constants'!$D$3:$H$10001,5,FALSE),""),"")</f>
        <v>181</v>
      </c>
      <c r="R82" t="str">
        <f>IF(AND(O82&lt;&gt;"",NOT(ISERROR(O82))),O82,
IF(AND(P82&lt;&gt;"",ISNUMBER(P82),P82&gt;0,NOT(ISNA(P82))),VLOOKUP(P82,'ESO zone constants'!$A$3:$D$9999,4,FALSE),
IF(AND(K82&lt;&gt;"",K82&gt;0,NOT(ISERROR(K82))),VLOOKUP(K82,'ESO dumped WayshrineInfo'!$K$3:$N$9994,4,FALSE),"")))</f>
        <v>Cyrodiil</v>
      </c>
      <c r="T82" s="19" t="str">
        <f>IF(AND(S82&lt;&gt;"",NOT(ISERROR(S82))),S82,IF(Q82&lt;&gt;"",IF(NOT(ISERROR(VLOOKUP(Q82,'ESO Dungeon constants'!$D$3:$H$9999,5,FALSE))),VLOOKUP(Q82,'ESO Dungeon constants'!$D$3:$I$9999,6,FALSE),VLOOKUP(Q82,'ESO zone constants'!$H$3:$K$9987,4,FALSE)),""))</f>
        <v>DLC_BASE_GAME</v>
      </c>
      <c r="U82" s="3" t="str">
        <f>IF(T82&lt;&gt;"",VLOOKUP(T82,'LibSets constants'!$B$4:$C$1003,2,FALSE),"")</f>
        <v>Included in base game</v>
      </c>
      <c r="V82" s="33" t="s">
        <v>1533</v>
      </c>
      <c r="Y82" s="65"/>
      <c r="Z82" s="3" t="str">
        <f>IF(AND(G82&lt;&gt;"LIBSETS_SETTYPE_BATTLEGROUND",G82&lt;&gt;"LIBSETS_SETTYPE_SPECIAL"),
IF(AND(Y82&lt;&gt;"",ISNUMBER(Y82),NOT(ISNA(Y82))),Y82,
   IF(AND(L82&lt;&gt;"",ISNUMBER(L82),L82&gt;0,NOT(ISNA(L82))),VLOOKUP(L82,'ESO dumped WayshrineInfo'!$K$3:$L$9994,2,FALSE),"")
),"")</f>
        <v/>
      </c>
      <c r="AA82" t="str">
        <f>IF(AND(Z82&lt;&gt;"",ISNUMBER(Z82),NOT(ISNA(Z82))),VLOOKUP(Z82,'ESO zone constants'!$A$3:$D$9999,4,FALSE),"")</f>
        <v/>
      </c>
      <c r="AC82" s="3" t="str">
        <f>IF(AB82&lt;&gt;"",IF(AB82&lt;&gt;"LIBSETS_DROP_MECHANIC_MONSTER_NAME",VLOOKUP(AB82,'LibSets constants'!$I$4:$L$1003,3,FALSE),""),"")</f>
        <v/>
      </c>
      <c r="AD82" s="3" t="str">
        <f>IF(AB82&lt;&gt;"",IF(AB82&lt;&gt;"LIBSETS_DROP_MECHANIC_MONSTER_NAME",VLOOKUP(AB82,'LibSets constants'!$I$4:$L$1003,4,FALSE),""),"")</f>
        <v/>
      </c>
      <c r="AF82" s="3" t="str">
        <f>IF(AND(G82&lt;&gt;"LIBSETS_SETTYPE_BATTLEGROUND",G82&lt;&gt;"LIBSETS_SETTYPE_SPECIAL"),
IF(AND(AE82&lt;&gt;"",ISNUMBER(AE82),NOT(ISNA(AE82))),AE82,
   IF(AND(M82&lt;&gt;"",ISNUMBER(M82),M82&gt;0,NOT(ISNA(M82))),VLOOKUP(M82,'ESO dumped WayshrineInfo'!$K$3:$L$9994,2,FALSE),"")
),"")</f>
        <v/>
      </c>
      <c r="AG82" t="str">
        <f>IF(AND(AF82&lt;&gt;"",ISNUMBER(AF82),NOT(ISNA(AF82))),VLOOKUP(AF82,'ESO zone constants'!$A$3:$D$9999,4,FALSE),"")</f>
        <v/>
      </c>
      <c r="AH82" s="44"/>
      <c r="AK82" s="3" t="str">
        <f>IF(AND(G82&lt;&gt;"LIBSETS_SETTYPE_BATTLEGROUND",G82&lt;&gt;"LIBSETS_SETTYPE_SPECIAL"),IF(AL82&lt;&gt;"",VLOOKUP(AL82,'ESO zone constants'!$D$3:$H$4953,5,FALSE),""),"")</f>
        <v/>
      </c>
      <c r="AM82" s="44"/>
      <c r="AP82" s="3" t="str">
        <f>IF(AND(G82&lt;&gt;"LIBSETS_SETTYPE_BATTLEGROUND",G82&lt;&gt;"LIBSETS_SETTYPE_SPECIAL"),IF(AQ82&lt;&gt;"",VLOOKUP(AQ82,'ESO zone constants'!$D$3:$H$4953,5,FALSE),""),"")</f>
        <v/>
      </c>
      <c r="AR82" s="44"/>
      <c r="AU82" s="3" t="str">
        <f>IF(AND(G82&lt;&gt;"LIBSETS_SETTYPE_BATTLEGROUND",G82&lt;&gt;"LIBSETS_SETTYPE_SPECIAL"),IF(AV82&lt;&gt;"",VLOOKUP(AV82,'ESO zone constants'!$D$3:$H$4953,5,FALSE),""),"")</f>
        <v/>
      </c>
      <c r="AW82" s="44"/>
      <c r="AZ82" s="83" t="s">
        <v>2668</v>
      </c>
      <c r="BA82" s="83"/>
      <c r="BB82" s="83"/>
      <c r="BC82" s="21" t="str">
        <f>IF(A82="???","--","")&amp;IF(F82&lt;&gt;"Not in the game (anymore)",IF(A82&lt;&gt;"",CONCATENATE("[",A82,"] = {wayshrines={")&amp;IF(K82&lt;&gt;"",CONCATENATE(K82,","),"")&amp;IF(L82&lt;&gt;"",CONCATENATE(L82,","),"")&amp;IF(M82&lt;&gt;"",CONCATENATE(M82,","),"")&amp;CONCATENATE("}")&amp;IF(VALUE(N82)&gt;0,CONCATENATE(", traitsNeeded=",N82),"")&amp;CONCATENATE(", dlcId=",IF(T82&lt;&gt;"",T82,"DLC_BASE_GAME")),""),"")</f>
        <v>[100] = {wayshrines={-1,-1,-1,}, dlcId=DLC_BASE_GAME</v>
      </c>
      <c r="BD82" s="21" t="str">
        <f>IF(F82&lt;&gt;"Not in the game (anymore)",IF(A82&lt;&gt;"",IF(Q82&lt;&gt;"",CONCATENATE(", zoneIds={",Q82),"")&amp;IF(Z82&lt;&gt;"",CONCATENATE(",",Z82),"")&amp;IF(AF82&lt;&gt;"",CONCATENATE(",",AF82),"")&amp;IF(AK82&lt;&gt;"",CONCATENATE(",",AK82),"")&amp;IF(AP82&lt;&gt;"",CONCATENATE(",",AP82),"")&amp;IF(AU82&lt;&gt;"",CONCATENATE(",",AU82),"")&amp;IF(Q82&lt;&gt;"",CONCATENATE("}",""),"")&amp;IF(OR(I82="true",I82="false",I82&lt;&gt;""), CONCATENATE(", veteran=", I82), ""),""),"")</f>
        <v>, zoneIds={181}, veteran=false</v>
      </c>
      <c r="BE82" s="21" t="str">
        <f>IF(A82&lt;&gt;"",IF(F82&lt;&gt;"Not in the game (anymore)",IF(A82&lt;&gt;"",", setType="&amp;G82,"")&amp;IF(J82="true",", multiTrialSet=true",""),"")
&amp; IF(AND(H82&lt;&gt;"",ISNUMBER(H82)),", undauntedChestId=" &amp; H82,""),"")</f>
        <v>, setType=LIBSETS_SETTYPE_CYRODIIL</v>
      </c>
      <c r="BF82" s="21" t="str">
        <f>IF(A82&lt;&gt;"",IF(F82&lt;&gt;"Not in the game (anymore)",IF(AZ82&lt;&gt;"",", isProcSetAllowedInPvP="&amp; AZ82,"")
&amp; IF(F82&lt;&gt;"Not in the game (anymore)",
  IF(V82&lt;&gt;"",", dropMechanic={"&amp;V82&amp;IF(AB82&lt;&gt;"",","&amp;AB82,"")&amp;IF(AH82&lt;&gt;"",","&amp;AH82,"")&amp;IF(AM82&lt;&gt;"",","&amp;AM82,"")&amp;IF(AR82&lt;&gt;"",","&amp;AR82,"")&amp;IF(AW82&lt;&gt;"",","&amp;AW82,"")&amp;"}"
     &amp;IF(OR(W82&lt;&gt;"",AC82&lt;&gt;"",AI82&lt;&gt;"",AN82&lt;&gt;"",AS82&lt;&gt;"",AX82&lt;&gt;"",X82&lt;&gt;"",AD82&lt;&gt;"",AJ82&lt;&gt;"",AO82&lt;&gt;"",AT82&lt;&gt;"",AY82&lt;&gt;""),", dropMechanicDropLocationNames={"
        &amp; IF(OR(W82&lt;&gt;"",AC82&lt;&gt;"",AI82&lt;&gt;"",AN82&lt;&gt;"",AS82&lt;&gt;"",AX82&lt;&gt;""),"['en']={"&amp;IF(W82&lt;&gt;"","'"&amp;W82&amp;"',","'',")&amp;IF(AC82&lt;&gt;"","'"&amp;AC82&amp;"',","'',")&amp;IF(AI82&lt;&gt;"","'"&amp;AI82&amp;"',","'',")&amp;IF(AN82&lt;&gt;"","'"&amp;AN82&amp;"',","'',")&amp;IF(AS82&lt;&gt;"","'"&amp;AS82&amp;"',","'',")&amp;IF(AX82&lt;&gt;"","'"&amp;AX82&amp;"',","'',")&amp;"},","")
        &amp; IF(OR(X82&lt;&gt;"",AD82&lt;&gt;"",AJ82&lt;&gt;"",AO82&lt;&gt;"",AT82&lt;&gt;"",AY82&lt;&gt;""),"['de']={"&amp;IF(X82&lt;&gt;"","'"&amp;X82&amp;"',","'',")&amp;IF(AD82&lt;&gt;"","'"&amp;AD82&amp;"',","'',")&amp;IF(AJ82&lt;&gt;"","'"&amp;AJ82&amp;"',","'',")&amp;IF(AO82&lt;&gt;"","'"&amp;AO82&amp;"',","'',")&amp;IF(AT82&lt;&gt;"","'"&amp;AT82&amp;"',","'',")&amp;IF(AY82&lt;&gt;"","'"&amp;AY82&amp;"',","'',")&amp;"},","")
     &amp; "}",""),"")),""),"")</f>
        <v>, isProcSetAllowedInPvP=1, dropMechanic={LIBSETS_DROP_MECHANIC_CITY_CYRODIIL_BRUMA}</v>
      </c>
      <c r="BG82" s="21" t="str">
        <f>IF(A82&lt;&gt;"",IF(F82&lt;&gt;"Not in the game (anymore)",
IF(OR(BA82&lt;&gt;"",BB82&lt;&gt;""),", addTooltip={" &amp; IF(BA82&lt;&gt;"","['en']='"&amp; BA82 &amp; "',","")  &amp; IF(AND(BA82&lt;&gt;"",BA82&lt;&gt;BB82), IF(BB82&lt;&gt;"","['de']='"&amp; BB82 &amp; "',",""),"") &amp; "},","")
&amp; "},"
&amp; IF(C82&lt;&gt;"",CONCATENATE(" --",C82," / ",B82,"   [",IF(R82&lt;&gt;"",R82,""),IF(AA82&lt;&gt;"",", "&amp;AA82,""),IF(AG82&lt;&gt;"",", "&amp;AG82,""),IF(AL82&lt;&gt;"",", "&amp;AL82,""),IF(AQ82&lt;&gt;"",", "&amp;AQ82,""),IF(AV82&lt;&gt;"",", "&amp;AV82,""),"]")),""),"")</f>
        <v>}, --Hawk\'s Eye / Falkenauge   [Cyrodiil]</v>
      </c>
    </row>
    <row r="83" spans="1:59" x14ac:dyDescent="0.25">
      <c r="A83" s="12">
        <v>101</v>
      </c>
      <c r="B83" t="s">
        <v>2800</v>
      </c>
      <c r="C83" t="s">
        <v>842</v>
      </c>
      <c r="D83" s="3">
        <f>A83</f>
        <v>101</v>
      </c>
      <c r="E83" s="42"/>
      <c r="G83" s="8" t="s">
        <v>1475</v>
      </c>
      <c r="I83" t="s">
        <v>91</v>
      </c>
      <c r="J83" t="s">
        <v>91</v>
      </c>
      <c r="K83">
        <v>-1</v>
      </c>
      <c r="L83">
        <v>-1</v>
      </c>
      <c r="M83">
        <v>-1</v>
      </c>
      <c r="O83" s="65" t="s">
        <v>125</v>
      </c>
      <c r="Q83" s="3">
        <f>IF(AND(G83&lt;&gt;"LIBSETS_SETTYPE_BATTLEGROUND",G83&lt;&gt;"LIBSETS_SETTYPE_SPECIAL"), IF(R83&lt;&gt;"",VLOOKUP(R83,'ESO zone constants'!$D$3:$H$10001,5,FALSE),""),"")</f>
        <v>181</v>
      </c>
      <c r="R83" t="str">
        <f>IF(AND(O83&lt;&gt;"",NOT(ISERROR(O83))),O83,
IF(AND(P83&lt;&gt;"",ISNUMBER(P83),P83&gt;0,NOT(ISNA(P83))),VLOOKUP(P83,'ESO zone constants'!$A$3:$D$9999,4,FALSE),
IF(AND(K83&lt;&gt;"",K83&gt;0,NOT(ISERROR(K83))),VLOOKUP(K83,'ESO dumped WayshrineInfo'!$K$3:$N$9994,4,FALSE),"")))</f>
        <v>Cyrodiil</v>
      </c>
      <c r="T83" s="19" t="str">
        <f>IF(AND(S83&lt;&gt;"",NOT(ISERROR(S83))),S83,IF(Q83&lt;&gt;"",IF(NOT(ISERROR(VLOOKUP(Q83,'ESO Dungeon constants'!$D$3:$H$9999,5,FALSE))),VLOOKUP(Q83,'ESO Dungeon constants'!$D$3:$I$9999,6,FALSE),VLOOKUP(Q83,'ESO zone constants'!$H$3:$K$9987,4,FALSE)),""))</f>
        <v>DLC_BASE_GAME</v>
      </c>
      <c r="U83" s="3" t="str">
        <f>IF(T83&lt;&gt;"",VLOOKUP(T83,'LibSets constants'!$B$4:$C$1003,2,FALSE),"")</f>
        <v>Included in base game</v>
      </c>
      <c r="V83" s="33" t="s">
        <v>1535</v>
      </c>
      <c r="Y83" s="65"/>
      <c r="Z83" s="3" t="str">
        <f>IF(AND(G83&lt;&gt;"LIBSETS_SETTYPE_BATTLEGROUND",G83&lt;&gt;"LIBSETS_SETTYPE_SPECIAL"),
IF(AND(Y83&lt;&gt;"",ISNUMBER(Y83),NOT(ISNA(Y83))),Y83,
   IF(AND(L83&lt;&gt;"",ISNUMBER(L83),L83&gt;0,NOT(ISNA(L83))),VLOOKUP(L83,'ESO dumped WayshrineInfo'!$K$3:$L$9994,2,FALSE),"")
),"")</f>
        <v/>
      </c>
      <c r="AA83" t="str">
        <f>IF(AND(Z83&lt;&gt;"",ISNUMBER(Z83),NOT(ISNA(Z83))),VLOOKUP(Z83,'ESO zone constants'!$A$3:$D$9999,4,FALSE),"")</f>
        <v/>
      </c>
      <c r="AC83" s="3" t="str">
        <f>IF(AB83&lt;&gt;"",IF(AB83&lt;&gt;"LIBSETS_DROP_MECHANIC_MONSTER_NAME",VLOOKUP(AB83,'LibSets constants'!$I$4:$L$1003,3,FALSE),""),"")</f>
        <v/>
      </c>
      <c r="AD83" s="3" t="str">
        <f>IF(AB83&lt;&gt;"",IF(AB83&lt;&gt;"LIBSETS_DROP_MECHANIC_MONSTER_NAME",VLOOKUP(AB83,'LibSets constants'!$I$4:$L$1003,4,FALSE),""),"")</f>
        <v/>
      </c>
      <c r="AF83" s="3" t="str">
        <f>IF(AND(G83&lt;&gt;"LIBSETS_SETTYPE_BATTLEGROUND",G83&lt;&gt;"LIBSETS_SETTYPE_SPECIAL"),
IF(AND(AE83&lt;&gt;"",ISNUMBER(AE83),NOT(ISNA(AE83))),AE83,
   IF(AND(M83&lt;&gt;"",ISNUMBER(M83),M83&gt;0,NOT(ISNA(M83))),VLOOKUP(M83,'ESO dumped WayshrineInfo'!$K$3:$L$9994,2,FALSE),"")
),"")</f>
        <v/>
      </c>
      <c r="AG83" t="str">
        <f>IF(AND(AF83&lt;&gt;"",ISNUMBER(AF83),NOT(ISNA(AF83))),VLOOKUP(AF83,'ESO zone constants'!$A$3:$D$9999,4,FALSE),"")</f>
        <v/>
      </c>
      <c r="AH83" s="44"/>
      <c r="AK83" s="3" t="str">
        <f>IF(AND(G83&lt;&gt;"LIBSETS_SETTYPE_BATTLEGROUND",G83&lt;&gt;"LIBSETS_SETTYPE_SPECIAL"),IF(AL83&lt;&gt;"",VLOOKUP(AL83,'ESO zone constants'!$D$3:$H$4953,5,FALSE),""),"")</f>
        <v/>
      </c>
      <c r="AM83" s="44"/>
      <c r="AP83" s="3" t="str">
        <f>IF(AND(G83&lt;&gt;"LIBSETS_SETTYPE_BATTLEGROUND",G83&lt;&gt;"LIBSETS_SETTYPE_SPECIAL"),IF(AQ83&lt;&gt;"",VLOOKUP(AQ83,'ESO zone constants'!$D$3:$H$4953,5,FALSE),""),"")</f>
        <v/>
      </c>
      <c r="AR83" s="44"/>
      <c r="AU83" s="3" t="str">
        <f>IF(AND(G83&lt;&gt;"LIBSETS_SETTYPE_BATTLEGROUND",G83&lt;&gt;"LIBSETS_SETTYPE_SPECIAL"),IF(AV83&lt;&gt;"",VLOOKUP(AV83,'ESO zone constants'!$D$3:$H$4953,5,FALSE),""),"")</f>
        <v/>
      </c>
      <c r="AW83" s="44"/>
      <c r="AZ83" s="83" t="s">
        <v>2667</v>
      </c>
      <c r="BA83" s="83"/>
      <c r="BB83" s="83"/>
      <c r="BC83" s="21" t="str">
        <f>IF(A83="???","--","")&amp;IF(F83&lt;&gt;"Not in the game (anymore)",IF(A83&lt;&gt;"",CONCATENATE("[",A83,"] = {wayshrines={")&amp;IF(K83&lt;&gt;"",CONCATENATE(K83,","),"")&amp;IF(L83&lt;&gt;"",CONCATENATE(L83,","),"")&amp;IF(M83&lt;&gt;"",CONCATENATE(M83,","),"")&amp;CONCATENATE("}")&amp;IF(VALUE(N83)&gt;0,CONCATENATE(", traitsNeeded=",N83),"")&amp;CONCATENATE(", dlcId=",IF(T83&lt;&gt;"",T83,"DLC_BASE_GAME")),""),"")</f>
        <v>[101] = {wayshrines={-1,-1,-1,}, dlcId=DLC_BASE_GAME</v>
      </c>
      <c r="BD83" s="21" t="str">
        <f>IF(F83&lt;&gt;"Not in the game (anymore)",IF(A83&lt;&gt;"",IF(Q83&lt;&gt;"",CONCATENATE(", zoneIds={",Q83),"")&amp;IF(Z83&lt;&gt;"",CONCATENATE(",",Z83),"")&amp;IF(AF83&lt;&gt;"",CONCATENATE(",",AF83),"")&amp;IF(AK83&lt;&gt;"",CONCATENATE(",",AK83),"")&amp;IF(AP83&lt;&gt;"",CONCATENATE(",",AP83),"")&amp;IF(AU83&lt;&gt;"",CONCATENATE(",",AU83),"")&amp;IF(Q83&lt;&gt;"",CONCATENATE("}",""),"")&amp;IF(OR(I83="true",I83="false",I83&lt;&gt;""), CONCATENATE(", veteran=", I83), ""),""),"")</f>
        <v>, zoneIds={181}, veteran=false</v>
      </c>
      <c r="BE83" s="21" t="str">
        <f>IF(A83&lt;&gt;"",IF(F83&lt;&gt;"Not in the game (anymore)",IF(A83&lt;&gt;"",", setType="&amp;G83,"")&amp;IF(J83="true",", multiTrialSet=true",""),"")
&amp; IF(AND(H83&lt;&gt;"",ISNUMBER(H83)),", undauntedChestId=" &amp; H83,""),"")</f>
        <v>, setType=LIBSETS_SETTYPE_CYRODIIL</v>
      </c>
      <c r="BF83" s="21" t="str">
        <f>IF(A83&lt;&gt;"",IF(F83&lt;&gt;"Not in the game (anymore)",IF(AZ83&lt;&gt;"",", isProcSetAllowedInPvP="&amp; AZ83,"")
&amp; IF(F83&lt;&gt;"Not in the game (anymore)",
  IF(V83&lt;&gt;"",", dropMechanic={"&amp;V83&amp;IF(AB83&lt;&gt;"",","&amp;AB83,"")&amp;IF(AH83&lt;&gt;"",","&amp;AH83,"")&amp;IF(AM83&lt;&gt;"",","&amp;AM83,"")&amp;IF(AR83&lt;&gt;"",","&amp;AR83,"")&amp;IF(AW83&lt;&gt;"",","&amp;AW83,"")&amp;"}"
     &amp;IF(OR(W83&lt;&gt;"",AC83&lt;&gt;"",AI83&lt;&gt;"",AN83&lt;&gt;"",AS83&lt;&gt;"",AX83&lt;&gt;"",X83&lt;&gt;"",AD83&lt;&gt;"",AJ83&lt;&gt;"",AO83&lt;&gt;"",AT83&lt;&gt;"",AY83&lt;&gt;""),", dropMechanicDropLocationNames={"
        &amp; IF(OR(W83&lt;&gt;"",AC83&lt;&gt;"",AI83&lt;&gt;"",AN83&lt;&gt;"",AS83&lt;&gt;"",AX83&lt;&gt;""),"['en']={"&amp;IF(W83&lt;&gt;"","'"&amp;W83&amp;"',","'',")&amp;IF(AC83&lt;&gt;"","'"&amp;AC83&amp;"',","'',")&amp;IF(AI83&lt;&gt;"","'"&amp;AI83&amp;"',","'',")&amp;IF(AN83&lt;&gt;"","'"&amp;AN83&amp;"',","'',")&amp;IF(AS83&lt;&gt;"","'"&amp;AS83&amp;"',","'',")&amp;IF(AX83&lt;&gt;"","'"&amp;AX83&amp;"',","'',")&amp;"},","")
        &amp; IF(OR(X83&lt;&gt;"",AD83&lt;&gt;"",AJ83&lt;&gt;"",AO83&lt;&gt;"",AT83&lt;&gt;"",AY83&lt;&gt;""),"['de']={"&amp;IF(X83&lt;&gt;"","'"&amp;X83&amp;"',","'',")&amp;IF(AD83&lt;&gt;"","'"&amp;AD83&amp;"',","'',")&amp;IF(AJ83&lt;&gt;"","'"&amp;AJ83&amp;"',","'',")&amp;IF(AO83&lt;&gt;"","'"&amp;AO83&amp;"',","'',")&amp;IF(AT83&lt;&gt;"","'"&amp;AT83&amp;"',","'',")&amp;IF(AY83&lt;&gt;"","'"&amp;AY83&amp;"',","'',")&amp;"},","")
     &amp; "}",""),"")),""),"")</f>
        <v>, dropMechanic={LIBSETS_DROP_MECHANIC_CITY_CYRODIIL_VLASTARUS}</v>
      </c>
      <c r="BG83" s="21" t="str">
        <f>IF(A83&lt;&gt;"",IF(F83&lt;&gt;"Not in the game (anymore)",
IF(OR(BA83&lt;&gt;"",BB83&lt;&gt;""),", addTooltip={" &amp; IF(BA83&lt;&gt;"","['en']='"&amp; BA83 &amp; "',","")  &amp; IF(AND(BA83&lt;&gt;"",BA83&lt;&gt;BB83), IF(BB83&lt;&gt;"","['de']='"&amp; BB83 &amp; "',",""),"") &amp; "},","")
&amp; "},"
&amp; IF(C83&lt;&gt;"",CONCATENATE(" --",C83," / ",B83,"   [",IF(R83&lt;&gt;"",R83,""),IF(AA83&lt;&gt;"",", "&amp;AA83,""),IF(AG83&lt;&gt;"",", "&amp;AG83,""),IF(AL83&lt;&gt;"",", "&amp;AL83,""),IF(AQ83&lt;&gt;"",", "&amp;AQ83,""),IF(AV83&lt;&gt;"",", "&amp;AV83,""),"]")),""),"")</f>
        <v>}, --Affliction / Elend (Befallen)   [Cyrodiil]</v>
      </c>
    </row>
    <row r="84" spans="1:59" x14ac:dyDescent="0.25">
      <c r="A84" s="12">
        <v>102</v>
      </c>
      <c r="B84" t="s">
        <v>843</v>
      </c>
      <c r="C84" t="s">
        <v>2589</v>
      </c>
      <c r="D84" s="3">
        <f>A84</f>
        <v>102</v>
      </c>
      <c r="G84" s="8" t="s">
        <v>1477</v>
      </c>
      <c r="I84" t="s">
        <v>91</v>
      </c>
      <c r="J84" t="s">
        <v>91</v>
      </c>
      <c r="K84">
        <v>196</v>
      </c>
      <c r="L84">
        <v>196</v>
      </c>
      <c r="M84">
        <v>196</v>
      </c>
      <c r="O84" s="65" t="s">
        <v>68</v>
      </c>
      <c r="Q84" s="3">
        <f>IF(AND(G84&lt;&gt;"LIBSETS_SETTYPE_BATTLEGROUND",G84&lt;&gt;"LIBSETS_SETTYPE_SPECIAL"), IF(R84&lt;&gt;"",VLOOKUP(R84,'ESO zone constants'!$D$3:$H$10001,5,FALSE),""),"")</f>
        <v>22</v>
      </c>
      <c r="R84" t="str">
        <f>IF(AND(O84&lt;&gt;"",NOT(ISERROR(O84))),O84,
IF(AND(P84&lt;&gt;"",ISNUMBER(P84),P84&gt;0,NOT(ISNA(P84))),VLOOKUP(P84,'ESO zone constants'!$A$3:$D$9999,4,FALSE),
IF(AND(K84&lt;&gt;"",K84&gt;0,NOT(ISERROR(K84))),VLOOKUP(K84,'ESO dumped WayshrineInfo'!$K$3:$N$9994,4,FALSE),"")))</f>
        <v>Volenfell</v>
      </c>
      <c r="T84" s="19" t="str">
        <f>IF(AND(S84&lt;&gt;"",NOT(ISERROR(S84))),S84,IF(Q84&lt;&gt;"",IF(NOT(ISERROR(VLOOKUP(Q84,'ESO Dungeon constants'!$D$3:$H$9999,5,FALSE))),VLOOKUP(Q84,'ESO Dungeon constants'!$D$3:$I$9999,6,FALSE),VLOOKUP(Q84,'ESO zone constants'!$H$3:$K$9987,4,FALSE)),""))</f>
        <v>DLC_BASE_GAME</v>
      </c>
      <c r="U84" s="3" t="str">
        <f>IF(T84&lt;&gt;"",VLOOKUP(T84,'LibSets constants'!$B$4:$C$1003,2,FALSE),"")</f>
        <v>Included in base game</v>
      </c>
      <c r="V84" s="33" t="s">
        <v>3356</v>
      </c>
      <c r="Y84" s="65"/>
      <c r="Z84" s="3">
        <f>IF(AND(G84&lt;&gt;"LIBSETS_SETTYPE_BATTLEGROUND",G84&lt;&gt;"LIBSETS_SETTYPE_SPECIAL"),
IF(AND(Y84&lt;&gt;"",ISNUMBER(Y84),NOT(ISNA(Y84))),Y84,
   IF(AND(L84&lt;&gt;"",ISNUMBER(L84),L84&gt;0,NOT(ISNA(L84))),VLOOKUP(L84,'ESO dumped WayshrineInfo'!$K$3:$L$9994,2,FALSE),"")
),"")</f>
        <v>104</v>
      </c>
      <c r="AA84" t="str">
        <f>IF(AND(Z84&lt;&gt;"",ISNUMBER(Z84),NOT(ISNA(Z84))),VLOOKUP(Z84,'ESO zone constants'!$A$3:$D$9999,4,FALSE),"")</f>
        <v>Alik'r Desert</v>
      </c>
      <c r="AB84" s="33" t="s">
        <v>3356</v>
      </c>
      <c r="AC84" s="43"/>
      <c r="AD84" s="43"/>
      <c r="AE84" s="43"/>
      <c r="AF84" s="3">
        <f>IF(AND(G84&lt;&gt;"LIBSETS_SETTYPE_BATTLEGROUND",G84&lt;&gt;"LIBSETS_SETTYPE_SPECIAL"),
IF(AND(AE84&lt;&gt;"",ISNUMBER(AE84),NOT(ISNA(AE84))),AE84,
   IF(AND(M84&lt;&gt;"",ISNUMBER(M84),M84&gt;0,NOT(ISNA(M84))),VLOOKUP(M84,'ESO dumped WayshrineInfo'!$K$3:$L$9994,2,FALSE),"")
),"")</f>
        <v>104</v>
      </c>
      <c r="AG84" t="str">
        <f>IF(AND(AF84&lt;&gt;"",ISNUMBER(AF84),NOT(ISNA(AF84))),VLOOKUP(AF84,'ESO zone constants'!$A$3:$D$9999,4,FALSE),"")</f>
        <v>Alik'r Desert</v>
      </c>
      <c r="AH84" s="44"/>
      <c r="AI84" s="43"/>
      <c r="AJ84" s="43"/>
      <c r="AK84" s="3" t="str">
        <f>IF(AND(G84&lt;&gt;"LIBSETS_SETTYPE_BATTLEGROUND",G84&lt;&gt;"LIBSETS_SETTYPE_SPECIAL"),IF(AL84&lt;&gt;"",VLOOKUP(AL84,'ESO zone constants'!$D$3:$H$4953,5,FALSE),""),"")</f>
        <v/>
      </c>
      <c r="AM84" s="44"/>
      <c r="AN84" s="43"/>
      <c r="AO84" s="43"/>
      <c r="AP84" s="3" t="str">
        <f>IF(AND(G84&lt;&gt;"LIBSETS_SETTYPE_BATTLEGROUND",G84&lt;&gt;"LIBSETS_SETTYPE_SPECIAL"),IF(AQ84&lt;&gt;"",VLOOKUP(AQ84,'ESO zone constants'!$D$3:$H$4953,5,FALSE),""),"")</f>
        <v/>
      </c>
      <c r="AR84" s="44"/>
      <c r="AS84" s="43"/>
      <c r="AT84" s="43"/>
      <c r="AU84" s="3" t="str">
        <f>IF(AND(G84&lt;&gt;"LIBSETS_SETTYPE_BATTLEGROUND",G84&lt;&gt;"LIBSETS_SETTYPE_SPECIAL"),IF(AV84&lt;&gt;"",VLOOKUP(AV84,'ESO zone constants'!$D$3:$H$4953,5,FALSE),""),"")</f>
        <v/>
      </c>
      <c r="AW84" s="44"/>
      <c r="AX84" s="43"/>
      <c r="AY84" s="43"/>
      <c r="AZ84" s="83" t="s">
        <v>2668</v>
      </c>
      <c r="BA84" s="83"/>
      <c r="BB84" s="83"/>
      <c r="BC84" s="21" t="str">
        <f>IF(A84="???","--","")&amp;IF(F84&lt;&gt;"Not in the game (anymore)",IF(A84&lt;&gt;"",CONCATENATE("[",A84,"] = {wayshrines={")&amp;IF(K84&lt;&gt;"",CONCATENATE(K84,","),"")&amp;IF(L84&lt;&gt;"",CONCATENATE(L84,","),"")&amp;IF(M84&lt;&gt;"",CONCATENATE(M84,","),"")&amp;CONCATENATE("}")&amp;IF(VALUE(N84)&gt;0,CONCATENATE(", traitsNeeded=",N84),"")&amp;CONCATENATE(", dlcId=",IF(T84&lt;&gt;"",T84,"DLC_BASE_GAME")),""),"")</f>
        <v>[102] = {wayshrines={196,196,196,}, dlcId=DLC_BASE_GAME</v>
      </c>
      <c r="BD84" s="21" t="str">
        <f>IF(F84&lt;&gt;"Not in the game (anymore)",IF(A84&lt;&gt;"",IF(Q84&lt;&gt;"",CONCATENATE(", zoneIds={",Q84),"")&amp;IF(Z84&lt;&gt;"",CONCATENATE(",",Z84),"")&amp;IF(AF84&lt;&gt;"",CONCATENATE(",",AF84),"")&amp;IF(AK84&lt;&gt;"",CONCATENATE(",",AK84),"")&amp;IF(AP84&lt;&gt;"",CONCATENATE(",",AP84),"")&amp;IF(AU84&lt;&gt;"",CONCATENATE(",",AU84),"")&amp;IF(Q84&lt;&gt;"",CONCATENATE("}",""),"")&amp;IF(OR(I84="true",I84="false",I84&lt;&gt;""), CONCATENATE(", veteran=", I84), ""),""),"")</f>
        <v>, zoneIds={22,104,104}, veteran=false</v>
      </c>
      <c r="BE84" s="21" t="str">
        <f>IF(A84&lt;&gt;"",IF(F84&lt;&gt;"Not in the game (anymore)",IF(A84&lt;&gt;"",", setType="&amp;G84,"")&amp;IF(J84="true",", multiTrialSet=true",""),"")
&amp; IF(AND(H84&lt;&gt;"",ISNUMBER(H84)),", undauntedChestId=" &amp; H84,""),"")</f>
        <v>, setType=LIBSETS_SETTYPE_DUNGEON</v>
      </c>
      <c r="BF84" s="21" t="str">
        <f>IF(A84&lt;&gt;"",IF(F84&lt;&gt;"Not in the game (anymore)",IF(AZ84&lt;&gt;"",", isProcSetAllowedInPvP="&amp; AZ84,"")
&amp; IF(F84&lt;&gt;"Not in the game (anymore)",
  IF(V84&lt;&gt;"",", dropMechanic={"&amp;V84&amp;IF(AB84&lt;&gt;"",","&amp;AB84,"")&amp;IF(AH84&lt;&gt;"",","&amp;AH84,"")&amp;IF(AM84&lt;&gt;"",","&amp;AM84,"")&amp;IF(AR84&lt;&gt;"",","&amp;AR84,"")&amp;IF(AW84&lt;&gt;"",","&amp;AW84,"")&amp;"}"
     &amp;IF(OR(W84&lt;&gt;"",AC84&lt;&gt;"",AI84&lt;&gt;"",AN84&lt;&gt;"",AS84&lt;&gt;"",AX84&lt;&gt;"",X84&lt;&gt;"",AD84&lt;&gt;"",AJ84&lt;&gt;"",AO84&lt;&gt;"",AT84&lt;&gt;"",AY84&lt;&gt;""),", dropMechanicDropLocationNames={"
        &amp; IF(OR(W84&lt;&gt;"",AC84&lt;&gt;"",AI84&lt;&gt;"",AN84&lt;&gt;"",AS84&lt;&gt;"",AX84&lt;&gt;""),"['en']={"&amp;IF(W84&lt;&gt;"","'"&amp;W84&amp;"',","'',")&amp;IF(AC84&lt;&gt;"","'"&amp;AC84&amp;"',","'',")&amp;IF(AI84&lt;&gt;"","'"&amp;AI84&amp;"',","'',")&amp;IF(AN84&lt;&gt;"","'"&amp;AN84&amp;"',","'',")&amp;IF(AS84&lt;&gt;"","'"&amp;AS84&amp;"',","'',")&amp;IF(AX84&lt;&gt;"","'"&amp;AX84&amp;"',","'',")&amp;"},","")
        &amp; IF(OR(X84&lt;&gt;"",AD84&lt;&gt;"",AJ84&lt;&gt;"",AO84&lt;&gt;"",AT84&lt;&gt;"",AY84&lt;&gt;""),"['de']={"&amp;IF(X84&lt;&gt;"","'"&amp;X84&amp;"',","'',")&amp;IF(AD84&lt;&gt;"","'"&amp;AD84&amp;"',","'',")&amp;IF(AJ84&lt;&gt;"","'"&amp;AJ84&amp;"',","'',")&amp;IF(AO84&lt;&gt;"","'"&amp;AO84&amp;"',","'',")&amp;IF(AT84&lt;&gt;"","'"&amp;AT84&amp;"',","'',")&amp;IF(AY84&lt;&gt;"","'"&amp;AY84&amp;"',","'',")&amp;"},","")
     &amp; "}",""),"")),""),"")</f>
        <v>, isProcSetAllowedInPvP=1, dropMechanic={LIBSETS_DROP_MECHANIC_GROUP_DUNGEON_BOSS,LIBSETS_DROP_MECHANIC_GROUP_DUNGEON_BOSS}</v>
      </c>
      <c r="BG84" s="21" t="str">
        <f>IF(A84&lt;&gt;"",IF(F84&lt;&gt;"Not in the game (anymore)",
IF(OR(BA84&lt;&gt;"",BB84&lt;&gt;""),", addTooltip={" &amp; IF(BA84&lt;&gt;"","['en']='"&amp; BA84 &amp; "',","")  &amp; IF(AND(BA84&lt;&gt;"",BA84&lt;&gt;BB84), IF(BB84&lt;&gt;"","['de']='"&amp; BB84 &amp; "',",""),"") &amp; "},","")
&amp; "},"
&amp; IF(C84&lt;&gt;"",CONCATENATE(" --",C84," / ",B84,"   [",IF(R84&lt;&gt;"",R84,""),IF(AA84&lt;&gt;"",", "&amp;AA84,""),IF(AG84&lt;&gt;"",", "&amp;AG84,""),IF(AL84&lt;&gt;"",", "&amp;AL84,""),IF(AQ84&lt;&gt;"",", "&amp;AQ84,""),IF(AV84&lt;&gt;"",", "&amp;AV84,""),"]")),""),"")</f>
        <v>}, --Duneripper\'s Scales / Schuppen des Dünenbrechers   [Volenfell, Alik'r Desert, Alik'r Desert]</v>
      </c>
    </row>
    <row r="85" spans="1:59" x14ac:dyDescent="0.25">
      <c r="A85" s="12">
        <v>103</v>
      </c>
      <c r="B85" t="s">
        <v>844</v>
      </c>
      <c r="C85" t="s">
        <v>845</v>
      </c>
      <c r="D85" s="3">
        <f>A85</f>
        <v>103</v>
      </c>
      <c r="G85" s="8" t="s">
        <v>1477</v>
      </c>
      <c r="I85" t="s">
        <v>91</v>
      </c>
      <c r="J85" t="s">
        <v>91</v>
      </c>
      <c r="K85">
        <v>195</v>
      </c>
      <c r="L85">
        <v>195</v>
      </c>
      <c r="M85">
        <v>195</v>
      </c>
      <c r="O85" s="65" t="s">
        <v>48</v>
      </c>
      <c r="Q85" s="3">
        <f>IF(AND(G85&lt;&gt;"LIBSETS_SETTYPE_BATTLEGROUND",G85&lt;&gt;"LIBSETS_SETTYPE_SPECIAL"), IF(R85&lt;&gt;"",VLOOKUP(R85,'ESO zone constants'!$D$3:$H$10001,5,FALSE),""),"")</f>
        <v>449</v>
      </c>
      <c r="R85" t="str">
        <f>IF(AND(O85&lt;&gt;"",NOT(ISERROR(O85))),O85,
IF(AND(P85&lt;&gt;"",ISNUMBER(P85),P85&gt;0,NOT(ISNA(P85))),VLOOKUP(P85,'ESO zone constants'!$A$3:$D$9999,4,FALSE),
IF(AND(K85&lt;&gt;"",K85&gt;0,NOT(ISERROR(K85))),VLOOKUP(K85,'ESO dumped WayshrineInfo'!$K$3:$N$9994,4,FALSE),"")))</f>
        <v>Direfrost Keep</v>
      </c>
      <c r="T85" s="19" t="str">
        <f>IF(AND(S85&lt;&gt;"",NOT(ISERROR(S85))),S85,IF(Q85&lt;&gt;"",IF(NOT(ISERROR(VLOOKUP(Q85,'ESO Dungeon constants'!$D$3:$H$9999,5,FALSE))),VLOOKUP(Q85,'ESO Dungeon constants'!$D$3:$I$9999,6,FALSE),VLOOKUP(Q85,'ESO zone constants'!$H$3:$K$9987,4,FALSE)),""))</f>
        <v>DLC_BASE_GAME</v>
      </c>
      <c r="U85" s="3" t="str">
        <f>IF(T85&lt;&gt;"",VLOOKUP(T85,'LibSets constants'!$B$4:$C$1003,2,FALSE),"")</f>
        <v>Included in base game</v>
      </c>
      <c r="V85" s="33" t="s">
        <v>3356</v>
      </c>
      <c r="Y85" s="65"/>
      <c r="Z85" s="3">
        <f>IF(AND(G85&lt;&gt;"LIBSETS_SETTYPE_BATTLEGROUND",G85&lt;&gt;"LIBSETS_SETTYPE_SPECIAL"),
IF(AND(Y85&lt;&gt;"",ISNUMBER(Y85),NOT(ISNA(Y85))),Y85,
   IF(AND(L85&lt;&gt;"",ISNUMBER(L85),L85&gt;0,NOT(ISNA(L85))),VLOOKUP(L85,'ESO dumped WayshrineInfo'!$K$3:$L$9994,2,FALSE),"")
),"")</f>
        <v>101</v>
      </c>
      <c r="AA85" t="str">
        <f>IF(AND(Z85&lt;&gt;"",ISNUMBER(Z85),NOT(ISNA(Z85))),VLOOKUP(Z85,'ESO zone constants'!$A$3:$D$9999,4,FALSE),"")</f>
        <v>Eastmarch</v>
      </c>
      <c r="AB85" s="33" t="s">
        <v>3356</v>
      </c>
      <c r="AC85" s="43"/>
      <c r="AD85" s="43"/>
      <c r="AE85" s="43"/>
      <c r="AF85" s="3">
        <f>IF(AND(G85&lt;&gt;"LIBSETS_SETTYPE_BATTLEGROUND",G85&lt;&gt;"LIBSETS_SETTYPE_SPECIAL"),
IF(AND(AE85&lt;&gt;"",ISNUMBER(AE85),NOT(ISNA(AE85))),AE85,
   IF(AND(M85&lt;&gt;"",ISNUMBER(M85),M85&gt;0,NOT(ISNA(M85))),VLOOKUP(M85,'ESO dumped WayshrineInfo'!$K$3:$L$9994,2,FALSE),"")
),"")</f>
        <v>101</v>
      </c>
      <c r="AG85" t="str">
        <f>IF(AND(AF85&lt;&gt;"",ISNUMBER(AF85),NOT(ISNA(AF85))),VLOOKUP(AF85,'ESO zone constants'!$A$3:$D$9999,4,FALSE),"")</f>
        <v>Eastmarch</v>
      </c>
      <c r="AH85" s="44"/>
      <c r="AI85" s="43"/>
      <c r="AJ85" s="43"/>
      <c r="AK85" s="3" t="str">
        <f>IF(AND(G85&lt;&gt;"LIBSETS_SETTYPE_BATTLEGROUND",G85&lt;&gt;"LIBSETS_SETTYPE_SPECIAL"),IF(AL85&lt;&gt;"",VLOOKUP(AL85,'ESO zone constants'!$D$3:$H$4953,5,FALSE),""),"")</f>
        <v/>
      </c>
      <c r="AM85" s="44"/>
      <c r="AN85" s="43"/>
      <c r="AO85" s="43"/>
      <c r="AP85" s="3" t="str">
        <f>IF(AND(G85&lt;&gt;"LIBSETS_SETTYPE_BATTLEGROUND",G85&lt;&gt;"LIBSETS_SETTYPE_SPECIAL"),IF(AQ85&lt;&gt;"",VLOOKUP(AQ85,'ESO zone constants'!$D$3:$H$4953,5,FALSE),""),"")</f>
        <v/>
      </c>
      <c r="AR85" s="44"/>
      <c r="AS85" s="43"/>
      <c r="AT85" s="43"/>
      <c r="AU85" s="3" t="str">
        <f>IF(AND(G85&lt;&gt;"LIBSETS_SETTYPE_BATTLEGROUND",G85&lt;&gt;"LIBSETS_SETTYPE_SPECIAL"),IF(AV85&lt;&gt;"",VLOOKUP(AV85,'ESO zone constants'!$D$3:$H$4953,5,FALSE),""),"")</f>
        <v/>
      </c>
      <c r="AW85" s="44"/>
      <c r="AX85" s="43"/>
      <c r="AY85" s="43"/>
      <c r="AZ85" s="83" t="s">
        <v>2667</v>
      </c>
      <c r="BA85" s="83"/>
      <c r="BB85" s="83"/>
      <c r="BC85" s="21" t="str">
        <f>IF(A85="???","--","")&amp;IF(F85&lt;&gt;"Not in the game (anymore)",IF(A85&lt;&gt;"",CONCATENATE("[",A85,"] = {wayshrines={")&amp;IF(K85&lt;&gt;"",CONCATENATE(K85,","),"")&amp;IF(L85&lt;&gt;"",CONCATENATE(L85,","),"")&amp;IF(M85&lt;&gt;"",CONCATENATE(M85,","),"")&amp;CONCATENATE("}")&amp;IF(VALUE(N85)&gt;0,CONCATENATE(", traitsNeeded=",N85),"")&amp;CONCATENATE(", dlcId=",IF(T85&lt;&gt;"",T85,"DLC_BASE_GAME")),""),"")</f>
        <v>[103] = {wayshrines={195,195,195,}, dlcId=DLC_BASE_GAME</v>
      </c>
      <c r="BD85" s="21" t="str">
        <f>IF(F85&lt;&gt;"Not in the game (anymore)",IF(A85&lt;&gt;"",IF(Q85&lt;&gt;"",CONCATENATE(", zoneIds={",Q85),"")&amp;IF(Z85&lt;&gt;"",CONCATENATE(",",Z85),"")&amp;IF(AF85&lt;&gt;"",CONCATENATE(",",AF85),"")&amp;IF(AK85&lt;&gt;"",CONCATENATE(",",AK85),"")&amp;IF(AP85&lt;&gt;"",CONCATENATE(",",AP85),"")&amp;IF(AU85&lt;&gt;"",CONCATENATE(",",AU85),"")&amp;IF(Q85&lt;&gt;"",CONCATENATE("}",""),"")&amp;IF(OR(I85="true",I85="false",I85&lt;&gt;""), CONCATENATE(", veteran=", I85), ""),""),"")</f>
        <v>, zoneIds={449,101,101}, veteran=false</v>
      </c>
      <c r="BE85" s="21" t="str">
        <f>IF(A85&lt;&gt;"",IF(F85&lt;&gt;"Not in the game (anymore)",IF(A85&lt;&gt;"",", setType="&amp;G85,"")&amp;IF(J85="true",", multiTrialSet=true",""),"")
&amp; IF(AND(H85&lt;&gt;"",ISNUMBER(H85)),", undauntedChestId=" &amp; H85,""),"")</f>
        <v>, setType=LIBSETS_SETTYPE_DUNGEON</v>
      </c>
      <c r="BF85" s="21" t="str">
        <f>IF(A85&lt;&gt;"",IF(F85&lt;&gt;"Not in the game (anymore)",IF(AZ85&lt;&gt;"",", isProcSetAllowedInPvP="&amp; AZ85,"")
&amp; IF(F85&lt;&gt;"Not in the game (anymore)",
  IF(V85&lt;&gt;"",", dropMechanic={"&amp;V85&amp;IF(AB85&lt;&gt;"",","&amp;AB85,"")&amp;IF(AH85&lt;&gt;"",","&amp;AH85,"")&amp;IF(AM85&lt;&gt;"",","&amp;AM85,"")&amp;IF(AR85&lt;&gt;"",","&amp;AR85,"")&amp;IF(AW85&lt;&gt;"",","&amp;AW85,"")&amp;"}"
     &amp;IF(OR(W85&lt;&gt;"",AC85&lt;&gt;"",AI85&lt;&gt;"",AN85&lt;&gt;"",AS85&lt;&gt;"",AX85&lt;&gt;"",X85&lt;&gt;"",AD85&lt;&gt;"",AJ85&lt;&gt;"",AO85&lt;&gt;"",AT85&lt;&gt;"",AY85&lt;&gt;""),", dropMechanicDropLocationNames={"
        &amp; IF(OR(W85&lt;&gt;"",AC85&lt;&gt;"",AI85&lt;&gt;"",AN85&lt;&gt;"",AS85&lt;&gt;"",AX85&lt;&gt;""),"['en']={"&amp;IF(W85&lt;&gt;"","'"&amp;W85&amp;"',","'',")&amp;IF(AC85&lt;&gt;"","'"&amp;AC85&amp;"',","'',")&amp;IF(AI85&lt;&gt;"","'"&amp;AI85&amp;"',","'',")&amp;IF(AN85&lt;&gt;"","'"&amp;AN85&amp;"',","'',")&amp;IF(AS85&lt;&gt;"","'"&amp;AS85&amp;"',","'',")&amp;IF(AX85&lt;&gt;"","'"&amp;AX85&amp;"',","'',")&amp;"},","")
        &amp; IF(OR(X85&lt;&gt;"",AD85&lt;&gt;"",AJ85&lt;&gt;"",AO85&lt;&gt;"",AT85&lt;&gt;"",AY85&lt;&gt;""),"['de']={"&amp;IF(X85&lt;&gt;"","'"&amp;X85&amp;"',","'',")&amp;IF(AD85&lt;&gt;"","'"&amp;AD85&amp;"',","'',")&amp;IF(AJ85&lt;&gt;"","'"&amp;AJ85&amp;"',","'',")&amp;IF(AO85&lt;&gt;"","'"&amp;AO85&amp;"',","'',")&amp;IF(AT85&lt;&gt;"","'"&amp;AT85&amp;"',","'',")&amp;IF(AY85&lt;&gt;"","'"&amp;AY85&amp;"',","'',")&amp;"},","")
     &amp; "}",""),"")),""),"")</f>
        <v>, dropMechanic={LIBSETS_DROP_MECHANIC_GROUP_DUNGEON_BOSS,LIBSETS_DROP_MECHANIC_GROUP_DUNGEON_BOSS}</v>
      </c>
      <c r="BG85" s="21" t="str">
        <f>IF(A85&lt;&gt;"",IF(F85&lt;&gt;"Not in the game (anymore)",
IF(OR(BA85&lt;&gt;"",BB85&lt;&gt;""),", addTooltip={" &amp; IF(BA85&lt;&gt;"","['en']='"&amp; BA85 &amp; "',","")  &amp; IF(AND(BA85&lt;&gt;"",BA85&lt;&gt;BB85), IF(BB85&lt;&gt;"","['de']='"&amp; BB85 &amp; "',",""),"") &amp; "},","")
&amp; "},"
&amp; IF(C85&lt;&gt;"",CONCATENATE(" --",C85," / ",B85,"   [",IF(R85&lt;&gt;"",R85,""),IF(AA85&lt;&gt;"",", "&amp;AA85,""),IF(AG85&lt;&gt;"",", "&amp;AG85,""),IF(AL85&lt;&gt;"",", "&amp;AL85,""),IF(AQ85&lt;&gt;"",", "&amp;AQ85,""),IF(AV85&lt;&gt;"",", "&amp;AV85,""),"]")),""),"")</f>
        <v>}, --Magicka Furnace / Magickaschmiede   [Direfrost Keep, Eastmarch, Eastmarch]</v>
      </c>
    </row>
    <row r="86" spans="1:59" x14ac:dyDescent="0.25">
      <c r="A86" s="12">
        <v>104</v>
      </c>
      <c r="B86" t="s">
        <v>846</v>
      </c>
      <c r="C86" t="s">
        <v>847</v>
      </c>
      <c r="D86" s="3">
        <f>A86</f>
        <v>104</v>
      </c>
      <c r="G86" s="8" t="s">
        <v>1475</v>
      </c>
      <c r="I86" t="s">
        <v>91</v>
      </c>
      <c r="J86" t="s">
        <v>91</v>
      </c>
      <c r="K86">
        <v>-1</v>
      </c>
      <c r="L86">
        <v>-1</v>
      </c>
      <c r="M86">
        <v>-1</v>
      </c>
      <c r="O86" s="65" t="s">
        <v>125</v>
      </c>
      <c r="Q86" s="3">
        <f>IF(AND(G86&lt;&gt;"LIBSETS_SETTYPE_BATTLEGROUND",G86&lt;&gt;"LIBSETS_SETTYPE_SPECIAL"), IF(R86&lt;&gt;"",VLOOKUP(R86,'ESO zone constants'!$D$3:$H$10001,5,FALSE),""),"")</f>
        <v>181</v>
      </c>
      <c r="R86" t="str">
        <f>IF(AND(O86&lt;&gt;"",NOT(ISERROR(O86))),O86,
IF(AND(P86&lt;&gt;"",ISNUMBER(P86),P86&gt;0,NOT(ISNA(P86))),VLOOKUP(P86,'ESO zone constants'!$A$3:$D$9999,4,FALSE),
IF(AND(K86&lt;&gt;"",K86&gt;0,NOT(ISERROR(K86))),VLOOKUP(K86,'ESO dumped WayshrineInfo'!$K$3:$N$9994,4,FALSE),"")))</f>
        <v>Cyrodiil</v>
      </c>
      <c r="T86" s="19" t="str">
        <f>IF(AND(S86&lt;&gt;"",NOT(ISERROR(S86))),S86,IF(Q86&lt;&gt;"",IF(NOT(ISERROR(VLOOKUP(Q86,'ESO Dungeon constants'!$D$3:$H$9999,5,FALSE))),VLOOKUP(Q86,'ESO Dungeon constants'!$D$3:$I$9999,6,FALSE),VLOOKUP(Q86,'ESO zone constants'!$H$3:$K$9987,4,FALSE)),""))</f>
        <v>DLC_BASE_GAME</v>
      </c>
      <c r="U86" s="3" t="str">
        <f>IF(T86&lt;&gt;"",VLOOKUP(T86,'LibSets constants'!$B$4:$C$1003,2,FALSE),"")</f>
        <v>Included in base game</v>
      </c>
      <c r="V86" s="33" t="s">
        <v>2801</v>
      </c>
      <c r="Y86" s="65"/>
      <c r="Z86" s="3" t="str">
        <f>IF(AND(G86&lt;&gt;"LIBSETS_SETTYPE_BATTLEGROUND",G86&lt;&gt;"LIBSETS_SETTYPE_SPECIAL"),
IF(AND(Y86&lt;&gt;"",ISNUMBER(Y86),NOT(ISNA(Y86))),Y86,
   IF(AND(L86&lt;&gt;"",ISNUMBER(L86),L86&gt;0,NOT(ISNA(L86))),VLOOKUP(L86,'ESO dumped WayshrineInfo'!$K$3:$L$9994,2,FALSE),"")
),"")</f>
        <v/>
      </c>
      <c r="AA86" t="str">
        <f>IF(AND(Z86&lt;&gt;"",ISNUMBER(Z86),NOT(ISNA(Z86))),VLOOKUP(Z86,'ESO zone constants'!$A$3:$D$9999,4,FALSE),"")</f>
        <v/>
      </c>
      <c r="AC86" s="3" t="str">
        <f>IF(AB86&lt;&gt;"",IF(AB86&lt;&gt;"LIBSETS_DROP_MECHANIC_MONSTER_NAME",VLOOKUP(AB86,'LibSets constants'!$I$4:$L$1003,3,FALSE),""),"")</f>
        <v/>
      </c>
      <c r="AD86" s="3" t="str">
        <f>IF(AB86&lt;&gt;"",IF(AB86&lt;&gt;"LIBSETS_DROP_MECHANIC_MONSTER_NAME",VLOOKUP(AB86,'LibSets constants'!$I$4:$L$1003,4,FALSE),""),"")</f>
        <v/>
      </c>
      <c r="AF86" s="3" t="str">
        <f>IF(AND(G86&lt;&gt;"LIBSETS_SETTYPE_BATTLEGROUND",G86&lt;&gt;"LIBSETS_SETTYPE_SPECIAL"),
IF(AND(AE86&lt;&gt;"",ISNUMBER(AE86),NOT(ISNA(AE86))),AE86,
   IF(AND(M86&lt;&gt;"",ISNUMBER(M86),M86&gt;0,NOT(ISNA(M86))),VLOOKUP(M86,'ESO dumped WayshrineInfo'!$K$3:$L$9994,2,FALSE),"")
),"")</f>
        <v/>
      </c>
      <c r="AG86" t="str">
        <f>IF(AND(AF86&lt;&gt;"",ISNUMBER(AF86),NOT(ISNA(AF86))),VLOOKUP(AF86,'ESO zone constants'!$A$3:$D$9999,4,FALSE),"")</f>
        <v/>
      </c>
      <c r="AH86" s="44"/>
      <c r="AK86" s="3" t="str">
        <f>IF(AND(G86&lt;&gt;"LIBSETS_SETTYPE_BATTLEGROUND",G86&lt;&gt;"LIBSETS_SETTYPE_SPECIAL"),IF(AL86&lt;&gt;"",VLOOKUP(AL86,'ESO zone constants'!$D$3:$H$4953,5,FALSE),""),"")</f>
        <v/>
      </c>
      <c r="AM86" s="44"/>
      <c r="AP86" s="3" t="str">
        <f>IF(AND(G86&lt;&gt;"LIBSETS_SETTYPE_BATTLEGROUND",G86&lt;&gt;"LIBSETS_SETTYPE_SPECIAL"),IF(AQ86&lt;&gt;"",VLOOKUP(AQ86,'ESO zone constants'!$D$3:$H$4953,5,FALSE),""),"")</f>
        <v/>
      </c>
      <c r="AR86" s="44"/>
      <c r="AU86" s="3" t="str">
        <f>IF(AND(G86&lt;&gt;"LIBSETS_SETTYPE_BATTLEGROUND",G86&lt;&gt;"LIBSETS_SETTYPE_SPECIAL"),IF(AV86&lt;&gt;"",VLOOKUP(AV86,'ESO zone constants'!$D$3:$H$4953,5,FALSE),""),"")</f>
        <v/>
      </c>
      <c r="AW86" s="44"/>
      <c r="AZ86" s="83" t="s">
        <v>2667</v>
      </c>
      <c r="BA86" s="83"/>
      <c r="BB86" s="83"/>
      <c r="BC86" s="21" t="str">
        <f>IF(A86="???","--","")&amp;IF(F86&lt;&gt;"Not in the game (anymore)",IF(A86&lt;&gt;"",CONCATENATE("[",A86,"] = {wayshrines={")&amp;IF(K86&lt;&gt;"",CONCATENATE(K86,","),"")&amp;IF(L86&lt;&gt;"",CONCATENATE(L86,","),"")&amp;IF(M86&lt;&gt;"",CONCATENATE(M86,","),"")&amp;CONCATENATE("}")&amp;IF(VALUE(N86)&gt;0,CONCATENATE(", traitsNeeded=",N86),"")&amp;CONCATENATE(", dlcId=",IF(T86&lt;&gt;"",T86,"DLC_BASE_GAME")),""),"")</f>
        <v>[104] = {wayshrines={-1,-1,-1,}, dlcId=DLC_BASE_GAME</v>
      </c>
      <c r="BD86" s="21" t="str">
        <f>IF(F86&lt;&gt;"Not in the game (anymore)",IF(A86&lt;&gt;"",IF(Q86&lt;&gt;"",CONCATENATE(", zoneIds={",Q86),"")&amp;IF(Z86&lt;&gt;"",CONCATENATE(",",Z86),"")&amp;IF(AF86&lt;&gt;"",CONCATENATE(",",AF86),"")&amp;IF(AK86&lt;&gt;"",CONCATENATE(",",AK86),"")&amp;IF(AP86&lt;&gt;"",CONCATENATE(",",AP86),"")&amp;IF(AU86&lt;&gt;"",CONCATENATE(",",AU86),"")&amp;IF(Q86&lt;&gt;"",CONCATENATE("}",""),"")&amp;IF(OR(I86="true",I86="false",I86&lt;&gt;""), CONCATENATE(", veteran=", I86), ""),""),"")</f>
        <v>, zoneIds={181}, veteran=false</v>
      </c>
      <c r="BE86" s="21" t="str">
        <f>IF(A86&lt;&gt;"",IF(F86&lt;&gt;"Not in the game (anymore)",IF(A86&lt;&gt;"",", setType="&amp;G86,"")&amp;IF(J86="true",", multiTrialSet=true",""),"")
&amp; IF(AND(H86&lt;&gt;"",ISNUMBER(H86)),", undauntedChestId=" &amp; H86,""),"")</f>
        <v>, setType=LIBSETS_SETTYPE_CYRODIIL</v>
      </c>
      <c r="BF86" s="21" t="str">
        <f>IF(A86&lt;&gt;"",IF(F86&lt;&gt;"Not in the game (anymore)",IF(AZ86&lt;&gt;"",", isProcSetAllowedInPvP="&amp; AZ86,"")
&amp; IF(F86&lt;&gt;"Not in the game (anymore)",
  IF(V86&lt;&gt;"",", dropMechanic={"&amp;V86&amp;IF(AB86&lt;&gt;"",","&amp;AB86,"")&amp;IF(AH86&lt;&gt;"",","&amp;AH86,"")&amp;IF(AM86&lt;&gt;"",","&amp;AM86,"")&amp;IF(AR86&lt;&gt;"",","&amp;AR86,"")&amp;IF(AW86&lt;&gt;"",","&amp;AW86,"")&amp;"}"
     &amp;IF(OR(W86&lt;&gt;"",AC86&lt;&gt;"",AI86&lt;&gt;"",AN86&lt;&gt;"",AS86&lt;&gt;"",AX86&lt;&gt;"",X86&lt;&gt;"",AD86&lt;&gt;"",AJ86&lt;&gt;"",AO86&lt;&gt;"",AT86&lt;&gt;"",AY86&lt;&gt;""),", dropMechanicDropLocationNames={"
        &amp; IF(OR(W86&lt;&gt;"",AC86&lt;&gt;"",AI86&lt;&gt;"",AN86&lt;&gt;"",AS86&lt;&gt;"",AX86&lt;&gt;""),"['en']={"&amp;IF(W86&lt;&gt;"","'"&amp;W86&amp;"',","'',")&amp;IF(AC86&lt;&gt;"","'"&amp;AC86&amp;"',","'',")&amp;IF(AI86&lt;&gt;"","'"&amp;AI86&amp;"',","'',")&amp;IF(AN86&lt;&gt;"","'"&amp;AN86&amp;"',","'',")&amp;IF(AS86&lt;&gt;"","'"&amp;AS86&amp;"',","'',")&amp;IF(AX86&lt;&gt;"","'"&amp;AX86&amp;"',","'',")&amp;"},","")
        &amp; IF(OR(X86&lt;&gt;"",AD86&lt;&gt;"",AJ86&lt;&gt;"",AO86&lt;&gt;"",AT86&lt;&gt;"",AY86&lt;&gt;""),"['de']={"&amp;IF(X86&lt;&gt;"","'"&amp;X86&amp;"',","'',")&amp;IF(AD86&lt;&gt;"","'"&amp;AD86&amp;"',","'',")&amp;IF(AJ86&lt;&gt;"","'"&amp;AJ86&amp;"',","'',")&amp;IF(AO86&lt;&gt;"","'"&amp;AO86&amp;"',","'',")&amp;IF(AT86&lt;&gt;"","'"&amp;AT86&amp;"',","'',")&amp;IF(AY86&lt;&gt;"","'"&amp;AY86&amp;"',","'',")&amp;"},","")
     &amp; "}",""),"")),""),"")</f>
        <v>, dropMechanic={LIBSETS_DROP_MECHANIC_CITY_CYRODIIL_CROPSFORD}</v>
      </c>
      <c r="BG86" s="21" t="str">
        <f>IF(A86&lt;&gt;"",IF(F86&lt;&gt;"Not in the game (anymore)",
IF(OR(BA86&lt;&gt;"",BB86&lt;&gt;""),", addTooltip={" &amp; IF(BA86&lt;&gt;"","['en']='"&amp; BA86 &amp; "',","")  &amp; IF(AND(BA86&lt;&gt;"",BA86&lt;&gt;BB86), IF(BB86&lt;&gt;"","['de']='"&amp; BB86 &amp; "',",""),"") &amp; "},","")
&amp; "},"
&amp; IF(C86&lt;&gt;"",CONCATENATE(" --",C86," / ",B86,"   [",IF(R86&lt;&gt;"",R86,""),IF(AA86&lt;&gt;"",", "&amp;AA86,""),IF(AG86&lt;&gt;"",", "&amp;AG86,""),IF(AL86&lt;&gt;"",", "&amp;AL86,""),IF(AQ86&lt;&gt;"",", "&amp;AQ86,""),IF(AV86&lt;&gt;"",", "&amp;AV86,""),"]")),""),"")</f>
        <v>}, --Curse Eater / Fluchfresser   [Cyrodiil]</v>
      </c>
    </row>
    <row r="87" spans="1:59" x14ac:dyDescent="0.25">
      <c r="A87" s="12">
        <v>105</v>
      </c>
      <c r="B87" t="s">
        <v>848</v>
      </c>
      <c r="C87" t="s">
        <v>849</v>
      </c>
      <c r="D87" s="3">
        <f>A87</f>
        <v>105</v>
      </c>
      <c r="G87" s="8" t="s">
        <v>1480</v>
      </c>
      <c r="I87" t="s">
        <v>91</v>
      </c>
      <c r="J87" t="s">
        <v>91</v>
      </c>
      <c r="K87">
        <v>121</v>
      </c>
      <c r="L87">
        <v>121</v>
      </c>
      <c r="M87">
        <v>121</v>
      </c>
      <c r="O87" s="65" t="s">
        <v>264</v>
      </c>
      <c r="Q87" s="3">
        <f>IF(AND(G87&lt;&gt;"LIBSETS_SETTYPE_BATTLEGROUND",G87&lt;&gt;"LIBSETS_SETTYPE_SPECIAL"), IF(R87&lt;&gt;"",VLOOKUP(R87,'ESO zone constants'!$D$3:$H$10001,5,FALSE),""),"")</f>
        <v>381</v>
      </c>
      <c r="R87" t="str">
        <f>IF(AND(O87&lt;&gt;"",NOT(ISERROR(O87))),O87,
IF(AND(P87&lt;&gt;"",ISNUMBER(P87),P87&gt;0,NOT(ISNA(P87))),VLOOKUP(P87,'ESO zone constants'!$A$3:$D$9999,4,FALSE),
IF(AND(K87&lt;&gt;"",K87&gt;0,NOT(ISERROR(K87))),VLOOKUP(K87,'ESO dumped WayshrineInfo'!$K$3:$N$9994,4,FALSE),"")))</f>
        <v>Auridon</v>
      </c>
      <c r="T87" s="19" t="str">
        <f>IF(AND(S87&lt;&gt;"",NOT(ISERROR(S87))),S87,IF(Q87&lt;&gt;"",IF(NOT(ISERROR(VLOOKUP(Q87,'ESO Dungeon constants'!$D$3:$H$9999,5,FALSE))),VLOOKUP(Q87,'ESO Dungeon constants'!$D$3:$I$9999,6,FALSE),VLOOKUP(Q87,'ESO zone constants'!$H$3:$K$9987,4,FALSE)),""))</f>
        <v>DLC_BASE_GAME</v>
      </c>
      <c r="U87" s="3" t="str">
        <f>IF(T87&lt;&gt;"",VLOOKUP(T87,'LibSets constants'!$B$4:$C$1003,2,FALSE),"")</f>
        <v>Included in base game</v>
      </c>
      <c r="V87" s="33" t="s">
        <v>1560</v>
      </c>
      <c r="Y87" s="65"/>
      <c r="Z87" s="3">
        <f>IF(AND(G87&lt;&gt;"LIBSETS_SETTYPE_BATTLEGROUND",G87&lt;&gt;"LIBSETS_SETTYPE_SPECIAL"),
IF(AND(Y87&lt;&gt;"",ISNUMBER(Y87),NOT(ISNA(Y87))),Y87,
   IF(AND(L87&lt;&gt;"",ISNUMBER(L87),L87&gt;0,NOT(ISNA(L87))),VLOOKUP(L87,'ESO dumped WayshrineInfo'!$K$3:$L$9994,2,FALSE),"")
),"")</f>
        <v>381</v>
      </c>
      <c r="AA87" t="str">
        <f>IF(AND(Z87&lt;&gt;"",ISNUMBER(Z87),NOT(ISNA(Z87))),VLOOKUP(Z87,'ESO zone constants'!$A$3:$D$9999,4,FALSE),"")</f>
        <v>Auridon</v>
      </c>
      <c r="AB87" s="33" t="s">
        <v>1561</v>
      </c>
      <c r="AC87" s="43"/>
      <c r="AD87" s="43"/>
      <c r="AE87" s="43"/>
      <c r="AF87" s="3">
        <f>IF(AND(G87&lt;&gt;"LIBSETS_SETTYPE_BATTLEGROUND",G87&lt;&gt;"LIBSETS_SETTYPE_SPECIAL"),
IF(AND(AE87&lt;&gt;"",ISNUMBER(AE87),NOT(ISNA(AE87))),AE87,
   IF(AND(M87&lt;&gt;"",ISNUMBER(M87),M87&gt;0,NOT(ISNA(M87))),VLOOKUP(M87,'ESO dumped WayshrineInfo'!$K$3:$L$9994,2,FALSE),"")
),"")</f>
        <v>381</v>
      </c>
      <c r="AG87" t="str">
        <f>IF(AND(AF87&lt;&gt;"",ISNUMBER(AF87),NOT(ISNA(AF87))),VLOOKUP(AF87,'ESO zone constants'!$A$3:$D$9999,4,FALSE),"")</f>
        <v>Auridon</v>
      </c>
      <c r="AH87" s="44" t="s">
        <v>1562</v>
      </c>
      <c r="AI87" s="43"/>
      <c r="AJ87" s="43"/>
      <c r="AK87" s="3">
        <f>IF(AND(G87&lt;&gt;"LIBSETS_SETTYPE_BATTLEGROUND",G87&lt;&gt;"LIBSETS_SETTYPE_SPECIAL"),IF(AL87&lt;&gt;"",VLOOKUP(AL87,'ESO zone constants'!$D$3:$H$4953,5,FALSE),""),"")</f>
        <v>381</v>
      </c>
      <c r="AL87" t="s">
        <v>264</v>
      </c>
      <c r="AM87" s="44" t="s">
        <v>1563</v>
      </c>
      <c r="AN87" s="43"/>
      <c r="AO87" s="43"/>
      <c r="AP87" s="3" t="str">
        <f>IF(AND(G87&lt;&gt;"LIBSETS_SETTYPE_BATTLEGROUND",G87&lt;&gt;"LIBSETS_SETTYPE_SPECIAL"),IF(AQ87&lt;&gt;"",VLOOKUP(AQ87,'ESO zone constants'!$D$3:$H$4953,5,FALSE),""),"")</f>
        <v/>
      </c>
      <c r="AR87" s="44"/>
      <c r="AS87" s="43"/>
      <c r="AT87" s="43"/>
      <c r="AU87" s="3" t="str">
        <f>IF(AND(G87&lt;&gt;"LIBSETS_SETTYPE_BATTLEGROUND",G87&lt;&gt;"LIBSETS_SETTYPE_SPECIAL"),IF(AV87&lt;&gt;"",VLOOKUP(AV87,'ESO zone constants'!$D$3:$H$4953,5,FALSE),""),"")</f>
        <v/>
      </c>
      <c r="AW87" s="44"/>
      <c r="AX87" s="43"/>
      <c r="AY87" s="43"/>
      <c r="AZ87" s="83" t="s">
        <v>2667</v>
      </c>
      <c r="BA87" s="83"/>
      <c r="BB87" s="83"/>
      <c r="BC87" s="21" t="str">
        <f>IF(A87="???","--","")&amp;IF(F87&lt;&gt;"Not in the game (anymore)",IF(A87&lt;&gt;"",CONCATENATE("[",A87,"] = {wayshrines={")&amp;IF(K87&lt;&gt;"",CONCATENATE(K87,","),"")&amp;IF(L87&lt;&gt;"",CONCATENATE(L87,","),"")&amp;IF(M87&lt;&gt;"",CONCATENATE(M87,","),"")&amp;CONCATENATE("}")&amp;IF(VALUE(N87)&gt;0,CONCATENATE(", traitsNeeded=",N87),"")&amp;CONCATENATE(", dlcId=",IF(T87&lt;&gt;"",T87,"DLC_BASE_GAME")),""),"")</f>
        <v>[105] = {wayshrines={121,121,121,}, dlcId=DLC_BASE_GAME</v>
      </c>
      <c r="BD87" s="21" t="str">
        <f>IF(F87&lt;&gt;"Not in the game (anymore)",IF(A87&lt;&gt;"",IF(Q87&lt;&gt;"",CONCATENATE(", zoneIds={",Q87),"")&amp;IF(Z87&lt;&gt;"",CONCATENATE(",",Z87),"")&amp;IF(AF87&lt;&gt;"",CONCATENATE(",",AF87),"")&amp;IF(AK87&lt;&gt;"",CONCATENATE(",",AK87),"")&amp;IF(AP87&lt;&gt;"",CONCATENATE(",",AP87),"")&amp;IF(AU87&lt;&gt;"",CONCATENATE(",",AU87),"")&amp;IF(Q87&lt;&gt;"",CONCATENATE("}",""),"")&amp;IF(OR(I87="true",I87="false",I87&lt;&gt;""), CONCATENATE(", veteran=", I87), ""),""),"")</f>
        <v>, zoneIds={381,381,381,381}, veteran=false</v>
      </c>
      <c r="BE87" s="21" t="str">
        <f>IF(A87&lt;&gt;"",IF(F87&lt;&gt;"Not in the game (anymore)",IF(A87&lt;&gt;"",", setType="&amp;G87,"")&amp;IF(J87="true",", multiTrialSet=true",""),"")
&amp; IF(AND(H87&lt;&gt;"",ISNUMBER(H87)),", undauntedChestId=" &amp; H87,""),"")</f>
        <v>, setType=LIBSETS_SETTYPE_OVERLAND</v>
      </c>
      <c r="BF87" s="21" t="str">
        <f>IF(A87&lt;&gt;"",IF(F87&lt;&gt;"Not in the game (anymore)",IF(AZ87&lt;&gt;"",", isProcSetAllowedInPvP="&amp; AZ87,"")
&amp; IF(F87&lt;&gt;"Not in the game (anymore)",
  IF(V87&lt;&gt;"",", dropMechanic={"&amp;V87&amp;IF(AB87&lt;&gt;"",","&amp;AB87,"")&amp;IF(AH87&lt;&gt;"",","&amp;AH87,"")&amp;IF(AM87&lt;&gt;"",","&amp;AM87,"")&amp;IF(AR87&lt;&gt;"",","&amp;AR87,"")&amp;IF(AW87&lt;&gt;"",","&amp;AW87,"")&amp;"}"
     &amp;IF(OR(W87&lt;&gt;"",AC87&lt;&gt;"",AI87&lt;&gt;"",AN87&lt;&gt;"",AS87&lt;&gt;"",AX87&lt;&gt;"",X87&lt;&gt;"",AD87&lt;&gt;"",AJ87&lt;&gt;"",AO87&lt;&gt;"",AT87&lt;&gt;"",AY87&lt;&gt;""),", dropMechanicDropLocationNames={"
        &amp; IF(OR(W87&lt;&gt;"",AC87&lt;&gt;"",AI87&lt;&gt;"",AN87&lt;&gt;"",AS87&lt;&gt;"",AX87&lt;&gt;""),"['en']={"&amp;IF(W87&lt;&gt;"","'"&amp;W87&amp;"',","'',")&amp;IF(AC87&lt;&gt;"","'"&amp;AC87&amp;"',","'',")&amp;IF(AI87&lt;&gt;"","'"&amp;AI87&amp;"',","'',")&amp;IF(AN87&lt;&gt;"","'"&amp;AN87&amp;"',","'',")&amp;IF(AS87&lt;&gt;"","'"&amp;AS87&amp;"',","'',")&amp;IF(AX87&lt;&gt;"","'"&amp;AX87&amp;"',","'',")&amp;"},","")
        &amp; IF(OR(X87&lt;&gt;"",AD87&lt;&gt;"",AJ87&lt;&gt;"",AO87&lt;&gt;"",AT87&lt;&gt;"",AY87&lt;&gt;""),"['de']={"&amp;IF(X87&lt;&gt;"","'"&amp;X87&amp;"',","'',")&amp;IF(AD87&lt;&gt;"","'"&amp;AD87&amp;"',","'',")&amp;IF(AJ87&lt;&gt;"","'"&amp;AJ87&amp;"',","'',")&amp;IF(AO87&lt;&gt;"","'"&amp;AO87&amp;"',","'',")&amp;IF(AT87&lt;&gt;"","'"&amp;AT87&amp;"',","'',")&amp;IF(AY87&lt;&gt;"","'"&amp;AY87&amp;"',","'',")&amp;"},","")
     &amp; "}",""),"")),""),"")</f>
        <v>, dropMechanic={LIBSETS_DROP_MECHANIC_OVERLAND_BOSS_DELVE,LIBSETS_DROP_MECHANIC_OVERLAND_WORLDBOSS,LIBSETS_DROP_MECHANIC_OVERLAND_BOSS_PUBLIC_DUNGEON,LIBSETS_DROP_MECHANIC_OVERLAND_CHEST}</v>
      </c>
      <c r="BG87" s="21" t="str">
        <f>IF(A87&lt;&gt;"",IF(F87&lt;&gt;"Not in the game (anymore)",
IF(OR(BA87&lt;&gt;"",BB87&lt;&gt;""),", addTooltip={" &amp; IF(BA87&lt;&gt;"","['en']='"&amp; BA87 &amp; "',","")  &amp; IF(AND(BA87&lt;&gt;"",BA87&lt;&gt;BB87), IF(BB87&lt;&gt;"","['de']='"&amp; BB87 &amp; "',",""),"") &amp; "},","")
&amp; "},"
&amp; IF(C87&lt;&gt;"",CONCATENATE(" --",C87," / ",B87,"   [",IF(R87&lt;&gt;"",R87,""),IF(AA87&lt;&gt;"",", "&amp;AA87,""),IF(AG87&lt;&gt;"",", "&amp;AG87,""),IF(AL87&lt;&gt;"",", "&amp;AL87,""),IF(AQ87&lt;&gt;"",", "&amp;AQ87,""),IF(AV87&lt;&gt;"",", "&amp;AV87,""),"]")),""),"")</f>
        <v>}, --Twin Sisters / Zwillingsschwestern   [Auridon, Auridon, Auridon, Auridon]</v>
      </c>
    </row>
    <row r="88" spans="1:59" x14ac:dyDescent="0.25">
      <c r="A88" s="12">
        <v>106</v>
      </c>
      <c r="B88" t="s">
        <v>850</v>
      </c>
      <c r="C88" t="s">
        <v>2590</v>
      </c>
      <c r="D88" s="3">
        <f>A88</f>
        <v>106</v>
      </c>
      <c r="G88" s="8" t="s">
        <v>1480</v>
      </c>
      <c r="I88" t="s">
        <v>91</v>
      </c>
      <c r="J88" t="s">
        <v>91</v>
      </c>
      <c r="K88">
        <v>143</v>
      </c>
      <c r="L88">
        <v>143</v>
      </c>
      <c r="M88">
        <v>143</v>
      </c>
      <c r="O88" s="65" t="s">
        <v>113</v>
      </c>
      <c r="Q88" s="3">
        <f>IF(AND(G88&lt;&gt;"LIBSETS_SETTYPE_BATTLEGROUND",G88&lt;&gt;"LIBSETS_SETTYPE_SPECIAL"), IF(R88&lt;&gt;"",VLOOKUP(R88,'ESO zone constants'!$D$3:$H$10001,5,FALSE),""),"")</f>
        <v>108</v>
      </c>
      <c r="R88" t="str">
        <f>IF(AND(O88&lt;&gt;"",NOT(ISERROR(O88))),O88,
IF(AND(P88&lt;&gt;"",ISNUMBER(P88),P88&gt;0,NOT(ISNA(P88))),VLOOKUP(P88,'ESO zone constants'!$A$3:$D$9999,4,FALSE),
IF(AND(K88&lt;&gt;"",K88&gt;0,NOT(ISERROR(K88))),VLOOKUP(K88,'ESO dumped WayshrineInfo'!$K$3:$N$9994,4,FALSE),"")))</f>
        <v>Greenshade</v>
      </c>
      <c r="T88" s="19" t="str">
        <f>IF(AND(S88&lt;&gt;"",NOT(ISERROR(S88))),S88,IF(Q88&lt;&gt;"",IF(NOT(ISERROR(VLOOKUP(Q88,'ESO Dungeon constants'!$D$3:$H$9999,5,FALSE))),VLOOKUP(Q88,'ESO Dungeon constants'!$D$3:$I$9999,6,FALSE),VLOOKUP(Q88,'ESO zone constants'!$H$3:$K$9987,4,FALSE)),""))</f>
        <v>DLC_BASE_GAME</v>
      </c>
      <c r="U88" s="3" t="str">
        <f>IF(T88&lt;&gt;"",VLOOKUP(T88,'LibSets constants'!$B$4:$C$1003,2,FALSE),"")</f>
        <v>Included in base game</v>
      </c>
      <c r="V88" s="33" t="s">
        <v>1560</v>
      </c>
      <c r="Y88" s="65"/>
      <c r="Z88" s="3">
        <f>IF(AND(G88&lt;&gt;"LIBSETS_SETTYPE_BATTLEGROUND",G88&lt;&gt;"LIBSETS_SETTYPE_SPECIAL"),
IF(AND(Y88&lt;&gt;"",ISNUMBER(Y88),NOT(ISNA(Y88))),Y88,
   IF(AND(L88&lt;&gt;"",ISNUMBER(L88),L88&gt;0,NOT(ISNA(L88))),VLOOKUP(L88,'ESO dumped WayshrineInfo'!$K$3:$L$9994,2,FALSE),"")
),"")</f>
        <v>108</v>
      </c>
      <c r="AA88" t="str">
        <f>IF(AND(Z88&lt;&gt;"",ISNUMBER(Z88),NOT(ISNA(Z88))),VLOOKUP(Z88,'ESO zone constants'!$A$3:$D$9999,4,FALSE),"")</f>
        <v>Greenshade</v>
      </c>
      <c r="AB88" s="33" t="s">
        <v>1561</v>
      </c>
      <c r="AC88" s="43"/>
      <c r="AD88" s="43"/>
      <c r="AE88" s="43"/>
      <c r="AF88" s="3">
        <f>IF(AND(G88&lt;&gt;"LIBSETS_SETTYPE_BATTLEGROUND",G88&lt;&gt;"LIBSETS_SETTYPE_SPECIAL"),
IF(AND(AE88&lt;&gt;"",ISNUMBER(AE88),NOT(ISNA(AE88))),AE88,
   IF(AND(M88&lt;&gt;"",ISNUMBER(M88),M88&gt;0,NOT(ISNA(M88))),VLOOKUP(M88,'ESO dumped WayshrineInfo'!$K$3:$L$9994,2,FALSE),"")
),"")</f>
        <v>108</v>
      </c>
      <c r="AG88" t="str">
        <f>IF(AND(AF88&lt;&gt;"",ISNUMBER(AF88),NOT(ISNA(AF88))),VLOOKUP(AF88,'ESO zone constants'!$A$3:$D$9999,4,FALSE),"")</f>
        <v>Greenshade</v>
      </c>
      <c r="AH88" s="44" t="s">
        <v>1562</v>
      </c>
      <c r="AI88" s="43"/>
      <c r="AJ88" s="43"/>
      <c r="AK88" s="3">
        <f>IF(AND(G88&lt;&gt;"LIBSETS_SETTYPE_BATTLEGROUND",G88&lt;&gt;"LIBSETS_SETTYPE_SPECIAL"),IF(AL88&lt;&gt;"",VLOOKUP(AL88,'ESO zone constants'!$D$3:$H$4953,5,FALSE),""),"")</f>
        <v>108</v>
      </c>
      <c r="AL88" t="s">
        <v>113</v>
      </c>
      <c r="AM88" s="44" t="s">
        <v>1563</v>
      </c>
      <c r="AN88" s="43"/>
      <c r="AO88" s="43"/>
      <c r="AP88" s="3" t="str">
        <f>IF(AND(G88&lt;&gt;"LIBSETS_SETTYPE_BATTLEGROUND",G88&lt;&gt;"LIBSETS_SETTYPE_SPECIAL"),IF(AQ88&lt;&gt;"",VLOOKUP(AQ88,'ESO zone constants'!$D$3:$H$4953,5,FALSE),""),"")</f>
        <v/>
      </c>
      <c r="AR88" s="44"/>
      <c r="AS88" s="43"/>
      <c r="AT88" s="43"/>
      <c r="AU88" s="3" t="str">
        <f>IF(AND(G88&lt;&gt;"LIBSETS_SETTYPE_BATTLEGROUND",G88&lt;&gt;"LIBSETS_SETTYPE_SPECIAL"),IF(AV88&lt;&gt;"",VLOOKUP(AV88,'ESO zone constants'!$D$3:$H$4953,5,FALSE),""),"")</f>
        <v/>
      </c>
      <c r="AW88" s="44"/>
      <c r="AX88" s="43"/>
      <c r="AY88" s="43"/>
      <c r="AZ88" s="83" t="s">
        <v>2667</v>
      </c>
      <c r="BA88" s="83"/>
      <c r="BB88" s="83"/>
      <c r="BC88" s="21" t="str">
        <f>IF(A88="???","--","")&amp;IF(F88&lt;&gt;"Not in the game (anymore)",IF(A88&lt;&gt;"",CONCATENATE("[",A88,"] = {wayshrines={")&amp;IF(K88&lt;&gt;"",CONCATENATE(K88,","),"")&amp;IF(L88&lt;&gt;"",CONCATENATE(L88,","),"")&amp;IF(M88&lt;&gt;"",CONCATENATE(M88,","),"")&amp;CONCATENATE("}")&amp;IF(VALUE(N88)&gt;0,CONCATENATE(", traitsNeeded=",N88),"")&amp;CONCATENATE(", dlcId=",IF(T88&lt;&gt;"",T88,"DLC_BASE_GAME")),""),"")</f>
        <v>[106] = {wayshrines={143,143,143,}, dlcId=DLC_BASE_GAME</v>
      </c>
      <c r="BD88" s="21" t="str">
        <f>IF(F88&lt;&gt;"Not in the game (anymore)",IF(A88&lt;&gt;"",IF(Q88&lt;&gt;"",CONCATENATE(", zoneIds={",Q88),"")&amp;IF(Z88&lt;&gt;"",CONCATENATE(",",Z88),"")&amp;IF(AF88&lt;&gt;"",CONCATENATE(",",AF88),"")&amp;IF(AK88&lt;&gt;"",CONCATENATE(",",AK88),"")&amp;IF(AP88&lt;&gt;"",CONCATENATE(",",AP88),"")&amp;IF(AU88&lt;&gt;"",CONCATENATE(",",AU88),"")&amp;IF(Q88&lt;&gt;"",CONCATENATE("}",""),"")&amp;IF(OR(I88="true",I88="false",I88&lt;&gt;""), CONCATENATE(", veteran=", I88), ""),""),"")</f>
        <v>, zoneIds={108,108,108,108}, veteran=false</v>
      </c>
      <c r="BE88" s="21" t="str">
        <f>IF(A88&lt;&gt;"",IF(F88&lt;&gt;"Not in the game (anymore)",IF(A88&lt;&gt;"",", setType="&amp;G88,"")&amp;IF(J88="true",", multiTrialSet=true",""),"")
&amp; IF(AND(H88&lt;&gt;"",ISNUMBER(H88)),", undauntedChestId=" &amp; H88,""),"")</f>
        <v>, setType=LIBSETS_SETTYPE_OVERLAND</v>
      </c>
      <c r="BF88" s="21" t="str">
        <f>IF(A88&lt;&gt;"",IF(F88&lt;&gt;"Not in the game (anymore)",IF(AZ88&lt;&gt;"",", isProcSetAllowedInPvP="&amp; AZ88,"")
&amp; IF(F88&lt;&gt;"Not in the game (anymore)",
  IF(V88&lt;&gt;"",", dropMechanic={"&amp;V88&amp;IF(AB88&lt;&gt;"",","&amp;AB88,"")&amp;IF(AH88&lt;&gt;"",","&amp;AH88,"")&amp;IF(AM88&lt;&gt;"",","&amp;AM88,"")&amp;IF(AR88&lt;&gt;"",","&amp;AR88,"")&amp;IF(AW88&lt;&gt;"",","&amp;AW88,"")&amp;"}"
     &amp;IF(OR(W88&lt;&gt;"",AC88&lt;&gt;"",AI88&lt;&gt;"",AN88&lt;&gt;"",AS88&lt;&gt;"",AX88&lt;&gt;"",X88&lt;&gt;"",AD88&lt;&gt;"",AJ88&lt;&gt;"",AO88&lt;&gt;"",AT88&lt;&gt;"",AY88&lt;&gt;""),", dropMechanicDropLocationNames={"
        &amp; IF(OR(W88&lt;&gt;"",AC88&lt;&gt;"",AI88&lt;&gt;"",AN88&lt;&gt;"",AS88&lt;&gt;"",AX88&lt;&gt;""),"['en']={"&amp;IF(W88&lt;&gt;"","'"&amp;W88&amp;"',","'',")&amp;IF(AC88&lt;&gt;"","'"&amp;AC88&amp;"',","'',")&amp;IF(AI88&lt;&gt;"","'"&amp;AI88&amp;"',","'',")&amp;IF(AN88&lt;&gt;"","'"&amp;AN88&amp;"',","'',")&amp;IF(AS88&lt;&gt;"","'"&amp;AS88&amp;"',","'',")&amp;IF(AX88&lt;&gt;"","'"&amp;AX88&amp;"',","'',")&amp;"},","")
        &amp; IF(OR(X88&lt;&gt;"",AD88&lt;&gt;"",AJ88&lt;&gt;"",AO88&lt;&gt;"",AT88&lt;&gt;"",AY88&lt;&gt;""),"['de']={"&amp;IF(X88&lt;&gt;"","'"&amp;X88&amp;"',","'',")&amp;IF(AD88&lt;&gt;"","'"&amp;AD88&amp;"',","'',")&amp;IF(AJ88&lt;&gt;"","'"&amp;AJ88&amp;"',","'',")&amp;IF(AO88&lt;&gt;"","'"&amp;AO88&amp;"',","'',")&amp;IF(AT88&lt;&gt;"","'"&amp;AT88&amp;"',","'',")&amp;IF(AY88&lt;&gt;"","'"&amp;AY88&amp;"',","'',")&amp;"},","")
     &amp; "}",""),"")),""),"")</f>
        <v>, dropMechanic={LIBSETS_DROP_MECHANIC_OVERLAND_BOSS_DELVE,LIBSETS_DROP_MECHANIC_OVERLAND_WORLDBOSS,LIBSETS_DROP_MECHANIC_OVERLAND_BOSS_PUBLIC_DUNGEON,LIBSETS_DROP_MECHANIC_OVERLAND_CHEST}</v>
      </c>
      <c r="BG88" s="21" t="str">
        <f>IF(A88&lt;&gt;"",IF(F88&lt;&gt;"Not in the game (anymore)",
IF(OR(BA88&lt;&gt;"",BB88&lt;&gt;""),", addTooltip={" &amp; IF(BA88&lt;&gt;"","['en']='"&amp; BA88 &amp; "',","")  &amp; IF(AND(BA88&lt;&gt;"",BA88&lt;&gt;BB88), IF(BB88&lt;&gt;"","['de']='"&amp; BB88 &amp; "',",""),"") &amp; "},","")
&amp; "},"
&amp; IF(C88&lt;&gt;"",CONCATENATE(" --",C88," / ",B88,"   [",IF(R88&lt;&gt;"",R88,""),IF(AA88&lt;&gt;"",", "&amp;AA88,""),IF(AG88&lt;&gt;"",", "&amp;AG88,""),IF(AL88&lt;&gt;"",", "&amp;AL88,""),IF(AQ88&lt;&gt;"",", "&amp;AQ88,""),IF(AV88&lt;&gt;"",", "&amp;AV88,""),"]")),""),"")</f>
        <v>}, --Wilderqueen\'s Arch / Bogen der Wildkönigin   [Greenshade, Greenshade, Greenshade, Greenshade]</v>
      </c>
    </row>
    <row r="89" spans="1:59" x14ac:dyDescent="0.25">
      <c r="A89" s="12">
        <v>107</v>
      </c>
      <c r="B89" t="s">
        <v>851</v>
      </c>
      <c r="C89" t="s">
        <v>2591</v>
      </c>
      <c r="D89" s="3">
        <f>A89</f>
        <v>107</v>
      </c>
      <c r="G89" s="8" t="s">
        <v>1480</v>
      </c>
      <c r="I89" t="s">
        <v>91</v>
      </c>
      <c r="J89" t="s">
        <v>91</v>
      </c>
      <c r="K89">
        <v>62</v>
      </c>
      <c r="L89">
        <v>62</v>
      </c>
      <c r="M89">
        <v>62</v>
      </c>
      <c r="O89" s="65" t="s">
        <v>103</v>
      </c>
      <c r="Q89" s="3">
        <f>IF(AND(G89&lt;&gt;"LIBSETS_SETTYPE_BATTLEGROUND",G89&lt;&gt;"LIBSETS_SETTYPE_SPECIAL"), IF(R89&lt;&gt;"",VLOOKUP(R89,'ESO zone constants'!$D$3:$H$10001,5,FALSE),""),"")</f>
        <v>3</v>
      </c>
      <c r="R89" t="str">
        <f>IF(AND(O89&lt;&gt;"",NOT(ISERROR(O89))),O89,
IF(AND(P89&lt;&gt;"",ISNUMBER(P89),P89&gt;0,NOT(ISNA(P89))),VLOOKUP(P89,'ESO zone constants'!$A$3:$D$9999,4,FALSE),
IF(AND(K89&lt;&gt;"",K89&gt;0,NOT(ISERROR(K89))),VLOOKUP(K89,'ESO dumped WayshrineInfo'!$K$3:$N$9994,4,FALSE),"")))</f>
        <v>Glenumbra</v>
      </c>
      <c r="T89" s="19" t="str">
        <f>IF(AND(S89&lt;&gt;"",NOT(ISERROR(S89))),S89,IF(Q89&lt;&gt;"",IF(NOT(ISERROR(VLOOKUP(Q89,'ESO Dungeon constants'!$D$3:$H$9999,5,FALSE))),VLOOKUP(Q89,'ESO Dungeon constants'!$D$3:$I$9999,6,FALSE),VLOOKUP(Q89,'ESO zone constants'!$H$3:$K$9987,4,FALSE)),""))</f>
        <v>DLC_BASE_GAME</v>
      </c>
      <c r="U89" s="3" t="str">
        <f>IF(T89&lt;&gt;"",VLOOKUP(T89,'LibSets constants'!$B$4:$C$1003,2,FALSE),"")</f>
        <v>Included in base game</v>
      </c>
      <c r="V89" s="33" t="s">
        <v>1560</v>
      </c>
      <c r="W89" s="43"/>
      <c r="X89" s="43"/>
      <c r="Z89" s="3">
        <f>IF(AND(G89&lt;&gt;"LIBSETS_SETTYPE_BATTLEGROUND",G89&lt;&gt;"LIBSETS_SETTYPE_SPECIAL"),
IF(AND(Y89&lt;&gt;"",ISNUMBER(Y89),NOT(ISNA(Y89))),Y89,
   IF(AND(L89&lt;&gt;"",ISNUMBER(L89),L89&gt;0,NOT(ISNA(L89))),VLOOKUP(L89,'ESO dumped WayshrineInfo'!$K$3:$L$9994,2,FALSE),"")
),"")</f>
        <v>3</v>
      </c>
      <c r="AA89" t="str">
        <f>IF(AND(Z89&lt;&gt;"",ISNUMBER(Z89),NOT(ISNA(Z89))),VLOOKUP(Z89,'ESO zone constants'!$A$3:$D$9999,4,FALSE),"")</f>
        <v>Glenumbra</v>
      </c>
      <c r="AB89" s="33" t="s">
        <v>1561</v>
      </c>
      <c r="AC89" s="43"/>
      <c r="AD89" s="43"/>
      <c r="AE89" s="43"/>
      <c r="AF89" s="3">
        <f>IF(AND(G89&lt;&gt;"LIBSETS_SETTYPE_BATTLEGROUND",G89&lt;&gt;"LIBSETS_SETTYPE_SPECIAL"),
IF(AND(AE89&lt;&gt;"",ISNUMBER(AE89),NOT(ISNA(AE89))),AE89,
   IF(AND(M89&lt;&gt;"",ISNUMBER(M89),M89&gt;0,NOT(ISNA(M89))),VLOOKUP(M89,'ESO dumped WayshrineInfo'!$K$3:$L$9994,2,FALSE),"")
),"")</f>
        <v>3</v>
      </c>
      <c r="AG89" t="str">
        <f>IF(AND(AF89&lt;&gt;"",ISNUMBER(AF89),NOT(ISNA(AF89))),VLOOKUP(AF89,'ESO zone constants'!$A$3:$D$9999,4,FALSE),"")</f>
        <v>Glenumbra</v>
      </c>
      <c r="AH89" s="44" t="s">
        <v>1562</v>
      </c>
      <c r="AI89" s="43"/>
      <c r="AJ89" s="43"/>
      <c r="AK89" s="3">
        <f>IF(AND(G89&lt;&gt;"LIBSETS_SETTYPE_BATTLEGROUND",G89&lt;&gt;"LIBSETS_SETTYPE_SPECIAL"),IF(AL89&lt;&gt;"",VLOOKUP(AL89,'ESO zone constants'!$D$3:$H$4953,5,FALSE),""),"")</f>
        <v>3</v>
      </c>
      <c r="AL89" t="s">
        <v>103</v>
      </c>
      <c r="AM89" s="44" t="s">
        <v>1563</v>
      </c>
      <c r="AN89" s="43"/>
      <c r="AO89" s="43"/>
      <c r="AP89" s="3" t="str">
        <f>IF(AND(G89&lt;&gt;"LIBSETS_SETTYPE_BATTLEGROUND",G89&lt;&gt;"LIBSETS_SETTYPE_SPECIAL"),IF(AQ89&lt;&gt;"",VLOOKUP(AQ89,'ESO zone constants'!$D$3:$H$4953,5,FALSE),""),"")</f>
        <v/>
      </c>
      <c r="AR89" s="44"/>
      <c r="AS89" s="43"/>
      <c r="AT89" s="43"/>
      <c r="AU89" s="3" t="str">
        <f>IF(AND(G89&lt;&gt;"LIBSETS_SETTYPE_BATTLEGROUND",G89&lt;&gt;"LIBSETS_SETTYPE_SPECIAL"),IF(AV89&lt;&gt;"",VLOOKUP(AV89,'ESO zone constants'!$D$3:$H$4953,5,FALSE),""),"")</f>
        <v/>
      </c>
      <c r="AW89" s="44"/>
      <c r="AX89" s="43"/>
      <c r="AY89" s="43"/>
      <c r="AZ89" s="83" t="s">
        <v>2667</v>
      </c>
      <c r="BA89" s="83"/>
      <c r="BB89" s="83"/>
      <c r="BC89" s="21" t="str">
        <f>IF(A89="???","--","")&amp;IF(F89&lt;&gt;"Not in the game (anymore)",IF(A89&lt;&gt;"",CONCATENATE("[",A89,"] = {wayshrines={")&amp;IF(K89&lt;&gt;"",CONCATENATE(K89,","),"")&amp;IF(L89&lt;&gt;"",CONCATENATE(L89,","),"")&amp;IF(M89&lt;&gt;"",CONCATENATE(M89,","),"")&amp;CONCATENATE("}")&amp;IF(VALUE(N89)&gt;0,CONCATENATE(", traitsNeeded=",N89),"")&amp;CONCATENATE(", dlcId=",IF(T89&lt;&gt;"",T89,"DLC_BASE_GAME")),""),"")</f>
        <v>[107] = {wayshrines={62,62,62,}, dlcId=DLC_BASE_GAME</v>
      </c>
      <c r="BD89" s="21" t="str">
        <f>IF(F89&lt;&gt;"Not in the game (anymore)",IF(A89&lt;&gt;"",IF(Q89&lt;&gt;"",CONCATENATE(", zoneIds={",Q89),"")&amp;IF(Z89&lt;&gt;"",CONCATENATE(",",Z89),"")&amp;IF(AF89&lt;&gt;"",CONCATENATE(",",AF89),"")&amp;IF(AK89&lt;&gt;"",CONCATENATE(",",AK89),"")&amp;IF(AP89&lt;&gt;"",CONCATENATE(",",AP89),"")&amp;IF(AU89&lt;&gt;"",CONCATENATE(",",AU89),"")&amp;IF(Q89&lt;&gt;"",CONCATENATE("}",""),"")&amp;IF(OR(I89="true",I89="false",I89&lt;&gt;""), CONCATENATE(", veteran=", I89), ""),""),"")</f>
        <v>, zoneIds={3,3,3,3}, veteran=false</v>
      </c>
      <c r="BE89" s="21" t="str">
        <f>IF(A89&lt;&gt;"",IF(F89&lt;&gt;"Not in the game (anymore)",IF(A89&lt;&gt;"",", setType="&amp;G89,"")&amp;IF(J89="true",", multiTrialSet=true",""),"")
&amp; IF(AND(H89&lt;&gt;"",ISNUMBER(H89)),", undauntedChestId=" &amp; H89,""),"")</f>
        <v>, setType=LIBSETS_SETTYPE_OVERLAND</v>
      </c>
      <c r="BF89" s="21" t="str">
        <f>IF(A89&lt;&gt;"",IF(F89&lt;&gt;"Not in the game (anymore)",IF(AZ89&lt;&gt;"",", isProcSetAllowedInPvP="&amp; AZ89,"")
&amp; IF(F89&lt;&gt;"Not in the game (anymore)",
  IF(V89&lt;&gt;"",", dropMechanic={"&amp;V89&amp;IF(AB89&lt;&gt;"",","&amp;AB89,"")&amp;IF(AH89&lt;&gt;"",","&amp;AH89,"")&amp;IF(AM89&lt;&gt;"",","&amp;AM89,"")&amp;IF(AR89&lt;&gt;"",","&amp;AR89,"")&amp;IF(AW89&lt;&gt;"",","&amp;AW89,"")&amp;"}"
     &amp;IF(OR(W89&lt;&gt;"",AC89&lt;&gt;"",AI89&lt;&gt;"",AN89&lt;&gt;"",AS89&lt;&gt;"",AX89&lt;&gt;"",X89&lt;&gt;"",AD89&lt;&gt;"",AJ89&lt;&gt;"",AO89&lt;&gt;"",AT89&lt;&gt;"",AY89&lt;&gt;""),", dropMechanicDropLocationNames={"
        &amp; IF(OR(W89&lt;&gt;"",AC89&lt;&gt;"",AI89&lt;&gt;"",AN89&lt;&gt;"",AS89&lt;&gt;"",AX89&lt;&gt;""),"['en']={"&amp;IF(W89&lt;&gt;"","'"&amp;W89&amp;"',","'',")&amp;IF(AC89&lt;&gt;"","'"&amp;AC89&amp;"',","'',")&amp;IF(AI89&lt;&gt;"","'"&amp;AI89&amp;"',","'',")&amp;IF(AN89&lt;&gt;"","'"&amp;AN89&amp;"',","'',")&amp;IF(AS89&lt;&gt;"","'"&amp;AS89&amp;"',","'',")&amp;IF(AX89&lt;&gt;"","'"&amp;AX89&amp;"',","'',")&amp;"},","")
        &amp; IF(OR(X89&lt;&gt;"",AD89&lt;&gt;"",AJ89&lt;&gt;"",AO89&lt;&gt;"",AT89&lt;&gt;"",AY89&lt;&gt;""),"['de']={"&amp;IF(X89&lt;&gt;"","'"&amp;X89&amp;"',","'',")&amp;IF(AD89&lt;&gt;"","'"&amp;AD89&amp;"',","'',")&amp;IF(AJ89&lt;&gt;"","'"&amp;AJ89&amp;"',","'',")&amp;IF(AO89&lt;&gt;"","'"&amp;AO89&amp;"',","'',")&amp;IF(AT89&lt;&gt;"","'"&amp;AT89&amp;"',","'',")&amp;IF(AY89&lt;&gt;"","'"&amp;AY89&amp;"',","'',")&amp;"},","")
     &amp; "}",""),"")),""),"")</f>
        <v>, dropMechanic={LIBSETS_DROP_MECHANIC_OVERLAND_BOSS_DELVE,LIBSETS_DROP_MECHANIC_OVERLAND_WORLDBOSS,LIBSETS_DROP_MECHANIC_OVERLAND_BOSS_PUBLIC_DUNGEON,LIBSETS_DROP_MECHANIC_OVERLAND_CHEST}</v>
      </c>
      <c r="BG89" s="21" t="str">
        <f>IF(A89&lt;&gt;"",IF(F89&lt;&gt;"Not in the game (anymore)",
IF(OR(BA89&lt;&gt;"",BB89&lt;&gt;""),", addTooltip={" &amp; IF(BA89&lt;&gt;"","['en']='"&amp; BA89 &amp; "',","")  &amp; IF(AND(BA89&lt;&gt;"",BA89&lt;&gt;BB89), IF(BB89&lt;&gt;"","['de']='"&amp; BB89 &amp; "',",""),"") &amp; "},","")
&amp; "},"
&amp; IF(C89&lt;&gt;"",CONCATENATE(" --",C89," / ",B89,"   [",IF(R89&lt;&gt;"",R89,""),IF(AA89&lt;&gt;"",", "&amp;AA89,""),IF(AG89&lt;&gt;"",", "&amp;AG89,""),IF(AL89&lt;&gt;"",", "&amp;AL89,""),IF(AQ89&lt;&gt;"",", "&amp;AQ89,""),IF(AV89&lt;&gt;"",", "&amp;AV89,""),"]")),""),"")</f>
        <v>}, --Wyrd Tree\'s Blessing / Segen des Wyrdbaums   [Glenumbra, Glenumbra, Glenumbra, Glenumbra]</v>
      </c>
    </row>
    <row r="90" spans="1:59" x14ac:dyDescent="0.25">
      <c r="A90" s="12">
        <v>108</v>
      </c>
      <c r="B90" t="s">
        <v>852</v>
      </c>
      <c r="C90" t="s">
        <v>853</v>
      </c>
      <c r="D90" s="3">
        <f>A90</f>
        <v>108</v>
      </c>
      <c r="G90" s="8" t="s">
        <v>1475</v>
      </c>
      <c r="I90" t="s">
        <v>91</v>
      </c>
      <c r="J90" t="s">
        <v>91</v>
      </c>
      <c r="K90">
        <v>-1</v>
      </c>
      <c r="L90">
        <v>-1</v>
      </c>
      <c r="M90">
        <v>-1</v>
      </c>
      <c r="O90" s="65" t="s">
        <v>125</v>
      </c>
      <c r="Q90" s="3">
        <f>IF(AND(G90&lt;&gt;"LIBSETS_SETTYPE_BATTLEGROUND",G90&lt;&gt;"LIBSETS_SETTYPE_SPECIAL"), IF(R90&lt;&gt;"",VLOOKUP(R90,'ESO zone constants'!$D$3:$H$10001,5,FALSE),""),"")</f>
        <v>181</v>
      </c>
      <c r="R90" t="str">
        <f>IF(AND(O90&lt;&gt;"",NOT(ISERROR(O90))),O90,
IF(AND(P90&lt;&gt;"",ISNUMBER(P90),P90&gt;0,NOT(ISNA(P90))),VLOOKUP(P90,'ESO zone constants'!$A$3:$D$9999,4,FALSE),
IF(AND(K90&lt;&gt;"",K90&gt;0,NOT(ISERROR(K90))),VLOOKUP(K90,'ESO dumped WayshrineInfo'!$K$3:$N$9994,4,FALSE),"")))</f>
        <v>Cyrodiil</v>
      </c>
      <c r="T90" s="19" t="str">
        <f>IF(AND(S90&lt;&gt;"",NOT(ISERROR(S90))),S90,IF(Q90&lt;&gt;"",IF(NOT(ISERROR(VLOOKUP(Q90,'ESO Dungeon constants'!$D$3:$H$9999,5,FALSE))),VLOOKUP(Q90,'ESO Dungeon constants'!$D$3:$I$9999,6,FALSE),VLOOKUP(Q90,'ESO zone constants'!$H$3:$K$9987,4,FALSE)),""))</f>
        <v>DLC_BASE_GAME</v>
      </c>
      <c r="U90" s="3" t="str">
        <f>IF(T90&lt;&gt;"",VLOOKUP(T90,'LibSets constants'!$B$4:$C$1003,2,FALSE),"")</f>
        <v>Included in base game</v>
      </c>
      <c r="V90" s="33" t="s">
        <v>1535</v>
      </c>
      <c r="Y90" s="65"/>
      <c r="Z90" s="3" t="str">
        <f>IF(AND(G90&lt;&gt;"LIBSETS_SETTYPE_BATTLEGROUND",G90&lt;&gt;"LIBSETS_SETTYPE_SPECIAL"),
IF(AND(Y90&lt;&gt;"",ISNUMBER(Y90),NOT(ISNA(Y90))),Y90,
   IF(AND(L90&lt;&gt;"",ISNUMBER(L90),L90&gt;0,NOT(ISNA(L90))),VLOOKUP(L90,'ESO dumped WayshrineInfo'!$K$3:$L$9994,2,FALSE),"")
),"")</f>
        <v/>
      </c>
      <c r="AA90" t="str">
        <f>IF(AND(Z90&lt;&gt;"",ISNUMBER(Z90),NOT(ISNA(Z90))),VLOOKUP(Z90,'ESO zone constants'!$A$3:$D$9999,4,FALSE),"")</f>
        <v/>
      </c>
      <c r="AC90" s="3" t="str">
        <f>IF(AB90&lt;&gt;"",IF(AB90&lt;&gt;"LIBSETS_DROP_MECHANIC_MONSTER_NAME",VLOOKUP(AB90,'LibSets constants'!$I$4:$L$1003,3,FALSE),""),"")</f>
        <v/>
      </c>
      <c r="AD90" s="3" t="str">
        <f>IF(AB90&lt;&gt;"",IF(AB90&lt;&gt;"LIBSETS_DROP_MECHANIC_MONSTER_NAME",VLOOKUP(AB90,'LibSets constants'!$I$4:$L$1003,4,FALSE),""),"")</f>
        <v/>
      </c>
      <c r="AF90" s="3" t="str">
        <f>IF(AND(G90&lt;&gt;"LIBSETS_SETTYPE_BATTLEGROUND",G90&lt;&gt;"LIBSETS_SETTYPE_SPECIAL"),
IF(AND(AE90&lt;&gt;"",ISNUMBER(AE90),NOT(ISNA(AE90))),AE90,
   IF(AND(M90&lt;&gt;"",ISNUMBER(M90),M90&gt;0,NOT(ISNA(M90))),VLOOKUP(M90,'ESO dumped WayshrineInfo'!$K$3:$L$9994,2,FALSE),"")
),"")</f>
        <v/>
      </c>
      <c r="AG90" t="str">
        <f>IF(AND(AF90&lt;&gt;"",ISNUMBER(AF90),NOT(ISNA(AF90))),VLOOKUP(AF90,'ESO zone constants'!$A$3:$D$9999,4,FALSE),"")</f>
        <v/>
      </c>
      <c r="AH90" s="44"/>
      <c r="AK90" s="3" t="str">
        <f>IF(AND(G90&lt;&gt;"LIBSETS_SETTYPE_BATTLEGROUND",G90&lt;&gt;"LIBSETS_SETTYPE_SPECIAL"),IF(AL90&lt;&gt;"",VLOOKUP(AL90,'ESO zone constants'!$D$3:$H$4953,5,FALSE),""),"")</f>
        <v/>
      </c>
      <c r="AM90" s="44"/>
      <c r="AP90" s="3" t="str">
        <f>IF(AND(G90&lt;&gt;"LIBSETS_SETTYPE_BATTLEGROUND",G90&lt;&gt;"LIBSETS_SETTYPE_SPECIAL"),IF(AQ90&lt;&gt;"",VLOOKUP(AQ90,'ESO zone constants'!$D$3:$H$4953,5,FALSE),""),"")</f>
        <v/>
      </c>
      <c r="AR90" s="44"/>
      <c r="AU90" s="3" t="str">
        <f>IF(AND(G90&lt;&gt;"LIBSETS_SETTYPE_BATTLEGROUND",G90&lt;&gt;"LIBSETS_SETTYPE_SPECIAL"),IF(AV90&lt;&gt;"",VLOOKUP(AV90,'ESO zone constants'!$D$3:$H$4953,5,FALSE),""),"")</f>
        <v/>
      </c>
      <c r="AW90" s="44"/>
      <c r="AY90" s="43"/>
      <c r="AZ90" s="83" t="s">
        <v>2667</v>
      </c>
      <c r="BA90" s="83"/>
      <c r="BB90" s="83"/>
      <c r="BC90" s="21" t="str">
        <f>IF(A90="???","--","")&amp;IF(F90&lt;&gt;"Not in the game (anymore)",IF(A90&lt;&gt;"",CONCATENATE("[",A90,"] = {wayshrines={")&amp;IF(K90&lt;&gt;"",CONCATENATE(K90,","),"")&amp;IF(L90&lt;&gt;"",CONCATENATE(L90,","),"")&amp;IF(M90&lt;&gt;"",CONCATENATE(M90,","),"")&amp;CONCATENATE("}")&amp;IF(VALUE(N90)&gt;0,CONCATENATE(", traitsNeeded=",N90),"")&amp;CONCATENATE(", dlcId=",IF(T90&lt;&gt;"",T90,"DLC_BASE_GAME")),""),"")</f>
        <v>[108] = {wayshrines={-1,-1,-1,}, dlcId=DLC_BASE_GAME</v>
      </c>
      <c r="BD90" s="21" t="str">
        <f>IF(F90&lt;&gt;"Not in the game (anymore)",IF(A90&lt;&gt;"",IF(Q90&lt;&gt;"",CONCATENATE(", zoneIds={",Q90),"")&amp;IF(Z90&lt;&gt;"",CONCATENATE(",",Z90),"")&amp;IF(AF90&lt;&gt;"",CONCATENATE(",",AF90),"")&amp;IF(AK90&lt;&gt;"",CONCATENATE(",",AK90),"")&amp;IF(AP90&lt;&gt;"",CONCATENATE(",",AP90),"")&amp;IF(AU90&lt;&gt;"",CONCATENATE(",",AU90),"")&amp;IF(Q90&lt;&gt;"",CONCATENATE("}",""),"")&amp;IF(OR(I90="true",I90="false",I90&lt;&gt;""), CONCATENATE(", veteran=", I90), ""),""),"")</f>
        <v>, zoneIds={181}, veteran=false</v>
      </c>
      <c r="BE90" s="21" t="str">
        <f>IF(A90&lt;&gt;"",IF(F90&lt;&gt;"Not in the game (anymore)",IF(A90&lt;&gt;"",", setType="&amp;G90,"")&amp;IF(J90="true",", multiTrialSet=true",""),"")
&amp; IF(AND(H90&lt;&gt;"",ISNUMBER(H90)),", undauntedChestId=" &amp; H90,""),"")</f>
        <v>, setType=LIBSETS_SETTYPE_CYRODIIL</v>
      </c>
      <c r="BF90" s="21" t="str">
        <f>IF(A90&lt;&gt;"",IF(F90&lt;&gt;"Not in the game (anymore)",IF(AZ90&lt;&gt;"",", isProcSetAllowedInPvP="&amp; AZ90,"")
&amp; IF(F90&lt;&gt;"Not in the game (anymore)",
  IF(V90&lt;&gt;"",", dropMechanic={"&amp;V90&amp;IF(AB90&lt;&gt;"",","&amp;AB90,"")&amp;IF(AH90&lt;&gt;"",","&amp;AH90,"")&amp;IF(AM90&lt;&gt;"",","&amp;AM90,"")&amp;IF(AR90&lt;&gt;"",","&amp;AR90,"")&amp;IF(AW90&lt;&gt;"",","&amp;AW90,"")&amp;"}"
     &amp;IF(OR(W90&lt;&gt;"",AC90&lt;&gt;"",AI90&lt;&gt;"",AN90&lt;&gt;"",AS90&lt;&gt;"",AX90&lt;&gt;"",X90&lt;&gt;"",AD90&lt;&gt;"",AJ90&lt;&gt;"",AO90&lt;&gt;"",AT90&lt;&gt;"",AY90&lt;&gt;""),", dropMechanicDropLocationNames={"
        &amp; IF(OR(W90&lt;&gt;"",AC90&lt;&gt;"",AI90&lt;&gt;"",AN90&lt;&gt;"",AS90&lt;&gt;"",AX90&lt;&gt;""),"['en']={"&amp;IF(W90&lt;&gt;"","'"&amp;W90&amp;"',","'',")&amp;IF(AC90&lt;&gt;"","'"&amp;AC90&amp;"',","'',")&amp;IF(AI90&lt;&gt;"","'"&amp;AI90&amp;"',","'',")&amp;IF(AN90&lt;&gt;"","'"&amp;AN90&amp;"',","'',")&amp;IF(AS90&lt;&gt;"","'"&amp;AS90&amp;"',","'',")&amp;IF(AX90&lt;&gt;"","'"&amp;AX90&amp;"',","'',")&amp;"},","")
        &amp; IF(OR(X90&lt;&gt;"",AD90&lt;&gt;"",AJ90&lt;&gt;"",AO90&lt;&gt;"",AT90&lt;&gt;"",AY90&lt;&gt;""),"['de']={"&amp;IF(X90&lt;&gt;"","'"&amp;X90&amp;"',","'',")&amp;IF(AD90&lt;&gt;"","'"&amp;AD90&amp;"',","'',")&amp;IF(AJ90&lt;&gt;"","'"&amp;AJ90&amp;"',","'',")&amp;IF(AO90&lt;&gt;"","'"&amp;AO90&amp;"',","'',")&amp;IF(AT90&lt;&gt;"","'"&amp;AT90&amp;"',","'',")&amp;IF(AY90&lt;&gt;"","'"&amp;AY90&amp;"',","'',")&amp;"},","")
     &amp; "}",""),"")),""),"")</f>
        <v>, dropMechanic={LIBSETS_DROP_MECHANIC_CITY_CYRODIIL_VLASTARUS}</v>
      </c>
      <c r="BG90" s="21" t="str">
        <f>IF(A90&lt;&gt;"",IF(F90&lt;&gt;"Not in the game (anymore)",
IF(OR(BA90&lt;&gt;"",BB90&lt;&gt;""),", addTooltip={" &amp; IF(BA90&lt;&gt;"","['en']='"&amp; BA90 &amp; "',","")  &amp; IF(AND(BA90&lt;&gt;"",BA90&lt;&gt;BB90), IF(BB90&lt;&gt;"","['de']='"&amp; BB90 &amp; "',",""),"") &amp; "},","")
&amp; "},"
&amp; IF(C90&lt;&gt;"",CONCATENATE(" --",C90," / ",B90,"   [",IF(R90&lt;&gt;"",R90,""),IF(AA90&lt;&gt;"",", "&amp;AA90,""),IF(AG90&lt;&gt;"",", "&amp;AG90,""),IF(AL90&lt;&gt;"",", "&amp;AL90,""),IF(AQ90&lt;&gt;"",", "&amp;AQ90,""),IF(AV90&lt;&gt;"",", "&amp;AV90,""),"]")),""),"")</f>
        <v>}, --Ravager / Verwüster   [Cyrodiil]</v>
      </c>
    </row>
    <row r="91" spans="1:59" s="28" customFormat="1" x14ac:dyDescent="0.25">
      <c r="A91" s="12">
        <v>109</v>
      </c>
      <c r="B91" t="s">
        <v>854</v>
      </c>
      <c r="C91" t="s">
        <v>855</v>
      </c>
      <c r="D91" s="3">
        <f>A91</f>
        <v>109</v>
      </c>
      <c r="E91"/>
      <c r="F91"/>
      <c r="G91" s="8" t="s">
        <v>1475</v>
      </c>
      <c r="H91"/>
      <c r="I91" t="s">
        <v>91</v>
      </c>
      <c r="J91" t="s">
        <v>91</v>
      </c>
      <c r="K91">
        <v>-1</v>
      </c>
      <c r="L91">
        <v>-1</v>
      </c>
      <c r="M91">
        <v>-1</v>
      </c>
      <c r="N91"/>
      <c r="O91" s="65" t="s">
        <v>125</v>
      </c>
      <c r="P91" s="65"/>
      <c r="Q91" s="3">
        <f>IF(AND(G91&lt;&gt;"LIBSETS_SETTYPE_BATTLEGROUND",G91&lt;&gt;"LIBSETS_SETTYPE_SPECIAL"), IF(R91&lt;&gt;"",VLOOKUP(R91,'ESO zone constants'!$D$3:$H$10001,5,FALSE),""),"")</f>
        <v>181</v>
      </c>
      <c r="R91" t="str">
        <f>IF(AND(O91&lt;&gt;"",NOT(ISERROR(O91))),O91,
IF(AND(P91&lt;&gt;"",ISNUMBER(P91),P91&gt;0,NOT(ISNA(P91))),VLOOKUP(P91,'ESO zone constants'!$A$3:$D$9999,4,FALSE),
IF(AND(K91&lt;&gt;"",K91&gt;0,NOT(ISERROR(K91))),VLOOKUP(K91,'ESO dumped WayshrineInfo'!$K$3:$N$9994,4,FALSE),"")))</f>
        <v>Cyrodiil</v>
      </c>
      <c r="S91" s="65"/>
      <c r="T91" s="19" t="str">
        <f>IF(AND(S91&lt;&gt;"",NOT(ISERROR(S91))),S91,IF(Q91&lt;&gt;"",IF(NOT(ISERROR(VLOOKUP(Q91,'ESO Dungeon constants'!$D$3:$H$9999,5,FALSE))),VLOOKUP(Q91,'ESO Dungeon constants'!$D$3:$I$9999,6,FALSE),VLOOKUP(Q91,'ESO zone constants'!$H$3:$K$9987,4,FALSE)),""))</f>
        <v>DLC_BASE_GAME</v>
      </c>
      <c r="U91" s="3" t="str">
        <f>IF(T91&lt;&gt;"",VLOOKUP(T91,'LibSets constants'!$B$4:$C$1003,2,FALSE),"")</f>
        <v>Included in base game</v>
      </c>
      <c r="V91" s="33" t="s">
        <v>2801</v>
      </c>
      <c r="W91" s="3"/>
      <c r="X91" s="3"/>
      <c r="Y91" s="65"/>
      <c r="Z91" s="3" t="str">
        <f>IF(AND(G91&lt;&gt;"LIBSETS_SETTYPE_BATTLEGROUND",G91&lt;&gt;"LIBSETS_SETTYPE_SPECIAL"),
IF(AND(Y91&lt;&gt;"",ISNUMBER(Y91),NOT(ISNA(Y91))),Y91,
   IF(AND(L91&lt;&gt;"",ISNUMBER(L91),L91&gt;0,NOT(ISNA(L91))),VLOOKUP(L91,'ESO dumped WayshrineInfo'!$K$3:$L$9994,2,FALSE),"")
),"")</f>
        <v/>
      </c>
      <c r="AA91" t="str">
        <f>IF(AND(Z91&lt;&gt;"",ISNUMBER(Z91),NOT(ISNA(Z91))),VLOOKUP(Z91,'ESO zone constants'!$A$3:$D$9999,4,FALSE),"")</f>
        <v/>
      </c>
      <c r="AB91" s="33"/>
      <c r="AC91" s="43" t="str">
        <f>IF(AB91&lt;&gt;"",IF(AB91&lt;&gt;"LIBSETS_DROP_MECHANIC_MONSTER_NAME",VLOOKUP(AB91,'LibSets constants'!$I$4:$L$1003,3,FALSE),""),"")</f>
        <v/>
      </c>
      <c r="AD91" s="43" t="str">
        <f>IF(AB91&lt;&gt;"",IF(AB91&lt;&gt;"LIBSETS_DROP_MECHANIC_MONSTER_NAME",VLOOKUP(AB91,'LibSets constants'!$I$4:$L$1003,4,FALSE),""),"")</f>
        <v/>
      </c>
      <c r="AE91" s="43"/>
      <c r="AF91" s="3" t="str">
        <f>IF(AND(G91&lt;&gt;"LIBSETS_SETTYPE_BATTLEGROUND",G91&lt;&gt;"LIBSETS_SETTYPE_SPECIAL"),
IF(AND(AE91&lt;&gt;"",ISNUMBER(AE91),NOT(ISNA(AE91))),AE91,
   IF(AND(M91&lt;&gt;"",ISNUMBER(M91),M91&gt;0,NOT(ISNA(M91))),VLOOKUP(M91,'ESO dumped WayshrineInfo'!$K$3:$L$9994,2,FALSE),"")
),"")</f>
        <v/>
      </c>
      <c r="AG91" t="str">
        <f>IF(AND(AF91&lt;&gt;"",ISNUMBER(AF91),NOT(ISNA(AF91))),VLOOKUP(AF91,'ESO zone constants'!$A$3:$D$9999,4,FALSE),"")</f>
        <v/>
      </c>
      <c r="AH91" s="44"/>
      <c r="AI91" s="43"/>
      <c r="AJ91" s="43"/>
      <c r="AK91" s="3" t="str">
        <f>IF(AND(G91&lt;&gt;"LIBSETS_SETTYPE_BATTLEGROUND",G91&lt;&gt;"LIBSETS_SETTYPE_SPECIAL"),IF(AL91&lt;&gt;"",VLOOKUP(AL91,'ESO zone constants'!$D$3:$H$4953,5,FALSE),""),"")</f>
        <v/>
      </c>
      <c r="AL91"/>
      <c r="AM91" s="44"/>
      <c r="AN91" s="43"/>
      <c r="AO91" s="43"/>
      <c r="AP91" s="3" t="str">
        <f>IF(AND(G91&lt;&gt;"LIBSETS_SETTYPE_BATTLEGROUND",G91&lt;&gt;"LIBSETS_SETTYPE_SPECIAL"),IF(AQ91&lt;&gt;"",VLOOKUP(AQ91,'ESO zone constants'!$D$3:$H$4953,5,FALSE),""),"")</f>
        <v/>
      </c>
      <c r="AQ91"/>
      <c r="AR91" s="44"/>
      <c r="AS91" s="43"/>
      <c r="AT91" s="43"/>
      <c r="AU91" s="3" t="str">
        <f>IF(AND(G91&lt;&gt;"LIBSETS_SETTYPE_BATTLEGROUND",G91&lt;&gt;"LIBSETS_SETTYPE_SPECIAL"),IF(AV91&lt;&gt;"",VLOOKUP(AV91,'ESO zone constants'!$D$3:$H$4953,5,FALSE),""),"")</f>
        <v/>
      </c>
      <c r="AV91"/>
      <c r="AW91" s="44"/>
      <c r="AX91" s="43"/>
      <c r="AY91" s="43"/>
      <c r="AZ91" s="83" t="s">
        <v>2667</v>
      </c>
      <c r="BA91" s="83"/>
      <c r="BB91" s="83"/>
      <c r="BC91" s="21" t="str">
        <f>IF(A91="???","--","")&amp;IF(F91&lt;&gt;"Not in the game (anymore)",IF(A91&lt;&gt;"",CONCATENATE("[",A91,"] = {wayshrines={")&amp;IF(K91&lt;&gt;"",CONCATENATE(K91,","),"")&amp;IF(L91&lt;&gt;"",CONCATENATE(L91,","),"")&amp;IF(M91&lt;&gt;"",CONCATENATE(M91,","),"")&amp;CONCATENATE("}")&amp;IF(VALUE(N91)&gt;0,CONCATENATE(", traitsNeeded=",N91),"")&amp;CONCATENATE(", dlcId=",IF(T91&lt;&gt;"",T91,"DLC_BASE_GAME")),""),"")</f>
        <v>[109] = {wayshrines={-1,-1,-1,}, dlcId=DLC_BASE_GAME</v>
      </c>
      <c r="BD91" s="21" t="str">
        <f>IF(F91&lt;&gt;"Not in the game (anymore)",IF(A91&lt;&gt;"",IF(Q91&lt;&gt;"",CONCATENATE(", zoneIds={",Q91),"")&amp;IF(Z91&lt;&gt;"",CONCATENATE(",",Z91),"")&amp;IF(AF91&lt;&gt;"",CONCATENATE(",",AF91),"")&amp;IF(AK91&lt;&gt;"",CONCATENATE(",",AK91),"")&amp;IF(AP91&lt;&gt;"",CONCATENATE(",",AP91),"")&amp;IF(AU91&lt;&gt;"",CONCATENATE(",",AU91),"")&amp;IF(Q91&lt;&gt;"",CONCATENATE("}",""),"")&amp;IF(OR(I91="true",I91="false",I91&lt;&gt;""), CONCATENATE(", veteran=", I91), ""),""),"")</f>
        <v>, zoneIds={181}, veteran=false</v>
      </c>
      <c r="BE91" s="21" t="str">
        <f>IF(A91&lt;&gt;"",IF(F91&lt;&gt;"Not in the game (anymore)",IF(A91&lt;&gt;"",", setType="&amp;G91,"")&amp;IF(J91="true",", multiTrialSet=true",""),"")
&amp; IF(AND(H91&lt;&gt;"",ISNUMBER(H91)),", undauntedChestId=" &amp; H91,""),"")</f>
        <v>, setType=LIBSETS_SETTYPE_CYRODIIL</v>
      </c>
      <c r="BF91" s="21" t="str">
        <f>IF(A91&lt;&gt;"",IF(F91&lt;&gt;"Not in the game (anymore)",IF(AZ91&lt;&gt;"",", isProcSetAllowedInPvP="&amp; AZ91,"")
&amp; IF(F91&lt;&gt;"Not in the game (anymore)",
  IF(V91&lt;&gt;"",", dropMechanic={"&amp;V91&amp;IF(AB91&lt;&gt;"",","&amp;AB91,"")&amp;IF(AH91&lt;&gt;"",","&amp;AH91,"")&amp;IF(AM91&lt;&gt;"",","&amp;AM91,"")&amp;IF(AR91&lt;&gt;"",","&amp;AR91,"")&amp;IF(AW91&lt;&gt;"",","&amp;AW91,"")&amp;"}"
     &amp;IF(OR(W91&lt;&gt;"",AC91&lt;&gt;"",AI91&lt;&gt;"",AN91&lt;&gt;"",AS91&lt;&gt;"",AX91&lt;&gt;"",X91&lt;&gt;"",AD91&lt;&gt;"",AJ91&lt;&gt;"",AO91&lt;&gt;"",AT91&lt;&gt;"",AY91&lt;&gt;""),", dropMechanicDropLocationNames={"
        &amp; IF(OR(W91&lt;&gt;"",AC91&lt;&gt;"",AI91&lt;&gt;"",AN91&lt;&gt;"",AS91&lt;&gt;"",AX91&lt;&gt;""),"['en']={"&amp;IF(W91&lt;&gt;"","'"&amp;W91&amp;"',","'',")&amp;IF(AC91&lt;&gt;"","'"&amp;AC91&amp;"',","'',")&amp;IF(AI91&lt;&gt;"","'"&amp;AI91&amp;"',","'',")&amp;IF(AN91&lt;&gt;"","'"&amp;AN91&amp;"',","'',")&amp;IF(AS91&lt;&gt;"","'"&amp;AS91&amp;"',","'',")&amp;IF(AX91&lt;&gt;"","'"&amp;AX91&amp;"',","'',")&amp;"},","")
        &amp; IF(OR(X91&lt;&gt;"",AD91&lt;&gt;"",AJ91&lt;&gt;"",AO91&lt;&gt;"",AT91&lt;&gt;"",AY91&lt;&gt;""),"['de']={"&amp;IF(X91&lt;&gt;"","'"&amp;X91&amp;"',","'',")&amp;IF(AD91&lt;&gt;"","'"&amp;AD91&amp;"',","'',")&amp;IF(AJ91&lt;&gt;"","'"&amp;AJ91&amp;"',","'',")&amp;IF(AO91&lt;&gt;"","'"&amp;AO91&amp;"',","'',")&amp;IF(AT91&lt;&gt;"","'"&amp;AT91&amp;"',","'',")&amp;IF(AY91&lt;&gt;"","'"&amp;AY91&amp;"',","'',")&amp;"},","")
     &amp; "}",""),"")),""),"")</f>
        <v>, dropMechanic={LIBSETS_DROP_MECHANIC_CITY_CYRODIIL_CROPSFORD}</v>
      </c>
      <c r="BG91" s="21" t="str">
        <f>IF(A91&lt;&gt;"",IF(F91&lt;&gt;"Not in the game (anymore)",
IF(OR(BA91&lt;&gt;"",BB91&lt;&gt;""),", addTooltip={" &amp; IF(BA91&lt;&gt;"","['en']='"&amp; BA91 &amp; "',","")  &amp; IF(AND(BA91&lt;&gt;"",BA91&lt;&gt;BB91), IF(BB91&lt;&gt;"","['de']='"&amp; BB91 &amp; "',",""),"") &amp; "},","")
&amp; "},"
&amp; IF(C91&lt;&gt;"",CONCATENATE(" --",C91," / ",B91,"   [",IF(R91&lt;&gt;"",R91,""),IF(AA91&lt;&gt;"",", "&amp;AA91,""),IF(AG91&lt;&gt;"",", "&amp;AG91,""),IF(AL91&lt;&gt;"",", "&amp;AL91,""),IF(AQ91&lt;&gt;"",", "&amp;AQ91,""),IF(AV91&lt;&gt;"",", "&amp;AV91,""),"]")),""),"")</f>
        <v>}, --Light of Cyrodiil / Licht von Cyrodiil   [Cyrodiil]</v>
      </c>
    </row>
    <row r="92" spans="1:59" x14ac:dyDescent="0.25">
      <c r="A92" s="12">
        <v>110</v>
      </c>
      <c r="B92" t="s">
        <v>856</v>
      </c>
      <c r="C92" t="s">
        <v>857</v>
      </c>
      <c r="D92" s="3">
        <f>A92</f>
        <v>110</v>
      </c>
      <c r="G92" s="8" t="s">
        <v>1477</v>
      </c>
      <c r="I92" t="s">
        <v>91</v>
      </c>
      <c r="J92" t="s">
        <v>91</v>
      </c>
      <c r="K92">
        <v>194</v>
      </c>
      <c r="L92">
        <v>194</v>
      </c>
      <c r="M92">
        <v>194</v>
      </c>
      <c r="O92" s="65" t="s">
        <v>96</v>
      </c>
      <c r="Q92" s="3">
        <f>IF(AND(G92&lt;&gt;"LIBSETS_SETTYPE_BATTLEGROUND",G92&lt;&gt;"LIBSETS_SETTYPE_SPECIAL"), IF(R92&lt;&gt;"",VLOOKUP(R92,'ESO zone constants'!$D$3:$H$10001,5,FALSE),""),"")</f>
        <v>380</v>
      </c>
      <c r="R92" t="str">
        <f>IF(AND(O92&lt;&gt;"",NOT(ISERROR(O92))),O92,
IF(AND(P92&lt;&gt;"",ISNUMBER(P92),P92&gt;0,NOT(ISNA(P92))),VLOOKUP(P92,'ESO zone constants'!$A$3:$D$9999,4,FALSE),
IF(AND(K92&lt;&gt;"",K92&gt;0,NOT(ISERROR(K92))),VLOOKUP(K92,'ESO dumped WayshrineInfo'!$K$3:$N$9994,4,FALSE),"")))</f>
        <v>The Banished Cells I</v>
      </c>
      <c r="T92" s="19" t="str">
        <f>IF(AND(S92&lt;&gt;"",NOT(ISERROR(S92))),S92,IF(Q92&lt;&gt;"",IF(NOT(ISERROR(VLOOKUP(Q92,'ESO Dungeon constants'!$D$3:$H$9999,5,FALSE))),VLOOKUP(Q92,'ESO Dungeon constants'!$D$3:$I$9999,6,FALSE),VLOOKUP(Q92,'ESO zone constants'!$H$3:$K$9987,4,FALSE)),""))</f>
        <v>DLC_BASE_GAME</v>
      </c>
      <c r="U92" s="3" t="str">
        <f>IF(T92&lt;&gt;"",VLOOKUP(T92,'LibSets constants'!$B$4:$C$1003,2,FALSE),"")</f>
        <v>Included in base game</v>
      </c>
      <c r="V92" s="33" t="s">
        <v>3356</v>
      </c>
      <c r="Y92" s="65">
        <v>935</v>
      </c>
      <c r="Z92" s="3">
        <f>IF(AND(G92&lt;&gt;"LIBSETS_SETTYPE_BATTLEGROUND",G92&lt;&gt;"LIBSETS_SETTYPE_SPECIAL"),
IF(AND(Y92&lt;&gt;"",ISNUMBER(Y92),NOT(ISNA(Y92))),Y92,
   IF(AND(L92&lt;&gt;"",ISNUMBER(L92),L92&gt;0,NOT(ISNA(L92))),VLOOKUP(L92,'ESO dumped WayshrineInfo'!$K$3:$L$9994,2,FALSE),"")
),"")</f>
        <v>935</v>
      </c>
      <c r="AA92" t="str">
        <f>IF(AND(Z92&lt;&gt;"",ISNUMBER(Z92),NOT(ISNA(Z92))),VLOOKUP(Z92,'ESO zone constants'!$A$3:$D$9999,4,FALSE),"")</f>
        <v>The Banished Cells II</v>
      </c>
      <c r="AB92" s="33" t="s">
        <v>3356</v>
      </c>
      <c r="AC92" s="43"/>
      <c r="AD92" s="43"/>
      <c r="AE92" s="43"/>
      <c r="AF92" s="3">
        <f>IF(AND(G92&lt;&gt;"LIBSETS_SETTYPE_BATTLEGROUND",G92&lt;&gt;"LIBSETS_SETTYPE_SPECIAL"),
IF(AND(AE92&lt;&gt;"",ISNUMBER(AE92),NOT(ISNA(AE92))),AE92,
   IF(AND(M92&lt;&gt;"",ISNUMBER(M92),M92&gt;0,NOT(ISNA(M92))),VLOOKUP(M92,'ESO dumped WayshrineInfo'!$K$3:$L$9994,2,FALSE),"")
),"")</f>
        <v>381</v>
      </c>
      <c r="AG92" t="str">
        <f>IF(AND(AF92&lt;&gt;"",ISNUMBER(AF92),NOT(ISNA(AF92))),VLOOKUP(AF92,'ESO zone constants'!$A$3:$D$9999,4,FALSE),"")</f>
        <v>Auridon</v>
      </c>
      <c r="AH92" s="96" t="s">
        <v>3356</v>
      </c>
      <c r="AI92" s="43"/>
      <c r="AJ92" s="43"/>
      <c r="AK92" s="3" t="str">
        <f>IF(AND(G92&lt;&gt;"LIBSETS_SETTYPE_BATTLEGROUND",G92&lt;&gt;"LIBSETS_SETTYPE_SPECIAL"),IF(AL92&lt;&gt;"",VLOOKUP(AL92,'ESO zone constants'!$D$3:$H$4953,5,FALSE),""),"")</f>
        <v/>
      </c>
      <c r="AM92" s="44"/>
      <c r="AN92" s="43"/>
      <c r="AO92" s="43"/>
      <c r="AP92" s="3" t="str">
        <f>IF(AND(G92&lt;&gt;"LIBSETS_SETTYPE_BATTLEGROUND",G92&lt;&gt;"LIBSETS_SETTYPE_SPECIAL"),IF(AQ92&lt;&gt;"",VLOOKUP(AQ92,'ESO zone constants'!$D$3:$H$4953,5,FALSE),""),"")</f>
        <v/>
      </c>
      <c r="AR92" s="44"/>
      <c r="AS92" s="43"/>
      <c r="AT92" s="43"/>
      <c r="AU92" s="3" t="str">
        <f>IF(AND(G92&lt;&gt;"LIBSETS_SETTYPE_BATTLEGROUND",G92&lt;&gt;"LIBSETS_SETTYPE_SPECIAL"),IF(AV92&lt;&gt;"",VLOOKUP(AV92,'ESO zone constants'!$D$3:$H$4953,5,FALSE),""),"")</f>
        <v/>
      </c>
      <c r="AW92" s="44"/>
      <c r="AX92" s="43"/>
      <c r="AY92" s="43"/>
      <c r="AZ92" s="83" t="s">
        <v>2667</v>
      </c>
      <c r="BA92" s="83"/>
      <c r="BB92" s="83"/>
      <c r="BC92" s="21" t="str">
        <f>IF(A92="???","--","")&amp;IF(F92&lt;&gt;"Not in the game (anymore)",IF(A92&lt;&gt;"",CONCATENATE("[",A92,"] = {wayshrines={")&amp;IF(K92&lt;&gt;"",CONCATENATE(K92,","),"")&amp;IF(L92&lt;&gt;"",CONCATENATE(L92,","),"")&amp;IF(M92&lt;&gt;"",CONCATENATE(M92,","),"")&amp;CONCATENATE("}")&amp;IF(VALUE(N92)&gt;0,CONCATENATE(", traitsNeeded=",N92),"")&amp;CONCATENATE(", dlcId=",IF(T92&lt;&gt;"",T92,"DLC_BASE_GAME")),""),"")</f>
        <v>[110] = {wayshrines={194,194,194,}, dlcId=DLC_BASE_GAME</v>
      </c>
      <c r="BD92" s="21" t="str">
        <f>IF(F92&lt;&gt;"Not in the game (anymore)",IF(A92&lt;&gt;"",IF(Q92&lt;&gt;"",CONCATENATE(", zoneIds={",Q92),"")&amp;IF(Z92&lt;&gt;"",CONCATENATE(",",Z92),"")&amp;IF(AF92&lt;&gt;"",CONCATENATE(",",AF92),"")&amp;IF(AK92&lt;&gt;"",CONCATENATE(",",AK92),"")&amp;IF(AP92&lt;&gt;"",CONCATENATE(",",AP92),"")&amp;IF(AU92&lt;&gt;"",CONCATENATE(",",AU92),"")&amp;IF(Q92&lt;&gt;"",CONCATENATE("}",""),"")&amp;IF(OR(I92="true",I92="false",I92&lt;&gt;""), CONCATENATE(", veteran=", I92), ""),""),"")</f>
        <v>, zoneIds={380,935,381}, veteran=false</v>
      </c>
      <c r="BE92" s="21" t="str">
        <f>IF(A92&lt;&gt;"",IF(F92&lt;&gt;"Not in the game (anymore)",IF(A92&lt;&gt;"",", setType="&amp;G92,"")&amp;IF(J92="true",", multiTrialSet=true",""),"")
&amp; IF(AND(H92&lt;&gt;"",ISNUMBER(H92)),", undauntedChestId=" &amp; H92,""),"")</f>
        <v>, setType=LIBSETS_SETTYPE_DUNGEON</v>
      </c>
      <c r="BF92" s="21" t="str">
        <f>IF(A92&lt;&gt;"",IF(F92&lt;&gt;"Not in the game (anymore)",IF(AZ92&lt;&gt;"",", isProcSetAllowedInPvP="&amp; AZ92,"")
&amp; IF(F92&lt;&gt;"Not in the game (anymore)",
  IF(V92&lt;&gt;"",", dropMechanic={"&amp;V92&amp;IF(AB92&lt;&gt;"",","&amp;AB92,"")&amp;IF(AH92&lt;&gt;"",","&amp;AH92,"")&amp;IF(AM92&lt;&gt;"",","&amp;AM92,"")&amp;IF(AR92&lt;&gt;"",","&amp;AR92,"")&amp;IF(AW92&lt;&gt;"",","&amp;AW92,"")&amp;"}"
     &amp;IF(OR(W92&lt;&gt;"",AC92&lt;&gt;"",AI92&lt;&gt;"",AN92&lt;&gt;"",AS92&lt;&gt;"",AX92&lt;&gt;"",X92&lt;&gt;"",AD92&lt;&gt;"",AJ92&lt;&gt;"",AO92&lt;&gt;"",AT92&lt;&gt;"",AY92&lt;&gt;""),", dropMechanicDropLocationNames={"
        &amp; IF(OR(W92&lt;&gt;"",AC92&lt;&gt;"",AI92&lt;&gt;"",AN92&lt;&gt;"",AS92&lt;&gt;"",AX92&lt;&gt;""),"['en']={"&amp;IF(W92&lt;&gt;"","'"&amp;W92&amp;"',","'',")&amp;IF(AC92&lt;&gt;"","'"&amp;AC92&amp;"',","'',")&amp;IF(AI92&lt;&gt;"","'"&amp;AI92&amp;"',","'',")&amp;IF(AN92&lt;&gt;"","'"&amp;AN92&amp;"',","'',")&amp;IF(AS92&lt;&gt;"","'"&amp;AS92&amp;"',","'',")&amp;IF(AX92&lt;&gt;"","'"&amp;AX92&amp;"',","'',")&amp;"},","")
        &amp; IF(OR(X92&lt;&gt;"",AD92&lt;&gt;"",AJ92&lt;&gt;"",AO92&lt;&gt;"",AT92&lt;&gt;"",AY92&lt;&gt;""),"['de']={"&amp;IF(X92&lt;&gt;"","'"&amp;X92&amp;"',","'',")&amp;IF(AD92&lt;&gt;"","'"&amp;AD92&amp;"',","'',")&amp;IF(AJ92&lt;&gt;"","'"&amp;AJ92&amp;"',","'',")&amp;IF(AO92&lt;&gt;"","'"&amp;AO92&amp;"',","'',")&amp;IF(AT92&lt;&gt;"","'"&amp;AT92&amp;"',","'',")&amp;IF(AY92&lt;&gt;"","'"&amp;AY92&amp;"',","'',")&amp;"},","")
     &amp; "}",""),"")),""),"")</f>
        <v>, dropMechanic={LIBSETS_DROP_MECHANIC_GROUP_DUNGEON_BOSS,LIBSETS_DROP_MECHANIC_GROUP_DUNGEON_BOSS,LIBSETS_DROP_MECHANIC_GROUP_DUNGEON_BOSS}</v>
      </c>
      <c r="BG92" s="21" t="str">
        <f>IF(A92&lt;&gt;"",IF(F92&lt;&gt;"Not in the game (anymore)",
IF(OR(BA92&lt;&gt;"",BB92&lt;&gt;""),", addTooltip={" &amp; IF(BA92&lt;&gt;"","['en']='"&amp; BA92 &amp; "',","")  &amp; IF(AND(BA92&lt;&gt;"",BA92&lt;&gt;BB92), IF(BB92&lt;&gt;"","['de']='"&amp; BB92 &amp; "',",""),"") &amp; "},","")
&amp; "},"
&amp; IF(C92&lt;&gt;"",CONCATENATE(" --",C92," / ",B92,"   [",IF(R92&lt;&gt;"",R92,""),IF(AA92&lt;&gt;"",", "&amp;AA92,""),IF(AG92&lt;&gt;"",", "&amp;AG92,""),IF(AL92&lt;&gt;"",", "&amp;AL92,""),IF(AQ92&lt;&gt;"",", "&amp;AQ92,""),IF(AV92&lt;&gt;"",", "&amp;AV92,""),"]")),""),"")</f>
        <v>}, --Sanctuary / Heiligtum   [The Banished Cells I, The Banished Cells II, Auridon]</v>
      </c>
    </row>
    <row r="93" spans="1:59" x14ac:dyDescent="0.25">
      <c r="A93" s="12">
        <v>111</v>
      </c>
      <c r="B93" t="s">
        <v>858</v>
      </c>
      <c r="C93" t="s">
        <v>859</v>
      </c>
      <c r="D93" s="3">
        <f>A93</f>
        <v>111</v>
      </c>
      <c r="G93" s="8" t="s">
        <v>1475</v>
      </c>
      <c r="I93" t="s">
        <v>91</v>
      </c>
      <c r="J93" t="s">
        <v>91</v>
      </c>
      <c r="K93">
        <v>-1</v>
      </c>
      <c r="L93">
        <v>-1</v>
      </c>
      <c r="M93">
        <v>-1</v>
      </c>
      <c r="O93" s="65" t="s">
        <v>125</v>
      </c>
      <c r="Q93" s="3">
        <f>IF(AND(G93&lt;&gt;"LIBSETS_SETTYPE_BATTLEGROUND",G93&lt;&gt;"LIBSETS_SETTYPE_SPECIAL"), IF(R93&lt;&gt;"",VLOOKUP(R93,'ESO zone constants'!$D$3:$H$10001,5,FALSE),""),"")</f>
        <v>181</v>
      </c>
      <c r="R93" t="str">
        <f>IF(AND(O93&lt;&gt;"",NOT(ISERROR(O93))),O93,
IF(AND(P93&lt;&gt;"",ISNUMBER(P93),P93&gt;0,NOT(ISNA(P93))),VLOOKUP(P93,'ESO zone constants'!$A$3:$D$9999,4,FALSE),
IF(AND(K93&lt;&gt;"",K93&gt;0,NOT(ISERROR(K93))),VLOOKUP(K93,'ESO dumped WayshrineInfo'!$K$3:$N$9994,4,FALSE),"")))</f>
        <v>Cyrodiil</v>
      </c>
      <c r="T93" s="19" t="str">
        <f>IF(AND(S93&lt;&gt;"",NOT(ISERROR(S93))),S93,IF(Q93&lt;&gt;"",IF(NOT(ISERROR(VLOOKUP(Q93,'ESO Dungeon constants'!$D$3:$H$9999,5,FALSE))),VLOOKUP(Q93,'ESO Dungeon constants'!$D$3:$I$9999,6,FALSE),VLOOKUP(Q93,'ESO zone constants'!$H$3:$K$9987,4,FALSE)),""))</f>
        <v>DLC_BASE_GAME</v>
      </c>
      <c r="U93" s="3" t="str">
        <f>IF(T93&lt;&gt;"",VLOOKUP(T93,'LibSets constants'!$B$4:$C$1003,2,FALSE),"")</f>
        <v>Included in base game</v>
      </c>
      <c r="V93" s="33" t="s">
        <v>1533</v>
      </c>
      <c r="Y93" s="65"/>
      <c r="Z93" s="3" t="str">
        <f>IF(AND(G93&lt;&gt;"LIBSETS_SETTYPE_BATTLEGROUND",G93&lt;&gt;"LIBSETS_SETTYPE_SPECIAL"),
IF(AND(Y93&lt;&gt;"",ISNUMBER(Y93),NOT(ISNA(Y93))),Y93,
   IF(AND(L93&lt;&gt;"",ISNUMBER(L93),L93&gt;0,NOT(ISNA(L93))),VLOOKUP(L93,'ESO dumped WayshrineInfo'!$K$3:$L$9994,2,FALSE),"")
),"")</f>
        <v/>
      </c>
      <c r="AA93" t="str">
        <f>IF(AND(Z93&lt;&gt;"",ISNUMBER(Z93),NOT(ISNA(Z93))),VLOOKUP(Z93,'ESO zone constants'!$A$3:$D$9999,4,FALSE),"")</f>
        <v/>
      </c>
      <c r="AC93" s="43" t="str">
        <f>IF(AB93&lt;&gt;"",IF(AB93&lt;&gt;"LIBSETS_DROP_MECHANIC_MONSTER_NAME",VLOOKUP(AB93,'LibSets constants'!$I$4:$L$1003,3,FALSE),""),"")</f>
        <v/>
      </c>
      <c r="AD93" s="43" t="str">
        <f>IF(AB93&lt;&gt;"",IF(AB93&lt;&gt;"LIBSETS_DROP_MECHANIC_MONSTER_NAME",VLOOKUP(AB93,'LibSets constants'!$I$4:$L$1003,4,FALSE),""),"")</f>
        <v/>
      </c>
      <c r="AE93" s="43"/>
      <c r="AF93" s="3" t="str">
        <f>IF(AND(G93&lt;&gt;"LIBSETS_SETTYPE_BATTLEGROUND",G93&lt;&gt;"LIBSETS_SETTYPE_SPECIAL"),
IF(AND(AE93&lt;&gt;"",ISNUMBER(AE93),NOT(ISNA(AE93))),AE93,
   IF(AND(M93&lt;&gt;"",ISNUMBER(M93),M93&gt;0,NOT(ISNA(M93))),VLOOKUP(M93,'ESO dumped WayshrineInfo'!$K$3:$L$9994,2,FALSE),"")
),"")</f>
        <v/>
      </c>
      <c r="AG93" t="str">
        <f>IF(AND(AF93&lt;&gt;"",ISNUMBER(AF93),NOT(ISNA(AF93))),VLOOKUP(AF93,'ESO zone constants'!$A$3:$D$9999,4,FALSE),"")</f>
        <v/>
      </c>
      <c r="AH93" s="44"/>
      <c r="AI93" s="43"/>
      <c r="AJ93" s="43"/>
      <c r="AK93" s="3" t="str">
        <f>IF(AND(G93&lt;&gt;"LIBSETS_SETTYPE_BATTLEGROUND",G93&lt;&gt;"LIBSETS_SETTYPE_SPECIAL"),IF(AL93&lt;&gt;"",VLOOKUP(AL93,'ESO zone constants'!$D$3:$H$4953,5,FALSE),""),"")</f>
        <v/>
      </c>
      <c r="AM93" s="44"/>
      <c r="AN93" s="43"/>
      <c r="AO93" s="43"/>
      <c r="AP93" s="3" t="str">
        <f>IF(AND(G93&lt;&gt;"LIBSETS_SETTYPE_BATTLEGROUND",G93&lt;&gt;"LIBSETS_SETTYPE_SPECIAL"),IF(AQ93&lt;&gt;"",VLOOKUP(AQ93,'ESO zone constants'!$D$3:$H$4953,5,FALSE),""),"")</f>
        <v/>
      </c>
      <c r="AR93" s="44"/>
      <c r="AS93" s="43"/>
      <c r="AT93" s="43"/>
      <c r="AU93" s="3" t="str">
        <f>IF(AND(G93&lt;&gt;"LIBSETS_SETTYPE_BATTLEGROUND",G93&lt;&gt;"LIBSETS_SETTYPE_SPECIAL"),IF(AV93&lt;&gt;"",VLOOKUP(AV93,'ESO zone constants'!$D$3:$H$4953,5,FALSE),""),"")</f>
        <v/>
      </c>
      <c r="AW93" s="44"/>
      <c r="AX93" s="43"/>
      <c r="AY93" s="43"/>
      <c r="AZ93" s="83" t="s">
        <v>2667</v>
      </c>
      <c r="BA93" s="83"/>
      <c r="BB93" s="83"/>
      <c r="BC93" s="21" t="str">
        <f>IF(A93="???","--","")&amp;IF(F93&lt;&gt;"Not in the game (anymore)",IF(A93&lt;&gt;"",CONCATENATE("[",A93,"] = {wayshrines={")&amp;IF(K93&lt;&gt;"",CONCATENATE(K93,","),"")&amp;IF(L93&lt;&gt;"",CONCATENATE(L93,","),"")&amp;IF(M93&lt;&gt;"",CONCATENATE(M93,","),"")&amp;CONCATENATE("}")&amp;IF(VALUE(N93)&gt;0,CONCATENATE(", traitsNeeded=",N93),"")&amp;CONCATENATE(", dlcId=",IF(T93&lt;&gt;"",T93,"DLC_BASE_GAME")),""),"")</f>
        <v>[111] = {wayshrines={-1,-1,-1,}, dlcId=DLC_BASE_GAME</v>
      </c>
      <c r="BD93" s="21" t="str">
        <f>IF(F93&lt;&gt;"Not in the game (anymore)",IF(A93&lt;&gt;"",IF(Q93&lt;&gt;"",CONCATENATE(", zoneIds={",Q93),"")&amp;IF(Z93&lt;&gt;"",CONCATENATE(",",Z93),"")&amp;IF(AF93&lt;&gt;"",CONCATENATE(",",AF93),"")&amp;IF(AK93&lt;&gt;"",CONCATENATE(",",AK93),"")&amp;IF(AP93&lt;&gt;"",CONCATENATE(",",AP93),"")&amp;IF(AU93&lt;&gt;"",CONCATENATE(",",AU93),"")&amp;IF(Q93&lt;&gt;"",CONCATENATE("}",""),"")&amp;IF(OR(I93="true",I93="false",I93&lt;&gt;""), CONCATENATE(", veteran=", I93), ""),""),"")</f>
        <v>, zoneIds={181}, veteran=false</v>
      </c>
      <c r="BE93" s="21" t="str">
        <f>IF(A93&lt;&gt;"",IF(F93&lt;&gt;"Not in the game (anymore)",IF(A93&lt;&gt;"",", setType="&amp;G93,"")&amp;IF(J93="true",", multiTrialSet=true",""),"")
&amp; IF(AND(H93&lt;&gt;"",ISNUMBER(H93)),", undauntedChestId=" &amp; H93,""),"")</f>
        <v>, setType=LIBSETS_SETTYPE_CYRODIIL</v>
      </c>
      <c r="BF93" s="21" t="str">
        <f>IF(A93&lt;&gt;"",IF(F93&lt;&gt;"Not in the game (anymore)",IF(AZ93&lt;&gt;"",", isProcSetAllowedInPvP="&amp; AZ93,"")
&amp; IF(F93&lt;&gt;"Not in the game (anymore)",
  IF(V93&lt;&gt;"",", dropMechanic={"&amp;V93&amp;IF(AB93&lt;&gt;"",","&amp;AB93,"")&amp;IF(AH93&lt;&gt;"",","&amp;AH93,"")&amp;IF(AM93&lt;&gt;"",","&amp;AM93,"")&amp;IF(AR93&lt;&gt;"",","&amp;AR93,"")&amp;IF(AW93&lt;&gt;"",","&amp;AW93,"")&amp;"}"
     &amp;IF(OR(W93&lt;&gt;"",AC93&lt;&gt;"",AI93&lt;&gt;"",AN93&lt;&gt;"",AS93&lt;&gt;"",AX93&lt;&gt;"",X93&lt;&gt;"",AD93&lt;&gt;"",AJ93&lt;&gt;"",AO93&lt;&gt;"",AT93&lt;&gt;"",AY93&lt;&gt;""),", dropMechanicDropLocationNames={"
        &amp; IF(OR(W93&lt;&gt;"",AC93&lt;&gt;"",AI93&lt;&gt;"",AN93&lt;&gt;"",AS93&lt;&gt;"",AX93&lt;&gt;""),"['en']={"&amp;IF(W93&lt;&gt;"","'"&amp;W93&amp;"',","'',")&amp;IF(AC93&lt;&gt;"","'"&amp;AC93&amp;"',","'',")&amp;IF(AI93&lt;&gt;"","'"&amp;AI93&amp;"',","'',")&amp;IF(AN93&lt;&gt;"","'"&amp;AN93&amp;"',","'',")&amp;IF(AS93&lt;&gt;"","'"&amp;AS93&amp;"',","'',")&amp;IF(AX93&lt;&gt;"","'"&amp;AX93&amp;"',","'',")&amp;"},","")
        &amp; IF(OR(X93&lt;&gt;"",AD93&lt;&gt;"",AJ93&lt;&gt;"",AO93&lt;&gt;"",AT93&lt;&gt;"",AY93&lt;&gt;""),"['de']={"&amp;IF(X93&lt;&gt;"","'"&amp;X93&amp;"',","'',")&amp;IF(AD93&lt;&gt;"","'"&amp;AD93&amp;"',","'',")&amp;IF(AJ93&lt;&gt;"","'"&amp;AJ93&amp;"',","'',")&amp;IF(AO93&lt;&gt;"","'"&amp;AO93&amp;"',","'',")&amp;IF(AT93&lt;&gt;"","'"&amp;AT93&amp;"',","'',")&amp;IF(AY93&lt;&gt;"","'"&amp;AY93&amp;"',","'',")&amp;"},","")
     &amp; "}",""),"")),""),"")</f>
        <v>, dropMechanic={LIBSETS_DROP_MECHANIC_CITY_CYRODIIL_BRUMA}</v>
      </c>
      <c r="BG93" s="21" t="str">
        <f>IF(A93&lt;&gt;"",IF(F93&lt;&gt;"Not in the game (anymore)",
IF(OR(BA93&lt;&gt;"",BB93&lt;&gt;""),", addTooltip={" &amp; IF(BA93&lt;&gt;"","['en']='"&amp; BA93 &amp; "',","")  &amp; IF(AND(BA93&lt;&gt;"",BA93&lt;&gt;BB93), IF(BB93&lt;&gt;"","['de']='"&amp; BB93 &amp; "',",""),"") &amp; "},","")
&amp; "},"
&amp; IF(C93&lt;&gt;"",CONCATENATE(" --",C93," / ",B93,"   [",IF(R93&lt;&gt;"",R93,""),IF(AA93&lt;&gt;"",", "&amp;AA93,""),IF(AG93&lt;&gt;"",", "&amp;AG93,""),IF(AL93&lt;&gt;"",", "&amp;AL93,""),IF(AQ93&lt;&gt;"",", "&amp;AQ93,""),IF(AV93&lt;&gt;"",", "&amp;AV93,""),"]")),""),"")</f>
        <v>}, --Ward of Cyrodiil / Schutz von Cyrodiil   [Cyrodiil]</v>
      </c>
    </row>
    <row r="94" spans="1:59" x14ac:dyDescent="0.25">
      <c r="A94" s="12">
        <v>112</v>
      </c>
      <c r="B94" t="s">
        <v>860</v>
      </c>
      <c r="C94" t="s">
        <v>861</v>
      </c>
      <c r="D94" s="3">
        <f>A94</f>
        <v>112</v>
      </c>
      <c r="G94" s="8" t="s">
        <v>1480</v>
      </c>
      <c r="I94" t="s">
        <v>91</v>
      </c>
      <c r="J94" t="s">
        <v>91</v>
      </c>
      <c r="K94">
        <v>17</v>
      </c>
      <c r="L94">
        <v>17</v>
      </c>
      <c r="M94">
        <v>17</v>
      </c>
      <c r="O94" s="65" t="s">
        <v>104</v>
      </c>
      <c r="Q94" s="3">
        <f>IF(AND(G94&lt;&gt;"LIBSETS_SETTYPE_BATTLEGROUND",G94&lt;&gt;"LIBSETS_SETTYPE_SPECIAL"), IF(R94&lt;&gt;"",VLOOKUP(R94,'ESO zone constants'!$D$3:$H$10001,5,FALSE),""),"")</f>
        <v>19</v>
      </c>
      <c r="R94" t="str">
        <f>IF(AND(O94&lt;&gt;"",NOT(ISERROR(O94))),O94,
IF(AND(P94&lt;&gt;"",ISNUMBER(P94),P94&gt;0,NOT(ISNA(P94))),VLOOKUP(P94,'ESO zone constants'!$A$3:$D$9999,4,FALSE),
IF(AND(K94&lt;&gt;"",K94&gt;0,NOT(ISERROR(K94))),VLOOKUP(K94,'ESO dumped WayshrineInfo'!$K$3:$N$9994,4,FALSE),"")))</f>
        <v>Stormhaven</v>
      </c>
      <c r="T94" s="19" t="str">
        <f>IF(AND(S94&lt;&gt;"",NOT(ISERROR(S94))),S94,IF(Q94&lt;&gt;"",IF(NOT(ISERROR(VLOOKUP(Q94,'ESO Dungeon constants'!$D$3:$H$9999,5,FALSE))),VLOOKUP(Q94,'ESO Dungeon constants'!$D$3:$I$9999,6,FALSE),VLOOKUP(Q94,'ESO zone constants'!$H$3:$K$9987,4,FALSE)),""))</f>
        <v>DLC_BASE_GAME</v>
      </c>
      <c r="U94" s="3" t="str">
        <f>IF(T94&lt;&gt;"",VLOOKUP(T94,'LibSets constants'!$B$4:$C$1003,2,FALSE),"")</f>
        <v>Included in base game</v>
      </c>
      <c r="V94" s="33" t="s">
        <v>1560</v>
      </c>
      <c r="Y94" s="65"/>
      <c r="Z94" s="3">
        <f>IF(AND(G94&lt;&gt;"LIBSETS_SETTYPE_BATTLEGROUND",G94&lt;&gt;"LIBSETS_SETTYPE_SPECIAL"),
IF(AND(Y94&lt;&gt;"",ISNUMBER(Y94),NOT(ISNA(Y94))),Y94,
   IF(AND(L94&lt;&gt;"",ISNUMBER(L94),L94&gt;0,NOT(ISNA(L94))),VLOOKUP(L94,'ESO dumped WayshrineInfo'!$K$3:$L$9994,2,FALSE),"")
),"")</f>
        <v>19</v>
      </c>
      <c r="AA94" t="str">
        <f>IF(AND(Z94&lt;&gt;"",ISNUMBER(Z94),NOT(ISNA(Z94))),VLOOKUP(Z94,'ESO zone constants'!$A$3:$D$9999,4,FALSE),"")</f>
        <v>Stormhaven</v>
      </c>
      <c r="AB94" s="33" t="s">
        <v>1561</v>
      </c>
      <c r="AC94" s="43"/>
      <c r="AD94" s="43"/>
      <c r="AE94" s="43"/>
      <c r="AF94" s="3">
        <f>IF(AND(G94&lt;&gt;"LIBSETS_SETTYPE_BATTLEGROUND",G94&lt;&gt;"LIBSETS_SETTYPE_SPECIAL"),
IF(AND(AE94&lt;&gt;"",ISNUMBER(AE94),NOT(ISNA(AE94))),AE94,
   IF(AND(M94&lt;&gt;"",ISNUMBER(M94),M94&gt;0,NOT(ISNA(M94))),VLOOKUP(M94,'ESO dumped WayshrineInfo'!$K$3:$L$9994,2,FALSE),"")
),"")</f>
        <v>19</v>
      </c>
      <c r="AG94" t="str">
        <f>IF(AND(AF94&lt;&gt;"",ISNUMBER(AF94),NOT(ISNA(AF94))),VLOOKUP(AF94,'ESO zone constants'!$A$3:$D$9999,4,FALSE),"")</f>
        <v>Stormhaven</v>
      </c>
      <c r="AH94" s="44" t="s">
        <v>1562</v>
      </c>
      <c r="AI94" s="43"/>
      <c r="AJ94" s="43"/>
      <c r="AK94" s="3">
        <f>IF(AND(G94&lt;&gt;"LIBSETS_SETTYPE_BATTLEGROUND",G94&lt;&gt;"LIBSETS_SETTYPE_SPECIAL"),IF(AL94&lt;&gt;"",VLOOKUP(AL94,'ESO zone constants'!$D$3:$H$4953,5,FALSE),""),"")</f>
        <v>19</v>
      </c>
      <c r="AL94" t="s">
        <v>104</v>
      </c>
      <c r="AM94" s="44" t="s">
        <v>1563</v>
      </c>
      <c r="AN94" s="43"/>
      <c r="AO94" s="43"/>
      <c r="AP94" s="3" t="str">
        <f>IF(AND(G94&lt;&gt;"LIBSETS_SETTYPE_BATTLEGROUND",G94&lt;&gt;"LIBSETS_SETTYPE_SPECIAL"),IF(AQ94&lt;&gt;"",VLOOKUP(AQ94,'ESO zone constants'!$D$3:$H$4953,5,FALSE),""),"")</f>
        <v/>
      </c>
      <c r="AR94" s="44"/>
      <c r="AS94" s="43"/>
      <c r="AT94" s="43"/>
      <c r="AU94" s="3" t="str">
        <f>IF(AND(G94&lt;&gt;"LIBSETS_SETTYPE_BATTLEGROUND",G94&lt;&gt;"LIBSETS_SETTYPE_SPECIAL"),IF(AV94&lt;&gt;"",VLOOKUP(AV94,'ESO zone constants'!$D$3:$H$4953,5,FALSE),""),"")</f>
        <v/>
      </c>
      <c r="AW94" s="44"/>
      <c r="AX94" s="43"/>
      <c r="AY94" s="43"/>
      <c r="AZ94" s="83" t="s">
        <v>2668</v>
      </c>
      <c r="BA94" s="83"/>
      <c r="BB94" s="83"/>
      <c r="BC94" s="21" t="str">
        <f>IF(A94="???","--","")&amp;IF(F94&lt;&gt;"Not in the game (anymore)",IF(A94&lt;&gt;"",CONCATENATE("[",A94,"] = {wayshrines={")&amp;IF(K94&lt;&gt;"",CONCATENATE(K94,","),"")&amp;IF(L94&lt;&gt;"",CONCATENATE(L94,","),"")&amp;IF(M94&lt;&gt;"",CONCATENATE(M94,","),"")&amp;CONCATENATE("}")&amp;IF(VALUE(N94)&gt;0,CONCATENATE(", traitsNeeded=",N94),"")&amp;CONCATENATE(", dlcId=",IF(T94&lt;&gt;"",T94,"DLC_BASE_GAME")),""),"")</f>
        <v>[112] = {wayshrines={17,17,17,}, dlcId=DLC_BASE_GAME</v>
      </c>
      <c r="BD94" s="21" t="str">
        <f>IF(F94&lt;&gt;"Not in the game (anymore)",IF(A94&lt;&gt;"",IF(Q94&lt;&gt;"",CONCATENATE(", zoneIds={",Q94),"")&amp;IF(Z94&lt;&gt;"",CONCATENATE(",",Z94),"")&amp;IF(AF94&lt;&gt;"",CONCATENATE(",",AF94),"")&amp;IF(AK94&lt;&gt;"",CONCATENATE(",",AK94),"")&amp;IF(AP94&lt;&gt;"",CONCATENATE(",",AP94),"")&amp;IF(AU94&lt;&gt;"",CONCATENATE(",",AU94),"")&amp;IF(Q94&lt;&gt;"",CONCATENATE("}",""),"")&amp;IF(OR(I94="true",I94="false",I94&lt;&gt;""), CONCATENATE(", veteran=", I94), ""),""),"")</f>
        <v>, zoneIds={19,19,19,19}, veteran=false</v>
      </c>
      <c r="BE94" s="21" t="str">
        <f>IF(A94&lt;&gt;"",IF(F94&lt;&gt;"Not in the game (anymore)",IF(A94&lt;&gt;"",", setType="&amp;G94,"")&amp;IF(J94="true",", multiTrialSet=true",""),"")
&amp; IF(AND(H94&lt;&gt;"",ISNUMBER(H94)),", undauntedChestId=" &amp; H94,""),"")</f>
        <v>, setType=LIBSETS_SETTYPE_OVERLAND</v>
      </c>
      <c r="BF94" s="21" t="str">
        <f>IF(A94&lt;&gt;"",IF(F94&lt;&gt;"Not in the game (anymore)",IF(AZ94&lt;&gt;"",", isProcSetAllowedInPvP="&amp; AZ94,"")
&amp; IF(F94&lt;&gt;"Not in the game (anymore)",
  IF(V94&lt;&gt;"",", dropMechanic={"&amp;V94&amp;IF(AB94&lt;&gt;"",","&amp;AB94,"")&amp;IF(AH94&lt;&gt;"",","&amp;AH94,"")&amp;IF(AM94&lt;&gt;"",","&amp;AM94,"")&amp;IF(AR94&lt;&gt;"",","&amp;AR94,"")&amp;IF(AW94&lt;&gt;"",","&amp;AW94,"")&amp;"}"
     &amp;IF(OR(W94&lt;&gt;"",AC94&lt;&gt;"",AI94&lt;&gt;"",AN94&lt;&gt;"",AS94&lt;&gt;"",AX94&lt;&gt;"",X94&lt;&gt;"",AD94&lt;&gt;"",AJ94&lt;&gt;"",AO94&lt;&gt;"",AT94&lt;&gt;"",AY94&lt;&gt;""),", dropMechanicDropLocationNames={"
        &amp; IF(OR(W94&lt;&gt;"",AC94&lt;&gt;"",AI94&lt;&gt;"",AN94&lt;&gt;"",AS94&lt;&gt;"",AX94&lt;&gt;""),"['en']={"&amp;IF(W94&lt;&gt;"","'"&amp;W94&amp;"',","'',")&amp;IF(AC94&lt;&gt;"","'"&amp;AC94&amp;"',","'',")&amp;IF(AI94&lt;&gt;"","'"&amp;AI94&amp;"',","'',")&amp;IF(AN94&lt;&gt;"","'"&amp;AN94&amp;"',","'',")&amp;IF(AS94&lt;&gt;"","'"&amp;AS94&amp;"',","'',")&amp;IF(AX94&lt;&gt;"","'"&amp;AX94&amp;"',","'',")&amp;"},","")
        &amp; IF(OR(X94&lt;&gt;"",AD94&lt;&gt;"",AJ94&lt;&gt;"",AO94&lt;&gt;"",AT94&lt;&gt;"",AY94&lt;&gt;""),"['de']={"&amp;IF(X94&lt;&gt;"","'"&amp;X94&amp;"',","'',")&amp;IF(AD94&lt;&gt;"","'"&amp;AD94&amp;"',","'',")&amp;IF(AJ94&lt;&gt;"","'"&amp;AJ94&amp;"',","'',")&amp;IF(AO94&lt;&gt;"","'"&amp;AO94&amp;"',","'',")&amp;IF(AT94&lt;&gt;"","'"&amp;AT94&amp;"',","'',")&amp;IF(AY94&lt;&gt;"","'"&amp;AY94&amp;"',","'',")&amp;"},","")
     &amp; "}",""),"")),""),"")</f>
        <v>, isProcSetAllowedInPvP=1, dropMechanic={LIBSETS_DROP_MECHANIC_OVERLAND_BOSS_DELVE,LIBSETS_DROP_MECHANIC_OVERLAND_WORLDBOSS,LIBSETS_DROP_MECHANIC_OVERLAND_BOSS_PUBLIC_DUNGEON,LIBSETS_DROP_MECHANIC_OVERLAND_CHEST}</v>
      </c>
      <c r="BG94" s="21" t="str">
        <f>IF(A94&lt;&gt;"",IF(F94&lt;&gt;"Not in the game (anymore)",
IF(OR(BA94&lt;&gt;"",BB94&lt;&gt;""),", addTooltip={" &amp; IF(BA94&lt;&gt;"","['en']='"&amp; BA94 &amp; "',","")  &amp; IF(AND(BA94&lt;&gt;"",BA94&lt;&gt;BB94), IF(BB94&lt;&gt;"","['de']='"&amp; BB94 &amp; "',",""),"") &amp; "},","")
&amp; "},"
&amp; IF(C94&lt;&gt;"",CONCATENATE(" --",C94," / ",B94,"   [",IF(R94&lt;&gt;"",R94,""),IF(AA94&lt;&gt;"",", "&amp;AA94,""),IF(AG94&lt;&gt;"",", "&amp;AG94,""),IF(AL94&lt;&gt;"",", "&amp;AL94,""),IF(AQ94&lt;&gt;"",", "&amp;AQ94,""),IF(AV94&lt;&gt;"",", "&amp;AV94,""),"]")),""),"")</f>
        <v>}, --Night Terror / Nachtschrecken   [Stormhaven, Stormhaven, Stormhaven, Stormhaven]</v>
      </c>
    </row>
    <row r="95" spans="1:59" x14ac:dyDescent="0.25">
      <c r="A95" s="12">
        <v>113</v>
      </c>
      <c r="B95" t="s">
        <v>862</v>
      </c>
      <c r="C95" t="s">
        <v>863</v>
      </c>
      <c r="D95" s="3">
        <f>A95</f>
        <v>113</v>
      </c>
      <c r="G95" s="8" t="s">
        <v>1475</v>
      </c>
      <c r="I95" t="s">
        <v>91</v>
      </c>
      <c r="J95" t="s">
        <v>91</v>
      </c>
      <c r="K95">
        <v>-1</v>
      </c>
      <c r="L95">
        <v>-1</v>
      </c>
      <c r="M95">
        <v>-1</v>
      </c>
      <c r="O95" s="65" t="s">
        <v>125</v>
      </c>
      <c r="Q95" s="3">
        <f>IF(AND(G95&lt;&gt;"LIBSETS_SETTYPE_BATTLEGROUND",G95&lt;&gt;"LIBSETS_SETTYPE_SPECIAL"), IF(R95&lt;&gt;"",VLOOKUP(R95,'ESO zone constants'!$D$3:$H$10001,5,FALSE),""),"")</f>
        <v>181</v>
      </c>
      <c r="R95" t="str">
        <f>IF(AND(O95&lt;&gt;"",NOT(ISERROR(O95))),O95,
IF(AND(P95&lt;&gt;"",ISNUMBER(P95),P95&gt;0,NOT(ISNA(P95))),VLOOKUP(P95,'ESO zone constants'!$A$3:$D$9999,4,FALSE),
IF(AND(K95&lt;&gt;"",K95&gt;0,NOT(ISERROR(K95))),VLOOKUP(K95,'ESO dumped WayshrineInfo'!$K$3:$N$9994,4,FALSE),"")))</f>
        <v>Cyrodiil</v>
      </c>
      <c r="T95" s="19" t="str">
        <f>IF(AND(S95&lt;&gt;"",NOT(ISERROR(S95))),S95,IF(Q95&lt;&gt;"",IF(NOT(ISERROR(VLOOKUP(Q95,'ESO Dungeon constants'!$D$3:$H$9999,5,FALSE))),VLOOKUP(Q95,'ESO Dungeon constants'!$D$3:$I$9999,6,FALSE),VLOOKUP(Q95,'ESO zone constants'!$H$3:$K$9987,4,FALSE)),""))</f>
        <v>DLC_BASE_GAME</v>
      </c>
      <c r="U95" s="3" t="str">
        <f>IF(T95&lt;&gt;"",VLOOKUP(T95,'LibSets constants'!$B$4:$C$1003,2,FALSE),"")</f>
        <v>Included in base game</v>
      </c>
      <c r="V95" s="33" t="s">
        <v>1535</v>
      </c>
      <c r="Y95" s="65"/>
      <c r="Z95" s="3" t="str">
        <f>IF(AND(G95&lt;&gt;"LIBSETS_SETTYPE_BATTLEGROUND",G95&lt;&gt;"LIBSETS_SETTYPE_SPECIAL"),
IF(AND(Y95&lt;&gt;"",ISNUMBER(Y95),NOT(ISNA(Y95))),Y95,
   IF(AND(L95&lt;&gt;"",ISNUMBER(L95),L95&gt;0,NOT(ISNA(L95))),VLOOKUP(L95,'ESO dumped WayshrineInfo'!$K$3:$L$9994,2,FALSE),"")
),"")</f>
        <v/>
      </c>
      <c r="AA95" t="str">
        <f>IF(AND(Z95&lt;&gt;"",ISNUMBER(Z95),NOT(ISNA(Z95))),VLOOKUP(Z95,'ESO zone constants'!$A$3:$D$9999,4,FALSE),"")</f>
        <v/>
      </c>
      <c r="AC95" s="3" t="str">
        <f>IF(AB95&lt;&gt;"",IF(AB95&lt;&gt;"LIBSETS_DROP_MECHANIC_MONSTER_NAME",VLOOKUP(AB95,'LibSets constants'!$I$4:$L$1003,3,FALSE),""),"")</f>
        <v/>
      </c>
      <c r="AD95" s="3" t="str">
        <f>IF(AB95&lt;&gt;"",IF(AB95&lt;&gt;"LIBSETS_DROP_MECHANIC_MONSTER_NAME",VLOOKUP(AB95,'LibSets constants'!$I$4:$L$1003,4,FALSE),""),"")</f>
        <v/>
      </c>
      <c r="AF95" s="3" t="str">
        <f>IF(AND(G95&lt;&gt;"LIBSETS_SETTYPE_BATTLEGROUND",G95&lt;&gt;"LIBSETS_SETTYPE_SPECIAL"),
IF(AND(AE95&lt;&gt;"",ISNUMBER(AE95),NOT(ISNA(AE95))),AE95,
   IF(AND(M95&lt;&gt;"",ISNUMBER(M95),M95&gt;0,NOT(ISNA(M95))),VLOOKUP(M95,'ESO dumped WayshrineInfo'!$K$3:$L$9994,2,FALSE),"")
),"")</f>
        <v/>
      </c>
      <c r="AG95" t="str">
        <f>IF(AND(AF95&lt;&gt;"",ISNUMBER(AF95),NOT(ISNA(AF95))),VLOOKUP(AF95,'ESO zone constants'!$A$3:$D$9999,4,FALSE),"")</f>
        <v/>
      </c>
      <c r="AH95" s="44"/>
      <c r="AK95" s="3" t="str">
        <f>IF(AND(G95&lt;&gt;"LIBSETS_SETTYPE_BATTLEGROUND",G95&lt;&gt;"LIBSETS_SETTYPE_SPECIAL"),IF(AL95&lt;&gt;"",VLOOKUP(AL95,'ESO zone constants'!$D$3:$H$4953,5,FALSE),""),"")</f>
        <v/>
      </c>
      <c r="AM95" s="44"/>
      <c r="AP95" s="3" t="str">
        <f>IF(AND(G95&lt;&gt;"LIBSETS_SETTYPE_BATTLEGROUND",G95&lt;&gt;"LIBSETS_SETTYPE_SPECIAL"),IF(AQ95&lt;&gt;"",VLOOKUP(AQ95,'ESO zone constants'!$D$3:$H$4953,5,FALSE),""),"")</f>
        <v/>
      </c>
      <c r="AR95" s="44"/>
      <c r="AU95" s="3" t="str">
        <f>IF(AND(G95&lt;&gt;"LIBSETS_SETTYPE_BATTLEGROUND",G95&lt;&gt;"LIBSETS_SETTYPE_SPECIAL"),IF(AV95&lt;&gt;"",VLOOKUP(AV95,'ESO zone constants'!$D$3:$H$4953,5,FALSE),""),"")</f>
        <v/>
      </c>
      <c r="AW95" s="44"/>
      <c r="AZ95" s="83" t="s">
        <v>2667</v>
      </c>
      <c r="BA95" s="83"/>
      <c r="BB95" s="83"/>
      <c r="BC95" s="21" t="str">
        <f>IF(A95="???","--","")&amp;IF(F95&lt;&gt;"Not in the game (anymore)",IF(A95&lt;&gt;"",CONCATENATE("[",A95,"] = {wayshrines={")&amp;IF(K95&lt;&gt;"",CONCATENATE(K95,","),"")&amp;IF(L95&lt;&gt;"",CONCATENATE(L95,","),"")&amp;IF(M95&lt;&gt;"",CONCATENATE(M95,","),"")&amp;CONCATENATE("}")&amp;IF(VALUE(N95)&gt;0,CONCATENATE(", traitsNeeded=",N95),"")&amp;CONCATENATE(", dlcId=",IF(T95&lt;&gt;"",T95,"DLC_BASE_GAME")),""),"")</f>
        <v>[113] = {wayshrines={-1,-1,-1,}, dlcId=DLC_BASE_GAME</v>
      </c>
      <c r="BD95" s="21" t="str">
        <f>IF(F95&lt;&gt;"Not in the game (anymore)",IF(A95&lt;&gt;"",IF(Q95&lt;&gt;"",CONCATENATE(", zoneIds={",Q95),"")&amp;IF(Z95&lt;&gt;"",CONCATENATE(",",Z95),"")&amp;IF(AF95&lt;&gt;"",CONCATENATE(",",AF95),"")&amp;IF(AK95&lt;&gt;"",CONCATENATE(",",AK95),"")&amp;IF(AP95&lt;&gt;"",CONCATENATE(",",AP95),"")&amp;IF(AU95&lt;&gt;"",CONCATENATE(",",AU95),"")&amp;IF(Q95&lt;&gt;"",CONCATENATE("}",""),"")&amp;IF(OR(I95="true",I95="false",I95&lt;&gt;""), CONCATENATE(", veteran=", I95), ""),""),"")</f>
        <v>, zoneIds={181}, veteran=false</v>
      </c>
      <c r="BE95" s="21" t="str">
        <f>IF(A95&lt;&gt;"",IF(F95&lt;&gt;"Not in the game (anymore)",IF(A95&lt;&gt;"",", setType="&amp;G95,"")&amp;IF(J95="true",", multiTrialSet=true",""),"")
&amp; IF(AND(H95&lt;&gt;"",ISNUMBER(H95)),", undauntedChestId=" &amp; H95,""),"")</f>
        <v>, setType=LIBSETS_SETTYPE_CYRODIIL</v>
      </c>
      <c r="BF95" s="21" t="str">
        <f>IF(A95&lt;&gt;"",IF(F95&lt;&gt;"Not in the game (anymore)",IF(AZ95&lt;&gt;"",", isProcSetAllowedInPvP="&amp; AZ95,"")
&amp; IF(F95&lt;&gt;"Not in the game (anymore)",
  IF(V95&lt;&gt;"",", dropMechanic={"&amp;V95&amp;IF(AB95&lt;&gt;"",","&amp;AB95,"")&amp;IF(AH95&lt;&gt;"",","&amp;AH95,"")&amp;IF(AM95&lt;&gt;"",","&amp;AM95,"")&amp;IF(AR95&lt;&gt;"",","&amp;AR95,"")&amp;IF(AW95&lt;&gt;"",","&amp;AW95,"")&amp;"}"
     &amp;IF(OR(W95&lt;&gt;"",AC95&lt;&gt;"",AI95&lt;&gt;"",AN95&lt;&gt;"",AS95&lt;&gt;"",AX95&lt;&gt;"",X95&lt;&gt;"",AD95&lt;&gt;"",AJ95&lt;&gt;"",AO95&lt;&gt;"",AT95&lt;&gt;"",AY95&lt;&gt;""),", dropMechanicDropLocationNames={"
        &amp; IF(OR(W95&lt;&gt;"",AC95&lt;&gt;"",AI95&lt;&gt;"",AN95&lt;&gt;"",AS95&lt;&gt;"",AX95&lt;&gt;""),"['en']={"&amp;IF(W95&lt;&gt;"","'"&amp;W95&amp;"',","'',")&amp;IF(AC95&lt;&gt;"","'"&amp;AC95&amp;"',","'',")&amp;IF(AI95&lt;&gt;"","'"&amp;AI95&amp;"',","'',")&amp;IF(AN95&lt;&gt;"","'"&amp;AN95&amp;"',","'',")&amp;IF(AS95&lt;&gt;"","'"&amp;AS95&amp;"',","'',")&amp;IF(AX95&lt;&gt;"","'"&amp;AX95&amp;"',","'',")&amp;"},","")
        &amp; IF(OR(X95&lt;&gt;"",AD95&lt;&gt;"",AJ95&lt;&gt;"",AO95&lt;&gt;"",AT95&lt;&gt;"",AY95&lt;&gt;""),"['de']={"&amp;IF(X95&lt;&gt;"","'"&amp;X95&amp;"',","'',")&amp;IF(AD95&lt;&gt;"","'"&amp;AD95&amp;"',","'',")&amp;IF(AJ95&lt;&gt;"","'"&amp;AJ95&amp;"',","'',")&amp;IF(AO95&lt;&gt;"","'"&amp;AO95&amp;"',","'',")&amp;IF(AT95&lt;&gt;"","'"&amp;AT95&amp;"',","'',")&amp;IF(AY95&lt;&gt;"","'"&amp;AY95&amp;"',","'',")&amp;"},","")
     &amp; "}",""),"")),""),"")</f>
        <v>, dropMechanic={LIBSETS_DROP_MECHANIC_CITY_CYRODIIL_VLASTARUS}</v>
      </c>
      <c r="BG95" s="21" t="str">
        <f>IF(A95&lt;&gt;"",IF(F95&lt;&gt;"Not in the game (anymore)",
IF(OR(BA95&lt;&gt;"",BB95&lt;&gt;""),", addTooltip={" &amp; IF(BA95&lt;&gt;"","['en']='"&amp; BA95 &amp; "',","")  &amp; IF(AND(BA95&lt;&gt;"",BA95&lt;&gt;BB95), IF(BB95&lt;&gt;"","['de']='"&amp; BB95 &amp; "',",""),"") &amp; "},","")
&amp; "},"
&amp; IF(C95&lt;&gt;"",CONCATENATE(" --",C95," / ",B95,"   [",IF(R95&lt;&gt;"",R95,""),IF(AA95&lt;&gt;"",", "&amp;AA95,""),IF(AG95&lt;&gt;"",", "&amp;AG95,""),IF(AL95&lt;&gt;"",", "&amp;AL95,""),IF(AQ95&lt;&gt;"",", "&amp;AQ95,""),IF(AV95&lt;&gt;"",", "&amp;AV95,""),"]")),""),"")</f>
        <v>}, --Crest of Cyrodiil / Wappen von Cyrodiil   [Cyrodiil]</v>
      </c>
    </row>
    <row r="96" spans="1:59" x14ac:dyDescent="0.25">
      <c r="A96" s="12">
        <v>114</v>
      </c>
      <c r="B96" t="s">
        <v>864</v>
      </c>
      <c r="C96" t="s">
        <v>865</v>
      </c>
      <c r="D96" s="3">
        <f>A96</f>
        <v>114</v>
      </c>
      <c r="G96" s="8" t="s">
        <v>1480</v>
      </c>
      <c r="I96" t="s">
        <v>91</v>
      </c>
      <c r="J96" t="s">
        <v>91</v>
      </c>
      <c r="K96">
        <v>162</v>
      </c>
      <c r="L96">
        <v>162</v>
      </c>
      <c r="M96">
        <v>162</v>
      </c>
      <c r="O96" s="65" t="s">
        <v>265</v>
      </c>
      <c r="Q96" s="3">
        <f>IF(AND(G96&lt;&gt;"LIBSETS_SETTYPE_BATTLEGROUND",G96&lt;&gt;"LIBSETS_SETTYPE_SPECIAL"), IF(R96&lt;&gt;"",VLOOKUP(R96,'ESO zone constants'!$D$3:$H$10001,5,FALSE),""),"")</f>
        <v>382</v>
      </c>
      <c r="R96" t="str">
        <f>IF(AND(O96&lt;&gt;"",NOT(ISERROR(O96))),O96,
IF(AND(P96&lt;&gt;"",ISNUMBER(P96),P96&gt;0,NOT(ISNA(P96))),VLOOKUP(P96,'ESO zone constants'!$A$3:$D$9999,4,FALSE),
IF(AND(K96&lt;&gt;"",K96&gt;0,NOT(ISERROR(K96))),VLOOKUP(K96,'ESO dumped WayshrineInfo'!$K$3:$N$9994,4,FALSE),"")))</f>
        <v>Reaper's March</v>
      </c>
      <c r="T96" s="19" t="str">
        <f>IF(AND(S96&lt;&gt;"",NOT(ISERROR(S96))),S96,IF(Q96&lt;&gt;"",IF(NOT(ISERROR(VLOOKUP(Q96,'ESO Dungeon constants'!$D$3:$H$9999,5,FALSE))),VLOOKUP(Q96,'ESO Dungeon constants'!$D$3:$I$9999,6,FALSE),VLOOKUP(Q96,'ESO zone constants'!$H$3:$K$9987,4,FALSE)),""))</f>
        <v>DLC_BASE_GAME</v>
      </c>
      <c r="U96" s="3" t="str">
        <f>IF(T96&lt;&gt;"",VLOOKUP(T96,'LibSets constants'!$B$4:$C$1003,2,FALSE),"")</f>
        <v>Included in base game</v>
      </c>
      <c r="V96" s="33" t="s">
        <v>1560</v>
      </c>
      <c r="Y96" s="65"/>
      <c r="Z96" s="3">
        <f>IF(AND(G96&lt;&gt;"LIBSETS_SETTYPE_BATTLEGROUND",G96&lt;&gt;"LIBSETS_SETTYPE_SPECIAL"),
IF(AND(Y96&lt;&gt;"",ISNUMBER(Y96),NOT(ISNA(Y96))),Y96,
   IF(AND(L96&lt;&gt;"",ISNUMBER(L96),L96&gt;0,NOT(ISNA(L96))),VLOOKUP(L96,'ESO dumped WayshrineInfo'!$K$3:$L$9994,2,FALSE),"")
),"")</f>
        <v>382</v>
      </c>
      <c r="AA96" t="str">
        <f>IF(AND(Z96&lt;&gt;"",ISNUMBER(Z96),NOT(ISNA(Z96))),VLOOKUP(Z96,'ESO zone constants'!$A$3:$D$9999,4,FALSE),"")</f>
        <v>Reaper's March</v>
      </c>
      <c r="AB96" s="33" t="s">
        <v>1561</v>
      </c>
      <c r="AC96" s="43"/>
      <c r="AD96" s="43"/>
      <c r="AE96" s="43"/>
      <c r="AF96" s="3">
        <f>IF(AND(G96&lt;&gt;"LIBSETS_SETTYPE_BATTLEGROUND",G96&lt;&gt;"LIBSETS_SETTYPE_SPECIAL"),
IF(AND(AE96&lt;&gt;"",ISNUMBER(AE96),NOT(ISNA(AE96))),AE96,
   IF(AND(M96&lt;&gt;"",ISNUMBER(M96),M96&gt;0,NOT(ISNA(M96))),VLOOKUP(M96,'ESO dumped WayshrineInfo'!$K$3:$L$9994,2,FALSE),"")
),"")</f>
        <v>382</v>
      </c>
      <c r="AG96" t="str">
        <f>IF(AND(AF96&lt;&gt;"",ISNUMBER(AF96),NOT(ISNA(AF96))),VLOOKUP(AF96,'ESO zone constants'!$A$3:$D$9999,4,FALSE),"")</f>
        <v>Reaper's March</v>
      </c>
      <c r="AH96" s="44" t="s">
        <v>1562</v>
      </c>
      <c r="AI96" s="43"/>
      <c r="AJ96" s="43"/>
      <c r="AK96" s="3">
        <f>IF(AND(G96&lt;&gt;"LIBSETS_SETTYPE_BATTLEGROUND",G96&lt;&gt;"LIBSETS_SETTYPE_SPECIAL"),IF(AL96&lt;&gt;"",VLOOKUP(AL96,'ESO zone constants'!$D$3:$H$4953,5,FALSE),""),"")</f>
        <v>382</v>
      </c>
      <c r="AL96" t="s">
        <v>265</v>
      </c>
      <c r="AM96" s="44" t="s">
        <v>1563</v>
      </c>
      <c r="AN96" s="43"/>
      <c r="AO96" s="43"/>
      <c r="AP96" s="3" t="str">
        <f>IF(AND(G96&lt;&gt;"LIBSETS_SETTYPE_BATTLEGROUND",G96&lt;&gt;"LIBSETS_SETTYPE_SPECIAL"),IF(AQ96&lt;&gt;"",VLOOKUP(AQ96,'ESO zone constants'!$D$3:$H$4953,5,FALSE),""),"")</f>
        <v/>
      </c>
      <c r="AR96" s="44"/>
      <c r="AS96" s="43"/>
      <c r="AT96" s="43"/>
      <c r="AU96" s="3" t="str">
        <f>IF(AND(G96&lt;&gt;"LIBSETS_SETTYPE_BATTLEGROUND",G96&lt;&gt;"LIBSETS_SETTYPE_SPECIAL"),IF(AV96&lt;&gt;"",VLOOKUP(AV96,'ESO zone constants'!$D$3:$H$4953,5,FALSE),""),"")</f>
        <v/>
      </c>
      <c r="AW96" s="44"/>
      <c r="AX96" s="43"/>
      <c r="AY96" s="43"/>
      <c r="AZ96" s="83" t="s">
        <v>2667</v>
      </c>
      <c r="BA96" s="83"/>
      <c r="BB96" s="83"/>
      <c r="BC96" s="21" t="str">
        <f>IF(A96="???","--","")&amp;IF(F96&lt;&gt;"Not in the game (anymore)",IF(A96&lt;&gt;"",CONCATENATE("[",A96,"] = {wayshrines={")&amp;IF(K96&lt;&gt;"",CONCATENATE(K96,","),"")&amp;IF(L96&lt;&gt;"",CONCATENATE(L96,","),"")&amp;IF(M96&lt;&gt;"",CONCATENATE(M96,","),"")&amp;CONCATENATE("}")&amp;IF(VALUE(N96)&gt;0,CONCATENATE(", traitsNeeded=",N96),"")&amp;CONCATENATE(", dlcId=",IF(T96&lt;&gt;"",T96,"DLC_BASE_GAME")),""),"")</f>
        <v>[114] = {wayshrines={162,162,162,}, dlcId=DLC_BASE_GAME</v>
      </c>
      <c r="BD96" s="21" t="str">
        <f>IF(F96&lt;&gt;"Not in the game (anymore)",IF(A96&lt;&gt;"",IF(Q96&lt;&gt;"",CONCATENATE(", zoneIds={",Q96),"")&amp;IF(Z96&lt;&gt;"",CONCATENATE(",",Z96),"")&amp;IF(AF96&lt;&gt;"",CONCATENATE(",",AF96),"")&amp;IF(AK96&lt;&gt;"",CONCATENATE(",",AK96),"")&amp;IF(AP96&lt;&gt;"",CONCATENATE(",",AP96),"")&amp;IF(AU96&lt;&gt;"",CONCATENATE(",",AU96),"")&amp;IF(Q96&lt;&gt;"",CONCATENATE("}",""),"")&amp;IF(OR(I96="true",I96="false",I96&lt;&gt;""), CONCATENATE(", veteran=", I96), ""),""),"")</f>
        <v>, zoneIds={382,382,382,382}, veteran=false</v>
      </c>
      <c r="BE96" s="21" t="str">
        <f>IF(A96&lt;&gt;"",IF(F96&lt;&gt;"Not in the game (anymore)",IF(A96&lt;&gt;"",", setType="&amp;G96,"")&amp;IF(J96="true",", multiTrialSet=true",""),"")
&amp; IF(AND(H96&lt;&gt;"",ISNUMBER(H96)),", undauntedChestId=" &amp; H96,""),"")</f>
        <v>, setType=LIBSETS_SETTYPE_OVERLAND</v>
      </c>
      <c r="BF96" s="21" t="str">
        <f>IF(A96&lt;&gt;"",IF(F96&lt;&gt;"Not in the game (anymore)",IF(AZ96&lt;&gt;"",", isProcSetAllowedInPvP="&amp; AZ96,"")
&amp; IF(F96&lt;&gt;"Not in the game (anymore)",
  IF(V96&lt;&gt;"",", dropMechanic={"&amp;V96&amp;IF(AB96&lt;&gt;"",","&amp;AB96,"")&amp;IF(AH96&lt;&gt;"",","&amp;AH96,"")&amp;IF(AM96&lt;&gt;"",","&amp;AM96,"")&amp;IF(AR96&lt;&gt;"",","&amp;AR96,"")&amp;IF(AW96&lt;&gt;"",","&amp;AW96,"")&amp;"}"
     &amp;IF(OR(W96&lt;&gt;"",AC96&lt;&gt;"",AI96&lt;&gt;"",AN96&lt;&gt;"",AS96&lt;&gt;"",AX96&lt;&gt;"",X96&lt;&gt;"",AD96&lt;&gt;"",AJ96&lt;&gt;"",AO96&lt;&gt;"",AT96&lt;&gt;"",AY96&lt;&gt;""),", dropMechanicDropLocationNames={"
        &amp; IF(OR(W96&lt;&gt;"",AC96&lt;&gt;"",AI96&lt;&gt;"",AN96&lt;&gt;"",AS96&lt;&gt;"",AX96&lt;&gt;""),"['en']={"&amp;IF(W96&lt;&gt;"","'"&amp;W96&amp;"',","'',")&amp;IF(AC96&lt;&gt;"","'"&amp;AC96&amp;"',","'',")&amp;IF(AI96&lt;&gt;"","'"&amp;AI96&amp;"',","'',")&amp;IF(AN96&lt;&gt;"","'"&amp;AN96&amp;"',","'',")&amp;IF(AS96&lt;&gt;"","'"&amp;AS96&amp;"',","'',")&amp;IF(AX96&lt;&gt;"","'"&amp;AX96&amp;"',","'',")&amp;"},","")
        &amp; IF(OR(X96&lt;&gt;"",AD96&lt;&gt;"",AJ96&lt;&gt;"",AO96&lt;&gt;"",AT96&lt;&gt;"",AY96&lt;&gt;""),"['de']={"&amp;IF(X96&lt;&gt;"","'"&amp;X96&amp;"',","'',")&amp;IF(AD96&lt;&gt;"","'"&amp;AD96&amp;"',","'',")&amp;IF(AJ96&lt;&gt;"","'"&amp;AJ96&amp;"',","'',")&amp;IF(AO96&lt;&gt;"","'"&amp;AO96&amp;"',","'',")&amp;IF(AT96&lt;&gt;"","'"&amp;AT96&amp;"',","'',")&amp;IF(AY96&lt;&gt;"","'"&amp;AY96&amp;"',","'',")&amp;"},","")
     &amp; "}",""),"")),""),"")</f>
        <v>, dropMechanic={LIBSETS_DROP_MECHANIC_OVERLAND_BOSS_DELVE,LIBSETS_DROP_MECHANIC_OVERLAND_WORLDBOSS,LIBSETS_DROP_MECHANIC_OVERLAND_BOSS_PUBLIC_DUNGEON,LIBSETS_DROP_MECHANIC_OVERLAND_CHEST}</v>
      </c>
      <c r="BG96" s="21" t="str">
        <f>IF(A96&lt;&gt;"",IF(F96&lt;&gt;"Not in the game (anymore)",
IF(OR(BA96&lt;&gt;"",BB96&lt;&gt;""),", addTooltip={" &amp; IF(BA96&lt;&gt;"","['en']='"&amp; BA96 &amp; "',","")  &amp; IF(AND(BA96&lt;&gt;"",BA96&lt;&gt;BB96), IF(BB96&lt;&gt;"","['de']='"&amp; BB96 &amp; "',",""),"") &amp; "},","")
&amp; "},"
&amp; IF(C96&lt;&gt;"",CONCATENATE(" --",C96," / ",B96,"   [",IF(R96&lt;&gt;"",R96,""),IF(AA96&lt;&gt;"",", "&amp;AA96,""),IF(AG96&lt;&gt;"",", "&amp;AG96,""),IF(AL96&lt;&gt;"",", "&amp;AL96,""),IF(AQ96&lt;&gt;"",", "&amp;AQ96,""),IF(AV96&lt;&gt;"",", "&amp;AV96,""),"]")),""),"")</f>
        <v>}, --Soulshine / Seelenschein   [Reaper's March, Reaper's March, Reaper's March, Reaper's March]</v>
      </c>
    </row>
    <row r="97" spans="1:59" x14ac:dyDescent="0.25">
      <c r="A97" s="12">
        <v>116</v>
      </c>
      <c r="B97" t="s">
        <v>866</v>
      </c>
      <c r="C97" t="s">
        <v>867</v>
      </c>
      <c r="D97" s="3">
        <f>A97</f>
        <v>116</v>
      </c>
      <c r="G97" s="8" t="s">
        <v>1477</v>
      </c>
      <c r="I97" t="s">
        <v>91</v>
      </c>
      <c r="J97" t="s">
        <v>91</v>
      </c>
      <c r="K97">
        <v>194</v>
      </c>
      <c r="L97">
        <v>194</v>
      </c>
      <c r="M97">
        <v>194</v>
      </c>
      <c r="O97" s="65" t="s">
        <v>96</v>
      </c>
      <c r="Q97" s="3">
        <f>IF(AND(G97&lt;&gt;"LIBSETS_SETTYPE_BATTLEGROUND",G97&lt;&gt;"LIBSETS_SETTYPE_SPECIAL"), IF(R97&lt;&gt;"",VLOOKUP(R97,'ESO zone constants'!$D$3:$H$10001,5,FALSE),""),"")</f>
        <v>380</v>
      </c>
      <c r="R97" t="str">
        <f>IF(AND(O97&lt;&gt;"",NOT(ISERROR(O97))),O97,
IF(AND(P97&lt;&gt;"",ISNUMBER(P97),P97&gt;0,NOT(ISNA(P97))),VLOOKUP(P97,'ESO zone constants'!$A$3:$D$9999,4,FALSE),
IF(AND(K97&lt;&gt;"",K97&gt;0,NOT(ISERROR(K97))),VLOOKUP(K97,'ESO dumped WayshrineInfo'!$K$3:$N$9994,4,FALSE),"")))</f>
        <v>The Banished Cells I</v>
      </c>
      <c r="T97" s="19" t="str">
        <f>IF(AND(S97&lt;&gt;"",NOT(ISERROR(S97))),S97,IF(Q97&lt;&gt;"",IF(NOT(ISERROR(VLOOKUP(Q97,'ESO Dungeon constants'!$D$3:$H$9999,5,FALSE))),VLOOKUP(Q97,'ESO Dungeon constants'!$D$3:$I$9999,6,FALSE),VLOOKUP(Q97,'ESO zone constants'!$H$3:$K$9987,4,FALSE)),""))</f>
        <v>DLC_BASE_GAME</v>
      </c>
      <c r="U97" s="3" t="str">
        <f>IF(T97&lt;&gt;"",VLOOKUP(T97,'LibSets constants'!$B$4:$C$1003,2,FALSE),"")</f>
        <v>Included in base game</v>
      </c>
      <c r="V97" s="33" t="s">
        <v>3356</v>
      </c>
      <c r="Y97" s="65"/>
      <c r="Z97" s="3">
        <f>IF(AND(G97&lt;&gt;"LIBSETS_SETTYPE_BATTLEGROUND",G97&lt;&gt;"LIBSETS_SETTYPE_SPECIAL"),
IF(AND(Y97&lt;&gt;"",ISNUMBER(Y97),NOT(ISNA(Y97))),Y97,
   IF(AND(L97&lt;&gt;"",ISNUMBER(L97),L97&gt;0,NOT(ISNA(L97))),VLOOKUP(L97,'ESO dumped WayshrineInfo'!$K$3:$L$9994,2,FALSE),"")
),"")</f>
        <v>381</v>
      </c>
      <c r="AA97" t="str">
        <f>IF(AND(Z97&lt;&gt;"",ISNUMBER(Z97),NOT(ISNA(Z97))),VLOOKUP(Z97,'ESO zone constants'!$A$3:$D$9999,4,FALSE),"")</f>
        <v>Auridon</v>
      </c>
      <c r="AB97" s="33" t="s">
        <v>3356</v>
      </c>
      <c r="AC97" s="43"/>
      <c r="AD97" s="43"/>
      <c r="AE97" s="43"/>
      <c r="AF97" s="3">
        <f>IF(AND(G97&lt;&gt;"LIBSETS_SETTYPE_BATTLEGROUND",G97&lt;&gt;"LIBSETS_SETTYPE_SPECIAL"),
IF(AND(AE97&lt;&gt;"",ISNUMBER(AE97),NOT(ISNA(AE97))),AE97,
   IF(AND(M97&lt;&gt;"",ISNUMBER(M97),M97&gt;0,NOT(ISNA(M97))),VLOOKUP(M97,'ESO dumped WayshrineInfo'!$K$3:$L$9994,2,FALSE),"")
),"")</f>
        <v>381</v>
      </c>
      <c r="AG97" t="str">
        <f>IF(AND(AF97&lt;&gt;"",ISNUMBER(AF97),NOT(ISNA(AF97))),VLOOKUP(AF97,'ESO zone constants'!$A$3:$D$9999,4,FALSE),"")</f>
        <v>Auridon</v>
      </c>
      <c r="AH97" s="44"/>
      <c r="AI97" s="43"/>
      <c r="AJ97" s="43"/>
      <c r="AK97" s="3">
        <f>IF(AND(G97&lt;&gt;"LIBSETS_SETTYPE_BATTLEGROUND",G97&lt;&gt;"LIBSETS_SETTYPE_SPECIAL"),IF(AL97&lt;&gt;"",VLOOKUP(AL97,'ESO zone constants'!$D$3:$H$4953,5,FALSE),""),"")</f>
        <v>146</v>
      </c>
      <c r="AL97" t="s">
        <v>62</v>
      </c>
      <c r="AM97" s="44"/>
      <c r="AN97" s="43"/>
      <c r="AO97" s="43"/>
      <c r="AP97" s="3">
        <f>IF(AND(G97&lt;&gt;"LIBSETS_SETTYPE_BATTLEGROUND",G97&lt;&gt;"LIBSETS_SETTYPE_SPECIAL"),IF(AQ97&lt;&gt;"",VLOOKUP(AQ97,'ESO zone constants'!$D$3:$H$4953,5,FALSE),""),"")</f>
        <v>126</v>
      </c>
      <c r="AQ97" t="s">
        <v>43</v>
      </c>
      <c r="AR97" s="44"/>
      <c r="AS97" s="43"/>
      <c r="AT97" s="43"/>
      <c r="AU97" s="3">
        <f>IF(AND(G97&lt;&gt;"LIBSETS_SETTYPE_BATTLEGROUND",G97&lt;&gt;"LIBSETS_SETTYPE_SPECIAL"),IF(AV97&lt;&gt;"",VLOOKUP(AV97,'ESO zone constants'!$D$3:$H$4953,5,FALSE),""),"")</f>
        <v>63</v>
      </c>
      <c r="AV97" t="s">
        <v>61</v>
      </c>
      <c r="AW97" s="44"/>
      <c r="AX97" s="43"/>
      <c r="AY97" s="43"/>
      <c r="AZ97" s="83" t="s">
        <v>2667</v>
      </c>
      <c r="BA97" s="83"/>
      <c r="BB97" s="83"/>
      <c r="BC97" s="21" t="str">
        <f>IF(A97="???","--","")&amp;IF(F97&lt;&gt;"Not in the game (anymore)",IF(A97&lt;&gt;"",CONCATENATE("[",A97,"] = {wayshrines={")&amp;IF(K97&lt;&gt;"",CONCATENATE(K97,","),"")&amp;IF(L97&lt;&gt;"",CONCATENATE(L97,","),"")&amp;IF(M97&lt;&gt;"",CONCATENATE(M97,","),"")&amp;CONCATENATE("}")&amp;IF(VALUE(N97)&gt;0,CONCATENATE(", traitsNeeded=",N97),"")&amp;CONCATENATE(", dlcId=",IF(T97&lt;&gt;"",T97,"DLC_BASE_GAME")),""),"")</f>
        <v>[116] = {wayshrines={194,194,194,}, dlcId=DLC_BASE_GAME</v>
      </c>
      <c r="BD97" s="21" t="str">
        <f>IF(F97&lt;&gt;"Not in the game (anymore)",IF(A97&lt;&gt;"",IF(Q97&lt;&gt;"",CONCATENATE(", zoneIds={",Q97),"")&amp;IF(Z97&lt;&gt;"",CONCATENATE(",",Z97),"")&amp;IF(AF97&lt;&gt;"",CONCATENATE(",",AF97),"")&amp;IF(AK97&lt;&gt;"",CONCATENATE(",",AK97),"")&amp;IF(AP97&lt;&gt;"",CONCATENATE(",",AP97),"")&amp;IF(AU97&lt;&gt;"",CONCATENATE(",",AU97),"")&amp;IF(Q97&lt;&gt;"",CONCATENATE("}",""),"")&amp;IF(OR(I97="true",I97="false",I97&lt;&gt;""), CONCATENATE(", veteran=", I97), ""),""),"")</f>
        <v>, zoneIds={380,381,381,146,126,63}, veteran=false</v>
      </c>
      <c r="BE97" s="21" t="str">
        <f>IF(A97&lt;&gt;"",IF(F97&lt;&gt;"Not in the game (anymore)",IF(A97&lt;&gt;"",", setType="&amp;G97,"")&amp;IF(J97="true",", multiTrialSet=true",""),"")
&amp; IF(AND(H97&lt;&gt;"",ISNUMBER(H97)),", undauntedChestId=" &amp; H97,""),"")</f>
        <v>, setType=LIBSETS_SETTYPE_DUNGEON</v>
      </c>
      <c r="BF97" s="21" t="str">
        <f>IF(A97&lt;&gt;"",IF(F97&lt;&gt;"Not in the game (anymore)",IF(AZ97&lt;&gt;"",", isProcSetAllowedInPvP="&amp; AZ97,"")
&amp; IF(F97&lt;&gt;"Not in the game (anymore)",
  IF(V97&lt;&gt;"",", dropMechanic={"&amp;V97&amp;IF(AB97&lt;&gt;"",","&amp;AB97,"")&amp;IF(AH97&lt;&gt;"",","&amp;AH97,"")&amp;IF(AM97&lt;&gt;"",","&amp;AM97,"")&amp;IF(AR97&lt;&gt;"",","&amp;AR97,"")&amp;IF(AW97&lt;&gt;"",","&amp;AW97,"")&amp;"}"
     &amp;IF(OR(W97&lt;&gt;"",AC97&lt;&gt;"",AI97&lt;&gt;"",AN97&lt;&gt;"",AS97&lt;&gt;"",AX97&lt;&gt;"",X97&lt;&gt;"",AD97&lt;&gt;"",AJ97&lt;&gt;"",AO97&lt;&gt;"",AT97&lt;&gt;"",AY97&lt;&gt;""),", dropMechanicDropLocationNames={"
        &amp; IF(OR(W97&lt;&gt;"",AC97&lt;&gt;"",AI97&lt;&gt;"",AN97&lt;&gt;"",AS97&lt;&gt;"",AX97&lt;&gt;""),"['en']={"&amp;IF(W97&lt;&gt;"","'"&amp;W97&amp;"',","'',")&amp;IF(AC97&lt;&gt;"","'"&amp;AC97&amp;"',","'',")&amp;IF(AI97&lt;&gt;"","'"&amp;AI97&amp;"',","'',")&amp;IF(AN97&lt;&gt;"","'"&amp;AN97&amp;"',","'',")&amp;IF(AS97&lt;&gt;"","'"&amp;AS97&amp;"',","'',")&amp;IF(AX97&lt;&gt;"","'"&amp;AX97&amp;"',","'',")&amp;"},","")
        &amp; IF(OR(X97&lt;&gt;"",AD97&lt;&gt;"",AJ97&lt;&gt;"",AO97&lt;&gt;"",AT97&lt;&gt;"",AY97&lt;&gt;""),"['de']={"&amp;IF(X97&lt;&gt;"","'"&amp;X97&amp;"',","'',")&amp;IF(AD97&lt;&gt;"","'"&amp;AD97&amp;"',","'',")&amp;IF(AJ97&lt;&gt;"","'"&amp;AJ97&amp;"',","'',")&amp;IF(AO97&lt;&gt;"","'"&amp;AO97&amp;"',","'',")&amp;IF(AT97&lt;&gt;"","'"&amp;AT97&amp;"',","'',")&amp;IF(AY97&lt;&gt;"","'"&amp;AY97&amp;"',","'',")&amp;"},","")
     &amp; "}",""),"")),""),"")</f>
        <v>, dropMechanic={LIBSETS_DROP_MECHANIC_GROUP_DUNGEON_BOSS,LIBSETS_DROP_MECHANIC_GROUP_DUNGEON_BOSS}</v>
      </c>
      <c r="BG97" s="21" t="str">
        <f>IF(A97&lt;&gt;"",IF(F97&lt;&gt;"Not in the game (anymore)",
IF(OR(BA97&lt;&gt;"",BB97&lt;&gt;""),", addTooltip={" &amp; IF(BA97&lt;&gt;"","['en']='"&amp; BA97 &amp; "',","")  &amp; IF(AND(BA97&lt;&gt;"",BA97&lt;&gt;BB97), IF(BB97&lt;&gt;"","['de']='"&amp; BB97 &amp; "',",""),"") &amp; "},","")
&amp; "},"
&amp; IF(C97&lt;&gt;"",CONCATENATE(" --",C97," / ",B97,"   [",IF(R97&lt;&gt;"",R97,""),IF(AA97&lt;&gt;"",", "&amp;AA97,""),IF(AG97&lt;&gt;"",", "&amp;AG97,""),IF(AL97&lt;&gt;"",", "&amp;AL97,""),IF(AQ97&lt;&gt;"",", "&amp;AQ97,""),IF(AV97&lt;&gt;"",", "&amp;AV97,""),"]")),""),"")</f>
        <v>}, --The Destruction Suite / Garnitur der Zerstörung   [The Banished Cells I, Auridon, Auridon, Wayrest Sewers I, Elden Hollow I, Darkshade Caverns I]</v>
      </c>
    </row>
    <row r="98" spans="1:59" x14ac:dyDescent="0.25">
      <c r="A98" s="12">
        <v>117</v>
      </c>
      <c r="B98" t="s">
        <v>868</v>
      </c>
      <c r="C98" t="s">
        <v>1441</v>
      </c>
      <c r="D98" s="3">
        <f>A98</f>
        <v>117</v>
      </c>
      <c r="G98" s="8" t="s">
        <v>1477</v>
      </c>
      <c r="I98" t="s">
        <v>91</v>
      </c>
      <c r="J98" t="s">
        <v>91</v>
      </c>
      <c r="K98">
        <v>194</v>
      </c>
      <c r="L98">
        <v>194</v>
      </c>
      <c r="M98">
        <v>194</v>
      </c>
      <c r="O98" s="65" t="s">
        <v>96</v>
      </c>
      <c r="Q98" s="3">
        <f>IF(AND(G98&lt;&gt;"LIBSETS_SETTYPE_BATTLEGROUND",G98&lt;&gt;"LIBSETS_SETTYPE_SPECIAL"), IF(R98&lt;&gt;"",VLOOKUP(R98,'ESO zone constants'!$D$3:$H$10001,5,FALSE),""),"")</f>
        <v>380</v>
      </c>
      <c r="R98" t="str">
        <f>IF(AND(O98&lt;&gt;"",NOT(ISERROR(O98))),O98,
IF(AND(P98&lt;&gt;"",ISNUMBER(P98),P98&gt;0,NOT(ISNA(P98))),VLOOKUP(P98,'ESO zone constants'!$A$3:$D$9999,4,FALSE),
IF(AND(K98&lt;&gt;"",K98&gt;0,NOT(ISERROR(K98))),VLOOKUP(K98,'ESO dumped WayshrineInfo'!$K$3:$N$9994,4,FALSE),"")))</f>
        <v>The Banished Cells I</v>
      </c>
      <c r="T98" s="19" t="str">
        <f>IF(AND(S98&lt;&gt;"",NOT(ISERROR(S98))),S98,IF(Q98&lt;&gt;"",IF(NOT(ISERROR(VLOOKUP(Q98,'ESO Dungeon constants'!$D$3:$H$9999,5,FALSE))),VLOOKUP(Q98,'ESO Dungeon constants'!$D$3:$I$9999,6,FALSE),VLOOKUP(Q98,'ESO zone constants'!$H$3:$K$9987,4,FALSE)),""))</f>
        <v>DLC_BASE_GAME</v>
      </c>
      <c r="U98" s="3" t="str">
        <f>IF(T98&lt;&gt;"",VLOOKUP(T98,'LibSets constants'!$B$4:$C$1003,2,FALSE),"")</f>
        <v>Included in base game</v>
      </c>
      <c r="V98" s="33" t="s">
        <v>3356</v>
      </c>
      <c r="Y98" s="65"/>
      <c r="Z98" s="3">
        <f>IF(AND(G98&lt;&gt;"LIBSETS_SETTYPE_BATTLEGROUND",G98&lt;&gt;"LIBSETS_SETTYPE_SPECIAL"),
IF(AND(Y98&lt;&gt;"",ISNUMBER(Y98),NOT(ISNA(Y98))),Y98,
   IF(AND(L98&lt;&gt;"",ISNUMBER(L98),L98&gt;0,NOT(ISNA(L98))),VLOOKUP(L98,'ESO dumped WayshrineInfo'!$K$3:$L$9994,2,FALSE),"")
),"")</f>
        <v>381</v>
      </c>
      <c r="AA98" t="str">
        <f>IF(AND(Z98&lt;&gt;"",ISNUMBER(Z98),NOT(ISNA(Z98))),VLOOKUP(Z98,'ESO zone constants'!$A$3:$D$9999,4,FALSE),"")</f>
        <v>Auridon</v>
      </c>
      <c r="AB98" s="33" t="s">
        <v>3356</v>
      </c>
      <c r="AC98" s="43"/>
      <c r="AD98" s="43"/>
      <c r="AE98" s="43"/>
      <c r="AF98" s="3">
        <f>IF(AND(G98&lt;&gt;"LIBSETS_SETTYPE_BATTLEGROUND",G98&lt;&gt;"LIBSETS_SETTYPE_SPECIAL"),
IF(AND(AE98&lt;&gt;"",ISNUMBER(AE98),NOT(ISNA(AE98))),AE98,
   IF(AND(M98&lt;&gt;"",ISNUMBER(M98),M98&gt;0,NOT(ISNA(M98))),VLOOKUP(M98,'ESO dumped WayshrineInfo'!$K$3:$L$9994,2,FALSE),"")
),"")</f>
        <v>381</v>
      </c>
      <c r="AG98" t="str">
        <f>IF(AND(AF98&lt;&gt;"",ISNUMBER(AF98),NOT(ISNA(AF98))),VLOOKUP(AF98,'ESO zone constants'!$A$3:$D$9999,4,FALSE),"")</f>
        <v>Auridon</v>
      </c>
      <c r="AH98" s="44"/>
      <c r="AI98" s="43"/>
      <c r="AJ98" s="43"/>
      <c r="AK98" s="3">
        <f>IF(AND(G98&lt;&gt;"LIBSETS_SETTYPE_BATTLEGROUND",G98&lt;&gt;"LIBSETS_SETTYPE_SPECIAL"),IF(AL98&lt;&gt;"",VLOOKUP(AL98,'ESO zone constants'!$D$3:$H$4953,5,FALSE),""),"")</f>
        <v>146</v>
      </c>
      <c r="AL98" t="s">
        <v>62</v>
      </c>
      <c r="AM98" s="44"/>
      <c r="AN98" s="43"/>
      <c r="AO98" s="43"/>
      <c r="AP98" s="3">
        <f>IF(AND(G98&lt;&gt;"LIBSETS_SETTYPE_BATTLEGROUND",G98&lt;&gt;"LIBSETS_SETTYPE_SPECIAL"),IF(AQ98&lt;&gt;"",VLOOKUP(AQ98,'ESO zone constants'!$D$3:$H$4953,5,FALSE),""),"")</f>
        <v>126</v>
      </c>
      <c r="AQ98" t="s">
        <v>43</v>
      </c>
      <c r="AR98" s="44"/>
      <c r="AS98" s="43"/>
      <c r="AT98" s="43"/>
      <c r="AU98" s="3">
        <f>IF(AND(G98&lt;&gt;"LIBSETS_SETTYPE_BATTLEGROUND",G98&lt;&gt;"LIBSETS_SETTYPE_SPECIAL"),IF(AV98&lt;&gt;"",VLOOKUP(AV98,'ESO zone constants'!$D$3:$H$4953,5,FALSE),""),"")</f>
        <v>63</v>
      </c>
      <c r="AV98" t="s">
        <v>61</v>
      </c>
      <c r="AW98" s="44"/>
      <c r="AX98" s="43"/>
      <c r="AY98" s="43"/>
      <c r="AZ98" s="83" t="s">
        <v>2668</v>
      </c>
      <c r="BA98" s="83"/>
      <c r="BB98" s="83"/>
      <c r="BC98" s="21" t="str">
        <f>IF(A98="???","--","")&amp;IF(F98&lt;&gt;"Not in the game (anymore)",IF(A98&lt;&gt;"",CONCATENATE("[",A98,"] = {wayshrines={")&amp;IF(K98&lt;&gt;"",CONCATENATE(K98,","),"")&amp;IF(L98&lt;&gt;"",CONCATENATE(L98,","),"")&amp;IF(M98&lt;&gt;"",CONCATENATE(M98,","),"")&amp;CONCATENATE("}")&amp;IF(VALUE(N98)&gt;0,CONCATENATE(", traitsNeeded=",N98),"")&amp;CONCATENATE(", dlcId=",IF(T98&lt;&gt;"",T98,"DLC_BASE_GAME")),""),"")</f>
        <v>[117] = {wayshrines={194,194,194,}, dlcId=DLC_BASE_GAME</v>
      </c>
      <c r="BD98" s="21" t="str">
        <f>IF(F98&lt;&gt;"Not in the game (anymore)",IF(A98&lt;&gt;"",IF(Q98&lt;&gt;"",CONCATENATE(", zoneIds={",Q98),"")&amp;IF(Z98&lt;&gt;"",CONCATENATE(",",Z98),"")&amp;IF(AF98&lt;&gt;"",CONCATENATE(",",AF98),"")&amp;IF(AK98&lt;&gt;"",CONCATENATE(",",AK98),"")&amp;IF(AP98&lt;&gt;"",CONCATENATE(",",AP98),"")&amp;IF(AU98&lt;&gt;"",CONCATENATE(",",AU98),"")&amp;IF(Q98&lt;&gt;"",CONCATENATE("}",""),"")&amp;IF(OR(I98="true",I98="false",I98&lt;&gt;""), CONCATENATE(", veteran=", I98), ""),""),"")</f>
        <v>, zoneIds={380,381,381,146,126,63}, veteran=false</v>
      </c>
      <c r="BE98" s="21" t="str">
        <f>IF(A98&lt;&gt;"",IF(F98&lt;&gt;"Not in the game (anymore)",IF(A98&lt;&gt;"",", setType="&amp;G98,"")&amp;IF(J98="true",", multiTrialSet=true",""),"")
&amp; IF(AND(H98&lt;&gt;"",ISNUMBER(H98)),", undauntedChestId=" &amp; H98,""),"")</f>
        <v>, setType=LIBSETS_SETTYPE_DUNGEON</v>
      </c>
      <c r="BF98" s="21" t="str">
        <f>IF(A98&lt;&gt;"",IF(F98&lt;&gt;"Not in the game (anymore)",IF(AZ98&lt;&gt;"",", isProcSetAllowedInPvP="&amp; AZ98,"")
&amp; IF(F98&lt;&gt;"Not in the game (anymore)",
  IF(V98&lt;&gt;"",", dropMechanic={"&amp;V98&amp;IF(AB98&lt;&gt;"",","&amp;AB98,"")&amp;IF(AH98&lt;&gt;"",","&amp;AH98,"")&amp;IF(AM98&lt;&gt;"",","&amp;AM98,"")&amp;IF(AR98&lt;&gt;"",","&amp;AR98,"")&amp;IF(AW98&lt;&gt;"",","&amp;AW98,"")&amp;"}"
     &amp;IF(OR(W98&lt;&gt;"",AC98&lt;&gt;"",AI98&lt;&gt;"",AN98&lt;&gt;"",AS98&lt;&gt;"",AX98&lt;&gt;"",X98&lt;&gt;"",AD98&lt;&gt;"",AJ98&lt;&gt;"",AO98&lt;&gt;"",AT98&lt;&gt;"",AY98&lt;&gt;""),", dropMechanicDropLocationNames={"
        &amp; IF(OR(W98&lt;&gt;"",AC98&lt;&gt;"",AI98&lt;&gt;"",AN98&lt;&gt;"",AS98&lt;&gt;"",AX98&lt;&gt;""),"['en']={"&amp;IF(W98&lt;&gt;"","'"&amp;W98&amp;"',","'',")&amp;IF(AC98&lt;&gt;"","'"&amp;AC98&amp;"',","'',")&amp;IF(AI98&lt;&gt;"","'"&amp;AI98&amp;"',","'',")&amp;IF(AN98&lt;&gt;"","'"&amp;AN98&amp;"',","'',")&amp;IF(AS98&lt;&gt;"","'"&amp;AS98&amp;"',","'',")&amp;IF(AX98&lt;&gt;"","'"&amp;AX98&amp;"',","'',")&amp;"},","")
        &amp; IF(OR(X98&lt;&gt;"",AD98&lt;&gt;"",AJ98&lt;&gt;"",AO98&lt;&gt;"",AT98&lt;&gt;"",AY98&lt;&gt;""),"['de']={"&amp;IF(X98&lt;&gt;"","'"&amp;X98&amp;"',","'',")&amp;IF(AD98&lt;&gt;"","'"&amp;AD98&amp;"',","'',")&amp;IF(AJ98&lt;&gt;"","'"&amp;AJ98&amp;"',","'',")&amp;IF(AO98&lt;&gt;"","'"&amp;AO98&amp;"',","'',")&amp;IF(AT98&lt;&gt;"","'"&amp;AT98&amp;"',","'',")&amp;IF(AY98&lt;&gt;"","'"&amp;AY98&amp;"',","'',")&amp;"},","")
     &amp; "}",""),"")),""),"")</f>
        <v>, isProcSetAllowedInPvP=1, dropMechanic={LIBSETS_DROP_MECHANIC_GROUP_DUNGEON_BOSS,LIBSETS_DROP_MECHANIC_GROUP_DUNGEON_BOSS}</v>
      </c>
      <c r="BG98" s="21" t="str">
        <f>IF(A98&lt;&gt;"",IF(F98&lt;&gt;"Not in the game (anymore)",
IF(OR(BA98&lt;&gt;"",BB98&lt;&gt;""),", addTooltip={" &amp; IF(BA98&lt;&gt;"","['en']='"&amp; BA98 &amp; "',","")  &amp; IF(AND(BA98&lt;&gt;"",BA98&lt;&gt;BB98), IF(BB98&lt;&gt;"","['de']='"&amp; BB98 &amp; "',",""),"") &amp; "},","")
&amp; "},"
&amp; IF(C98&lt;&gt;"",CONCATENATE(" --",C98," / ",B98,"   [",IF(R98&lt;&gt;"",R98,""),IF(AA98&lt;&gt;"",", "&amp;AA98,""),IF(AG98&lt;&gt;"",", "&amp;AG98,""),IF(AL98&lt;&gt;"",", "&amp;AL98,""),IF(AQ98&lt;&gt;"",", "&amp;AQ98,""),IF(AV98&lt;&gt;"",", "&amp;AV98,""),"]")),""),"")</f>
        <v>}, --Relics of the Physician, Ansur / Relikte des Mediziners Ansur   [The Banished Cells I, Auridon, Auridon, Wayrest Sewers I, Elden Hollow I, Darkshade Caverns I]</v>
      </c>
    </row>
    <row r="99" spans="1:59" x14ac:dyDescent="0.25">
      <c r="A99" s="12">
        <v>118</v>
      </c>
      <c r="B99" t="s">
        <v>869</v>
      </c>
      <c r="C99" t="s">
        <v>870</v>
      </c>
      <c r="D99" s="3">
        <f>A99</f>
        <v>118</v>
      </c>
      <c r="G99" s="8" t="s">
        <v>1477</v>
      </c>
      <c r="I99" t="s">
        <v>91</v>
      </c>
      <c r="J99" t="s">
        <v>91</v>
      </c>
      <c r="K99">
        <v>194</v>
      </c>
      <c r="L99">
        <v>194</v>
      </c>
      <c r="M99">
        <v>194</v>
      </c>
      <c r="O99" s="65" t="s">
        <v>96</v>
      </c>
      <c r="Q99" s="3">
        <f>IF(AND(G99&lt;&gt;"LIBSETS_SETTYPE_BATTLEGROUND",G99&lt;&gt;"LIBSETS_SETTYPE_SPECIAL"), IF(R99&lt;&gt;"",VLOOKUP(R99,'ESO zone constants'!$D$3:$H$10001,5,FALSE),""),"")</f>
        <v>380</v>
      </c>
      <c r="R99" t="str">
        <f>IF(AND(O99&lt;&gt;"",NOT(ISERROR(O99))),O99,
IF(AND(P99&lt;&gt;"",ISNUMBER(P99),P99&gt;0,NOT(ISNA(P99))),VLOOKUP(P99,'ESO zone constants'!$A$3:$D$9999,4,FALSE),
IF(AND(K99&lt;&gt;"",K99&gt;0,NOT(ISERROR(K99))),VLOOKUP(K99,'ESO dumped WayshrineInfo'!$K$3:$N$9994,4,FALSE),"")))</f>
        <v>The Banished Cells I</v>
      </c>
      <c r="T99" s="19" t="str">
        <f>IF(AND(S99&lt;&gt;"",NOT(ISERROR(S99))),S99,IF(Q99&lt;&gt;"",IF(NOT(ISERROR(VLOOKUP(Q99,'ESO Dungeon constants'!$D$3:$H$9999,5,FALSE))),VLOOKUP(Q99,'ESO Dungeon constants'!$D$3:$I$9999,6,FALSE),VLOOKUP(Q99,'ESO zone constants'!$H$3:$K$9987,4,FALSE)),""))</f>
        <v>DLC_BASE_GAME</v>
      </c>
      <c r="U99" s="3" t="str">
        <f>IF(T99&lt;&gt;"",VLOOKUP(T99,'LibSets constants'!$B$4:$C$1003,2,FALSE),"")</f>
        <v>Included in base game</v>
      </c>
      <c r="V99" s="33" t="s">
        <v>3356</v>
      </c>
      <c r="Y99" s="65"/>
      <c r="Z99" s="3">
        <f>IF(AND(G99&lt;&gt;"LIBSETS_SETTYPE_BATTLEGROUND",G99&lt;&gt;"LIBSETS_SETTYPE_SPECIAL"),
IF(AND(Y99&lt;&gt;"",ISNUMBER(Y99),NOT(ISNA(Y99))),Y99,
   IF(AND(L99&lt;&gt;"",ISNUMBER(L99),L99&gt;0,NOT(ISNA(L99))),VLOOKUP(L99,'ESO dumped WayshrineInfo'!$K$3:$L$9994,2,FALSE),"")
),"")</f>
        <v>381</v>
      </c>
      <c r="AA99" t="str">
        <f>IF(AND(Z99&lt;&gt;"",ISNUMBER(Z99),NOT(ISNA(Z99))),VLOOKUP(Z99,'ESO zone constants'!$A$3:$D$9999,4,FALSE),"")</f>
        <v>Auridon</v>
      </c>
      <c r="AB99" s="33" t="s">
        <v>3356</v>
      </c>
      <c r="AC99" s="43"/>
      <c r="AD99" s="43"/>
      <c r="AE99" s="43"/>
      <c r="AF99" s="3">
        <f>IF(AND(G99&lt;&gt;"LIBSETS_SETTYPE_BATTLEGROUND",G99&lt;&gt;"LIBSETS_SETTYPE_SPECIAL"),
IF(AND(AE99&lt;&gt;"",ISNUMBER(AE99),NOT(ISNA(AE99))),AE99,
   IF(AND(M99&lt;&gt;"",ISNUMBER(M99),M99&gt;0,NOT(ISNA(M99))),VLOOKUP(M99,'ESO dumped WayshrineInfo'!$K$3:$L$9994,2,FALSE),"")
),"")</f>
        <v>381</v>
      </c>
      <c r="AG99" t="str">
        <f>IF(AND(AF99&lt;&gt;"",ISNUMBER(AF99),NOT(ISNA(AF99))),VLOOKUP(AF99,'ESO zone constants'!$A$3:$D$9999,4,FALSE),"")</f>
        <v>Auridon</v>
      </c>
      <c r="AH99" s="44"/>
      <c r="AI99" s="43"/>
      <c r="AJ99" s="43"/>
      <c r="AK99" s="3">
        <f>IF(AND(G99&lt;&gt;"LIBSETS_SETTYPE_BATTLEGROUND",G99&lt;&gt;"LIBSETS_SETTYPE_SPECIAL"),IF(AL99&lt;&gt;"",VLOOKUP(AL99,'ESO zone constants'!$D$3:$H$4953,5,FALSE),""),"")</f>
        <v>146</v>
      </c>
      <c r="AL99" t="s">
        <v>62</v>
      </c>
      <c r="AM99" s="44"/>
      <c r="AN99" s="43"/>
      <c r="AO99" s="43"/>
      <c r="AP99" s="3">
        <f>IF(AND(G99&lt;&gt;"LIBSETS_SETTYPE_BATTLEGROUND",G99&lt;&gt;"LIBSETS_SETTYPE_SPECIAL"),IF(AQ99&lt;&gt;"",VLOOKUP(AQ99,'ESO zone constants'!$D$3:$H$4953,5,FALSE),""),"")</f>
        <v>126</v>
      </c>
      <c r="AQ99" t="s">
        <v>43</v>
      </c>
      <c r="AR99" s="44"/>
      <c r="AS99" s="43"/>
      <c r="AT99" s="43"/>
      <c r="AU99" s="3">
        <f>IF(AND(G99&lt;&gt;"LIBSETS_SETTYPE_BATTLEGROUND",G99&lt;&gt;"LIBSETS_SETTYPE_SPECIAL"),IF(AV99&lt;&gt;"",VLOOKUP(AV99,'ESO zone constants'!$D$3:$H$4953,5,FALSE),""),"")</f>
        <v>63</v>
      </c>
      <c r="AV99" t="s">
        <v>61</v>
      </c>
      <c r="AW99" s="44"/>
      <c r="AX99" s="43"/>
      <c r="AY99" s="43"/>
      <c r="AZ99" s="83" t="s">
        <v>2667</v>
      </c>
      <c r="BA99" s="83"/>
      <c r="BB99" s="83"/>
      <c r="BC99" s="21" t="str">
        <f>IF(A99="???","--","")&amp;IF(F99&lt;&gt;"Not in the game (anymore)",IF(A99&lt;&gt;"",CONCATENATE("[",A99,"] = {wayshrines={")&amp;IF(K99&lt;&gt;"",CONCATENATE(K99,","),"")&amp;IF(L99&lt;&gt;"",CONCATENATE(L99,","),"")&amp;IF(M99&lt;&gt;"",CONCATENATE(M99,","),"")&amp;CONCATENATE("}")&amp;IF(VALUE(N99)&gt;0,CONCATENATE(", traitsNeeded=",N99),"")&amp;CONCATENATE(", dlcId=",IF(T99&lt;&gt;"",T99,"DLC_BASE_GAME")),""),"")</f>
        <v>[118] = {wayshrines={194,194,194,}, dlcId=DLC_BASE_GAME</v>
      </c>
      <c r="BD99" s="21" t="str">
        <f>IF(F99&lt;&gt;"Not in the game (anymore)",IF(A99&lt;&gt;"",IF(Q99&lt;&gt;"",CONCATENATE(", zoneIds={",Q99),"")&amp;IF(Z99&lt;&gt;"",CONCATENATE(",",Z99),"")&amp;IF(AF99&lt;&gt;"",CONCATENATE(",",AF99),"")&amp;IF(AK99&lt;&gt;"",CONCATENATE(",",AK99),"")&amp;IF(AP99&lt;&gt;"",CONCATENATE(",",AP99),"")&amp;IF(AU99&lt;&gt;"",CONCATENATE(",",AU99),"")&amp;IF(Q99&lt;&gt;"",CONCATENATE("}",""),"")&amp;IF(OR(I99="true",I99="false",I99&lt;&gt;""), CONCATENATE(", veteran=", I99), ""),""),"")</f>
        <v>, zoneIds={380,381,381,146,126,63}, veteran=false</v>
      </c>
      <c r="BE99" s="21" t="str">
        <f>IF(A99&lt;&gt;"",IF(F99&lt;&gt;"Not in the game (anymore)",IF(A99&lt;&gt;"",", setType="&amp;G99,"")&amp;IF(J99="true",", multiTrialSet=true",""),"")
&amp; IF(AND(H99&lt;&gt;"",ISNUMBER(H99)),", undauntedChestId=" &amp; H99,""),"")</f>
        <v>, setType=LIBSETS_SETTYPE_DUNGEON</v>
      </c>
      <c r="BF99" s="21" t="str">
        <f>IF(A99&lt;&gt;"",IF(F99&lt;&gt;"Not in the game (anymore)",IF(AZ99&lt;&gt;"",", isProcSetAllowedInPvP="&amp; AZ99,"")
&amp; IF(F99&lt;&gt;"Not in the game (anymore)",
  IF(V99&lt;&gt;"",", dropMechanic={"&amp;V99&amp;IF(AB99&lt;&gt;"",","&amp;AB99,"")&amp;IF(AH99&lt;&gt;"",","&amp;AH99,"")&amp;IF(AM99&lt;&gt;"",","&amp;AM99,"")&amp;IF(AR99&lt;&gt;"",","&amp;AR99,"")&amp;IF(AW99&lt;&gt;"",","&amp;AW99,"")&amp;"}"
     &amp;IF(OR(W99&lt;&gt;"",AC99&lt;&gt;"",AI99&lt;&gt;"",AN99&lt;&gt;"",AS99&lt;&gt;"",AX99&lt;&gt;"",X99&lt;&gt;"",AD99&lt;&gt;"",AJ99&lt;&gt;"",AO99&lt;&gt;"",AT99&lt;&gt;"",AY99&lt;&gt;""),", dropMechanicDropLocationNames={"
        &amp; IF(OR(W99&lt;&gt;"",AC99&lt;&gt;"",AI99&lt;&gt;"",AN99&lt;&gt;"",AS99&lt;&gt;"",AX99&lt;&gt;""),"['en']={"&amp;IF(W99&lt;&gt;"","'"&amp;W99&amp;"',","'',")&amp;IF(AC99&lt;&gt;"","'"&amp;AC99&amp;"',","'',")&amp;IF(AI99&lt;&gt;"","'"&amp;AI99&amp;"',","'',")&amp;IF(AN99&lt;&gt;"","'"&amp;AN99&amp;"',","'',")&amp;IF(AS99&lt;&gt;"","'"&amp;AS99&amp;"',","'',")&amp;IF(AX99&lt;&gt;"","'"&amp;AX99&amp;"',","'',")&amp;"},","")
        &amp; IF(OR(X99&lt;&gt;"",AD99&lt;&gt;"",AJ99&lt;&gt;"",AO99&lt;&gt;"",AT99&lt;&gt;"",AY99&lt;&gt;""),"['de']={"&amp;IF(X99&lt;&gt;"","'"&amp;X99&amp;"',","'',")&amp;IF(AD99&lt;&gt;"","'"&amp;AD99&amp;"',","'',")&amp;IF(AJ99&lt;&gt;"","'"&amp;AJ99&amp;"',","'',")&amp;IF(AO99&lt;&gt;"","'"&amp;AO99&amp;"',","'',")&amp;IF(AT99&lt;&gt;"","'"&amp;AT99&amp;"',","'',")&amp;IF(AY99&lt;&gt;"","'"&amp;AY99&amp;"',","'',")&amp;"},","")
     &amp; "}",""),"")),""),"")</f>
        <v>, dropMechanic={LIBSETS_DROP_MECHANIC_GROUP_DUNGEON_BOSS,LIBSETS_DROP_MECHANIC_GROUP_DUNGEON_BOSS}</v>
      </c>
      <c r="BG99" s="21" t="str">
        <f>IF(A99&lt;&gt;"",IF(F99&lt;&gt;"Not in the game (anymore)",
IF(OR(BA99&lt;&gt;"",BB99&lt;&gt;""),", addTooltip={" &amp; IF(BA99&lt;&gt;"","['en']='"&amp; BA99 &amp; "',","")  &amp; IF(AND(BA99&lt;&gt;"",BA99&lt;&gt;BB99), IF(BB99&lt;&gt;"","['de']='"&amp; BB99 &amp; "',",""),"") &amp; "},","")
&amp; "},"
&amp; IF(C99&lt;&gt;"",CONCATENATE(" --",C99," / ",B99,"   [",IF(R99&lt;&gt;"",R99,""),IF(AA99&lt;&gt;"",", "&amp;AA99,""),IF(AG99&lt;&gt;"",", "&amp;AG99,""),IF(AL99&lt;&gt;"",", "&amp;AL99,""),IF(AQ99&lt;&gt;"",", "&amp;AQ99,""),IF(AV99&lt;&gt;"",", "&amp;AV99,""),"]")),""),"")</f>
        <v>}, --Treasures of the Earthforge / Schätze der Erdenschmiede   [The Banished Cells I, Auridon, Auridon, Wayrest Sewers I, Elden Hollow I, Darkshade Caverns I]</v>
      </c>
    </row>
    <row r="100" spans="1:59" x14ac:dyDescent="0.25">
      <c r="A100" s="12">
        <v>119</v>
      </c>
      <c r="B100" t="s">
        <v>871</v>
      </c>
      <c r="C100" t="s">
        <v>872</v>
      </c>
      <c r="D100" s="3">
        <f>A100</f>
        <v>119</v>
      </c>
      <c r="G100" s="8" t="s">
        <v>1477</v>
      </c>
      <c r="I100" t="s">
        <v>91</v>
      </c>
      <c r="J100" t="s">
        <v>91</v>
      </c>
      <c r="K100">
        <v>194</v>
      </c>
      <c r="L100">
        <v>194</v>
      </c>
      <c r="M100">
        <v>194</v>
      </c>
      <c r="O100" s="65" t="s">
        <v>96</v>
      </c>
      <c r="Q100" s="3">
        <f>IF(AND(G100&lt;&gt;"LIBSETS_SETTYPE_BATTLEGROUND",G100&lt;&gt;"LIBSETS_SETTYPE_SPECIAL"), IF(R100&lt;&gt;"",VLOOKUP(R100,'ESO zone constants'!$D$3:$H$10001,5,FALSE),""),"")</f>
        <v>380</v>
      </c>
      <c r="R100" t="str">
        <f>IF(AND(O100&lt;&gt;"",NOT(ISERROR(O100))),O100,
IF(AND(P100&lt;&gt;"",ISNUMBER(P100),P100&gt;0,NOT(ISNA(P100))),VLOOKUP(P100,'ESO zone constants'!$A$3:$D$9999,4,FALSE),
IF(AND(K100&lt;&gt;"",K100&gt;0,NOT(ISERROR(K100))),VLOOKUP(K100,'ESO dumped WayshrineInfo'!$K$3:$N$9994,4,FALSE),"")))</f>
        <v>The Banished Cells I</v>
      </c>
      <c r="T100" s="19" t="str">
        <f>IF(AND(S100&lt;&gt;"",NOT(ISERROR(S100))),S100,IF(Q100&lt;&gt;"",IF(NOT(ISERROR(VLOOKUP(Q100,'ESO Dungeon constants'!$D$3:$H$9999,5,FALSE))),VLOOKUP(Q100,'ESO Dungeon constants'!$D$3:$I$9999,6,FALSE),VLOOKUP(Q100,'ESO zone constants'!$H$3:$K$9987,4,FALSE)),""))</f>
        <v>DLC_BASE_GAME</v>
      </c>
      <c r="U100" s="3" t="str">
        <f>IF(T100&lt;&gt;"",VLOOKUP(T100,'LibSets constants'!$B$4:$C$1003,2,FALSE),"")</f>
        <v>Included in base game</v>
      </c>
      <c r="V100" s="33" t="s">
        <v>3356</v>
      </c>
      <c r="Y100" s="65"/>
      <c r="Z100" s="3">
        <f>IF(AND(G100&lt;&gt;"LIBSETS_SETTYPE_BATTLEGROUND",G100&lt;&gt;"LIBSETS_SETTYPE_SPECIAL"),
IF(AND(Y100&lt;&gt;"",ISNUMBER(Y100),NOT(ISNA(Y100))),Y100,
   IF(AND(L100&lt;&gt;"",ISNUMBER(L100),L100&gt;0,NOT(ISNA(L100))),VLOOKUP(L100,'ESO dumped WayshrineInfo'!$K$3:$L$9994,2,FALSE),"")
),"")</f>
        <v>381</v>
      </c>
      <c r="AA100" t="str">
        <f>IF(AND(Z100&lt;&gt;"",ISNUMBER(Z100),NOT(ISNA(Z100))),VLOOKUP(Z100,'ESO zone constants'!$A$3:$D$9999,4,FALSE),"")</f>
        <v>Auridon</v>
      </c>
      <c r="AB100" s="33" t="s">
        <v>3356</v>
      </c>
      <c r="AC100" s="43"/>
      <c r="AD100" s="43"/>
      <c r="AE100" s="43"/>
      <c r="AF100" s="3">
        <f>IF(AND(G100&lt;&gt;"LIBSETS_SETTYPE_BATTLEGROUND",G100&lt;&gt;"LIBSETS_SETTYPE_SPECIAL"),
IF(AND(AE100&lt;&gt;"",ISNUMBER(AE100),NOT(ISNA(AE100))),AE100,
   IF(AND(M100&lt;&gt;"",ISNUMBER(M100),M100&gt;0,NOT(ISNA(M100))),VLOOKUP(M100,'ESO dumped WayshrineInfo'!$K$3:$L$9994,2,FALSE),"")
),"")</f>
        <v>381</v>
      </c>
      <c r="AG100" t="str">
        <f>IF(AND(AF100&lt;&gt;"",ISNUMBER(AF100),NOT(ISNA(AF100))),VLOOKUP(AF100,'ESO zone constants'!$A$3:$D$9999,4,FALSE),"")</f>
        <v>Auridon</v>
      </c>
      <c r="AH100" s="44"/>
      <c r="AI100" s="43"/>
      <c r="AJ100" s="43"/>
      <c r="AK100" s="3">
        <f>IF(AND(G100&lt;&gt;"LIBSETS_SETTYPE_BATTLEGROUND",G100&lt;&gt;"LIBSETS_SETTYPE_SPECIAL"),IF(AL100&lt;&gt;"",VLOOKUP(AL100,'ESO zone constants'!$D$3:$H$4953,5,FALSE),""),"")</f>
        <v>146</v>
      </c>
      <c r="AL100" t="s">
        <v>62</v>
      </c>
      <c r="AM100" s="44"/>
      <c r="AN100" s="43"/>
      <c r="AO100" s="43"/>
      <c r="AP100" s="3">
        <f>IF(AND(G100&lt;&gt;"LIBSETS_SETTYPE_BATTLEGROUND",G100&lt;&gt;"LIBSETS_SETTYPE_SPECIAL"),IF(AQ100&lt;&gt;"",VLOOKUP(AQ100,'ESO zone constants'!$D$3:$H$4953,5,FALSE),""),"")</f>
        <v>126</v>
      </c>
      <c r="AQ100" t="s">
        <v>43</v>
      </c>
      <c r="AR100" s="44"/>
      <c r="AS100" s="43"/>
      <c r="AT100" s="43"/>
      <c r="AU100" s="3">
        <f>IF(AND(G100&lt;&gt;"LIBSETS_SETTYPE_BATTLEGROUND",G100&lt;&gt;"LIBSETS_SETTYPE_SPECIAL"),IF(AV100&lt;&gt;"",VLOOKUP(AV100,'ESO zone constants'!$D$3:$H$4953,5,FALSE),""),"")</f>
        <v>63</v>
      </c>
      <c r="AV100" t="s">
        <v>61</v>
      </c>
      <c r="AW100" s="44"/>
      <c r="AX100" s="43"/>
      <c r="AY100" s="43"/>
      <c r="AZ100" s="83" t="s">
        <v>2667</v>
      </c>
      <c r="BA100" s="83"/>
      <c r="BB100" s="83"/>
      <c r="BC100" s="21" t="str">
        <f>IF(A100="???","--","")&amp;IF(F100&lt;&gt;"Not in the game (anymore)",IF(A100&lt;&gt;"",CONCATENATE("[",A100,"] = {wayshrines={")&amp;IF(K100&lt;&gt;"",CONCATENATE(K100,","),"")&amp;IF(L100&lt;&gt;"",CONCATENATE(L100,","),"")&amp;IF(M100&lt;&gt;"",CONCATENATE(M100,","),"")&amp;CONCATENATE("}")&amp;IF(VALUE(N100)&gt;0,CONCATENATE(", traitsNeeded=",N100),"")&amp;CONCATENATE(", dlcId=",IF(T100&lt;&gt;"",T100,"DLC_BASE_GAME")),""),"")</f>
        <v>[119] = {wayshrines={194,194,194,}, dlcId=DLC_BASE_GAME</v>
      </c>
      <c r="BD100" s="21" t="str">
        <f>IF(F100&lt;&gt;"Not in the game (anymore)",IF(A100&lt;&gt;"",IF(Q100&lt;&gt;"",CONCATENATE(", zoneIds={",Q100),"")&amp;IF(Z100&lt;&gt;"",CONCATENATE(",",Z100),"")&amp;IF(AF100&lt;&gt;"",CONCATENATE(",",AF100),"")&amp;IF(AK100&lt;&gt;"",CONCATENATE(",",AK100),"")&amp;IF(AP100&lt;&gt;"",CONCATENATE(",",AP100),"")&amp;IF(AU100&lt;&gt;"",CONCATENATE(",",AU100),"")&amp;IF(Q100&lt;&gt;"",CONCATENATE("}",""),"")&amp;IF(OR(I100="true",I100="false",I100&lt;&gt;""), CONCATENATE(", veteran=", I100), ""),""),"")</f>
        <v>, zoneIds={380,381,381,146,126,63}, veteran=false</v>
      </c>
      <c r="BE100" s="21" t="str">
        <f>IF(A100&lt;&gt;"",IF(F100&lt;&gt;"Not in the game (anymore)",IF(A100&lt;&gt;"",", setType="&amp;G100,"")&amp;IF(J100="true",", multiTrialSet=true",""),"")
&amp; IF(AND(H100&lt;&gt;"",ISNUMBER(H100)),", undauntedChestId=" &amp; H100,""),"")</f>
        <v>, setType=LIBSETS_SETTYPE_DUNGEON</v>
      </c>
      <c r="BF100" s="21" t="str">
        <f>IF(A100&lt;&gt;"",IF(F100&lt;&gt;"Not in the game (anymore)",IF(AZ100&lt;&gt;"",", isProcSetAllowedInPvP="&amp; AZ100,"")
&amp; IF(F100&lt;&gt;"Not in the game (anymore)",
  IF(V100&lt;&gt;"",", dropMechanic={"&amp;V100&amp;IF(AB100&lt;&gt;"",","&amp;AB100,"")&amp;IF(AH100&lt;&gt;"",","&amp;AH100,"")&amp;IF(AM100&lt;&gt;"",","&amp;AM100,"")&amp;IF(AR100&lt;&gt;"",","&amp;AR100,"")&amp;IF(AW100&lt;&gt;"",","&amp;AW100,"")&amp;"}"
     &amp;IF(OR(W100&lt;&gt;"",AC100&lt;&gt;"",AI100&lt;&gt;"",AN100&lt;&gt;"",AS100&lt;&gt;"",AX100&lt;&gt;"",X100&lt;&gt;"",AD100&lt;&gt;"",AJ100&lt;&gt;"",AO100&lt;&gt;"",AT100&lt;&gt;"",AY100&lt;&gt;""),", dropMechanicDropLocationNames={"
        &amp; IF(OR(W100&lt;&gt;"",AC100&lt;&gt;"",AI100&lt;&gt;"",AN100&lt;&gt;"",AS100&lt;&gt;"",AX100&lt;&gt;""),"['en']={"&amp;IF(W100&lt;&gt;"","'"&amp;W100&amp;"',","'',")&amp;IF(AC100&lt;&gt;"","'"&amp;AC100&amp;"',","'',")&amp;IF(AI100&lt;&gt;"","'"&amp;AI100&amp;"',","'',")&amp;IF(AN100&lt;&gt;"","'"&amp;AN100&amp;"',","'',")&amp;IF(AS100&lt;&gt;"","'"&amp;AS100&amp;"',","'',")&amp;IF(AX100&lt;&gt;"","'"&amp;AX100&amp;"',","'',")&amp;"},","")
        &amp; IF(OR(X100&lt;&gt;"",AD100&lt;&gt;"",AJ100&lt;&gt;"",AO100&lt;&gt;"",AT100&lt;&gt;"",AY100&lt;&gt;""),"['de']={"&amp;IF(X100&lt;&gt;"","'"&amp;X100&amp;"',","'',")&amp;IF(AD100&lt;&gt;"","'"&amp;AD100&amp;"',","'',")&amp;IF(AJ100&lt;&gt;"","'"&amp;AJ100&amp;"',","'',")&amp;IF(AO100&lt;&gt;"","'"&amp;AO100&amp;"',","'',")&amp;IF(AT100&lt;&gt;"","'"&amp;AT100&amp;"',","'',")&amp;IF(AY100&lt;&gt;"","'"&amp;AY100&amp;"',","'',")&amp;"},","")
     &amp; "}",""),"")),""),"")</f>
        <v>, dropMechanic={LIBSETS_DROP_MECHANIC_GROUP_DUNGEON_BOSS,LIBSETS_DROP_MECHANIC_GROUP_DUNGEON_BOSS}</v>
      </c>
      <c r="BG100" s="21" t="str">
        <f>IF(A100&lt;&gt;"",IF(F100&lt;&gt;"Not in the game (anymore)",
IF(OR(BA100&lt;&gt;"",BB100&lt;&gt;""),", addTooltip={" &amp; IF(BA100&lt;&gt;"","['en']='"&amp; BA100 &amp; "',","")  &amp; IF(AND(BA100&lt;&gt;"",BA100&lt;&gt;BB100), IF(BB100&lt;&gt;"","['de']='"&amp; BB100 &amp; "',",""),"") &amp; "},","")
&amp; "},"
&amp; IF(C100&lt;&gt;"",CONCATENATE(" --",C100," / ",B100,"   [",IF(R100&lt;&gt;"",R100,""),IF(AA100&lt;&gt;"",", "&amp;AA100,""),IF(AG100&lt;&gt;"",", "&amp;AG100,""),IF(AL100&lt;&gt;"",", "&amp;AL100,""),IF(AQ100&lt;&gt;"",", "&amp;AQ100,""),IF(AV100&lt;&gt;"",", "&amp;AV100,""),"]")),""),"")</f>
        <v>}, --Relics of the Rebellion / Relikte der Rebellion   [The Banished Cells I, Auridon, Auridon, Wayrest Sewers I, Elden Hollow I, Darkshade Caverns I]</v>
      </c>
    </row>
    <row r="101" spans="1:59" x14ac:dyDescent="0.25">
      <c r="A101" s="12">
        <v>120</v>
      </c>
      <c r="B101" t="s">
        <v>873</v>
      </c>
      <c r="C101" t="s">
        <v>874</v>
      </c>
      <c r="D101" s="3">
        <f>A101</f>
        <v>120</v>
      </c>
      <c r="G101" s="8" t="s">
        <v>1477</v>
      </c>
      <c r="I101" t="s">
        <v>91</v>
      </c>
      <c r="J101" t="s">
        <v>91</v>
      </c>
      <c r="K101">
        <v>194</v>
      </c>
      <c r="L101">
        <v>194</v>
      </c>
      <c r="M101">
        <v>194</v>
      </c>
      <c r="O101" s="65" t="s">
        <v>96</v>
      </c>
      <c r="Q101" s="3">
        <f>IF(AND(G101&lt;&gt;"LIBSETS_SETTYPE_BATTLEGROUND",G101&lt;&gt;"LIBSETS_SETTYPE_SPECIAL"), IF(R101&lt;&gt;"",VLOOKUP(R101,'ESO zone constants'!$D$3:$H$10001,5,FALSE),""),"")</f>
        <v>380</v>
      </c>
      <c r="R101" t="str">
        <f>IF(AND(O101&lt;&gt;"",NOT(ISERROR(O101))),O101,
IF(AND(P101&lt;&gt;"",ISNUMBER(P101),P101&gt;0,NOT(ISNA(P101))),VLOOKUP(P101,'ESO zone constants'!$A$3:$D$9999,4,FALSE),
IF(AND(K101&lt;&gt;"",K101&gt;0,NOT(ISERROR(K101))),VLOOKUP(K101,'ESO dumped WayshrineInfo'!$K$3:$N$9994,4,FALSE),"")))</f>
        <v>The Banished Cells I</v>
      </c>
      <c r="T101" s="19" t="str">
        <f>IF(AND(S101&lt;&gt;"",NOT(ISERROR(S101))),S101,IF(Q101&lt;&gt;"",IF(NOT(ISERROR(VLOOKUP(Q101,'ESO Dungeon constants'!$D$3:$H$9999,5,FALSE))),VLOOKUP(Q101,'ESO Dungeon constants'!$D$3:$I$9999,6,FALSE),VLOOKUP(Q101,'ESO zone constants'!$H$3:$K$9987,4,FALSE)),""))</f>
        <v>DLC_BASE_GAME</v>
      </c>
      <c r="U101" s="3" t="str">
        <f>IF(T101&lt;&gt;"",VLOOKUP(T101,'LibSets constants'!$B$4:$C$1003,2,FALSE),"")</f>
        <v>Included in base game</v>
      </c>
      <c r="V101" s="33" t="s">
        <v>3356</v>
      </c>
      <c r="Y101" s="65"/>
      <c r="Z101" s="3">
        <f>IF(AND(G101&lt;&gt;"LIBSETS_SETTYPE_BATTLEGROUND",G101&lt;&gt;"LIBSETS_SETTYPE_SPECIAL"),
IF(AND(Y101&lt;&gt;"",ISNUMBER(Y101),NOT(ISNA(Y101))),Y101,
   IF(AND(L101&lt;&gt;"",ISNUMBER(L101),L101&gt;0,NOT(ISNA(L101))),VLOOKUP(L101,'ESO dumped WayshrineInfo'!$K$3:$L$9994,2,FALSE),"")
),"")</f>
        <v>381</v>
      </c>
      <c r="AA101" t="str">
        <f>IF(AND(Z101&lt;&gt;"",ISNUMBER(Z101),NOT(ISNA(Z101))),VLOOKUP(Z101,'ESO zone constants'!$A$3:$D$9999,4,FALSE),"")</f>
        <v>Auridon</v>
      </c>
      <c r="AB101" s="33" t="s">
        <v>3356</v>
      </c>
      <c r="AC101" s="43"/>
      <c r="AD101" s="43"/>
      <c r="AE101" s="43"/>
      <c r="AF101" s="3">
        <f>IF(AND(G101&lt;&gt;"LIBSETS_SETTYPE_BATTLEGROUND",G101&lt;&gt;"LIBSETS_SETTYPE_SPECIAL"),
IF(AND(AE101&lt;&gt;"",ISNUMBER(AE101),NOT(ISNA(AE101))),AE101,
   IF(AND(M101&lt;&gt;"",ISNUMBER(M101),M101&gt;0,NOT(ISNA(M101))),VLOOKUP(M101,'ESO dumped WayshrineInfo'!$K$3:$L$9994,2,FALSE),"")
),"")</f>
        <v>381</v>
      </c>
      <c r="AG101" t="str">
        <f>IF(AND(AF101&lt;&gt;"",ISNUMBER(AF101),NOT(ISNA(AF101))),VLOOKUP(AF101,'ESO zone constants'!$A$3:$D$9999,4,FALSE),"")</f>
        <v>Auridon</v>
      </c>
      <c r="AH101" s="44"/>
      <c r="AI101" s="43"/>
      <c r="AJ101" s="43"/>
      <c r="AK101" s="3">
        <f>IF(AND(G101&lt;&gt;"LIBSETS_SETTYPE_BATTLEGROUND",G101&lt;&gt;"LIBSETS_SETTYPE_SPECIAL"),IF(AL101&lt;&gt;"",VLOOKUP(AL101,'ESO zone constants'!$D$3:$H$4953,5,FALSE),""),"")</f>
        <v>146</v>
      </c>
      <c r="AL101" t="s">
        <v>62</v>
      </c>
      <c r="AM101" s="44"/>
      <c r="AN101" s="43"/>
      <c r="AO101" s="43"/>
      <c r="AP101" s="3">
        <f>IF(AND(G101&lt;&gt;"LIBSETS_SETTYPE_BATTLEGROUND",G101&lt;&gt;"LIBSETS_SETTYPE_SPECIAL"),IF(AQ101&lt;&gt;"",VLOOKUP(AQ101,'ESO zone constants'!$D$3:$H$4953,5,FALSE),""),"")</f>
        <v>126</v>
      </c>
      <c r="AQ101" t="s">
        <v>43</v>
      </c>
      <c r="AR101" s="44"/>
      <c r="AS101" s="43"/>
      <c r="AT101" s="43"/>
      <c r="AU101" s="3">
        <f>IF(AND(G101&lt;&gt;"LIBSETS_SETTYPE_BATTLEGROUND",G101&lt;&gt;"LIBSETS_SETTYPE_SPECIAL"),IF(AV101&lt;&gt;"",VLOOKUP(AV101,'ESO zone constants'!$D$3:$H$4953,5,FALSE),""),"")</f>
        <v>63</v>
      </c>
      <c r="AV101" t="s">
        <v>61</v>
      </c>
      <c r="AW101" s="44"/>
      <c r="AX101" s="43"/>
      <c r="AY101" s="43"/>
      <c r="AZ101" s="83" t="s">
        <v>2667</v>
      </c>
      <c r="BA101" s="83"/>
      <c r="BB101" s="83"/>
      <c r="BC101" s="21" t="str">
        <f>IF(A101="???","--","")&amp;IF(F101&lt;&gt;"Not in the game (anymore)",IF(A101&lt;&gt;"",CONCATENATE("[",A101,"] = {wayshrines={")&amp;IF(K101&lt;&gt;"",CONCATENATE(K101,","),"")&amp;IF(L101&lt;&gt;"",CONCATENATE(L101,","),"")&amp;IF(M101&lt;&gt;"",CONCATENATE(M101,","),"")&amp;CONCATENATE("}")&amp;IF(VALUE(N101)&gt;0,CONCATENATE(", traitsNeeded=",N101),"")&amp;CONCATENATE(", dlcId=",IF(T101&lt;&gt;"",T101,"DLC_BASE_GAME")),""),"")</f>
        <v>[120] = {wayshrines={194,194,194,}, dlcId=DLC_BASE_GAME</v>
      </c>
      <c r="BD101" s="21" t="str">
        <f>IF(F101&lt;&gt;"Not in the game (anymore)",IF(A101&lt;&gt;"",IF(Q101&lt;&gt;"",CONCATENATE(", zoneIds={",Q101),"")&amp;IF(Z101&lt;&gt;"",CONCATENATE(",",Z101),"")&amp;IF(AF101&lt;&gt;"",CONCATENATE(",",AF101),"")&amp;IF(AK101&lt;&gt;"",CONCATENATE(",",AK101),"")&amp;IF(AP101&lt;&gt;"",CONCATENATE(",",AP101),"")&amp;IF(AU101&lt;&gt;"",CONCATENATE(",",AU101),"")&amp;IF(Q101&lt;&gt;"",CONCATENATE("}",""),"")&amp;IF(OR(I101="true",I101="false",I101&lt;&gt;""), CONCATENATE(", veteran=", I101), ""),""),"")</f>
        <v>, zoneIds={380,381,381,146,126,63}, veteran=false</v>
      </c>
      <c r="BE101" s="21" t="str">
        <f>IF(A101&lt;&gt;"",IF(F101&lt;&gt;"Not in the game (anymore)",IF(A101&lt;&gt;"",", setType="&amp;G101,"")&amp;IF(J101="true",", multiTrialSet=true",""),"")
&amp; IF(AND(H101&lt;&gt;"",ISNUMBER(H101)),", undauntedChestId=" &amp; H101,""),"")</f>
        <v>, setType=LIBSETS_SETTYPE_DUNGEON</v>
      </c>
      <c r="BF101" s="21" t="str">
        <f>IF(A101&lt;&gt;"",IF(F101&lt;&gt;"Not in the game (anymore)",IF(AZ101&lt;&gt;"",", isProcSetAllowedInPvP="&amp; AZ101,"")
&amp; IF(F101&lt;&gt;"Not in the game (anymore)",
  IF(V101&lt;&gt;"",", dropMechanic={"&amp;V101&amp;IF(AB101&lt;&gt;"",","&amp;AB101,"")&amp;IF(AH101&lt;&gt;"",","&amp;AH101,"")&amp;IF(AM101&lt;&gt;"",","&amp;AM101,"")&amp;IF(AR101&lt;&gt;"",","&amp;AR101,"")&amp;IF(AW101&lt;&gt;"",","&amp;AW101,"")&amp;"}"
     &amp;IF(OR(W101&lt;&gt;"",AC101&lt;&gt;"",AI101&lt;&gt;"",AN101&lt;&gt;"",AS101&lt;&gt;"",AX101&lt;&gt;"",X101&lt;&gt;"",AD101&lt;&gt;"",AJ101&lt;&gt;"",AO101&lt;&gt;"",AT101&lt;&gt;"",AY101&lt;&gt;""),", dropMechanicDropLocationNames={"
        &amp; IF(OR(W101&lt;&gt;"",AC101&lt;&gt;"",AI101&lt;&gt;"",AN101&lt;&gt;"",AS101&lt;&gt;"",AX101&lt;&gt;""),"['en']={"&amp;IF(W101&lt;&gt;"","'"&amp;W101&amp;"',","'',")&amp;IF(AC101&lt;&gt;"","'"&amp;AC101&amp;"',","'',")&amp;IF(AI101&lt;&gt;"","'"&amp;AI101&amp;"',","'',")&amp;IF(AN101&lt;&gt;"","'"&amp;AN101&amp;"',","'',")&amp;IF(AS101&lt;&gt;"","'"&amp;AS101&amp;"',","'',")&amp;IF(AX101&lt;&gt;"","'"&amp;AX101&amp;"',","'',")&amp;"},","")
        &amp; IF(OR(X101&lt;&gt;"",AD101&lt;&gt;"",AJ101&lt;&gt;"",AO101&lt;&gt;"",AT101&lt;&gt;"",AY101&lt;&gt;""),"['de']={"&amp;IF(X101&lt;&gt;"","'"&amp;X101&amp;"',","'',")&amp;IF(AD101&lt;&gt;"","'"&amp;AD101&amp;"',","'',")&amp;IF(AJ101&lt;&gt;"","'"&amp;AJ101&amp;"',","'',")&amp;IF(AO101&lt;&gt;"","'"&amp;AO101&amp;"',","'',")&amp;IF(AT101&lt;&gt;"","'"&amp;AT101&amp;"',","'',")&amp;IF(AY101&lt;&gt;"","'"&amp;AY101&amp;"',","'',")&amp;"},","")
     &amp; "}",""),"")),""),"")</f>
        <v>, dropMechanic={LIBSETS_DROP_MECHANIC_GROUP_DUNGEON_BOSS,LIBSETS_DROP_MECHANIC_GROUP_DUNGEON_BOSS}</v>
      </c>
      <c r="BG101" s="21" t="str">
        <f>IF(A101&lt;&gt;"",IF(F101&lt;&gt;"Not in the game (anymore)",
IF(OR(BA101&lt;&gt;"",BB101&lt;&gt;""),", addTooltip={" &amp; IF(BA101&lt;&gt;"","['en']='"&amp; BA101 &amp; "',","")  &amp; IF(AND(BA101&lt;&gt;"",BA101&lt;&gt;BB101), IF(BB101&lt;&gt;"","['de']='"&amp; BB101 &amp; "',",""),"") &amp; "},","")
&amp; "},"
&amp; IF(C101&lt;&gt;"",CONCATENATE(" --",C101," / ",B101,"   [",IF(R101&lt;&gt;"",R101,""),IF(AA101&lt;&gt;"",", "&amp;AA101,""),IF(AG101&lt;&gt;"",", "&amp;AG101,""),IF(AL101&lt;&gt;"",", "&amp;AL101,""),IF(AQ101&lt;&gt;"",", "&amp;AQ101,""),IF(AV101&lt;&gt;"",", "&amp;AV101,""),"]")),""),"")</f>
        <v>}, --Arms of Infernace / Waffen Infernals   [The Banished Cells I, Auridon, Auridon, Wayrest Sewers I, Elden Hollow I, Darkshade Caverns I]</v>
      </c>
    </row>
    <row r="102" spans="1:59" x14ac:dyDescent="0.25">
      <c r="A102" s="12">
        <v>121</v>
      </c>
      <c r="B102" t="s">
        <v>875</v>
      </c>
      <c r="C102" t="s">
        <v>876</v>
      </c>
      <c r="D102" s="3">
        <f>A102</f>
        <v>121</v>
      </c>
      <c r="G102" s="8" t="s">
        <v>1477</v>
      </c>
      <c r="I102" t="s">
        <v>91</v>
      </c>
      <c r="J102" t="s">
        <v>91</v>
      </c>
      <c r="K102">
        <v>194</v>
      </c>
      <c r="L102">
        <v>194</v>
      </c>
      <c r="M102">
        <v>194</v>
      </c>
      <c r="O102" s="65" t="s">
        <v>96</v>
      </c>
      <c r="Q102" s="3">
        <f>IF(AND(G102&lt;&gt;"LIBSETS_SETTYPE_BATTLEGROUND",G102&lt;&gt;"LIBSETS_SETTYPE_SPECIAL"), IF(R102&lt;&gt;"",VLOOKUP(R102,'ESO zone constants'!$D$3:$H$10001,5,FALSE),""),"")</f>
        <v>380</v>
      </c>
      <c r="R102" t="str">
        <f>IF(AND(O102&lt;&gt;"",NOT(ISERROR(O102))),O102,
IF(AND(P102&lt;&gt;"",ISNUMBER(P102),P102&gt;0,NOT(ISNA(P102))),VLOOKUP(P102,'ESO zone constants'!$A$3:$D$9999,4,FALSE),
IF(AND(K102&lt;&gt;"",K102&gt;0,NOT(ISERROR(K102))),VLOOKUP(K102,'ESO dumped WayshrineInfo'!$K$3:$N$9994,4,FALSE),"")))</f>
        <v>The Banished Cells I</v>
      </c>
      <c r="T102" s="19" t="str">
        <f>IF(AND(S102&lt;&gt;"",NOT(ISERROR(S102))),S102,IF(Q102&lt;&gt;"",IF(NOT(ISERROR(VLOOKUP(Q102,'ESO Dungeon constants'!$D$3:$H$9999,5,FALSE))),VLOOKUP(Q102,'ESO Dungeon constants'!$D$3:$I$9999,6,FALSE),VLOOKUP(Q102,'ESO zone constants'!$H$3:$K$9987,4,FALSE)),""))</f>
        <v>DLC_BASE_GAME</v>
      </c>
      <c r="U102" s="3" t="str">
        <f>IF(T102&lt;&gt;"",VLOOKUP(T102,'LibSets constants'!$B$4:$C$1003,2,FALSE),"")</f>
        <v>Included in base game</v>
      </c>
      <c r="V102" s="33" t="s">
        <v>3356</v>
      </c>
      <c r="Y102" s="65"/>
      <c r="Z102" s="3">
        <f>IF(AND(G102&lt;&gt;"LIBSETS_SETTYPE_BATTLEGROUND",G102&lt;&gt;"LIBSETS_SETTYPE_SPECIAL"),
IF(AND(Y102&lt;&gt;"",ISNUMBER(Y102),NOT(ISNA(Y102))),Y102,
   IF(AND(L102&lt;&gt;"",ISNUMBER(L102),L102&gt;0,NOT(ISNA(L102))),VLOOKUP(L102,'ESO dumped WayshrineInfo'!$K$3:$L$9994,2,FALSE),"")
),"")</f>
        <v>381</v>
      </c>
      <c r="AA102" t="str">
        <f>IF(AND(Z102&lt;&gt;"",ISNUMBER(Z102),NOT(ISNA(Z102))),VLOOKUP(Z102,'ESO zone constants'!$A$3:$D$9999,4,FALSE),"")</f>
        <v>Auridon</v>
      </c>
      <c r="AB102" s="33" t="s">
        <v>3356</v>
      </c>
      <c r="AC102" s="43"/>
      <c r="AD102" s="43"/>
      <c r="AE102" s="43"/>
      <c r="AF102" s="3">
        <f>IF(AND(G102&lt;&gt;"LIBSETS_SETTYPE_BATTLEGROUND",G102&lt;&gt;"LIBSETS_SETTYPE_SPECIAL"),
IF(AND(AE102&lt;&gt;"",ISNUMBER(AE102),NOT(ISNA(AE102))),AE102,
   IF(AND(M102&lt;&gt;"",ISNUMBER(M102),M102&gt;0,NOT(ISNA(M102))),VLOOKUP(M102,'ESO dumped WayshrineInfo'!$K$3:$L$9994,2,FALSE),"")
),"")</f>
        <v>381</v>
      </c>
      <c r="AG102" t="str">
        <f>IF(AND(AF102&lt;&gt;"",ISNUMBER(AF102),NOT(ISNA(AF102))),VLOOKUP(AF102,'ESO zone constants'!$A$3:$D$9999,4,FALSE),"")</f>
        <v>Auridon</v>
      </c>
      <c r="AH102" s="44"/>
      <c r="AI102" s="43"/>
      <c r="AJ102" s="43"/>
      <c r="AK102" s="3">
        <f>IF(AND(G102&lt;&gt;"LIBSETS_SETTYPE_BATTLEGROUND",G102&lt;&gt;"LIBSETS_SETTYPE_SPECIAL"),IF(AL102&lt;&gt;"",VLOOKUP(AL102,'ESO zone constants'!$D$3:$H$4953,5,FALSE),""),"")</f>
        <v>146</v>
      </c>
      <c r="AL102" t="s">
        <v>62</v>
      </c>
      <c r="AM102" s="44"/>
      <c r="AN102" s="43"/>
      <c r="AO102" s="43"/>
      <c r="AP102" s="3">
        <f>IF(AND(G102&lt;&gt;"LIBSETS_SETTYPE_BATTLEGROUND",G102&lt;&gt;"LIBSETS_SETTYPE_SPECIAL"),IF(AQ102&lt;&gt;"",VLOOKUP(AQ102,'ESO zone constants'!$D$3:$H$4953,5,FALSE),""),"")</f>
        <v>126</v>
      </c>
      <c r="AQ102" t="s">
        <v>43</v>
      </c>
      <c r="AR102" s="44"/>
      <c r="AS102" s="43"/>
      <c r="AT102" s="43"/>
      <c r="AU102" s="3">
        <f>IF(AND(G102&lt;&gt;"LIBSETS_SETTYPE_BATTLEGROUND",G102&lt;&gt;"LIBSETS_SETTYPE_SPECIAL"),IF(AV102&lt;&gt;"",VLOOKUP(AV102,'ESO zone constants'!$D$3:$H$4953,5,FALSE),""),"")</f>
        <v>63</v>
      </c>
      <c r="AV102" t="s">
        <v>61</v>
      </c>
      <c r="AW102" s="44"/>
      <c r="AX102" s="43"/>
      <c r="AY102" s="43"/>
      <c r="AZ102" s="83" t="s">
        <v>2667</v>
      </c>
      <c r="BA102" s="83"/>
      <c r="BB102" s="83"/>
      <c r="BC102" s="21" t="str">
        <f>IF(A102="???","--","")&amp;IF(F102&lt;&gt;"Not in the game (anymore)",IF(A102&lt;&gt;"",CONCATENATE("[",A102,"] = {wayshrines={")&amp;IF(K102&lt;&gt;"",CONCATENATE(K102,","),"")&amp;IF(L102&lt;&gt;"",CONCATENATE(L102,","),"")&amp;IF(M102&lt;&gt;"",CONCATENATE(M102,","),"")&amp;CONCATENATE("}")&amp;IF(VALUE(N102)&gt;0,CONCATENATE(", traitsNeeded=",N102),"")&amp;CONCATENATE(", dlcId=",IF(T102&lt;&gt;"",T102,"DLC_BASE_GAME")),""),"")</f>
        <v>[121] = {wayshrines={194,194,194,}, dlcId=DLC_BASE_GAME</v>
      </c>
      <c r="BD102" s="21" t="str">
        <f>IF(F102&lt;&gt;"Not in the game (anymore)",IF(A102&lt;&gt;"",IF(Q102&lt;&gt;"",CONCATENATE(", zoneIds={",Q102),"")&amp;IF(Z102&lt;&gt;"",CONCATENATE(",",Z102),"")&amp;IF(AF102&lt;&gt;"",CONCATENATE(",",AF102),"")&amp;IF(AK102&lt;&gt;"",CONCATENATE(",",AK102),"")&amp;IF(AP102&lt;&gt;"",CONCATENATE(",",AP102),"")&amp;IF(AU102&lt;&gt;"",CONCATENATE(",",AU102),"")&amp;IF(Q102&lt;&gt;"",CONCATENATE("}",""),"")&amp;IF(OR(I102="true",I102="false",I102&lt;&gt;""), CONCATENATE(", veteran=", I102), ""),""),"")</f>
        <v>, zoneIds={380,381,381,146,126,63}, veteran=false</v>
      </c>
      <c r="BE102" s="21" t="str">
        <f>IF(A102&lt;&gt;"",IF(F102&lt;&gt;"Not in the game (anymore)",IF(A102&lt;&gt;"",", setType="&amp;G102,"")&amp;IF(J102="true",", multiTrialSet=true",""),"")
&amp; IF(AND(H102&lt;&gt;"",ISNUMBER(H102)),", undauntedChestId=" &amp; H102,""),"")</f>
        <v>, setType=LIBSETS_SETTYPE_DUNGEON</v>
      </c>
      <c r="BF102" s="21" t="str">
        <f>IF(A102&lt;&gt;"",IF(F102&lt;&gt;"Not in the game (anymore)",IF(AZ102&lt;&gt;"",", isProcSetAllowedInPvP="&amp; AZ102,"")
&amp; IF(F102&lt;&gt;"Not in the game (anymore)",
  IF(V102&lt;&gt;"",", dropMechanic={"&amp;V102&amp;IF(AB102&lt;&gt;"",","&amp;AB102,"")&amp;IF(AH102&lt;&gt;"",","&amp;AH102,"")&amp;IF(AM102&lt;&gt;"",","&amp;AM102,"")&amp;IF(AR102&lt;&gt;"",","&amp;AR102,"")&amp;IF(AW102&lt;&gt;"",","&amp;AW102,"")&amp;"}"
     &amp;IF(OR(W102&lt;&gt;"",AC102&lt;&gt;"",AI102&lt;&gt;"",AN102&lt;&gt;"",AS102&lt;&gt;"",AX102&lt;&gt;"",X102&lt;&gt;"",AD102&lt;&gt;"",AJ102&lt;&gt;"",AO102&lt;&gt;"",AT102&lt;&gt;"",AY102&lt;&gt;""),", dropMechanicDropLocationNames={"
        &amp; IF(OR(W102&lt;&gt;"",AC102&lt;&gt;"",AI102&lt;&gt;"",AN102&lt;&gt;"",AS102&lt;&gt;"",AX102&lt;&gt;""),"['en']={"&amp;IF(W102&lt;&gt;"","'"&amp;W102&amp;"',","'',")&amp;IF(AC102&lt;&gt;"","'"&amp;AC102&amp;"',","'',")&amp;IF(AI102&lt;&gt;"","'"&amp;AI102&amp;"',","'',")&amp;IF(AN102&lt;&gt;"","'"&amp;AN102&amp;"',","'',")&amp;IF(AS102&lt;&gt;"","'"&amp;AS102&amp;"',","'',")&amp;IF(AX102&lt;&gt;"","'"&amp;AX102&amp;"',","'',")&amp;"},","")
        &amp; IF(OR(X102&lt;&gt;"",AD102&lt;&gt;"",AJ102&lt;&gt;"",AO102&lt;&gt;"",AT102&lt;&gt;"",AY102&lt;&gt;""),"['de']={"&amp;IF(X102&lt;&gt;"","'"&amp;X102&amp;"',","'',")&amp;IF(AD102&lt;&gt;"","'"&amp;AD102&amp;"',","'',")&amp;IF(AJ102&lt;&gt;"","'"&amp;AJ102&amp;"',","'',")&amp;IF(AO102&lt;&gt;"","'"&amp;AO102&amp;"',","'',")&amp;IF(AT102&lt;&gt;"","'"&amp;AT102&amp;"',","'',")&amp;IF(AY102&lt;&gt;"","'"&amp;AY102&amp;"',","'',")&amp;"},","")
     &amp; "}",""),"")),""),"")</f>
        <v>, dropMechanic={LIBSETS_DROP_MECHANIC_GROUP_DUNGEON_BOSS,LIBSETS_DROP_MECHANIC_GROUP_DUNGEON_BOSS}</v>
      </c>
      <c r="BG102" s="21" t="str">
        <f>IF(A102&lt;&gt;"",IF(F102&lt;&gt;"Not in the game (anymore)",
IF(OR(BA102&lt;&gt;"",BB102&lt;&gt;""),", addTooltip={" &amp; IF(BA102&lt;&gt;"","['en']='"&amp; BA102 &amp; "',","")  &amp; IF(AND(BA102&lt;&gt;"",BA102&lt;&gt;BB102), IF(BB102&lt;&gt;"","['de']='"&amp; BB102 &amp; "',",""),"") &amp; "},","")
&amp; "},"
&amp; IF(C102&lt;&gt;"",CONCATENATE(" --",C102," / ",B102,"   [",IF(R102&lt;&gt;"",R102,""),IF(AA102&lt;&gt;"",", "&amp;AA102,""),IF(AG102&lt;&gt;"",", "&amp;AG102,""),IF(AL102&lt;&gt;"",", "&amp;AL102,""),IF(AQ102&lt;&gt;"",", "&amp;AQ102,""),IF(AV102&lt;&gt;"",", "&amp;AV102,""),"]")),""),"")</f>
        <v>}, --Arms of the Ancestors / Waffen der Ahnen   [The Banished Cells I, Auridon, Auridon, Wayrest Sewers I, Elden Hollow I, Darkshade Caverns I]</v>
      </c>
    </row>
    <row r="103" spans="1:59" x14ac:dyDescent="0.25">
      <c r="A103" s="12">
        <v>122</v>
      </c>
      <c r="B103" t="s">
        <v>877</v>
      </c>
      <c r="C103" t="s">
        <v>878</v>
      </c>
      <c r="D103" s="3">
        <f>A103</f>
        <v>122</v>
      </c>
      <c r="G103" s="8" t="s">
        <v>1477</v>
      </c>
      <c r="I103" t="s">
        <v>91</v>
      </c>
      <c r="J103" t="s">
        <v>91</v>
      </c>
      <c r="K103">
        <v>190</v>
      </c>
      <c r="L103">
        <v>190</v>
      </c>
      <c r="M103">
        <v>190</v>
      </c>
      <c r="O103" s="65" t="s">
        <v>49</v>
      </c>
      <c r="Q103" s="3">
        <f>IF(AND(G103&lt;&gt;"LIBSETS_SETTYPE_BATTLEGROUND",G103&lt;&gt;"LIBSETS_SETTYPE_SPECIAL"), IF(R103&lt;&gt;"",VLOOKUP(R103,'ESO zone constants'!$D$3:$H$10001,5,FALSE),""),"")</f>
        <v>130</v>
      </c>
      <c r="R103" t="str">
        <f>IF(AND(O103&lt;&gt;"",NOT(ISERROR(O103))),O103,
IF(AND(P103&lt;&gt;"",ISNUMBER(P103),P103&gt;0,NOT(ISNA(P103))),VLOOKUP(P103,'ESO zone constants'!$A$3:$D$9999,4,FALSE),
IF(AND(K103&lt;&gt;"",K103&gt;0,NOT(ISERROR(K103))),VLOOKUP(K103,'ESO dumped WayshrineInfo'!$K$3:$N$9994,4,FALSE),"")))</f>
        <v>Crypt of Hearts I</v>
      </c>
      <c r="T103" s="19" t="str">
        <f>IF(AND(S103&lt;&gt;"",NOT(ISERROR(S103))),S103,IF(Q103&lt;&gt;"",IF(NOT(ISERROR(VLOOKUP(Q103,'ESO Dungeon constants'!$D$3:$H$9999,5,FALSE))),VLOOKUP(Q103,'ESO Dungeon constants'!$D$3:$I$9999,6,FALSE),VLOOKUP(Q103,'ESO zone constants'!$H$3:$K$9987,4,FALSE)),""))</f>
        <v>DLC_BASE_GAME</v>
      </c>
      <c r="U103" s="3" t="str">
        <f>IF(T103&lt;&gt;"",VLOOKUP(T103,'LibSets constants'!$B$4:$C$1003,2,FALSE),"")</f>
        <v>Included in base game</v>
      </c>
      <c r="V103" s="33" t="s">
        <v>3356</v>
      </c>
      <c r="Y103" s="65">
        <v>932</v>
      </c>
      <c r="Z103" s="3">
        <f>IF(AND(G103&lt;&gt;"LIBSETS_SETTYPE_BATTLEGROUND",G103&lt;&gt;"LIBSETS_SETTYPE_SPECIAL"),
IF(AND(Y103&lt;&gt;"",ISNUMBER(Y103),NOT(ISNA(Y103))),Y103,
   IF(AND(L103&lt;&gt;"",ISNUMBER(L103),L103&gt;0,NOT(ISNA(L103))),VLOOKUP(L103,'ESO dumped WayshrineInfo'!$K$3:$L$9994,2,FALSE),"")
),"")</f>
        <v>932</v>
      </c>
      <c r="AA103" t="str">
        <f>IF(AND(Z103&lt;&gt;"",ISNUMBER(Z103),NOT(ISNA(Z103))),VLOOKUP(Z103,'ESO zone constants'!$A$3:$D$9999,4,FALSE),"")</f>
        <v>Crypt of Hearts II</v>
      </c>
      <c r="AB103" s="33" t="s">
        <v>3356</v>
      </c>
      <c r="AC103" s="43"/>
      <c r="AD103" s="43"/>
      <c r="AE103" s="43"/>
      <c r="AF103" s="3">
        <f>IF(AND(G103&lt;&gt;"LIBSETS_SETTYPE_BATTLEGROUND",G103&lt;&gt;"LIBSETS_SETTYPE_SPECIAL"),
IF(AND(AE103&lt;&gt;"",ISNUMBER(AE103),NOT(ISNA(AE103))),AE103,
   IF(AND(M103&lt;&gt;"",ISNUMBER(M103),M103&gt;0,NOT(ISNA(M103))),VLOOKUP(M103,'ESO dumped WayshrineInfo'!$K$3:$L$9994,2,FALSE),"")
),"")</f>
        <v>20</v>
      </c>
      <c r="AG103" t="str">
        <f>IF(AND(AF103&lt;&gt;"",ISNUMBER(AF103),NOT(ISNA(AF103))),VLOOKUP(AF103,'ESO zone constants'!$A$3:$D$9999,4,FALSE),"")</f>
        <v>Rivenspire</v>
      </c>
      <c r="AH103" s="96" t="s">
        <v>3356</v>
      </c>
      <c r="AI103" s="43"/>
      <c r="AJ103" s="43"/>
      <c r="AK103" s="3" t="str">
        <f>IF(AND(G103&lt;&gt;"LIBSETS_SETTYPE_BATTLEGROUND",G103&lt;&gt;"LIBSETS_SETTYPE_SPECIAL"),IF(AL103&lt;&gt;"",VLOOKUP(AL103,'ESO zone constants'!$D$3:$H$4953,5,FALSE),""),"")</f>
        <v/>
      </c>
      <c r="AM103" s="44"/>
      <c r="AN103" s="43"/>
      <c r="AO103" s="43"/>
      <c r="AP103" s="3" t="str">
        <f>IF(AND(G103&lt;&gt;"LIBSETS_SETTYPE_BATTLEGROUND",G103&lt;&gt;"LIBSETS_SETTYPE_SPECIAL"),IF(AQ103&lt;&gt;"",VLOOKUP(AQ103,'ESO zone constants'!$D$3:$H$4953,5,FALSE),""),"")</f>
        <v/>
      </c>
      <c r="AR103" s="44"/>
      <c r="AS103" s="43"/>
      <c r="AT103" s="43"/>
      <c r="AU103" s="3" t="str">
        <f>IF(AND(G103&lt;&gt;"LIBSETS_SETTYPE_BATTLEGROUND",G103&lt;&gt;"LIBSETS_SETTYPE_SPECIAL"),IF(AV103&lt;&gt;"",VLOOKUP(AV103,'ESO zone constants'!$D$3:$H$4953,5,FALSE),""),"")</f>
        <v/>
      </c>
      <c r="AW103" s="44"/>
      <c r="AX103" s="43"/>
      <c r="AY103" s="43"/>
      <c r="AZ103" s="83" t="s">
        <v>2667</v>
      </c>
      <c r="BA103" s="83"/>
      <c r="BB103" s="83"/>
      <c r="BC103" s="21" t="str">
        <f>IF(A103="???","--","")&amp;IF(F103&lt;&gt;"Not in the game (anymore)",IF(A103&lt;&gt;"",CONCATENATE("[",A103,"] = {wayshrines={")&amp;IF(K103&lt;&gt;"",CONCATENATE(K103,","),"")&amp;IF(L103&lt;&gt;"",CONCATENATE(L103,","),"")&amp;IF(M103&lt;&gt;"",CONCATENATE(M103,","),"")&amp;CONCATENATE("}")&amp;IF(VALUE(N103)&gt;0,CONCATENATE(", traitsNeeded=",N103),"")&amp;CONCATENATE(", dlcId=",IF(T103&lt;&gt;"",T103,"DLC_BASE_GAME")),""),"")</f>
        <v>[122] = {wayshrines={190,190,190,}, dlcId=DLC_BASE_GAME</v>
      </c>
      <c r="BD103" s="21" t="str">
        <f>IF(F103&lt;&gt;"Not in the game (anymore)",IF(A103&lt;&gt;"",IF(Q103&lt;&gt;"",CONCATENATE(", zoneIds={",Q103),"")&amp;IF(Z103&lt;&gt;"",CONCATENATE(",",Z103),"")&amp;IF(AF103&lt;&gt;"",CONCATENATE(",",AF103),"")&amp;IF(AK103&lt;&gt;"",CONCATENATE(",",AK103),"")&amp;IF(AP103&lt;&gt;"",CONCATENATE(",",AP103),"")&amp;IF(AU103&lt;&gt;"",CONCATENATE(",",AU103),"")&amp;IF(Q103&lt;&gt;"",CONCATENATE("}",""),"")&amp;IF(OR(I103="true",I103="false",I103&lt;&gt;""), CONCATENATE(", veteran=", I103), ""),""),"")</f>
        <v>, zoneIds={130,932,20}, veteran=false</v>
      </c>
      <c r="BE103" s="21" t="str">
        <f>IF(A103&lt;&gt;"",IF(F103&lt;&gt;"Not in the game (anymore)",IF(A103&lt;&gt;"",", setType="&amp;G103,"")&amp;IF(J103="true",", multiTrialSet=true",""),"")
&amp; IF(AND(H103&lt;&gt;"",ISNUMBER(H103)),", undauntedChestId=" &amp; H103,""),"")</f>
        <v>, setType=LIBSETS_SETTYPE_DUNGEON</v>
      </c>
      <c r="BF103" s="21" t="str">
        <f>IF(A103&lt;&gt;"",IF(F103&lt;&gt;"Not in the game (anymore)",IF(AZ103&lt;&gt;"",", isProcSetAllowedInPvP="&amp; AZ103,"")
&amp; IF(F103&lt;&gt;"Not in the game (anymore)",
  IF(V103&lt;&gt;"",", dropMechanic={"&amp;V103&amp;IF(AB103&lt;&gt;"",","&amp;AB103,"")&amp;IF(AH103&lt;&gt;"",","&amp;AH103,"")&amp;IF(AM103&lt;&gt;"",","&amp;AM103,"")&amp;IF(AR103&lt;&gt;"",","&amp;AR103,"")&amp;IF(AW103&lt;&gt;"",","&amp;AW103,"")&amp;"}"
     &amp;IF(OR(W103&lt;&gt;"",AC103&lt;&gt;"",AI103&lt;&gt;"",AN103&lt;&gt;"",AS103&lt;&gt;"",AX103&lt;&gt;"",X103&lt;&gt;"",AD103&lt;&gt;"",AJ103&lt;&gt;"",AO103&lt;&gt;"",AT103&lt;&gt;"",AY103&lt;&gt;""),", dropMechanicDropLocationNames={"
        &amp; IF(OR(W103&lt;&gt;"",AC103&lt;&gt;"",AI103&lt;&gt;"",AN103&lt;&gt;"",AS103&lt;&gt;"",AX103&lt;&gt;""),"['en']={"&amp;IF(W103&lt;&gt;"","'"&amp;W103&amp;"',","'',")&amp;IF(AC103&lt;&gt;"","'"&amp;AC103&amp;"',","'',")&amp;IF(AI103&lt;&gt;"","'"&amp;AI103&amp;"',","'',")&amp;IF(AN103&lt;&gt;"","'"&amp;AN103&amp;"',","'',")&amp;IF(AS103&lt;&gt;"","'"&amp;AS103&amp;"',","'',")&amp;IF(AX103&lt;&gt;"","'"&amp;AX103&amp;"',","'',")&amp;"},","")
        &amp; IF(OR(X103&lt;&gt;"",AD103&lt;&gt;"",AJ103&lt;&gt;"",AO103&lt;&gt;"",AT103&lt;&gt;"",AY103&lt;&gt;""),"['de']={"&amp;IF(X103&lt;&gt;"","'"&amp;X103&amp;"',","'',")&amp;IF(AD103&lt;&gt;"","'"&amp;AD103&amp;"',","'',")&amp;IF(AJ103&lt;&gt;"","'"&amp;AJ103&amp;"',","'',")&amp;IF(AO103&lt;&gt;"","'"&amp;AO103&amp;"',","'',")&amp;IF(AT103&lt;&gt;"","'"&amp;AT103&amp;"',","'',")&amp;IF(AY103&lt;&gt;"","'"&amp;AY103&amp;"',","'',")&amp;"},","")
     &amp; "}",""),"")),""),"")</f>
        <v>, dropMechanic={LIBSETS_DROP_MECHANIC_GROUP_DUNGEON_BOSS,LIBSETS_DROP_MECHANIC_GROUP_DUNGEON_BOSS,LIBSETS_DROP_MECHANIC_GROUP_DUNGEON_BOSS}</v>
      </c>
      <c r="BG103" s="21" t="str">
        <f>IF(A103&lt;&gt;"",IF(F103&lt;&gt;"Not in the game (anymore)",
IF(OR(BA103&lt;&gt;"",BB103&lt;&gt;""),", addTooltip={" &amp; IF(BA103&lt;&gt;"","['en']='"&amp; BA103 &amp; "',","")  &amp; IF(AND(BA103&lt;&gt;"",BA103&lt;&gt;BB103), IF(BB103&lt;&gt;"","['de']='"&amp; BB103 &amp; "',",""),"") &amp; "},","")
&amp; "},"
&amp; IF(C103&lt;&gt;"",CONCATENATE(" --",C103," / ",B103,"   [",IF(R103&lt;&gt;"",R103,""),IF(AA103&lt;&gt;"",", "&amp;AA103,""),IF(AG103&lt;&gt;"",", "&amp;AG103,""),IF(AL103&lt;&gt;"",", "&amp;AL103,""),IF(AQ103&lt;&gt;"",", "&amp;AQ103,""),IF(AV103&lt;&gt;"",", "&amp;AV103,""),"]")),""),"")</f>
        <v>}, --Ebon Armory / Ebenerzarsenal   [Crypt of Hearts I, Crypt of Hearts II, Rivenspire]</v>
      </c>
    </row>
    <row r="104" spans="1:59" x14ac:dyDescent="0.25">
      <c r="A104" s="12">
        <v>123</v>
      </c>
      <c r="B104" t="s">
        <v>879</v>
      </c>
      <c r="C104" t="s">
        <v>2592</v>
      </c>
      <c r="D104" s="3">
        <f>A104</f>
        <v>123</v>
      </c>
      <c r="G104" s="8" t="s">
        <v>1477</v>
      </c>
      <c r="I104" t="s">
        <v>91</v>
      </c>
      <c r="J104" t="s">
        <v>91</v>
      </c>
      <c r="K104">
        <v>185</v>
      </c>
      <c r="L104">
        <v>185</v>
      </c>
      <c r="M104">
        <v>185</v>
      </c>
      <c r="O104" s="65" t="s">
        <v>59</v>
      </c>
      <c r="Q104" s="3">
        <f>IF(AND(G104&lt;&gt;"LIBSETS_SETTYPE_BATTLEGROUND",G104&lt;&gt;"LIBSETS_SETTYPE_SPECIAL"), IF(R104&lt;&gt;"",VLOOKUP(R104,'ESO zone constants'!$D$3:$H$10001,5,FALSE),""),"")</f>
        <v>31</v>
      </c>
      <c r="R104" t="str">
        <f>IF(AND(O104&lt;&gt;"",NOT(ISERROR(O104))),O104,
IF(AND(P104&lt;&gt;"",ISNUMBER(P104),P104&gt;0,NOT(ISNA(P104))),VLOOKUP(P104,'ESO zone constants'!$A$3:$D$9999,4,FALSE),
IF(AND(K104&lt;&gt;"",K104&gt;0,NOT(ISERROR(K104))),VLOOKUP(K104,'ESO dumped WayshrineInfo'!$K$3:$N$9994,4,FALSE),"")))</f>
        <v>Selene's Web</v>
      </c>
      <c r="T104" s="19" t="str">
        <f>IF(AND(S104&lt;&gt;"",NOT(ISERROR(S104))),S104,IF(Q104&lt;&gt;"",IF(NOT(ISERROR(VLOOKUP(Q104,'ESO Dungeon constants'!$D$3:$H$9999,5,FALSE))),VLOOKUP(Q104,'ESO Dungeon constants'!$D$3:$I$9999,6,FALSE),VLOOKUP(Q104,'ESO zone constants'!$H$3:$K$9987,4,FALSE)),""))</f>
        <v>DLC_BASE_GAME</v>
      </c>
      <c r="U104" s="3" t="str">
        <f>IF(T104&lt;&gt;"",VLOOKUP(T104,'LibSets constants'!$B$4:$C$1003,2,FALSE),"")</f>
        <v>Included in base game</v>
      </c>
      <c r="V104" s="33" t="s">
        <v>3356</v>
      </c>
      <c r="Y104" s="65"/>
      <c r="Z104" s="3">
        <f>IF(AND(G104&lt;&gt;"LIBSETS_SETTYPE_BATTLEGROUND",G104&lt;&gt;"LIBSETS_SETTYPE_SPECIAL"),
IF(AND(Y104&lt;&gt;"",ISNUMBER(Y104),NOT(ISNA(Y104))),Y104,
   IF(AND(L104&lt;&gt;"",ISNUMBER(L104),L104&gt;0,NOT(ISNA(L104))),VLOOKUP(L104,'ESO dumped WayshrineInfo'!$K$3:$L$9994,2,FALSE),"")
),"")</f>
        <v>382</v>
      </c>
      <c r="AA104" t="str">
        <f>IF(AND(Z104&lt;&gt;"",ISNUMBER(Z104),NOT(ISNA(Z104))),VLOOKUP(Z104,'ESO zone constants'!$A$3:$D$9999,4,FALSE),"")</f>
        <v>Reaper's March</v>
      </c>
      <c r="AB104" s="33" t="s">
        <v>3356</v>
      </c>
      <c r="AF104" s="3">
        <f>IF(AND(G104&lt;&gt;"LIBSETS_SETTYPE_BATTLEGROUND",G104&lt;&gt;"LIBSETS_SETTYPE_SPECIAL"),
IF(AND(AE104&lt;&gt;"",ISNUMBER(AE104),NOT(ISNA(AE104))),AE104,
   IF(AND(M104&lt;&gt;"",ISNUMBER(M104),M104&gt;0,NOT(ISNA(M104))),VLOOKUP(M104,'ESO dumped WayshrineInfo'!$K$3:$L$9994,2,FALSE),"")
),"")</f>
        <v>382</v>
      </c>
      <c r="AG104" t="str">
        <f>IF(AND(AF104&lt;&gt;"",ISNUMBER(AF104),NOT(ISNA(AF104))),VLOOKUP(AF104,'ESO zone constants'!$A$3:$D$9999,4,FALSE),"")</f>
        <v>Reaper's March</v>
      </c>
      <c r="AH104" s="44"/>
      <c r="AK104" s="3" t="str">
        <f>IF(AND(G104&lt;&gt;"LIBSETS_SETTYPE_BATTLEGROUND",G104&lt;&gt;"LIBSETS_SETTYPE_SPECIAL"),IF(AL104&lt;&gt;"",VLOOKUP(AL104,'ESO zone constants'!$D$3:$H$4953,5,FALSE),""),"")</f>
        <v/>
      </c>
      <c r="AM104" s="44"/>
      <c r="AP104" s="3" t="str">
        <f>IF(AND(G104&lt;&gt;"LIBSETS_SETTYPE_BATTLEGROUND",G104&lt;&gt;"LIBSETS_SETTYPE_SPECIAL"),IF(AQ104&lt;&gt;"",VLOOKUP(AQ104,'ESO zone constants'!$D$3:$H$4953,5,FALSE),""),"")</f>
        <v/>
      </c>
      <c r="AR104" s="44"/>
      <c r="AU104" s="3" t="str">
        <f>IF(AND(G104&lt;&gt;"LIBSETS_SETTYPE_BATTLEGROUND",G104&lt;&gt;"LIBSETS_SETTYPE_SPECIAL"),IF(AV104&lt;&gt;"",VLOOKUP(AV104,'ESO zone constants'!$D$3:$H$4953,5,FALSE),""),"")</f>
        <v/>
      </c>
      <c r="AW104" s="44"/>
      <c r="AZ104" s="83" t="s">
        <v>2667</v>
      </c>
      <c r="BA104" s="83"/>
      <c r="BB104" s="83"/>
      <c r="BC104" s="21" t="str">
        <f>IF(A104="???","--","")&amp;IF(F104&lt;&gt;"Not in the game (anymore)",IF(A104&lt;&gt;"",CONCATENATE("[",A104,"] = {wayshrines={")&amp;IF(K104&lt;&gt;"",CONCATENATE(K104,","),"")&amp;IF(L104&lt;&gt;"",CONCATENATE(L104,","),"")&amp;IF(M104&lt;&gt;"",CONCATENATE(M104,","),"")&amp;CONCATENATE("}")&amp;IF(VALUE(N104)&gt;0,CONCATENATE(", traitsNeeded=",N104),"")&amp;CONCATENATE(", dlcId=",IF(T104&lt;&gt;"",T104,"DLC_BASE_GAME")),""),"")</f>
        <v>[123] = {wayshrines={185,185,185,}, dlcId=DLC_BASE_GAME</v>
      </c>
      <c r="BD104" s="21" t="str">
        <f>IF(F104&lt;&gt;"Not in the game (anymore)",IF(A104&lt;&gt;"",IF(Q104&lt;&gt;"",CONCATENATE(", zoneIds={",Q104),"")&amp;IF(Z104&lt;&gt;"",CONCATENATE(",",Z104),"")&amp;IF(AF104&lt;&gt;"",CONCATENATE(",",AF104),"")&amp;IF(AK104&lt;&gt;"",CONCATENATE(",",AK104),"")&amp;IF(AP104&lt;&gt;"",CONCATENATE(",",AP104),"")&amp;IF(AU104&lt;&gt;"",CONCATENATE(",",AU104),"")&amp;IF(Q104&lt;&gt;"",CONCATENATE("}",""),"")&amp;IF(OR(I104="true",I104="false",I104&lt;&gt;""), CONCATENATE(", veteran=", I104), ""),""),"")</f>
        <v>, zoneIds={31,382,382}, veteran=false</v>
      </c>
      <c r="BE104" s="21" t="str">
        <f>IF(A104&lt;&gt;"",IF(F104&lt;&gt;"Not in the game (anymore)",IF(A104&lt;&gt;"",", setType="&amp;G104,"")&amp;IF(J104="true",", multiTrialSet=true",""),"")
&amp; IF(AND(H104&lt;&gt;"",ISNUMBER(H104)),", undauntedChestId=" &amp; H104,""),"")</f>
        <v>, setType=LIBSETS_SETTYPE_DUNGEON</v>
      </c>
      <c r="BF104" s="21" t="str">
        <f>IF(A104&lt;&gt;"",IF(F104&lt;&gt;"Not in the game (anymore)",IF(AZ104&lt;&gt;"",", isProcSetAllowedInPvP="&amp; AZ104,"")
&amp; IF(F104&lt;&gt;"Not in the game (anymore)",
  IF(V104&lt;&gt;"",", dropMechanic={"&amp;V104&amp;IF(AB104&lt;&gt;"",","&amp;AB104,"")&amp;IF(AH104&lt;&gt;"",","&amp;AH104,"")&amp;IF(AM104&lt;&gt;"",","&amp;AM104,"")&amp;IF(AR104&lt;&gt;"",","&amp;AR104,"")&amp;IF(AW104&lt;&gt;"",","&amp;AW104,"")&amp;"}"
     &amp;IF(OR(W104&lt;&gt;"",AC104&lt;&gt;"",AI104&lt;&gt;"",AN104&lt;&gt;"",AS104&lt;&gt;"",AX104&lt;&gt;"",X104&lt;&gt;"",AD104&lt;&gt;"",AJ104&lt;&gt;"",AO104&lt;&gt;"",AT104&lt;&gt;"",AY104&lt;&gt;""),", dropMechanicDropLocationNames={"
        &amp; IF(OR(W104&lt;&gt;"",AC104&lt;&gt;"",AI104&lt;&gt;"",AN104&lt;&gt;"",AS104&lt;&gt;"",AX104&lt;&gt;""),"['en']={"&amp;IF(W104&lt;&gt;"","'"&amp;W104&amp;"',","'',")&amp;IF(AC104&lt;&gt;"","'"&amp;AC104&amp;"',","'',")&amp;IF(AI104&lt;&gt;"","'"&amp;AI104&amp;"',","'',")&amp;IF(AN104&lt;&gt;"","'"&amp;AN104&amp;"',","'',")&amp;IF(AS104&lt;&gt;"","'"&amp;AS104&amp;"',","'',")&amp;IF(AX104&lt;&gt;"","'"&amp;AX104&amp;"',","'',")&amp;"},","")
        &amp; IF(OR(X104&lt;&gt;"",AD104&lt;&gt;"",AJ104&lt;&gt;"",AO104&lt;&gt;"",AT104&lt;&gt;"",AY104&lt;&gt;""),"['de']={"&amp;IF(X104&lt;&gt;"","'"&amp;X104&amp;"',","'',")&amp;IF(AD104&lt;&gt;"","'"&amp;AD104&amp;"',","'',")&amp;IF(AJ104&lt;&gt;"","'"&amp;AJ104&amp;"',","'',")&amp;IF(AO104&lt;&gt;"","'"&amp;AO104&amp;"',","'',")&amp;IF(AT104&lt;&gt;"","'"&amp;AT104&amp;"',","'',")&amp;IF(AY104&lt;&gt;"","'"&amp;AY104&amp;"',","'',")&amp;"},","")
     &amp; "}",""),"")),""),"")</f>
        <v>, dropMechanic={LIBSETS_DROP_MECHANIC_GROUP_DUNGEON_BOSS,LIBSETS_DROP_MECHANIC_GROUP_DUNGEON_BOSS}</v>
      </c>
      <c r="BG104" s="21" t="str">
        <f>IF(A104&lt;&gt;"",IF(F104&lt;&gt;"Not in the game (anymore)",
IF(OR(BA104&lt;&gt;"",BB104&lt;&gt;""),", addTooltip={" &amp; IF(BA104&lt;&gt;"","['en']='"&amp; BA104 &amp; "',","")  &amp; IF(AND(BA104&lt;&gt;"",BA104&lt;&gt;BB104), IF(BB104&lt;&gt;"","['de']='"&amp; BB104 &amp; "',",""),"") &amp; "},","")
&amp; "},"
&amp; IF(C104&lt;&gt;"",CONCATENATE(" --",C104," / ",B104,"   [",IF(R104&lt;&gt;"",R104,""),IF(AA104&lt;&gt;"",", "&amp;AA104,""),IF(AG104&lt;&gt;"",", "&amp;AG104,""),IF(AL104&lt;&gt;"",", "&amp;AL104,""),IF(AQ104&lt;&gt;"",", "&amp;AQ104,""),IF(AV104&lt;&gt;"",", "&amp;AV104,""),"]")),""),"")</f>
        <v>}, --Hircine\'s Veneer / Hircines Schein   [Selene's Web, Reaper's March, Reaper's March]</v>
      </c>
    </row>
    <row r="105" spans="1:59" x14ac:dyDescent="0.25">
      <c r="A105" s="12">
        <v>124</v>
      </c>
      <c r="B105" t="s">
        <v>880</v>
      </c>
      <c r="C105" t="s">
        <v>2593</v>
      </c>
      <c r="D105" s="3">
        <f>A105</f>
        <v>124</v>
      </c>
      <c r="G105" s="8" t="s">
        <v>1477</v>
      </c>
      <c r="I105" t="s">
        <v>91</v>
      </c>
      <c r="J105" t="s">
        <v>91</v>
      </c>
      <c r="K105">
        <v>184</v>
      </c>
      <c r="L105">
        <v>184</v>
      </c>
      <c r="M105">
        <v>184</v>
      </c>
      <c r="O105" s="65" t="s">
        <v>47</v>
      </c>
      <c r="Q105" s="3">
        <f>IF(AND(G105&lt;&gt;"LIBSETS_SETTYPE_BATTLEGROUND",G105&lt;&gt;"LIBSETS_SETTYPE_SPECIAL"), IF(R105&lt;&gt;"",VLOOKUP(R105,'ESO zone constants'!$D$3:$H$10001,5,FALSE),""),"")</f>
        <v>11</v>
      </c>
      <c r="R105" t="str">
        <f>IF(AND(O105&lt;&gt;"",NOT(ISERROR(O105))),O105,
IF(AND(P105&lt;&gt;"",ISNUMBER(P105),P105&gt;0,NOT(ISNA(P105))),VLOOKUP(P105,'ESO zone constants'!$A$3:$D$9999,4,FALSE),
IF(AND(K105&lt;&gt;"",K105&gt;0,NOT(ISERROR(K105))),VLOOKUP(K105,'ESO dumped WayshrineInfo'!$K$3:$N$9994,4,FALSE),"")))</f>
        <v>Vaults of Madness</v>
      </c>
      <c r="T105" s="19" t="str">
        <f>IF(AND(S105&lt;&gt;"",NOT(ISERROR(S105))),S105,IF(Q105&lt;&gt;"",IF(NOT(ISERROR(VLOOKUP(Q105,'ESO Dungeon constants'!$D$3:$H$9999,5,FALSE))),VLOOKUP(Q105,'ESO Dungeon constants'!$D$3:$I$9999,6,FALSE),VLOOKUP(Q105,'ESO zone constants'!$H$3:$K$9987,4,FALSE)),""))</f>
        <v>DLC_BASE_GAME</v>
      </c>
      <c r="U105" s="3" t="str">
        <f>IF(T105&lt;&gt;"",VLOOKUP(T105,'LibSets constants'!$B$4:$C$1003,2,FALSE),"")</f>
        <v>Included in base game</v>
      </c>
      <c r="V105" s="33" t="s">
        <v>3356</v>
      </c>
      <c r="Y105" s="65"/>
      <c r="Z105" s="3">
        <f>IF(AND(G105&lt;&gt;"LIBSETS_SETTYPE_BATTLEGROUND",G105&lt;&gt;"LIBSETS_SETTYPE_SPECIAL"),
IF(AND(Y105&lt;&gt;"",ISNUMBER(Y105),NOT(ISNA(Y105))),Y105,
   IF(AND(L105&lt;&gt;"",ISNUMBER(L105),L105&gt;0,NOT(ISNA(L105))),VLOOKUP(L105,'ESO dumped WayshrineInfo'!$K$3:$L$9994,2,FALSE),"")
),"")</f>
        <v>347</v>
      </c>
      <c r="AA105" t="str">
        <f>IF(AND(Z105&lt;&gt;"",ISNUMBER(Z105),NOT(ISNA(Z105))),VLOOKUP(Z105,'ESO zone constants'!$A$3:$D$9999,4,FALSE),"")</f>
        <v>Coldharbour</v>
      </c>
      <c r="AB105" s="33" t="s">
        <v>3356</v>
      </c>
      <c r="AC105" s="43"/>
      <c r="AD105" s="43"/>
      <c r="AE105" s="43"/>
      <c r="AF105" s="3">
        <f>IF(AND(G105&lt;&gt;"LIBSETS_SETTYPE_BATTLEGROUND",G105&lt;&gt;"LIBSETS_SETTYPE_SPECIAL"),
IF(AND(AE105&lt;&gt;"",ISNUMBER(AE105),NOT(ISNA(AE105))),AE105,
   IF(AND(M105&lt;&gt;"",ISNUMBER(M105),M105&gt;0,NOT(ISNA(M105))),VLOOKUP(M105,'ESO dumped WayshrineInfo'!$K$3:$L$9994,2,FALSE),"")
),"")</f>
        <v>347</v>
      </c>
      <c r="AG105" t="str">
        <f>IF(AND(AF105&lt;&gt;"",ISNUMBER(AF105),NOT(ISNA(AF105))),VLOOKUP(AF105,'ESO zone constants'!$A$3:$D$9999,4,FALSE),"")</f>
        <v>Coldharbour</v>
      </c>
      <c r="AH105" s="44"/>
      <c r="AI105" s="43"/>
      <c r="AJ105" s="43"/>
      <c r="AK105" s="3" t="str">
        <f>IF(AND(G105&lt;&gt;"LIBSETS_SETTYPE_BATTLEGROUND",G105&lt;&gt;"LIBSETS_SETTYPE_SPECIAL"),IF(AL105&lt;&gt;"",VLOOKUP(AL105,'ESO zone constants'!$D$3:$H$4953,5,FALSE),""),"")</f>
        <v/>
      </c>
      <c r="AM105" s="44"/>
      <c r="AN105" s="43"/>
      <c r="AO105" s="43"/>
      <c r="AP105" s="3" t="str">
        <f>IF(AND(G105&lt;&gt;"LIBSETS_SETTYPE_BATTLEGROUND",G105&lt;&gt;"LIBSETS_SETTYPE_SPECIAL"),IF(AQ105&lt;&gt;"",VLOOKUP(AQ105,'ESO zone constants'!$D$3:$H$4953,5,FALSE),""),"")</f>
        <v/>
      </c>
      <c r="AR105" s="44"/>
      <c r="AS105" s="43"/>
      <c r="AT105" s="43"/>
      <c r="AU105" s="3" t="str">
        <f>IF(AND(G105&lt;&gt;"LIBSETS_SETTYPE_BATTLEGROUND",G105&lt;&gt;"LIBSETS_SETTYPE_SPECIAL"),IF(AV105&lt;&gt;"",VLOOKUP(AV105,'ESO zone constants'!$D$3:$H$4953,5,FALSE),""),"")</f>
        <v/>
      </c>
      <c r="AW105" s="44"/>
      <c r="AX105" s="43"/>
      <c r="AY105" s="43"/>
      <c r="AZ105" s="83" t="s">
        <v>2667</v>
      </c>
      <c r="BA105" s="83"/>
      <c r="BB105" s="83"/>
      <c r="BC105" s="21" t="str">
        <f>IF(A105="???","--","")&amp;IF(F105&lt;&gt;"Not in the game (anymore)",IF(A105&lt;&gt;"",CONCATENATE("[",A105,"] = {wayshrines={")&amp;IF(K105&lt;&gt;"",CONCATENATE(K105,","),"")&amp;IF(L105&lt;&gt;"",CONCATENATE(L105,","),"")&amp;IF(M105&lt;&gt;"",CONCATENATE(M105,","),"")&amp;CONCATENATE("}")&amp;IF(VALUE(N105)&gt;0,CONCATENATE(", traitsNeeded=",N105),"")&amp;CONCATENATE(", dlcId=",IF(T105&lt;&gt;"",T105,"DLC_BASE_GAME")),""),"")</f>
        <v>[124] = {wayshrines={184,184,184,}, dlcId=DLC_BASE_GAME</v>
      </c>
      <c r="BD105" s="21" t="str">
        <f>IF(F105&lt;&gt;"Not in the game (anymore)",IF(A105&lt;&gt;"",IF(Q105&lt;&gt;"",CONCATENATE(", zoneIds={",Q105),"")&amp;IF(Z105&lt;&gt;"",CONCATENATE(",",Z105),"")&amp;IF(AF105&lt;&gt;"",CONCATENATE(",",AF105),"")&amp;IF(AK105&lt;&gt;"",CONCATENATE(",",AK105),"")&amp;IF(AP105&lt;&gt;"",CONCATENATE(",",AP105),"")&amp;IF(AU105&lt;&gt;"",CONCATENATE(",",AU105),"")&amp;IF(Q105&lt;&gt;"",CONCATENATE("}",""),"")&amp;IF(OR(I105="true",I105="false",I105&lt;&gt;""), CONCATENATE(", veteran=", I105), ""),""),"")</f>
        <v>, zoneIds={11,347,347}, veteran=false</v>
      </c>
      <c r="BE105" s="21" t="str">
        <f>IF(A105&lt;&gt;"",IF(F105&lt;&gt;"Not in the game (anymore)",IF(A105&lt;&gt;"",", setType="&amp;G105,"")&amp;IF(J105="true",", multiTrialSet=true",""),"")
&amp; IF(AND(H105&lt;&gt;"",ISNUMBER(H105)),", undauntedChestId=" &amp; H105,""),"")</f>
        <v>, setType=LIBSETS_SETTYPE_DUNGEON</v>
      </c>
      <c r="BF105" s="21" t="str">
        <f>IF(A105&lt;&gt;"",IF(F105&lt;&gt;"Not in the game (anymore)",IF(AZ105&lt;&gt;"",", isProcSetAllowedInPvP="&amp; AZ105,"")
&amp; IF(F105&lt;&gt;"Not in the game (anymore)",
  IF(V105&lt;&gt;"",", dropMechanic={"&amp;V105&amp;IF(AB105&lt;&gt;"",","&amp;AB105,"")&amp;IF(AH105&lt;&gt;"",","&amp;AH105,"")&amp;IF(AM105&lt;&gt;"",","&amp;AM105,"")&amp;IF(AR105&lt;&gt;"",","&amp;AR105,"")&amp;IF(AW105&lt;&gt;"",","&amp;AW105,"")&amp;"}"
     &amp;IF(OR(W105&lt;&gt;"",AC105&lt;&gt;"",AI105&lt;&gt;"",AN105&lt;&gt;"",AS105&lt;&gt;"",AX105&lt;&gt;"",X105&lt;&gt;"",AD105&lt;&gt;"",AJ105&lt;&gt;"",AO105&lt;&gt;"",AT105&lt;&gt;"",AY105&lt;&gt;""),", dropMechanicDropLocationNames={"
        &amp; IF(OR(W105&lt;&gt;"",AC105&lt;&gt;"",AI105&lt;&gt;"",AN105&lt;&gt;"",AS105&lt;&gt;"",AX105&lt;&gt;""),"['en']={"&amp;IF(W105&lt;&gt;"","'"&amp;W105&amp;"',","'',")&amp;IF(AC105&lt;&gt;"","'"&amp;AC105&amp;"',","'',")&amp;IF(AI105&lt;&gt;"","'"&amp;AI105&amp;"',","'',")&amp;IF(AN105&lt;&gt;"","'"&amp;AN105&amp;"',","'',")&amp;IF(AS105&lt;&gt;"","'"&amp;AS105&amp;"',","'',")&amp;IF(AX105&lt;&gt;"","'"&amp;AX105&amp;"',","'',")&amp;"},","")
        &amp; IF(OR(X105&lt;&gt;"",AD105&lt;&gt;"",AJ105&lt;&gt;"",AO105&lt;&gt;"",AT105&lt;&gt;"",AY105&lt;&gt;""),"['de']={"&amp;IF(X105&lt;&gt;"","'"&amp;X105&amp;"',","'',")&amp;IF(AD105&lt;&gt;"","'"&amp;AD105&amp;"',","'',")&amp;IF(AJ105&lt;&gt;"","'"&amp;AJ105&amp;"',","'',")&amp;IF(AO105&lt;&gt;"","'"&amp;AO105&amp;"',","'',")&amp;IF(AT105&lt;&gt;"","'"&amp;AT105&amp;"',","'',")&amp;IF(AY105&lt;&gt;"","'"&amp;AY105&amp;"',","'',")&amp;"},","")
     &amp; "}",""),"")),""),"")</f>
        <v>, dropMechanic={LIBSETS_DROP_MECHANIC_GROUP_DUNGEON_BOSS,LIBSETS_DROP_MECHANIC_GROUP_DUNGEON_BOSS}</v>
      </c>
      <c r="BG105" s="21" t="str">
        <f>IF(A105&lt;&gt;"",IF(F105&lt;&gt;"Not in the game (anymore)",
IF(OR(BA105&lt;&gt;"",BB105&lt;&gt;""),", addTooltip={" &amp; IF(BA105&lt;&gt;"","['en']='"&amp; BA105 &amp; "',","")  &amp; IF(AND(BA105&lt;&gt;"",BA105&lt;&gt;BB105), IF(BB105&lt;&gt;"","['de']='"&amp; BB105 &amp; "',",""),"") &amp; "},","")
&amp; "},"
&amp; IF(C105&lt;&gt;"",CONCATENATE(" --",C105," / ",B105,"   [",IF(R105&lt;&gt;"",R105,""),IF(AA105&lt;&gt;"",", "&amp;AA105,""),IF(AG105&lt;&gt;"",", "&amp;AG105,""),IF(AL105&lt;&gt;"",", "&amp;AL105,""),IF(AQ105&lt;&gt;"",", "&amp;AQ105,""),IF(AV105&lt;&gt;"",", "&amp;AV105,""),"]")),""),"")</f>
        <v>}, --The Worm\'s Raiment / Garderobe des Wurms   [Vaults of Madness, Coldharbour, Coldharbour]</v>
      </c>
    </row>
    <row r="106" spans="1:59" x14ac:dyDescent="0.25">
      <c r="A106" s="12">
        <v>125</v>
      </c>
      <c r="B106" t="s">
        <v>881</v>
      </c>
      <c r="C106" t="s">
        <v>882</v>
      </c>
      <c r="D106" s="3">
        <f>A106</f>
        <v>125</v>
      </c>
      <c r="G106" s="8" t="s">
        <v>1475</v>
      </c>
      <c r="I106" t="s">
        <v>91</v>
      </c>
      <c r="J106" t="s">
        <v>91</v>
      </c>
      <c r="K106">
        <v>-1</v>
      </c>
      <c r="L106">
        <v>-1</v>
      </c>
      <c r="M106">
        <v>-1</v>
      </c>
      <c r="O106" s="65" t="s">
        <v>125</v>
      </c>
      <c r="Q106" s="3">
        <f>IF(AND(G106&lt;&gt;"LIBSETS_SETTYPE_BATTLEGROUND",G106&lt;&gt;"LIBSETS_SETTYPE_SPECIAL"), IF(R106&lt;&gt;"",VLOOKUP(R106,'ESO zone constants'!$D$3:$H$10001,5,FALSE),""),"")</f>
        <v>181</v>
      </c>
      <c r="R106" t="str">
        <f>IF(AND(O106&lt;&gt;"",NOT(ISERROR(O106))),O106,
IF(AND(P106&lt;&gt;"",ISNUMBER(P106),P106&gt;0,NOT(ISNA(P106))),VLOOKUP(P106,'ESO zone constants'!$A$3:$D$9999,4,FALSE),
IF(AND(K106&lt;&gt;"",K106&gt;0,NOT(ISERROR(K106))),VLOOKUP(K106,'ESO dumped WayshrineInfo'!$K$3:$N$9994,4,FALSE),"")))</f>
        <v>Cyrodiil</v>
      </c>
      <c r="T106" s="19" t="str">
        <f>IF(AND(S106&lt;&gt;"",NOT(ISERROR(S106))),S106,IF(Q106&lt;&gt;"",IF(NOT(ISERROR(VLOOKUP(Q106,'ESO Dungeon constants'!$D$3:$H$9999,5,FALSE))),VLOOKUP(Q106,'ESO Dungeon constants'!$D$3:$I$9999,6,FALSE),VLOOKUP(Q106,'ESO zone constants'!$H$3:$K$9987,4,FALSE)),""))</f>
        <v>DLC_BASE_GAME</v>
      </c>
      <c r="U106" s="3" t="str">
        <f>IF(T106&lt;&gt;"",VLOOKUP(T106,'LibSets constants'!$B$4:$C$1003,2,FALSE),"")</f>
        <v>Included in base game</v>
      </c>
      <c r="V106" s="33" t="s">
        <v>2801</v>
      </c>
      <c r="Y106" s="65"/>
      <c r="Z106" s="3" t="str">
        <f>IF(AND(G106&lt;&gt;"LIBSETS_SETTYPE_BATTLEGROUND",G106&lt;&gt;"LIBSETS_SETTYPE_SPECIAL"),
IF(AND(Y106&lt;&gt;"",ISNUMBER(Y106),NOT(ISNA(Y106))),Y106,
   IF(AND(L106&lt;&gt;"",ISNUMBER(L106),L106&gt;0,NOT(ISNA(L106))),VLOOKUP(L106,'ESO dumped WayshrineInfo'!$K$3:$L$9994,2,FALSE),"")
),"")</f>
        <v/>
      </c>
      <c r="AA106" t="str">
        <f>IF(AND(Z106&lt;&gt;"",ISNUMBER(Z106),NOT(ISNA(Z106))),VLOOKUP(Z106,'ESO zone constants'!$A$3:$D$9999,4,FALSE),"")</f>
        <v/>
      </c>
      <c r="AC106" s="43" t="str">
        <f>IF(AB106&lt;&gt;"",IF(AB106&lt;&gt;"LIBSETS_DROP_MECHANIC_MONSTER_NAME",VLOOKUP(AB106,'LibSets constants'!$I$4:$L$1003,3,FALSE),""),"")</f>
        <v/>
      </c>
      <c r="AD106" s="43" t="str">
        <f>IF(AB106&lt;&gt;"",IF(AB106&lt;&gt;"LIBSETS_DROP_MECHANIC_MONSTER_NAME",VLOOKUP(AB106,'LibSets constants'!$I$4:$L$1003,4,FALSE),""),"")</f>
        <v/>
      </c>
      <c r="AE106" s="43"/>
      <c r="AF106" s="3" t="str">
        <f>IF(AND(G106&lt;&gt;"LIBSETS_SETTYPE_BATTLEGROUND",G106&lt;&gt;"LIBSETS_SETTYPE_SPECIAL"),
IF(AND(AE106&lt;&gt;"",ISNUMBER(AE106),NOT(ISNA(AE106))),AE106,
   IF(AND(M106&lt;&gt;"",ISNUMBER(M106),M106&gt;0,NOT(ISNA(M106))),VLOOKUP(M106,'ESO dumped WayshrineInfo'!$K$3:$L$9994,2,FALSE),"")
),"")</f>
        <v/>
      </c>
      <c r="AG106" t="str">
        <f>IF(AND(AF106&lt;&gt;"",ISNUMBER(AF106),NOT(ISNA(AF106))),VLOOKUP(AF106,'ESO zone constants'!$A$3:$D$9999,4,FALSE),"")</f>
        <v/>
      </c>
      <c r="AH106" s="44"/>
      <c r="AI106" s="43"/>
      <c r="AJ106" s="43"/>
      <c r="AK106" s="3" t="str">
        <f>IF(AND(G106&lt;&gt;"LIBSETS_SETTYPE_BATTLEGROUND",G106&lt;&gt;"LIBSETS_SETTYPE_SPECIAL"),IF(AL106&lt;&gt;"",VLOOKUP(AL106,'ESO zone constants'!$D$3:$H$4953,5,FALSE),""),"")</f>
        <v/>
      </c>
      <c r="AM106" s="44"/>
      <c r="AN106" s="43"/>
      <c r="AO106" s="43"/>
      <c r="AP106" s="3" t="str">
        <f>IF(AND(G106&lt;&gt;"LIBSETS_SETTYPE_BATTLEGROUND",G106&lt;&gt;"LIBSETS_SETTYPE_SPECIAL"),IF(AQ106&lt;&gt;"",VLOOKUP(AQ106,'ESO zone constants'!$D$3:$H$4953,5,FALSE),""),"")</f>
        <v/>
      </c>
      <c r="AR106" s="44"/>
      <c r="AS106" s="43"/>
      <c r="AT106" s="43"/>
      <c r="AU106" s="3" t="str">
        <f>IF(AND(G106&lt;&gt;"LIBSETS_SETTYPE_BATTLEGROUND",G106&lt;&gt;"LIBSETS_SETTYPE_SPECIAL"),IF(AV106&lt;&gt;"",VLOOKUP(AV106,'ESO zone constants'!$D$3:$H$4953,5,FALSE),""),"")</f>
        <v/>
      </c>
      <c r="AW106" s="44"/>
      <c r="AX106" s="43"/>
      <c r="AY106" s="43"/>
      <c r="AZ106" s="83" t="s">
        <v>2668</v>
      </c>
      <c r="BA106" s="83"/>
      <c r="BB106" s="83"/>
      <c r="BC106" s="21" t="str">
        <f>IF(A106="???","--","")&amp;IF(F106&lt;&gt;"Not in the game (anymore)",IF(A106&lt;&gt;"",CONCATENATE("[",A106,"] = {wayshrines={")&amp;IF(K106&lt;&gt;"",CONCATENATE(K106,","),"")&amp;IF(L106&lt;&gt;"",CONCATENATE(L106,","),"")&amp;IF(M106&lt;&gt;"",CONCATENATE(M106,","),"")&amp;CONCATENATE("}")&amp;IF(VALUE(N106)&gt;0,CONCATENATE(", traitsNeeded=",N106),"")&amp;CONCATENATE(", dlcId=",IF(T106&lt;&gt;"",T106,"DLC_BASE_GAME")),""),"")</f>
        <v>[125] = {wayshrines={-1,-1,-1,}, dlcId=DLC_BASE_GAME</v>
      </c>
      <c r="BD106" s="21" t="str">
        <f>IF(F106&lt;&gt;"Not in the game (anymore)",IF(A106&lt;&gt;"",IF(Q106&lt;&gt;"",CONCATENATE(", zoneIds={",Q106),"")&amp;IF(Z106&lt;&gt;"",CONCATENATE(",",Z106),"")&amp;IF(AF106&lt;&gt;"",CONCATENATE(",",AF106),"")&amp;IF(AK106&lt;&gt;"",CONCATENATE(",",AK106),"")&amp;IF(AP106&lt;&gt;"",CONCATENATE(",",AP106),"")&amp;IF(AU106&lt;&gt;"",CONCATENATE(",",AU106),"")&amp;IF(Q106&lt;&gt;"",CONCATENATE("}",""),"")&amp;IF(OR(I106="true",I106="false",I106&lt;&gt;""), CONCATENATE(", veteran=", I106), ""),""),"")</f>
        <v>, zoneIds={181}, veteran=false</v>
      </c>
      <c r="BE106" s="21" t="str">
        <f>IF(A106&lt;&gt;"",IF(F106&lt;&gt;"Not in the game (anymore)",IF(A106&lt;&gt;"",", setType="&amp;G106,"")&amp;IF(J106="true",", multiTrialSet=true",""),"")
&amp; IF(AND(H106&lt;&gt;"",ISNUMBER(H106)),", undauntedChestId=" &amp; H106,""),"")</f>
        <v>, setType=LIBSETS_SETTYPE_CYRODIIL</v>
      </c>
      <c r="BF106" s="21" t="str">
        <f>IF(A106&lt;&gt;"",IF(F106&lt;&gt;"Not in the game (anymore)",IF(AZ106&lt;&gt;"",", isProcSetAllowedInPvP="&amp; AZ106,"")
&amp; IF(F106&lt;&gt;"Not in the game (anymore)",
  IF(V106&lt;&gt;"",", dropMechanic={"&amp;V106&amp;IF(AB106&lt;&gt;"",","&amp;AB106,"")&amp;IF(AH106&lt;&gt;"",","&amp;AH106,"")&amp;IF(AM106&lt;&gt;"",","&amp;AM106,"")&amp;IF(AR106&lt;&gt;"",","&amp;AR106,"")&amp;IF(AW106&lt;&gt;"",","&amp;AW106,"")&amp;"}"
     &amp;IF(OR(W106&lt;&gt;"",AC106&lt;&gt;"",AI106&lt;&gt;"",AN106&lt;&gt;"",AS106&lt;&gt;"",AX106&lt;&gt;"",X106&lt;&gt;"",AD106&lt;&gt;"",AJ106&lt;&gt;"",AO106&lt;&gt;"",AT106&lt;&gt;"",AY106&lt;&gt;""),", dropMechanicDropLocationNames={"
        &amp; IF(OR(W106&lt;&gt;"",AC106&lt;&gt;"",AI106&lt;&gt;"",AN106&lt;&gt;"",AS106&lt;&gt;"",AX106&lt;&gt;""),"['en']={"&amp;IF(W106&lt;&gt;"","'"&amp;W106&amp;"',","'',")&amp;IF(AC106&lt;&gt;"","'"&amp;AC106&amp;"',","'',")&amp;IF(AI106&lt;&gt;"","'"&amp;AI106&amp;"',","'',")&amp;IF(AN106&lt;&gt;"","'"&amp;AN106&amp;"',","'',")&amp;IF(AS106&lt;&gt;"","'"&amp;AS106&amp;"',","'',")&amp;IF(AX106&lt;&gt;"","'"&amp;AX106&amp;"',","'',")&amp;"},","")
        &amp; IF(OR(X106&lt;&gt;"",AD106&lt;&gt;"",AJ106&lt;&gt;"",AO106&lt;&gt;"",AT106&lt;&gt;"",AY106&lt;&gt;""),"['de']={"&amp;IF(X106&lt;&gt;"","'"&amp;X106&amp;"',","'',")&amp;IF(AD106&lt;&gt;"","'"&amp;AD106&amp;"',","'',")&amp;IF(AJ106&lt;&gt;"","'"&amp;AJ106&amp;"',","'',")&amp;IF(AO106&lt;&gt;"","'"&amp;AO106&amp;"',","'',")&amp;IF(AT106&lt;&gt;"","'"&amp;AT106&amp;"',","'',")&amp;IF(AY106&lt;&gt;"","'"&amp;AY106&amp;"',","'',")&amp;"},","")
     &amp; "}",""),"")),""),"")</f>
        <v>, isProcSetAllowedInPvP=1, dropMechanic={LIBSETS_DROP_MECHANIC_CITY_CYRODIIL_CROPSFORD}</v>
      </c>
      <c r="BG106" s="21" t="str">
        <f>IF(A106&lt;&gt;"",IF(F106&lt;&gt;"Not in the game (anymore)",
IF(OR(BA106&lt;&gt;"",BB106&lt;&gt;""),", addTooltip={" &amp; IF(BA106&lt;&gt;"","['en']='"&amp; BA106 &amp; "',","")  &amp; IF(AND(BA106&lt;&gt;"",BA106&lt;&gt;BB106), IF(BB106&lt;&gt;"","['de']='"&amp; BB106 &amp; "',",""),"") &amp; "},","")
&amp; "},"
&amp; IF(C106&lt;&gt;"",CONCATENATE(" --",C106," / ",B106,"   [",IF(R106&lt;&gt;"",R106,""),IF(AA106&lt;&gt;"",", "&amp;AA106,""),IF(AG106&lt;&gt;"",", "&amp;AG106,""),IF(AL106&lt;&gt;"",", "&amp;AL106,""),IF(AQ106&lt;&gt;"",", "&amp;AQ106,""),IF(AV106&lt;&gt;"",", "&amp;AV106,""),"]")),""),"")</f>
        <v>}, --Wrath of the Imperium / Zorn des Kaiserreichs   [Cyrodiil]</v>
      </c>
    </row>
    <row r="107" spans="1:59" x14ac:dyDescent="0.25">
      <c r="A107" s="12">
        <v>126</v>
      </c>
      <c r="B107" t="s">
        <v>2799</v>
      </c>
      <c r="C107" t="s">
        <v>883</v>
      </c>
      <c r="D107" s="3">
        <f>A107</f>
        <v>126</v>
      </c>
      <c r="E107" s="42"/>
      <c r="G107" s="8" t="s">
        <v>1475</v>
      </c>
      <c r="I107" t="s">
        <v>91</v>
      </c>
      <c r="J107" t="s">
        <v>91</v>
      </c>
      <c r="K107">
        <v>-1</v>
      </c>
      <c r="L107">
        <v>-1</v>
      </c>
      <c r="M107">
        <v>-1</v>
      </c>
      <c r="O107" s="65" t="s">
        <v>125</v>
      </c>
      <c r="Q107" s="3">
        <f>IF(AND(G107&lt;&gt;"LIBSETS_SETTYPE_BATTLEGROUND",G107&lt;&gt;"LIBSETS_SETTYPE_SPECIAL"), IF(R107&lt;&gt;"",VLOOKUP(R107,'ESO zone constants'!$D$3:$H$10001,5,FALSE),""),"")</f>
        <v>181</v>
      </c>
      <c r="R107" t="str">
        <f>IF(AND(O107&lt;&gt;"",NOT(ISERROR(O107))),O107,
IF(AND(P107&lt;&gt;"",ISNUMBER(P107),P107&gt;0,NOT(ISNA(P107))),VLOOKUP(P107,'ESO zone constants'!$A$3:$D$9999,4,FALSE),
IF(AND(K107&lt;&gt;"",K107&gt;0,NOT(ISERROR(K107))),VLOOKUP(K107,'ESO dumped WayshrineInfo'!$K$3:$N$9994,4,FALSE),"")))</f>
        <v>Cyrodiil</v>
      </c>
      <c r="T107" s="19" t="str">
        <f>IF(AND(S107&lt;&gt;"",NOT(ISERROR(S107))),S107,IF(Q107&lt;&gt;"",IF(NOT(ISERROR(VLOOKUP(Q107,'ESO Dungeon constants'!$D$3:$H$9999,5,FALSE))),VLOOKUP(Q107,'ESO Dungeon constants'!$D$3:$I$9999,6,FALSE),VLOOKUP(Q107,'ESO zone constants'!$H$3:$K$9987,4,FALSE)),""))</f>
        <v>DLC_BASE_GAME</v>
      </c>
      <c r="U107" s="3" t="str">
        <f>IF(T107&lt;&gt;"",VLOOKUP(T107,'LibSets constants'!$B$4:$C$1003,2,FALSE),"")</f>
        <v>Included in base game</v>
      </c>
      <c r="V107" s="33" t="s">
        <v>2801</v>
      </c>
      <c r="Y107" s="65"/>
      <c r="Z107" s="3" t="str">
        <f>IF(AND(G107&lt;&gt;"LIBSETS_SETTYPE_BATTLEGROUND",G107&lt;&gt;"LIBSETS_SETTYPE_SPECIAL"),
IF(AND(Y107&lt;&gt;"",ISNUMBER(Y107),NOT(ISNA(Y107))),Y107,
   IF(AND(L107&lt;&gt;"",ISNUMBER(L107),L107&gt;0,NOT(ISNA(L107))),VLOOKUP(L107,'ESO dumped WayshrineInfo'!$K$3:$L$9994,2,FALSE),"")
),"")</f>
        <v/>
      </c>
      <c r="AA107" t="str">
        <f>IF(AND(Z107&lt;&gt;"",ISNUMBER(Z107),NOT(ISNA(Z107))),VLOOKUP(Z107,'ESO zone constants'!$A$3:$D$9999,4,FALSE),"")</f>
        <v/>
      </c>
      <c r="AC107" s="3" t="str">
        <f>IF(AB107&lt;&gt;"",IF(AB107&lt;&gt;"LIBSETS_DROP_MECHANIC_MONSTER_NAME",VLOOKUP(AB107,'LibSets constants'!$I$4:$L$1003,3,FALSE),""),"")</f>
        <v/>
      </c>
      <c r="AD107" s="3" t="str">
        <f>IF(AB107&lt;&gt;"",IF(AB107&lt;&gt;"LIBSETS_DROP_MECHANIC_MONSTER_NAME",VLOOKUP(AB107,'LibSets constants'!$I$4:$L$1003,4,FALSE),""),"")</f>
        <v/>
      </c>
      <c r="AF107" s="3" t="str">
        <f>IF(AND(G107&lt;&gt;"LIBSETS_SETTYPE_BATTLEGROUND",G107&lt;&gt;"LIBSETS_SETTYPE_SPECIAL"),
IF(AND(AE107&lt;&gt;"",ISNUMBER(AE107),NOT(ISNA(AE107))),AE107,
   IF(AND(M107&lt;&gt;"",ISNUMBER(M107),M107&gt;0,NOT(ISNA(M107))),VLOOKUP(M107,'ESO dumped WayshrineInfo'!$K$3:$L$9994,2,FALSE),"")
),"")</f>
        <v/>
      </c>
      <c r="AG107" t="str">
        <f>IF(AND(AF107&lt;&gt;"",ISNUMBER(AF107),NOT(ISNA(AF107))),VLOOKUP(AF107,'ESO zone constants'!$A$3:$D$9999,4,FALSE),"")</f>
        <v/>
      </c>
      <c r="AH107" s="44"/>
      <c r="AK107" s="3" t="str">
        <f>IF(AND(G107&lt;&gt;"LIBSETS_SETTYPE_BATTLEGROUND",G107&lt;&gt;"LIBSETS_SETTYPE_SPECIAL"),IF(AL107&lt;&gt;"",VLOOKUP(AL107,'ESO zone constants'!$D$3:$H$4953,5,FALSE),""),"")</f>
        <v/>
      </c>
      <c r="AM107" s="44"/>
      <c r="AP107" s="3" t="str">
        <f>IF(AND(G107&lt;&gt;"LIBSETS_SETTYPE_BATTLEGROUND",G107&lt;&gt;"LIBSETS_SETTYPE_SPECIAL"),IF(AQ107&lt;&gt;"",VLOOKUP(AQ107,'ESO zone constants'!$D$3:$H$4953,5,FALSE),""),"")</f>
        <v/>
      </c>
      <c r="AR107" s="44"/>
      <c r="AU107" s="3" t="str">
        <f>IF(AND(G107&lt;&gt;"LIBSETS_SETTYPE_BATTLEGROUND",G107&lt;&gt;"LIBSETS_SETTYPE_SPECIAL"),IF(AV107&lt;&gt;"",VLOOKUP(AV107,'ESO zone constants'!$D$3:$H$4953,5,FALSE),""),"")</f>
        <v/>
      </c>
      <c r="AW107" s="44"/>
      <c r="AZ107" s="83" t="s">
        <v>2668</v>
      </c>
      <c r="BA107" s="83"/>
      <c r="BB107" s="83"/>
      <c r="BC107" s="21" t="str">
        <f>IF(A107="???","--","")&amp;IF(F107&lt;&gt;"Not in the game (anymore)",IF(A107&lt;&gt;"",CONCATENATE("[",A107,"] = {wayshrines={")&amp;IF(K107&lt;&gt;"",CONCATENATE(K107,","),"")&amp;IF(L107&lt;&gt;"",CONCATENATE(L107,","),"")&amp;IF(M107&lt;&gt;"",CONCATENATE(M107,","),"")&amp;CONCATENATE("}")&amp;IF(VALUE(N107)&gt;0,CONCATENATE(", traitsNeeded=",N107),"")&amp;CONCATENATE(", dlcId=",IF(T107&lt;&gt;"",T107,"DLC_BASE_GAME")),""),"")</f>
        <v>[126] = {wayshrines={-1,-1,-1,}, dlcId=DLC_BASE_GAME</v>
      </c>
      <c r="BD107" s="21" t="str">
        <f>IF(F107&lt;&gt;"Not in the game (anymore)",IF(A107&lt;&gt;"",IF(Q107&lt;&gt;"",CONCATENATE(", zoneIds={",Q107),"")&amp;IF(Z107&lt;&gt;"",CONCATENATE(",",Z107),"")&amp;IF(AF107&lt;&gt;"",CONCATENATE(",",AF107),"")&amp;IF(AK107&lt;&gt;"",CONCATENATE(",",AK107),"")&amp;IF(AP107&lt;&gt;"",CONCATENATE(",",AP107),"")&amp;IF(AU107&lt;&gt;"",CONCATENATE(",",AU107),"")&amp;IF(Q107&lt;&gt;"",CONCATENATE("}",""),"")&amp;IF(OR(I107="true",I107="false",I107&lt;&gt;""), CONCATENATE(", veteran=", I107), ""),""),"")</f>
        <v>, zoneIds={181}, veteran=false</v>
      </c>
      <c r="BE107" s="21" t="str">
        <f>IF(A107&lt;&gt;"",IF(F107&lt;&gt;"Not in the game (anymore)",IF(A107&lt;&gt;"",", setType="&amp;G107,"")&amp;IF(J107="true",", multiTrialSet=true",""),"")
&amp; IF(AND(H107&lt;&gt;"",ISNUMBER(H107)),", undauntedChestId=" &amp; H107,""),"")</f>
        <v>, setType=LIBSETS_SETTYPE_CYRODIIL</v>
      </c>
      <c r="BF107" s="21" t="str">
        <f>IF(A107&lt;&gt;"",IF(F107&lt;&gt;"Not in the game (anymore)",IF(AZ107&lt;&gt;"",", isProcSetAllowedInPvP="&amp; AZ107,"")
&amp; IF(F107&lt;&gt;"Not in the game (anymore)",
  IF(V107&lt;&gt;"",", dropMechanic={"&amp;V107&amp;IF(AB107&lt;&gt;"",","&amp;AB107,"")&amp;IF(AH107&lt;&gt;"",","&amp;AH107,"")&amp;IF(AM107&lt;&gt;"",","&amp;AM107,"")&amp;IF(AR107&lt;&gt;"",","&amp;AR107,"")&amp;IF(AW107&lt;&gt;"",","&amp;AW107,"")&amp;"}"
     &amp;IF(OR(W107&lt;&gt;"",AC107&lt;&gt;"",AI107&lt;&gt;"",AN107&lt;&gt;"",AS107&lt;&gt;"",AX107&lt;&gt;"",X107&lt;&gt;"",AD107&lt;&gt;"",AJ107&lt;&gt;"",AO107&lt;&gt;"",AT107&lt;&gt;"",AY107&lt;&gt;""),", dropMechanicDropLocationNames={"
        &amp; IF(OR(W107&lt;&gt;"",AC107&lt;&gt;"",AI107&lt;&gt;"",AN107&lt;&gt;"",AS107&lt;&gt;"",AX107&lt;&gt;""),"['en']={"&amp;IF(W107&lt;&gt;"","'"&amp;W107&amp;"',","'',")&amp;IF(AC107&lt;&gt;"","'"&amp;AC107&amp;"',","'',")&amp;IF(AI107&lt;&gt;"","'"&amp;AI107&amp;"',","'',")&amp;IF(AN107&lt;&gt;"","'"&amp;AN107&amp;"',","'',")&amp;IF(AS107&lt;&gt;"","'"&amp;AS107&amp;"',","'',")&amp;IF(AX107&lt;&gt;"","'"&amp;AX107&amp;"',","'',")&amp;"},","")
        &amp; IF(OR(X107&lt;&gt;"",AD107&lt;&gt;"",AJ107&lt;&gt;"",AO107&lt;&gt;"",AT107&lt;&gt;"",AY107&lt;&gt;""),"['de']={"&amp;IF(X107&lt;&gt;"","'"&amp;X107&amp;"',","'',")&amp;IF(AD107&lt;&gt;"","'"&amp;AD107&amp;"',","'',")&amp;IF(AJ107&lt;&gt;"","'"&amp;AJ107&amp;"',","'',")&amp;IF(AO107&lt;&gt;"","'"&amp;AO107&amp;"',","'',")&amp;IF(AT107&lt;&gt;"","'"&amp;AT107&amp;"',","'',")&amp;IF(AY107&lt;&gt;"","'"&amp;AY107&amp;"',","'',")&amp;"},","")
     &amp; "}",""),"")),""),"")</f>
        <v>, isProcSetAllowedInPvP=1, dropMechanic={LIBSETS_DROP_MECHANIC_CITY_CYRODIIL_CROPSFORD}</v>
      </c>
      <c r="BG107" s="21" t="str">
        <f>IF(A107&lt;&gt;"",IF(F107&lt;&gt;"Not in the game (anymore)",
IF(OR(BA107&lt;&gt;"",BB107&lt;&gt;""),", addTooltip={" &amp; IF(BA107&lt;&gt;"","['en']='"&amp; BA107 &amp; "',","")  &amp; IF(AND(BA107&lt;&gt;"",BA107&lt;&gt;BB107), IF(BB107&lt;&gt;"","['de']='"&amp; BB107 &amp; "',",""),"") &amp; "},","")
&amp; "},"
&amp; IF(C107&lt;&gt;"",CONCATENATE(" --",C107," / ",B107,"   [",IF(R107&lt;&gt;"",R107,""),IF(AA107&lt;&gt;"",", "&amp;AA107,""),IF(AG107&lt;&gt;"",", "&amp;AG107,""),IF(AL107&lt;&gt;"",", "&amp;AL107,""),IF(AQ107&lt;&gt;"",", "&amp;AQ107,""),IF(AV107&lt;&gt;"",", "&amp;AV107,""),"]")),""),"")</f>
        <v>}, --Grace of the Ancients / Anmut der Ahnen   [Cyrodiil]</v>
      </c>
    </row>
    <row r="108" spans="1:59" x14ac:dyDescent="0.25">
      <c r="A108" s="12">
        <v>127</v>
      </c>
      <c r="B108" t="s">
        <v>884</v>
      </c>
      <c r="C108" t="s">
        <v>885</v>
      </c>
      <c r="D108" s="3">
        <f>A108</f>
        <v>127</v>
      </c>
      <c r="G108" s="8" t="s">
        <v>1475</v>
      </c>
      <c r="I108" t="s">
        <v>91</v>
      </c>
      <c r="J108" t="s">
        <v>91</v>
      </c>
      <c r="K108">
        <v>-1</v>
      </c>
      <c r="L108">
        <v>-1</v>
      </c>
      <c r="M108">
        <v>-1</v>
      </c>
      <c r="O108" s="65" t="s">
        <v>125</v>
      </c>
      <c r="Q108" s="3">
        <f>IF(AND(G108&lt;&gt;"LIBSETS_SETTYPE_BATTLEGROUND",G108&lt;&gt;"LIBSETS_SETTYPE_SPECIAL"), IF(R108&lt;&gt;"",VLOOKUP(R108,'ESO zone constants'!$D$3:$H$10001,5,FALSE),""),"")</f>
        <v>181</v>
      </c>
      <c r="R108" t="str">
        <f>IF(AND(O108&lt;&gt;"",NOT(ISERROR(O108))),O108,
IF(AND(P108&lt;&gt;"",ISNUMBER(P108),P108&gt;0,NOT(ISNA(P108))),VLOOKUP(P108,'ESO zone constants'!$A$3:$D$9999,4,FALSE),
IF(AND(K108&lt;&gt;"",K108&gt;0,NOT(ISERROR(K108))),VLOOKUP(K108,'ESO dumped WayshrineInfo'!$K$3:$N$9994,4,FALSE),"")))</f>
        <v>Cyrodiil</v>
      </c>
      <c r="T108" s="19" t="str">
        <f>IF(AND(S108&lt;&gt;"",NOT(ISERROR(S108))),S108,IF(Q108&lt;&gt;"",IF(NOT(ISERROR(VLOOKUP(Q108,'ESO Dungeon constants'!$D$3:$H$9999,5,FALSE))),VLOOKUP(Q108,'ESO Dungeon constants'!$D$3:$I$9999,6,FALSE),VLOOKUP(Q108,'ESO zone constants'!$H$3:$K$9987,4,FALSE)),""))</f>
        <v>DLC_BASE_GAME</v>
      </c>
      <c r="U108" s="3" t="str">
        <f>IF(T108&lt;&gt;"",VLOOKUP(T108,'LibSets constants'!$B$4:$C$1003,2,FALSE),"")</f>
        <v>Included in base game</v>
      </c>
      <c r="V108" s="33" t="s">
        <v>1533</v>
      </c>
      <c r="Y108" s="65"/>
      <c r="Z108" s="3" t="str">
        <f>IF(AND(G108&lt;&gt;"LIBSETS_SETTYPE_BATTLEGROUND",G108&lt;&gt;"LIBSETS_SETTYPE_SPECIAL"),
IF(AND(Y108&lt;&gt;"",ISNUMBER(Y108),NOT(ISNA(Y108))),Y108,
   IF(AND(L108&lt;&gt;"",ISNUMBER(L108),L108&gt;0,NOT(ISNA(L108))),VLOOKUP(L108,'ESO dumped WayshrineInfo'!$K$3:$L$9994,2,FALSE),"")
),"")</f>
        <v/>
      </c>
      <c r="AA108" t="str">
        <f>IF(AND(Z108&lt;&gt;"",ISNUMBER(Z108),NOT(ISNA(Z108))),VLOOKUP(Z108,'ESO zone constants'!$A$3:$D$9999,4,FALSE),"")</f>
        <v/>
      </c>
      <c r="AC108" s="3" t="str">
        <f>IF(AB108&lt;&gt;"",IF(AB108&lt;&gt;"LIBSETS_DROP_MECHANIC_MONSTER_NAME",VLOOKUP(AB108,'LibSets constants'!$I$4:$L$1003,3,FALSE),""),"")</f>
        <v/>
      </c>
      <c r="AD108" s="3" t="str">
        <f>IF(AB108&lt;&gt;"",IF(AB108&lt;&gt;"LIBSETS_DROP_MECHANIC_MONSTER_NAME",VLOOKUP(AB108,'LibSets constants'!$I$4:$L$1003,4,FALSE),""),"")</f>
        <v/>
      </c>
      <c r="AF108" s="3" t="str">
        <f>IF(AND(G108&lt;&gt;"LIBSETS_SETTYPE_BATTLEGROUND",G108&lt;&gt;"LIBSETS_SETTYPE_SPECIAL"),
IF(AND(AE108&lt;&gt;"",ISNUMBER(AE108),NOT(ISNA(AE108))),AE108,
   IF(AND(M108&lt;&gt;"",ISNUMBER(M108),M108&gt;0,NOT(ISNA(M108))),VLOOKUP(M108,'ESO dumped WayshrineInfo'!$K$3:$L$9994,2,FALSE),"")
),"")</f>
        <v/>
      </c>
      <c r="AG108" t="str">
        <f>IF(AND(AF108&lt;&gt;"",ISNUMBER(AF108),NOT(ISNA(AF108))),VLOOKUP(AF108,'ESO zone constants'!$A$3:$D$9999,4,FALSE),"")</f>
        <v/>
      </c>
      <c r="AH108" s="44"/>
      <c r="AK108" s="3" t="str">
        <f>IF(AND(G108&lt;&gt;"LIBSETS_SETTYPE_BATTLEGROUND",G108&lt;&gt;"LIBSETS_SETTYPE_SPECIAL"),IF(AL108&lt;&gt;"",VLOOKUP(AL108,'ESO zone constants'!$D$3:$H$4953,5,FALSE),""),"")</f>
        <v/>
      </c>
      <c r="AM108" s="44"/>
      <c r="AP108" s="3" t="str">
        <f>IF(AND(G108&lt;&gt;"LIBSETS_SETTYPE_BATTLEGROUND",G108&lt;&gt;"LIBSETS_SETTYPE_SPECIAL"),IF(AQ108&lt;&gt;"",VLOOKUP(AQ108,'ESO zone constants'!$D$3:$H$4953,5,FALSE),""),"")</f>
        <v/>
      </c>
      <c r="AR108" s="44"/>
      <c r="AU108" s="3" t="str">
        <f>IF(AND(G108&lt;&gt;"LIBSETS_SETTYPE_BATTLEGROUND",G108&lt;&gt;"LIBSETS_SETTYPE_SPECIAL"),IF(AV108&lt;&gt;"",VLOOKUP(AV108,'ESO zone constants'!$D$3:$H$4953,5,FALSE),""),"")</f>
        <v/>
      </c>
      <c r="AW108" s="44"/>
      <c r="AY108" s="43"/>
      <c r="AZ108" s="83" t="s">
        <v>2668</v>
      </c>
      <c r="BA108" s="83"/>
      <c r="BB108" s="83"/>
      <c r="BC108" s="21" t="str">
        <f>IF(A108="???","--","")&amp;IF(F108&lt;&gt;"Not in the game (anymore)",IF(A108&lt;&gt;"",CONCATENATE("[",A108,"] = {wayshrines={")&amp;IF(K108&lt;&gt;"",CONCATENATE(K108,","),"")&amp;IF(L108&lt;&gt;"",CONCATENATE(L108,","),"")&amp;IF(M108&lt;&gt;"",CONCATENATE(M108,","),"")&amp;CONCATENATE("}")&amp;IF(VALUE(N108)&gt;0,CONCATENATE(", traitsNeeded=",N108),"")&amp;CONCATENATE(", dlcId=",IF(T108&lt;&gt;"",T108,"DLC_BASE_GAME")),""),"")</f>
        <v>[127] = {wayshrines={-1,-1,-1,}, dlcId=DLC_BASE_GAME</v>
      </c>
      <c r="BD108" s="21" t="str">
        <f>IF(F108&lt;&gt;"Not in the game (anymore)",IF(A108&lt;&gt;"",IF(Q108&lt;&gt;"",CONCATENATE(", zoneIds={",Q108),"")&amp;IF(Z108&lt;&gt;"",CONCATENATE(",",Z108),"")&amp;IF(AF108&lt;&gt;"",CONCATENATE(",",AF108),"")&amp;IF(AK108&lt;&gt;"",CONCATENATE(",",AK108),"")&amp;IF(AP108&lt;&gt;"",CONCATENATE(",",AP108),"")&amp;IF(AU108&lt;&gt;"",CONCATENATE(",",AU108),"")&amp;IF(Q108&lt;&gt;"",CONCATENATE("}",""),"")&amp;IF(OR(I108="true",I108="false",I108&lt;&gt;""), CONCATENATE(", veteran=", I108), ""),""),"")</f>
        <v>, zoneIds={181}, veteran=false</v>
      </c>
      <c r="BE108" s="21" t="str">
        <f>IF(A108&lt;&gt;"",IF(F108&lt;&gt;"Not in the game (anymore)",IF(A108&lt;&gt;"",", setType="&amp;G108,"")&amp;IF(J108="true",", multiTrialSet=true",""),"")
&amp; IF(AND(H108&lt;&gt;"",ISNUMBER(H108)),", undauntedChestId=" &amp; H108,""),"")</f>
        <v>, setType=LIBSETS_SETTYPE_CYRODIIL</v>
      </c>
      <c r="BF108" s="21" t="str">
        <f>IF(A108&lt;&gt;"",IF(F108&lt;&gt;"Not in the game (anymore)",IF(AZ108&lt;&gt;"",", isProcSetAllowedInPvP="&amp; AZ108,"")
&amp; IF(F108&lt;&gt;"Not in the game (anymore)",
  IF(V108&lt;&gt;"",", dropMechanic={"&amp;V108&amp;IF(AB108&lt;&gt;"",","&amp;AB108,"")&amp;IF(AH108&lt;&gt;"",","&amp;AH108,"")&amp;IF(AM108&lt;&gt;"",","&amp;AM108,"")&amp;IF(AR108&lt;&gt;"",","&amp;AR108,"")&amp;IF(AW108&lt;&gt;"",","&amp;AW108,"")&amp;"}"
     &amp;IF(OR(W108&lt;&gt;"",AC108&lt;&gt;"",AI108&lt;&gt;"",AN108&lt;&gt;"",AS108&lt;&gt;"",AX108&lt;&gt;"",X108&lt;&gt;"",AD108&lt;&gt;"",AJ108&lt;&gt;"",AO108&lt;&gt;"",AT108&lt;&gt;"",AY108&lt;&gt;""),", dropMechanicDropLocationNames={"
        &amp; IF(OR(W108&lt;&gt;"",AC108&lt;&gt;"",AI108&lt;&gt;"",AN108&lt;&gt;"",AS108&lt;&gt;"",AX108&lt;&gt;""),"['en']={"&amp;IF(W108&lt;&gt;"","'"&amp;W108&amp;"',","'',")&amp;IF(AC108&lt;&gt;"","'"&amp;AC108&amp;"',","'',")&amp;IF(AI108&lt;&gt;"","'"&amp;AI108&amp;"',","'',")&amp;IF(AN108&lt;&gt;"","'"&amp;AN108&amp;"',","'',")&amp;IF(AS108&lt;&gt;"","'"&amp;AS108&amp;"',","'',")&amp;IF(AX108&lt;&gt;"","'"&amp;AX108&amp;"',","'',")&amp;"},","")
        &amp; IF(OR(X108&lt;&gt;"",AD108&lt;&gt;"",AJ108&lt;&gt;"",AO108&lt;&gt;"",AT108&lt;&gt;"",AY108&lt;&gt;""),"['de']={"&amp;IF(X108&lt;&gt;"","'"&amp;X108&amp;"',","'',")&amp;IF(AD108&lt;&gt;"","'"&amp;AD108&amp;"',","'',")&amp;IF(AJ108&lt;&gt;"","'"&amp;AJ108&amp;"',","'',")&amp;IF(AO108&lt;&gt;"","'"&amp;AO108&amp;"',","'',")&amp;IF(AT108&lt;&gt;"","'"&amp;AT108&amp;"',","'',")&amp;IF(AY108&lt;&gt;"","'"&amp;AY108&amp;"',","'',")&amp;"},","")
     &amp; "}",""),"")),""),"")</f>
        <v>, isProcSetAllowedInPvP=1, dropMechanic={LIBSETS_DROP_MECHANIC_CITY_CYRODIIL_BRUMA}</v>
      </c>
      <c r="BG108" s="21" t="str">
        <f>IF(A108&lt;&gt;"",IF(F108&lt;&gt;"Not in the game (anymore)",
IF(OR(BA108&lt;&gt;"",BB108&lt;&gt;""),", addTooltip={" &amp; IF(BA108&lt;&gt;"","['en']='"&amp; BA108 &amp; "',","")  &amp; IF(AND(BA108&lt;&gt;"",BA108&lt;&gt;BB108), IF(BB108&lt;&gt;"","['de']='"&amp; BB108 &amp; "',",""),"") &amp; "},","")
&amp; "},"
&amp; IF(C108&lt;&gt;"",CONCATENATE(" --",C108," / ",B108,"   [",IF(R108&lt;&gt;"",R108,""),IF(AA108&lt;&gt;"",", "&amp;AA108,""),IF(AG108&lt;&gt;"",", "&amp;AG108,""),IF(AL108&lt;&gt;"",", "&amp;AL108,""),IF(AQ108&lt;&gt;"",", "&amp;AQ108,""),IF(AV108&lt;&gt;"",", "&amp;AV108,""),"]")),""),"")</f>
        <v>}, --Deadly Strike / Tödlicher Stoß   [Cyrodiil]</v>
      </c>
    </row>
    <row r="109" spans="1:59" x14ac:dyDescent="0.25">
      <c r="A109" s="12">
        <v>128</v>
      </c>
      <c r="B109" t="s">
        <v>886</v>
      </c>
      <c r="C109" t="s">
        <v>887</v>
      </c>
      <c r="D109" s="3">
        <f>A109</f>
        <v>128</v>
      </c>
      <c r="E109" s="42"/>
      <c r="G109" s="8" t="s">
        <v>1475</v>
      </c>
      <c r="I109" t="s">
        <v>91</v>
      </c>
      <c r="J109" t="s">
        <v>91</v>
      </c>
      <c r="K109">
        <v>-1</v>
      </c>
      <c r="L109">
        <v>-1</v>
      </c>
      <c r="M109">
        <v>-1</v>
      </c>
      <c r="O109" s="65" t="s">
        <v>125</v>
      </c>
      <c r="Q109" s="3">
        <f>IF(AND(G109&lt;&gt;"LIBSETS_SETTYPE_BATTLEGROUND",G109&lt;&gt;"LIBSETS_SETTYPE_SPECIAL"), IF(R109&lt;&gt;"",VLOOKUP(R109,'ESO zone constants'!$D$3:$H$10001,5,FALSE),""),"")</f>
        <v>181</v>
      </c>
      <c r="R109" t="str">
        <f>IF(AND(O109&lt;&gt;"",NOT(ISERROR(O109))),O109,
IF(AND(P109&lt;&gt;"",ISNUMBER(P109),P109&gt;0,NOT(ISNA(P109))),VLOOKUP(P109,'ESO zone constants'!$A$3:$D$9999,4,FALSE),
IF(AND(K109&lt;&gt;"",K109&gt;0,NOT(ISERROR(K109))),VLOOKUP(K109,'ESO dumped WayshrineInfo'!$K$3:$N$9994,4,FALSE),"")))</f>
        <v>Cyrodiil</v>
      </c>
      <c r="T109" s="19" t="str">
        <f>IF(AND(S109&lt;&gt;"",NOT(ISERROR(S109))),S109,IF(Q109&lt;&gt;"",IF(NOT(ISERROR(VLOOKUP(Q109,'ESO Dungeon constants'!$D$3:$H$9999,5,FALSE))),VLOOKUP(Q109,'ESO Dungeon constants'!$D$3:$I$9999,6,FALSE),VLOOKUP(Q109,'ESO zone constants'!$H$3:$K$9987,4,FALSE)),""))</f>
        <v>DLC_BASE_GAME</v>
      </c>
      <c r="U109" s="3" t="str">
        <f>IF(T109&lt;&gt;"",VLOOKUP(T109,'LibSets constants'!$B$4:$C$1003,2,FALSE),"")</f>
        <v>Included in base game</v>
      </c>
      <c r="V109" s="33" t="s">
        <v>1535</v>
      </c>
      <c r="Y109" s="65"/>
      <c r="Z109" s="3" t="str">
        <f>IF(AND(G109&lt;&gt;"LIBSETS_SETTYPE_BATTLEGROUND",G109&lt;&gt;"LIBSETS_SETTYPE_SPECIAL"),
IF(AND(Y109&lt;&gt;"",ISNUMBER(Y109),NOT(ISNA(Y109))),Y109,
   IF(AND(L109&lt;&gt;"",ISNUMBER(L109),L109&gt;0,NOT(ISNA(L109))),VLOOKUP(L109,'ESO dumped WayshrineInfo'!$K$3:$L$9994,2,FALSE),"")
),"")</f>
        <v/>
      </c>
      <c r="AA109" t="str">
        <f>IF(AND(Z109&lt;&gt;"",ISNUMBER(Z109),NOT(ISNA(Z109))),VLOOKUP(Z109,'ESO zone constants'!$A$3:$D$9999,4,FALSE),"")</f>
        <v/>
      </c>
      <c r="AC109" s="43" t="str">
        <f>IF(AB109&lt;&gt;"",IF(AB109&lt;&gt;"LIBSETS_DROP_MECHANIC_MONSTER_NAME",VLOOKUP(AB109,'LibSets constants'!$I$4:$L$1003,3,FALSE),""),"")</f>
        <v/>
      </c>
      <c r="AD109" s="43" t="str">
        <f>IF(AB109&lt;&gt;"",IF(AB109&lt;&gt;"LIBSETS_DROP_MECHANIC_MONSTER_NAME",VLOOKUP(AB109,'LibSets constants'!$I$4:$L$1003,4,FALSE),""),"")</f>
        <v/>
      </c>
      <c r="AE109" s="43"/>
      <c r="AF109" s="3" t="str">
        <f>IF(AND(G109&lt;&gt;"LIBSETS_SETTYPE_BATTLEGROUND",G109&lt;&gt;"LIBSETS_SETTYPE_SPECIAL"),
IF(AND(AE109&lt;&gt;"",ISNUMBER(AE109),NOT(ISNA(AE109))),AE109,
   IF(AND(M109&lt;&gt;"",ISNUMBER(M109),M109&gt;0,NOT(ISNA(M109))),VLOOKUP(M109,'ESO dumped WayshrineInfo'!$K$3:$L$9994,2,FALSE),"")
),"")</f>
        <v/>
      </c>
      <c r="AG109" t="str">
        <f>IF(AND(AF109&lt;&gt;"",ISNUMBER(AF109),NOT(ISNA(AF109))),VLOOKUP(AF109,'ESO zone constants'!$A$3:$D$9999,4,FALSE),"")</f>
        <v/>
      </c>
      <c r="AH109" s="44"/>
      <c r="AI109" s="43"/>
      <c r="AJ109" s="43"/>
      <c r="AK109" s="3" t="str">
        <f>IF(AND(G109&lt;&gt;"LIBSETS_SETTYPE_BATTLEGROUND",G109&lt;&gt;"LIBSETS_SETTYPE_SPECIAL"),IF(AL109&lt;&gt;"",VLOOKUP(AL109,'ESO zone constants'!$D$3:$H$4953,5,FALSE),""),"")</f>
        <v/>
      </c>
      <c r="AM109" s="44"/>
      <c r="AN109" s="43"/>
      <c r="AO109" s="43"/>
      <c r="AP109" s="3" t="str">
        <f>IF(AND(G109&lt;&gt;"LIBSETS_SETTYPE_BATTLEGROUND",G109&lt;&gt;"LIBSETS_SETTYPE_SPECIAL"),IF(AQ109&lt;&gt;"",VLOOKUP(AQ109,'ESO zone constants'!$D$3:$H$4953,5,FALSE),""),"")</f>
        <v/>
      </c>
      <c r="AR109" s="44"/>
      <c r="AS109" s="43"/>
      <c r="AT109" s="43"/>
      <c r="AU109" s="3" t="str">
        <f>IF(AND(G109&lt;&gt;"LIBSETS_SETTYPE_BATTLEGROUND",G109&lt;&gt;"LIBSETS_SETTYPE_SPECIAL"),IF(AV109&lt;&gt;"",VLOOKUP(AV109,'ESO zone constants'!$D$3:$H$4953,5,FALSE),""),"")</f>
        <v/>
      </c>
      <c r="AW109" s="44"/>
      <c r="AX109" s="43"/>
      <c r="AY109" s="43"/>
      <c r="AZ109" s="83" t="s">
        <v>2668</v>
      </c>
      <c r="BA109" s="83"/>
      <c r="BB109" s="83"/>
      <c r="BC109" s="21" t="str">
        <f>IF(A109="???","--","")&amp;IF(F109&lt;&gt;"Not in the game (anymore)",IF(A109&lt;&gt;"",CONCATENATE("[",A109,"] = {wayshrines={")&amp;IF(K109&lt;&gt;"",CONCATENATE(K109,","),"")&amp;IF(L109&lt;&gt;"",CONCATENATE(L109,","),"")&amp;IF(M109&lt;&gt;"",CONCATENATE(M109,","),"")&amp;CONCATENATE("}")&amp;IF(VALUE(N109)&gt;0,CONCATENATE(", traitsNeeded=",N109),"")&amp;CONCATENATE(", dlcId=",IF(T109&lt;&gt;"",T109,"DLC_BASE_GAME")),""),"")</f>
        <v>[128] = {wayshrines={-1,-1,-1,}, dlcId=DLC_BASE_GAME</v>
      </c>
      <c r="BD109" s="21" t="str">
        <f>IF(F109&lt;&gt;"Not in the game (anymore)",IF(A109&lt;&gt;"",IF(Q109&lt;&gt;"",CONCATENATE(", zoneIds={",Q109),"")&amp;IF(Z109&lt;&gt;"",CONCATENATE(",",Z109),"")&amp;IF(AF109&lt;&gt;"",CONCATENATE(",",AF109),"")&amp;IF(AK109&lt;&gt;"",CONCATENATE(",",AK109),"")&amp;IF(AP109&lt;&gt;"",CONCATENATE(",",AP109),"")&amp;IF(AU109&lt;&gt;"",CONCATENATE(",",AU109),"")&amp;IF(Q109&lt;&gt;"",CONCATENATE("}",""),"")&amp;IF(OR(I109="true",I109="false",I109&lt;&gt;""), CONCATENATE(", veteran=", I109), ""),""),"")</f>
        <v>, zoneIds={181}, veteran=false</v>
      </c>
      <c r="BE109" s="21" t="str">
        <f>IF(A109&lt;&gt;"",IF(F109&lt;&gt;"Not in the game (anymore)",IF(A109&lt;&gt;"",", setType="&amp;G109,"")&amp;IF(J109="true",", multiTrialSet=true",""),"")
&amp; IF(AND(H109&lt;&gt;"",ISNUMBER(H109)),", undauntedChestId=" &amp; H109,""),"")</f>
        <v>, setType=LIBSETS_SETTYPE_CYRODIIL</v>
      </c>
      <c r="BF109" s="21" t="str">
        <f>IF(A109&lt;&gt;"",IF(F109&lt;&gt;"Not in the game (anymore)",IF(AZ109&lt;&gt;"",", isProcSetAllowedInPvP="&amp; AZ109,"")
&amp; IF(F109&lt;&gt;"Not in the game (anymore)",
  IF(V109&lt;&gt;"",", dropMechanic={"&amp;V109&amp;IF(AB109&lt;&gt;"",","&amp;AB109,"")&amp;IF(AH109&lt;&gt;"",","&amp;AH109,"")&amp;IF(AM109&lt;&gt;"",","&amp;AM109,"")&amp;IF(AR109&lt;&gt;"",","&amp;AR109,"")&amp;IF(AW109&lt;&gt;"",","&amp;AW109,"")&amp;"}"
     &amp;IF(OR(W109&lt;&gt;"",AC109&lt;&gt;"",AI109&lt;&gt;"",AN109&lt;&gt;"",AS109&lt;&gt;"",AX109&lt;&gt;"",X109&lt;&gt;"",AD109&lt;&gt;"",AJ109&lt;&gt;"",AO109&lt;&gt;"",AT109&lt;&gt;"",AY109&lt;&gt;""),", dropMechanicDropLocationNames={"
        &amp; IF(OR(W109&lt;&gt;"",AC109&lt;&gt;"",AI109&lt;&gt;"",AN109&lt;&gt;"",AS109&lt;&gt;"",AX109&lt;&gt;""),"['en']={"&amp;IF(W109&lt;&gt;"","'"&amp;W109&amp;"',","'',")&amp;IF(AC109&lt;&gt;"","'"&amp;AC109&amp;"',","'',")&amp;IF(AI109&lt;&gt;"","'"&amp;AI109&amp;"',","'',")&amp;IF(AN109&lt;&gt;"","'"&amp;AN109&amp;"',","'',")&amp;IF(AS109&lt;&gt;"","'"&amp;AS109&amp;"',","'',")&amp;IF(AX109&lt;&gt;"","'"&amp;AX109&amp;"',","'',")&amp;"},","")
        &amp; IF(OR(X109&lt;&gt;"",AD109&lt;&gt;"",AJ109&lt;&gt;"",AO109&lt;&gt;"",AT109&lt;&gt;"",AY109&lt;&gt;""),"['de']={"&amp;IF(X109&lt;&gt;"","'"&amp;X109&amp;"',","'',")&amp;IF(AD109&lt;&gt;"","'"&amp;AD109&amp;"',","'',")&amp;IF(AJ109&lt;&gt;"","'"&amp;AJ109&amp;"',","'',")&amp;IF(AO109&lt;&gt;"","'"&amp;AO109&amp;"',","'',")&amp;IF(AT109&lt;&gt;"","'"&amp;AT109&amp;"',","'',")&amp;IF(AY109&lt;&gt;"","'"&amp;AY109&amp;"',","'',")&amp;"},","")
     &amp; "}",""),"")),""),"")</f>
        <v>, isProcSetAllowedInPvP=1, dropMechanic={LIBSETS_DROP_MECHANIC_CITY_CYRODIIL_VLASTARUS}</v>
      </c>
      <c r="BG109" s="21" t="str">
        <f>IF(A109&lt;&gt;"",IF(F109&lt;&gt;"Not in the game (anymore)",
IF(OR(BA109&lt;&gt;"",BB109&lt;&gt;""),", addTooltip={" &amp; IF(BA109&lt;&gt;"","['en']='"&amp; BA109 &amp; "',","")  &amp; IF(AND(BA109&lt;&gt;"",BA109&lt;&gt;BB109), IF(BB109&lt;&gt;"","['de']='"&amp; BB109 &amp; "',",""),"") &amp; "},","")
&amp; "},"
&amp; IF(C109&lt;&gt;"",CONCATENATE(" --",C109," / ",B109,"   [",IF(R109&lt;&gt;"",R109,""),IF(AA109&lt;&gt;"",", "&amp;AA109,""),IF(AG109&lt;&gt;"",", "&amp;AG109,""),IF(AL109&lt;&gt;"",", "&amp;AL109,""),IF(AQ109&lt;&gt;"",", "&amp;AQ109,""),IF(AV109&lt;&gt;"",", "&amp;AV109,""),"]")),""),"")</f>
        <v>}, --Blessing of the Potentates / Segen des Potentaten   [Cyrodiil]</v>
      </c>
    </row>
    <row r="110" spans="1:59" x14ac:dyDescent="0.25">
      <c r="A110" s="12">
        <v>129</v>
      </c>
      <c r="B110" t="s">
        <v>888</v>
      </c>
      <c r="C110" t="s">
        <v>889</v>
      </c>
      <c r="D110" s="3">
        <f>A110</f>
        <v>129</v>
      </c>
      <c r="G110" s="8" t="s">
        <v>1475</v>
      </c>
      <c r="I110" t="s">
        <v>91</v>
      </c>
      <c r="J110" t="s">
        <v>91</v>
      </c>
      <c r="K110">
        <v>-1</v>
      </c>
      <c r="L110">
        <v>-1</v>
      </c>
      <c r="M110">
        <v>-1</v>
      </c>
      <c r="O110" s="65" t="s">
        <v>125</v>
      </c>
      <c r="Q110" s="3">
        <f>IF(AND(G110&lt;&gt;"LIBSETS_SETTYPE_BATTLEGROUND",G110&lt;&gt;"LIBSETS_SETTYPE_SPECIAL"), IF(R110&lt;&gt;"",VLOOKUP(R110,'ESO zone constants'!$D$3:$H$10001,5,FALSE),""),"")</f>
        <v>181</v>
      </c>
      <c r="R110" t="str">
        <f>IF(AND(O110&lt;&gt;"",NOT(ISERROR(O110))),O110,
IF(AND(P110&lt;&gt;"",ISNUMBER(P110),P110&gt;0,NOT(ISNA(P110))),VLOOKUP(P110,'ESO zone constants'!$A$3:$D$9999,4,FALSE),
IF(AND(K110&lt;&gt;"",K110&gt;0,NOT(ISERROR(K110))),VLOOKUP(K110,'ESO dumped WayshrineInfo'!$K$3:$N$9994,4,FALSE),"")))</f>
        <v>Cyrodiil</v>
      </c>
      <c r="T110" s="19" t="str">
        <f>IF(AND(S110&lt;&gt;"",NOT(ISERROR(S110))),S110,IF(Q110&lt;&gt;"",IF(NOT(ISERROR(VLOOKUP(Q110,'ESO Dungeon constants'!$D$3:$H$9999,5,FALSE))),VLOOKUP(Q110,'ESO Dungeon constants'!$D$3:$I$9999,6,FALSE),VLOOKUP(Q110,'ESO zone constants'!$H$3:$K$9987,4,FALSE)),""))</f>
        <v>DLC_BASE_GAME</v>
      </c>
      <c r="U110" s="3" t="str">
        <f>IF(T110&lt;&gt;"",VLOOKUP(T110,'LibSets constants'!$B$4:$C$1003,2,FALSE),"")</f>
        <v>Included in base game</v>
      </c>
      <c r="V110" s="33" t="s">
        <v>1533</v>
      </c>
      <c r="Y110" s="65"/>
      <c r="Z110" s="3" t="str">
        <f>IF(AND(G110&lt;&gt;"LIBSETS_SETTYPE_BATTLEGROUND",G110&lt;&gt;"LIBSETS_SETTYPE_SPECIAL"),
IF(AND(Y110&lt;&gt;"",ISNUMBER(Y110),NOT(ISNA(Y110))),Y110,
   IF(AND(L110&lt;&gt;"",ISNUMBER(L110),L110&gt;0,NOT(ISNA(L110))),VLOOKUP(L110,'ESO dumped WayshrineInfo'!$K$3:$L$9994,2,FALSE),"")
),"")</f>
        <v/>
      </c>
      <c r="AA110" t="str">
        <f>IF(AND(Z110&lt;&gt;"",ISNUMBER(Z110),NOT(ISNA(Z110))),VLOOKUP(Z110,'ESO zone constants'!$A$3:$D$9999,4,FALSE),"")</f>
        <v/>
      </c>
      <c r="AC110" s="43" t="str">
        <f>IF(AB110&lt;&gt;"",IF(AB110&lt;&gt;"LIBSETS_DROP_MECHANIC_MONSTER_NAME",VLOOKUP(AB110,'LibSets constants'!$I$4:$L$1003,3,FALSE),""),"")</f>
        <v/>
      </c>
      <c r="AD110" s="43" t="str">
        <f>IF(AB110&lt;&gt;"",IF(AB110&lt;&gt;"LIBSETS_DROP_MECHANIC_MONSTER_NAME",VLOOKUP(AB110,'LibSets constants'!$I$4:$L$1003,4,FALSE),""),"")</f>
        <v/>
      </c>
      <c r="AE110" s="43"/>
      <c r="AF110" s="3" t="str">
        <f>IF(AND(G110&lt;&gt;"LIBSETS_SETTYPE_BATTLEGROUND",G110&lt;&gt;"LIBSETS_SETTYPE_SPECIAL"),
IF(AND(AE110&lt;&gt;"",ISNUMBER(AE110),NOT(ISNA(AE110))),AE110,
   IF(AND(M110&lt;&gt;"",ISNUMBER(M110),M110&gt;0,NOT(ISNA(M110))),VLOOKUP(M110,'ESO dumped WayshrineInfo'!$K$3:$L$9994,2,FALSE),"")
),"")</f>
        <v/>
      </c>
      <c r="AG110" t="str">
        <f>IF(AND(AF110&lt;&gt;"",ISNUMBER(AF110),NOT(ISNA(AF110))),VLOOKUP(AF110,'ESO zone constants'!$A$3:$D$9999,4,FALSE),"")</f>
        <v/>
      </c>
      <c r="AH110" s="44"/>
      <c r="AI110" s="43"/>
      <c r="AJ110" s="43"/>
      <c r="AK110" s="3" t="str">
        <f>IF(AND(G110&lt;&gt;"LIBSETS_SETTYPE_BATTLEGROUND",G110&lt;&gt;"LIBSETS_SETTYPE_SPECIAL"),IF(AL110&lt;&gt;"",VLOOKUP(AL110,'ESO zone constants'!$D$3:$H$4953,5,FALSE),""),"")</f>
        <v/>
      </c>
      <c r="AM110" s="44"/>
      <c r="AN110" s="43"/>
      <c r="AO110" s="43"/>
      <c r="AP110" s="3" t="str">
        <f>IF(AND(G110&lt;&gt;"LIBSETS_SETTYPE_BATTLEGROUND",G110&lt;&gt;"LIBSETS_SETTYPE_SPECIAL"),IF(AQ110&lt;&gt;"",VLOOKUP(AQ110,'ESO zone constants'!$D$3:$H$4953,5,FALSE),""),"")</f>
        <v/>
      </c>
      <c r="AR110" s="44"/>
      <c r="AS110" s="43"/>
      <c r="AT110" s="43"/>
      <c r="AU110" s="3" t="str">
        <f>IF(AND(G110&lt;&gt;"LIBSETS_SETTYPE_BATTLEGROUND",G110&lt;&gt;"LIBSETS_SETTYPE_SPECIAL"),IF(AV110&lt;&gt;"",VLOOKUP(AV110,'ESO zone constants'!$D$3:$H$4953,5,FALSE),""),"")</f>
        <v/>
      </c>
      <c r="AW110" s="44"/>
      <c r="AX110" s="43"/>
      <c r="AY110" s="43"/>
      <c r="AZ110" s="83" t="s">
        <v>2667</v>
      </c>
      <c r="BA110" s="83"/>
      <c r="BB110" s="83"/>
      <c r="BC110" s="21" t="str">
        <f>IF(A110="???","--","")&amp;IF(F110&lt;&gt;"Not in the game (anymore)",IF(A110&lt;&gt;"",CONCATENATE("[",A110,"] = {wayshrines={")&amp;IF(K110&lt;&gt;"",CONCATENATE(K110,","),"")&amp;IF(L110&lt;&gt;"",CONCATENATE(L110,","),"")&amp;IF(M110&lt;&gt;"",CONCATENATE(M110,","),"")&amp;CONCATENATE("}")&amp;IF(VALUE(N110)&gt;0,CONCATENATE(", traitsNeeded=",N110),"")&amp;CONCATENATE(", dlcId=",IF(T110&lt;&gt;"",T110,"DLC_BASE_GAME")),""),"")</f>
        <v>[129] = {wayshrines={-1,-1,-1,}, dlcId=DLC_BASE_GAME</v>
      </c>
      <c r="BD110" s="21" t="str">
        <f>IF(F110&lt;&gt;"Not in the game (anymore)",IF(A110&lt;&gt;"",IF(Q110&lt;&gt;"",CONCATENATE(", zoneIds={",Q110),"")&amp;IF(Z110&lt;&gt;"",CONCATENATE(",",Z110),"")&amp;IF(AF110&lt;&gt;"",CONCATENATE(",",AF110),"")&amp;IF(AK110&lt;&gt;"",CONCATENATE(",",AK110),"")&amp;IF(AP110&lt;&gt;"",CONCATENATE(",",AP110),"")&amp;IF(AU110&lt;&gt;"",CONCATENATE(",",AU110),"")&amp;IF(Q110&lt;&gt;"",CONCATENATE("}",""),"")&amp;IF(OR(I110="true",I110="false",I110&lt;&gt;""), CONCATENATE(", veteran=", I110), ""),""),"")</f>
        <v>, zoneIds={181}, veteran=false</v>
      </c>
      <c r="BE110" s="21" t="str">
        <f>IF(A110&lt;&gt;"",IF(F110&lt;&gt;"Not in the game (anymore)",IF(A110&lt;&gt;"",", setType="&amp;G110,"")&amp;IF(J110="true",", multiTrialSet=true",""),"")
&amp; IF(AND(H110&lt;&gt;"",ISNUMBER(H110)),", undauntedChestId=" &amp; H110,""),"")</f>
        <v>, setType=LIBSETS_SETTYPE_CYRODIIL</v>
      </c>
      <c r="BF110" s="21" t="str">
        <f>IF(A110&lt;&gt;"",IF(F110&lt;&gt;"Not in the game (anymore)",IF(AZ110&lt;&gt;"",", isProcSetAllowedInPvP="&amp; AZ110,"")
&amp; IF(F110&lt;&gt;"Not in the game (anymore)",
  IF(V110&lt;&gt;"",", dropMechanic={"&amp;V110&amp;IF(AB110&lt;&gt;"",","&amp;AB110,"")&amp;IF(AH110&lt;&gt;"",","&amp;AH110,"")&amp;IF(AM110&lt;&gt;"",","&amp;AM110,"")&amp;IF(AR110&lt;&gt;"",","&amp;AR110,"")&amp;IF(AW110&lt;&gt;"",","&amp;AW110,"")&amp;"}"
     &amp;IF(OR(W110&lt;&gt;"",AC110&lt;&gt;"",AI110&lt;&gt;"",AN110&lt;&gt;"",AS110&lt;&gt;"",AX110&lt;&gt;"",X110&lt;&gt;"",AD110&lt;&gt;"",AJ110&lt;&gt;"",AO110&lt;&gt;"",AT110&lt;&gt;"",AY110&lt;&gt;""),", dropMechanicDropLocationNames={"
        &amp; IF(OR(W110&lt;&gt;"",AC110&lt;&gt;"",AI110&lt;&gt;"",AN110&lt;&gt;"",AS110&lt;&gt;"",AX110&lt;&gt;""),"['en']={"&amp;IF(W110&lt;&gt;"","'"&amp;W110&amp;"',","'',")&amp;IF(AC110&lt;&gt;"","'"&amp;AC110&amp;"',","'',")&amp;IF(AI110&lt;&gt;"","'"&amp;AI110&amp;"',","'',")&amp;IF(AN110&lt;&gt;"","'"&amp;AN110&amp;"',","'',")&amp;IF(AS110&lt;&gt;"","'"&amp;AS110&amp;"',","'',")&amp;IF(AX110&lt;&gt;"","'"&amp;AX110&amp;"',","'',")&amp;"},","")
        &amp; IF(OR(X110&lt;&gt;"",AD110&lt;&gt;"",AJ110&lt;&gt;"",AO110&lt;&gt;"",AT110&lt;&gt;"",AY110&lt;&gt;""),"['de']={"&amp;IF(X110&lt;&gt;"","'"&amp;X110&amp;"',","'',")&amp;IF(AD110&lt;&gt;"","'"&amp;AD110&amp;"',","'',")&amp;IF(AJ110&lt;&gt;"","'"&amp;AJ110&amp;"',","'',")&amp;IF(AO110&lt;&gt;"","'"&amp;AO110&amp;"',","'',")&amp;IF(AT110&lt;&gt;"","'"&amp;AT110&amp;"',","'',")&amp;IF(AY110&lt;&gt;"","'"&amp;AY110&amp;"',","'',")&amp;"},","")
     &amp; "}",""),"")),""),"")</f>
        <v>, dropMechanic={LIBSETS_DROP_MECHANIC_CITY_CYRODIIL_BRUMA}</v>
      </c>
      <c r="BG110" s="21" t="str">
        <f>IF(A110&lt;&gt;"",IF(F110&lt;&gt;"Not in the game (anymore)",
IF(OR(BA110&lt;&gt;"",BB110&lt;&gt;""),", addTooltip={" &amp; IF(BA110&lt;&gt;"","['en']='"&amp; BA110 &amp; "',","")  &amp; IF(AND(BA110&lt;&gt;"",BA110&lt;&gt;BB110), IF(BB110&lt;&gt;"","['de']='"&amp; BB110 &amp; "',",""),"") &amp; "},","")
&amp; "},"
&amp; IF(C110&lt;&gt;"",CONCATENATE(" --",C110," / ",B110,"   [",IF(R110&lt;&gt;"",R110,""),IF(AA110&lt;&gt;"",", "&amp;AA110,""),IF(AG110&lt;&gt;"",", "&amp;AG110,""),IF(AL110&lt;&gt;"",", "&amp;AL110,""),IF(AQ110&lt;&gt;"",", "&amp;AQ110,""),IF(AV110&lt;&gt;"",", "&amp;AV110,""),"]")),""),"")</f>
        <v>}, --Vengeance Leech / Saugende Vergeltung   [Cyrodiil]</v>
      </c>
    </row>
    <row r="111" spans="1:59" x14ac:dyDescent="0.25">
      <c r="A111" s="12">
        <v>130</v>
      </c>
      <c r="B111" t="s">
        <v>890</v>
      </c>
      <c r="C111" t="s">
        <v>891</v>
      </c>
      <c r="D111" s="3">
        <f>A111</f>
        <v>130</v>
      </c>
      <c r="G111" s="8" t="s">
        <v>1475</v>
      </c>
      <c r="I111" t="s">
        <v>91</v>
      </c>
      <c r="J111" t="s">
        <v>91</v>
      </c>
      <c r="K111">
        <v>-1</v>
      </c>
      <c r="L111">
        <v>-1</v>
      </c>
      <c r="M111">
        <v>-1</v>
      </c>
      <c r="O111" s="65" t="s">
        <v>125</v>
      </c>
      <c r="Q111" s="3">
        <f>IF(AND(G111&lt;&gt;"LIBSETS_SETTYPE_BATTLEGROUND",G111&lt;&gt;"LIBSETS_SETTYPE_SPECIAL"), IF(R111&lt;&gt;"",VLOOKUP(R111,'ESO zone constants'!$D$3:$H$10001,5,FALSE),""),"")</f>
        <v>181</v>
      </c>
      <c r="R111" t="str">
        <f>IF(AND(O111&lt;&gt;"",NOT(ISERROR(O111))),O111,
IF(AND(P111&lt;&gt;"",ISNUMBER(P111),P111&gt;0,NOT(ISNA(P111))),VLOOKUP(P111,'ESO zone constants'!$A$3:$D$9999,4,FALSE),
IF(AND(K111&lt;&gt;"",K111&gt;0,NOT(ISERROR(K111))),VLOOKUP(K111,'ESO dumped WayshrineInfo'!$K$3:$N$9994,4,FALSE),"")))</f>
        <v>Cyrodiil</v>
      </c>
      <c r="T111" s="19" t="str">
        <f>IF(AND(S111&lt;&gt;"",NOT(ISERROR(S111))),S111,IF(Q111&lt;&gt;"",IF(NOT(ISERROR(VLOOKUP(Q111,'ESO Dungeon constants'!$D$3:$H$9999,5,FALSE))),VLOOKUP(Q111,'ESO Dungeon constants'!$D$3:$I$9999,6,FALSE),VLOOKUP(Q111,'ESO zone constants'!$H$3:$K$9987,4,FALSE)),""))</f>
        <v>DLC_BASE_GAME</v>
      </c>
      <c r="U111" s="3" t="str">
        <f>IF(T111&lt;&gt;"",VLOOKUP(T111,'LibSets constants'!$B$4:$C$1003,2,FALSE),"")</f>
        <v>Included in base game</v>
      </c>
      <c r="V111" s="33" t="s">
        <v>1533</v>
      </c>
      <c r="Y111" s="65"/>
      <c r="Z111" s="3" t="str">
        <f>IF(AND(G111&lt;&gt;"LIBSETS_SETTYPE_BATTLEGROUND",G111&lt;&gt;"LIBSETS_SETTYPE_SPECIAL"),
IF(AND(Y111&lt;&gt;"",ISNUMBER(Y111),NOT(ISNA(Y111))),Y111,
   IF(AND(L111&lt;&gt;"",ISNUMBER(L111),L111&gt;0,NOT(ISNA(L111))),VLOOKUP(L111,'ESO dumped WayshrineInfo'!$K$3:$L$9994,2,FALSE),"")
),"")</f>
        <v/>
      </c>
      <c r="AA111" t="str">
        <f>IF(AND(Z111&lt;&gt;"",ISNUMBER(Z111),NOT(ISNA(Z111))),VLOOKUP(Z111,'ESO zone constants'!$A$3:$D$9999,4,FALSE),"")</f>
        <v/>
      </c>
      <c r="AC111" s="3" t="str">
        <f>IF(AB111&lt;&gt;"",IF(AB111&lt;&gt;"LIBSETS_DROP_MECHANIC_MONSTER_NAME",VLOOKUP(AB111,'LibSets constants'!$I$4:$L$1003,3,FALSE),""),"")</f>
        <v/>
      </c>
      <c r="AD111" s="3" t="str">
        <f>IF(AB111&lt;&gt;"",IF(AB111&lt;&gt;"LIBSETS_DROP_MECHANIC_MONSTER_NAME",VLOOKUP(AB111,'LibSets constants'!$I$4:$L$1003,4,FALSE),""),"")</f>
        <v/>
      </c>
      <c r="AF111" s="3" t="str">
        <f>IF(AND(G111&lt;&gt;"LIBSETS_SETTYPE_BATTLEGROUND",G111&lt;&gt;"LIBSETS_SETTYPE_SPECIAL"),
IF(AND(AE111&lt;&gt;"",ISNUMBER(AE111),NOT(ISNA(AE111))),AE111,
   IF(AND(M111&lt;&gt;"",ISNUMBER(M111),M111&gt;0,NOT(ISNA(M111))),VLOOKUP(M111,'ESO dumped WayshrineInfo'!$K$3:$L$9994,2,FALSE),"")
),"")</f>
        <v/>
      </c>
      <c r="AG111" t="str">
        <f>IF(AND(AF111&lt;&gt;"",ISNUMBER(AF111),NOT(ISNA(AF111))),VLOOKUP(AF111,'ESO zone constants'!$A$3:$D$9999,4,FALSE),"")</f>
        <v/>
      </c>
      <c r="AH111" s="44"/>
      <c r="AK111" s="3" t="str">
        <f>IF(AND(G111&lt;&gt;"LIBSETS_SETTYPE_BATTLEGROUND",G111&lt;&gt;"LIBSETS_SETTYPE_SPECIAL"),IF(AL111&lt;&gt;"",VLOOKUP(AL111,'ESO zone constants'!$D$3:$H$4953,5,FALSE),""),"")</f>
        <v/>
      </c>
      <c r="AM111" s="44"/>
      <c r="AP111" s="3" t="str">
        <f>IF(AND(G111&lt;&gt;"LIBSETS_SETTYPE_BATTLEGROUND",G111&lt;&gt;"LIBSETS_SETTYPE_SPECIAL"),IF(AQ111&lt;&gt;"",VLOOKUP(AQ111,'ESO zone constants'!$D$3:$H$4953,5,FALSE),""),"")</f>
        <v/>
      </c>
      <c r="AR111" s="44"/>
      <c r="AU111" s="3" t="str">
        <f>IF(AND(G111&lt;&gt;"LIBSETS_SETTYPE_BATTLEGROUND",G111&lt;&gt;"LIBSETS_SETTYPE_SPECIAL"),IF(AV111&lt;&gt;"",VLOOKUP(AV111,'ESO zone constants'!$D$3:$H$4953,5,FALSE),""),"")</f>
        <v/>
      </c>
      <c r="AW111" s="44"/>
      <c r="AZ111" s="83" t="s">
        <v>2668</v>
      </c>
      <c r="BA111" s="83"/>
      <c r="BB111" s="83"/>
      <c r="BC111" s="21" t="str">
        <f>IF(A111="???","--","")&amp;IF(F111&lt;&gt;"Not in the game (anymore)",IF(A111&lt;&gt;"",CONCATENATE("[",A111,"] = {wayshrines={")&amp;IF(K111&lt;&gt;"",CONCATENATE(K111,","),"")&amp;IF(L111&lt;&gt;"",CONCATENATE(L111,","),"")&amp;IF(M111&lt;&gt;"",CONCATENATE(M111,","),"")&amp;CONCATENATE("}")&amp;IF(VALUE(N111)&gt;0,CONCATENATE(", traitsNeeded=",N111),"")&amp;CONCATENATE(", dlcId=",IF(T111&lt;&gt;"",T111,"DLC_BASE_GAME")),""),"")</f>
        <v>[130] = {wayshrines={-1,-1,-1,}, dlcId=DLC_BASE_GAME</v>
      </c>
      <c r="BD111" s="21" t="str">
        <f>IF(F111&lt;&gt;"Not in the game (anymore)",IF(A111&lt;&gt;"",IF(Q111&lt;&gt;"",CONCATENATE(", zoneIds={",Q111),"")&amp;IF(Z111&lt;&gt;"",CONCATENATE(",",Z111),"")&amp;IF(AF111&lt;&gt;"",CONCATENATE(",",AF111),"")&amp;IF(AK111&lt;&gt;"",CONCATENATE(",",AK111),"")&amp;IF(AP111&lt;&gt;"",CONCATENATE(",",AP111),"")&amp;IF(AU111&lt;&gt;"",CONCATENATE(",",AU111),"")&amp;IF(Q111&lt;&gt;"",CONCATENATE("}",""),"")&amp;IF(OR(I111="true",I111="false",I111&lt;&gt;""), CONCATENATE(", veteran=", I111), ""),""),"")</f>
        <v>, zoneIds={181}, veteran=false</v>
      </c>
      <c r="BE111" s="21" t="str">
        <f>IF(A111&lt;&gt;"",IF(F111&lt;&gt;"Not in the game (anymore)",IF(A111&lt;&gt;"",", setType="&amp;G111,"")&amp;IF(J111="true",", multiTrialSet=true",""),"")
&amp; IF(AND(H111&lt;&gt;"",ISNUMBER(H111)),", undauntedChestId=" &amp; H111,""),"")</f>
        <v>, setType=LIBSETS_SETTYPE_CYRODIIL</v>
      </c>
      <c r="BF111" s="21" t="str">
        <f>IF(A111&lt;&gt;"",IF(F111&lt;&gt;"Not in the game (anymore)",IF(AZ111&lt;&gt;"",", isProcSetAllowedInPvP="&amp; AZ111,"")
&amp; IF(F111&lt;&gt;"Not in the game (anymore)",
  IF(V111&lt;&gt;"",", dropMechanic={"&amp;V111&amp;IF(AB111&lt;&gt;"",","&amp;AB111,"")&amp;IF(AH111&lt;&gt;"",","&amp;AH111,"")&amp;IF(AM111&lt;&gt;"",","&amp;AM111,"")&amp;IF(AR111&lt;&gt;"",","&amp;AR111,"")&amp;IF(AW111&lt;&gt;"",","&amp;AW111,"")&amp;"}"
     &amp;IF(OR(W111&lt;&gt;"",AC111&lt;&gt;"",AI111&lt;&gt;"",AN111&lt;&gt;"",AS111&lt;&gt;"",AX111&lt;&gt;"",X111&lt;&gt;"",AD111&lt;&gt;"",AJ111&lt;&gt;"",AO111&lt;&gt;"",AT111&lt;&gt;"",AY111&lt;&gt;""),", dropMechanicDropLocationNames={"
        &amp; IF(OR(W111&lt;&gt;"",AC111&lt;&gt;"",AI111&lt;&gt;"",AN111&lt;&gt;"",AS111&lt;&gt;"",AX111&lt;&gt;""),"['en']={"&amp;IF(W111&lt;&gt;"","'"&amp;W111&amp;"',","'',")&amp;IF(AC111&lt;&gt;"","'"&amp;AC111&amp;"',","'',")&amp;IF(AI111&lt;&gt;"","'"&amp;AI111&amp;"',","'',")&amp;IF(AN111&lt;&gt;"","'"&amp;AN111&amp;"',","'',")&amp;IF(AS111&lt;&gt;"","'"&amp;AS111&amp;"',","'',")&amp;IF(AX111&lt;&gt;"","'"&amp;AX111&amp;"',","'',")&amp;"},","")
        &amp; IF(OR(X111&lt;&gt;"",AD111&lt;&gt;"",AJ111&lt;&gt;"",AO111&lt;&gt;"",AT111&lt;&gt;"",AY111&lt;&gt;""),"['de']={"&amp;IF(X111&lt;&gt;"","'"&amp;X111&amp;"',","'',")&amp;IF(AD111&lt;&gt;"","'"&amp;AD111&amp;"',","'',")&amp;IF(AJ111&lt;&gt;"","'"&amp;AJ111&amp;"',","'',")&amp;IF(AO111&lt;&gt;"","'"&amp;AO111&amp;"',","'',")&amp;IF(AT111&lt;&gt;"","'"&amp;AT111&amp;"',","'',")&amp;IF(AY111&lt;&gt;"","'"&amp;AY111&amp;"',","'',")&amp;"},","")
     &amp; "}",""),"")),""),"")</f>
        <v>, isProcSetAllowedInPvP=1, dropMechanic={LIBSETS_DROP_MECHANIC_CITY_CYRODIIL_BRUMA}</v>
      </c>
      <c r="BG111" s="21" t="str">
        <f>IF(A111&lt;&gt;"",IF(F111&lt;&gt;"Not in the game (anymore)",
IF(OR(BA111&lt;&gt;"",BB111&lt;&gt;""),", addTooltip={" &amp; IF(BA111&lt;&gt;"","['en']='"&amp; BA111 &amp; "',","")  &amp; IF(AND(BA111&lt;&gt;"",BA111&lt;&gt;BB111), IF(BB111&lt;&gt;"","['de']='"&amp; BB111 &amp; "',",""),"") &amp; "},","")
&amp; "},"
&amp; IF(C111&lt;&gt;"",CONCATENATE(" --",C111," / ",B111,"   [",IF(R111&lt;&gt;"",R111,""),IF(AA111&lt;&gt;"",", "&amp;AA111,""),IF(AG111&lt;&gt;"",", "&amp;AG111,""),IF(AL111&lt;&gt;"",", "&amp;AL111,""),IF(AQ111&lt;&gt;"",", "&amp;AQ111,""),IF(AV111&lt;&gt;"",", "&amp;AV111,""),"]")),""),"")</f>
        <v>}, --Eagle Eye / Adlerauge   [Cyrodiil]</v>
      </c>
    </row>
    <row r="112" spans="1:59" x14ac:dyDescent="0.25">
      <c r="A112" s="12">
        <v>131</v>
      </c>
      <c r="B112" t="s">
        <v>892</v>
      </c>
      <c r="C112" t="s">
        <v>893</v>
      </c>
      <c r="D112" s="3">
        <f>A112</f>
        <v>131</v>
      </c>
      <c r="E112" s="42"/>
      <c r="G112" s="8" t="s">
        <v>1475</v>
      </c>
      <c r="I112" t="s">
        <v>91</v>
      </c>
      <c r="J112" t="s">
        <v>91</v>
      </c>
      <c r="K112">
        <v>-1</v>
      </c>
      <c r="L112">
        <v>-1</v>
      </c>
      <c r="M112">
        <v>-1</v>
      </c>
      <c r="O112" s="65" t="s">
        <v>125</v>
      </c>
      <c r="Q112" s="3">
        <f>IF(AND(G112&lt;&gt;"LIBSETS_SETTYPE_BATTLEGROUND",G112&lt;&gt;"LIBSETS_SETTYPE_SPECIAL"), IF(R112&lt;&gt;"",VLOOKUP(R112,'ESO zone constants'!$D$3:$H$10001,5,FALSE),""),"")</f>
        <v>181</v>
      </c>
      <c r="R112" t="str">
        <f>IF(AND(O112&lt;&gt;"",NOT(ISERROR(O112))),O112,
IF(AND(P112&lt;&gt;"",ISNUMBER(P112),P112&gt;0,NOT(ISNA(P112))),VLOOKUP(P112,'ESO zone constants'!$A$3:$D$9999,4,FALSE),
IF(AND(K112&lt;&gt;"",K112&gt;0,NOT(ISERROR(K112))),VLOOKUP(K112,'ESO dumped WayshrineInfo'!$K$3:$N$9994,4,FALSE),"")))</f>
        <v>Cyrodiil</v>
      </c>
      <c r="T112" s="19" t="str">
        <f>IF(AND(S112&lt;&gt;"",NOT(ISERROR(S112))),S112,IF(Q112&lt;&gt;"",IF(NOT(ISERROR(VLOOKUP(Q112,'ESO Dungeon constants'!$D$3:$H$9999,5,FALSE))),VLOOKUP(Q112,'ESO Dungeon constants'!$D$3:$I$9999,6,FALSE),VLOOKUP(Q112,'ESO zone constants'!$H$3:$K$9987,4,FALSE)),""))</f>
        <v>DLC_BASE_GAME</v>
      </c>
      <c r="U112" s="3" t="str">
        <f>IF(T112&lt;&gt;"",VLOOKUP(T112,'LibSets constants'!$B$4:$C$1003,2,FALSE),"")</f>
        <v>Included in base game</v>
      </c>
      <c r="V112" s="33" t="s">
        <v>1535</v>
      </c>
      <c r="Y112" s="65"/>
      <c r="Z112" s="3" t="str">
        <f>IF(AND(G112&lt;&gt;"LIBSETS_SETTYPE_BATTLEGROUND",G112&lt;&gt;"LIBSETS_SETTYPE_SPECIAL"),
IF(AND(Y112&lt;&gt;"",ISNUMBER(Y112),NOT(ISNA(Y112))),Y112,
   IF(AND(L112&lt;&gt;"",ISNUMBER(L112),L112&gt;0,NOT(ISNA(L112))),VLOOKUP(L112,'ESO dumped WayshrineInfo'!$K$3:$L$9994,2,FALSE),"")
),"")</f>
        <v/>
      </c>
      <c r="AA112" t="str">
        <f>IF(AND(Z112&lt;&gt;"",ISNUMBER(Z112),NOT(ISNA(Z112))),VLOOKUP(Z112,'ESO zone constants'!$A$3:$D$9999,4,FALSE),"")</f>
        <v/>
      </c>
      <c r="AC112" s="3" t="str">
        <f>IF(AB112&lt;&gt;"",IF(AB112&lt;&gt;"LIBSETS_DROP_MECHANIC_MONSTER_NAME",VLOOKUP(AB112,'LibSets constants'!$I$4:$L$1003,3,FALSE),""),"")</f>
        <v/>
      </c>
      <c r="AD112" s="3" t="str">
        <f>IF(AB112&lt;&gt;"",IF(AB112&lt;&gt;"LIBSETS_DROP_MECHANIC_MONSTER_NAME",VLOOKUP(AB112,'LibSets constants'!$I$4:$L$1003,4,FALSE),""),"")</f>
        <v/>
      </c>
      <c r="AF112" s="3" t="str">
        <f>IF(AND(G112&lt;&gt;"LIBSETS_SETTYPE_BATTLEGROUND",G112&lt;&gt;"LIBSETS_SETTYPE_SPECIAL"),
IF(AND(AE112&lt;&gt;"",ISNUMBER(AE112),NOT(ISNA(AE112))),AE112,
   IF(AND(M112&lt;&gt;"",ISNUMBER(M112),M112&gt;0,NOT(ISNA(M112))),VLOOKUP(M112,'ESO dumped WayshrineInfo'!$K$3:$L$9994,2,FALSE),"")
),"")</f>
        <v/>
      </c>
      <c r="AG112" t="str">
        <f>IF(AND(AF112&lt;&gt;"",ISNUMBER(AF112),NOT(ISNA(AF112))),VLOOKUP(AF112,'ESO zone constants'!$A$3:$D$9999,4,FALSE),"")</f>
        <v/>
      </c>
      <c r="AH112" s="44"/>
      <c r="AK112" s="3" t="str">
        <f>IF(AND(G112&lt;&gt;"LIBSETS_SETTYPE_BATTLEGROUND",G112&lt;&gt;"LIBSETS_SETTYPE_SPECIAL"),IF(AL112&lt;&gt;"",VLOOKUP(AL112,'ESO zone constants'!$D$3:$H$4953,5,FALSE),""),"")</f>
        <v/>
      </c>
      <c r="AM112" s="44"/>
      <c r="AP112" s="3" t="str">
        <f>IF(AND(G112&lt;&gt;"LIBSETS_SETTYPE_BATTLEGROUND",G112&lt;&gt;"LIBSETS_SETTYPE_SPECIAL"),IF(AQ112&lt;&gt;"",VLOOKUP(AQ112,'ESO zone constants'!$D$3:$H$4953,5,FALSE),""),"")</f>
        <v/>
      </c>
      <c r="AR112" s="44"/>
      <c r="AU112" s="3" t="str">
        <f>IF(AND(G112&lt;&gt;"LIBSETS_SETTYPE_BATTLEGROUND",G112&lt;&gt;"LIBSETS_SETTYPE_SPECIAL"),IF(AV112&lt;&gt;"",VLOOKUP(AV112,'ESO zone constants'!$D$3:$H$4953,5,FALSE),""),"")</f>
        <v/>
      </c>
      <c r="AW112" s="44"/>
      <c r="AZ112" s="83" t="s">
        <v>2668</v>
      </c>
      <c r="BA112" s="83"/>
      <c r="BB112" s="83"/>
      <c r="BC112" s="21" t="str">
        <f>IF(A112="???","--","")&amp;IF(F112&lt;&gt;"Not in the game (anymore)",IF(A112&lt;&gt;"",CONCATENATE("[",A112,"] = {wayshrines={")&amp;IF(K112&lt;&gt;"",CONCATENATE(K112,","),"")&amp;IF(L112&lt;&gt;"",CONCATENATE(L112,","),"")&amp;IF(M112&lt;&gt;"",CONCATENATE(M112,","),"")&amp;CONCATENATE("}")&amp;IF(VALUE(N112)&gt;0,CONCATENATE(", traitsNeeded=",N112),"")&amp;CONCATENATE(", dlcId=",IF(T112&lt;&gt;"",T112,"DLC_BASE_GAME")),""),"")</f>
        <v>[131] = {wayshrines={-1,-1,-1,}, dlcId=DLC_BASE_GAME</v>
      </c>
      <c r="BD112" s="21" t="str">
        <f>IF(F112&lt;&gt;"Not in the game (anymore)",IF(A112&lt;&gt;"",IF(Q112&lt;&gt;"",CONCATENATE(", zoneIds={",Q112),"")&amp;IF(Z112&lt;&gt;"",CONCATENATE(",",Z112),"")&amp;IF(AF112&lt;&gt;"",CONCATENATE(",",AF112),"")&amp;IF(AK112&lt;&gt;"",CONCATENATE(",",AK112),"")&amp;IF(AP112&lt;&gt;"",CONCATENATE(",",AP112),"")&amp;IF(AU112&lt;&gt;"",CONCATENATE(",",AU112),"")&amp;IF(Q112&lt;&gt;"",CONCATENATE("}",""),"")&amp;IF(OR(I112="true",I112="false",I112&lt;&gt;""), CONCATENATE(", veteran=", I112), ""),""),"")</f>
        <v>, zoneIds={181}, veteran=false</v>
      </c>
      <c r="BE112" s="21" t="str">
        <f>IF(A112&lt;&gt;"",IF(F112&lt;&gt;"Not in the game (anymore)",IF(A112&lt;&gt;"",", setType="&amp;G112,"")&amp;IF(J112="true",", multiTrialSet=true",""),"")
&amp; IF(AND(H112&lt;&gt;"",ISNUMBER(H112)),", undauntedChestId=" &amp; H112,""),"")</f>
        <v>, setType=LIBSETS_SETTYPE_CYRODIIL</v>
      </c>
      <c r="BF112" s="21" t="str">
        <f>IF(A112&lt;&gt;"",IF(F112&lt;&gt;"Not in the game (anymore)",IF(AZ112&lt;&gt;"",", isProcSetAllowedInPvP="&amp; AZ112,"")
&amp; IF(F112&lt;&gt;"Not in the game (anymore)",
  IF(V112&lt;&gt;"",", dropMechanic={"&amp;V112&amp;IF(AB112&lt;&gt;"",","&amp;AB112,"")&amp;IF(AH112&lt;&gt;"",","&amp;AH112,"")&amp;IF(AM112&lt;&gt;"",","&amp;AM112,"")&amp;IF(AR112&lt;&gt;"",","&amp;AR112,"")&amp;IF(AW112&lt;&gt;"",","&amp;AW112,"")&amp;"}"
     &amp;IF(OR(W112&lt;&gt;"",AC112&lt;&gt;"",AI112&lt;&gt;"",AN112&lt;&gt;"",AS112&lt;&gt;"",AX112&lt;&gt;"",X112&lt;&gt;"",AD112&lt;&gt;"",AJ112&lt;&gt;"",AO112&lt;&gt;"",AT112&lt;&gt;"",AY112&lt;&gt;""),", dropMechanicDropLocationNames={"
        &amp; IF(OR(W112&lt;&gt;"",AC112&lt;&gt;"",AI112&lt;&gt;"",AN112&lt;&gt;"",AS112&lt;&gt;"",AX112&lt;&gt;""),"['en']={"&amp;IF(W112&lt;&gt;"","'"&amp;W112&amp;"',","'',")&amp;IF(AC112&lt;&gt;"","'"&amp;AC112&amp;"',","'',")&amp;IF(AI112&lt;&gt;"","'"&amp;AI112&amp;"',","'',")&amp;IF(AN112&lt;&gt;"","'"&amp;AN112&amp;"',","'',")&amp;IF(AS112&lt;&gt;"","'"&amp;AS112&amp;"',","'',")&amp;IF(AX112&lt;&gt;"","'"&amp;AX112&amp;"',","'',")&amp;"},","")
        &amp; IF(OR(X112&lt;&gt;"",AD112&lt;&gt;"",AJ112&lt;&gt;"",AO112&lt;&gt;"",AT112&lt;&gt;"",AY112&lt;&gt;""),"['de']={"&amp;IF(X112&lt;&gt;"","'"&amp;X112&amp;"',","'',")&amp;IF(AD112&lt;&gt;"","'"&amp;AD112&amp;"',","'',")&amp;IF(AJ112&lt;&gt;"","'"&amp;AJ112&amp;"',","'',")&amp;IF(AO112&lt;&gt;"","'"&amp;AO112&amp;"',","'',")&amp;IF(AT112&lt;&gt;"","'"&amp;AT112&amp;"',","'',")&amp;IF(AY112&lt;&gt;"","'"&amp;AY112&amp;"',","'',")&amp;"},","")
     &amp; "}",""),"")),""),"")</f>
        <v>, isProcSetAllowedInPvP=1, dropMechanic={LIBSETS_DROP_MECHANIC_CITY_CYRODIIL_VLASTARUS}</v>
      </c>
      <c r="BG112" s="21" t="str">
        <f>IF(A112&lt;&gt;"",IF(F112&lt;&gt;"Not in the game (anymore)",
IF(OR(BA112&lt;&gt;"",BB112&lt;&gt;""),", addTooltip={" &amp; IF(BA112&lt;&gt;"","['en']='"&amp; BA112 &amp; "',","")  &amp; IF(AND(BA112&lt;&gt;"",BA112&lt;&gt;BB112), IF(BB112&lt;&gt;"","['de']='"&amp; BB112 &amp; "',",""),"") &amp; "},","")
&amp; "},"
&amp; IF(C112&lt;&gt;"",CONCATENATE(" --",C112," / ",B112,"   [",IF(R112&lt;&gt;"",R112,""),IF(AA112&lt;&gt;"",", "&amp;AA112,""),IF(AG112&lt;&gt;"",", "&amp;AG112,""),IF(AL112&lt;&gt;"",", "&amp;AL112,""),IF(AQ112&lt;&gt;"",", "&amp;AQ112,""),IF(AV112&lt;&gt;"",", "&amp;AV112,""),"]")),""),"")</f>
        <v>}, --Bastion of the Heartland / Bastion des Herzlandes   [Cyrodiil]</v>
      </c>
    </row>
    <row r="113" spans="1:59" x14ac:dyDescent="0.25">
      <c r="A113" s="12">
        <v>132</v>
      </c>
      <c r="B113" t="s">
        <v>894</v>
      </c>
      <c r="C113" t="s">
        <v>895</v>
      </c>
      <c r="D113" s="3">
        <f>A113</f>
        <v>132</v>
      </c>
      <c r="G113" s="8" t="s">
        <v>1475</v>
      </c>
      <c r="I113" t="s">
        <v>91</v>
      </c>
      <c r="J113" t="s">
        <v>91</v>
      </c>
      <c r="K113">
        <v>-1</v>
      </c>
      <c r="L113">
        <v>-1</v>
      </c>
      <c r="M113">
        <v>-1</v>
      </c>
      <c r="O113" s="65" t="s">
        <v>125</v>
      </c>
      <c r="Q113" s="3">
        <f>IF(AND(G113&lt;&gt;"LIBSETS_SETTYPE_BATTLEGROUND",G113&lt;&gt;"LIBSETS_SETTYPE_SPECIAL"), IF(R113&lt;&gt;"",VLOOKUP(R113,'ESO zone constants'!$D$3:$H$10001,5,FALSE),""),"")</f>
        <v>181</v>
      </c>
      <c r="R113" t="str">
        <f>IF(AND(O113&lt;&gt;"",NOT(ISERROR(O113))),O113,
IF(AND(P113&lt;&gt;"",ISNUMBER(P113),P113&gt;0,NOT(ISNA(P113))),VLOOKUP(P113,'ESO zone constants'!$A$3:$D$9999,4,FALSE),
IF(AND(K113&lt;&gt;"",K113&gt;0,NOT(ISERROR(K113))),VLOOKUP(K113,'ESO dumped WayshrineInfo'!$K$3:$N$9994,4,FALSE),"")))</f>
        <v>Cyrodiil</v>
      </c>
      <c r="T113" s="19" t="str">
        <f>IF(AND(S113&lt;&gt;"",NOT(ISERROR(S113))),S113,IF(Q113&lt;&gt;"",IF(NOT(ISERROR(VLOOKUP(Q113,'ESO Dungeon constants'!$D$3:$H$9999,5,FALSE))),VLOOKUP(Q113,'ESO Dungeon constants'!$D$3:$I$9999,6,FALSE),VLOOKUP(Q113,'ESO zone constants'!$H$3:$K$9987,4,FALSE)),""))</f>
        <v>DLC_BASE_GAME</v>
      </c>
      <c r="U113" s="3" t="str">
        <f>IF(T113&lt;&gt;"",VLOOKUP(T113,'LibSets constants'!$B$4:$C$1003,2,FALSE),"")</f>
        <v>Included in base game</v>
      </c>
      <c r="V113" s="33" t="s">
        <v>1533</v>
      </c>
      <c r="Y113" s="65"/>
      <c r="Z113" s="3" t="str">
        <f>IF(AND(G113&lt;&gt;"LIBSETS_SETTYPE_BATTLEGROUND",G113&lt;&gt;"LIBSETS_SETTYPE_SPECIAL"),
IF(AND(Y113&lt;&gt;"",ISNUMBER(Y113),NOT(ISNA(Y113))),Y113,
   IF(AND(L113&lt;&gt;"",ISNUMBER(L113),L113&gt;0,NOT(ISNA(L113))),VLOOKUP(L113,'ESO dumped WayshrineInfo'!$K$3:$L$9994,2,FALSE),"")
),"")</f>
        <v/>
      </c>
      <c r="AA113" t="str">
        <f>IF(AND(Z113&lt;&gt;"",ISNUMBER(Z113),NOT(ISNA(Z113))),VLOOKUP(Z113,'ESO zone constants'!$A$3:$D$9999,4,FALSE),"")</f>
        <v/>
      </c>
      <c r="AC113" s="43" t="str">
        <f>IF(AB113&lt;&gt;"",IF(AB113&lt;&gt;"LIBSETS_DROP_MECHANIC_MONSTER_NAME",VLOOKUP(AB113,'LibSets constants'!$I$4:$L$1003,3,FALSE),""),"")</f>
        <v/>
      </c>
      <c r="AD113" s="43" t="str">
        <f>IF(AB113&lt;&gt;"",IF(AB113&lt;&gt;"LIBSETS_DROP_MECHANIC_MONSTER_NAME",VLOOKUP(AB113,'LibSets constants'!$I$4:$L$1003,4,FALSE),""),"")</f>
        <v/>
      </c>
      <c r="AE113" s="43"/>
      <c r="AF113" s="3" t="str">
        <f>IF(AND(G113&lt;&gt;"LIBSETS_SETTYPE_BATTLEGROUND",G113&lt;&gt;"LIBSETS_SETTYPE_SPECIAL"),
IF(AND(AE113&lt;&gt;"",ISNUMBER(AE113),NOT(ISNA(AE113))),AE113,
   IF(AND(M113&lt;&gt;"",ISNUMBER(M113),M113&gt;0,NOT(ISNA(M113))),VLOOKUP(M113,'ESO dumped WayshrineInfo'!$K$3:$L$9994,2,FALSE),"")
),"")</f>
        <v/>
      </c>
      <c r="AG113" t="str">
        <f>IF(AND(AF113&lt;&gt;"",ISNUMBER(AF113),NOT(ISNA(AF113))),VLOOKUP(AF113,'ESO zone constants'!$A$3:$D$9999,4,FALSE),"")</f>
        <v/>
      </c>
      <c r="AH113" s="44"/>
      <c r="AI113" s="43"/>
      <c r="AJ113" s="43"/>
      <c r="AK113" s="3" t="str">
        <f>IF(AND(G113&lt;&gt;"LIBSETS_SETTYPE_BATTLEGROUND",G113&lt;&gt;"LIBSETS_SETTYPE_SPECIAL"),IF(AL113&lt;&gt;"",VLOOKUP(AL113,'ESO zone constants'!$D$3:$H$4953,5,FALSE),""),"")</f>
        <v/>
      </c>
      <c r="AM113" s="44"/>
      <c r="AN113" s="43"/>
      <c r="AO113" s="43"/>
      <c r="AP113" s="3" t="str">
        <f>IF(AND(G113&lt;&gt;"LIBSETS_SETTYPE_BATTLEGROUND",G113&lt;&gt;"LIBSETS_SETTYPE_SPECIAL"),IF(AQ113&lt;&gt;"",VLOOKUP(AQ113,'ESO zone constants'!$D$3:$H$4953,5,FALSE),""),"")</f>
        <v/>
      </c>
      <c r="AR113" s="44"/>
      <c r="AS113" s="43"/>
      <c r="AT113" s="43"/>
      <c r="AU113" s="3" t="str">
        <f>IF(AND(G113&lt;&gt;"LIBSETS_SETTYPE_BATTLEGROUND",G113&lt;&gt;"LIBSETS_SETTYPE_SPECIAL"),IF(AV113&lt;&gt;"",VLOOKUP(AV113,'ESO zone constants'!$D$3:$H$4953,5,FALSE),""),"")</f>
        <v/>
      </c>
      <c r="AW113" s="44"/>
      <c r="AX113" s="43"/>
      <c r="AY113" s="43"/>
      <c r="AZ113" s="83" t="s">
        <v>2668</v>
      </c>
      <c r="BA113" s="83"/>
      <c r="BB113" s="83"/>
      <c r="BC113" s="21" t="str">
        <f>IF(A113="???","--","")&amp;IF(F113&lt;&gt;"Not in the game (anymore)",IF(A113&lt;&gt;"",CONCATENATE("[",A113,"] = {wayshrines={")&amp;IF(K113&lt;&gt;"",CONCATENATE(K113,","),"")&amp;IF(L113&lt;&gt;"",CONCATENATE(L113,","),"")&amp;IF(M113&lt;&gt;"",CONCATENATE(M113,","),"")&amp;CONCATENATE("}")&amp;IF(VALUE(N113)&gt;0,CONCATENATE(", traitsNeeded=",N113),"")&amp;CONCATENATE(", dlcId=",IF(T113&lt;&gt;"",T113,"DLC_BASE_GAME")),""),"")</f>
        <v>[132] = {wayshrines={-1,-1,-1,}, dlcId=DLC_BASE_GAME</v>
      </c>
      <c r="BD113" s="21" t="str">
        <f>IF(F113&lt;&gt;"Not in the game (anymore)",IF(A113&lt;&gt;"",IF(Q113&lt;&gt;"",CONCATENATE(", zoneIds={",Q113),"")&amp;IF(Z113&lt;&gt;"",CONCATENATE(",",Z113),"")&amp;IF(AF113&lt;&gt;"",CONCATENATE(",",AF113),"")&amp;IF(AK113&lt;&gt;"",CONCATENATE(",",AK113),"")&amp;IF(AP113&lt;&gt;"",CONCATENATE(",",AP113),"")&amp;IF(AU113&lt;&gt;"",CONCATENATE(",",AU113),"")&amp;IF(Q113&lt;&gt;"",CONCATENATE("}",""),"")&amp;IF(OR(I113="true",I113="false",I113&lt;&gt;""), CONCATENATE(", veteran=", I113), ""),""),"")</f>
        <v>, zoneIds={181}, veteran=false</v>
      </c>
      <c r="BE113" s="21" t="str">
        <f>IF(A113&lt;&gt;"",IF(F113&lt;&gt;"Not in the game (anymore)",IF(A113&lt;&gt;"",", setType="&amp;G113,"")&amp;IF(J113="true",", multiTrialSet=true",""),"")
&amp; IF(AND(H113&lt;&gt;"",ISNUMBER(H113)),", undauntedChestId=" &amp; H113,""),"")</f>
        <v>, setType=LIBSETS_SETTYPE_CYRODIIL</v>
      </c>
      <c r="BF113" s="21" t="str">
        <f>IF(A113&lt;&gt;"",IF(F113&lt;&gt;"Not in the game (anymore)",IF(AZ113&lt;&gt;"",", isProcSetAllowedInPvP="&amp; AZ113,"")
&amp; IF(F113&lt;&gt;"Not in the game (anymore)",
  IF(V113&lt;&gt;"",", dropMechanic={"&amp;V113&amp;IF(AB113&lt;&gt;"",","&amp;AB113,"")&amp;IF(AH113&lt;&gt;"",","&amp;AH113,"")&amp;IF(AM113&lt;&gt;"",","&amp;AM113,"")&amp;IF(AR113&lt;&gt;"",","&amp;AR113,"")&amp;IF(AW113&lt;&gt;"",","&amp;AW113,"")&amp;"}"
     &amp;IF(OR(W113&lt;&gt;"",AC113&lt;&gt;"",AI113&lt;&gt;"",AN113&lt;&gt;"",AS113&lt;&gt;"",AX113&lt;&gt;"",X113&lt;&gt;"",AD113&lt;&gt;"",AJ113&lt;&gt;"",AO113&lt;&gt;"",AT113&lt;&gt;"",AY113&lt;&gt;""),", dropMechanicDropLocationNames={"
        &amp; IF(OR(W113&lt;&gt;"",AC113&lt;&gt;"",AI113&lt;&gt;"",AN113&lt;&gt;"",AS113&lt;&gt;"",AX113&lt;&gt;""),"['en']={"&amp;IF(W113&lt;&gt;"","'"&amp;W113&amp;"',","'',")&amp;IF(AC113&lt;&gt;"","'"&amp;AC113&amp;"',","'',")&amp;IF(AI113&lt;&gt;"","'"&amp;AI113&amp;"',","'',")&amp;IF(AN113&lt;&gt;"","'"&amp;AN113&amp;"',","'',")&amp;IF(AS113&lt;&gt;"","'"&amp;AS113&amp;"',","'',")&amp;IF(AX113&lt;&gt;"","'"&amp;AX113&amp;"',","'',")&amp;"},","")
        &amp; IF(OR(X113&lt;&gt;"",AD113&lt;&gt;"",AJ113&lt;&gt;"",AO113&lt;&gt;"",AT113&lt;&gt;"",AY113&lt;&gt;""),"['de']={"&amp;IF(X113&lt;&gt;"","'"&amp;X113&amp;"',","'',")&amp;IF(AD113&lt;&gt;"","'"&amp;AD113&amp;"',","'',")&amp;IF(AJ113&lt;&gt;"","'"&amp;AJ113&amp;"',","'',")&amp;IF(AO113&lt;&gt;"","'"&amp;AO113&amp;"',","'',")&amp;IF(AT113&lt;&gt;"","'"&amp;AT113&amp;"',","'',")&amp;IF(AY113&lt;&gt;"","'"&amp;AY113&amp;"',","'',")&amp;"},","")
     &amp; "}",""),"")),""),"")</f>
        <v>, isProcSetAllowedInPvP=1, dropMechanic={LIBSETS_DROP_MECHANIC_CITY_CYRODIIL_BRUMA}</v>
      </c>
      <c r="BG113" s="21" t="str">
        <f>IF(A113&lt;&gt;"",IF(F113&lt;&gt;"Not in the game (anymore)",
IF(OR(BA113&lt;&gt;"",BB113&lt;&gt;""),", addTooltip={" &amp; IF(BA113&lt;&gt;"","['en']='"&amp; BA113 &amp; "',","")  &amp; IF(AND(BA113&lt;&gt;"",BA113&lt;&gt;BB113), IF(BB113&lt;&gt;"","['de']='"&amp; BB113 &amp; "',",""),"") &amp; "},","")
&amp; "},"
&amp; IF(C113&lt;&gt;"",CONCATENATE(" --",C113," / ",B113,"   [",IF(R113&lt;&gt;"",R113,""),IF(AA113&lt;&gt;"",", "&amp;AA113,""),IF(AG113&lt;&gt;"",", "&amp;AG113,""),IF(AL113&lt;&gt;"",", "&amp;AL113,""),IF(AQ113&lt;&gt;"",", "&amp;AQ113,""),IF(AV113&lt;&gt;"",", "&amp;AV113,""),"]")),""),"")</f>
        <v>}, --Shield of the Valiant / Schild des Tapferen   [Cyrodiil]</v>
      </c>
    </row>
    <row r="114" spans="1:59" x14ac:dyDescent="0.25">
      <c r="A114" s="12">
        <v>133</v>
      </c>
      <c r="B114" t="s">
        <v>896</v>
      </c>
      <c r="C114" t="s">
        <v>897</v>
      </c>
      <c r="D114" s="3">
        <f>A114</f>
        <v>133</v>
      </c>
      <c r="E114" s="42"/>
      <c r="G114" s="8" t="s">
        <v>1475</v>
      </c>
      <c r="I114" t="s">
        <v>91</v>
      </c>
      <c r="J114" t="s">
        <v>91</v>
      </c>
      <c r="K114">
        <v>-1</v>
      </c>
      <c r="L114">
        <v>-1</v>
      </c>
      <c r="M114">
        <v>-1</v>
      </c>
      <c r="O114" s="65" t="s">
        <v>125</v>
      </c>
      <c r="Q114" s="3">
        <f>IF(AND(G114&lt;&gt;"LIBSETS_SETTYPE_BATTLEGROUND",G114&lt;&gt;"LIBSETS_SETTYPE_SPECIAL"), IF(R114&lt;&gt;"",VLOOKUP(R114,'ESO zone constants'!$D$3:$H$10001,5,FALSE),""),"")</f>
        <v>181</v>
      </c>
      <c r="R114" t="str">
        <f>IF(AND(O114&lt;&gt;"",NOT(ISERROR(O114))),O114,
IF(AND(P114&lt;&gt;"",ISNUMBER(P114),P114&gt;0,NOT(ISNA(P114))),VLOOKUP(P114,'ESO zone constants'!$A$3:$D$9999,4,FALSE),
IF(AND(K114&lt;&gt;"",K114&gt;0,NOT(ISERROR(K114))),VLOOKUP(K114,'ESO dumped WayshrineInfo'!$K$3:$N$9994,4,FALSE),"")))</f>
        <v>Cyrodiil</v>
      </c>
      <c r="T114" s="19" t="str">
        <f>IF(AND(S114&lt;&gt;"",NOT(ISERROR(S114))),S114,IF(Q114&lt;&gt;"",IF(NOT(ISERROR(VLOOKUP(Q114,'ESO Dungeon constants'!$D$3:$H$9999,5,FALSE))),VLOOKUP(Q114,'ESO Dungeon constants'!$D$3:$I$9999,6,FALSE),VLOOKUP(Q114,'ESO zone constants'!$H$3:$K$9987,4,FALSE)),""))</f>
        <v>DLC_BASE_GAME</v>
      </c>
      <c r="U114" s="3" t="str">
        <f>IF(T114&lt;&gt;"",VLOOKUP(T114,'LibSets constants'!$B$4:$C$1003,2,FALSE),"")</f>
        <v>Included in base game</v>
      </c>
      <c r="V114" s="33" t="s">
        <v>2801</v>
      </c>
      <c r="Y114" s="65"/>
      <c r="Z114" s="3" t="str">
        <f>IF(AND(G114&lt;&gt;"LIBSETS_SETTYPE_BATTLEGROUND",G114&lt;&gt;"LIBSETS_SETTYPE_SPECIAL"),
IF(AND(Y114&lt;&gt;"",ISNUMBER(Y114),NOT(ISNA(Y114))),Y114,
   IF(AND(L114&lt;&gt;"",ISNUMBER(L114),L114&gt;0,NOT(ISNA(L114))),VLOOKUP(L114,'ESO dumped WayshrineInfo'!$K$3:$L$9994,2,FALSE),"")
),"")</f>
        <v/>
      </c>
      <c r="AA114" t="str">
        <f>IF(AND(Z114&lt;&gt;"",ISNUMBER(Z114),NOT(ISNA(Z114))),VLOOKUP(Z114,'ESO zone constants'!$A$3:$D$9999,4,FALSE),"")</f>
        <v/>
      </c>
      <c r="AC114" s="3" t="str">
        <f>IF(AB114&lt;&gt;"",IF(AB114&lt;&gt;"LIBSETS_DROP_MECHANIC_MONSTER_NAME",VLOOKUP(AB114,'LibSets constants'!$I$4:$L$1003,3,FALSE),""),"")</f>
        <v/>
      </c>
      <c r="AD114" s="3" t="str">
        <f>IF(AB114&lt;&gt;"",IF(AB114&lt;&gt;"LIBSETS_DROP_MECHANIC_MONSTER_NAME",VLOOKUP(AB114,'LibSets constants'!$I$4:$L$1003,4,FALSE),""),"")</f>
        <v/>
      </c>
      <c r="AF114" s="3" t="str">
        <f>IF(AND(G114&lt;&gt;"LIBSETS_SETTYPE_BATTLEGROUND",G114&lt;&gt;"LIBSETS_SETTYPE_SPECIAL"),
IF(AND(AE114&lt;&gt;"",ISNUMBER(AE114),NOT(ISNA(AE114))),AE114,
   IF(AND(M114&lt;&gt;"",ISNUMBER(M114),M114&gt;0,NOT(ISNA(M114))),VLOOKUP(M114,'ESO dumped WayshrineInfo'!$K$3:$L$9994,2,FALSE),"")
),"")</f>
        <v/>
      </c>
      <c r="AG114" t="str">
        <f>IF(AND(AF114&lt;&gt;"",ISNUMBER(AF114),NOT(ISNA(AF114))),VLOOKUP(AF114,'ESO zone constants'!$A$3:$D$9999,4,FALSE),"")</f>
        <v/>
      </c>
      <c r="AH114" s="44"/>
      <c r="AK114" s="3" t="str">
        <f>IF(AND(G114&lt;&gt;"LIBSETS_SETTYPE_BATTLEGROUND",G114&lt;&gt;"LIBSETS_SETTYPE_SPECIAL"),IF(AL114&lt;&gt;"",VLOOKUP(AL114,'ESO zone constants'!$D$3:$H$4953,5,FALSE),""),"")</f>
        <v/>
      </c>
      <c r="AM114" s="44"/>
      <c r="AP114" s="3" t="str">
        <f>IF(AND(G114&lt;&gt;"LIBSETS_SETTYPE_BATTLEGROUND",G114&lt;&gt;"LIBSETS_SETTYPE_SPECIAL"),IF(AQ114&lt;&gt;"",VLOOKUP(AQ114,'ESO zone constants'!$D$3:$H$4953,5,FALSE),""),"")</f>
        <v/>
      </c>
      <c r="AR114" s="44"/>
      <c r="AU114" s="3" t="str">
        <f>IF(AND(G114&lt;&gt;"LIBSETS_SETTYPE_BATTLEGROUND",G114&lt;&gt;"LIBSETS_SETTYPE_SPECIAL"),IF(AV114&lt;&gt;"",VLOOKUP(AV114,'ESO zone constants'!$D$3:$H$4953,5,FALSE),""),"")</f>
        <v/>
      </c>
      <c r="AW114" s="44"/>
      <c r="AZ114" s="83" t="s">
        <v>2668</v>
      </c>
      <c r="BA114" s="83"/>
      <c r="BB114" s="83"/>
      <c r="BC114" s="21" t="str">
        <f>IF(A114="???","--","")&amp;IF(F114&lt;&gt;"Not in the game (anymore)",IF(A114&lt;&gt;"",CONCATENATE("[",A114,"] = {wayshrines={")&amp;IF(K114&lt;&gt;"",CONCATENATE(K114,","),"")&amp;IF(L114&lt;&gt;"",CONCATENATE(L114,","),"")&amp;IF(M114&lt;&gt;"",CONCATENATE(M114,","),"")&amp;CONCATENATE("}")&amp;IF(VALUE(N114)&gt;0,CONCATENATE(", traitsNeeded=",N114),"")&amp;CONCATENATE(", dlcId=",IF(T114&lt;&gt;"",T114,"DLC_BASE_GAME")),""),"")</f>
        <v>[133] = {wayshrines={-1,-1,-1,}, dlcId=DLC_BASE_GAME</v>
      </c>
      <c r="BD114" s="21" t="str">
        <f>IF(F114&lt;&gt;"Not in the game (anymore)",IF(A114&lt;&gt;"",IF(Q114&lt;&gt;"",CONCATENATE(", zoneIds={",Q114),"")&amp;IF(Z114&lt;&gt;"",CONCATENATE(",",Z114),"")&amp;IF(AF114&lt;&gt;"",CONCATENATE(",",AF114),"")&amp;IF(AK114&lt;&gt;"",CONCATENATE(",",AK114),"")&amp;IF(AP114&lt;&gt;"",CONCATENATE(",",AP114),"")&amp;IF(AU114&lt;&gt;"",CONCATENATE(",",AU114),"")&amp;IF(Q114&lt;&gt;"",CONCATENATE("}",""),"")&amp;IF(OR(I114="true",I114="false",I114&lt;&gt;""), CONCATENATE(", veteran=", I114), ""),""),"")</f>
        <v>, zoneIds={181}, veteran=false</v>
      </c>
      <c r="BE114" s="21" t="str">
        <f>IF(A114&lt;&gt;"",IF(F114&lt;&gt;"Not in the game (anymore)",IF(A114&lt;&gt;"",", setType="&amp;G114,"")&amp;IF(J114="true",", multiTrialSet=true",""),"")
&amp; IF(AND(H114&lt;&gt;"",ISNUMBER(H114)),", undauntedChestId=" &amp; H114,""),"")</f>
        <v>, setType=LIBSETS_SETTYPE_CYRODIIL</v>
      </c>
      <c r="BF114" s="21" t="str">
        <f>IF(A114&lt;&gt;"",IF(F114&lt;&gt;"Not in the game (anymore)",IF(AZ114&lt;&gt;"",", isProcSetAllowedInPvP="&amp; AZ114,"")
&amp; IF(F114&lt;&gt;"Not in the game (anymore)",
  IF(V114&lt;&gt;"",", dropMechanic={"&amp;V114&amp;IF(AB114&lt;&gt;"",","&amp;AB114,"")&amp;IF(AH114&lt;&gt;"",","&amp;AH114,"")&amp;IF(AM114&lt;&gt;"",","&amp;AM114,"")&amp;IF(AR114&lt;&gt;"",","&amp;AR114,"")&amp;IF(AW114&lt;&gt;"",","&amp;AW114,"")&amp;"}"
     &amp;IF(OR(W114&lt;&gt;"",AC114&lt;&gt;"",AI114&lt;&gt;"",AN114&lt;&gt;"",AS114&lt;&gt;"",AX114&lt;&gt;"",X114&lt;&gt;"",AD114&lt;&gt;"",AJ114&lt;&gt;"",AO114&lt;&gt;"",AT114&lt;&gt;"",AY114&lt;&gt;""),", dropMechanicDropLocationNames={"
        &amp; IF(OR(W114&lt;&gt;"",AC114&lt;&gt;"",AI114&lt;&gt;"",AN114&lt;&gt;"",AS114&lt;&gt;"",AX114&lt;&gt;""),"['en']={"&amp;IF(W114&lt;&gt;"","'"&amp;W114&amp;"',","'',")&amp;IF(AC114&lt;&gt;"","'"&amp;AC114&amp;"',","'',")&amp;IF(AI114&lt;&gt;"","'"&amp;AI114&amp;"',","'',")&amp;IF(AN114&lt;&gt;"","'"&amp;AN114&amp;"',","'',")&amp;IF(AS114&lt;&gt;"","'"&amp;AS114&amp;"',","'',")&amp;IF(AX114&lt;&gt;"","'"&amp;AX114&amp;"',","'',")&amp;"},","")
        &amp; IF(OR(X114&lt;&gt;"",AD114&lt;&gt;"",AJ114&lt;&gt;"",AO114&lt;&gt;"",AT114&lt;&gt;"",AY114&lt;&gt;""),"['de']={"&amp;IF(X114&lt;&gt;"","'"&amp;X114&amp;"',","'',")&amp;IF(AD114&lt;&gt;"","'"&amp;AD114&amp;"',","'',")&amp;IF(AJ114&lt;&gt;"","'"&amp;AJ114&amp;"',","'',")&amp;IF(AO114&lt;&gt;"","'"&amp;AO114&amp;"',","'',")&amp;IF(AT114&lt;&gt;"","'"&amp;AT114&amp;"',","'',")&amp;IF(AY114&lt;&gt;"","'"&amp;AY114&amp;"',","'',")&amp;"},","")
     &amp; "}",""),"")),""),"")</f>
        <v>, isProcSetAllowedInPvP=1, dropMechanic={LIBSETS_DROP_MECHANIC_CITY_CYRODIIL_CROPSFORD}</v>
      </c>
      <c r="BG114" s="21" t="str">
        <f>IF(A114&lt;&gt;"",IF(F114&lt;&gt;"Not in the game (anymore)",
IF(OR(BA114&lt;&gt;"",BB114&lt;&gt;""),", addTooltip={" &amp; IF(BA114&lt;&gt;"","['en']='"&amp; BA114 &amp; "',","")  &amp; IF(AND(BA114&lt;&gt;"",BA114&lt;&gt;BB114), IF(BB114&lt;&gt;"","['de']='"&amp; BB114 &amp; "',",""),"") &amp; "},","")
&amp; "},"
&amp; IF(C114&lt;&gt;"",CONCATENATE(" --",C114," / ",B114,"   [",IF(R114&lt;&gt;"",R114,""),IF(AA114&lt;&gt;"",", "&amp;AA114,""),IF(AG114&lt;&gt;"",", "&amp;AG114,""),IF(AL114&lt;&gt;"",", "&amp;AL114,""),IF(AQ114&lt;&gt;"",", "&amp;AQ114,""),IF(AV114&lt;&gt;"",", "&amp;AV114,""),"]")),""),"")</f>
        <v>}, --Buffer of the Swift / Dämpfer des Geschwinden   [Cyrodiil]</v>
      </c>
    </row>
    <row r="115" spans="1:59" x14ac:dyDescent="0.25">
      <c r="A115" s="12">
        <v>134</v>
      </c>
      <c r="B115" t="s">
        <v>898</v>
      </c>
      <c r="C115" t="s">
        <v>899</v>
      </c>
      <c r="D115" s="3">
        <f>A115</f>
        <v>134</v>
      </c>
      <c r="G115" s="8" t="s">
        <v>1477</v>
      </c>
      <c r="I115" t="s">
        <v>91</v>
      </c>
      <c r="J115" t="s">
        <v>91</v>
      </c>
      <c r="K115">
        <v>190</v>
      </c>
      <c r="L115">
        <v>190</v>
      </c>
      <c r="M115">
        <v>190</v>
      </c>
      <c r="O115" s="65" t="s">
        <v>49</v>
      </c>
      <c r="Q115" s="3">
        <f>IF(AND(G115&lt;&gt;"LIBSETS_SETTYPE_BATTLEGROUND",G115&lt;&gt;"LIBSETS_SETTYPE_SPECIAL"), IF(R115&lt;&gt;"",VLOOKUP(R115,'ESO zone constants'!$D$3:$H$10001,5,FALSE),""),"")</f>
        <v>130</v>
      </c>
      <c r="R115" t="str">
        <f>IF(AND(O115&lt;&gt;"",NOT(ISERROR(O115))),O115,
IF(AND(P115&lt;&gt;"",ISNUMBER(P115),P115&gt;0,NOT(ISNA(P115))),VLOOKUP(P115,'ESO zone constants'!$A$3:$D$9999,4,FALSE),
IF(AND(K115&lt;&gt;"",K115&gt;0,NOT(ISERROR(K115))),VLOOKUP(K115,'ESO dumped WayshrineInfo'!$K$3:$N$9994,4,FALSE),"")))</f>
        <v>Crypt of Hearts I</v>
      </c>
      <c r="T115" s="19" t="str">
        <f>IF(AND(S115&lt;&gt;"",NOT(ISERROR(S115))),S115,IF(Q115&lt;&gt;"",IF(NOT(ISERROR(VLOOKUP(Q115,'ESO Dungeon constants'!$D$3:$H$9999,5,FALSE))),VLOOKUP(Q115,'ESO Dungeon constants'!$D$3:$I$9999,6,FALSE),VLOOKUP(Q115,'ESO zone constants'!$H$3:$K$9987,4,FALSE)),""))</f>
        <v>DLC_BASE_GAME</v>
      </c>
      <c r="U115" s="3" t="str">
        <f>IF(T115&lt;&gt;"",VLOOKUP(T115,'LibSets constants'!$B$4:$C$1003,2,FALSE),"")</f>
        <v>Included in base game</v>
      </c>
      <c r="V115" s="33" t="s">
        <v>3356</v>
      </c>
      <c r="Y115" s="65">
        <v>932</v>
      </c>
      <c r="Z115" s="3">
        <f>IF(AND(G115&lt;&gt;"LIBSETS_SETTYPE_BATTLEGROUND",G115&lt;&gt;"LIBSETS_SETTYPE_SPECIAL"),
IF(AND(Y115&lt;&gt;"",ISNUMBER(Y115),NOT(ISNA(Y115))),Y115,
   IF(AND(L115&lt;&gt;"",ISNUMBER(L115),L115&gt;0,NOT(ISNA(L115))),VLOOKUP(L115,'ESO dumped WayshrineInfo'!$K$3:$L$9994,2,FALSE),"")
),"")</f>
        <v>932</v>
      </c>
      <c r="AA115" t="str">
        <f>IF(AND(Z115&lt;&gt;"",ISNUMBER(Z115),NOT(ISNA(Z115))),VLOOKUP(Z115,'ESO zone constants'!$A$3:$D$9999,4,FALSE),"")</f>
        <v>Crypt of Hearts II</v>
      </c>
      <c r="AB115" s="33" t="s">
        <v>3356</v>
      </c>
      <c r="AC115" s="43"/>
      <c r="AD115" s="43"/>
      <c r="AE115" s="43"/>
      <c r="AF115" s="3">
        <f>IF(AND(G115&lt;&gt;"LIBSETS_SETTYPE_BATTLEGROUND",G115&lt;&gt;"LIBSETS_SETTYPE_SPECIAL"),
IF(AND(AE115&lt;&gt;"",ISNUMBER(AE115),NOT(ISNA(AE115))),AE115,
   IF(AND(M115&lt;&gt;"",ISNUMBER(M115),M115&gt;0,NOT(ISNA(M115))),VLOOKUP(M115,'ESO dumped WayshrineInfo'!$K$3:$L$9994,2,FALSE),"")
),"")</f>
        <v>20</v>
      </c>
      <c r="AG115" t="str">
        <f>IF(AND(AF115&lt;&gt;"",ISNUMBER(AF115),NOT(ISNA(AF115))),VLOOKUP(AF115,'ESO zone constants'!$A$3:$D$9999,4,FALSE),"")</f>
        <v>Rivenspire</v>
      </c>
      <c r="AH115" s="96" t="s">
        <v>3356</v>
      </c>
      <c r="AI115" s="43"/>
      <c r="AJ115" s="43"/>
      <c r="AK115" s="3" t="str">
        <f>IF(AND(G115&lt;&gt;"LIBSETS_SETTYPE_BATTLEGROUND",G115&lt;&gt;"LIBSETS_SETTYPE_SPECIAL"),IF(AL115&lt;&gt;"",VLOOKUP(AL115,'ESO zone constants'!$D$3:$H$4953,5,FALSE),""),"")</f>
        <v/>
      </c>
      <c r="AM115" s="44"/>
      <c r="AN115" s="43"/>
      <c r="AO115" s="43"/>
      <c r="AP115" s="3" t="str">
        <f>IF(AND(G115&lt;&gt;"LIBSETS_SETTYPE_BATTLEGROUND",G115&lt;&gt;"LIBSETS_SETTYPE_SPECIAL"),IF(AQ115&lt;&gt;"",VLOOKUP(AQ115,'ESO zone constants'!$D$3:$H$4953,5,FALSE),""),"")</f>
        <v/>
      </c>
      <c r="AR115" s="44"/>
      <c r="AS115" s="43"/>
      <c r="AT115" s="43"/>
      <c r="AU115" s="3" t="str">
        <f>IF(AND(G115&lt;&gt;"LIBSETS_SETTYPE_BATTLEGROUND",G115&lt;&gt;"LIBSETS_SETTYPE_SPECIAL"),IF(AV115&lt;&gt;"",VLOOKUP(AV115,'ESO zone constants'!$D$3:$H$4953,5,FALSE),""),"")</f>
        <v/>
      </c>
      <c r="AW115" s="44"/>
      <c r="AX115" s="43"/>
      <c r="AY115" s="43"/>
      <c r="AZ115" s="83" t="s">
        <v>2667</v>
      </c>
      <c r="BA115" s="83"/>
      <c r="BB115" s="83"/>
      <c r="BC115" s="21" t="str">
        <f>IF(A115="???","--","")&amp;IF(F115&lt;&gt;"Not in the game (anymore)",IF(A115&lt;&gt;"",CONCATENATE("[",A115,"] = {wayshrines={")&amp;IF(K115&lt;&gt;"",CONCATENATE(K115,","),"")&amp;IF(L115&lt;&gt;"",CONCATENATE(L115,","),"")&amp;IF(M115&lt;&gt;"",CONCATENATE(M115,","),"")&amp;CONCATENATE("}")&amp;IF(VALUE(N115)&gt;0,CONCATENATE(", traitsNeeded=",N115),"")&amp;CONCATENATE(", dlcId=",IF(T115&lt;&gt;"",T115,"DLC_BASE_GAME")),""),"")</f>
        <v>[134] = {wayshrines={190,190,190,}, dlcId=DLC_BASE_GAME</v>
      </c>
      <c r="BD115" s="21" t="str">
        <f>IF(F115&lt;&gt;"Not in the game (anymore)",IF(A115&lt;&gt;"",IF(Q115&lt;&gt;"",CONCATENATE(", zoneIds={",Q115),"")&amp;IF(Z115&lt;&gt;"",CONCATENATE(",",Z115),"")&amp;IF(AF115&lt;&gt;"",CONCATENATE(",",AF115),"")&amp;IF(AK115&lt;&gt;"",CONCATENATE(",",AK115),"")&amp;IF(AP115&lt;&gt;"",CONCATENATE(",",AP115),"")&amp;IF(AU115&lt;&gt;"",CONCATENATE(",",AU115),"")&amp;IF(Q115&lt;&gt;"",CONCATENATE("}",""),"")&amp;IF(OR(I115="true",I115="false",I115&lt;&gt;""), CONCATENATE(", veteran=", I115), ""),""),"")</f>
        <v>, zoneIds={130,932,20}, veteran=false</v>
      </c>
      <c r="BE115" s="21" t="str">
        <f>IF(A115&lt;&gt;"",IF(F115&lt;&gt;"Not in the game (anymore)",IF(A115&lt;&gt;"",", setType="&amp;G115,"")&amp;IF(J115="true",", multiTrialSet=true",""),"")
&amp; IF(AND(H115&lt;&gt;"",ISNUMBER(H115)),", undauntedChestId=" &amp; H115,""),"")</f>
        <v>, setType=LIBSETS_SETTYPE_DUNGEON</v>
      </c>
      <c r="BF115" s="21" t="str">
        <f>IF(A115&lt;&gt;"",IF(F115&lt;&gt;"Not in the game (anymore)",IF(AZ115&lt;&gt;"",", isProcSetAllowedInPvP="&amp; AZ115,"")
&amp; IF(F115&lt;&gt;"Not in the game (anymore)",
  IF(V115&lt;&gt;"",", dropMechanic={"&amp;V115&amp;IF(AB115&lt;&gt;"",","&amp;AB115,"")&amp;IF(AH115&lt;&gt;"",","&amp;AH115,"")&amp;IF(AM115&lt;&gt;"",","&amp;AM115,"")&amp;IF(AR115&lt;&gt;"",","&amp;AR115,"")&amp;IF(AW115&lt;&gt;"",","&amp;AW115,"")&amp;"}"
     &amp;IF(OR(W115&lt;&gt;"",AC115&lt;&gt;"",AI115&lt;&gt;"",AN115&lt;&gt;"",AS115&lt;&gt;"",AX115&lt;&gt;"",X115&lt;&gt;"",AD115&lt;&gt;"",AJ115&lt;&gt;"",AO115&lt;&gt;"",AT115&lt;&gt;"",AY115&lt;&gt;""),", dropMechanicDropLocationNames={"
        &amp; IF(OR(W115&lt;&gt;"",AC115&lt;&gt;"",AI115&lt;&gt;"",AN115&lt;&gt;"",AS115&lt;&gt;"",AX115&lt;&gt;""),"['en']={"&amp;IF(W115&lt;&gt;"","'"&amp;W115&amp;"',","'',")&amp;IF(AC115&lt;&gt;"","'"&amp;AC115&amp;"',","'',")&amp;IF(AI115&lt;&gt;"","'"&amp;AI115&amp;"',","'',")&amp;IF(AN115&lt;&gt;"","'"&amp;AN115&amp;"',","'',")&amp;IF(AS115&lt;&gt;"","'"&amp;AS115&amp;"',","'',")&amp;IF(AX115&lt;&gt;"","'"&amp;AX115&amp;"',","'',")&amp;"},","")
        &amp; IF(OR(X115&lt;&gt;"",AD115&lt;&gt;"",AJ115&lt;&gt;"",AO115&lt;&gt;"",AT115&lt;&gt;"",AY115&lt;&gt;""),"['de']={"&amp;IF(X115&lt;&gt;"","'"&amp;X115&amp;"',","'',")&amp;IF(AD115&lt;&gt;"","'"&amp;AD115&amp;"',","'',")&amp;IF(AJ115&lt;&gt;"","'"&amp;AJ115&amp;"',","'',")&amp;IF(AO115&lt;&gt;"","'"&amp;AO115&amp;"',","'',")&amp;IF(AT115&lt;&gt;"","'"&amp;AT115&amp;"',","'',")&amp;IF(AY115&lt;&gt;"","'"&amp;AY115&amp;"',","'',")&amp;"},","")
     &amp; "}",""),"")),""),"")</f>
        <v>, dropMechanic={LIBSETS_DROP_MECHANIC_GROUP_DUNGEON_BOSS,LIBSETS_DROP_MECHANIC_GROUP_DUNGEON_BOSS,LIBSETS_DROP_MECHANIC_GROUP_DUNGEON_BOSS}</v>
      </c>
      <c r="BG115" s="21" t="str">
        <f>IF(A115&lt;&gt;"",IF(F115&lt;&gt;"Not in the game (anymore)",
IF(OR(BA115&lt;&gt;"",BB115&lt;&gt;""),", addTooltip={" &amp; IF(BA115&lt;&gt;"","['en']='"&amp; BA115 &amp; "',","")  &amp; IF(AND(BA115&lt;&gt;"",BA115&lt;&gt;BB115), IF(BB115&lt;&gt;"","['de']='"&amp; BB115 &amp; "',",""),"") &amp; "},","")
&amp; "},"
&amp; IF(C115&lt;&gt;"",CONCATENATE(" --",C115," / ",B115,"   [",IF(R115&lt;&gt;"",R115,""),IF(AA115&lt;&gt;"",", "&amp;AA115,""),IF(AG115&lt;&gt;"",", "&amp;AG115,""),IF(AL115&lt;&gt;"",", "&amp;AL115,""),IF(AQ115&lt;&gt;"",", "&amp;AQ115,""),IF(AV115&lt;&gt;"",", "&amp;AV115,""),"]")),""),"")</f>
        <v>}, --Shroud of the Lich / Tuch des Lich   [Crypt of Hearts I, Crypt of Hearts II, Rivenspire]</v>
      </c>
    </row>
    <row r="116" spans="1:59" s="14" customFormat="1" x14ac:dyDescent="0.25">
      <c r="A116" s="12">
        <v>135</v>
      </c>
      <c r="B116" t="s">
        <v>900</v>
      </c>
      <c r="C116" t="s">
        <v>2594</v>
      </c>
      <c r="D116" s="3">
        <f>A116</f>
        <v>135</v>
      </c>
      <c r="E116"/>
      <c r="F116"/>
      <c r="G116" s="8" t="s">
        <v>1480</v>
      </c>
      <c r="H116"/>
      <c r="I116" t="s">
        <v>91</v>
      </c>
      <c r="J116" t="s">
        <v>91</v>
      </c>
      <c r="K116">
        <v>109</v>
      </c>
      <c r="L116">
        <v>109</v>
      </c>
      <c r="M116">
        <v>109</v>
      </c>
      <c r="N116"/>
      <c r="O116" s="65" t="s">
        <v>111</v>
      </c>
      <c r="P116" s="65"/>
      <c r="Q116" s="3">
        <f>IF(AND(G116&lt;&gt;"LIBSETS_SETTYPE_BATTLEGROUND",G116&lt;&gt;"LIBSETS_SETTYPE_SPECIAL"), IF(R116&lt;&gt;"",VLOOKUP(R116,'ESO zone constants'!$D$3:$H$10001,5,FALSE),""),"")</f>
        <v>103</v>
      </c>
      <c r="R116" t="str">
        <f>IF(AND(O116&lt;&gt;"",NOT(ISERROR(O116))),O116,
IF(AND(P116&lt;&gt;"",ISNUMBER(P116),P116&gt;0,NOT(ISNA(P116))),VLOOKUP(P116,'ESO zone constants'!$A$3:$D$9999,4,FALSE),
IF(AND(K116&lt;&gt;"",K116&gt;0,NOT(ISERROR(K116))),VLOOKUP(K116,'ESO dumped WayshrineInfo'!$K$3:$N$9994,4,FALSE),"")))</f>
        <v>The Rift</v>
      </c>
      <c r="S116" s="65"/>
      <c r="T116" s="19" t="str">
        <f>IF(AND(S116&lt;&gt;"",NOT(ISERROR(S116))),S116,IF(Q116&lt;&gt;"",IF(NOT(ISERROR(VLOOKUP(Q116,'ESO Dungeon constants'!$D$3:$H$9999,5,FALSE))),VLOOKUP(Q116,'ESO Dungeon constants'!$D$3:$I$9999,6,FALSE),VLOOKUP(Q116,'ESO zone constants'!$H$3:$K$9987,4,FALSE)),""))</f>
        <v>DLC_BASE_GAME</v>
      </c>
      <c r="U116" s="3" t="str">
        <f>IF(T116&lt;&gt;"",VLOOKUP(T116,'LibSets constants'!$B$4:$C$1003,2,FALSE),"")</f>
        <v>Included in base game</v>
      </c>
      <c r="V116" s="33" t="s">
        <v>1560</v>
      </c>
      <c r="W116" s="3"/>
      <c r="X116" s="3"/>
      <c r="Y116" s="65"/>
      <c r="Z116" s="3">
        <f>IF(AND(G116&lt;&gt;"LIBSETS_SETTYPE_BATTLEGROUND",G116&lt;&gt;"LIBSETS_SETTYPE_SPECIAL"),
IF(AND(Y116&lt;&gt;"",ISNUMBER(Y116),NOT(ISNA(Y116))),Y116,
   IF(AND(L116&lt;&gt;"",ISNUMBER(L116),L116&gt;0,NOT(ISNA(L116))),VLOOKUP(L116,'ESO dumped WayshrineInfo'!$K$3:$L$9994,2,FALSE),"")
),"")</f>
        <v>103</v>
      </c>
      <c r="AA116" t="str">
        <f>IF(AND(Z116&lt;&gt;"",ISNUMBER(Z116),NOT(ISNA(Z116))),VLOOKUP(Z116,'ESO zone constants'!$A$3:$D$9999,4,FALSE),"")</f>
        <v>The Rift</v>
      </c>
      <c r="AB116" s="33" t="s">
        <v>1561</v>
      </c>
      <c r="AC116" s="43"/>
      <c r="AD116" s="43"/>
      <c r="AE116" s="43"/>
      <c r="AF116" s="3">
        <f>IF(AND(G116&lt;&gt;"LIBSETS_SETTYPE_BATTLEGROUND",G116&lt;&gt;"LIBSETS_SETTYPE_SPECIAL"),
IF(AND(AE116&lt;&gt;"",ISNUMBER(AE116),NOT(ISNA(AE116))),AE116,
   IF(AND(M116&lt;&gt;"",ISNUMBER(M116),M116&gt;0,NOT(ISNA(M116))),VLOOKUP(M116,'ESO dumped WayshrineInfo'!$K$3:$L$9994,2,FALSE),"")
),"")</f>
        <v>103</v>
      </c>
      <c r="AG116" t="str">
        <f>IF(AND(AF116&lt;&gt;"",ISNUMBER(AF116),NOT(ISNA(AF116))),VLOOKUP(AF116,'ESO zone constants'!$A$3:$D$9999,4,FALSE),"")</f>
        <v>The Rift</v>
      </c>
      <c r="AH116" s="44" t="s">
        <v>1562</v>
      </c>
      <c r="AI116" s="43"/>
      <c r="AJ116" s="43"/>
      <c r="AK116" s="3">
        <f>IF(AND(G116&lt;&gt;"LIBSETS_SETTYPE_BATTLEGROUND",G116&lt;&gt;"LIBSETS_SETTYPE_SPECIAL"),IF(AL116&lt;&gt;"",VLOOKUP(AL116,'ESO zone constants'!$D$3:$H$4953,5,FALSE),""),"")</f>
        <v>103</v>
      </c>
      <c r="AL116" t="s">
        <v>111</v>
      </c>
      <c r="AM116" s="44" t="s">
        <v>1563</v>
      </c>
      <c r="AN116" s="43"/>
      <c r="AO116" s="43"/>
      <c r="AP116" s="3" t="str">
        <f>IF(AND(G116&lt;&gt;"LIBSETS_SETTYPE_BATTLEGROUND",G116&lt;&gt;"LIBSETS_SETTYPE_SPECIAL"),IF(AQ116&lt;&gt;"",VLOOKUP(AQ116,'ESO zone constants'!$D$3:$H$4953,5,FALSE),""),"")</f>
        <v/>
      </c>
      <c r="AQ116"/>
      <c r="AR116" s="44"/>
      <c r="AS116" s="43"/>
      <c r="AT116" s="43"/>
      <c r="AU116" s="3" t="str">
        <f>IF(AND(G116&lt;&gt;"LIBSETS_SETTYPE_BATTLEGROUND",G116&lt;&gt;"LIBSETS_SETTYPE_SPECIAL"),IF(AV116&lt;&gt;"",VLOOKUP(AV116,'ESO zone constants'!$D$3:$H$4953,5,FALSE),""),"")</f>
        <v/>
      </c>
      <c r="AV116"/>
      <c r="AW116" s="44"/>
      <c r="AX116" s="43"/>
      <c r="AY116" s="43"/>
      <c r="AZ116" s="83" t="s">
        <v>2667</v>
      </c>
      <c r="BA116" s="83"/>
      <c r="BB116" s="83"/>
      <c r="BC116" s="21" t="str">
        <f>IF(A116="???","--","")&amp;IF(F116&lt;&gt;"Not in the game (anymore)",IF(A116&lt;&gt;"",CONCATENATE("[",A116,"] = {wayshrines={")&amp;IF(K116&lt;&gt;"",CONCATENATE(K116,","),"")&amp;IF(L116&lt;&gt;"",CONCATENATE(L116,","),"")&amp;IF(M116&lt;&gt;"",CONCATENATE(M116,","),"")&amp;CONCATENATE("}")&amp;IF(VALUE(N116)&gt;0,CONCATENATE(", traitsNeeded=",N116),"")&amp;CONCATENATE(", dlcId=",IF(T116&lt;&gt;"",T116,"DLC_BASE_GAME")),""),"")</f>
        <v>[135] = {wayshrines={109,109,109,}, dlcId=DLC_BASE_GAME</v>
      </c>
      <c r="BD116" s="21" t="str">
        <f>IF(F116&lt;&gt;"Not in the game (anymore)",IF(A116&lt;&gt;"",IF(Q116&lt;&gt;"",CONCATENATE(", zoneIds={",Q116),"")&amp;IF(Z116&lt;&gt;"",CONCATENATE(",",Z116),"")&amp;IF(AF116&lt;&gt;"",CONCATENATE(",",AF116),"")&amp;IF(AK116&lt;&gt;"",CONCATENATE(",",AK116),"")&amp;IF(AP116&lt;&gt;"",CONCATENATE(",",AP116),"")&amp;IF(AU116&lt;&gt;"",CONCATENATE(",",AU116),"")&amp;IF(Q116&lt;&gt;"",CONCATENATE("}",""),"")&amp;IF(OR(I116="true",I116="false",I116&lt;&gt;""), CONCATENATE(", veteran=", I116), ""),""),"")</f>
        <v>, zoneIds={103,103,103,103}, veteran=false</v>
      </c>
      <c r="BE116" s="21" t="str">
        <f>IF(A116&lt;&gt;"",IF(F116&lt;&gt;"Not in the game (anymore)",IF(A116&lt;&gt;"",", setType="&amp;G116,"")&amp;IF(J116="true",", multiTrialSet=true",""),"")
&amp; IF(AND(H116&lt;&gt;"",ISNUMBER(H116)),", undauntedChestId=" &amp; H116,""),"")</f>
        <v>, setType=LIBSETS_SETTYPE_OVERLAND</v>
      </c>
      <c r="BF116" s="21" t="str">
        <f>IF(A116&lt;&gt;"",IF(F116&lt;&gt;"Not in the game (anymore)",IF(AZ116&lt;&gt;"",", isProcSetAllowedInPvP="&amp; AZ116,"")
&amp; IF(F116&lt;&gt;"Not in the game (anymore)",
  IF(V116&lt;&gt;"",", dropMechanic={"&amp;V116&amp;IF(AB116&lt;&gt;"",","&amp;AB116,"")&amp;IF(AH116&lt;&gt;"",","&amp;AH116,"")&amp;IF(AM116&lt;&gt;"",","&amp;AM116,"")&amp;IF(AR116&lt;&gt;"",","&amp;AR116,"")&amp;IF(AW116&lt;&gt;"",","&amp;AW116,"")&amp;"}"
     &amp;IF(OR(W116&lt;&gt;"",AC116&lt;&gt;"",AI116&lt;&gt;"",AN116&lt;&gt;"",AS116&lt;&gt;"",AX116&lt;&gt;"",X116&lt;&gt;"",AD116&lt;&gt;"",AJ116&lt;&gt;"",AO116&lt;&gt;"",AT116&lt;&gt;"",AY116&lt;&gt;""),", dropMechanicDropLocationNames={"
        &amp; IF(OR(W116&lt;&gt;"",AC116&lt;&gt;"",AI116&lt;&gt;"",AN116&lt;&gt;"",AS116&lt;&gt;"",AX116&lt;&gt;""),"['en']={"&amp;IF(W116&lt;&gt;"","'"&amp;W116&amp;"',","'',")&amp;IF(AC116&lt;&gt;"","'"&amp;AC116&amp;"',","'',")&amp;IF(AI116&lt;&gt;"","'"&amp;AI116&amp;"',","'',")&amp;IF(AN116&lt;&gt;"","'"&amp;AN116&amp;"',","'',")&amp;IF(AS116&lt;&gt;"","'"&amp;AS116&amp;"',","'',")&amp;IF(AX116&lt;&gt;"","'"&amp;AX116&amp;"',","'',")&amp;"},","")
        &amp; IF(OR(X116&lt;&gt;"",AD116&lt;&gt;"",AJ116&lt;&gt;"",AO116&lt;&gt;"",AT116&lt;&gt;"",AY116&lt;&gt;""),"['de']={"&amp;IF(X116&lt;&gt;"","'"&amp;X116&amp;"',","'',")&amp;IF(AD116&lt;&gt;"","'"&amp;AD116&amp;"',","'',")&amp;IF(AJ116&lt;&gt;"","'"&amp;AJ116&amp;"',","'',")&amp;IF(AO116&lt;&gt;"","'"&amp;AO116&amp;"',","'',")&amp;IF(AT116&lt;&gt;"","'"&amp;AT116&amp;"',","'',")&amp;IF(AY116&lt;&gt;"","'"&amp;AY116&amp;"',","'',")&amp;"},","")
     &amp; "}",""),"")),""),"")</f>
        <v>, dropMechanic={LIBSETS_DROP_MECHANIC_OVERLAND_BOSS_DELVE,LIBSETS_DROP_MECHANIC_OVERLAND_WORLDBOSS,LIBSETS_DROP_MECHANIC_OVERLAND_BOSS_PUBLIC_DUNGEON,LIBSETS_DROP_MECHANIC_OVERLAND_CHEST}</v>
      </c>
      <c r="BG116" s="21" t="str">
        <f>IF(A116&lt;&gt;"",IF(F116&lt;&gt;"Not in the game (anymore)",
IF(OR(BA116&lt;&gt;"",BB116&lt;&gt;""),", addTooltip={" &amp; IF(BA116&lt;&gt;"","['en']='"&amp; BA116 &amp; "',","")  &amp; IF(AND(BA116&lt;&gt;"",BA116&lt;&gt;BB116), IF(BB116&lt;&gt;"","['de']='"&amp; BB116 &amp; "',",""),"") &amp; "},","")
&amp; "},"
&amp; IF(C116&lt;&gt;"",CONCATENATE(" --",C116," / ",B116,"   [",IF(R116&lt;&gt;"",R116,""),IF(AA116&lt;&gt;"",", "&amp;AA116,""),IF(AG116&lt;&gt;"",", "&amp;AG116,""),IF(AL116&lt;&gt;"",", "&amp;AL116,""),IF(AQ116&lt;&gt;"",", "&amp;AQ116,""),IF(AV116&lt;&gt;"",", "&amp;AV116,""),"]")),""),"")</f>
        <v>}, --Draugr\'s Heritage / Erbe des Draugrs   [The Rift, The Rift, The Rift, The Rift]</v>
      </c>
    </row>
    <row r="117" spans="1:59" x14ac:dyDescent="0.25">
      <c r="A117" s="12">
        <v>136</v>
      </c>
      <c r="B117" t="s">
        <v>901</v>
      </c>
      <c r="C117" t="s">
        <v>902</v>
      </c>
      <c r="D117" s="3">
        <f>A117</f>
        <v>136</v>
      </c>
      <c r="G117" s="8" t="s">
        <v>1481</v>
      </c>
      <c r="I117" t="s">
        <v>91</v>
      </c>
      <c r="J117" t="s">
        <v>91</v>
      </c>
      <c r="K117">
        <v>232</v>
      </c>
      <c r="L117">
        <v>232</v>
      </c>
      <c r="M117">
        <v>232</v>
      </c>
      <c r="O117" s="65" t="s">
        <v>445</v>
      </c>
      <c r="Q117" s="3">
        <f>IF(AND(G117&lt;&gt;"LIBSETS_SETTYPE_BATTLEGROUND",G117&lt;&gt;"LIBSETS_SETTYPE_SPECIAL"), IF(R117&lt;&gt;"",VLOOKUP(R117,'ESO zone constants'!$D$3:$H$10001,5,FALSE),""),"")</f>
        <v>639</v>
      </c>
      <c r="R117" t="str">
        <f>IF(AND(O117&lt;&gt;"",NOT(ISERROR(O117))),O117,
IF(AND(P117&lt;&gt;"",ISNUMBER(P117),P117&gt;0,NOT(ISNA(P117))),VLOOKUP(P117,'ESO zone constants'!$A$3:$D$9999,4,FALSE),
IF(AND(K117&lt;&gt;"",K117&gt;0,NOT(ISERROR(K117))),VLOOKUP(K117,'ESO dumped WayshrineInfo'!$K$3:$N$9994,4,FALSE),"")))</f>
        <v>Sanctum Ophidia</v>
      </c>
      <c r="T117" s="19" t="str">
        <f>IF(AND(S117&lt;&gt;"",NOT(ISERROR(S117))),S117,IF(Q117&lt;&gt;"",IF(NOT(ISERROR(VLOOKUP(Q117,'ESO Dungeon constants'!$D$3:$H$9999,5,FALSE))),VLOOKUP(Q117,'ESO Dungeon constants'!$D$3:$I$9999,6,FALSE),VLOOKUP(Q117,'ESO zone constants'!$H$3:$K$9987,4,FALSE)),""))</f>
        <v>DLC_BASE_GAME</v>
      </c>
      <c r="U117" s="3" t="str">
        <f>IF(T117&lt;&gt;"",VLOOKUP(T117,'LibSets constants'!$B$4:$C$1003,2,FALSE),"")</f>
        <v>Included in base game</v>
      </c>
      <c r="V117" s="33" t="s">
        <v>3337</v>
      </c>
      <c r="Y117" s="65"/>
      <c r="Z117" s="3">
        <f>IF(AND(G117&lt;&gt;"LIBSETS_SETTYPE_BATTLEGROUND",G117&lt;&gt;"LIBSETS_SETTYPE_SPECIAL"),
IF(AND(Y117&lt;&gt;"",ISNUMBER(Y117),NOT(ISNA(Y117))),Y117,
   IF(AND(L117&lt;&gt;"",ISNUMBER(L117),L117&gt;0,NOT(ISNA(L117))),VLOOKUP(L117,'ESO dumped WayshrineInfo'!$K$3:$L$9994,2,FALSE),"")
),"")</f>
        <v>888</v>
      </c>
      <c r="AA117" t="str">
        <f>IF(AND(Z117&lt;&gt;"",ISNUMBER(Z117),NOT(ISNA(Z117))),VLOOKUP(Z117,'ESO zone constants'!$A$3:$D$9999,4,FALSE),"")</f>
        <v>Craglorn</v>
      </c>
      <c r="AC117" s="39"/>
      <c r="AD117" s="39"/>
      <c r="AE117" s="39"/>
      <c r="AF117" s="3">
        <f>IF(AND(G117&lt;&gt;"LIBSETS_SETTYPE_BATTLEGROUND",G117&lt;&gt;"LIBSETS_SETTYPE_SPECIAL"),
IF(AND(AE117&lt;&gt;"",ISNUMBER(AE117),NOT(ISNA(AE117))),AE117,
   IF(AND(M117&lt;&gt;"",ISNUMBER(M117),M117&gt;0,NOT(ISNA(M117))),VLOOKUP(M117,'ESO dumped WayshrineInfo'!$K$3:$L$9994,2,FALSE),"")
),"")</f>
        <v>888</v>
      </c>
      <c r="AG117" t="str">
        <f>IF(AND(AF117&lt;&gt;"",ISNUMBER(AF117),NOT(ISNA(AF117))),VLOOKUP(AF117,'ESO zone constants'!$A$3:$D$9999,4,FALSE),"")</f>
        <v>Craglorn</v>
      </c>
      <c r="AH117" s="44"/>
      <c r="AI117" s="39"/>
      <c r="AJ117" s="39"/>
      <c r="AK117" s="3" t="str">
        <f>IF(AND(G117&lt;&gt;"LIBSETS_SETTYPE_BATTLEGROUND",G117&lt;&gt;"LIBSETS_SETTYPE_SPECIAL"),IF(AL117&lt;&gt;"",VLOOKUP(AL117,'ESO zone constants'!$D$3:$H$4953,5,FALSE),""),"")</f>
        <v/>
      </c>
      <c r="AM117" s="44"/>
      <c r="AN117" s="39"/>
      <c r="AO117" s="39"/>
      <c r="AP117" s="3" t="str">
        <f>IF(AND(G117&lt;&gt;"LIBSETS_SETTYPE_BATTLEGROUND",G117&lt;&gt;"LIBSETS_SETTYPE_SPECIAL"),IF(AQ117&lt;&gt;"",VLOOKUP(AQ117,'ESO zone constants'!$D$3:$H$4953,5,FALSE),""),"")</f>
        <v/>
      </c>
      <c r="AR117" s="44"/>
      <c r="AS117" s="39"/>
      <c r="AT117" s="39"/>
      <c r="AU117" s="3" t="str">
        <f>IF(AND(G117&lt;&gt;"LIBSETS_SETTYPE_BATTLEGROUND",G117&lt;&gt;"LIBSETS_SETTYPE_SPECIAL"),IF(AV117&lt;&gt;"",VLOOKUP(AV117,'ESO zone constants'!$D$3:$H$4953,5,FALSE),""),"")</f>
        <v/>
      </c>
      <c r="AW117" s="44"/>
      <c r="AX117" s="39"/>
      <c r="AY117" s="39"/>
      <c r="AZ117" s="83" t="s">
        <v>2667</v>
      </c>
      <c r="BA117" s="83"/>
      <c r="BB117" s="83"/>
      <c r="BC117" s="21" t="str">
        <f>IF(A117="???","--","")&amp;IF(F117&lt;&gt;"Not in the game (anymore)",IF(A117&lt;&gt;"",CONCATENATE("[",A117,"] = {wayshrines={")&amp;IF(K117&lt;&gt;"",CONCATENATE(K117,","),"")&amp;IF(L117&lt;&gt;"",CONCATENATE(L117,","),"")&amp;IF(M117&lt;&gt;"",CONCATENATE(M117,","),"")&amp;CONCATENATE("}")&amp;IF(VALUE(N117)&gt;0,CONCATENATE(", traitsNeeded=",N117),"")&amp;CONCATENATE(", dlcId=",IF(T117&lt;&gt;"",T117,"DLC_BASE_GAME")),""),"")</f>
        <v>[136] = {wayshrines={232,232,232,}, dlcId=DLC_BASE_GAME</v>
      </c>
      <c r="BD117" s="21" t="str">
        <f>IF(F117&lt;&gt;"Not in the game (anymore)",IF(A117&lt;&gt;"",IF(Q117&lt;&gt;"",CONCATENATE(", zoneIds={",Q117),"")&amp;IF(Z117&lt;&gt;"",CONCATENATE(",",Z117),"")&amp;IF(AF117&lt;&gt;"",CONCATENATE(",",AF117),"")&amp;IF(AK117&lt;&gt;"",CONCATENATE(",",AK117),"")&amp;IF(AP117&lt;&gt;"",CONCATENATE(",",AP117),"")&amp;IF(AU117&lt;&gt;"",CONCATENATE(",",AU117),"")&amp;IF(Q117&lt;&gt;"",CONCATENATE("}",""),"")&amp;IF(OR(I117="true",I117="false",I117&lt;&gt;""), CONCATENATE(", veteran=", I117), ""),""),"")</f>
        <v>, zoneIds={639,888,888}, veteran=false</v>
      </c>
      <c r="BE117" s="21" t="str">
        <f>IF(A117&lt;&gt;"",IF(F117&lt;&gt;"Not in the game (anymore)",IF(A117&lt;&gt;"",", setType="&amp;G117,"")&amp;IF(J117="true",", multiTrialSet=true",""),"")
&amp; IF(AND(H117&lt;&gt;"",ISNUMBER(H117)),", undauntedChestId=" &amp; H117,""),"")</f>
        <v>, setType=LIBSETS_SETTYPE_TRIAL</v>
      </c>
      <c r="BF117" s="21" t="str">
        <f>IF(A117&lt;&gt;"",IF(F117&lt;&gt;"Not in the game (anymore)",IF(AZ117&lt;&gt;"",", isProcSetAllowedInPvP="&amp; AZ117,"")
&amp; IF(F117&lt;&gt;"Not in the game (anymore)",
  IF(V117&lt;&gt;"",", dropMechanic={"&amp;V117&amp;IF(AB117&lt;&gt;"",","&amp;AB117,"")&amp;IF(AH117&lt;&gt;"",","&amp;AH117,"")&amp;IF(AM117&lt;&gt;"",","&amp;AM117,"")&amp;IF(AR117&lt;&gt;"",","&amp;AR117,"")&amp;IF(AW117&lt;&gt;"",","&amp;AW117,"")&amp;"}"
     &amp;IF(OR(W117&lt;&gt;"",AC117&lt;&gt;"",AI117&lt;&gt;"",AN117&lt;&gt;"",AS117&lt;&gt;"",AX117&lt;&gt;"",X117&lt;&gt;"",AD117&lt;&gt;"",AJ117&lt;&gt;"",AO117&lt;&gt;"",AT117&lt;&gt;"",AY117&lt;&gt;""),", dropMechanicDropLocationNames={"
        &amp; IF(OR(W117&lt;&gt;"",AC117&lt;&gt;"",AI117&lt;&gt;"",AN117&lt;&gt;"",AS117&lt;&gt;"",AX117&lt;&gt;""),"['en']={"&amp;IF(W117&lt;&gt;"","'"&amp;W117&amp;"',","'',")&amp;IF(AC117&lt;&gt;"","'"&amp;AC117&amp;"',","'',")&amp;IF(AI117&lt;&gt;"","'"&amp;AI117&amp;"',","'',")&amp;IF(AN117&lt;&gt;"","'"&amp;AN117&amp;"',","'',")&amp;IF(AS117&lt;&gt;"","'"&amp;AS117&amp;"',","'',")&amp;IF(AX117&lt;&gt;"","'"&amp;AX117&amp;"',","'',")&amp;"},","")
        &amp; IF(OR(X117&lt;&gt;"",AD117&lt;&gt;"",AJ117&lt;&gt;"",AO117&lt;&gt;"",AT117&lt;&gt;"",AY117&lt;&gt;""),"['de']={"&amp;IF(X117&lt;&gt;"","'"&amp;X117&amp;"',","'',")&amp;IF(AD117&lt;&gt;"","'"&amp;AD117&amp;"',","'',")&amp;IF(AJ117&lt;&gt;"","'"&amp;AJ117&amp;"',","'',")&amp;IF(AO117&lt;&gt;"","'"&amp;AO117&amp;"',","'',")&amp;IF(AT117&lt;&gt;"","'"&amp;AT117&amp;"',","'',")&amp;IF(AY117&lt;&gt;"","'"&amp;AY117&amp;"',","'',")&amp;"},","")
     &amp; "}",""),"")),""),"")</f>
        <v>, dropMechanic={LIBSETS_DROP_MECHANIC_TRIAL_BOSS}</v>
      </c>
      <c r="BG117" s="21" t="str">
        <f>IF(A117&lt;&gt;"",IF(F117&lt;&gt;"Not in the game (anymore)",
IF(OR(BA117&lt;&gt;"",BB117&lt;&gt;""),", addTooltip={" &amp; IF(BA117&lt;&gt;"","['en']='"&amp; BA117 &amp; "',","")  &amp; IF(AND(BA117&lt;&gt;"",BA117&lt;&gt;BB117), IF(BB117&lt;&gt;"","['de']='"&amp; BB117 &amp; "',",""),"") &amp; "},","")
&amp; "},"
&amp; IF(C117&lt;&gt;"",CONCATENATE(" --",C117," / ",B117,"   [",IF(R117&lt;&gt;"",R117,""),IF(AA117&lt;&gt;"",", "&amp;AA117,""),IF(AG117&lt;&gt;"",", "&amp;AG117,""),IF(AL117&lt;&gt;"",", "&amp;AL117,""),IF(AQ117&lt;&gt;"",", "&amp;AQ117,""),IF(AV117&lt;&gt;"",", "&amp;AV117,""),"]")),""),"")</f>
        <v>}, --Immortal Warrior / Unsterblicher Krieger   [Sanctum Ophidia, Craglorn, Craglorn]</v>
      </c>
    </row>
    <row r="118" spans="1:59" x14ac:dyDescent="0.25">
      <c r="A118" s="12">
        <v>137</v>
      </c>
      <c r="B118" t="s">
        <v>903</v>
      </c>
      <c r="C118" t="s">
        <v>904</v>
      </c>
      <c r="D118" s="3">
        <f>A118</f>
        <v>137</v>
      </c>
      <c r="E118" s="42"/>
      <c r="G118" s="8" t="s">
        <v>1481</v>
      </c>
      <c r="I118" t="s">
        <v>91</v>
      </c>
      <c r="J118" t="s">
        <v>91</v>
      </c>
      <c r="K118">
        <v>230</v>
      </c>
      <c r="L118">
        <v>230</v>
      </c>
      <c r="M118">
        <v>230</v>
      </c>
      <c r="O118" s="65" t="s">
        <v>442</v>
      </c>
      <c r="Q118" s="3">
        <f>IF(AND(G118&lt;&gt;"LIBSETS_SETTYPE_BATTLEGROUND",G118&lt;&gt;"LIBSETS_SETTYPE_SPECIAL"), IF(R118&lt;&gt;"",VLOOKUP(R118,'ESO zone constants'!$D$3:$H$10001,5,FALSE),""),"")</f>
        <v>636</v>
      </c>
      <c r="R118" t="str">
        <f>IF(AND(O118&lt;&gt;"",NOT(ISERROR(O118))),O118,
IF(AND(P118&lt;&gt;"",ISNUMBER(P118),P118&gt;0,NOT(ISNA(P118))),VLOOKUP(P118,'ESO zone constants'!$A$3:$D$9999,4,FALSE),
IF(AND(K118&lt;&gt;"",K118&gt;0,NOT(ISERROR(K118))),VLOOKUP(K118,'ESO dumped WayshrineInfo'!$K$3:$N$9994,4,FALSE),"")))</f>
        <v>Hel Ra Citadel</v>
      </c>
      <c r="T118" s="19" t="str">
        <f>IF(AND(S118&lt;&gt;"",NOT(ISERROR(S118))),S118,IF(Q118&lt;&gt;"",IF(NOT(ISERROR(VLOOKUP(Q118,'ESO Dungeon constants'!$D$3:$H$9999,5,FALSE))),VLOOKUP(Q118,'ESO Dungeon constants'!$D$3:$I$9999,6,FALSE),VLOOKUP(Q118,'ESO zone constants'!$H$3:$K$9987,4,FALSE)),""))</f>
        <v>DLC_BASE_GAME</v>
      </c>
      <c r="U118" s="3" t="str">
        <f>IF(T118&lt;&gt;"",VLOOKUP(T118,'LibSets constants'!$B$4:$C$1003,2,FALSE),"")</f>
        <v>Included in base game</v>
      </c>
      <c r="V118" s="33" t="s">
        <v>3337</v>
      </c>
      <c r="Y118" s="65"/>
      <c r="Z118" s="3">
        <f>IF(AND(G118&lt;&gt;"LIBSETS_SETTYPE_BATTLEGROUND",G118&lt;&gt;"LIBSETS_SETTYPE_SPECIAL"),
IF(AND(Y118&lt;&gt;"",ISNUMBER(Y118),NOT(ISNA(Y118))),Y118,
   IF(AND(L118&lt;&gt;"",ISNUMBER(L118),L118&gt;0,NOT(ISNA(L118))),VLOOKUP(L118,'ESO dumped WayshrineInfo'!$K$3:$L$9994,2,FALSE),"")
),"")</f>
        <v>888</v>
      </c>
      <c r="AA118" t="str">
        <f>IF(AND(Z118&lt;&gt;"",ISNUMBER(Z118),NOT(ISNA(Z118))),VLOOKUP(Z118,'ESO zone constants'!$A$3:$D$9999,4,FALSE),"")</f>
        <v>Craglorn</v>
      </c>
      <c r="AC118" s="39"/>
      <c r="AD118" s="39"/>
      <c r="AE118" s="39"/>
      <c r="AF118" s="3">
        <f>IF(AND(G118&lt;&gt;"LIBSETS_SETTYPE_BATTLEGROUND",G118&lt;&gt;"LIBSETS_SETTYPE_SPECIAL"),
IF(AND(AE118&lt;&gt;"",ISNUMBER(AE118),NOT(ISNA(AE118))),AE118,
   IF(AND(M118&lt;&gt;"",ISNUMBER(M118),M118&gt;0,NOT(ISNA(M118))),VLOOKUP(M118,'ESO dumped WayshrineInfo'!$K$3:$L$9994,2,FALSE),"")
),"")</f>
        <v>888</v>
      </c>
      <c r="AG118" t="str">
        <f>IF(AND(AF118&lt;&gt;"",ISNUMBER(AF118),NOT(ISNA(AF118))),VLOOKUP(AF118,'ESO zone constants'!$A$3:$D$9999,4,FALSE),"")</f>
        <v>Craglorn</v>
      </c>
      <c r="AH118" s="44"/>
      <c r="AI118" s="39"/>
      <c r="AJ118" s="39"/>
      <c r="AK118" s="3" t="str">
        <f>IF(AND(G118&lt;&gt;"LIBSETS_SETTYPE_BATTLEGROUND",G118&lt;&gt;"LIBSETS_SETTYPE_SPECIAL"),IF(AL118&lt;&gt;"",VLOOKUP(AL118,'ESO zone constants'!$D$3:$H$4953,5,FALSE),""),"")</f>
        <v/>
      </c>
      <c r="AM118" s="44"/>
      <c r="AN118" s="39"/>
      <c r="AO118" s="39"/>
      <c r="AP118" s="3" t="str">
        <f>IF(AND(G118&lt;&gt;"LIBSETS_SETTYPE_BATTLEGROUND",G118&lt;&gt;"LIBSETS_SETTYPE_SPECIAL"),IF(AQ118&lt;&gt;"",VLOOKUP(AQ118,'ESO zone constants'!$D$3:$H$4953,5,FALSE),""),"")</f>
        <v/>
      </c>
      <c r="AR118" s="44"/>
      <c r="AS118" s="39"/>
      <c r="AT118" s="39"/>
      <c r="AU118" s="3" t="str">
        <f>IF(AND(G118&lt;&gt;"LIBSETS_SETTYPE_BATTLEGROUND",G118&lt;&gt;"LIBSETS_SETTYPE_SPECIAL"),IF(AV118&lt;&gt;"",VLOOKUP(AV118,'ESO zone constants'!$D$3:$H$4953,5,FALSE),""),"")</f>
        <v/>
      </c>
      <c r="AW118" s="44"/>
      <c r="AX118" s="39"/>
      <c r="AY118" s="39"/>
      <c r="AZ118" s="83" t="s">
        <v>2667</v>
      </c>
      <c r="BA118" s="83"/>
      <c r="BB118" s="83"/>
      <c r="BC118" s="21" t="str">
        <f>IF(A118="???","--","")&amp;IF(F118&lt;&gt;"Not in the game (anymore)",IF(A118&lt;&gt;"",CONCATENATE("[",A118,"] = {wayshrines={")&amp;IF(K118&lt;&gt;"",CONCATENATE(K118,","),"")&amp;IF(L118&lt;&gt;"",CONCATENATE(L118,","),"")&amp;IF(M118&lt;&gt;"",CONCATENATE(M118,","),"")&amp;CONCATENATE("}")&amp;IF(VALUE(N118)&gt;0,CONCATENATE(", traitsNeeded=",N118),"")&amp;CONCATENATE(", dlcId=",IF(T118&lt;&gt;"",T118,"DLC_BASE_GAME")),""),"")</f>
        <v>[137] = {wayshrines={230,230,230,}, dlcId=DLC_BASE_GAME</v>
      </c>
      <c r="BD118" s="21" t="str">
        <f>IF(F118&lt;&gt;"Not in the game (anymore)",IF(A118&lt;&gt;"",IF(Q118&lt;&gt;"",CONCATENATE(", zoneIds={",Q118),"")&amp;IF(Z118&lt;&gt;"",CONCATENATE(",",Z118),"")&amp;IF(AF118&lt;&gt;"",CONCATENATE(",",AF118),"")&amp;IF(AK118&lt;&gt;"",CONCATENATE(",",AK118),"")&amp;IF(AP118&lt;&gt;"",CONCATENATE(",",AP118),"")&amp;IF(AU118&lt;&gt;"",CONCATENATE(",",AU118),"")&amp;IF(Q118&lt;&gt;"",CONCATENATE("}",""),"")&amp;IF(OR(I118="true",I118="false",I118&lt;&gt;""), CONCATENATE(", veteran=", I118), ""),""),"")</f>
        <v>, zoneIds={636,888,888}, veteran=false</v>
      </c>
      <c r="BE118" s="21" t="str">
        <f>IF(A118&lt;&gt;"",IF(F118&lt;&gt;"Not in the game (anymore)",IF(A118&lt;&gt;"",", setType="&amp;G118,"")&amp;IF(J118="true",", multiTrialSet=true",""),"")
&amp; IF(AND(H118&lt;&gt;"",ISNUMBER(H118)),", undauntedChestId=" &amp; H118,""),"")</f>
        <v>, setType=LIBSETS_SETTYPE_TRIAL</v>
      </c>
      <c r="BF118" s="21" t="str">
        <f>IF(A118&lt;&gt;"",IF(F118&lt;&gt;"Not in the game (anymore)",IF(AZ118&lt;&gt;"",", isProcSetAllowedInPvP="&amp; AZ118,"")
&amp; IF(F118&lt;&gt;"Not in the game (anymore)",
  IF(V118&lt;&gt;"",", dropMechanic={"&amp;V118&amp;IF(AB118&lt;&gt;"",","&amp;AB118,"")&amp;IF(AH118&lt;&gt;"",","&amp;AH118,"")&amp;IF(AM118&lt;&gt;"",","&amp;AM118,"")&amp;IF(AR118&lt;&gt;"",","&amp;AR118,"")&amp;IF(AW118&lt;&gt;"",","&amp;AW118,"")&amp;"}"
     &amp;IF(OR(W118&lt;&gt;"",AC118&lt;&gt;"",AI118&lt;&gt;"",AN118&lt;&gt;"",AS118&lt;&gt;"",AX118&lt;&gt;"",X118&lt;&gt;"",AD118&lt;&gt;"",AJ118&lt;&gt;"",AO118&lt;&gt;"",AT118&lt;&gt;"",AY118&lt;&gt;""),", dropMechanicDropLocationNames={"
        &amp; IF(OR(W118&lt;&gt;"",AC118&lt;&gt;"",AI118&lt;&gt;"",AN118&lt;&gt;"",AS118&lt;&gt;"",AX118&lt;&gt;""),"['en']={"&amp;IF(W118&lt;&gt;"","'"&amp;W118&amp;"',","'',")&amp;IF(AC118&lt;&gt;"","'"&amp;AC118&amp;"',","'',")&amp;IF(AI118&lt;&gt;"","'"&amp;AI118&amp;"',","'',")&amp;IF(AN118&lt;&gt;"","'"&amp;AN118&amp;"',","'',")&amp;IF(AS118&lt;&gt;"","'"&amp;AS118&amp;"',","'',")&amp;IF(AX118&lt;&gt;"","'"&amp;AX118&amp;"',","'',")&amp;"},","")
        &amp; IF(OR(X118&lt;&gt;"",AD118&lt;&gt;"",AJ118&lt;&gt;"",AO118&lt;&gt;"",AT118&lt;&gt;"",AY118&lt;&gt;""),"['de']={"&amp;IF(X118&lt;&gt;"","'"&amp;X118&amp;"',","'',")&amp;IF(AD118&lt;&gt;"","'"&amp;AD118&amp;"',","'',")&amp;IF(AJ118&lt;&gt;"","'"&amp;AJ118&amp;"',","'',")&amp;IF(AO118&lt;&gt;"","'"&amp;AO118&amp;"',","'',")&amp;IF(AT118&lt;&gt;"","'"&amp;AT118&amp;"',","'',")&amp;IF(AY118&lt;&gt;"","'"&amp;AY118&amp;"',","'',")&amp;"},","")
     &amp; "}",""),"")),""),"")</f>
        <v>, dropMechanic={LIBSETS_DROP_MECHANIC_TRIAL_BOSS}</v>
      </c>
      <c r="BG118" s="21" t="str">
        <f>IF(A118&lt;&gt;"",IF(F118&lt;&gt;"Not in the game (anymore)",
IF(OR(BA118&lt;&gt;"",BB118&lt;&gt;""),", addTooltip={" &amp; IF(BA118&lt;&gt;"","['en']='"&amp; BA118 &amp; "',","")  &amp; IF(AND(BA118&lt;&gt;"",BA118&lt;&gt;BB118), IF(BB118&lt;&gt;"","['de']='"&amp; BB118 &amp; "',",""),"") &amp; "},","")
&amp; "},"
&amp; IF(C118&lt;&gt;"",CONCATENATE(" --",C118," / ",B118,"   [",IF(R118&lt;&gt;"",R118,""),IF(AA118&lt;&gt;"",", "&amp;AA118,""),IF(AG118&lt;&gt;"",", "&amp;AG118,""),IF(AL118&lt;&gt;"",", "&amp;AL118,""),IF(AQ118&lt;&gt;"",", "&amp;AQ118,""),IF(AV118&lt;&gt;"",", "&amp;AV118,""),"]")),""),"")</f>
        <v>}, --Berserking Warrior / Tobender Krieger   [Hel Ra Citadel, Craglorn, Craglorn]</v>
      </c>
    </row>
    <row r="119" spans="1:59" x14ac:dyDescent="0.25">
      <c r="A119" s="12">
        <v>138</v>
      </c>
      <c r="B119" t="s">
        <v>905</v>
      </c>
      <c r="C119" t="s">
        <v>906</v>
      </c>
      <c r="D119" s="3">
        <f>A119</f>
        <v>138</v>
      </c>
      <c r="G119" s="8" t="s">
        <v>1481</v>
      </c>
      <c r="I119" t="s">
        <v>91</v>
      </c>
      <c r="J119" t="s">
        <v>91</v>
      </c>
      <c r="K119">
        <v>231</v>
      </c>
      <c r="L119">
        <v>231</v>
      </c>
      <c r="M119">
        <v>231</v>
      </c>
      <c r="O119" s="65" t="s">
        <v>444</v>
      </c>
      <c r="Q119" s="3">
        <f>IF(AND(G119&lt;&gt;"LIBSETS_SETTYPE_BATTLEGROUND",G119&lt;&gt;"LIBSETS_SETTYPE_SPECIAL"), IF(R119&lt;&gt;"",VLOOKUP(R119,'ESO zone constants'!$D$3:$H$10001,5,FALSE),""),"")</f>
        <v>638</v>
      </c>
      <c r="R119" t="str">
        <f>IF(AND(O119&lt;&gt;"",NOT(ISERROR(O119))),O119,
IF(AND(P119&lt;&gt;"",ISNUMBER(P119),P119&gt;0,NOT(ISNA(P119))),VLOOKUP(P119,'ESO zone constants'!$A$3:$D$9999,4,FALSE),
IF(AND(K119&lt;&gt;"",K119&gt;0,NOT(ISERROR(K119))),VLOOKUP(K119,'ESO dumped WayshrineInfo'!$K$3:$N$9994,4,FALSE),"")))</f>
        <v>Aetherian Archive</v>
      </c>
      <c r="T119" s="19" t="str">
        <f>IF(AND(S119&lt;&gt;"",NOT(ISERROR(S119))),S119,IF(Q119&lt;&gt;"",IF(NOT(ISERROR(VLOOKUP(Q119,'ESO Dungeon constants'!$D$3:$H$9999,5,FALSE))),VLOOKUP(Q119,'ESO Dungeon constants'!$D$3:$I$9999,6,FALSE),VLOOKUP(Q119,'ESO zone constants'!$H$3:$K$9987,4,FALSE)),""))</f>
        <v>DLC_BASE_GAME</v>
      </c>
      <c r="U119" s="3" t="str">
        <f>IF(T119&lt;&gt;"",VLOOKUP(T119,'LibSets constants'!$B$4:$C$1003,2,FALSE),"")</f>
        <v>Included in base game</v>
      </c>
      <c r="V119" s="33" t="s">
        <v>3337</v>
      </c>
      <c r="Y119" s="65"/>
      <c r="Z119" s="3">
        <f>IF(AND(G119&lt;&gt;"LIBSETS_SETTYPE_BATTLEGROUND",G119&lt;&gt;"LIBSETS_SETTYPE_SPECIAL"),
IF(AND(Y119&lt;&gt;"",ISNUMBER(Y119),NOT(ISNA(Y119))),Y119,
   IF(AND(L119&lt;&gt;"",ISNUMBER(L119),L119&gt;0,NOT(ISNA(L119))),VLOOKUP(L119,'ESO dumped WayshrineInfo'!$K$3:$L$9994,2,FALSE),"")
),"")</f>
        <v>888</v>
      </c>
      <c r="AA119" t="str">
        <f>IF(AND(Z119&lt;&gt;"",ISNUMBER(Z119),NOT(ISNA(Z119))),VLOOKUP(Z119,'ESO zone constants'!$A$3:$D$9999,4,FALSE),"")</f>
        <v>Craglorn</v>
      </c>
      <c r="AC119" s="39"/>
      <c r="AD119" s="39"/>
      <c r="AE119" s="39"/>
      <c r="AF119" s="3">
        <f>IF(AND(G119&lt;&gt;"LIBSETS_SETTYPE_BATTLEGROUND",G119&lt;&gt;"LIBSETS_SETTYPE_SPECIAL"),
IF(AND(AE119&lt;&gt;"",ISNUMBER(AE119),NOT(ISNA(AE119))),AE119,
   IF(AND(M119&lt;&gt;"",ISNUMBER(M119),M119&gt;0,NOT(ISNA(M119))),VLOOKUP(M119,'ESO dumped WayshrineInfo'!$K$3:$L$9994,2,FALSE),"")
),"")</f>
        <v>888</v>
      </c>
      <c r="AG119" t="str">
        <f>IF(AND(AF119&lt;&gt;"",ISNUMBER(AF119),NOT(ISNA(AF119))),VLOOKUP(AF119,'ESO zone constants'!$A$3:$D$9999,4,FALSE),"")</f>
        <v>Craglorn</v>
      </c>
      <c r="AH119" s="44"/>
      <c r="AI119" s="39"/>
      <c r="AJ119" s="39"/>
      <c r="AK119" s="3" t="str">
        <f>IF(AND(G119&lt;&gt;"LIBSETS_SETTYPE_BATTLEGROUND",G119&lt;&gt;"LIBSETS_SETTYPE_SPECIAL"),IF(AL119&lt;&gt;"",VLOOKUP(AL119,'ESO zone constants'!$D$3:$H$4953,5,FALSE),""),"")</f>
        <v/>
      </c>
      <c r="AM119" s="44"/>
      <c r="AN119" s="39"/>
      <c r="AO119" s="39"/>
      <c r="AP119" s="3" t="str">
        <f>IF(AND(G119&lt;&gt;"LIBSETS_SETTYPE_BATTLEGROUND",G119&lt;&gt;"LIBSETS_SETTYPE_SPECIAL"),IF(AQ119&lt;&gt;"",VLOOKUP(AQ119,'ESO zone constants'!$D$3:$H$4953,5,FALSE),""),"")</f>
        <v/>
      </c>
      <c r="AR119" s="44"/>
      <c r="AS119" s="39"/>
      <c r="AT119" s="39"/>
      <c r="AU119" s="3" t="str">
        <f>IF(AND(G119&lt;&gt;"LIBSETS_SETTYPE_BATTLEGROUND",G119&lt;&gt;"LIBSETS_SETTYPE_SPECIAL"),IF(AV119&lt;&gt;"",VLOOKUP(AV119,'ESO zone constants'!$D$3:$H$4953,5,FALSE),""),"")</f>
        <v/>
      </c>
      <c r="AW119" s="44"/>
      <c r="AX119" s="39"/>
      <c r="AY119" s="39"/>
      <c r="AZ119" s="83" t="s">
        <v>2667</v>
      </c>
      <c r="BA119" s="83"/>
      <c r="BB119" s="83"/>
      <c r="BC119" s="21" t="str">
        <f>IF(A119="???","--","")&amp;IF(F119&lt;&gt;"Not in the game (anymore)",IF(A119&lt;&gt;"",CONCATENATE("[",A119,"] = {wayshrines={")&amp;IF(K119&lt;&gt;"",CONCATENATE(K119,","),"")&amp;IF(L119&lt;&gt;"",CONCATENATE(L119,","),"")&amp;IF(M119&lt;&gt;"",CONCATENATE(M119,","),"")&amp;CONCATENATE("}")&amp;IF(VALUE(N119)&gt;0,CONCATENATE(", traitsNeeded=",N119),"")&amp;CONCATENATE(", dlcId=",IF(T119&lt;&gt;"",T119,"DLC_BASE_GAME")),""),"")</f>
        <v>[138] = {wayshrines={231,231,231,}, dlcId=DLC_BASE_GAME</v>
      </c>
      <c r="BD119" s="21" t="str">
        <f>IF(F119&lt;&gt;"Not in the game (anymore)",IF(A119&lt;&gt;"",IF(Q119&lt;&gt;"",CONCATENATE(", zoneIds={",Q119),"")&amp;IF(Z119&lt;&gt;"",CONCATENATE(",",Z119),"")&amp;IF(AF119&lt;&gt;"",CONCATENATE(",",AF119),"")&amp;IF(AK119&lt;&gt;"",CONCATENATE(",",AK119),"")&amp;IF(AP119&lt;&gt;"",CONCATENATE(",",AP119),"")&amp;IF(AU119&lt;&gt;"",CONCATENATE(",",AU119),"")&amp;IF(Q119&lt;&gt;"",CONCATENATE("}",""),"")&amp;IF(OR(I119="true",I119="false",I119&lt;&gt;""), CONCATENATE(", veteran=", I119), ""),""),"")</f>
        <v>, zoneIds={638,888,888}, veteran=false</v>
      </c>
      <c r="BE119" s="21" t="str">
        <f>IF(A119&lt;&gt;"",IF(F119&lt;&gt;"Not in the game (anymore)",IF(A119&lt;&gt;"",", setType="&amp;G119,"")&amp;IF(J119="true",", multiTrialSet=true",""),"")
&amp; IF(AND(H119&lt;&gt;"",ISNUMBER(H119)),", undauntedChestId=" &amp; H119,""),"")</f>
        <v>, setType=LIBSETS_SETTYPE_TRIAL</v>
      </c>
      <c r="BF119" s="21" t="str">
        <f>IF(A119&lt;&gt;"",IF(F119&lt;&gt;"Not in the game (anymore)",IF(AZ119&lt;&gt;"",", isProcSetAllowedInPvP="&amp; AZ119,"")
&amp; IF(F119&lt;&gt;"Not in the game (anymore)",
  IF(V119&lt;&gt;"",", dropMechanic={"&amp;V119&amp;IF(AB119&lt;&gt;"",","&amp;AB119,"")&amp;IF(AH119&lt;&gt;"",","&amp;AH119,"")&amp;IF(AM119&lt;&gt;"",","&amp;AM119,"")&amp;IF(AR119&lt;&gt;"",","&amp;AR119,"")&amp;IF(AW119&lt;&gt;"",","&amp;AW119,"")&amp;"}"
     &amp;IF(OR(W119&lt;&gt;"",AC119&lt;&gt;"",AI119&lt;&gt;"",AN119&lt;&gt;"",AS119&lt;&gt;"",AX119&lt;&gt;"",X119&lt;&gt;"",AD119&lt;&gt;"",AJ119&lt;&gt;"",AO119&lt;&gt;"",AT119&lt;&gt;"",AY119&lt;&gt;""),", dropMechanicDropLocationNames={"
        &amp; IF(OR(W119&lt;&gt;"",AC119&lt;&gt;"",AI119&lt;&gt;"",AN119&lt;&gt;"",AS119&lt;&gt;"",AX119&lt;&gt;""),"['en']={"&amp;IF(W119&lt;&gt;"","'"&amp;W119&amp;"',","'',")&amp;IF(AC119&lt;&gt;"","'"&amp;AC119&amp;"',","'',")&amp;IF(AI119&lt;&gt;"","'"&amp;AI119&amp;"',","'',")&amp;IF(AN119&lt;&gt;"","'"&amp;AN119&amp;"',","'',")&amp;IF(AS119&lt;&gt;"","'"&amp;AS119&amp;"',","'',")&amp;IF(AX119&lt;&gt;"","'"&amp;AX119&amp;"',","'',")&amp;"},","")
        &amp; IF(OR(X119&lt;&gt;"",AD119&lt;&gt;"",AJ119&lt;&gt;"",AO119&lt;&gt;"",AT119&lt;&gt;"",AY119&lt;&gt;""),"['de']={"&amp;IF(X119&lt;&gt;"","'"&amp;X119&amp;"',","'',")&amp;IF(AD119&lt;&gt;"","'"&amp;AD119&amp;"',","'',")&amp;IF(AJ119&lt;&gt;"","'"&amp;AJ119&amp;"',","'',")&amp;IF(AO119&lt;&gt;"","'"&amp;AO119&amp;"',","'',")&amp;IF(AT119&lt;&gt;"","'"&amp;AT119&amp;"',","'',")&amp;IF(AY119&lt;&gt;"","'"&amp;AY119&amp;"',","'',")&amp;"},","")
     &amp; "}",""),"")),""),"")</f>
        <v>, dropMechanic={LIBSETS_DROP_MECHANIC_TRIAL_BOSS}</v>
      </c>
      <c r="BG119" s="21" t="str">
        <f>IF(A119&lt;&gt;"",IF(F119&lt;&gt;"Not in the game (anymore)",
IF(OR(BA119&lt;&gt;"",BB119&lt;&gt;""),", addTooltip={" &amp; IF(BA119&lt;&gt;"","['en']='"&amp; BA119 &amp; "',","")  &amp; IF(AND(BA119&lt;&gt;"",BA119&lt;&gt;BB119), IF(BB119&lt;&gt;"","['de']='"&amp; BB119 &amp; "',",""),"") &amp; "},","")
&amp; "},"
&amp; IF(C119&lt;&gt;"",CONCATENATE(" --",C119," / ",B119,"   [",IF(R119&lt;&gt;"",R119,""),IF(AA119&lt;&gt;"",", "&amp;AA119,""),IF(AG119&lt;&gt;"",", "&amp;AG119,""),IF(AL119&lt;&gt;"",", "&amp;AL119,""),IF(AQ119&lt;&gt;"",", "&amp;AQ119,""),IF(AV119&lt;&gt;"",", "&amp;AV119,""),"]")),""),"")</f>
        <v>}, --Defending Warrior / Verteidigender Krieger   [Aetherian Archive, Craglorn, Craglorn]</v>
      </c>
    </row>
    <row r="120" spans="1:59" x14ac:dyDescent="0.25">
      <c r="A120" s="12">
        <v>139</v>
      </c>
      <c r="B120" t="s">
        <v>907</v>
      </c>
      <c r="C120" t="s">
        <v>908</v>
      </c>
      <c r="D120" s="3">
        <f>A120</f>
        <v>139</v>
      </c>
      <c r="G120" s="8" t="s">
        <v>1481</v>
      </c>
      <c r="I120" t="s">
        <v>91</v>
      </c>
      <c r="J120" t="s">
        <v>91</v>
      </c>
      <c r="K120">
        <v>232</v>
      </c>
      <c r="L120">
        <v>232</v>
      </c>
      <c r="M120">
        <v>232</v>
      </c>
      <c r="O120" s="65" t="s">
        <v>445</v>
      </c>
      <c r="Q120" s="3">
        <f>IF(AND(G120&lt;&gt;"LIBSETS_SETTYPE_BATTLEGROUND",G120&lt;&gt;"LIBSETS_SETTYPE_SPECIAL"), IF(R120&lt;&gt;"",VLOOKUP(R120,'ESO zone constants'!$D$3:$H$10001,5,FALSE),""),"")</f>
        <v>639</v>
      </c>
      <c r="R120" t="str">
        <f>IF(AND(O120&lt;&gt;"",NOT(ISERROR(O120))),O120,
IF(AND(P120&lt;&gt;"",ISNUMBER(P120),P120&gt;0,NOT(ISNA(P120))),VLOOKUP(P120,'ESO zone constants'!$A$3:$D$9999,4,FALSE),
IF(AND(K120&lt;&gt;"",K120&gt;0,NOT(ISERROR(K120))),VLOOKUP(K120,'ESO dumped WayshrineInfo'!$K$3:$N$9994,4,FALSE),"")))</f>
        <v>Sanctum Ophidia</v>
      </c>
      <c r="T120" s="19" t="str">
        <f>IF(AND(S120&lt;&gt;"",NOT(ISERROR(S120))),S120,IF(Q120&lt;&gt;"",IF(NOT(ISERROR(VLOOKUP(Q120,'ESO Dungeon constants'!$D$3:$H$9999,5,FALSE))),VLOOKUP(Q120,'ESO Dungeon constants'!$D$3:$I$9999,6,FALSE),VLOOKUP(Q120,'ESO zone constants'!$H$3:$K$9987,4,FALSE)),""))</f>
        <v>DLC_BASE_GAME</v>
      </c>
      <c r="U120" s="3" t="str">
        <f>IF(T120&lt;&gt;"",VLOOKUP(T120,'LibSets constants'!$B$4:$C$1003,2,FALSE),"")</f>
        <v>Included in base game</v>
      </c>
      <c r="V120" s="33" t="s">
        <v>3337</v>
      </c>
      <c r="Y120" s="65"/>
      <c r="Z120" s="3">
        <f>IF(AND(G120&lt;&gt;"LIBSETS_SETTYPE_BATTLEGROUND",G120&lt;&gt;"LIBSETS_SETTYPE_SPECIAL"),
IF(AND(Y120&lt;&gt;"",ISNUMBER(Y120),NOT(ISNA(Y120))),Y120,
   IF(AND(L120&lt;&gt;"",ISNUMBER(L120),L120&gt;0,NOT(ISNA(L120))),VLOOKUP(L120,'ESO dumped WayshrineInfo'!$K$3:$L$9994,2,FALSE),"")
),"")</f>
        <v>888</v>
      </c>
      <c r="AA120" t="str">
        <f>IF(AND(Z120&lt;&gt;"",ISNUMBER(Z120),NOT(ISNA(Z120))),VLOOKUP(Z120,'ESO zone constants'!$A$3:$D$9999,4,FALSE),"")</f>
        <v>Craglorn</v>
      </c>
      <c r="AC120" s="39"/>
      <c r="AD120" s="39"/>
      <c r="AE120" s="39"/>
      <c r="AF120" s="3">
        <f>IF(AND(G120&lt;&gt;"LIBSETS_SETTYPE_BATTLEGROUND",G120&lt;&gt;"LIBSETS_SETTYPE_SPECIAL"),
IF(AND(AE120&lt;&gt;"",ISNUMBER(AE120),NOT(ISNA(AE120))),AE120,
   IF(AND(M120&lt;&gt;"",ISNUMBER(M120),M120&gt;0,NOT(ISNA(M120))),VLOOKUP(M120,'ESO dumped WayshrineInfo'!$K$3:$L$9994,2,FALSE),"")
),"")</f>
        <v>888</v>
      </c>
      <c r="AG120" t="str">
        <f>IF(AND(AF120&lt;&gt;"",ISNUMBER(AF120),NOT(ISNA(AF120))),VLOOKUP(AF120,'ESO zone constants'!$A$3:$D$9999,4,FALSE),"")</f>
        <v>Craglorn</v>
      </c>
      <c r="AH120" s="44"/>
      <c r="AI120" s="39"/>
      <c r="AJ120" s="39"/>
      <c r="AK120" s="3" t="str">
        <f>IF(AND(G120&lt;&gt;"LIBSETS_SETTYPE_BATTLEGROUND",G120&lt;&gt;"LIBSETS_SETTYPE_SPECIAL"),IF(AL120&lt;&gt;"",VLOOKUP(AL120,'ESO zone constants'!$D$3:$H$4953,5,FALSE),""),"")</f>
        <v/>
      </c>
      <c r="AM120" s="44"/>
      <c r="AN120" s="39"/>
      <c r="AO120" s="39"/>
      <c r="AP120" s="3" t="str">
        <f>IF(AND(G120&lt;&gt;"LIBSETS_SETTYPE_BATTLEGROUND",G120&lt;&gt;"LIBSETS_SETTYPE_SPECIAL"),IF(AQ120&lt;&gt;"",VLOOKUP(AQ120,'ESO zone constants'!$D$3:$H$4953,5,FALSE),""),"")</f>
        <v/>
      </c>
      <c r="AR120" s="44"/>
      <c r="AS120" s="39"/>
      <c r="AT120" s="39"/>
      <c r="AU120" s="3" t="str">
        <f>IF(AND(G120&lt;&gt;"LIBSETS_SETTYPE_BATTLEGROUND",G120&lt;&gt;"LIBSETS_SETTYPE_SPECIAL"),IF(AV120&lt;&gt;"",VLOOKUP(AV120,'ESO zone constants'!$D$3:$H$4953,5,FALSE),""),"")</f>
        <v/>
      </c>
      <c r="AW120" s="44"/>
      <c r="AX120" s="39"/>
      <c r="AY120" s="39"/>
      <c r="AZ120" s="83" t="s">
        <v>2667</v>
      </c>
      <c r="BA120" s="83"/>
      <c r="BB120" s="83"/>
      <c r="BC120" s="21" t="str">
        <f>IF(A120="???","--","")&amp;IF(F120&lt;&gt;"Not in the game (anymore)",IF(A120&lt;&gt;"",CONCATENATE("[",A120,"] = {wayshrines={")&amp;IF(K120&lt;&gt;"",CONCATENATE(K120,","),"")&amp;IF(L120&lt;&gt;"",CONCATENATE(L120,","),"")&amp;IF(M120&lt;&gt;"",CONCATENATE(M120,","),"")&amp;CONCATENATE("}")&amp;IF(VALUE(N120)&gt;0,CONCATENATE(", traitsNeeded=",N120),"")&amp;CONCATENATE(", dlcId=",IF(T120&lt;&gt;"",T120,"DLC_BASE_GAME")),""),"")</f>
        <v>[139] = {wayshrines={232,232,232,}, dlcId=DLC_BASE_GAME</v>
      </c>
      <c r="BD120" s="21" t="str">
        <f>IF(F120&lt;&gt;"Not in the game (anymore)",IF(A120&lt;&gt;"",IF(Q120&lt;&gt;"",CONCATENATE(", zoneIds={",Q120),"")&amp;IF(Z120&lt;&gt;"",CONCATENATE(",",Z120),"")&amp;IF(AF120&lt;&gt;"",CONCATENATE(",",AF120),"")&amp;IF(AK120&lt;&gt;"",CONCATENATE(",",AK120),"")&amp;IF(AP120&lt;&gt;"",CONCATENATE(",",AP120),"")&amp;IF(AU120&lt;&gt;"",CONCATENATE(",",AU120),"")&amp;IF(Q120&lt;&gt;"",CONCATENATE("}",""),"")&amp;IF(OR(I120="true",I120="false",I120&lt;&gt;""), CONCATENATE(", veteran=", I120), ""),""),"")</f>
        <v>, zoneIds={639,888,888}, veteran=false</v>
      </c>
      <c r="BE120" s="21" t="str">
        <f>IF(A120&lt;&gt;"",IF(F120&lt;&gt;"Not in the game (anymore)",IF(A120&lt;&gt;"",", setType="&amp;G120,"")&amp;IF(J120="true",", multiTrialSet=true",""),"")
&amp; IF(AND(H120&lt;&gt;"",ISNUMBER(H120)),", undauntedChestId=" &amp; H120,""),"")</f>
        <v>, setType=LIBSETS_SETTYPE_TRIAL</v>
      </c>
      <c r="BF120" s="21" t="str">
        <f>IF(A120&lt;&gt;"",IF(F120&lt;&gt;"Not in the game (anymore)",IF(AZ120&lt;&gt;"",", isProcSetAllowedInPvP="&amp; AZ120,"")
&amp; IF(F120&lt;&gt;"Not in the game (anymore)",
  IF(V120&lt;&gt;"",", dropMechanic={"&amp;V120&amp;IF(AB120&lt;&gt;"",","&amp;AB120,"")&amp;IF(AH120&lt;&gt;"",","&amp;AH120,"")&amp;IF(AM120&lt;&gt;"",","&amp;AM120,"")&amp;IF(AR120&lt;&gt;"",","&amp;AR120,"")&amp;IF(AW120&lt;&gt;"",","&amp;AW120,"")&amp;"}"
     &amp;IF(OR(W120&lt;&gt;"",AC120&lt;&gt;"",AI120&lt;&gt;"",AN120&lt;&gt;"",AS120&lt;&gt;"",AX120&lt;&gt;"",X120&lt;&gt;"",AD120&lt;&gt;"",AJ120&lt;&gt;"",AO120&lt;&gt;"",AT120&lt;&gt;"",AY120&lt;&gt;""),", dropMechanicDropLocationNames={"
        &amp; IF(OR(W120&lt;&gt;"",AC120&lt;&gt;"",AI120&lt;&gt;"",AN120&lt;&gt;"",AS120&lt;&gt;"",AX120&lt;&gt;""),"['en']={"&amp;IF(W120&lt;&gt;"","'"&amp;W120&amp;"',","'',")&amp;IF(AC120&lt;&gt;"","'"&amp;AC120&amp;"',","'',")&amp;IF(AI120&lt;&gt;"","'"&amp;AI120&amp;"',","'',")&amp;IF(AN120&lt;&gt;"","'"&amp;AN120&amp;"',","'',")&amp;IF(AS120&lt;&gt;"","'"&amp;AS120&amp;"',","'',")&amp;IF(AX120&lt;&gt;"","'"&amp;AX120&amp;"',","'',")&amp;"},","")
        &amp; IF(OR(X120&lt;&gt;"",AD120&lt;&gt;"",AJ120&lt;&gt;"",AO120&lt;&gt;"",AT120&lt;&gt;"",AY120&lt;&gt;""),"['de']={"&amp;IF(X120&lt;&gt;"","'"&amp;X120&amp;"',","'',")&amp;IF(AD120&lt;&gt;"","'"&amp;AD120&amp;"',","'',")&amp;IF(AJ120&lt;&gt;"","'"&amp;AJ120&amp;"',","'',")&amp;IF(AO120&lt;&gt;"","'"&amp;AO120&amp;"',","'',")&amp;IF(AT120&lt;&gt;"","'"&amp;AT120&amp;"',","'',")&amp;IF(AY120&lt;&gt;"","'"&amp;AY120&amp;"',","'',")&amp;"},","")
     &amp; "}",""),"")),""),"")</f>
        <v>, dropMechanic={LIBSETS_DROP_MECHANIC_TRIAL_BOSS}</v>
      </c>
      <c r="BG120" s="21" t="str">
        <f>IF(A120&lt;&gt;"",IF(F120&lt;&gt;"Not in the game (anymore)",
IF(OR(BA120&lt;&gt;"",BB120&lt;&gt;""),", addTooltip={" &amp; IF(BA120&lt;&gt;"","['en']='"&amp; BA120 &amp; "',","")  &amp; IF(AND(BA120&lt;&gt;"",BA120&lt;&gt;BB120), IF(BB120&lt;&gt;"","['de']='"&amp; BB120 &amp; "',",""),"") &amp; "},","")
&amp; "},"
&amp; IF(C120&lt;&gt;"",CONCATENATE(" --",C120," / ",B120,"   [",IF(R120&lt;&gt;"",R120,""),IF(AA120&lt;&gt;"",", "&amp;AA120,""),IF(AG120&lt;&gt;"",", "&amp;AG120,""),IF(AL120&lt;&gt;"",", "&amp;AL120,""),IF(AQ120&lt;&gt;"",", "&amp;AQ120,""),IF(AV120&lt;&gt;"",", "&amp;AV120,""),"]")),""),"")</f>
        <v>}, --Wise Mage / Weiser Magier   [Sanctum Ophidia, Craglorn, Craglorn]</v>
      </c>
    </row>
    <row r="121" spans="1:59" x14ac:dyDescent="0.25">
      <c r="A121" s="12">
        <v>140</v>
      </c>
      <c r="B121" t="s">
        <v>909</v>
      </c>
      <c r="C121" t="s">
        <v>910</v>
      </c>
      <c r="D121" s="3">
        <f>A121</f>
        <v>140</v>
      </c>
      <c r="G121" s="8" t="s">
        <v>1481</v>
      </c>
      <c r="I121" t="s">
        <v>91</v>
      </c>
      <c r="J121" t="s">
        <v>91</v>
      </c>
      <c r="K121">
        <v>230</v>
      </c>
      <c r="L121">
        <v>230</v>
      </c>
      <c r="M121">
        <v>230</v>
      </c>
      <c r="O121" s="65" t="s">
        <v>442</v>
      </c>
      <c r="Q121" s="3">
        <f>IF(AND(G121&lt;&gt;"LIBSETS_SETTYPE_BATTLEGROUND",G121&lt;&gt;"LIBSETS_SETTYPE_SPECIAL"), IF(R121&lt;&gt;"",VLOOKUP(R121,'ESO zone constants'!$D$3:$H$10001,5,FALSE),""),"")</f>
        <v>636</v>
      </c>
      <c r="R121" t="str">
        <f>IF(AND(O121&lt;&gt;"",NOT(ISERROR(O121))),O121,
IF(AND(P121&lt;&gt;"",ISNUMBER(P121),P121&gt;0,NOT(ISNA(P121))),VLOOKUP(P121,'ESO zone constants'!$A$3:$D$9999,4,FALSE),
IF(AND(K121&lt;&gt;"",K121&gt;0,NOT(ISERROR(K121))),VLOOKUP(K121,'ESO dumped WayshrineInfo'!$K$3:$N$9994,4,FALSE),"")))</f>
        <v>Hel Ra Citadel</v>
      </c>
      <c r="T121" s="19" t="str">
        <f>IF(AND(S121&lt;&gt;"",NOT(ISERROR(S121))),S121,IF(Q121&lt;&gt;"",IF(NOT(ISERROR(VLOOKUP(Q121,'ESO Dungeon constants'!$D$3:$H$9999,5,FALSE))),VLOOKUP(Q121,'ESO Dungeon constants'!$D$3:$I$9999,6,FALSE),VLOOKUP(Q121,'ESO zone constants'!$H$3:$K$9987,4,FALSE)),""))</f>
        <v>DLC_BASE_GAME</v>
      </c>
      <c r="U121" s="3" t="str">
        <f>IF(T121&lt;&gt;"",VLOOKUP(T121,'LibSets constants'!$B$4:$C$1003,2,FALSE),"")</f>
        <v>Included in base game</v>
      </c>
      <c r="V121" s="33" t="s">
        <v>3337</v>
      </c>
      <c r="Y121" s="65"/>
      <c r="Z121" s="3">
        <f>IF(AND(G121&lt;&gt;"LIBSETS_SETTYPE_BATTLEGROUND",G121&lt;&gt;"LIBSETS_SETTYPE_SPECIAL"),
IF(AND(Y121&lt;&gt;"",ISNUMBER(Y121),NOT(ISNA(Y121))),Y121,
   IF(AND(L121&lt;&gt;"",ISNUMBER(L121),L121&gt;0,NOT(ISNA(L121))),VLOOKUP(L121,'ESO dumped WayshrineInfo'!$K$3:$L$9994,2,FALSE),"")
),"")</f>
        <v>888</v>
      </c>
      <c r="AA121" t="str">
        <f>IF(AND(Z121&lt;&gt;"",ISNUMBER(Z121),NOT(ISNA(Z121))),VLOOKUP(Z121,'ESO zone constants'!$A$3:$D$9999,4,FALSE),"")</f>
        <v>Craglorn</v>
      </c>
      <c r="AC121" s="39"/>
      <c r="AD121" s="39"/>
      <c r="AE121" s="39"/>
      <c r="AF121" s="3">
        <f>IF(AND(G121&lt;&gt;"LIBSETS_SETTYPE_BATTLEGROUND",G121&lt;&gt;"LIBSETS_SETTYPE_SPECIAL"),
IF(AND(AE121&lt;&gt;"",ISNUMBER(AE121),NOT(ISNA(AE121))),AE121,
   IF(AND(M121&lt;&gt;"",ISNUMBER(M121),M121&gt;0,NOT(ISNA(M121))),VLOOKUP(M121,'ESO dumped WayshrineInfo'!$K$3:$L$9994,2,FALSE),"")
),"")</f>
        <v>888</v>
      </c>
      <c r="AG121" t="str">
        <f>IF(AND(AF121&lt;&gt;"",ISNUMBER(AF121),NOT(ISNA(AF121))),VLOOKUP(AF121,'ESO zone constants'!$A$3:$D$9999,4,FALSE),"")</f>
        <v>Craglorn</v>
      </c>
      <c r="AH121" s="44"/>
      <c r="AI121" s="39"/>
      <c r="AJ121" s="39"/>
      <c r="AK121" s="3" t="str">
        <f>IF(AND(G121&lt;&gt;"LIBSETS_SETTYPE_BATTLEGROUND",G121&lt;&gt;"LIBSETS_SETTYPE_SPECIAL"),IF(AL121&lt;&gt;"",VLOOKUP(AL121,'ESO zone constants'!$D$3:$H$4953,5,FALSE),""),"")</f>
        <v/>
      </c>
      <c r="AM121" s="44"/>
      <c r="AN121" s="39"/>
      <c r="AO121" s="39"/>
      <c r="AP121" s="3" t="str">
        <f>IF(AND(G121&lt;&gt;"LIBSETS_SETTYPE_BATTLEGROUND",G121&lt;&gt;"LIBSETS_SETTYPE_SPECIAL"),IF(AQ121&lt;&gt;"",VLOOKUP(AQ121,'ESO zone constants'!$D$3:$H$4953,5,FALSE),""),"")</f>
        <v/>
      </c>
      <c r="AR121" s="44"/>
      <c r="AS121" s="39"/>
      <c r="AT121" s="39"/>
      <c r="AU121" s="3" t="str">
        <f>IF(AND(G121&lt;&gt;"LIBSETS_SETTYPE_BATTLEGROUND",G121&lt;&gt;"LIBSETS_SETTYPE_SPECIAL"),IF(AV121&lt;&gt;"",VLOOKUP(AV121,'ESO zone constants'!$D$3:$H$4953,5,FALSE),""),"")</f>
        <v/>
      </c>
      <c r="AW121" s="44"/>
      <c r="AX121" s="39"/>
      <c r="AY121" s="39"/>
      <c r="AZ121" s="83" t="s">
        <v>2667</v>
      </c>
      <c r="BA121" s="83"/>
      <c r="BB121" s="83"/>
      <c r="BC121" s="21" t="str">
        <f>IF(A121="???","--","")&amp;IF(F121&lt;&gt;"Not in the game (anymore)",IF(A121&lt;&gt;"",CONCATENATE("[",A121,"] = {wayshrines={")&amp;IF(K121&lt;&gt;"",CONCATENATE(K121,","),"")&amp;IF(L121&lt;&gt;"",CONCATENATE(L121,","),"")&amp;IF(M121&lt;&gt;"",CONCATENATE(M121,","),"")&amp;CONCATENATE("}")&amp;IF(VALUE(N121)&gt;0,CONCATENATE(", traitsNeeded=",N121),"")&amp;CONCATENATE(", dlcId=",IF(T121&lt;&gt;"",T121,"DLC_BASE_GAME")),""),"")</f>
        <v>[140] = {wayshrines={230,230,230,}, dlcId=DLC_BASE_GAME</v>
      </c>
      <c r="BD121" s="21" t="str">
        <f>IF(F121&lt;&gt;"Not in the game (anymore)",IF(A121&lt;&gt;"",IF(Q121&lt;&gt;"",CONCATENATE(", zoneIds={",Q121),"")&amp;IF(Z121&lt;&gt;"",CONCATENATE(",",Z121),"")&amp;IF(AF121&lt;&gt;"",CONCATENATE(",",AF121),"")&amp;IF(AK121&lt;&gt;"",CONCATENATE(",",AK121),"")&amp;IF(AP121&lt;&gt;"",CONCATENATE(",",AP121),"")&amp;IF(AU121&lt;&gt;"",CONCATENATE(",",AU121),"")&amp;IF(Q121&lt;&gt;"",CONCATENATE("}",""),"")&amp;IF(OR(I121="true",I121="false",I121&lt;&gt;""), CONCATENATE(", veteran=", I121), ""),""),"")</f>
        <v>, zoneIds={636,888,888}, veteran=false</v>
      </c>
      <c r="BE121" s="21" t="str">
        <f>IF(A121&lt;&gt;"",IF(F121&lt;&gt;"Not in the game (anymore)",IF(A121&lt;&gt;"",", setType="&amp;G121,"")&amp;IF(J121="true",", multiTrialSet=true",""),"")
&amp; IF(AND(H121&lt;&gt;"",ISNUMBER(H121)),", undauntedChestId=" &amp; H121,""),"")</f>
        <v>, setType=LIBSETS_SETTYPE_TRIAL</v>
      </c>
      <c r="BF121" s="21" t="str">
        <f>IF(A121&lt;&gt;"",IF(F121&lt;&gt;"Not in the game (anymore)",IF(AZ121&lt;&gt;"",", isProcSetAllowedInPvP="&amp; AZ121,"")
&amp; IF(F121&lt;&gt;"Not in the game (anymore)",
  IF(V121&lt;&gt;"",", dropMechanic={"&amp;V121&amp;IF(AB121&lt;&gt;"",","&amp;AB121,"")&amp;IF(AH121&lt;&gt;"",","&amp;AH121,"")&amp;IF(AM121&lt;&gt;"",","&amp;AM121,"")&amp;IF(AR121&lt;&gt;"",","&amp;AR121,"")&amp;IF(AW121&lt;&gt;"",","&amp;AW121,"")&amp;"}"
     &amp;IF(OR(W121&lt;&gt;"",AC121&lt;&gt;"",AI121&lt;&gt;"",AN121&lt;&gt;"",AS121&lt;&gt;"",AX121&lt;&gt;"",X121&lt;&gt;"",AD121&lt;&gt;"",AJ121&lt;&gt;"",AO121&lt;&gt;"",AT121&lt;&gt;"",AY121&lt;&gt;""),", dropMechanicDropLocationNames={"
        &amp; IF(OR(W121&lt;&gt;"",AC121&lt;&gt;"",AI121&lt;&gt;"",AN121&lt;&gt;"",AS121&lt;&gt;"",AX121&lt;&gt;""),"['en']={"&amp;IF(W121&lt;&gt;"","'"&amp;W121&amp;"',","'',")&amp;IF(AC121&lt;&gt;"","'"&amp;AC121&amp;"',","'',")&amp;IF(AI121&lt;&gt;"","'"&amp;AI121&amp;"',","'',")&amp;IF(AN121&lt;&gt;"","'"&amp;AN121&amp;"',","'',")&amp;IF(AS121&lt;&gt;"","'"&amp;AS121&amp;"',","'',")&amp;IF(AX121&lt;&gt;"","'"&amp;AX121&amp;"',","'',")&amp;"},","")
        &amp; IF(OR(X121&lt;&gt;"",AD121&lt;&gt;"",AJ121&lt;&gt;"",AO121&lt;&gt;"",AT121&lt;&gt;"",AY121&lt;&gt;""),"['de']={"&amp;IF(X121&lt;&gt;"","'"&amp;X121&amp;"',","'',")&amp;IF(AD121&lt;&gt;"","'"&amp;AD121&amp;"',","'',")&amp;IF(AJ121&lt;&gt;"","'"&amp;AJ121&amp;"',","'',")&amp;IF(AO121&lt;&gt;"","'"&amp;AO121&amp;"',","'',")&amp;IF(AT121&lt;&gt;"","'"&amp;AT121&amp;"',","'',")&amp;IF(AY121&lt;&gt;"","'"&amp;AY121&amp;"',","'',")&amp;"},","")
     &amp; "}",""),"")),""),"")</f>
        <v>, dropMechanic={LIBSETS_DROP_MECHANIC_TRIAL_BOSS}</v>
      </c>
      <c r="BG121" s="21" t="str">
        <f>IF(A121&lt;&gt;"",IF(F121&lt;&gt;"Not in the game (anymore)",
IF(OR(BA121&lt;&gt;"",BB121&lt;&gt;""),", addTooltip={" &amp; IF(BA121&lt;&gt;"","['en']='"&amp; BA121 &amp; "',","")  &amp; IF(AND(BA121&lt;&gt;"",BA121&lt;&gt;BB121), IF(BB121&lt;&gt;"","['de']='"&amp; BB121 &amp; "',",""),"") &amp; "},","")
&amp; "},"
&amp; IF(C121&lt;&gt;"",CONCATENATE(" --",C121," / ",B121,"   [",IF(R121&lt;&gt;"",R121,""),IF(AA121&lt;&gt;"",", "&amp;AA121,""),IF(AG121&lt;&gt;"",", "&amp;AG121,""),IF(AL121&lt;&gt;"",", "&amp;AL121,""),IF(AQ121&lt;&gt;"",", "&amp;AQ121,""),IF(AV121&lt;&gt;"",", "&amp;AV121,""),"]")),""),"")</f>
        <v>}, --Destructive Mage / Zerstörerischer Magier   [Hel Ra Citadel, Craglorn, Craglorn]</v>
      </c>
    </row>
    <row r="122" spans="1:59" x14ac:dyDescent="0.25">
      <c r="A122" s="12">
        <v>141</v>
      </c>
      <c r="B122" t="s">
        <v>911</v>
      </c>
      <c r="C122" t="s">
        <v>912</v>
      </c>
      <c r="D122" s="3">
        <f>A122</f>
        <v>141</v>
      </c>
      <c r="G122" s="8" t="s">
        <v>1481</v>
      </c>
      <c r="I122" t="s">
        <v>91</v>
      </c>
      <c r="J122" t="s">
        <v>91</v>
      </c>
      <c r="K122">
        <v>231</v>
      </c>
      <c r="L122">
        <v>231</v>
      </c>
      <c r="M122">
        <v>231</v>
      </c>
      <c r="O122" s="65" t="s">
        <v>444</v>
      </c>
      <c r="Q122" s="3">
        <f>IF(AND(G122&lt;&gt;"LIBSETS_SETTYPE_BATTLEGROUND",G122&lt;&gt;"LIBSETS_SETTYPE_SPECIAL"), IF(R122&lt;&gt;"",VLOOKUP(R122,'ESO zone constants'!$D$3:$H$10001,5,FALSE),""),"")</f>
        <v>638</v>
      </c>
      <c r="R122" t="str">
        <f>IF(AND(O122&lt;&gt;"",NOT(ISERROR(O122))),O122,
IF(AND(P122&lt;&gt;"",ISNUMBER(P122),P122&gt;0,NOT(ISNA(P122))),VLOOKUP(P122,'ESO zone constants'!$A$3:$D$9999,4,FALSE),
IF(AND(K122&lt;&gt;"",K122&gt;0,NOT(ISERROR(K122))),VLOOKUP(K122,'ESO dumped WayshrineInfo'!$K$3:$N$9994,4,FALSE),"")))</f>
        <v>Aetherian Archive</v>
      </c>
      <c r="T122" s="19" t="str">
        <f>IF(AND(S122&lt;&gt;"",NOT(ISERROR(S122))),S122,IF(Q122&lt;&gt;"",IF(NOT(ISERROR(VLOOKUP(Q122,'ESO Dungeon constants'!$D$3:$H$9999,5,FALSE))),VLOOKUP(Q122,'ESO Dungeon constants'!$D$3:$I$9999,6,FALSE),VLOOKUP(Q122,'ESO zone constants'!$H$3:$K$9987,4,FALSE)),""))</f>
        <v>DLC_BASE_GAME</v>
      </c>
      <c r="U122" s="3" t="str">
        <f>IF(T122&lt;&gt;"",VLOOKUP(T122,'LibSets constants'!$B$4:$C$1003,2,FALSE),"")</f>
        <v>Included in base game</v>
      </c>
      <c r="V122" s="33" t="s">
        <v>3337</v>
      </c>
      <c r="Y122" s="65"/>
      <c r="Z122" s="3">
        <f>IF(AND(G122&lt;&gt;"LIBSETS_SETTYPE_BATTLEGROUND",G122&lt;&gt;"LIBSETS_SETTYPE_SPECIAL"),
IF(AND(Y122&lt;&gt;"",ISNUMBER(Y122),NOT(ISNA(Y122))),Y122,
   IF(AND(L122&lt;&gt;"",ISNUMBER(L122),L122&gt;0,NOT(ISNA(L122))),VLOOKUP(L122,'ESO dumped WayshrineInfo'!$K$3:$L$9994,2,FALSE),"")
),"")</f>
        <v>888</v>
      </c>
      <c r="AA122" t="str">
        <f>IF(AND(Z122&lt;&gt;"",ISNUMBER(Z122),NOT(ISNA(Z122))),VLOOKUP(Z122,'ESO zone constants'!$A$3:$D$9999,4,FALSE),"")</f>
        <v>Craglorn</v>
      </c>
      <c r="AC122" s="39"/>
      <c r="AD122" s="39"/>
      <c r="AE122" s="39"/>
      <c r="AF122" s="3">
        <f>IF(AND(G122&lt;&gt;"LIBSETS_SETTYPE_BATTLEGROUND",G122&lt;&gt;"LIBSETS_SETTYPE_SPECIAL"),
IF(AND(AE122&lt;&gt;"",ISNUMBER(AE122),NOT(ISNA(AE122))),AE122,
   IF(AND(M122&lt;&gt;"",ISNUMBER(M122),M122&gt;0,NOT(ISNA(M122))),VLOOKUP(M122,'ESO dumped WayshrineInfo'!$K$3:$L$9994,2,FALSE),"")
),"")</f>
        <v>888</v>
      </c>
      <c r="AG122" t="str">
        <f>IF(AND(AF122&lt;&gt;"",ISNUMBER(AF122),NOT(ISNA(AF122))),VLOOKUP(AF122,'ESO zone constants'!$A$3:$D$9999,4,FALSE),"")</f>
        <v>Craglorn</v>
      </c>
      <c r="AH122" s="44"/>
      <c r="AI122" s="39"/>
      <c r="AJ122" s="39"/>
      <c r="AK122" s="3" t="str">
        <f>IF(AND(G122&lt;&gt;"LIBSETS_SETTYPE_BATTLEGROUND",G122&lt;&gt;"LIBSETS_SETTYPE_SPECIAL"),IF(AL122&lt;&gt;"",VLOOKUP(AL122,'ESO zone constants'!$D$3:$H$4953,5,FALSE),""),"")</f>
        <v/>
      </c>
      <c r="AM122" s="44"/>
      <c r="AN122" s="39"/>
      <c r="AO122" s="39"/>
      <c r="AP122" s="3" t="str">
        <f>IF(AND(G122&lt;&gt;"LIBSETS_SETTYPE_BATTLEGROUND",G122&lt;&gt;"LIBSETS_SETTYPE_SPECIAL"),IF(AQ122&lt;&gt;"",VLOOKUP(AQ122,'ESO zone constants'!$D$3:$H$4953,5,FALSE),""),"")</f>
        <v/>
      </c>
      <c r="AR122" s="44"/>
      <c r="AS122" s="39"/>
      <c r="AT122" s="39"/>
      <c r="AU122" s="3" t="str">
        <f>IF(AND(G122&lt;&gt;"LIBSETS_SETTYPE_BATTLEGROUND",G122&lt;&gt;"LIBSETS_SETTYPE_SPECIAL"),IF(AV122&lt;&gt;"",VLOOKUP(AV122,'ESO zone constants'!$D$3:$H$4953,5,FALSE),""),"")</f>
        <v/>
      </c>
      <c r="AW122" s="44"/>
      <c r="AX122" s="39"/>
      <c r="AY122" s="39"/>
      <c r="AZ122" s="83" t="s">
        <v>2667</v>
      </c>
      <c r="BA122" s="83"/>
      <c r="BB122" s="83"/>
      <c r="BC122" s="21" t="str">
        <f>IF(A122="???","--","")&amp;IF(F122&lt;&gt;"Not in the game (anymore)",IF(A122&lt;&gt;"",CONCATENATE("[",A122,"] = {wayshrines={")&amp;IF(K122&lt;&gt;"",CONCATENATE(K122,","),"")&amp;IF(L122&lt;&gt;"",CONCATENATE(L122,","),"")&amp;IF(M122&lt;&gt;"",CONCATENATE(M122,","),"")&amp;CONCATENATE("}")&amp;IF(VALUE(N122)&gt;0,CONCATENATE(", traitsNeeded=",N122),"")&amp;CONCATENATE(", dlcId=",IF(T122&lt;&gt;"",T122,"DLC_BASE_GAME")),""),"")</f>
        <v>[141] = {wayshrines={231,231,231,}, dlcId=DLC_BASE_GAME</v>
      </c>
      <c r="BD122" s="21" t="str">
        <f>IF(F122&lt;&gt;"Not in the game (anymore)",IF(A122&lt;&gt;"",IF(Q122&lt;&gt;"",CONCATENATE(", zoneIds={",Q122),"")&amp;IF(Z122&lt;&gt;"",CONCATENATE(",",Z122),"")&amp;IF(AF122&lt;&gt;"",CONCATENATE(",",AF122),"")&amp;IF(AK122&lt;&gt;"",CONCATENATE(",",AK122),"")&amp;IF(AP122&lt;&gt;"",CONCATENATE(",",AP122),"")&amp;IF(AU122&lt;&gt;"",CONCATENATE(",",AU122),"")&amp;IF(Q122&lt;&gt;"",CONCATENATE("}",""),"")&amp;IF(OR(I122="true",I122="false",I122&lt;&gt;""), CONCATENATE(", veteran=", I122), ""),""),"")</f>
        <v>, zoneIds={638,888,888}, veteran=false</v>
      </c>
      <c r="BE122" s="21" t="str">
        <f>IF(A122&lt;&gt;"",IF(F122&lt;&gt;"Not in the game (anymore)",IF(A122&lt;&gt;"",", setType="&amp;G122,"")&amp;IF(J122="true",", multiTrialSet=true",""),"")
&amp; IF(AND(H122&lt;&gt;"",ISNUMBER(H122)),", undauntedChestId=" &amp; H122,""),"")</f>
        <v>, setType=LIBSETS_SETTYPE_TRIAL</v>
      </c>
      <c r="BF122" s="21" t="str">
        <f>IF(A122&lt;&gt;"",IF(F122&lt;&gt;"Not in the game (anymore)",IF(AZ122&lt;&gt;"",", isProcSetAllowedInPvP="&amp; AZ122,"")
&amp; IF(F122&lt;&gt;"Not in the game (anymore)",
  IF(V122&lt;&gt;"",", dropMechanic={"&amp;V122&amp;IF(AB122&lt;&gt;"",","&amp;AB122,"")&amp;IF(AH122&lt;&gt;"",","&amp;AH122,"")&amp;IF(AM122&lt;&gt;"",","&amp;AM122,"")&amp;IF(AR122&lt;&gt;"",","&amp;AR122,"")&amp;IF(AW122&lt;&gt;"",","&amp;AW122,"")&amp;"}"
     &amp;IF(OR(W122&lt;&gt;"",AC122&lt;&gt;"",AI122&lt;&gt;"",AN122&lt;&gt;"",AS122&lt;&gt;"",AX122&lt;&gt;"",X122&lt;&gt;"",AD122&lt;&gt;"",AJ122&lt;&gt;"",AO122&lt;&gt;"",AT122&lt;&gt;"",AY122&lt;&gt;""),", dropMechanicDropLocationNames={"
        &amp; IF(OR(W122&lt;&gt;"",AC122&lt;&gt;"",AI122&lt;&gt;"",AN122&lt;&gt;"",AS122&lt;&gt;"",AX122&lt;&gt;""),"['en']={"&amp;IF(W122&lt;&gt;"","'"&amp;W122&amp;"',","'',")&amp;IF(AC122&lt;&gt;"","'"&amp;AC122&amp;"',","'',")&amp;IF(AI122&lt;&gt;"","'"&amp;AI122&amp;"',","'',")&amp;IF(AN122&lt;&gt;"","'"&amp;AN122&amp;"',","'',")&amp;IF(AS122&lt;&gt;"","'"&amp;AS122&amp;"',","'',")&amp;IF(AX122&lt;&gt;"","'"&amp;AX122&amp;"',","'',")&amp;"},","")
        &amp; IF(OR(X122&lt;&gt;"",AD122&lt;&gt;"",AJ122&lt;&gt;"",AO122&lt;&gt;"",AT122&lt;&gt;"",AY122&lt;&gt;""),"['de']={"&amp;IF(X122&lt;&gt;"","'"&amp;X122&amp;"',","'',")&amp;IF(AD122&lt;&gt;"","'"&amp;AD122&amp;"',","'',")&amp;IF(AJ122&lt;&gt;"","'"&amp;AJ122&amp;"',","'',")&amp;IF(AO122&lt;&gt;"","'"&amp;AO122&amp;"',","'',")&amp;IF(AT122&lt;&gt;"","'"&amp;AT122&amp;"',","'',")&amp;IF(AY122&lt;&gt;"","'"&amp;AY122&amp;"',","'',")&amp;"},","")
     &amp; "}",""),"")),""),"")</f>
        <v>, dropMechanic={LIBSETS_DROP_MECHANIC_TRIAL_BOSS}</v>
      </c>
      <c r="BG122" s="21" t="str">
        <f>IF(A122&lt;&gt;"",IF(F122&lt;&gt;"Not in the game (anymore)",
IF(OR(BA122&lt;&gt;"",BB122&lt;&gt;""),", addTooltip={" &amp; IF(BA122&lt;&gt;"","['en']='"&amp; BA122 &amp; "',","")  &amp; IF(AND(BA122&lt;&gt;"",BA122&lt;&gt;BB122), IF(BB122&lt;&gt;"","['de']='"&amp; BB122 &amp; "',",""),"") &amp; "},","")
&amp; "},"
&amp; IF(C122&lt;&gt;"",CONCATENATE(" --",C122," / ",B122,"   [",IF(R122&lt;&gt;"",R122,""),IF(AA122&lt;&gt;"",", "&amp;AA122,""),IF(AG122&lt;&gt;"",", "&amp;AG122,""),IF(AL122&lt;&gt;"",", "&amp;AL122,""),IF(AQ122&lt;&gt;"",", "&amp;AQ122,""),IF(AV122&lt;&gt;"",", "&amp;AV122,""),"]")),""),"")</f>
        <v>}, --Healing Mage / Heilender Magier   [Aetherian Archive, Craglorn, Craglorn]</v>
      </c>
    </row>
    <row r="123" spans="1:59" x14ac:dyDescent="0.25">
      <c r="A123" s="12">
        <v>142</v>
      </c>
      <c r="B123" t="s">
        <v>913</v>
      </c>
      <c r="C123" t="s">
        <v>914</v>
      </c>
      <c r="D123" s="3">
        <f>A123</f>
        <v>142</v>
      </c>
      <c r="G123" s="8" t="s">
        <v>1481</v>
      </c>
      <c r="I123" t="s">
        <v>91</v>
      </c>
      <c r="J123" t="s">
        <v>91</v>
      </c>
      <c r="K123">
        <v>231</v>
      </c>
      <c r="L123">
        <v>231</v>
      </c>
      <c r="M123">
        <v>231</v>
      </c>
      <c r="O123" s="65" t="s">
        <v>444</v>
      </c>
      <c r="Q123" s="3">
        <f>IF(AND(G123&lt;&gt;"LIBSETS_SETTYPE_BATTLEGROUND",G123&lt;&gt;"LIBSETS_SETTYPE_SPECIAL"), IF(R123&lt;&gt;"",VLOOKUP(R123,'ESO zone constants'!$D$3:$H$10001,5,FALSE),""),"")</f>
        <v>638</v>
      </c>
      <c r="R123" t="str">
        <f>IF(AND(O123&lt;&gt;"",NOT(ISERROR(O123))),O123,
IF(AND(P123&lt;&gt;"",ISNUMBER(P123),P123&gt;0,NOT(ISNA(P123))),VLOOKUP(P123,'ESO zone constants'!$A$3:$D$9999,4,FALSE),
IF(AND(K123&lt;&gt;"",K123&gt;0,NOT(ISERROR(K123))),VLOOKUP(K123,'ESO dumped WayshrineInfo'!$K$3:$N$9994,4,FALSE),"")))</f>
        <v>Aetherian Archive</v>
      </c>
      <c r="T123" s="19" t="str">
        <f>IF(AND(S123&lt;&gt;"",NOT(ISERROR(S123))),S123,IF(Q123&lt;&gt;"",IF(NOT(ISERROR(VLOOKUP(Q123,'ESO Dungeon constants'!$D$3:$H$9999,5,FALSE))),VLOOKUP(Q123,'ESO Dungeon constants'!$D$3:$I$9999,6,FALSE),VLOOKUP(Q123,'ESO zone constants'!$H$3:$K$9987,4,FALSE)),""))</f>
        <v>DLC_BASE_GAME</v>
      </c>
      <c r="U123" s="3" t="str">
        <f>IF(T123&lt;&gt;"",VLOOKUP(T123,'LibSets constants'!$B$4:$C$1003,2,FALSE),"")</f>
        <v>Included in base game</v>
      </c>
      <c r="V123" s="33" t="s">
        <v>3337</v>
      </c>
      <c r="Y123" s="65"/>
      <c r="Z123" s="3">
        <f>IF(AND(G123&lt;&gt;"LIBSETS_SETTYPE_BATTLEGROUND",G123&lt;&gt;"LIBSETS_SETTYPE_SPECIAL"),
IF(AND(Y123&lt;&gt;"",ISNUMBER(Y123),NOT(ISNA(Y123))),Y123,
   IF(AND(L123&lt;&gt;"",ISNUMBER(L123),L123&gt;0,NOT(ISNA(L123))),VLOOKUP(L123,'ESO dumped WayshrineInfo'!$K$3:$L$9994,2,FALSE),"")
),"")</f>
        <v>888</v>
      </c>
      <c r="AA123" t="str">
        <f>IF(AND(Z123&lt;&gt;"",ISNUMBER(Z123),NOT(ISNA(Z123))),VLOOKUP(Z123,'ESO zone constants'!$A$3:$D$9999,4,FALSE),"")</f>
        <v>Craglorn</v>
      </c>
      <c r="AC123" s="39"/>
      <c r="AD123" s="39"/>
      <c r="AE123" s="39"/>
      <c r="AF123" s="3">
        <f>IF(AND(G123&lt;&gt;"LIBSETS_SETTYPE_BATTLEGROUND",G123&lt;&gt;"LIBSETS_SETTYPE_SPECIAL"),
IF(AND(AE123&lt;&gt;"",ISNUMBER(AE123),NOT(ISNA(AE123))),AE123,
   IF(AND(M123&lt;&gt;"",ISNUMBER(M123),M123&gt;0,NOT(ISNA(M123))),VLOOKUP(M123,'ESO dumped WayshrineInfo'!$K$3:$L$9994,2,FALSE),"")
),"")</f>
        <v>888</v>
      </c>
      <c r="AG123" t="str">
        <f>IF(AND(AF123&lt;&gt;"",ISNUMBER(AF123),NOT(ISNA(AF123))),VLOOKUP(AF123,'ESO zone constants'!$A$3:$D$9999,4,FALSE),"")</f>
        <v>Craglorn</v>
      </c>
      <c r="AH123" s="44"/>
      <c r="AI123" s="39"/>
      <c r="AJ123" s="39"/>
      <c r="AK123" s="3" t="str">
        <f>IF(AND(G123&lt;&gt;"LIBSETS_SETTYPE_BATTLEGROUND",G123&lt;&gt;"LIBSETS_SETTYPE_SPECIAL"),IF(AL123&lt;&gt;"",VLOOKUP(AL123,'ESO zone constants'!$D$3:$H$4953,5,FALSE),""),"")</f>
        <v/>
      </c>
      <c r="AM123" s="44"/>
      <c r="AN123" s="39"/>
      <c r="AO123" s="39"/>
      <c r="AP123" s="3" t="str">
        <f>IF(AND(G123&lt;&gt;"LIBSETS_SETTYPE_BATTLEGROUND",G123&lt;&gt;"LIBSETS_SETTYPE_SPECIAL"),IF(AQ123&lt;&gt;"",VLOOKUP(AQ123,'ESO zone constants'!$D$3:$H$4953,5,FALSE),""),"")</f>
        <v/>
      </c>
      <c r="AR123" s="44"/>
      <c r="AS123" s="39"/>
      <c r="AT123" s="39"/>
      <c r="AU123" s="3" t="str">
        <f>IF(AND(G123&lt;&gt;"LIBSETS_SETTYPE_BATTLEGROUND",G123&lt;&gt;"LIBSETS_SETTYPE_SPECIAL"),IF(AV123&lt;&gt;"",VLOOKUP(AV123,'ESO zone constants'!$D$3:$H$4953,5,FALSE),""),"")</f>
        <v/>
      </c>
      <c r="AW123" s="44"/>
      <c r="AX123" s="39"/>
      <c r="AY123" s="39"/>
      <c r="AZ123" s="83" t="s">
        <v>2667</v>
      </c>
      <c r="BA123" s="83"/>
      <c r="BB123" s="83"/>
      <c r="BC123" s="21" t="str">
        <f>IF(A123="???","--","")&amp;IF(F123&lt;&gt;"Not in the game (anymore)",IF(A123&lt;&gt;"",CONCATENATE("[",A123,"] = {wayshrines={")&amp;IF(K123&lt;&gt;"",CONCATENATE(K123,","),"")&amp;IF(L123&lt;&gt;"",CONCATENATE(L123,","),"")&amp;IF(M123&lt;&gt;"",CONCATENATE(M123,","),"")&amp;CONCATENATE("}")&amp;IF(VALUE(N123)&gt;0,CONCATENATE(", traitsNeeded=",N123),"")&amp;CONCATENATE(", dlcId=",IF(T123&lt;&gt;"",T123,"DLC_BASE_GAME")),""),"")</f>
        <v>[142] = {wayshrines={231,231,231,}, dlcId=DLC_BASE_GAME</v>
      </c>
      <c r="BD123" s="21" t="str">
        <f>IF(F123&lt;&gt;"Not in the game (anymore)",IF(A123&lt;&gt;"",IF(Q123&lt;&gt;"",CONCATENATE(", zoneIds={",Q123),"")&amp;IF(Z123&lt;&gt;"",CONCATENATE(",",Z123),"")&amp;IF(AF123&lt;&gt;"",CONCATENATE(",",AF123),"")&amp;IF(AK123&lt;&gt;"",CONCATENATE(",",AK123),"")&amp;IF(AP123&lt;&gt;"",CONCATENATE(",",AP123),"")&amp;IF(AU123&lt;&gt;"",CONCATENATE(",",AU123),"")&amp;IF(Q123&lt;&gt;"",CONCATENATE("}",""),"")&amp;IF(OR(I123="true",I123="false",I123&lt;&gt;""), CONCATENATE(", veteran=", I123), ""),""),"")</f>
        <v>, zoneIds={638,888,888}, veteran=false</v>
      </c>
      <c r="BE123" s="21" t="str">
        <f>IF(A123&lt;&gt;"",IF(F123&lt;&gt;"Not in the game (anymore)",IF(A123&lt;&gt;"",", setType="&amp;G123,"")&amp;IF(J123="true",", multiTrialSet=true",""),"")
&amp; IF(AND(H123&lt;&gt;"",ISNUMBER(H123)),", undauntedChestId=" &amp; H123,""),"")</f>
        <v>, setType=LIBSETS_SETTYPE_TRIAL</v>
      </c>
      <c r="BF123" s="21" t="str">
        <f>IF(A123&lt;&gt;"",IF(F123&lt;&gt;"Not in the game (anymore)",IF(AZ123&lt;&gt;"",", isProcSetAllowedInPvP="&amp; AZ123,"")
&amp; IF(F123&lt;&gt;"Not in the game (anymore)",
  IF(V123&lt;&gt;"",", dropMechanic={"&amp;V123&amp;IF(AB123&lt;&gt;"",","&amp;AB123,"")&amp;IF(AH123&lt;&gt;"",","&amp;AH123,"")&amp;IF(AM123&lt;&gt;"",","&amp;AM123,"")&amp;IF(AR123&lt;&gt;"",","&amp;AR123,"")&amp;IF(AW123&lt;&gt;"",","&amp;AW123,"")&amp;"}"
     &amp;IF(OR(W123&lt;&gt;"",AC123&lt;&gt;"",AI123&lt;&gt;"",AN123&lt;&gt;"",AS123&lt;&gt;"",AX123&lt;&gt;"",X123&lt;&gt;"",AD123&lt;&gt;"",AJ123&lt;&gt;"",AO123&lt;&gt;"",AT123&lt;&gt;"",AY123&lt;&gt;""),", dropMechanicDropLocationNames={"
        &amp; IF(OR(W123&lt;&gt;"",AC123&lt;&gt;"",AI123&lt;&gt;"",AN123&lt;&gt;"",AS123&lt;&gt;"",AX123&lt;&gt;""),"['en']={"&amp;IF(W123&lt;&gt;"","'"&amp;W123&amp;"',","'',")&amp;IF(AC123&lt;&gt;"","'"&amp;AC123&amp;"',","'',")&amp;IF(AI123&lt;&gt;"","'"&amp;AI123&amp;"',","'',")&amp;IF(AN123&lt;&gt;"","'"&amp;AN123&amp;"',","'',")&amp;IF(AS123&lt;&gt;"","'"&amp;AS123&amp;"',","'',")&amp;IF(AX123&lt;&gt;"","'"&amp;AX123&amp;"',","'',")&amp;"},","")
        &amp; IF(OR(X123&lt;&gt;"",AD123&lt;&gt;"",AJ123&lt;&gt;"",AO123&lt;&gt;"",AT123&lt;&gt;"",AY123&lt;&gt;""),"['de']={"&amp;IF(X123&lt;&gt;"","'"&amp;X123&amp;"',","'',")&amp;IF(AD123&lt;&gt;"","'"&amp;AD123&amp;"',","'',")&amp;IF(AJ123&lt;&gt;"","'"&amp;AJ123&amp;"',","'',")&amp;IF(AO123&lt;&gt;"","'"&amp;AO123&amp;"',","'',")&amp;IF(AT123&lt;&gt;"","'"&amp;AT123&amp;"',","'',")&amp;IF(AY123&lt;&gt;"","'"&amp;AY123&amp;"',","'',")&amp;"},","")
     &amp; "}",""),"")),""),"")</f>
        <v>, dropMechanic={LIBSETS_DROP_MECHANIC_TRIAL_BOSS}</v>
      </c>
      <c r="BG123" s="21" t="str">
        <f>IF(A123&lt;&gt;"",IF(F123&lt;&gt;"Not in the game (anymore)",
IF(OR(BA123&lt;&gt;"",BB123&lt;&gt;""),", addTooltip={" &amp; IF(BA123&lt;&gt;"","['en']='"&amp; BA123 &amp; "',","")  &amp; IF(AND(BA123&lt;&gt;"",BA123&lt;&gt;BB123), IF(BB123&lt;&gt;"","['de']='"&amp; BB123 &amp; "',",""),"") &amp; "},","")
&amp; "},"
&amp; IF(C123&lt;&gt;"",CONCATENATE(" --",C123," / ",B123,"   [",IF(R123&lt;&gt;"",R123,""),IF(AA123&lt;&gt;"",", "&amp;AA123,""),IF(AG123&lt;&gt;"",", "&amp;AG123,""),IF(AL123&lt;&gt;"",", "&amp;AL123,""),IF(AQ123&lt;&gt;"",", "&amp;AQ123,""),IF(AV123&lt;&gt;"",", "&amp;AV123,""),"]")),""),"")</f>
        <v>}, --Quick Serpent / Flinke Schlange   [Aetherian Archive, Craglorn, Craglorn]</v>
      </c>
    </row>
    <row r="124" spans="1:59" x14ac:dyDescent="0.25">
      <c r="A124" s="12">
        <v>143</v>
      </c>
      <c r="B124" t="s">
        <v>915</v>
      </c>
      <c r="C124" t="s">
        <v>916</v>
      </c>
      <c r="D124" s="3">
        <f>A124</f>
        <v>143</v>
      </c>
      <c r="G124" s="8" t="s">
        <v>1481</v>
      </c>
      <c r="I124" t="s">
        <v>91</v>
      </c>
      <c r="J124" t="s">
        <v>91</v>
      </c>
      <c r="K124">
        <v>230</v>
      </c>
      <c r="L124">
        <v>230</v>
      </c>
      <c r="M124">
        <v>230</v>
      </c>
      <c r="O124" s="65" t="s">
        <v>442</v>
      </c>
      <c r="Q124" s="3">
        <f>IF(AND(G124&lt;&gt;"LIBSETS_SETTYPE_BATTLEGROUND",G124&lt;&gt;"LIBSETS_SETTYPE_SPECIAL"), IF(R124&lt;&gt;"",VLOOKUP(R124,'ESO zone constants'!$D$3:$H$10001,5,FALSE),""),"")</f>
        <v>636</v>
      </c>
      <c r="R124" t="str">
        <f>IF(AND(O124&lt;&gt;"",NOT(ISERROR(O124))),O124,
IF(AND(P124&lt;&gt;"",ISNUMBER(P124),P124&gt;0,NOT(ISNA(P124))),VLOOKUP(P124,'ESO zone constants'!$A$3:$D$9999,4,FALSE),
IF(AND(K124&lt;&gt;"",K124&gt;0,NOT(ISERROR(K124))),VLOOKUP(K124,'ESO dumped WayshrineInfo'!$K$3:$N$9994,4,FALSE),"")))</f>
        <v>Hel Ra Citadel</v>
      </c>
      <c r="T124" s="19" t="str">
        <f>IF(AND(S124&lt;&gt;"",NOT(ISERROR(S124))),S124,IF(Q124&lt;&gt;"",IF(NOT(ISERROR(VLOOKUP(Q124,'ESO Dungeon constants'!$D$3:$H$9999,5,FALSE))),VLOOKUP(Q124,'ESO Dungeon constants'!$D$3:$I$9999,6,FALSE),VLOOKUP(Q124,'ESO zone constants'!$H$3:$K$9987,4,FALSE)),""))</f>
        <v>DLC_BASE_GAME</v>
      </c>
      <c r="U124" s="3" t="str">
        <f>IF(T124&lt;&gt;"",VLOOKUP(T124,'LibSets constants'!$B$4:$C$1003,2,FALSE),"")</f>
        <v>Included in base game</v>
      </c>
      <c r="V124" s="33" t="s">
        <v>3337</v>
      </c>
      <c r="Y124" s="65"/>
      <c r="Z124" s="3">
        <f>IF(AND(G124&lt;&gt;"LIBSETS_SETTYPE_BATTLEGROUND",G124&lt;&gt;"LIBSETS_SETTYPE_SPECIAL"),
IF(AND(Y124&lt;&gt;"",ISNUMBER(Y124),NOT(ISNA(Y124))),Y124,
   IF(AND(L124&lt;&gt;"",ISNUMBER(L124),L124&gt;0,NOT(ISNA(L124))),VLOOKUP(L124,'ESO dumped WayshrineInfo'!$K$3:$L$9994,2,FALSE),"")
),"")</f>
        <v>888</v>
      </c>
      <c r="AA124" t="str">
        <f>IF(AND(Z124&lt;&gt;"",ISNUMBER(Z124),NOT(ISNA(Z124))),VLOOKUP(Z124,'ESO zone constants'!$A$3:$D$9999,4,FALSE),"")</f>
        <v>Craglorn</v>
      </c>
      <c r="AC124" s="39"/>
      <c r="AD124" s="39"/>
      <c r="AE124" s="39"/>
      <c r="AF124" s="3">
        <f>IF(AND(G124&lt;&gt;"LIBSETS_SETTYPE_BATTLEGROUND",G124&lt;&gt;"LIBSETS_SETTYPE_SPECIAL"),
IF(AND(AE124&lt;&gt;"",ISNUMBER(AE124),NOT(ISNA(AE124))),AE124,
   IF(AND(M124&lt;&gt;"",ISNUMBER(M124),M124&gt;0,NOT(ISNA(M124))),VLOOKUP(M124,'ESO dumped WayshrineInfo'!$K$3:$L$9994,2,FALSE),"")
),"")</f>
        <v>888</v>
      </c>
      <c r="AG124" t="str">
        <f>IF(AND(AF124&lt;&gt;"",ISNUMBER(AF124),NOT(ISNA(AF124))),VLOOKUP(AF124,'ESO zone constants'!$A$3:$D$9999,4,FALSE),"")</f>
        <v>Craglorn</v>
      </c>
      <c r="AH124" s="44"/>
      <c r="AI124" s="39"/>
      <c r="AJ124" s="39"/>
      <c r="AK124" s="3" t="str">
        <f>IF(AND(G124&lt;&gt;"LIBSETS_SETTYPE_BATTLEGROUND",G124&lt;&gt;"LIBSETS_SETTYPE_SPECIAL"),IF(AL124&lt;&gt;"",VLOOKUP(AL124,'ESO zone constants'!$D$3:$H$4953,5,FALSE),""),"")</f>
        <v/>
      </c>
      <c r="AM124" s="44"/>
      <c r="AN124" s="39"/>
      <c r="AO124" s="39"/>
      <c r="AP124" s="3" t="str">
        <f>IF(AND(G124&lt;&gt;"LIBSETS_SETTYPE_BATTLEGROUND",G124&lt;&gt;"LIBSETS_SETTYPE_SPECIAL"),IF(AQ124&lt;&gt;"",VLOOKUP(AQ124,'ESO zone constants'!$D$3:$H$4953,5,FALSE),""),"")</f>
        <v/>
      </c>
      <c r="AR124" s="44"/>
      <c r="AS124" s="39"/>
      <c r="AT124" s="39"/>
      <c r="AU124" s="3" t="str">
        <f>IF(AND(G124&lt;&gt;"LIBSETS_SETTYPE_BATTLEGROUND",G124&lt;&gt;"LIBSETS_SETTYPE_SPECIAL"),IF(AV124&lt;&gt;"",VLOOKUP(AV124,'ESO zone constants'!$D$3:$H$4953,5,FALSE),""),"")</f>
        <v/>
      </c>
      <c r="AW124" s="44"/>
      <c r="AX124" s="39"/>
      <c r="AY124" s="39"/>
      <c r="AZ124" s="83" t="s">
        <v>2667</v>
      </c>
      <c r="BA124" s="83"/>
      <c r="BB124" s="83"/>
      <c r="BC124" s="21" t="str">
        <f>IF(A124="???","--","")&amp;IF(F124&lt;&gt;"Not in the game (anymore)",IF(A124&lt;&gt;"",CONCATENATE("[",A124,"] = {wayshrines={")&amp;IF(K124&lt;&gt;"",CONCATENATE(K124,","),"")&amp;IF(L124&lt;&gt;"",CONCATENATE(L124,","),"")&amp;IF(M124&lt;&gt;"",CONCATENATE(M124,","),"")&amp;CONCATENATE("}")&amp;IF(VALUE(N124)&gt;0,CONCATENATE(", traitsNeeded=",N124),"")&amp;CONCATENATE(", dlcId=",IF(T124&lt;&gt;"",T124,"DLC_BASE_GAME")),""),"")</f>
        <v>[143] = {wayshrines={230,230,230,}, dlcId=DLC_BASE_GAME</v>
      </c>
      <c r="BD124" s="21" t="str">
        <f>IF(F124&lt;&gt;"Not in the game (anymore)",IF(A124&lt;&gt;"",IF(Q124&lt;&gt;"",CONCATENATE(", zoneIds={",Q124),"")&amp;IF(Z124&lt;&gt;"",CONCATENATE(",",Z124),"")&amp;IF(AF124&lt;&gt;"",CONCATENATE(",",AF124),"")&amp;IF(AK124&lt;&gt;"",CONCATENATE(",",AK124),"")&amp;IF(AP124&lt;&gt;"",CONCATENATE(",",AP124),"")&amp;IF(AU124&lt;&gt;"",CONCATENATE(",",AU124),"")&amp;IF(Q124&lt;&gt;"",CONCATENATE("}",""),"")&amp;IF(OR(I124="true",I124="false",I124&lt;&gt;""), CONCATENATE(", veteran=", I124), ""),""),"")</f>
        <v>, zoneIds={636,888,888}, veteran=false</v>
      </c>
      <c r="BE124" s="21" t="str">
        <f>IF(A124&lt;&gt;"",IF(F124&lt;&gt;"Not in the game (anymore)",IF(A124&lt;&gt;"",", setType="&amp;G124,"")&amp;IF(J124="true",", multiTrialSet=true",""),"")
&amp; IF(AND(H124&lt;&gt;"",ISNUMBER(H124)),", undauntedChestId=" &amp; H124,""),"")</f>
        <v>, setType=LIBSETS_SETTYPE_TRIAL</v>
      </c>
      <c r="BF124" s="21" t="str">
        <f>IF(A124&lt;&gt;"",IF(F124&lt;&gt;"Not in the game (anymore)",IF(AZ124&lt;&gt;"",", isProcSetAllowedInPvP="&amp; AZ124,"")
&amp; IF(F124&lt;&gt;"Not in the game (anymore)",
  IF(V124&lt;&gt;"",", dropMechanic={"&amp;V124&amp;IF(AB124&lt;&gt;"",","&amp;AB124,"")&amp;IF(AH124&lt;&gt;"",","&amp;AH124,"")&amp;IF(AM124&lt;&gt;"",","&amp;AM124,"")&amp;IF(AR124&lt;&gt;"",","&amp;AR124,"")&amp;IF(AW124&lt;&gt;"",","&amp;AW124,"")&amp;"}"
     &amp;IF(OR(W124&lt;&gt;"",AC124&lt;&gt;"",AI124&lt;&gt;"",AN124&lt;&gt;"",AS124&lt;&gt;"",AX124&lt;&gt;"",X124&lt;&gt;"",AD124&lt;&gt;"",AJ124&lt;&gt;"",AO124&lt;&gt;"",AT124&lt;&gt;"",AY124&lt;&gt;""),", dropMechanicDropLocationNames={"
        &amp; IF(OR(W124&lt;&gt;"",AC124&lt;&gt;"",AI124&lt;&gt;"",AN124&lt;&gt;"",AS124&lt;&gt;"",AX124&lt;&gt;""),"['en']={"&amp;IF(W124&lt;&gt;"","'"&amp;W124&amp;"',","'',")&amp;IF(AC124&lt;&gt;"","'"&amp;AC124&amp;"',","'',")&amp;IF(AI124&lt;&gt;"","'"&amp;AI124&amp;"',","'',")&amp;IF(AN124&lt;&gt;"","'"&amp;AN124&amp;"',","'',")&amp;IF(AS124&lt;&gt;"","'"&amp;AS124&amp;"',","'',")&amp;IF(AX124&lt;&gt;"","'"&amp;AX124&amp;"',","'',")&amp;"},","")
        &amp; IF(OR(X124&lt;&gt;"",AD124&lt;&gt;"",AJ124&lt;&gt;"",AO124&lt;&gt;"",AT124&lt;&gt;"",AY124&lt;&gt;""),"['de']={"&amp;IF(X124&lt;&gt;"","'"&amp;X124&amp;"',","'',")&amp;IF(AD124&lt;&gt;"","'"&amp;AD124&amp;"',","'',")&amp;IF(AJ124&lt;&gt;"","'"&amp;AJ124&amp;"',","'',")&amp;IF(AO124&lt;&gt;"","'"&amp;AO124&amp;"',","'',")&amp;IF(AT124&lt;&gt;"","'"&amp;AT124&amp;"',","'',")&amp;IF(AY124&lt;&gt;"","'"&amp;AY124&amp;"',","'',")&amp;"},","")
     &amp; "}",""),"")),""),"")</f>
        <v>, dropMechanic={LIBSETS_DROP_MECHANIC_TRIAL_BOSS}</v>
      </c>
      <c r="BG124" s="21" t="str">
        <f>IF(A124&lt;&gt;"",IF(F124&lt;&gt;"Not in the game (anymore)",
IF(OR(BA124&lt;&gt;"",BB124&lt;&gt;""),", addTooltip={" &amp; IF(BA124&lt;&gt;"","['en']='"&amp; BA124 &amp; "',","")  &amp; IF(AND(BA124&lt;&gt;"",BA124&lt;&gt;BB124), IF(BB124&lt;&gt;"","['de']='"&amp; BB124 &amp; "',",""),"") &amp; "},","")
&amp; "},"
&amp; IF(C124&lt;&gt;"",CONCATENATE(" --",C124," / ",B124,"   [",IF(R124&lt;&gt;"",R124,""),IF(AA124&lt;&gt;"",", "&amp;AA124,""),IF(AG124&lt;&gt;"",", "&amp;AG124,""),IF(AL124&lt;&gt;"",", "&amp;AL124,""),IF(AQ124&lt;&gt;"",", "&amp;AQ124,""),IF(AV124&lt;&gt;"",", "&amp;AV124,""),"]")),""),"")</f>
        <v>}, --Poisonous Serpent / Giftschlange   [Hel Ra Citadel, Craglorn, Craglorn]</v>
      </c>
    </row>
    <row r="125" spans="1:59" x14ac:dyDescent="0.25">
      <c r="A125" s="12">
        <v>144</v>
      </c>
      <c r="B125" t="s">
        <v>917</v>
      </c>
      <c r="C125" t="s">
        <v>918</v>
      </c>
      <c r="D125" s="3">
        <f>A125</f>
        <v>144</v>
      </c>
      <c r="G125" s="8" t="s">
        <v>1481</v>
      </c>
      <c r="I125" t="s">
        <v>91</v>
      </c>
      <c r="J125" t="s">
        <v>91</v>
      </c>
      <c r="K125">
        <v>232</v>
      </c>
      <c r="L125">
        <v>232</v>
      </c>
      <c r="M125">
        <v>232</v>
      </c>
      <c r="O125" s="65" t="s">
        <v>445</v>
      </c>
      <c r="Q125" s="3">
        <f>IF(AND(G125&lt;&gt;"LIBSETS_SETTYPE_BATTLEGROUND",G125&lt;&gt;"LIBSETS_SETTYPE_SPECIAL"), IF(R125&lt;&gt;"",VLOOKUP(R125,'ESO zone constants'!$D$3:$H$10001,5,FALSE),""),"")</f>
        <v>639</v>
      </c>
      <c r="R125" t="str">
        <f>IF(AND(O125&lt;&gt;"",NOT(ISERROR(O125))),O125,
IF(AND(P125&lt;&gt;"",ISNUMBER(P125),P125&gt;0,NOT(ISNA(P125))),VLOOKUP(P125,'ESO zone constants'!$A$3:$D$9999,4,FALSE),
IF(AND(K125&lt;&gt;"",K125&gt;0,NOT(ISERROR(K125))),VLOOKUP(K125,'ESO dumped WayshrineInfo'!$K$3:$N$9994,4,FALSE),"")))</f>
        <v>Sanctum Ophidia</v>
      </c>
      <c r="T125" s="19" t="str">
        <f>IF(AND(S125&lt;&gt;"",NOT(ISERROR(S125))),S125,IF(Q125&lt;&gt;"",IF(NOT(ISERROR(VLOOKUP(Q125,'ESO Dungeon constants'!$D$3:$H$9999,5,FALSE))),VLOOKUP(Q125,'ESO Dungeon constants'!$D$3:$I$9999,6,FALSE),VLOOKUP(Q125,'ESO zone constants'!$H$3:$K$9987,4,FALSE)),""))</f>
        <v>DLC_BASE_GAME</v>
      </c>
      <c r="U125" s="3" t="str">
        <f>IF(T125&lt;&gt;"",VLOOKUP(T125,'LibSets constants'!$B$4:$C$1003,2,FALSE),"")</f>
        <v>Included in base game</v>
      </c>
      <c r="V125" s="33" t="s">
        <v>3337</v>
      </c>
      <c r="Y125" s="65"/>
      <c r="Z125" s="3">
        <f>IF(AND(G125&lt;&gt;"LIBSETS_SETTYPE_BATTLEGROUND",G125&lt;&gt;"LIBSETS_SETTYPE_SPECIAL"),
IF(AND(Y125&lt;&gt;"",ISNUMBER(Y125),NOT(ISNA(Y125))),Y125,
   IF(AND(L125&lt;&gt;"",ISNUMBER(L125),L125&gt;0,NOT(ISNA(L125))),VLOOKUP(L125,'ESO dumped WayshrineInfo'!$K$3:$L$9994,2,FALSE),"")
),"")</f>
        <v>888</v>
      </c>
      <c r="AA125" t="str">
        <f>IF(AND(Z125&lt;&gt;"",ISNUMBER(Z125),NOT(ISNA(Z125))),VLOOKUP(Z125,'ESO zone constants'!$A$3:$D$9999,4,FALSE),"")</f>
        <v>Craglorn</v>
      </c>
      <c r="AC125" s="39"/>
      <c r="AD125" s="39"/>
      <c r="AE125" s="39"/>
      <c r="AF125" s="3">
        <f>IF(AND(G125&lt;&gt;"LIBSETS_SETTYPE_BATTLEGROUND",G125&lt;&gt;"LIBSETS_SETTYPE_SPECIAL"),
IF(AND(AE125&lt;&gt;"",ISNUMBER(AE125),NOT(ISNA(AE125))),AE125,
   IF(AND(M125&lt;&gt;"",ISNUMBER(M125),M125&gt;0,NOT(ISNA(M125))),VLOOKUP(M125,'ESO dumped WayshrineInfo'!$K$3:$L$9994,2,FALSE),"")
),"")</f>
        <v>888</v>
      </c>
      <c r="AG125" t="str">
        <f>IF(AND(AF125&lt;&gt;"",ISNUMBER(AF125),NOT(ISNA(AF125))),VLOOKUP(AF125,'ESO zone constants'!$A$3:$D$9999,4,FALSE),"")</f>
        <v>Craglorn</v>
      </c>
      <c r="AH125" s="44"/>
      <c r="AI125" s="39"/>
      <c r="AJ125" s="39"/>
      <c r="AK125" s="3" t="str">
        <f>IF(AND(G125&lt;&gt;"LIBSETS_SETTYPE_BATTLEGROUND",G125&lt;&gt;"LIBSETS_SETTYPE_SPECIAL"),IF(AL125&lt;&gt;"",VLOOKUP(AL125,'ESO zone constants'!$D$3:$H$4953,5,FALSE),""),"")</f>
        <v/>
      </c>
      <c r="AM125" s="44"/>
      <c r="AN125" s="39"/>
      <c r="AO125" s="39"/>
      <c r="AP125" s="3" t="str">
        <f>IF(AND(G125&lt;&gt;"LIBSETS_SETTYPE_BATTLEGROUND",G125&lt;&gt;"LIBSETS_SETTYPE_SPECIAL"),IF(AQ125&lt;&gt;"",VLOOKUP(AQ125,'ESO zone constants'!$D$3:$H$4953,5,FALSE),""),"")</f>
        <v/>
      </c>
      <c r="AR125" s="44"/>
      <c r="AS125" s="39"/>
      <c r="AT125" s="39"/>
      <c r="AU125" s="3" t="str">
        <f>IF(AND(G125&lt;&gt;"LIBSETS_SETTYPE_BATTLEGROUND",G125&lt;&gt;"LIBSETS_SETTYPE_SPECIAL"),IF(AV125&lt;&gt;"",VLOOKUP(AV125,'ESO zone constants'!$D$3:$H$4953,5,FALSE),""),"")</f>
        <v/>
      </c>
      <c r="AW125" s="44"/>
      <c r="AX125" s="39"/>
      <c r="AY125" s="39"/>
      <c r="AZ125" s="83" t="s">
        <v>2667</v>
      </c>
      <c r="BA125" s="83"/>
      <c r="BB125" s="83"/>
      <c r="BC125" s="21" t="str">
        <f>IF(A125="???","--","")&amp;IF(F125&lt;&gt;"Not in the game (anymore)",IF(A125&lt;&gt;"",CONCATENATE("[",A125,"] = {wayshrines={")&amp;IF(K125&lt;&gt;"",CONCATENATE(K125,","),"")&amp;IF(L125&lt;&gt;"",CONCATENATE(L125,","),"")&amp;IF(M125&lt;&gt;"",CONCATENATE(M125,","),"")&amp;CONCATENATE("}")&amp;IF(VALUE(N125)&gt;0,CONCATENATE(", traitsNeeded=",N125),"")&amp;CONCATENATE(", dlcId=",IF(T125&lt;&gt;"",T125,"DLC_BASE_GAME")),""),"")</f>
        <v>[144] = {wayshrines={232,232,232,}, dlcId=DLC_BASE_GAME</v>
      </c>
      <c r="BD125" s="21" t="str">
        <f>IF(F125&lt;&gt;"Not in the game (anymore)",IF(A125&lt;&gt;"",IF(Q125&lt;&gt;"",CONCATENATE(", zoneIds={",Q125),"")&amp;IF(Z125&lt;&gt;"",CONCATENATE(",",Z125),"")&amp;IF(AF125&lt;&gt;"",CONCATENATE(",",AF125),"")&amp;IF(AK125&lt;&gt;"",CONCATENATE(",",AK125),"")&amp;IF(AP125&lt;&gt;"",CONCATENATE(",",AP125),"")&amp;IF(AU125&lt;&gt;"",CONCATENATE(",",AU125),"")&amp;IF(Q125&lt;&gt;"",CONCATENATE("}",""),"")&amp;IF(OR(I125="true",I125="false",I125&lt;&gt;""), CONCATENATE(", veteran=", I125), ""),""),"")</f>
        <v>, zoneIds={639,888,888}, veteran=false</v>
      </c>
      <c r="BE125" s="21" t="str">
        <f>IF(A125&lt;&gt;"",IF(F125&lt;&gt;"Not in the game (anymore)",IF(A125&lt;&gt;"",", setType="&amp;G125,"")&amp;IF(J125="true",", multiTrialSet=true",""),"")
&amp; IF(AND(H125&lt;&gt;"",ISNUMBER(H125)),", undauntedChestId=" &amp; H125,""),"")</f>
        <v>, setType=LIBSETS_SETTYPE_TRIAL</v>
      </c>
      <c r="BF125" s="21" t="str">
        <f>IF(A125&lt;&gt;"",IF(F125&lt;&gt;"Not in the game (anymore)",IF(AZ125&lt;&gt;"",", isProcSetAllowedInPvP="&amp; AZ125,"")
&amp; IF(F125&lt;&gt;"Not in the game (anymore)",
  IF(V125&lt;&gt;"",", dropMechanic={"&amp;V125&amp;IF(AB125&lt;&gt;"",","&amp;AB125,"")&amp;IF(AH125&lt;&gt;"",","&amp;AH125,"")&amp;IF(AM125&lt;&gt;"",","&amp;AM125,"")&amp;IF(AR125&lt;&gt;"",","&amp;AR125,"")&amp;IF(AW125&lt;&gt;"",","&amp;AW125,"")&amp;"}"
     &amp;IF(OR(W125&lt;&gt;"",AC125&lt;&gt;"",AI125&lt;&gt;"",AN125&lt;&gt;"",AS125&lt;&gt;"",AX125&lt;&gt;"",X125&lt;&gt;"",AD125&lt;&gt;"",AJ125&lt;&gt;"",AO125&lt;&gt;"",AT125&lt;&gt;"",AY125&lt;&gt;""),", dropMechanicDropLocationNames={"
        &amp; IF(OR(W125&lt;&gt;"",AC125&lt;&gt;"",AI125&lt;&gt;"",AN125&lt;&gt;"",AS125&lt;&gt;"",AX125&lt;&gt;""),"['en']={"&amp;IF(W125&lt;&gt;"","'"&amp;W125&amp;"',","'',")&amp;IF(AC125&lt;&gt;"","'"&amp;AC125&amp;"',","'',")&amp;IF(AI125&lt;&gt;"","'"&amp;AI125&amp;"',","'',")&amp;IF(AN125&lt;&gt;"","'"&amp;AN125&amp;"',","'',")&amp;IF(AS125&lt;&gt;"","'"&amp;AS125&amp;"',","'',")&amp;IF(AX125&lt;&gt;"","'"&amp;AX125&amp;"',","'',")&amp;"},","")
        &amp; IF(OR(X125&lt;&gt;"",AD125&lt;&gt;"",AJ125&lt;&gt;"",AO125&lt;&gt;"",AT125&lt;&gt;"",AY125&lt;&gt;""),"['de']={"&amp;IF(X125&lt;&gt;"","'"&amp;X125&amp;"',","'',")&amp;IF(AD125&lt;&gt;"","'"&amp;AD125&amp;"',","'',")&amp;IF(AJ125&lt;&gt;"","'"&amp;AJ125&amp;"',","'',")&amp;IF(AO125&lt;&gt;"","'"&amp;AO125&amp;"',","'',")&amp;IF(AT125&lt;&gt;"","'"&amp;AT125&amp;"',","'',")&amp;IF(AY125&lt;&gt;"","'"&amp;AY125&amp;"',","'',")&amp;"},","")
     &amp; "}",""),"")),""),"")</f>
        <v>, dropMechanic={LIBSETS_DROP_MECHANIC_TRIAL_BOSS}</v>
      </c>
      <c r="BG125" s="21" t="str">
        <f>IF(A125&lt;&gt;"",IF(F125&lt;&gt;"Not in the game (anymore)",
IF(OR(BA125&lt;&gt;"",BB125&lt;&gt;""),", addTooltip={" &amp; IF(BA125&lt;&gt;"","['en']='"&amp; BA125 &amp; "',","")  &amp; IF(AND(BA125&lt;&gt;"",BA125&lt;&gt;BB125), IF(BB125&lt;&gt;"","['de']='"&amp; BB125 &amp; "',",""),"") &amp; "},","")
&amp; "},"
&amp; IF(C125&lt;&gt;"",CONCATENATE(" --",C125," / ",B125,"   [",IF(R125&lt;&gt;"",R125,""),IF(AA125&lt;&gt;"",", "&amp;AA125,""),IF(AG125&lt;&gt;"",", "&amp;AG125,""),IF(AL125&lt;&gt;"",", "&amp;AL125,""),IF(AQ125&lt;&gt;"",", "&amp;AQ125,""),IF(AV125&lt;&gt;"",", "&amp;AV125,""),"]")),""),"")</f>
        <v>}, --Twice-Fanged Serpent / Doppelzüngige Schlange   [Sanctum Ophidia, Craglorn, Craglorn]</v>
      </c>
    </row>
    <row r="126" spans="1:59" x14ac:dyDescent="0.25">
      <c r="A126" s="12">
        <v>145</v>
      </c>
      <c r="B126" t="s">
        <v>919</v>
      </c>
      <c r="C126" t="s">
        <v>920</v>
      </c>
      <c r="D126" s="3">
        <f>A126</f>
        <v>145</v>
      </c>
      <c r="E126" s="42"/>
      <c r="G126" s="8" t="s">
        <v>1480</v>
      </c>
      <c r="I126" t="s">
        <v>91</v>
      </c>
      <c r="J126" t="s">
        <v>91</v>
      </c>
      <c r="K126">
        <v>220</v>
      </c>
      <c r="L126">
        <v>220</v>
      </c>
      <c r="M126">
        <v>220</v>
      </c>
      <c r="O126" s="65" t="s">
        <v>565</v>
      </c>
      <c r="Q126" s="3">
        <f>IF(AND(G126&lt;&gt;"LIBSETS_SETTYPE_BATTLEGROUND",G126&lt;&gt;"LIBSETS_SETTYPE_SPECIAL"), IF(R126&lt;&gt;"",VLOOKUP(R126,'ESO zone constants'!$D$3:$H$10001,5,FALSE),""),"")</f>
        <v>888</v>
      </c>
      <c r="R126" t="str">
        <f>IF(AND(O126&lt;&gt;"",NOT(ISERROR(O126))),O126,
IF(AND(P126&lt;&gt;"",ISNUMBER(P126),P126&gt;0,NOT(ISNA(P126))),VLOOKUP(P126,'ESO zone constants'!$A$3:$D$9999,4,FALSE),
IF(AND(K126&lt;&gt;"",K126&gt;0,NOT(ISERROR(K126))),VLOOKUP(K126,'ESO dumped WayshrineInfo'!$K$3:$N$9994,4,FALSE),"")))</f>
        <v>Craglorn</v>
      </c>
      <c r="T126" s="19" t="str">
        <f>IF(AND(S126&lt;&gt;"",NOT(ISERROR(S126))),S126,IF(Q126&lt;&gt;"",IF(NOT(ISERROR(VLOOKUP(Q126,'ESO Dungeon constants'!$D$3:$H$9999,5,FALSE))),VLOOKUP(Q126,'ESO Dungeon constants'!$D$3:$I$9999,6,FALSE),VLOOKUP(Q126,'ESO zone constants'!$H$3:$K$9987,4,FALSE)),""))</f>
        <v>DLC_BASE_GAME</v>
      </c>
      <c r="U126" s="3" t="str">
        <f>IF(T126&lt;&gt;"",VLOOKUP(T126,'LibSets constants'!$B$4:$C$1003,2,FALSE),"")</f>
        <v>Included in base game</v>
      </c>
      <c r="V126" s="33" t="s">
        <v>1560</v>
      </c>
      <c r="Y126" s="65"/>
      <c r="Z126" s="3">
        <f>IF(AND(G126&lt;&gt;"LIBSETS_SETTYPE_BATTLEGROUND",G126&lt;&gt;"LIBSETS_SETTYPE_SPECIAL"),
IF(AND(Y126&lt;&gt;"",ISNUMBER(Y126),NOT(ISNA(Y126))),Y126,
   IF(AND(L126&lt;&gt;"",ISNUMBER(L126),L126&gt;0,NOT(ISNA(L126))),VLOOKUP(L126,'ESO dumped WayshrineInfo'!$K$3:$L$9994,2,FALSE),"")
),"")</f>
        <v>888</v>
      </c>
      <c r="AA126" t="str">
        <f>IF(AND(Z126&lt;&gt;"",ISNUMBER(Z126),NOT(ISNA(Z126))),VLOOKUP(Z126,'ESO zone constants'!$A$3:$D$9999,4,FALSE),"")</f>
        <v>Craglorn</v>
      </c>
      <c r="AB126" s="33" t="s">
        <v>1561</v>
      </c>
      <c r="AC126" s="43"/>
      <c r="AD126" s="43"/>
      <c r="AE126" s="43"/>
      <c r="AF126" s="3">
        <f>IF(AND(G126&lt;&gt;"LIBSETS_SETTYPE_BATTLEGROUND",G126&lt;&gt;"LIBSETS_SETTYPE_SPECIAL"),
IF(AND(AE126&lt;&gt;"",ISNUMBER(AE126),NOT(ISNA(AE126))),AE126,
   IF(AND(M126&lt;&gt;"",ISNUMBER(M126),M126&gt;0,NOT(ISNA(M126))),VLOOKUP(M126,'ESO dumped WayshrineInfo'!$K$3:$L$9994,2,FALSE),"")
),"")</f>
        <v>888</v>
      </c>
      <c r="AG126" t="str">
        <f>IF(AND(AF126&lt;&gt;"",ISNUMBER(AF126),NOT(ISNA(AF126))),VLOOKUP(AF126,'ESO zone constants'!$A$3:$D$9999,4,FALSE),"")</f>
        <v>Craglorn</v>
      </c>
      <c r="AH126" s="44" t="s">
        <v>1562</v>
      </c>
      <c r="AI126" s="43"/>
      <c r="AJ126" s="43"/>
      <c r="AK126" s="3">
        <f>IF(AND(G126&lt;&gt;"LIBSETS_SETTYPE_BATTLEGROUND",G126&lt;&gt;"LIBSETS_SETTYPE_SPECIAL"),IF(AL126&lt;&gt;"",VLOOKUP(AL126,'ESO zone constants'!$D$3:$H$4953,5,FALSE),""),"")</f>
        <v>888</v>
      </c>
      <c r="AL126" t="s">
        <v>565</v>
      </c>
      <c r="AM126" s="44" t="s">
        <v>1563</v>
      </c>
      <c r="AN126" s="43"/>
      <c r="AO126" s="43"/>
      <c r="AP126" s="3" t="str">
        <f>IF(AND(G126&lt;&gt;"LIBSETS_SETTYPE_BATTLEGROUND",G126&lt;&gt;"LIBSETS_SETTYPE_SPECIAL"),IF(AQ126&lt;&gt;"",VLOOKUP(AQ126,'ESO zone constants'!$D$3:$H$4953,5,FALSE),""),"")</f>
        <v/>
      </c>
      <c r="AR126" s="44"/>
      <c r="AS126" s="43"/>
      <c r="AT126" s="43"/>
      <c r="AU126" s="3" t="str">
        <f>IF(AND(G126&lt;&gt;"LIBSETS_SETTYPE_BATTLEGROUND",G126&lt;&gt;"LIBSETS_SETTYPE_SPECIAL"),IF(AV126&lt;&gt;"",VLOOKUP(AV126,'ESO zone constants'!$D$3:$H$4953,5,FALSE),""),"")</f>
        <v/>
      </c>
      <c r="AW126" s="44"/>
      <c r="AX126" s="43"/>
      <c r="AY126" s="43"/>
      <c r="AZ126" s="83" t="s">
        <v>2667</v>
      </c>
      <c r="BA126" s="83"/>
      <c r="BB126" s="83"/>
      <c r="BC126" s="21" t="str">
        <f>IF(A126="???","--","")&amp;IF(F126&lt;&gt;"Not in the game (anymore)",IF(A126&lt;&gt;"",CONCATENATE("[",A126,"] = {wayshrines={")&amp;IF(K126&lt;&gt;"",CONCATENATE(K126,","),"")&amp;IF(L126&lt;&gt;"",CONCATENATE(L126,","),"")&amp;IF(M126&lt;&gt;"",CONCATENATE(M126,","),"")&amp;CONCATENATE("}")&amp;IF(VALUE(N126)&gt;0,CONCATENATE(", traitsNeeded=",N126),"")&amp;CONCATENATE(", dlcId=",IF(T126&lt;&gt;"",T126,"DLC_BASE_GAME")),""),"")</f>
        <v>[145] = {wayshrines={220,220,220,}, dlcId=DLC_BASE_GAME</v>
      </c>
      <c r="BD126" s="21" t="str">
        <f>IF(F126&lt;&gt;"Not in the game (anymore)",IF(A126&lt;&gt;"",IF(Q126&lt;&gt;"",CONCATENATE(", zoneIds={",Q126),"")&amp;IF(Z126&lt;&gt;"",CONCATENATE(",",Z126),"")&amp;IF(AF126&lt;&gt;"",CONCATENATE(",",AF126),"")&amp;IF(AK126&lt;&gt;"",CONCATENATE(",",AK126),"")&amp;IF(AP126&lt;&gt;"",CONCATENATE(",",AP126),"")&amp;IF(AU126&lt;&gt;"",CONCATENATE(",",AU126),"")&amp;IF(Q126&lt;&gt;"",CONCATENATE("}",""),"")&amp;IF(OR(I126="true",I126="false",I126&lt;&gt;""), CONCATENATE(", veteran=", I126), ""),""),"")</f>
        <v>, zoneIds={888,888,888,888}, veteran=false</v>
      </c>
      <c r="BE126" s="21" t="str">
        <f>IF(A126&lt;&gt;"",IF(F126&lt;&gt;"Not in the game (anymore)",IF(A126&lt;&gt;"",", setType="&amp;G126,"")&amp;IF(J126="true",", multiTrialSet=true",""),"")
&amp; IF(AND(H126&lt;&gt;"",ISNUMBER(H126)),", undauntedChestId=" &amp; H126,""),"")</f>
        <v>, setType=LIBSETS_SETTYPE_OVERLAND</v>
      </c>
      <c r="BF126" s="21" t="str">
        <f>IF(A126&lt;&gt;"",IF(F126&lt;&gt;"Not in the game (anymore)",IF(AZ126&lt;&gt;"",", isProcSetAllowedInPvP="&amp; AZ126,"")
&amp; IF(F126&lt;&gt;"Not in the game (anymore)",
  IF(V126&lt;&gt;"",", dropMechanic={"&amp;V126&amp;IF(AB126&lt;&gt;"",","&amp;AB126,"")&amp;IF(AH126&lt;&gt;"",","&amp;AH126,"")&amp;IF(AM126&lt;&gt;"",","&amp;AM126,"")&amp;IF(AR126&lt;&gt;"",","&amp;AR126,"")&amp;IF(AW126&lt;&gt;"",","&amp;AW126,"")&amp;"}"
     &amp;IF(OR(W126&lt;&gt;"",AC126&lt;&gt;"",AI126&lt;&gt;"",AN126&lt;&gt;"",AS126&lt;&gt;"",AX126&lt;&gt;"",X126&lt;&gt;"",AD126&lt;&gt;"",AJ126&lt;&gt;"",AO126&lt;&gt;"",AT126&lt;&gt;"",AY126&lt;&gt;""),", dropMechanicDropLocationNames={"
        &amp; IF(OR(W126&lt;&gt;"",AC126&lt;&gt;"",AI126&lt;&gt;"",AN126&lt;&gt;"",AS126&lt;&gt;"",AX126&lt;&gt;""),"['en']={"&amp;IF(W126&lt;&gt;"","'"&amp;W126&amp;"',","'',")&amp;IF(AC126&lt;&gt;"","'"&amp;AC126&amp;"',","'',")&amp;IF(AI126&lt;&gt;"","'"&amp;AI126&amp;"',","'',")&amp;IF(AN126&lt;&gt;"","'"&amp;AN126&amp;"',","'',")&amp;IF(AS126&lt;&gt;"","'"&amp;AS126&amp;"',","'',")&amp;IF(AX126&lt;&gt;"","'"&amp;AX126&amp;"',","'',")&amp;"},","")
        &amp; IF(OR(X126&lt;&gt;"",AD126&lt;&gt;"",AJ126&lt;&gt;"",AO126&lt;&gt;"",AT126&lt;&gt;"",AY126&lt;&gt;""),"['de']={"&amp;IF(X126&lt;&gt;"","'"&amp;X126&amp;"',","'',")&amp;IF(AD126&lt;&gt;"","'"&amp;AD126&amp;"',","'',")&amp;IF(AJ126&lt;&gt;"","'"&amp;AJ126&amp;"',","'',")&amp;IF(AO126&lt;&gt;"","'"&amp;AO126&amp;"',","'',")&amp;IF(AT126&lt;&gt;"","'"&amp;AT126&amp;"',","'',")&amp;IF(AY126&lt;&gt;"","'"&amp;AY126&amp;"',","'',")&amp;"},","")
     &amp; "}",""),"")),""),"")</f>
        <v>, dropMechanic={LIBSETS_DROP_MECHANIC_OVERLAND_BOSS_DELVE,LIBSETS_DROP_MECHANIC_OVERLAND_WORLDBOSS,LIBSETS_DROP_MECHANIC_OVERLAND_BOSS_PUBLIC_DUNGEON,LIBSETS_DROP_MECHANIC_OVERLAND_CHEST}</v>
      </c>
      <c r="BG126" s="21" t="str">
        <f>IF(A126&lt;&gt;"",IF(F126&lt;&gt;"Not in the game (anymore)",
IF(OR(BA126&lt;&gt;"",BB126&lt;&gt;""),", addTooltip={" &amp; IF(BA126&lt;&gt;"","['en']='"&amp; BA126 &amp; "',","")  &amp; IF(AND(BA126&lt;&gt;"",BA126&lt;&gt;BB126), IF(BB126&lt;&gt;"","['de']='"&amp; BB126 &amp; "',",""),"") &amp; "},","")
&amp; "},"
&amp; IF(C126&lt;&gt;"",CONCATENATE(" --",C126," / ",B126,"   [",IF(R126&lt;&gt;"",R126,""),IF(AA126&lt;&gt;"",", "&amp;AA126,""),IF(AG126&lt;&gt;"",", "&amp;AG126,""),IF(AL126&lt;&gt;"",", "&amp;AL126,""),IF(AQ126&lt;&gt;"",", "&amp;AQ126,""),IF(AV126&lt;&gt;"",", "&amp;AV126,""),"]")),""),"")</f>
        <v>}, --Way of Fire / Weg des Feuers   [Craglorn, Craglorn, Craglorn, Craglorn]</v>
      </c>
    </row>
    <row r="127" spans="1:59" x14ac:dyDescent="0.25">
      <c r="A127" s="12">
        <v>146</v>
      </c>
      <c r="B127" t="s">
        <v>921</v>
      </c>
      <c r="C127" t="s">
        <v>922</v>
      </c>
      <c r="D127" s="3">
        <f>A127</f>
        <v>146</v>
      </c>
      <c r="E127" s="42"/>
      <c r="G127" s="8" t="s">
        <v>1480</v>
      </c>
      <c r="I127" t="s">
        <v>91</v>
      </c>
      <c r="J127" t="s">
        <v>91</v>
      </c>
      <c r="K127">
        <v>220</v>
      </c>
      <c r="L127">
        <v>220</v>
      </c>
      <c r="M127">
        <v>220</v>
      </c>
      <c r="O127" s="65" t="s">
        <v>565</v>
      </c>
      <c r="Q127" s="3">
        <f>IF(AND(G127&lt;&gt;"LIBSETS_SETTYPE_BATTLEGROUND",G127&lt;&gt;"LIBSETS_SETTYPE_SPECIAL"), IF(R127&lt;&gt;"",VLOOKUP(R127,'ESO zone constants'!$D$3:$H$10001,5,FALSE),""),"")</f>
        <v>888</v>
      </c>
      <c r="R127" t="str">
        <f>IF(AND(O127&lt;&gt;"",NOT(ISERROR(O127))),O127,
IF(AND(P127&lt;&gt;"",ISNUMBER(P127),P127&gt;0,NOT(ISNA(P127))),VLOOKUP(P127,'ESO zone constants'!$A$3:$D$9999,4,FALSE),
IF(AND(K127&lt;&gt;"",K127&gt;0,NOT(ISERROR(K127))),VLOOKUP(K127,'ESO dumped WayshrineInfo'!$K$3:$N$9994,4,FALSE),"")))</f>
        <v>Craglorn</v>
      </c>
      <c r="T127" s="19" t="str">
        <f>IF(AND(S127&lt;&gt;"",NOT(ISERROR(S127))),S127,IF(Q127&lt;&gt;"",IF(NOT(ISERROR(VLOOKUP(Q127,'ESO Dungeon constants'!$D$3:$H$9999,5,FALSE))),VLOOKUP(Q127,'ESO Dungeon constants'!$D$3:$I$9999,6,FALSE),VLOOKUP(Q127,'ESO zone constants'!$H$3:$K$9987,4,FALSE)),""))</f>
        <v>DLC_BASE_GAME</v>
      </c>
      <c r="U127" s="3" t="str">
        <f>IF(T127&lt;&gt;"",VLOOKUP(T127,'LibSets constants'!$B$4:$C$1003,2,FALSE),"")</f>
        <v>Included in base game</v>
      </c>
      <c r="V127" s="33" t="s">
        <v>1560</v>
      </c>
      <c r="Y127" s="65"/>
      <c r="Z127" s="3">
        <f>IF(AND(G127&lt;&gt;"LIBSETS_SETTYPE_BATTLEGROUND",G127&lt;&gt;"LIBSETS_SETTYPE_SPECIAL"),
IF(AND(Y127&lt;&gt;"",ISNUMBER(Y127),NOT(ISNA(Y127))),Y127,
   IF(AND(L127&lt;&gt;"",ISNUMBER(L127),L127&gt;0,NOT(ISNA(L127))),VLOOKUP(L127,'ESO dumped WayshrineInfo'!$K$3:$L$9994,2,FALSE),"")
),"")</f>
        <v>888</v>
      </c>
      <c r="AA127" t="str">
        <f>IF(AND(Z127&lt;&gt;"",ISNUMBER(Z127),NOT(ISNA(Z127))),VLOOKUP(Z127,'ESO zone constants'!$A$3:$D$9999,4,FALSE),"")</f>
        <v>Craglorn</v>
      </c>
      <c r="AB127" s="33" t="s">
        <v>1561</v>
      </c>
      <c r="AC127" s="43"/>
      <c r="AD127" s="43"/>
      <c r="AE127" s="43"/>
      <c r="AF127" s="3">
        <f>IF(AND(G127&lt;&gt;"LIBSETS_SETTYPE_BATTLEGROUND",G127&lt;&gt;"LIBSETS_SETTYPE_SPECIAL"),
IF(AND(AE127&lt;&gt;"",ISNUMBER(AE127),NOT(ISNA(AE127))),AE127,
   IF(AND(M127&lt;&gt;"",ISNUMBER(M127),M127&gt;0,NOT(ISNA(M127))),VLOOKUP(M127,'ESO dumped WayshrineInfo'!$K$3:$L$9994,2,FALSE),"")
),"")</f>
        <v>888</v>
      </c>
      <c r="AG127" t="str">
        <f>IF(AND(AF127&lt;&gt;"",ISNUMBER(AF127),NOT(ISNA(AF127))),VLOOKUP(AF127,'ESO zone constants'!$A$3:$D$9999,4,FALSE),"")</f>
        <v>Craglorn</v>
      </c>
      <c r="AH127" s="44" t="s">
        <v>1562</v>
      </c>
      <c r="AI127" s="43"/>
      <c r="AJ127" s="43"/>
      <c r="AK127" s="3">
        <f>IF(AND(G127&lt;&gt;"LIBSETS_SETTYPE_BATTLEGROUND",G127&lt;&gt;"LIBSETS_SETTYPE_SPECIAL"),IF(AL127&lt;&gt;"",VLOOKUP(AL127,'ESO zone constants'!$D$3:$H$4953,5,FALSE),""),"")</f>
        <v>888</v>
      </c>
      <c r="AL127" t="s">
        <v>565</v>
      </c>
      <c r="AM127" s="44" t="s">
        <v>1563</v>
      </c>
      <c r="AN127" s="43"/>
      <c r="AO127" s="43"/>
      <c r="AP127" s="3" t="str">
        <f>IF(AND(G127&lt;&gt;"LIBSETS_SETTYPE_BATTLEGROUND",G127&lt;&gt;"LIBSETS_SETTYPE_SPECIAL"),IF(AQ127&lt;&gt;"",VLOOKUP(AQ127,'ESO zone constants'!$D$3:$H$4953,5,FALSE),""),"")</f>
        <v/>
      </c>
      <c r="AR127" s="44"/>
      <c r="AS127" s="43"/>
      <c r="AT127" s="43"/>
      <c r="AU127" s="3" t="str">
        <f>IF(AND(G127&lt;&gt;"LIBSETS_SETTYPE_BATTLEGROUND",G127&lt;&gt;"LIBSETS_SETTYPE_SPECIAL"),IF(AV127&lt;&gt;"",VLOOKUP(AV127,'ESO zone constants'!$D$3:$H$4953,5,FALSE),""),"")</f>
        <v/>
      </c>
      <c r="AW127" s="44"/>
      <c r="AX127" s="43"/>
      <c r="AY127" s="43"/>
      <c r="AZ127" s="83" t="s">
        <v>2668</v>
      </c>
      <c r="BA127" s="83"/>
      <c r="BB127" s="83"/>
      <c r="BC127" s="21" t="str">
        <f>IF(A127="???","--","")&amp;IF(F127&lt;&gt;"Not in the game (anymore)",IF(A127&lt;&gt;"",CONCATENATE("[",A127,"] = {wayshrines={")&amp;IF(K127&lt;&gt;"",CONCATENATE(K127,","),"")&amp;IF(L127&lt;&gt;"",CONCATENATE(L127,","),"")&amp;IF(M127&lt;&gt;"",CONCATENATE(M127,","),"")&amp;CONCATENATE("}")&amp;IF(VALUE(N127)&gt;0,CONCATENATE(", traitsNeeded=",N127),"")&amp;CONCATENATE(", dlcId=",IF(T127&lt;&gt;"",T127,"DLC_BASE_GAME")),""),"")</f>
        <v>[146] = {wayshrines={220,220,220,}, dlcId=DLC_BASE_GAME</v>
      </c>
      <c r="BD127" s="21" t="str">
        <f>IF(F127&lt;&gt;"Not in the game (anymore)",IF(A127&lt;&gt;"",IF(Q127&lt;&gt;"",CONCATENATE(", zoneIds={",Q127),"")&amp;IF(Z127&lt;&gt;"",CONCATENATE(",",Z127),"")&amp;IF(AF127&lt;&gt;"",CONCATENATE(",",AF127),"")&amp;IF(AK127&lt;&gt;"",CONCATENATE(",",AK127),"")&amp;IF(AP127&lt;&gt;"",CONCATENATE(",",AP127),"")&amp;IF(AU127&lt;&gt;"",CONCATENATE(",",AU127),"")&amp;IF(Q127&lt;&gt;"",CONCATENATE("}",""),"")&amp;IF(OR(I127="true",I127="false",I127&lt;&gt;""), CONCATENATE(", veteran=", I127), ""),""),"")</f>
        <v>, zoneIds={888,888,888,888}, veteran=false</v>
      </c>
      <c r="BE127" s="21" t="str">
        <f>IF(A127&lt;&gt;"",IF(F127&lt;&gt;"Not in the game (anymore)",IF(A127&lt;&gt;"",", setType="&amp;G127,"")&amp;IF(J127="true",", multiTrialSet=true",""),"")
&amp; IF(AND(H127&lt;&gt;"",ISNUMBER(H127)),", undauntedChestId=" &amp; H127,""),"")</f>
        <v>, setType=LIBSETS_SETTYPE_OVERLAND</v>
      </c>
      <c r="BF127" s="21" t="str">
        <f>IF(A127&lt;&gt;"",IF(F127&lt;&gt;"Not in the game (anymore)",IF(AZ127&lt;&gt;"",", isProcSetAllowedInPvP="&amp; AZ127,"")
&amp; IF(F127&lt;&gt;"Not in the game (anymore)",
  IF(V127&lt;&gt;"",", dropMechanic={"&amp;V127&amp;IF(AB127&lt;&gt;"",","&amp;AB127,"")&amp;IF(AH127&lt;&gt;"",","&amp;AH127,"")&amp;IF(AM127&lt;&gt;"",","&amp;AM127,"")&amp;IF(AR127&lt;&gt;"",","&amp;AR127,"")&amp;IF(AW127&lt;&gt;"",","&amp;AW127,"")&amp;"}"
     &amp;IF(OR(W127&lt;&gt;"",AC127&lt;&gt;"",AI127&lt;&gt;"",AN127&lt;&gt;"",AS127&lt;&gt;"",AX127&lt;&gt;"",X127&lt;&gt;"",AD127&lt;&gt;"",AJ127&lt;&gt;"",AO127&lt;&gt;"",AT127&lt;&gt;"",AY127&lt;&gt;""),", dropMechanicDropLocationNames={"
        &amp; IF(OR(W127&lt;&gt;"",AC127&lt;&gt;"",AI127&lt;&gt;"",AN127&lt;&gt;"",AS127&lt;&gt;"",AX127&lt;&gt;""),"['en']={"&amp;IF(W127&lt;&gt;"","'"&amp;W127&amp;"',","'',")&amp;IF(AC127&lt;&gt;"","'"&amp;AC127&amp;"',","'',")&amp;IF(AI127&lt;&gt;"","'"&amp;AI127&amp;"',","'',")&amp;IF(AN127&lt;&gt;"","'"&amp;AN127&amp;"',","'',")&amp;IF(AS127&lt;&gt;"","'"&amp;AS127&amp;"',","'',")&amp;IF(AX127&lt;&gt;"","'"&amp;AX127&amp;"',","'',")&amp;"},","")
        &amp; IF(OR(X127&lt;&gt;"",AD127&lt;&gt;"",AJ127&lt;&gt;"",AO127&lt;&gt;"",AT127&lt;&gt;"",AY127&lt;&gt;""),"['de']={"&amp;IF(X127&lt;&gt;"","'"&amp;X127&amp;"',","'',")&amp;IF(AD127&lt;&gt;"","'"&amp;AD127&amp;"',","'',")&amp;IF(AJ127&lt;&gt;"","'"&amp;AJ127&amp;"',","'',")&amp;IF(AO127&lt;&gt;"","'"&amp;AO127&amp;"',","'',")&amp;IF(AT127&lt;&gt;"","'"&amp;AT127&amp;"',","'',")&amp;IF(AY127&lt;&gt;"","'"&amp;AY127&amp;"',","'',")&amp;"},","")
     &amp; "}",""),"")),""),"")</f>
        <v>, isProcSetAllowedInPvP=1, dropMechanic={LIBSETS_DROP_MECHANIC_OVERLAND_BOSS_DELVE,LIBSETS_DROP_MECHANIC_OVERLAND_WORLDBOSS,LIBSETS_DROP_MECHANIC_OVERLAND_BOSS_PUBLIC_DUNGEON,LIBSETS_DROP_MECHANIC_OVERLAND_CHEST}</v>
      </c>
      <c r="BG127" s="21" t="str">
        <f>IF(A127&lt;&gt;"",IF(F127&lt;&gt;"Not in the game (anymore)",
IF(OR(BA127&lt;&gt;"",BB127&lt;&gt;""),", addTooltip={" &amp; IF(BA127&lt;&gt;"","['en']='"&amp; BA127 &amp; "',","")  &amp; IF(AND(BA127&lt;&gt;"",BA127&lt;&gt;BB127), IF(BB127&lt;&gt;"","['de']='"&amp; BB127 &amp; "',",""),"") &amp; "},","")
&amp; "},"
&amp; IF(C127&lt;&gt;"",CONCATENATE(" --",C127," / ",B127,"   [",IF(R127&lt;&gt;"",R127,""),IF(AA127&lt;&gt;"",", "&amp;AA127,""),IF(AG127&lt;&gt;"",", "&amp;AG127,""),IF(AL127&lt;&gt;"",", "&amp;AL127,""),IF(AQ127&lt;&gt;"",", "&amp;AQ127,""),IF(AV127&lt;&gt;"",", "&amp;AV127,""),"]")),""),"")</f>
        <v>}, --Way of Air / Weg der Luft   [Craglorn, Craglorn, Craglorn, Craglorn]</v>
      </c>
    </row>
    <row r="128" spans="1:59" x14ac:dyDescent="0.25">
      <c r="A128" s="12">
        <v>147</v>
      </c>
      <c r="B128" t="s">
        <v>923</v>
      </c>
      <c r="C128" t="s">
        <v>924</v>
      </c>
      <c r="D128" s="3">
        <f>A128</f>
        <v>147</v>
      </c>
      <c r="E128" s="42"/>
      <c r="G128" s="8" t="s">
        <v>1480</v>
      </c>
      <c r="I128" t="s">
        <v>91</v>
      </c>
      <c r="J128" t="s">
        <v>91</v>
      </c>
      <c r="K128">
        <v>220</v>
      </c>
      <c r="L128">
        <v>220</v>
      </c>
      <c r="M128">
        <v>220</v>
      </c>
      <c r="O128" s="65" t="s">
        <v>565</v>
      </c>
      <c r="Q128" s="3">
        <f>IF(AND(G128&lt;&gt;"LIBSETS_SETTYPE_BATTLEGROUND",G128&lt;&gt;"LIBSETS_SETTYPE_SPECIAL"), IF(R128&lt;&gt;"",VLOOKUP(R128,'ESO zone constants'!$D$3:$H$10001,5,FALSE),""),"")</f>
        <v>888</v>
      </c>
      <c r="R128" t="str">
        <f>IF(AND(O128&lt;&gt;"",NOT(ISERROR(O128))),O128,
IF(AND(P128&lt;&gt;"",ISNUMBER(P128),P128&gt;0,NOT(ISNA(P128))),VLOOKUP(P128,'ESO zone constants'!$A$3:$D$9999,4,FALSE),
IF(AND(K128&lt;&gt;"",K128&gt;0,NOT(ISERROR(K128))),VLOOKUP(K128,'ESO dumped WayshrineInfo'!$K$3:$N$9994,4,FALSE),"")))</f>
        <v>Craglorn</v>
      </c>
      <c r="T128" s="19" t="str">
        <f>IF(AND(S128&lt;&gt;"",NOT(ISERROR(S128))),S128,IF(Q128&lt;&gt;"",IF(NOT(ISERROR(VLOOKUP(Q128,'ESO Dungeon constants'!$D$3:$H$9999,5,FALSE))),VLOOKUP(Q128,'ESO Dungeon constants'!$D$3:$I$9999,6,FALSE),VLOOKUP(Q128,'ESO zone constants'!$H$3:$K$9987,4,FALSE)),""))</f>
        <v>DLC_BASE_GAME</v>
      </c>
      <c r="U128" s="3" t="str">
        <f>IF(T128&lt;&gt;"",VLOOKUP(T128,'LibSets constants'!$B$4:$C$1003,2,FALSE),"")</f>
        <v>Included in base game</v>
      </c>
      <c r="V128" s="33" t="s">
        <v>1560</v>
      </c>
      <c r="Y128" s="65"/>
      <c r="Z128" s="3">
        <f>IF(AND(G128&lt;&gt;"LIBSETS_SETTYPE_BATTLEGROUND",G128&lt;&gt;"LIBSETS_SETTYPE_SPECIAL"),
IF(AND(Y128&lt;&gt;"",ISNUMBER(Y128),NOT(ISNA(Y128))),Y128,
   IF(AND(L128&lt;&gt;"",ISNUMBER(L128),L128&gt;0,NOT(ISNA(L128))),VLOOKUP(L128,'ESO dumped WayshrineInfo'!$K$3:$L$9994,2,FALSE),"")
),"")</f>
        <v>888</v>
      </c>
      <c r="AA128" t="str">
        <f>IF(AND(Z128&lt;&gt;"",ISNUMBER(Z128),NOT(ISNA(Z128))),VLOOKUP(Z128,'ESO zone constants'!$A$3:$D$9999,4,FALSE),"")</f>
        <v>Craglorn</v>
      </c>
      <c r="AB128" s="33" t="s">
        <v>1561</v>
      </c>
      <c r="AC128" s="43"/>
      <c r="AD128" s="43"/>
      <c r="AE128" s="43"/>
      <c r="AF128" s="3">
        <f>IF(AND(G128&lt;&gt;"LIBSETS_SETTYPE_BATTLEGROUND",G128&lt;&gt;"LIBSETS_SETTYPE_SPECIAL"),
IF(AND(AE128&lt;&gt;"",ISNUMBER(AE128),NOT(ISNA(AE128))),AE128,
   IF(AND(M128&lt;&gt;"",ISNUMBER(M128),M128&gt;0,NOT(ISNA(M128))),VLOOKUP(M128,'ESO dumped WayshrineInfo'!$K$3:$L$9994,2,FALSE),"")
),"")</f>
        <v>888</v>
      </c>
      <c r="AG128" t="str">
        <f>IF(AND(AF128&lt;&gt;"",ISNUMBER(AF128),NOT(ISNA(AF128))),VLOOKUP(AF128,'ESO zone constants'!$A$3:$D$9999,4,FALSE),"")</f>
        <v>Craglorn</v>
      </c>
      <c r="AH128" s="44" t="s">
        <v>1562</v>
      </c>
      <c r="AI128" s="43"/>
      <c r="AJ128" s="43"/>
      <c r="AK128" s="3">
        <f>IF(AND(G128&lt;&gt;"LIBSETS_SETTYPE_BATTLEGROUND",G128&lt;&gt;"LIBSETS_SETTYPE_SPECIAL"),IF(AL128&lt;&gt;"",VLOOKUP(AL128,'ESO zone constants'!$D$3:$H$4953,5,FALSE),""),"")</f>
        <v>888</v>
      </c>
      <c r="AL128" t="s">
        <v>565</v>
      </c>
      <c r="AM128" s="44" t="s">
        <v>1563</v>
      </c>
      <c r="AN128" s="43"/>
      <c r="AO128" s="43"/>
      <c r="AP128" s="3" t="str">
        <f>IF(AND(G128&lt;&gt;"LIBSETS_SETTYPE_BATTLEGROUND",G128&lt;&gt;"LIBSETS_SETTYPE_SPECIAL"),IF(AQ128&lt;&gt;"",VLOOKUP(AQ128,'ESO zone constants'!$D$3:$H$4953,5,FALSE),""),"")</f>
        <v/>
      </c>
      <c r="AR128" s="44"/>
      <c r="AS128" s="43"/>
      <c r="AT128" s="43"/>
      <c r="AU128" s="3" t="str">
        <f>IF(AND(G128&lt;&gt;"LIBSETS_SETTYPE_BATTLEGROUND",G128&lt;&gt;"LIBSETS_SETTYPE_SPECIAL"),IF(AV128&lt;&gt;"",VLOOKUP(AV128,'ESO zone constants'!$D$3:$H$4953,5,FALSE),""),"")</f>
        <v/>
      </c>
      <c r="AW128" s="44"/>
      <c r="AX128" s="43"/>
      <c r="AY128" s="43"/>
      <c r="AZ128" s="83" t="s">
        <v>2667</v>
      </c>
      <c r="BA128" s="83"/>
      <c r="BB128" s="83"/>
      <c r="BC128" s="21" t="str">
        <f>IF(A128="???","--","")&amp;IF(F128&lt;&gt;"Not in the game (anymore)",IF(A128&lt;&gt;"",CONCATENATE("[",A128,"] = {wayshrines={")&amp;IF(K128&lt;&gt;"",CONCATENATE(K128,","),"")&amp;IF(L128&lt;&gt;"",CONCATENATE(L128,","),"")&amp;IF(M128&lt;&gt;"",CONCATENATE(M128,","),"")&amp;CONCATENATE("}")&amp;IF(VALUE(N128)&gt;0,CONCATENATE(", traitsNeeded=",N128),"")&amp;CONCATENATE(", dlcId=",IF(T128&lt;&gt;"",T128,"DLC_BASE_GAME")),""),"")</f>
        <v>[147] = {wayshrines={220,220,220,}, dlcId=DLC_BASE_GAME</v>
      </c>
      <c r="BD128" s="21" t="str">
        <f>IF(F128&lt;&gt;"Not in the game (anymore)",IF(A128&lt;&gt;"",IF(Q128&lt;&gt;"",CONCATENATE(", zoneIds={",Q128),"")&amp;IF(Z128&lt;&gt;"",CONCATENATE(",",Z128),"")&amp;IF(AF128&lt;&gt;"",CONCATENATE(",",AF128),"")&amp;IF(AK128&lt;&gt;"",CONCATENATE(",",AK128),"")&amp;IF(AP128&lt;&gt;"",CONCATENATE(",",AP128),"")&amp;IF(AU128&lt;&gt;"",CONCATENATE(",",AU128),"")&amp;IF(Q128&lt;&gt;"",CONCATENATE("}",""),"")&amp;IF(OR(I128="true",I128="false",I128&lt;&gt;""), CONCATENATE(", veteran=", I128), ""),""),"")</f>
        <v>, zoneIds={888,888,888,888}, veteran=false</v>
      </c>
      <c r="BE128" s="21" t="str">
        <f>IF(A128&lt;&gt;"",IF(F128&lt;&gt;"Not in the game (anymore)",IF(A128&lt;&gt;"",", setType="&amp;G128,"")&amp;IF(J128="true",", multiTrialSet=true",""),"")
&amp; IF(AND(H128&lt;&gt;"",ISNUMBER(H128)),", undauntedChestId=" &amp; H128,""),"")</f>
        <v>, setType=LIBSETS_SETTYPE_OVERLAND</v>
      </c>
      <c r="BF128" s="21" t="str">
        <f>IF(A128&lt;&gt;"",IF(F128&lt;&gt;"Not in the game (anymore)",IF(AZ128&lt;&gt;"",", isProcSetAllowedInPvP="&amp; AZ128,"")
&amp; IF(F128&lt;&gt;"Not in the game (anymore)",
  IF(V128&lt;&gt;"",", dropMechanic={"&amp;V128&amp;IF(AB128&lt;&gt;"",","&amp;AB128,"")&amp;IF(AH128&lt;&gt;"",","&amp;AH128,"")&amp;IF(AM128&lt;&gt;"",","&amp;AM128,"")&amp;IF(AR128&lt;&gt;"",","&amp;AR128,"")&amp;IF(AW128&lt;&gt;"",","&amp;AW128,"")&amp;"}"
     &amp;IF(OR(W128&lt;&gt;"",AC128&lt;&gt;"",AI128&lt;&gt;"",AN128&lt;&gt;"",AS128&lt;&gt;"",AX128&lt;&gt;"",X128&lt;&gt;"",AD128&lt;&gt;"",AJ128&lt;&gt;"",AO128&lt;&gt;"",AT128&lt;&gt;"",AY128&lt;&gt;""),", dropMechanicDropLocationNames={"
        &amp; IF(OR(W128&lt;&gt;"",AC128&lt;&gt;"",AI128&lt;&gt;"",AN128&lt;&gt;"",AS128&lt;&gt;"",AX128&lt;&gt;""),"['en']={"&amp;IF(W128&lt;&gt;"","'"&amp;W128&amp;"',","'',")&amp;IF(AC128&lt;&gt;"","'"&amp;AC128&amp;"',","'',")&amp;IF(AI128&lt;&gt;"","'"&amp;AI128&amp;"',","'',")&amp;IF(AN128&lt;&gt;"","'"&amp;AN128&amp;"',","'',")&amp;IF(AS128&lt;&gt;"","'"&amp;AS128&amp;"',","'',")&amp;IF(AX128&lt;&gt;"","'"&amp;AX128&amp;"',","'',")&amp;"},","")
        &amp; IF(OR(X128&lt;&gt;"",AD128&lt;&gt;"",AJ128&lt;&gt;"",AO128&lt;&gt;"",AT128&lt;&gt;"",AY128&lt;&gt;""),"['de']={"&amp;IF(X128&lt;&gt;"","'"&amp;X128&amp;"',","'',")&amp;IF(AD128&lt;&gt;"","'"&amp;AD128&amp;"',","'',")&amp;IF(AJ128&lt;&gt;"","'"&amp;AJ128&amp;"',","'',")&amp;IF(AO128&lt;&gt;"","'"&amp;AO128&amp;"',","'',")&amp;IF(AT128&lt;&gt;"","'"&amp;AT128&amp;"',","'',")&amp;IF(AY128&lt;&gt;"","'"&amp;AY128&amp;"',","'',")&amp;"},","")
     &amp; "}",""),"")),""),"")</f>
        <v>, dropMechanic={LIBSETS_DROP_MECHANIC_OVERLAND_BOSS_DELVE,LIBSETS_DROP_MECHANIC_OVERLAND_WORLDBOSS,LIBSETS_DROP_MECHANIC_OVERLAND_BOSS_PUBLIC_DUNGEON,LIBSETS_DROP_MECHANIC_OVERLAND_CHEST}</v>
      </c>
      <c r="BG128" s="21" t="str">
        <f>IF(A128&lt;&gt;"",IF(F128&lt;&gt;"Not in the game (anymore)",
IF(OR(BA128&lt;&gt;"",BB128&lt;&gt;""),", addTooltip={" &amp; IF(BA128&lt;&gt;"","['en']='"&amp; BA128 &amp; "',","")  &amp; IF(AND(BA128&lt;&gt;"",BA128&lt;&gt;BB128), IF(BB128&lt;&gt;"","['de']='"&amp; BB128 &amp; "',",""),"") &amp; "},","")
&amp; "},"
&amp; IF(C128&lt;&gt;"",CONCATENATE(" --",C128," / ",B128,"   [",IF(R128&lt;&gt;"",R128,""),IF(AA128&lt;&gt;"",", "&amp;AA128,""),IF(AG128&lt;&gt;"",", "&amp;AG128,""),IF(AL128&lt;&gt;"",", "&amp;AL128,""),IF(AQ128&lt;&gt;"",", "&amp;AQ128,""),IF(AV128&lt;&gt;"",", "&amp;AV128,""),"]")),""),"")</f>
        <v>}, --Way of Martial Knowledge / Weg der Kampfkunst   [Craglorn, Craglorn, Craglorn, Craglorn]</v>
      </c>
    </row>
    <row r="129" spans="1:59" x14ac:dyDescent="0.25">
      <c r="A129" s="5">
        <v>148</v>
      </c>
      <c r="B129" t="s">
        <v>925</v>
      </c>
      <c r="C129" t="s">
        <v>926</v>
      </c>
      <c r="D129" s="3">
        <f>A129</f>
        <v>148</v>
      </c>
      <c r="G129" s="8" t="s">
        <v>1474</v>
      </c>
      <c r="I129" t="s">
        <v>91</v>
      </c>
      <c r="J129" t="s">
        <v>91</v>
      </c>
      <c r="K129">
        <v>217</v>
      </c>
      <c r="L129">
        <v>217</v>
      </c>
      <c r="M129">
        <v>217</v>
      </c>
      <c r="N129">
        <v>8</v>
      </c>
      <c r="Q129" s="3">
        <f>IF(AND(G129&lt;&gt;"LIBSETS_SETTYPE_BATTLEGROUND",G129&lt;&gt;"LIBSETS_SETTYPE_SPECIAL"), IF(R129&lt;&gt;"",VLOOKUP(R129,'ESO zone constants'!$D$3:$H$10001,5,FALSE),""),"")</f>
        <v>888</v>
      </c>
      <c r="R129" t="str">
        <f>IF(AND(O129&lt;&gt;"",NOT(ISERROR(O129))),O129,
IF(AND(P129&lt;&gt;"",ISNUMBER(P129),P129&gt;0,NOT(ISNA(P129))),VLOOKUP(P129,'ESO zone constants'!$A$3:$D$9999,4,FALSE),
IF(AND(K129&lt;&gt;"",K129&gt;0,NOT(ISERROR(K129))),VLOOKUP(K129,'ESO dumped WayshrineInfo'!$K$3:$N$9994,4,FALSE),"")))</f>
        <v>Craglorn</v>
      </c>
      <c r="T129" s="19" t="str">
        <f>IF(AND(S129&lt;&gt;"",NOT(ISERROR(S129))),S129,IF(Q129&lt;&gt;"",IF(NOT(ISERROR(VLOOKUP(Q129,'ESO Dungeon constants'!$D$3:$H$9999,5,FALSE))),VLOOKUP(Q129,'ESO Dungeon constants'!$D$3:$I$9999,6,FALSE),VLOOKUP(Q129,'ESO zone constants'!$H$3:$K$9987,4,FALSE)),""))</f>
        <v>DLC_BASE_GAME</v>
      </c>
      <c r="U129" s="3" t="str">
        <f>IF(T129&lt;&gt;"",VLOOKUP(T129,'LibSets constants'!$B$4:$C$1003,2,FALSE),"")</f>
        <v>Included in base game</v>
      </c>
      <c r="V129" s="33" t="s">
        <v>3359</v>
      </c>
      <c r="Y129" s="65"/>
      <c r="Z129" s="3">
        <f>IF(AND(G129&lt;&gt;"LIBSETS_SETTYPE_BATTLEGROUND",G129&lt;&gt;"LIBSETS_SETTYPE_SPECIAL"),
IF(AND(Y129&lt;&gt;"",ISNUMBER(Y129),NOT(ISNA(Y129))),Y129,
   IF(AND(L129&lt;&gt;"",ISNUMBER(L129),L129&gt;0,NOT(ISNA(L129))),VLOOKUP(L129,'ESO dumped WayshrineInfo'!$K$3:$L$9994,2,FALSE),"")
),"")</f>
        <v>888</v>
      </c>
      <c r="AA129" t="str">
        <f>IF(AND(Z129&lt;&gt;"",ISNUMBER(Z129),NOT(ISNA(Z129))),VLOOKUP(Z129,'ESO zone constants'!$A$3:$D$9999,4,FALSE),"")</f>
        <v>Craglorn</v>
      </c>
      <c r="AB129" s="33" t="s">
        <v>3359</v>
      </c>
      <c r="AC129" s="43"/>
      <c r="AD129" s="43"/>
      <c r="AE129" s="43"/>
      <c r="AF129" s="3">
        <f>IF(AND(G129&lt;&gt;"LIBSETS_SETTYPE_BATTLEGROUND",G129&lt;&gt;"LIBSETS_SETTYPE_SPECIAL"),
IF(AND(AE129&lt;&gt;"",ISNUMBER(AE129),NOT(ISNA(AE129))),AE129,
   IF(AND(M129&lt;&gt;"",ISNUMBER(M129),M129&gt;0,NOT(ISNA(M129))),VLOOKUP(M129,'ESO dumped WayshrineInfo'!$K$3:$L$9994,2,FALSE),"")
),"")</f>
        <v>888</v>
      </c>
      <c r="AG129" t="str">
        <f>IF(AND(AF129&lt;&gt;"",ISNUMBER(AF129),NOT(ISNA(AF129))),VLOOKUP(AF129,'ESO zone constants'!$A$3:$D$9999,4,FALSE),"")</f>
        <v>Craglorn</v>
      </c>
      <c r="AH129" s="44"/>
      <c r="AI129" s="43"/>
      <c r="AJ129" s="43"/>
      <c r="AK129" s="3" t="str">
        <f>IF(AND(G129&lt;&gt;"LIBSETS_SETTYPE_BATTLEGROUND",G129&lt;&gt;"LIBSETS_SETTYPE_SPECIAL"),IF(AL129&lt;&gt;"",VLOOKUP(AL129,'ESO zone constants'!$D$3:$H$4953,5,FALSE),""),"")</f>
        <v/>
      </c>
      <c r="AM129" s="44"/>
      <c r="AN129" s="43"/>
      <c r="AO129" s="43"/>
      <c r="AP129" s="3" t="str">
        <f>IF(AND(G129&lt;&gt;"LIBSETS_SETTYPE_BATTLEGROUND",G129&lt;&gt;"LIBSETS_SETTYPE_SPECIAL"),IF(AQ129&lt;&gt;"",VLOOKUP(AQ129,'ESO zone constants'!$D$3:$H$4953,5,FALSE),""),"")</f>
        <v/>
      </c>
      <c r="AR129" s="44"/>
      <c r="AS129" s="43"/>
      <c r="AT129" s="43"/>
      <c r="AU129" s="3" t="str">
        <f>IF(AND(G129&lt;&gt;"LIBSETS_SETTYPE_BATTLEGROUND",G129&lt;&gt;"LIBSETS_SETTYPE_SPECIAL"),IF(AV129&lt;&gt;"",VLOOKUP(AV129,'ESO zone constants'!$D$3:$H$4953,5,FALSE),""),"")</f>
        <v/>
      </c>
      <c r="AW129" s="44"/>
      <c r="AX129" s="43"/>
      <c r="AY129" s="43"/>
      <c r="AZ129" s="83" t="s">
        <v>2668</v>
      </c>
      <c r="BA129" s="83"/>
      <c r="BB129" s="83"/>
      <c r="BC129" s="21" t="str">
        <f>IF(A129="???","--","")&amp;IF(F129&lt;&gt;"Not in the game (anymore)",IF(A129&lt;&gt;"",CONCATENATE("[",A129,"] = {wayshrines={")&amp;IF(K129&lt;&gt;"",CONCATENATE(K129,","),"")&amp;IF(L129&lt;&gt;"",CONCATENATE(L129,","),"")&amp;IF(M129&lt;&gt;"",CONCATENATE(M129,","),"")&amp;CONCATENATE("}")&amp;IF(VALUE(N129)&gt;0,CONCATENATE(", traitsNeeded=",N129),"")&amp;CONCATENATE(", dlcId=",IF(T129&lt;&gt;"",T129,"DLC_BASE_GAME")),""),"")</f>
        <v>[148] = {wayshrines={217,217,217,}, traitsNeeded=8, dlcId=DLC_BASE_GAME</v>
      </c>
      <c r="BD129" s="21" t="str">
        <f>IF(F129&lt;&gt;"Not in the game (anymore)",IF(A129&lt;&gt;"",IF(Q129&lt;&gt;"",CONCATENATE(", zoneIds={",Q129),"")&amp;IF(Z129&lt;&gt;"",CONCATENATE(",",Z129),"")&amp;IF(AF129&lt;&gt;"",CONCATENATE(",",AF129),"")&amp;IF(AK129&lt;&gt;"",CONCATENATE(",",AK129),"")&amp;IF(AP129&lt;&gt;"",CONCATENATE(",",AP129),"")&amp;IF(AU129&lt;&gt;"",CONCATENATE(",",AU129),"")&amp;IF(Q129&lt;&gt;"",CONCATENATE("}",""),"")&amp;IF(OR(I129="true",I129="false",I129&lt;&gt;""), CONCATENATE(", veteran=", I129), ""),""),"")</f>
        <v>, zoneIds={888,888,888}, veteran=false</v>
      </c>
      <c r="BE129" s="21" t="str">
        <f>IF(A129&lt;&gt;"",IF(F129&lt;&gt;"Not in the game (anymore)",IF(A129&lt;&gt;"",", setType="&amp;G129,"")&amp;IF(J129="true",", multiTrialSet=true",""),"")
&amp; IF(AND(H129&lt;&gt;"",ISNUMBER(H129)),", undauntedChestId=" &amp; H129,""),"")</f>
        <v>, setType=LIBSETS_SETTYPE_CRAFTED</v>
      </c>
      <c r="BF129" s="21" t="str">
        <f>IF(A129&lt;&gt;"",IF(F129&lt;&gt;"Not in the game (anymore)",IF(AZ129&lt;&gt;"",", isProcSetAllowedInPvP="&amp; AZ129,"")
&amp; IF(F129&lt;&gt;"Not in the game (anymore)",
  IF(V129&lt;&gt;"",", dropMechanic={"&amp;V129&amp;IF(AB129&lt;&gt;"",","&amp;AB129,"")&amp;IF(AH129&lt;&gt;"",","&amp;AH129,"")&amp;IF(AM129&lt;&gt;"",","&amp;AM129,"")&amp;IF(AR129&lt;&gt;"",","&amp;AR129,"")&amp;IF(AW129&lt;&gt;"",","&amp;AW129,"")&amp;"}"
     &amp;IF(OR(W129&lt;&gt;"",AC129&lt;&gt;"",AI129&lt;&gt;"",AN129&lt;&gt;"",AS129&lt;&gt;"",AX129&lt;&gt;"",X129&lt;&gt;"",AD129&lt;&gt;"",AJ129&lt;&gt;"",AO129&lt;&gt;"",AT129&lt;&gt;"",AY129&lt;&gt;""),", dropMechanicDropLocationNames={"
        &amp; IF(OR(W129&lt;&gt;"",AC129&lt;&gt;"",AI129&lt;&gt;"",AN129&lt;&gt;"",AS129&lt;&gt;"",AX129&lt;&gt;""),"['en']={"&amp;IF(W129&lt;&gt;"","'"&amp;W129&amp;"',","'',")&amp;IF(AC129&lt;&gt;"","'"&amp;AC129&amp;"',","'',")&amp;IF(AI129&lt;&gt;"","'"&amp;AI129&amp;"',","'',")&amp;IF(AN129&lt;&gt;"","'"&amp;AN129&amp;"',","'',")&amp;IF(AS129&lt;&gt;"","'"&amp;AS129&amp;"',","'',")&amp;IF(AX129&lt;&gt;"","'"&amp;AX129&amp;"',","'',")&amp;"},","")
        &amp; IF(OR(X129&lt;&gt;"",AD129&lt;&gt;"",AJ129&lt;&gt;"",AO129&lt;&gt;"",AT129&lt;&gt;"",AY129&lt;&gt;""),"['de']={"&amp;IF(X129&lt;&gt;"","'"&amp;X129&amp;"',","'',")&amp;IF(AD129&lt;&gt;"","'"&amp;AD129&amp;"',","'',")&amp;IF(AJ129&lt;&gt;"","'"&amp;AJ129&amp;"',","'',")&amp;IF(AO129&lt;&gt;"","'"&amp;AO129&amp;"',","'',")&amp;IF(AT129&lt;&gt;"","'"&amp;AT129&amp;"',","'',")&amp;IF(AY129&lt;&gt;"","'"&amp;AY129&amp;"',","'',")&amp;"},","")
     &amp; "}",""),"")),""),"")</f>
        <v>, isProcSetAllowedInPvP=1, dropMechanic={LIBSETS_DROP_MECHANIC_CRAFTED,LIBSETS_DROP_MECHANIC_CRAFTED}</v>
      </c>
      <c r="BG129" s="21" t="str">
        <f>IF(A129&lt;&gt;"",IF(F129&lt;&gt;"Not in the game (anymore)",
IF(OR(BA129&lt;&gt;"",BB129&lt;&gt;""),", addTooltip={" &amp; IF(BA129&lt;&gt;"","['en']='"&amp; BA129 &amp; "',","")  &amp; IF(AND(BA129&lt;&gt;"",BA129&lt;&gt;BB129), IF(BB129&lt;&gt;"","['de']='"&amp; BB129 &amp; "',",""),"") &amp; "},","")
&amp; "},"
&amp; IF(C129&lt;&gt;"",CONCATENATE(" --",C129," / ",B129,"   [",IF(R129&lt;&gt;"",R129,""),IF(AA129&lt;&gt;"",", "&amp;AA129,""),IF(AG129&lt;&gt;"",", "&amp;AG129,""),IF(AL129&lt;&gt;"",", "&amp;AL129,""),IF(AQ129&lt;&gt;"",", "&amp;AQ129,""),IF(AV129&lt;&gt;"",", "&amp;AV129,""),"]")),""),"")</f>
        <v>}, --Way of the Arena / Weg der Arena   [Craglorn, Craglorn, Craglorn]</v>
      </c>
    </row>
    <row r="130" spans="1:59" x14ac:dyDescent="0.25">
      <c r="A130" s="12">
        <v>155</v>
      </c>
      <c r="B130" t="s">
        <v>927</v>
      </c>
      <c r="C130" t="s">
        <v>928</v>
      </c>
      <c r="D130" s="3">
        <f>A130</f>
        <v>155</v>
      </c>
      <c r="G130" s="8" t="s">
        <v>1477</v>
      </c>
      <c r="I130" t="s">
        <v>91</v>
      </c>
      <c r="J130" t="s">
        <v>91</v>
      </c>
      <c r="K130">
        <v>191</v>
      </c>
      <c r="L130">
        <v>191</v>
      </c>
      <c r="M130">
        <v>191</v>
      </c>
      <c r="O130" s="65" t="s">
        <v>43</v>
      </c>
      <c r="Q130" s="3">
        <f>IF(AND(G130&lt;&gt;"LIBSETS_SETTYPE_BATTLEGROUND",G130&lt;&gt;"LIBSETS_SETTYPE_SPECIAL"), IF(R130&lt;&gt;"",VLOOKUP(R130,'ESO zone constants'!$D$3:$H$10001,5,FALSE),""),"")</f>
        <v>126</v>
      </c>
      <c r="R130" t="str">
        <f>IF(AND(O130&lt;&gt;"",NOT(ISERROR(O130))),O130,
IF(AND(P130&lt;&gt;"",ISNUMBER(P130),P130&gt;0,NOT(ISNA(P130))),VLOOKUP(P130,'ESO zone constants'!$A$3:$D$9999,4,FALSE),
IF(AND(K130&lt;&gt;"",K130&gt;0,NOT(ISERROR(K130))),VLOOKUP(K130,'ESO dumped WayshrineInfo'!$K$3:$N$9994,4,FALSE),"")))</f>
        <v>Elden Hollow I</v>
      </c>
      <c r="T130" s="19" t="str">
        <f>IF(AND(S130&lt;&gt;"",NOT(ISERROR(S130))),S130,IF(Q130&lt;&gt;"",IF(NOT(ISERROR(VLOOKUP(Q130,'ESO Dungeon constants'!$D$3:$H$9999,5,FALSE))),VLOOKUP(Q130,'ESO Dungeon constants'!$D$3:$I$9999,6,FALSE),VLOOKUP(Q130,'ESO zone constants'!$H$3:$K$9987,4,FALSE)),""))</f>
        <v>DLC_BASE_GAME</v>
      </c>
      <c r="U130" s="3" t="str">
        <f>IF(T130&lt;&gt;"",VLOOKUP(T130,'LibSets constants'!$B$4:$C$1003,2,FALSE),"")</f>
        <v>Included in base game</v>
      </c>
      <c r="V130" s="33" t="s">
        <v>3356</v>
      </c>
      <c r="Y130" s="65">
        <v>931</v>
      </c>
      <c r="Z130" s="3">
        <f>IF(AND(G130&lt;&gt;"LIBSETS_SETTYPE_BATTLEGROUND",G130&lt;&gt;"LIBSETS_SETTYPE_SPECIAL"),
IF(AND(Y130&lt;&gt;"",ISNUMBER(Y130),NOT(ISNA(Y130))),Y130,
   IF(AND(L130&lt;&gt;"",ISNUMBER(L130),L130&gt;0,NOT(ISNA(L130))),VLOOKUP(L130,'ESO dumped WayshrineInfo'!$K$3:$L$9994,2,FALSE),"")
),"")</f>
        <v>931</v>
      </c>
      <c r="AA130" t="str">
        <f>IF(AND(Z130&lt;&gt;"",ISNUMBER(Z130),NOT(ISNA(Z130))),VLOOKUP(Z130,'ESO zone constants'!$A$3:$D$9999,4,FALSE),"")</f>
        <v>Elden Hollow II</v>
      </c>
      <c r="AB130" s="33" t="s">
        <v>3356</v>
      </c>
      <c r="AC130" s="43"/>
      <c r="AD130" s="43"/>
      <c r="AE130" s="43"/>
      <c r="AF130" s="3">
        <f>IF(AND(G130&lt;&gt;"LIBSETS_SETTYPE_BATTLEGROUND",G130&lt;&gt;"LIBSETS_SETTYPE_SPECIAL"),
IF(AND(AE130&lt;&gt;"",ISNUMBER(AE130),NOT(ISNA(AE130))),AE130,
   IF(AND(M130&lt;&gt;"",ISNUMBER(M130),M130&gt;0,NOT(ISNA(M130))),VLOOKUP(M130,'ESO dumped WayshrineInfo'!$K$3:$L$9994,2,FALSE),"")
),"")</f>
        <v>383</v>
      </c>
      <c r="AG130" t="str">
        <f>IF(AND(AF130&lt;&gt;"",ISNUMBER(AF130),NOT(ISNA(AF130))),VLOOKUP(AF130,'ESO zone constants'!$A$3:$D$9999,4,FALSE),"")</f>
        <v>Grahtwood</v>
      </c>
      <c r="AH130" s="96" t="s">
        <v>3356</v>
      </c>
      <c r="AI130" s="43"/>
      <c r="AJ130" s="43"/>
      <c r="AK130" s="3" t="str">
        <f>IF(AND(G130&lt;&gt;"LIBSETS_SETTYPE_BATTLEGROUND",G130&lt;&gt;"LIBSETS_SETTYPE_SPECIAL"),IF(AL130&lt;&gt;"",VLOOKUP(AL130,'ESO zone constants'!$D$3:$H$4953,5,FALSE),""),"")</f>
        <v/>
      </c>
      <c r="AM130" s="44"/>
      <c r="AN130" s="43"/>
      <c r="AO130" s="43"/>
      <c r="AP130" s="3" t="str">
        <f>IF(AND(G130&lt;&gt;"LIBSETS_SETTYPE_BATTLEGROUND",G130&lt;&gt;"LIBSETS_SETTYPE_SPECIAL"),IF(AQ130&lt;&gt;"",VLOOKUP(AQ130,'ESO zone constants'!$D$3:$H$4953,5,FALSE),""),"")</f>
        <v/>
      </c>
      <c r="AR130" s="44"/>
      <c r="AS130" s="43"/>
      <c r="AT130" s="43"/>
      <c r="AU130" s="3" t="str">
        <f>IF(AND(G130&lt;&gt;"LIBSETS_SETTYPE_BATTLEGROUND",G130&lt;&gt;"LIBSETS_SETTYPE_SPECIAL"),IF(AV130&lt;&gt;"",VLOOKUP(AV130,'ESO zone constants'!$D$3:$H$4953,5,FALSE),""),"")</f>
        <v/>
      </c>
      <c r="AW130" s="44"/>
      <c r="AX130" s="43"/>
      <c r="AY130" s="43"/>
      <c r="AZ130" s="83" t="s">
        <v>2667</v>
      </c>
      <c r="BA130" s="83"/>
      <c r="BB130" s="83"/>
      <c r="BC130" s="21" t="str">
        <f>IF(A130="???","--","")&amp;IF(F130&lt;&gt;"Not in the game (anymore)",IF(A130&lt;&gt;"",CONCATENATE("[",A130,"] = {wayshrines={")&amp;IF(K130&lt;&gt;"",CONCATENATE(K130,","),"")&amp;IF(L130&lt;&gt;"",CONCATENATE(L130,","),"")&amp;IF(M130&lt;&gt;"",CONCATENATE(M130,","),"")&amp;CONCATENATE("}")&amp;IF(VALUE(N130)&gt;0,CONCATENATE(", traitsNeeded=",N130),"")&amp;CONCATENATE(", dlcId=",IF(T130&lt;&gt;"",T130,"DLC_BASE_GAME")),""),"")</f>
        <v>[155] = {wayshrines={191,191,191,}, dlcId=DLC_BASE_GAME</v>
      </c>
      <c r="BD130" s="21" t="str">
        <f>IF(F130&lt;&gt;"Not in the game (anymore)",IF(A130&lt;&gt;"",IF(Q130&lt;&gt;"",CONCATENATE(", zoneIds={",Q130),"")&amp;IF(Z130&lt;&gt;"",CONCATENATE(",",Z130),"")&amp;IF(AF130&lt;&gt;"",CONCATENATE(",",AF130),"")&amp;IF(AK130&lt;&gt;"",CONCATENATE(",",AK130),"")&amp;IF(AP130&lt;&gt;"",CONCATENATE(",",AP130),"")&amp;IF(AU130&lt;&gt;"",CONCATENATE(",",AU130),"")&amp;IF(Q130&lt;&gt;"",CONCATENATE("}",""),"")&amp;IF(OR(I130="true",I130="false",I130&lt;&gt;""), CONCATENATE(", veteran=", I130), ""),""),"")</f>
        <v>, zoneIds={126,931,383}, veteran=false</v>
      </c>
      <c r="BE130" s="21" t="str">
        <f>IF(A130&lt;&gt;"",IF(F130&lt;&gt;"Not in the game (anymore)",IF(A130&lt;&gt;"",", setType="&amp;G130,"")&amp;IF(J130="true",", multiTrialSet=true",""),"")
&amp; IF(AND(H130&lt;&gt;"",ISNUMBER(H130)),", undauntedChestId=" &amp; H130,""),"")</f>
        <v>, setType=LIBSETS_SETTYPE_DUNGEON</v>
      </c>
      <c r="BF130" s="21" t="str">
        <f>IF(A130&lt;&gt;"",IF(F130&lt;&gt;"Not in the game (anymore)",IF(AZ130&lt;&gt;"",", isProcSetAllowedInPvP="&amp; AZ130,"")
&amp; IF(F130&lt;&gt;"Not in the game (anymore)",
  IF(V130&lt;&gt;"",", dropMechanic={"&amp;V130&amp;IF(AB130&lt;&gt;"",","&amp;AB130,"")&amp;IF(AH130&lt;&gt;"",","&amp;AH130,"")&amp;IF(AM130&lt;&gt;"",","&amp;AM130,"")&amp;IF(AR130&lt;&gt;"",","&amp;AR130,"")&amp;IF(AW130&lt;&gt;"",","&amp;AW130,"")&amp;"}"
     &amp;IF(OR(W130&lt;&gt;"",AC130&lt;&gt;"",AI130&lt;&gt;"",AN130&lt;&gt;"",AS130&lt;&gt;"",AX130&lt;&gt;"",X130&lt;&gt;"",AD130&lt;&gt;"",AJ130&lt;&gt;"",AO130&lt;&gt;"",AT130&lt;&gt;"",AY130&lt;&gt;""),", dropMechanicDropLocationNames={"
        &amp; IF(OR(W130&lt;&gt;"",AC130&lt;&gt;"",AI130&lt;&gt;"",AN130&lt;&gt;"",AS130&lt;&gt;"",AX130&lt;&gt;""),"['en']={"&amp;IF(W130&lt;&gt;"","'"&amp;W130&amp;"',","'',")&amp;IF(AC130&lt;&gt;"","'"&amp;AC130&amp;"',","'',")&amp;IF(AI130&lt;&gt;"","'"&amp;AI130&amp;"',","'',")&amp;IF(AN130&lt;&gt;"","'"&amp;AN130&amp;"',","'',")&amp;IF(AS130&lt;&gt;"","'"&amp;AS130&amp;"',","'',")&amp;IF(AX130&lt;&gt;"","'"&amp;AX130&amp;"',","'',")&amp;"},","")
        &amp; IF(OR(X130&lt;&gt;"",AD130&lt;&gt;"",AJ130&lt;&gt;"",AO130&lt;&gt;"",AT130&lt;&gt;"",AY130&lt;&gt;""),"['de']={"&amp;IF(X130&lt;&gt;"","'"&amp;X130&amp;"',","'',")&amp;IF(AD130&lt;&gt;"","'"&amp;AD130&amp;"',","'',")&amp;IF(AJ130&lt;&gt;"","'"&amp;AJ130&amp;"',","'',")&amp;IF(AO130&lt;&gt;"","'"&amp;AO130&amp;"',","'',")&amp;IF(AT130&lt;&gt;"","'"&amp;AT130&amp;"',","'',")&amp;IF(AY130&lt;&gt;"","'"&amp;AY130&amp;"',","'',")&amp;"},","")
     &amp; "}",""),"")),""),"")</f>
        <v>, dropMechanic={LIBSETS_DROP_MECHANIC_GROUP_DUNGEON_BOSS,LIBSETS_DROP_MECHANIC_GROUP_DUNGEON_BOSS,LIBSETS_DROP_MECHANIC_GROUP_DUNGEON_BOSS}</v>
      </c>
      <c r="BG130" s="21" t="str">
        <f>IF(A130&lt;&gt;"",IF(F130&lt;&gt;"Not in the game (anymore)",
IF(OR(BA130&lt;&gt;"",BB130&lt;&gt;""),", addTooltip={" &amp; IF(BA130&lt;&gt;"","['en']='"&amp; BA130 &amp; "',","")  &amp; IF(AND(BA130&lt;&gt;"",BA130&lt;&gt;BB130), IF(BB130&lt;&gt;"","['de']='"&amp; BB130 &amp; "',",""),"") &amp; "},","")
&amp; "},"
&amp; IF(C130&lt;&gt;"",CONCATENATE(" --",C130," / ",B130,"   [",IF(R130&lt;&gt;"",R130,""),IF(AA130&lt;&gt;"",", "&amp;AA130,""),IF(AG130&lt;&gt;"",", "&amp;AG130,""),IF(AL130&lt;&gt;"",", "&amp;AL130,""),IF(AQ130&lt;&gt;"",", "&amp;AQ130,""),IF(AV130&lt;&gt;"",", "&amp;AV130,""),"]")),""),"")</f>
        <v>}, --Undaunted Bastion / Unerschrockenen-Bastion   [Elden Hollow I, Elden Hollow II, Grahtwood]</v>
      </c>
    </row>
    <row r="131" spans="1:59" x14ac:dyDescent="0.25">
      <c r="A131" s="12">
        <v>156</v>
      </c>
      <c r="B131" t="s">
        <v>929</v>
      </c>
      <c r="C131" t="s">
        <v>930</v>
      </c>
      <c r="D131" s="3">
        <f>A131</f>
        <v>156</v>
      </c>
      <c r="G131" s="8" t="s">
        <v>1477</v>
      </c>
      <c r="I131" t="s">
        <v>91</v>
      </c>
      <c r="J131" t="s">
        <v>91</v>
      </c>
      <c r="K131">
        <v>192</v>
      </c>
      <c r="L131">
        <v>192</v>
      </c>
      <c r="M131">
        <v>192</v>
      </c>
      <c r="O131" s="65" t="s">
        <v>60</v>
      </c>
      <c r="Q131" s="3">
        <f>IF(AND(G131&lt;&gt;"LIBSETS_SETTYPE_BATTLEGROUND",G131&lt;&gt;"LIBSETS_SETTYPE_SPECIAL"), IF(R131&lt;&gt;"",VLOOKUP(R131,'ESO zone constants'!$D$3:$H$10001,5,FALSE),""),"")</f>
        <v>148</v>
      </c>
      <c r="R131" t="str">
        <f>IF(AND(O131&lt;&gt;"",NOT(ISERROR(O131))),O131,
IF(AND(P131&lt;&gt;"",ISNUMBER(P131),P131&gt;0,NOT(ISNA(P131))),VLOOKUP(P131,'ESO zone constants'!$A$3:$D$9999,4,FALSE),
IF(AND(K131&lt;&gt;"",K131&gt;0,NOT(ISERROR(K131))),VLOOKUP(K131,'ESO dumped WayshrineInfo'!$K$3:$N$9994,4,FALSE),"")))</f>
        <v>Arx Corinium</v>
      </c>
      <c r="T131" s="19" t="str">
        <f>IF(AND(S131&lt;&gt;"",NOT(ISERROR(S131))),S131,IF(Q131&lt;&gt;"",IF(NOT(ISERROR(VLOOKUP(Q131,'ESO Dungeon constants'!$D$3:$H$9999,5,FALSE))),VLOOKUP(Q131,'ESO Dungeon constants'!$D$3:$I$9999,6,FALSE),VLOOKUP(Q131,'ESO zone constants'!$H$3:$K$9987,4,FALSE)),""))</f>
        <v>DLC_BASE_GAME</v>
      </c>
      <c r="U131" s="3" t="str">
        <f>IF(T131&lt;&gt;"",VLOOKUP(T131,'LibSets constants'!$B$4:$C$1003,2,FALSE),"")</f>
        <v>Included in base game</v>
      </c>
      <c r="V131" s="33" t="s">
        <v>3356</v>
      </c>
      <c r="Y131" s="65"/>
      <c r="Z131" s="3">
        <f>IF(AND(G131&lt;&gt;"LIBSETS_SETTYPE_BATTLEGROUND",G131&lt;&gt;"LIBSETS_SETTYPE_SPECIAL"),
IF(AND(Y131&lt;&gt;"",ISNUMBER(Y131),NOT(ISNA(Y131))),Y131,
   IF(AND(L131&lt;&gt;"",ISNUMBER(L131),L131&gt;0,NOT(ISNA(L131))),VLOOKUP(L131,'ESO dumped WayshrineInfo'!$K$3:$L$9994,2,FALSE),"")
),"")</f>
        <v>117</v>
      </c>
      <c r="AA131" t="str">
        <f>IF(AND(Z131&lt;&gt;"",ISNUMBER(Z131),NOT(ISNA(Z131))),VLOOKUP(Z131,'ESO zone constants'!$A$3:$D$9999,4,FALSE),"")</f>
        <v>Shadowfen</v>
      </c>
      <c r="AB131" s="33" t="s">
        <v>3356</v>
      </c>
      <c r="AC131" s="43"/>
      <c r="AD131" s="43"/>
      <c r="AE131" s="43"/>
      <c r="AF131" s="3">
        <f>IF(AND(G131&lt;&gt;"LIBSETS_SETTYPE_BATTLEGROUND",G131&lt;&gt;"LIBSETS_SETTYPE_SPECIAL"),
IF(AND(AE131&lt;&gt;"",ISNUMBER(AE131),NOT(ISNA(AE131))),AE131,
   IF(AND(M131&lt;&gt;"",ISNUMBER(M131),M131&gt;0,NOT(ISNA(M131))),VLOOKUP(M131,'ESO dumped WayshrineInfo'!$K$3:$L$9994,2,FALSE),"")
),"")</f>
        <v>117</v>
      </c>
      <c r="AG131" t="str">
        <f>IF(AND(AF131&lt;&gt;"",ISNUMBER(AF131),NOT(ISNA(AF131))),VLOOKUP(AF131,'ESO zone constants'!$A$3:$D$9999,4,FALSE),"")</f>
        <v>Shadowfen</v>
      </c>
      <c r="AH131" s="44"/>
      <c r="AI131" s="43"/>
      <c r="AJ131" s="43"/>
      <c r="AK131" s="3" t="str">
        <f>IF(AND(G131&lt;&gt;"LIBSETS_SETTYPE_BATTLEGROUND",G131&lt;&gt;"LIBSETS_SETTYPE_SPECIAL"),IF(AL131&lt;&gt;"",VLOOKUP(AL131,'ESO zone constants'!$D$3:$H$4953,5,FALSE),""),"")</f>
        <v/>
      </c>
      <c r="AM131" s="44"/>
      <c r="AN131" s="43"/>
      <c r="AO131" s="43"/>
      <c r="AP131" s="3" t="str">
        <f>IF(AND(G131&lt;&gt;"LIBSETS_SETTYPE_BATTLEGROUND",G131&lt;&gt;"LIBSETS_SETTYPE_SPECIAL"),IF(AQ131&lt;&gt;"",VLOOKUP(AQ131,'ESO zone constants'!$D$3:$H$4953,5,FALSE),""),"")</f>
        <v/>
      </c>
      <c r="AR131" s="44"/>
      <c r="AS131" s="43"/>
      <c r="AT131" s="43"/>
      <c r="AU131" s="3" t="str">
        <f>IF(AND(G131&lt;&gt;"LIBSETS_SETTYPE_BATTLEGROUND",G131&lt;&gt;"LIBSETS_SETTYPE_SPECIAL"),IF(AV131&lt;&gt;"",VLOOKUP(AV131,'ESO zone constants'!$D$3:$H$4953,5,FALSE),""),"")</f>
        <v/>
      </c>
      <c r="AW131" s="44"/>
      <c r="AX131" s="43"/>
      <c r="AY131" s="43"/>
      <c r="AZ131" s="83" t="s">
        <v>2667</v>
      </c>
      <c r="BA131" s="83"/>
      <c r="BB131" s="83"/>
      <c r="BC131" s="21" t="str">
        <f>IF(A131="???","--","")&amp;IF(F131&lt;&gt;"Not in the game (anymore)",IF(A131&lt;&gt;"",CONCATENATE("[",A131,"] = {wayshrines={")&amp;IF(K131&lt;&gt;"",CONCATENATE(K131,","),"")&amp;IF(L131&lt;&gt;"",CONCATENATE(L131,","),"")&amp;IF(M131&lt;&gt;"",CONCATENATE(M131,","),"")&amp;CONCATENATE("}")&amp;IF(VALUE(N131)&gt;0,CONCATENATE(", traitsNeeded=",N131),"")&amp;CONCATENATE(", dlcId=",IF(T131&lt;&gt;"",T131,"DLC_BASE_GAME")),""),"")</f>
        <v>[156] = {wayshrines={192,192,192,}, dlcId=DLC_BASE_GAME</v>
      </c>
      <c r="BD131" s="21" t="str">
        <f>IF(F131&lt;&gt;"Not in the game (anymore)",IF(A131&lt;&gt;"",IF(Q131&lt;&gt;"",CONCATENATE(", zoneIds={",Q131),"")&amp;IF(Z131&lt;&gt;"",CONCATENATE(",",Z131),"")&amp;IF(AF131&lt;&gt;"",CONCATENATE(",",AF131),"")&amp;IF(AK131&lt;&gt;"",CONCATENATE(",",AK131),"")&amp;IF(AP131&lt;&gt;"",CONCATENATE(",",AP131),"")&amp;IF(AU131&lt;&gt;"",CONCATENATE(",",AU131),"")&amp;IF(Q131&lt;&gt;"",CONCATENATE("}",""),"")&amp;IF(OR(I131="true",I131="false",I131&lt;&gt;""), CONCATENATE(", veteran=", I131), ""),""),"")</f>
        <v>, zoneIds={148,117,117}, veteran=false</v>
      </c>
      <c r="BE131" s="21" t="str">
        <f>IF(A131&lt;&gt;"",IF(F131&lt;&gt;"Not in the game (anymore)",IF(A131&lt;&gt;"",", setType="&amp;G131,"")&amp;IF(J131="true",", multiTrialSet=true",""),"")
&amp; IF(AND(H131&lt;&gt;"",ISNUMBER(H131)),", undauntedChestId=" &amp; H131,""),"")</f>
        <v>, setType=LIBSETS_SETTYPE_DUNGEON</v>
      </c>
      <c r="BF131" s="21" t="str">
        <f>IF(A131&lt;&gt;"",IF(F131&lt;&gt;"Not in the game (anymore)",IF(AZ131&lt;&gt;"",", isProcSetAllowedInPvP="&amp; AZ131,"")
&amp; IF(F131&lt;&gt;"Not in the game (anymore)",
  IF(V131&lt;&gt;"",", dropMechanic={"&amp;V131&amp;IF(AB131&lt;&gt;"",","&amp;AB131,"")&amp;IF(AH131&lt;&gt;"",","&amp;AH131,"")&amp;IF(AM131&lt;&gt;"",","&amp;AM131,"")&amp;IF(AR131&lt;&gt;"",","&amp;AR131,"")&amp;IF(AW131&lt;&gt;"",","&amp;AW131,"")&amp;"}"
     &amp;IF(OR(W131&lt;&gt;"",AC131&lt;&gt;"",AI131&lt;&gt;"",AN131&lt;&gt;"",AS131&lt;&gt;"",AX131&lt;&gt;"",X131&lt;&gt;"",AD131&lt;&gt;"",AJ131&lt;&gt;"",AO131&lt;&gt;"",AT131&lt;&gt;"",AY131&lt;&gt;""),", dropMechanicDropLocationNames={"
        &amp; IF(OR(W131&lt;&gt;"",AC131&lt;&gt;"",AI131&lt;&gt;"",AN131&lt;&gt;"",AS131&lt;&gt;"",AX131&lt;&gt;""),"['en']={"&amp;IF(W131&lt;&gt;"","'"&amp;W131&amp;"',","'',")&amp;IF(AC131&lt;&gt;"","'"&amp;AC131&amp;"',","'',")&amp;IF(AI131&lt;&gt;"","'"&amp;AI131&amp;"',","'',")&amp;IF(AN131&lt;&gt;"","'"&amp;AN131&amp;"',","'',")&amp;IF(AS131&lt;&gt;"","'"&amp;AS131&amp;"',","'',")&amp;IF(AX131&lt;&gt;"","'"&amp;AX131&amp;"',","'',")&amp;"},","")
        &amp; IF(OR(X131&lt;&gt;"",AD131&lt;&gt;"",AJ131&lt;&gt;"",AO131&lt;&gt;"",AT131&lt;&gt;"",AY131&lt;&gt;""),"['de']={"&amp;IF(X131&lt;&gt;"","'"&amp;X131&amp;"',","'',")&amp;IF(AD131&lt;&gt;"","'"&amp;AD131&amp;"',","'',")&amp;IF(AJ131&lt;&gt;"","'"&amp;AJ131&amp;"',","'',")&amp;IF(AO131&lt;&gt;"","'"&amp;AO131&amp;"',","'',")&amp;IF(AT131&lt;&gt;"","'"&amp;AT131&amp;"',","'',")&amp;IF(AY131&lt;&gt;"","'"&amp;AY131&amp;"',","'',")&amp;"},","")
     &amp; "}",""),"")),""),"")</f>
        <v>, dropMechanic={LIBSETS_DROP_MECHANIC_GROUP_DUNGEON_BOSS,LIBSETS_DROP_MECHANIC_GROUP_DUNGEON_BOSS}</v>
      </c>
      <c r="BG131" s="21" t="str">
        <f>IF(A131&lt;&gt;"",IF(F131&lt;&gt;"Not in the game (anymore)",
IF(OR(BA131&lt;&gt;"",BB131&lt;&gt;""),", addTooltip={" &amp; IF(BA131&lt;&gt;"","['en']='"&amp; BA131 &amp; "',","")  &amp; IF(AND(BA131&lt;&gt;"",BA131&lt;&gt;BB131), IF(BB131&lt;&gt;"","['de']='"&amp; BB131 &amp; "',",""),"") &amp; "},","")
&amp; "},"
&amp; IF(C131&lt;&gt;"",CONCATENATE(" --",C131," / ",B131,"   [",IF(R131&lt;&gt;"",R131,""),IF(AA131&lt;&gt;"",", "&amp;AA131,""),IF(AG131&lt;&gt;"",", "&amp;AG131,""),IF(AL131&lt;&gt;"",", "&amp;AL131,""),IF(AQ131&lt;&gt;"",", "&amp;AQ131,""),IF(AV131&lt;&gt;"",", "&amp;AV131,""),"]")),""),"")</f>
        <v>}, --Undaunted Infiltrator / Unerschrockener Infiltrator   [Arx Corinium, Shadowfen, Shadowfen]</v>
      </c>
    </row>
    <row r="132" spans="1:59" x14ac:dyDescent="0.25">
      <c r="A132" s="12">
        <v>157</v>
      </c>
      <c r="B132" t="s">
        <v>931</v>
      </c>
      <c r="C132" t="s">
        <v>932</v>
      </c>
      <c r="D132" s="3">
        <f>A132</f>
        <v>157</v>
      </c>
      <c r="E132" s="42"/>
      <c r="G132" s="8" t="s">
        <v>1477</v>
      </c>
      <c r="I132" t="s">
        <v>91</v>
      </c>
      <c r="J132" t="s">
        <v>91</v>
      </c>
      <c r="K132">
        <v>186</v>
      </c>
      <c r="L132">
        <v>186</v>
      </c>
      <c r="M132">
        <v>186</v>
      </c>
      <c r="O132" s="65" t="s">
        <v>57</v>
      </c>
      <c r="Q132" s="3">
        <f>IF(AND(G132&lt;&gt;"LIBSETS_SETTYPE_BATTLEGROUND",G132&lt;&gt;"LIBSETS_SETTYPE_SPECIAL"), IF(R132&lt;&gt;"",VLOOKUP(R132,'ESO zone constants'!$D$3:$H$10001,5,FALSE),""),"")</f>
        <v>38</v>
      </c>
      <c r="R132" t="str">
        <f>IF(AND(O132&lt;&gt;"",NOT(ISERROR(O132))),O132,
IF(AND(P132&lt;&gt;"",ISNUMBER(P132),P132&gt;0,NOT(ISNA(P132))),VLOOKUP(P132,'ESO zone constants'!$A$3:$D$9999,4,FALSE),
IF(AND(K132&lt;&gt;"",K132&gt;0,NOT(ISERROR(K132))),VLOOKUP(K132,'ESO dumped WayshrineInfo'!$K$3:$N$9994,4,FALSE),"")))</f>
        <v>Blackheart Haven</v>
      </c>
      <c r="T132" s="19" t="str">
        <f>IF(AND(S132&lt;&gt;"",NOT(ISERROR(S132))),S132,IF(Q132&lt;&gt;"",IF(NOT(ISERROR(VLOOKUP(Q132,'ESO Dungeon constants'!$D$3:$H$9999,5,FALSE))),VLOOKUP(Q132,'ESO Dungeon constants'!$D$3:$I$9999,6,FALSE),VLOOKUP(Q132,'ESO zone constants'!$H$3:$K$9987,4,FALSE)),""))</f>
        <v>DLC_BASE_GAME</v>
      </c>
      <c r="U132" s="3" t="str">
        <f>IF(T132&lt;&gt;"",VLOOKUP(T132,'LibSets constants'!$B$4:$C$1003,2,FALSE),"")</f>
        <v>Included in base game</v>
      </c>
      <c r="V132" s="33" t="s">
        <v>3356</v>
      </c>
      <c r="Y132" s="65"/>
      <c r="Z132" s="3">
        <f>IF(AND(G132&lt;&gt;"LIBSETS_SETTYPE_BATTLEGROUND",G132&lt;&gt;"LIBSETS_SETTYPE_SPECIAL"),
IF(AND(Y132&lt;&gt;"",ISNUMBER(Y132),NOT(ISNA(Y132))),Y132,
   IF(AND(L132&lt;&gt;"",ISNUMBER(L132),L132&gt;0,NOT(ISNA(L132))),VLOOKUP(L132,'ESO dumped WayshrineInfo'!$K$3:$L$9994,2,FALSE),"")
),"")</f>
        <v>92</v>
      </c>
      <c r="AA132" t="str">
        <f>IF(AND(Z132&lt;&gt;"",ISNUMBER(Z132),NOT(ISNA(Z132))),VLOOKUP(Z132,'ESO zone constants'!$A$3:$D$9999,4,FALSE),"")</f>
        <v>Bangkorai</v>
      </c>
      <c r="AB132" s="33" t="s">
        <v>3356</v>
      </c>
      <c r="AC132" s="43"/>
      <c r="AD132" s="43"/>
      <c r="AE132" s="43"/>
      <c r="AF132" s="3">
        <f>IF(AND(G132&lt;&gt;"LIBSETS_SETTYPE_BATTLEGROUND",G132&lt;&gt;"LIBSETS_SETTYPE_SPECIAL"),
IF(AND(AE132&lt;&gt;"",ISNUMBER(AE132),NOT(ISNA(AE132))),AE132,
   IF(AND(M132&lt;&gt;"",ISNUMBER(M132),M132&gt;0,NOT(ISNA(M132))),VLOOKUP(M132,'ESO dumped WayshrineInfo'!$K$3:$L$9994,2,FALSE),"")
),"")</f>
        <v>92</v>
      </c>
      <c r="AG132" t="str">
        <f>IF(AND(AF132&lt;&gt;"",ISNUMBER(AF132),NOT(ISNA(AF132))),VLOOKUP(AF132,'ESO zone constants'!$A$3:$D$9999,4,FALSE),"")</f>
        <v>Bangkorai</v>
      </c>
      <c r="AH132" s="44"/>
      <c r="AI132" s="43"/>
      <c r="AJ132" s="43"/>
      <c r="AK132" s="3" t="str">
        <f>IF(AND(G132&lt;&gt;"LIBSETS_SETTYPE_BATTLEGROUND",G132&lt;&gt;"LIBSETS_SETTYPE_SPECIAL"),IF(AL132&lt;&gt;"",VLOOKUP(AL132,'ESO zone constants'!$D$3:$H$4953,5,FALSE),""),"")</f>
        <v/>
      </c>
      <c r="AM132" s="44"/>
      <c r="AN132" s="43"/>
      <c r="AO132" s="43"/>
      <c r="AP132" s="3" t="str">
        <f>IF(AND(G132&lt;&gt;"LIBSETS_SETTYPE_BATTLEGROUND",G132&lt;&gt;"LIBSETS_SETTYPE_SPECIAL"),IF(AQ132&lt;&gt;"",VLOOKUP(AQ132,'ESO zone constants'!$D$3:$H$4953,5,FALSE),""),"")</f>
        <v/>
      </c>
      <c r="AR132" s="44"/>
      <c r="AS132" s="43"/>
      <c r="AT132" s="43"/>
      <c r="AU132" s="3" t="str">
        <f>IF(AND(G132&lt;&gt;"LIBSETS_SETTYPE_BATTLEGROUND",G132&lt;&gt;"LIBSETS_SETTYPE_SPECIAL"),IF(AV132&lt;&gt;"",VLOOKUP(AV132,'ESO zone constants'!$D$3:$H$4953,5,FALSE),""),"")</f>
        <v/>
      </c>
      <c r="AW132" s="44"/>
      <c r="AX132" s="43"/>
      <c r="AY132" s="43"/>
      <c r="AZ132" s="83" t="s">
        <v>2667</v>
      </c>
      <c r="BA132" s="83"/>
      <c r="BB132" s="83"/>
      <c r="BC132" s="21" t="str">
        <f>IF(A132="???","--","")&amp;IF(F132&lt;&gt;"Not in the game (anymore)",IF(A132&lt;&gt;"",CONCATENATE("[",A132,"] = {wayshrines={")&amp;IF(K132&lt;&gt;"",CONCATENATE(K132,","),"")&amp;IF(L132&lt;&gt;"",CONCATENATE(L132,","),"")&amp;IF(M132&lt;&gt;"",CONCATENATE(M132,","),"")&amp;CONCATENATE("}")&amp;IF(VALUE(N132)&gt;0,CONCATENATE(", traitsNeeded=",N132),"")&amp;CONCATENATE(", dlcId=",IF(T132&lt;&gt;"",T132,"DLC_BASE_GAME")),""),"")</f>
        <v>[157] = {wayshrines={186,186,186,}, dlcId=DLC_BASE_GAME</v>
      </c>
      <c r="BD132" s="21" t="str">
        <f>IF(F132&lt;&gt;"Not in the game (anymore)",IF(A132&lt;&gt;"",IF(Q132&lt;&gt;"",CONCATENATE(", zoneIds={",Q132),"")&amp;IF(Z132&lt;&gt;"",CONCATENATE(",",Z132),"")&amp;IF(AF132&lt;&gt;"",CONCATENATE(",",AF132),"")&amp;IF(AK132&lt;&gt;"",CONCATENATE(",",AK132),"")&amp;IF(AP132&lt;&gt;"",CONCATENATE(",",AP132),"")&amp;IF(AU132&lt;&gt;"",CONCATENATE(",",AU132),"")&amp;IF(Q132&lt;&gt;"",CONCATENATE("}",""),"")&amp;IF(OR(I132="true",I132="false",I132&lt;&gt;""), CONCATENATE(", veteran=", I132), ""),""),"")</f>
        <v>, zoneIds={38,92,92}, veteran=false</v>
      </c>
      <c r="BE132" s="21" t="str">
        <f>IF(A132&lt;&gt;"",IF(F132&lt;&gt;"Not in the game (anymore)",IF(A132&lt;&gt;"",", setType="&amp;G132,"")&amp;IF(J132="true",", multiTrialSet=true",""),"")
&amp; IF(AND(H132&lt;&gt;"",ISNUMBER(H132)),", undauntedChestId=" &amp; H132,""),"")</f>
        <v>, setType=LIBSETS_SETTYPE_DUNGEON</v>
      </c>
      <c r="BF132" s="21" t="str">
        <f>IF(A132&lt;&gt;"",IF(F132&lt;&gt;"Not in the game (anymore)",IF(AZ132&lt;&gt;"",", isProcSetAllowedInPvP="&amp; AZ132,"")
&amp; IF(F132&lt;&gt;"Not in the game (anymore)",
  IF(V132&lt;&gt;"",", dropMechanic={"&amp;V132&amp;IF(AB132&lt;&gt;"",","&amp;AB132,"")&amp;IF(AH132&lt;&gt;"",","&amp;AH132,"")&amp;IF(AM132&lt;&gt;"",","&amp;AM132,"")&amp;IF(AR132&lt;&gt;"",","&amp;AR132,"")&amp;IF(AW132&lt;&gt;"",","&amp;AW132,"")&amp;"}"
     &amp;IF(OR(W132&lt;&gt;"",AC132&lt;&gt;"",AI132&lt;&gt;"",AN132&lt;&gt;"",AS132&lt;&gt;"",AX132&lt;&gt;"",X132&lt;&gt;"",AD132&lt;&gt;"",AJ132&lt;&gt;"",AO132&lt;&gt;"",AT132&lt;&gt;"",AY132&lt;&gt;""),", dropMechanicDropLocationNames={"
        &amp; IF(OR(W132&lt;&gt;"",AC132&lt;&gt;"",AI132&lt;&gt;"",AN132&lt;&gt;"",AS132&lt;&gt;"",AX132&lt;&gt;""),"['en']={"&amp;IF(W132&lt;&gt;"","'"&amp;W132&amp;"',","'',")&amp;IF(AC132&lt;&gt;"","'"&amp;AC132&amp;"',","'',")&amp;IF(AI132&lt;&gt;"","'"&amp;AI132&amp;"',","'',")&amp;IF(AN132&lt;&gt;"","'"&amp;AN132&amp;"',","'',")&amp;IF(AS132&lt;&gt;"","'"&amp;AS132&amp;"',","'',")&amp;IF(AX132&lt;&gt;"","'"&amp;AX132&amp;"',","'',")&amp;"},","")
        &amp; IF(OR(X132&lt;&gt;"",AD132&lt;&gt;"",AJ132&lt;&gt;"",AO132&lt;&gt;"",AT132&lt;&gt;"",AY132&lt;&gt;""),"['de']={"&amp;IF(X132&lt;&gt;"","'"&amp;X132&amp;"',","'',")&amp;IF(AD132&lt;&gt;"","'"&amp;AD132&amp;"',","'',")&amp;IF(AJ132&lt;&gt;"","'"&amp;AJ132&amp;"',","'',")&amp;IF(AO132&lt;&gt;"","'"&amp;AO132&amp;"',","'',")&amp;IF(AT132&lt;&gt;"","'"&amp;AT132&amp;"',","'',")&amp;IF(AY132&lt;&gt;"","'"&amp;AY132&amp;"',","'',")&amp;"},","")
     &amp; "}",""),"")),""),"")</f>
        <v>, dropMechanic={LIBSETS_DROP_MECHANIC_GROUP_DUNGEON_BOSS,LIBSETS_DROP_MECHANIC_GROUP_DUNGEON_BOSS}</v>
      </c>
      <c r="BG132" s="21" t="str">
        <f>IF(A132&lt;&gt;"",IF(F132&lt;&gt;"Not in the game (anymore)",
IF(OR(BA132&lt;&gt;"",BB132&lt;&gt;""),", addTooltip={" &amp; IF(BA132&lt;&gt;"","['en']='"&amp; BA132 &amp; "',","")  &amp; IF(AND(BA132&lt;&gt;"",BA132&lt;&gt;BB132), IF(BB132&lt;&gt;"","['de']='"&amp; BB132 &amp; "',",""),"") &amp; "},","")
&amp; "},"
&amp; IF(C132&lt;&gt;"",CONCATENATE(" --",C132," / ",B132,"   [",IF(R132&lt;&gt;"",R132,""),IF(AA132&lt;&gt;"",", "&amp;AA132,""),IF(AG132&lt;&gt;"",", "&amp;AG132,""),IF(AL132&lt;&gt;"",", "&amp;AL132,""),IF(AQ132&lt;&gt;"",", "&amp;AQ132,""),IF(AV132&lt;&gt;"",", "&amp;AV132,""),"]")),""),"")</f>
        <v>}, --Undaunted Unweaver / Unerschrockener Entflechter   [Blackheart Haven, Bangkorai, Bangkorai]</v>
      </c>
    </row>
    <row r="133" spans="1:59" x14ac:dyDescent="0.25">
      <c r="A133" s="12">
        <v>158</v>
      </c>
      <c r="B133" t="s">
        <v>933</v>
      </c>
      <c r="C133" t="s">
        <v>934</v>
      </c>
      <c r="D133" s="3">
        <f>A133</f>
        <v>158</v>
      </c>
      <c r="G133" s="8" t="s">
        <v>1477</v>
      </c>
      <c r="I133" t="s">
        <v>91</v>
      </c>
      <c r="J133" t="s">
        <v>91</v>
      </c>
      <c r="K133">
        <v>197</v>
      </c>
      <c r="L133">
        <v>197</v>
      </c>
      <c r="M133">
        <v>197</v>
      </c>
      <c r="O133" s="65" t="s">
        <v>50</v>
      </c>
      <c r="Q133" s="3">
        <f>IF(AND(G133&lt;&gt;"LIBSETS_SETTYPE_BATTLEGROUND",G133&lt;&gt;"LIBSETS_SETTYPE_SPECIAL"), IF(R133&lt;&gt;"",VLOOKUP(R133,'ESO zone constants'!$D$3:$H$10001,5,FALSE),""),"")</f>
        <v>176</v>
      </c>
      <c r="R133" t="str">
        <f>IF(AND(O133&lt;&gt;"",NOT(ISERROR(O133))),O133,
IF(AND(P133&lt;&gt;"",ISNUMBER(P133),P133&gt;0,NOT(ISNA(P133))),VLOOKUP(P133,'ESO zone constants'!$A$3:$D$9999,4,FALSE),
IF(AND(K133&lt;&gt;"",K133&gt;0,NOT(ISERROR(K133))),VLOOKUP(K133,'ESO dumped WayshrineInfo'!$K$3:$N$9994,4,FALSE),"")))</f>
        <v>City of Ash I</v>
      </c>
      <c r="T133" s="19" t="str">
        <f>IF(AND(S133&lt;&gt;"",NOT(ISERROR(S133))),S133,IF(Q133&lt;&gt;"",IF(NOT(ISERROR(VLOOKUP(Q133,'ESO Dungeon constants'!$D$3:$H$9999,5,FALSE))),VLOOKUP(Q133,'ESO Dungeon constants'!$D$3:$I$9999,6,FALSE),VLOOKUP(Q133,'ESO zone constants'!$H$3:$K$9987,4,FALSE)),""))</f>
        <v>DLC_BASE_GAME</v>
      </c>
      <c r="U133" s="3" t="str">
        <f>IF(T133&lt;&gt;"",VLOOKUP(T133,'LibSets constants'!$B$4:$C$1003,2,FALSE),"")</f>
        <v>Included in base game</v>
      </c>
      <c r="V133" s="33" t="s">
        <v>3356</v>
      </c>
      <c r="Y133" s="65">
        <v>681</v>
      </c>
      <c r="Z133" s="3">
        <f>IF(AND(G133&lt;&gt;"LIBSETS_SETTYPE_BATTLEGROUND",G133&lt;&gt;"LIBSETS_SETTYPE_SPECIAL"),
IF(AND(Y133&lt;&gt;"",ISNUMBER(Y133),NOT(ISNA(Y133))),Y133,
   IF(AND(L133&lt;&gt;"",ISNUMBER(L133),L133&gt;0,NOT(ISNA(L133))),VLOOKUP(L133,'ESO dumped WayshrineInfo'!$K$3:$L$9994,2,FALSE),"")
),"")</f>
        <v>681</v>
      </c>
      <c r="AA133" t="str">
        <f>IF(AND(Z133&lt;&gt;"",ISNUMBER(Z133),NOT(ISNA(Z133))),VLOOKUP(Z133,'ESO zone constants'!$A$3:$D$9999,4,FALSE),"")</f>
        <v>City of Ash II</v>
      </c>
      <c r="AB133" s="33" t="s">
        <v>3356</v>
      </c>
      <c r="AC133" s="43"/>
      <c r="AD133" s="43"/>
      <c r="AE133" s="43"/>
      <c r="AF133" s="3">
        <f>IF(AND(G133&lt;&gt;"LIBSETS_SETTYPE_BATTLEGROUND",G133&lt;&gt;"LIBSETS_SETTYPE_SPECIAL"),
IF(AND(AE133&lt;&gt;"",ISNUMBER(AE133),NOT(ISNA(AE133))),AE133,
   IF(AND(M133&lt;&gt;"",ISNUMBER(M133),M133&gt;0,NOT(ISNA(M133))),VLOOKUP(M133,'ESO dumped WayshrineInfo'!$K$3:$L$9994,2,FALSE),"")
),"")</f>
        <v>108</v>
      </c>
      <c r="AG133" t="str">
        <f>IF(AND(AF133&lt;&gt;"",ISNUMBER(AF133),NOT(ISNA(AF133))),VLOOKUP(AF133,'ESO zone constants'!$A$3:$D$9999,4,FALSE),"")</f>
        <v>Greenshade</v>
      </c>
      <c r="AH133" s="96" t="s">
        <v>3356</v>
      </c>
      <c r="AI133" s="43"/>
      <c r="AJ133" s="43"/>
      <c r="AK133" s="3" t="str">
        <f>IF(AND(G133&lt;&gt;"LIBSETS_SETTYPE_BATTLEGROUND",G133&lt;&gt;"LIBSETS_SETTYPE_SPECIAL"),IF(AL133&lt;&gt;"",VLOOKUP(AL133,'ESO zone constants'!$D$3:$H$4953,5,FALSE),""),"")</f>
        <v/>
      </c>
      <c r="AM133" s="44"/>
      <c r="AN133" s="43"/>
      <c r="AO133" s="43"/>
      <c r="AP133" s="3" t="str">
        <f>IF(AND(G133&lt;&gt;"LIBSETS_SETTYPE_BATTLEGROUND",G133&lt;&gt;"LIBSETS_SETTYPE_SPECIAL"),IF(AQ133&lt;&gt;"",VLOOKUP(AQ133,'ESO zone constants'!$D$3:$H$4953,5,FALSE),""),"")</f>
        <v/>
      </c>
      <c r="AR133" s="44"/>
      <c r="AS133" s="43"/>
      <c r="AT133" s="43"/>
      <c r="AU133" s="3" t="str">
        <f>IF(AND(G133&lt;&gt;"LIBSETS_SETTYPE_BATTLEGROUND",G133&lt;&gt;"LIBSETS_SETTYPE_SPECIAL"),IF(AV133&lt;&gt;"",VLOOKUP(AV133,'ESO zone constants'!$D$3:$H$4953,5,FALSE),""),"")</f>
        <v/>
      </c>
      <c r="AW133" s="44"/>
      <c r="AX133" s="43"/>
      <c r="AY133" s="43"/>
      <c r="AZ133" s="83" t="s">
        <v>2667</v>
      </c>
      <c r="BA133" s="83"/>
      <c r="BB133" s="83"/>
      <c r="BC133" s="21" t="str">
        <f>IF(A133="???","--","")&amp;IF(F133&lt;&gt;"Not in the game (anymore)",IF(A133&lt;&gt;"",CONCATENATE("[",A133,"] = {wayshrines={")&amp;IF(K133&lt;&gt;"",CONCATENATE(K133,","),"")&amp;IF(L133&lt;&gt;"",CONCATENATE(L133,","),"")&amp;IF(M133&lt;&gt;"",CONCATENATE(M133,","),"")&amp;CONCATENATE("}")&amp;IF(VALUE(N133)&gt;0,CONCATENATE(", traitsNeeded=",N133),"")&amp;CONCATENATE(", dlcId=",IF(T133&lt;&gt;"",T133,"DLC_BASE_GAME")),""),"")</f>
        <v>[158] = {wayshrines={197,197,197,}, dlcId=DLC_BASE_GAME</v>
      </c>
      <c r="BD133" s="21" t="str">
        <f>IF(F133&lt;&gt;"Not in the game (anymore)",IF(A133&lt;&gt;"",IF(Q133&lt;&gt;"",CONCATENATE(", zoneIds={",Q133),"")&amp;IF(Z133&lt;&gt;"",CONCATENATE(",",Z133),"")&amp;IF(AF133&lt;&gt;"",CONCATENATE(",",AF133),"")&amp;IF(AK133&lt;&gt;"",CONCATENATE(",",AK133),"")&amp;IF(AP133&lt;&gt;"",CONCATENATE(",",AP133),"")&amp;IF(AU133&lt;&gt;"",CONCATENATE(",",AU133),"")&amp;IF(Q133&lt;&gt;"",CONCATENATE("}",""),"")&amp;IF(OR(I133="true",I133="false",I133&lt;&gt;""), CONCATENATE(", veteran=", I133), ""),""),"")</f>
        <v>, zoneIds={176,681,108}, veteran=false</v>
      </c>
      <c r="BE133" s="21" t="str">
        <f>IF(A133&lt;&gt;"",IF(F133&lt;&gt;"Not in the game (anymore)",IF(A133&lt;&gt;"",", setType="&amp;G133,"")&amp;IF(J133="true",", multiTrialSet=true",""),"")
&amp; IF(AND(H133&lt;&gt;"",ISNUMBER(H133)),", undauntedChestId=" &amp; H133,""),"")</f>
        <v>, setType=LIBSETS_SETTYPE_DUNGEON</v>
      </c>
      <c r="BF133" s="21" t="str">
        <f>IF(A133&lt;&gt;"",IF(F133&lt;&gt;"Not in the game (anymore)",IF(AZ133&lt;&gt;"",", isProcSetAllowedInPvP="&amp; AZ133,"")
&amp; IF(F133&lt;&gt;"Not in the game (anymore)",
  IF(V133&lt;&gt;"",", dropMechanic={"&amp;V133&amp;IF(AB133&lt;&gt;"",","&amp;AB133,"")&amp;IF(AH133&lt;&gt;"",","&amp;AH133,"")&amp;IF(AM133&lt;&gt;"",","&amp;AM133,"")&amp;IF(AR133&lt;&gt;"",","&amp;AR133,"")&amp;IF(AW133&lt;&gt;"",","&amp;AW133,"")&amp;"}"
     &amp;IF(OR(W133&lt;&gt;"",AC133&lt;&gt;"",AI133&lt;&gt;"",AN133&lt;&gt;"",AS133&lt;&gt;"",AX133&lt;&gt;"",X133&lt;&gt;"",AD133&lt;&gt;"",AJ133&lt;&gt;"",AO133&lt;&gt;"",AT133&lt;&gt;"",AY133&lt;&gt;""),", dropMechanicDropLocationNames={"
        &amp; IF(OR(W133&lt;&gt;"",AC133&lt;&gt;"",AI133&lt;&gt;"",AN133&lt;&gt;"",AS133&lt;&gt;"",AX133&lt;&gt;""),"['en']={"&amp;IF(W133&lt;&gt;"","'"&amp;W133&amp;"',","'',")&amp;IF(AC133&lt;&gt;"","'"&amp;AC133&amp;"',","'',")&amp;IF(AI133&lt;&gt;"","'"&amp;AI133&amp;"',","'',")&amp;IF(AN133&lt;&gt;"","'"&amp;AN133&amp;"',","'',")&amp;IF(AS133&lt;&gt;"","'"&amp;AS133&amp;"',","'',")&amp;IF(AX133&lt;&gt;"","'"&amp;AX133&amp;"',","'',")&amp;"},","")
        &amp; IF(OR(X133&lt;&gt;"",AD133&lt;&gt;"",AJ133&lt;&gt;"",AO133&lt;&gt;"",AT133&lt;&gt;"",AY133&lt;&gt;""),"['de']={"&amp;IF(X133&lt;&gt;"","'"&amp;X133&amp;"',","'',")&amp;IF(AD133&lt;&gt;"","'"&amp;AD133&amp;"',","'',")&amp;IF(AJ133&lt;&gt;"","'"&amp;AJ133&amp;"',","'',")&amp;IF(AO133&lt;&gt;"","'"&amp;AO133&amp;"',","'',")&amp;IF(AT133&lt;&gt;"","'"&amp;AT133&amp;"',","'',")&amp;IF(AY133&lt;&gt;"","'"&amp;AY133&amp;"',","'',")&amp;"},","")
     &amp; "}",""),"")),""),"")</f>
        <v>, dropMechanic={LIBSETS_DROP_MECHANIC_GROUP_DUNGEON_BOSS,LIBSETS_DROP_MECHANIC_GROUP_DUNGEON_BOSS,LIBSETS_DROP_MECHANIC_GROUP_DUNGEON_BOSS}</v>
      </c>
      <c r="BG133" s="21" t="str">
        <f>IF(A133&lt;&gt;"",IF(F133&lt;&gt;"Not in the game (anymore)",
IF(OR(BA133&lt;&gt;"",BB133&lt;&gt;""),", addTooltip={" &amp; IF(BA133&lt;&gt;"","['en']='"&amp; BA133 &amp; "',","")  &amp; IF(AND(BA133&lt;&gt;"",BA133&lt;&gt;BB133), IF(BB133&lt;&gt;"","['de']='"&amp; BB133 &amp; "',",""),"") &amp; "},","")
&amp; "},"
&amp; IF(C133&lt;&gt;"",CONCATENATE(" --",C133," / ",B133,"   [",IF(R133&lt;&gt;"",R133,""),IF(AA133&lt;&gt;"",", "&amp;AA133,""),IF(AG133&lt;&gt;"",", "&amp;AG133,""),IF(AL133&lt;&gt;"",", "&amp;AL133,""),IF(AQ133&lt;&gt;"",", "&amp;AQ133,""),IF(AV133&lt;&gt;"",", "&amp;AV133,""),"]")),""),"")</f>
        <v>}, --Embershield / Glutschild   [City of Ash I, City of Ash II, Greenshade]</v>
      </c>
    </row>
    <row r="134" spans="1:59" x14ac:dyDescent="0.25">
      <c r="A134" s="12">
        <v>159</v>
      </c>
      <c r="B134" t="s">
        <v>935</v>
      </c>
      <c r="C134" t="s">
        <v>936</v>
      </c>
      <c r="D134" s="3">
        <f>A134</f>
        <v>159</v>
      </c>
      <c r="G134" s="8" t="s">
        <v>1477</v>
      </c>
      <c r="I134" t="s">
        <v>91</v>
      </c>
      <c r="J134" t="s">
        <v>91</v>
      </c>
      <c r="K134">
        <v>197</v>
      </c>
      <c r="L134">
        <v>197</v>
      </c>
      <c r="M134">
        <v>197</v>
      </c>
      <c r="O134" s="65" t="s">
        <v>50</v>
      </c>
      <c r="Q134" s="3">
        <f>IF(AND(G134&lt;&gt;"LIBSETS_SETTYPE_BATTLEGROUND",G134&lt;&gt;"LIBSETS_SETTYPE_SPECIAL"), IF(R134&lt;&gt;"",VLOOKUP(R134,'ESO zone constants'!$D$3:$H$10001,5,FALSE),""),"")</f>
        <v>176</v>
      </c>
      <c r="R134" t="str">
        <f>IF(AND(O134&lt;&gt;"",NOT(ISERROR(O134))),O134,
IF(AND(P134&lt;&gt;"",ISNUMBER(P134),P134&gt;0,NOT(ISNA(P134))),VLOOKUP(P134,'ESO zone constants'!$A$3:$D$9999,4,FALSE),
IF(AND(K134&lt;&gt;"",K134&gt;0,NOT(ISERROR(K134))),VLOOKUP(K134,'ESO dumped WayshrineInfo'!$K$3:$N$9994,4,FALSE),"")))</f>
        <v>City of Ash I</v>
      </c>
      <c r="T134" s="19" t="str">
        <f>IF(AND(S134&lt;&gt;"",NOT(ISERROR(S134))),S134,IF(Q134&lt;&gt;"",IF(NOT(ISERROR(VLOOKUP(Q134,'ESO Dungeon constants'!$D$3:$H$9999,5,FALSE))),VLOOKUP(Q134,'ESO Dungeon constants'!$D$3:$I$9999,6,FALSE),VLOOKUP(Q134,'ESO zone constants'!$H$3:$K$9987,4,FALSE)),""))</f>
        <v>DLC_BASE_GAME</v>
      </c>
      <c r="U134" s="3" t="str">
        <f>IF(T134&lt;&gt;"",VLOOKUP(T134,'LibSets constants'!$B$4:$C$1003,2,FALSE),"")</f>
        <v>Included in base game</v>
      </c>
      <c r="V134" s="33" t="s">
        <v>3356</v>
      </c>
      <c r="Y134" s="65">
        <v>681</v>
      </c>
      <c r="Z134" s="3">
        <f>IF(AND(G134&lt;&gt;"LIBSETS_SETTYPE_BATTLEGROUND",G134&lt;&gt;"LIBSETS_SETTYPE_SPECIAL"),
IF(AND(Y134&lt;&gt;"",ISNUMBER(Y134),NOT(ISNA(Y134))),Y134,
   IF(AND(L134&lt;&gt;"",ISNUMBER(L134),L134&gt;0,NOT(ISNA(L134))),VLOOKUP(L134,'ESO dumped WayshrineInfo'!$K$3:$L$9994,2,FALSE),"")
),"")</f>
        <v>681</v>
      </c>
      <c r="AA134" t="str">
        <f>IF(AND(Z134&lt;&gt;"",ISNUMBER(Z134),NOT(ISNA(Z134))),VLOOKUP(Z134,'ESO zone constants'!$A$3:$D$9999,4,FALSE),"")</f>
        <v>City of Ash II</v>
      </c>
      <c r="AB134" s="33" t="s">
        <v>3356</v>
      </c>
      <c r="AC134" s="43"/>
      <c r="AD134" s="43"/>
      <c r="AE134" s="43"/>
      <c r="AF134" s="3">
        <f>IF(AND(G134&lt;&gt;"LIBSETS_SETTYPE_BATTLEGROUND",G134&lt;&gt;"LIBSETS_SETTYPE_SPECIAL"),
IF(AND(AE134&lt;&gt;"",ISNUMBER(AE134),NOT(ISNA(AE134))),AE134,
   IF(AND(M134&lt;&gt;"",ISNUMBER(M134),M134&gt;0,NOT(ISNA(M134))),VLOOKUP(M134,'ESO dumped WayshrineInfo'!$K$3:$L$9994,2,FALSE),"")
),"")</f>
        <v>108</v>
      </c>
      <c r="AG134" t="str">
        <f>IF(AND(AF134&lt;&gt;"",ISNUMBER(AF134),NOT(ISNA(AF134))),VLOOKUP(AF134,'ESO zone constants'!$A$3:$D$9999,4,FALSE),"")</f>
        <v>Greenshade</v>
      </c>
      <c r="AH134" s="96" t="s">
        <v>3356</v>
      </c>
      <c r="AI134" s="43"/>
      <c r="AJ134" s="43"/>
      <c r="AK134" s="3" t="str">
        <f>IF(AND(G134&lt;&gt;"LIBSETS_SETTYPE_BATTLEGROUND",G134&lt;&gt;"LIBSETS_SETTYPE_SPECIAL"),IF(AL134&lt;&gt;"",VLOOKUP(AL134,'ESO zone constants'!$D$3:$H$4953,5,FALSE),""),"")</f>
        <v/>
      </c>
      <c r="AM134" s="44"/>
      <c r="AN134" s="43"/>
      <c r="AO134" s="43"/>
      <c r="AP134" s="3" t="str">
        <f>IF(AND(G134&lt;&gt;"LIBSETS_SETTYPE_BATTLEGROUND",G134&lt;&gt;"LIBSETS_SETTYPE_SPECIAL"),IF(AQ134&lt;&gt;"",VLOOKUP(AQ134,'ESO zone constants'!$D$3:$H$4953,5,FALSE),""),"")</f>
        <v/>
      </c>
      <c r="AR134" s="44"/>
      <c r="AS134" s="43"/>
      <c r="AT134" s="43"/>
      <c r="AU134" s="3" t="str">
        <f>IF(AND(G134&lt;&gt;"LIBSETS_SETTYPE_BATTLEGROUND",G134&lt;&gt;"LIBSETS_SETTYPE_SPECIAL"),IF(AV134&lt;&gt;"",VLOOKUP(AV134,'ESO zone constants'!$D$3:$H$4953,5,FALSE),""),"")</f>
        <v/>
      </c>
      <c r="AW134" s="44"/>
      <c r="AX134" s="43"/>
      <c r="AY134" s="43"/>
      <c r="AZ134" s="83" t="s">
        <v>2667</v>
      </c>
      <c r="BA134" s="83"/>
      <c r="BB134" s="83"/>
      <c r="BC134" s="21" t="str">
        <f>IF(A134="???","--","")&amp;IF(F134&lt;&gt;"Not in the game (anymore)",IF(A134&lt;&gt;"",CONCATENATE("[",A134,"] = {wayshrines={")&amp;IF(K134&lt;&gt;"",CONCATENATE(K134,","),"")&amp;IF(L134&lt;&gt;"",CONCATENATE(L134,","),"")&amp;IF(M134&lt;&gt;"",CONCATENATE(M134,","),"")&amp;CONCATENATE("}")&amp;IF(VALUE(N134)&gt;0,CONCATENATE(", traitsNeeded=",N134),"")&amp;CONCATENATE(", dlcId=",IF(T134&lt;&gt;"",T134,"DLC_BASE_GAME")),""),"")</f>
        <v>[159] = {wayshrines={197,197,197,}, dlcId=DLC_BASE_GAME</v>
      </c>
      <c r="BD134" s="21" t="str">
        <f>IF(F134&lt;&gt;"Not in the game (anymore)",IF(A134&lt;&gt;"",IF(Q134&lt;&gt;"",CONCATENATE(", zoneIds={",Q134),"")&amp;IF(Z134&lt;&gt;"",CONCATENATE(",",Z134),"")&amp;IF(AF134&lt;&gt;"",CONCATENATE(",",AF134),"")&amp;IF(AK134&lt;&gt;"",CONCATENATE(",",AK134),"")&amp;IF(AP134&lt;&gt;"",CONCATENATE(",",AP134),"")&amp;IF(AU134&lt;&gt;"",CONCATENATE(",",AU134),"")&amp;IF(Q134&lt;&gt;"",CONCATENATE("}",""),"")&amp;IF(OR(I134="true",I134="false",I134&lt;&gt;""), CONCATENATE(", veteran=", I134), ""),""),"")</f>
        <v>, zoneIds={176,681,108}, veteran=false</v>
      </c>
      <c r="BE134" s="21" t="str">
        <f>IF(A134&lt;&gt;"",IF(F134&lt;&gt;"Not in the game (anymore)",IF(A134&lt;&gt;"",", setType="&amp;G134,"")&amp;IF(J134="true",", multiTrialSet=true",""),"")
&amp; IF(AND(H134&lt;&gt;"",ISNUMBER(H134)),", undauntedChestId=" &amp; H134,""),"")</f>
        <v>, setType=LIBSETS_SETTYPE_DUNGEON</v>
      </c>
      <c r="BF134" s="21" t="str">
        <f>IF(A134&lt;&gt;"",IF(F134&lt;&gt;"Not in the game (anymore)",IF(AZ134&lt;&gt;"",", isProcSetAllowedInPvP="&amp; AZ134,"")
&amp; IF(F134&lt;&gt;"Not in the game (anymore)",
  IF(V134&lt;&gt;"",", dropMechanic={"&amp;V134&amp;IF(AB134&lt;&gt;"",","&amp;AB134,"")&amp;IF(AH134&lt;&gt;"",","&amp;AH134,"")&amp;IF(AM134&lt;&gt;"",","&amp;AM134,"")&amp;IF(AR134&lt;&gt;"",","&amp;AR134,"")&amp;IF(AW134&lt;&gt;"",","&amp;AW134,"")&amp;"}"
     &amp;IF(OR(W134&lt;&gt;"",AC134&lt;&gt;"",AI134&lt;&gt;"",AN134&lt;&gt;"",AS134&lt;&gt;"",AX134&lt;&gt;"",X134&lt;&gt;"",AD134&lt;&gt;"",AJ134&lt;&gt;"",AO134&lt;&gt;"",AT134&lt;&gt;"",AY134&lt;&gt;""),", dropMechanicDropLocationNames={"
        &amp; IF(OR(W134&lt;&gt;"",AC134&lt;&gt;"",AI134&lt;&gt;"",AN134&lt;&gt;"",AS134&lt;&gt;"",AX134&lt;&gt;""),"['en']={"&amp;IF(W134&lt;&gt;"","'"&amp;W134&amp;"',","'',")&amp;IF(AC134&lt;&gt;"","'"&amp;AC134&amp;"',","'',")&amp;IF(AI134&lt;&gt;"","'"&amp;AI134&amp;"',","'',")&amp;IF(AN134&lt;&gt;"","'"&amp;AN134&amp;"',","'',")&amp;IF(AS134&lt;&gt;"","'"&amp;AS134&amp;"',","'',")&amp;IF(AX134&lt;&gt;"","'"&amp;AX134&amp;"',","'',")&amp;"},","")
        &amp; IF(OR(X134&lt;&gt;"",AD134&lt;&gt;"",AJ134&lt;&gt;"",AO134&lt;&gt;"",AT134&lt;&gt;"",AY134&lt;&gt;""),"['de']={"&amp;IF(X134&lt;&gt;"","'"&amp;X134&amp;"',","'',")&amp;IF(AD134&lt;&gt;"","'"&amp;AD134&amp;"',","'',")&amp;IF(AJ134&lt;&gt;"","'"&amp;AJ134&amp;"',","'',")&amp;IF(AO134&lt;&gt;"","'"&amp;AO134&amp;"',","'',")&amp;IF(AT134&lt;&gt;"","'"&amp;AT134&amp;"',","'',")&amp;IF(AY134&lt;&gt;"","'"&amp;AY134&amp;"',","'',")&amp;"},","")
     &amp; "}",""),"")),""),"")</f>
        <v>, dropMechanic={LIBSETS_DROP_MECHANIC_GROUP_DUNGEON_BOSS,LIBSETS_DROP_MECHANIC_GROUP_DUNGEON_BOSS,LIBSETS_DROP_MECHANIC_GROUP_DUNGEON_BOSS}</v>
      </c>
      <c r="BG134" s="21" t="str">
        <f>IF(A134&lt;&gt;"",IF(F134&lt;&gt;"Not in the game (anymore)",
IF(OR(BA134&lt;&gt;"",BB134&lt;&gt;""),", addTooltip={" &amp; IF(BA134&lt;&gt;"","['en']='"&amp; BA134 &amp; "',","")  &amp; IF(AND(BA134&lt;&gt;"",BA134&lt;&gt;BB134), IF(BB134&lt;&gt;"","['de']='"&amp; BB134 &amp; "',",""),"") &amp; "},","")
&amp; "},"
&amp; IF(C134&lt;&gt;"",CONCATENATE(" --",C134," / ",B134,"   [",IF(R134&lt;&gt;"",R134,""),IF(AA134&lt;&gt;"",", "&amp;AA134,""),IF(AG134&lt;&gt;"",", "&amp;AG134,""),IF(AL134&lt;&gt;"",", "&amp;AL134,""),IF(AQ134&lt;&gt;"",", "&amp;AQ134,""),IF(AV134&lt;&gt;"",", "&amp;AV134,""),"]")),""),"")</f>
        <v>}, --Sunderflame / Trennflamme   [City of Ash I, City of Ash II, Greenshade]</v>
      </c>
    </row>
    <row r="135" spans="1:59" x14ac:dyDescent="0.25">
      <c r="A135" s="12">
        <v>160</v>
      </c>
      <c r="B135" t="s">
        <v>937</v>
      </c>
      <c r="C135" t="s">
        <v>938</v>
      </c>
      <c r="D135" s="3">
        <f>A135</f>
        <v>160</v>
      </c>
      <c r="E135" s="42"/>
      <c r="G135" s="8" t="s">
        <v>1477</v>
      </c>
      <c r="I135" t="s">
        <v>91</v>
      </c>
      <c r="J135" t="s">
        <v>91</v>
      </c>
      <c r="K135">
        <v>197</v>
      </c>
      <c r="L135">
        <v>197</v>
      </c>
      <c r="M135">
        <v>197</v>
      </c>
      <c r="O135" s="65" t="s">
        <v>50</v>
      </c>
      <c r="Q135" s="3">
        <f>IF(AND(G135&lt;&gt;"LIBSETS_SETTYPE_BATTLEGROUND",G135&lt;&gt;"LIBSETS_SETTYPE_SPECIAL"), IF(R135&lt;&gt;"",VLOOKUP(R135,'ESO zone constants'!$D$3:$H$10001,5,FALSE),""),"")</f>
        <v>176</v>
      </c>
      <c r="R135" t="str">
        <f>IF(AND(O135&lt;&gt;"",NOT(ISERROR(O135))),O135,
IF(AND(P135&lt;&gt;"",ISNUMBER(P135),P135&gt;0,NOT(ISNA(P135))),VLOOKUP(P135,'ESO zone constants'!$A$3:$D$9999,4,FALSE),
IF(AND(K135&lt;&gt;"",K135&gt;0,NOT(ISERROR(K135))),VLOOKUP(K135,'ESO dumped WayshrineInfo'!$K$3:$N$9994,4,FALSE),"")))</f>
        <v>City of Ash I</v>
      </c>
      <c r="T135" s="19" t="str">
        <f>IF(AND(S135&lt;&gt;"",NOT(ISERROR(S135))),S135,IF(Q135&lt;&gt;"",IF(NOT(ISERROR(VLOOKUP(Q135,'ESO Dungeon constants'!$D$3:$H$9999,5,FALSE))),VLOOKUP(Q135,'ESO Dungeon constants'!$D$3:$I$9999,6,FALSE),VLOOKUP(Q135,'ESO zone constants'!$H$3:$K$9987,4,FALSE)),""))</f>
        <v>DLC_BASE_GAME</v>
      </c>
      <c r="U135" s="3" t="str">
        <f>IF(T135&lt;&gt;"",VLOOKUP(T135,'LibSets constants'!$B$4:$C$1003,2,FALSE),"")</f>
        <v>Included in base game</v>
      </c>
      <c r="V135" s="33" t="s">
        <v>3356</v>
      </c>
      <c r="Y135" s="65">
        <v>681</v>
      </c>
      <c r="Z135" s="3">
        <f>IF(AND(G135&lt;&gt;"LIBSETS_SETTYPE_BATTLEGROUND",G135&lt;&gt;"LIBSETS_SETTYPE_SPECIAL"),
IF(AND(Y135&lt;&gt;"",ISNUMBER(Y135),NOT(ISNA(Y135))),Y135,
   IF(AND(L135&lt;&gt;"",ISNUMBER(L135),L135&gt;0,NOT(ISNA(L135))),VLOOKUP(L135,'ESO dumped WayshrineInfo'!$K$3:$L$9994,2,FALSE),"")
),"")</f>
        <v>681</v>
      </c>
      <c r="AA135" t="str">
        <f>IF(AND(Z135&lt;&gt;"",ISNUMBER(Z135),NOT(ISNA(Z135))),VLOOKUP(Z135,'ESO zone constants'!$A$3:$D$9999,4,FALSE),"")</f>
        <v>City of Ash II</v>
      </c>
      <c r="AB135" s="33" t="s">
        <v>3356</v>
      </c>
      <c r="AC135" s="43"/>
      <c r="AD135" s="43"/>
      <c r="AE135" s="43"/>
      <c r="AF135" s="3">
        <f>IF(AND(G135&lt;&gt;"LIBSETS_SETTYPE_BATTLEGROUND",G135&lt;&gt;"LIBSETS_SETTYPE_SPECIAL"),
IF(AND(AE135&lt;&gt;"",ISNUMBER(AE135),NOT(ISNA(AE135))),AE135,
   IF(AND(M135&lt;&gt;"",ISNUMBER(M135),M135&gt;0,NOT(ISNA(M135))),VLOOKUP(M135,'ESO dumped WayshrineInfo'!$K$3:$L$9994,2,FALSE),"")
),"")</f>
        <v>108</v>
      </c>
      <c r="AG135" t="str">
        <f>IF(AND(AF135&lt;&gt;"",ISNUMBER(AF135),NOT(ISNA(AF135))),VLOOKUP(AF135,'ESO zone constants'!$A$3:$D$9999,4,FALSE),"")</f>
        <v>Greenshade</v>
      </c>
      <c r="AH135" s="96" t="s">
        <v>3356</v>
      </c>
      <c r="AI135" s="43"/>
      <c r="AJ135" s="43"/>
      <c r="AK135" s="3" t="str">
        <f>IF(AND(G135&lt;&gt;"LIBSETS_SETTYPE_BATTLEGROUND",G135&lt;&gt;"LIBSETS_SETTYPE_SPECIAL"),IF(AL135&lt;&gt;"",VLOOKUP(AL135,'ESO zone constants'!$D$3:$H$4953,5,FALSE),""),"")</f>
        <v/>
      </c>
      <c r="AM135" s="44"/>
      <c r="AN135" s="43"/>
      <c r="AO135" s="43"/>
      <c r="AP135" s="3" t="str">
        <f>IF(AND(G135&lt;&gt;"LIBSETS_SETTYPE_BATTLEGROUND",G135&lt;&gt;"LIBSETS_SETTYPE_SPECIAL"),IF(AQ135&lt;&gt;"",VLOOKUP(AQ135,'ESO zone constants'!$D$3:$H$4953,5,FALSE),""),"")</f>
        <v/>
      </c>
      <c r="AR135" s="44"/>
      <c r="AS135" s="43"/>
      <c r="AT135" s="43"/>
      <c r="AU135" s="3" t="str">
        <f>IF(AND(G135&lt;&gt;"LIBSETS_SETTYPE_BATTLEGROUND",G135&lt;&gt;"LIBSETS_SETTYPE_SPECIAL"),IF(AV135&lt;&gt;"",VLOOKUP(AV135,'ESO zone constants'!$D$3:$H$4953,5,FALSE),""),"")</f>
        <v/>
      </c>
      <c r="AW135" s="44"/>
      <c r="AX135" s="43"/>
      <c r="AY135" s="43"/>
      <c r="AZ135" s="83" t="s">
        <v>2667</v>
      </c>
      <c r="BA135" s="83"/>
      <c r="BB135" s="83"/>
      <c r="BC135" s="21" t="str">
        <f>IF(A135="???","--","")&amp;IF(F135&lt;&gt;"Not in the game (anymore)",IF(A135&lt;&gt;"",CONCATENATE("[",A135,"] = {wayshrines={")&amp;IF(K135&lt;&gt;"",CONCATENATE(K135,","),"")&amp;IF(L135&lt;&gt;"",CONCATENATE(L135,","),"")&amp;IF(M135&lt;&gt;"",CONCATENATE(M135,","),"")&amp;CONCATENATE("}")&amp;IF(VALUE(N135)&gt;0,CONCATENATE(", traitsNeeded=",N135),"")&amp;CONCATENATE(", dlcId=",IF(T135&lt;&gt;"",T135,"DLC_BASE_GAME")),""),"")</f>
        <v>[160] = {wayshrines={197,197,197,}, dlcId=DLC_BASE_GAME</v>
      </c>
      <c r="BD135" s="21" t="str">
        <f>IF(F135&lt;&gt;"Not in the game (anymore)",IF(A135&lt;&gt;"",IF(Q135&lt;&gt;"",CONCATENATE(", zoneIds={",Q135),"")&amp;IF(Z135&lt;&gt;"",CONCATENATE(",",Z135),"")&amp;IF(AF135&lt;&gt;"",CONCATENATE(",",AF135),"")&amp;IF(AK135&lt;&gt;"",CONCATENATE(",",AK135),"")&amp;IF(AP135&lt;&gt;"",CONCATENATE(",",AP135),"")&amp;IF(AU135&lt;&gt;"",CONCATENATE(",",AU135),"")&amp;IF(Q135&lt;&gt;"",CONCATENATE("}",""),"")&amp;IF(OR(I135="true",I135="false",I135&lt;&gt;""), CONCATENATE(", veteran=", I135), ""),""),"")</f>
        <v>, zoneIds={176,681,108}, veteran=false</v>
      </c>
      <c r="BE135" s="21" t="str">
        <f>IF(A135&lt;&gt;"",IF(F135&lt;&gt;"Not in the game (anymore)",IF(A135&lt;&gt;"",", setType="&amp;G135,"")&amp;IF(J135="true",", multiTrialSet=true",""),"")
&amp; IF(AND(H135&lt;&gt;"",ISNUMBER(H135)),", undauntedChestId=" &amp; H135,""),"")</f>
        <v>, setType=LIBSETS_SETTYPE_DUNGEON</v>
      </c>
      <c r="BF135" s="21" t="str">
        <f>IF(A135&lt;&gt;"",IF(F135&lt;&gt;"Not in the game (anymore)",IF(AZ135&lt;&gt;"",", isProcSetAllowedInPvP="&amp; AZ135,"")
&amp; IF(F135&lt;&gt;"Not in the game (anymore)",
  IF(V135&lt;&gt;"",", dropMechanic={"&amp;V135&amp;IF(AB135&lt;&gt;"",","&amp;AB135,"")&amp;IF(AH135&lt;&gt;"",","&amp;AH135,"")&amp;IF(AM135&lt;&gt;"",","&amp;AM135,"")&amp;IF(AR135&lt;&gt;"",","&amp;AR135,"")&amp;IF(AW135&lt;&gt;"",","&amp;AW135,"")&amp;"}"
     &amp;IF(OR(W135&lt;&gt;"",AC135&lt;&gt;"",AI135&lt;&gt;"",AN135&lt;&gt;"",AS135&lt;&gt;"",AX135&lt;&gt;"",X135&lt;&gt;"",AD135&lt;&gt;"",AJ135&lt;&gt;"",AO135&lt;&gt;"",AT135&lt;&gt;"",AY135&lt;&gt;""),", dropMechanicDropLocationNames={"
        &amp; IF(OR(W135&lt;&gt;"",AC135&lt;&gt;"",AI135&lt;&gt;"",AN135&lt;&gt;"",AS135&lt;&gt;"",AX135&lt;&gt;""),"['en']={"&amp;IF(W135&lt;&gt;"","'"&amp;W135&amp;"',","'',")&amp;IF(AC135&lt;&gt;"","'"&amp;AC135&amp;"',","'',")&amp;IF(AI135&lt;&gt;"","'"&amp;AI135&amp;"',","'',")&amp;IF(AN135&lt;&gt;"","'"&amp;AN135&amp;"',","'',")&amp;IF(AS135&lt;&gt;"","'"&amp;AS135&amp;"',","'',")&amp;IF(AX135&lt;&gt;"","'"&amp;AX135&amp;"',","'',")&amp;"},","")
        &amp; IF(OR(X135&lt;&gt;"",AD135&lt;&gt;"",AJ135&lt;&gt;"",AO135&lt;&gt;"",AT135&lt;&gt;"",AY135&lt;&gt;""),"['de']={"&amp;IF(X135&lt;&gt;"","'"&amp;X135&amp;"',","'',")&amp;IF(AD135&lt;&gt;"","'"&amp;AD135&amp;"',","'',")&amp;IF(AJ135&lt;&gt;"","'"&amp;AJ135&amp;"',","'',")&amp;IF(AO135&lt;&gt;"","'"&amp;AO135&amp;"',","'',")&amp;IF(AT135&lt;&gt;"","'"&amp;AT135&amp;"',","'',")&amp;IF(AY135&lt;&gt;"","'"&amp;AY135&amp;"',","'',")&amp;"},","")
     &amp; "}",""),"")),""),"")</f>
        <v>, dropMechanic={LIBSETS_DROP_MECHANIC_GROUP_DUNGEON_BOSS,LIBSETS_DROP_MECHANIC_GROUP_DUNGEON_BOSS,LIBSETS_DROP_MECHANIC_GROUP_DUNGEON_BOSS}</v>
      </c>
      <c r="BG135" s="21" t="str">
        <f>IF(A135&lt;&gt;"",IF(F135&lt;&gt;"Not in the game (anymore)",
IF(OR(BA135&lt;&gt;"",BB135&lt;&gt;""),", addTooltip={" &amp; IF(BA135&lt;&gt;"","['en']='"&amp; BA135 &amp; "',","")  &amp; IF(AND(BA135&lt;&gt;"",BA135&lt;&gt;BB135), IF(BB135&lt;&gt;"","['de']='"&amp; BB135 &amp; "',",""),"") &amp; "},","")
&amp; "},"
&amp; IF(C135&lt;&gt;"",CONCATENATE(" --",C135," / ",B135,"   [",IF(R135&lt;&gt;"",R135,""),IF(AA135&lt;&gt;"",", "&amp;AA135,""),IF(AG135&lt;&gt;"",", "&amp;AG135,""),IF(AL135&lt;&gt;"",", "&amp;AL135,""),IF(AQ135&lt;&gt;"",", "&amp;AQ135,""),IF(AV135&lt;&gt;"",", "&amp;AV135,""),"]")),""),"")</f>
        <v>}, --Burning Spellweave / Branntzauberweber   [City of Ash I, City of Ash II, Greenshade]</v>
      </c>
    </row>
    <row r="136" spans="1:59" x14ac:dyDescent="0.25">
      <c r="A136" s="5">
        <v>161</v>
      </c>
      <c r="B136" t="s">
        <v>939</v>
      </c>
      <c r="C136" t="s">
        <v>940</v>
      </c>
      <c r="D136" s="3">
        <f>A136</f>
        <v>161</v>
      </c>
      <c r="G136" s="8" t="s">
        <v>1474</v>
      </c>
      <c r="I136" t="s">
        <v>91</v>
      </c>
      <c r="J136" t="s">
        <v>91</v>
      </c>
      <c r="K136">
        <v>234</v>
      </c>
      <c r="L136">
        <v>234</v>
      </c>
      <c r="M136">
        <v>234</v>
      </c>
      <c r="N136">
        <v>9</v>
      </c>
      <c r="Q136" s="3">
        <f>IF(AND(G136&lt;&gt;"LIBSETS_SETTYPE_BATTLEGROUND",G136&lt;&gt;"LIBSETS_SETTYPE_SPECIAL"), IF(R136&lt;&gt;"",VLOOKUP(R136,'ESO zone constants'!$D$3:$H$10001,5,FALSE),""),"")</f>
        <v>888</v>
      </c>
      <c r="R136" t="str">
        <f>IF(AND(O136&lt;&gt;"",NOT(ISERROR(O136))),O136,
IF(AND(P136&lt;&gt;"",ISNUMBER(P136),P136&gt;0,NOT(ISNA(P136))),VLOOKUP(P136,'ESO zone constants'!$A$3:$D$9999,4,FALSE),
IF(AND(K136&lt;&gt;"",K136&gt;0,NOT(ISERROR(K136))),VLOOKUP(K136,'ESO dumped WayshrineInfo'!$K$3:$N$9994,4,FALSE),"")))</f>
        <v>Craglorn</v>
      </c>
      <c r="T136" s="19" t="str">
        <f>IF(AND(S136&lt;&gt;"",NOT(ISERROR(S136))),S136,IF(Q136&lt;&gt;"",IF(NOT(ISERROR(VLOOKUP(Q136,'ESO Dungeon constants'!$D$3:$H$9999,5,FALSE))),VLOOKUP(Q136,'ESO Dungeon constants'!$D$3:$I$9999,6,FALSE),VLOOKUP(Q136,'ESO zone constants'!$H$3:$K$9987,4,FALSE)),""))</f>
        <v>DLC_BASE_GAME</v>
      </c>
      <c r="U136" s="3" t="str">
        <f>IF(T136&lt;&gt;"",VLOOKUP(T136,'LibSets constants'!$B$4:$C$1003,2,FALSE),"")</f>
        <v>Included in base game</v>
      </c>
      <c r="V136" s="33" t="s">
        <v>3359</v>
      </c>
      <c r="Y136" s="65"/>
      <c r="Z136" s="3">
        <f>IF(AND(G136&lt;&gt;"LIBSETS_SETTYPE_BATTLEGROUND",G136&lt;&gt;"LIBSETS_SETTYPE_SPECIAL"),
IF(AND(Y136&lt;&gt;"",ISNUMBER(Y136),NOT(ISNA(Y136))),Y136,
   IF(AND(L136&lt;&gt;"",ISNUMBER(L136),L136&gt;0,NOT(ISNA(L136))),VLOOKUP(L136,'ESO dumped WayshrineInfo'!$K$3:$L$9994,2,FALSE),"")
),"")</f>
        <v>888</v>
      </c>
      <c r="AA136" t="str">
        <f>IF(AND(Z136&lt;&gt;"",ISNUMBER(Z136),NOT(ISNA(Z136))),VLOOKUP(Z136,'ESO zone constants'!$A$3:$D$9999,4,FALSE),"")</f>
        <v>Craglorn</v>
      </c>
      <c r="AB136" s="33" t="s">
        <v>3359</v>
      </c>
      <c r="AC136" s="43"/>
      <c r="AD136" s="43"/>
      <c r="AE136" s="43"/>
      <c r="AF136" s="3">
        <f>IF(AND(G136&lt;&gt;"LIBSETS_SETTYPE_BATTLEGROUND",G136&lt;&gt;"LIBSETS_SETTYPE_SPECIAL"),
IF(AND(AE136&lt;&gt;"",ISNUMBER(AE136),NOT(ISNA(AE136))),AE136,
   IF(AND(M136&lt;&gt;"",ISNUMBER(M136),M136&gt;0,NOT(ISNA(M136))),VLOOKUP(M136,'ESO dumped WayshrineInfo'!$K$3:$L$9994,2,FALSE),"")
),"")</f>
        <v>888</v>
      </c>
      <c r="AG136" t="str">
        <f>IF(AND(AF136&lt;&gt;"",ISNUMBER(AF136),NOT(ISNA(AF136))),VLOOKUP(AF136,'ESO zone constants'!$A$3:$D$9999,4,FALSE),"")</f>
        <v>Craglorn</v>
      </c>
      <c r="AH136" s="44"/>
      <c r="AI136" s="43"/>
      <c r="AJ136" s="43"/>
      <c r="AK136" s="3" t="str">
        <f>IF(AND(G136&lt;&gt;"LIBSETS_SETTYPE_BATTLEGROUND",G136&lt;&gt;"LIBSETS_SETTYPE_SPECIAL"),IF(AL136&lt;&gt;"",VLOOKUP(AL136,'ESO zone constants'!$D$3:$H$4953,5,FALSE),""),"")</f>
        <v/>
      </c>
      <c r="AM136" s="44"/>
      <c r="AN136" s="43"/>
      <c r="AO136" s="43"/>
      <c r="AP136" s="3" t="str">
        <f>IF(AND(G136&lt;&gt;"LIBSETS_SETTYPE_BATTLEGROUND",G136&lt;&gt;"LIBSETS_SETTYPE_SPECIAL"),IF(AQ136&lt;&gt;"",VLOOKUP(AQ136,'ESO zone constants'!$D$3:$H$4953,5,FALSE),""),"")</f>
        <v/>
      </c>
      <c r="AR136" s="44"/>
      <c r="AS136" s="43"/>
      <c r="AT136" s="43"/>
      <c r="AU136" s="3" t="str">
        <f>IF(AND(G136&lt;&gt;"LIBSETS_SETTYPE_BATTLEGROUND",G136&lt;&gt;"LIBSETS_SETTYPE_SPECIAL"),IF(AV136&lt;&gt;"",VLOOKUP(AV136,'ESO zone constants'!$D$3:$H$4953,5,FALSE),""),"")</f>
        <v/>
      </c>
      <c r="AW136" s="44"/>
      <c r="AX136" s="43"/>
      <c r="AY136" s="43"/>
      <c r="AZ136" s="83" t="s">
        <v>2667</v>
      </c>
      <c r="BA136" s="83"/>
      <c r="BB136" s="83"/>
      <c r="BC136" s="21" t="str">
        <f>IF(A136="???","--","")&amp;IF(F136&lt;&gt;"Not in the game (anymore)",IF(A136&lt;&gt;"",CONCATENATE("[",A136,"] = {wayshrines={")&amp;IF(K136&lt;&gt;"",CONCATENATE(K136,","),"")&amp;IF(L136&lt;&gt;"",CONCATENATE(L136,","),"")&amp;IF(M136&lt;&gt;"",CONCATENATE(M136,","),"")&amp;CONCATENATE("}")&amp;IF(VALUE(N136)&gt;0,CONCATENATE(", traitsNeeded=",N136),"")&amp;CONCATENATE(", dlcId=",IF(T136&lt;&gt;"",T136,"DLC_BASE_GAME")),""),"")</f>
        <v>[161] = {wayshrines={234,234,234,}, traitsNeeded=9, dlcId=DLC_BASE_GAME</v>
      </c>
      <c r="BD136" s="21" t="str">
        <f>IF(F136&lt;&gt;"Not in the game (anymore)",IF(A136&lt;&gt;"",IF(Q136&lt;&gt;"",CONCATENATE(", zoneIds={",Q136),"")&amp;IF(Z136&lt;&gt;"",CONCATENATE(",",Z136),"")&amp;IF(AF136&lt;&gt;"",CONCATENATE(",",AF136),"")&amp;IF(AK136&lt;&gt;"",CONCATENATE(",",AK136),"")&amp;IF(AP136&lt;&gt;"",CONCATENATE(",",AP136),"")&amp;IF(AU136&lt;&gt;"",CONCATENATE(",",AU136),"")&amp;IF(Q136&lt;&gt;"",CONCATENATE("}",""),"")&amp;IF(OR(I136="true",I136="false",I136&lt;&gt;""), CONCATENATE(", veteran=", I136), ""),""),"")</f>
        <v>, zoneIds={888,888,888}, veteran=false</v>
      </c>
      <c r="BE136" s="21" t="str">
        <f>IF(A136&lt;&gt;"",IF(F136&lt;&gt;"Not in the game (anymore)",IF(A136&lt;&gt;"",", setType="&amp;G136,"")&amp;IF(J136="true",", multiTrialSet=true",""),"")
&amp; IF(AND(H136&lt;&gt;"",ISNUMBER(H136)),", undauntedChestId=" &amp; H136,""),"")</f>
        <v>, setType=LIBSETS_SETTYPE_CRAFTED</v>
      </c>
      <c r="BF136" s="21" t="str">
        <f>IF(A136&lt;&gt;"",IF(F136&lt;&gt;"Not in the game (anymore)",IF(AZ136&lt;&gt;"",", isProcSetAllowedInPvP="&amp; AZ136,"")
&amp; IF(F136&lt;&gt;"Not in the game (anymore)",
  IF(V136&lt;&gt;"",", dropMechanic={"&amp;V136&amp;IF(AB136&lt;&gt;"",","&amp;AB136,"")&amp;IF(AH136&lt;&gt;"",","&amp;AH136,"")&amp;IF(AM136&lt;&gt;"",","&amp;AM136,"")&amp;IF(AR136&lt;&gt;"",","&amp;AR136,"")&amp;IF(AW136&lt;&gt;"",","&amp;AW136,"")&amp;"}"
     &amp;IF(OR(W136&lt;&gt;"",AC136&lt;&gt;"",AI136&lt;&gt;"",AN136&lt;&gt;"",AS136&lt;&gt;"",AX136&lt;&gt;"",X136&lt;&gt;"",AD136&lt;&gt;"",AJ136&lt;&gt;"",AO136&lt;&gt;"",AT136&lt;&gt;"",AY136&lt;&gt;""),", dropMechanicDropLocationNames={"
        &amp; IF(OR(W136&lt;&gt;"",AC136&lt;&gt;"",AI136&lt;&gt;"",AN136&lt;&gt;"",AS136&lt;&gt;"",AX136&lt;&gt;""),"['en']={"&amp;IF(W136&lt;&gt;"","'"&amp;W136&amp;"',","'',")&amp;IF(AC136&lt;&gt;"","'"&amp;AC136&amp;"',","'',")&amp;IF(AI136&lt;&gt;"","'"&amp;AI136&amp;"',","'',")&amp;IF(AN136&lt;&gt;"","'"&amp;AN136&amp;"',","'',")&amp;IF(AS136&lt;&gt;"","'"&amp;AS136&amp;"',","'',")&amp;IF(AX136&lt;&gt;"","'"&amp;AX136&amp;"',","'',")&amp;"},","")
        &amp; IF(OR(X136&lt;&gt;"",AD136&lt;&gt;"",AJ136&lt;&gt;"",AO136&lt;&gt;"",AT136&lt;&gt;"",AY136&lt;&gt;""),"['de']={"&amp;IF(X136&lt;&gt;"","'"&amp;X136&amp;"',","'',")&amp;IF(AD136&lt;&gt;"","'"&amp;AD136&amp;"',","'',")&amp;IF(AJ136&lt;&gt;"","'"&amp;AJ136&amp;"',","'',")&amp;IF(AO136&lt;&gt;"","'"&amp;AO136&amp;"',","'',")&amp;IF(AT136&lt;&gt;"","'"&amp;AT136&amp;"',","'',")&amp;IF(AY136&lt;&gt;"","'"&amp;AY136&amp;"',","'',")&amp;"},","")
     &amp; "}",""),"")),""),"")</f>
        <v>, dropMechanic={LIBSETS_DROP_MECHANIC_CRAFTED,LIBSETS_DROP_MECHANIC_CRAFTED}</v>
      </c>
      <c r="BG136" s="21" t="str">
        <f>IF(A136&lt;&gt;"",IF(F136&lt;&gt;"Not in the game (anymore)",
IF(OR(BA136&lt;&gt;"",BB136&lt;&gt;""),", addTooltip={" &amp; IF(BA136&lt;&gt;"","['en']='"&amp; BA136 &amp; "',","")  &amp; IF(AND(BA136&lt;&gt;"",BA136&lt;&gt;BB136), IF(BB136&lt;&gt;"","['de']='"&amp; BB136 &amp; "',",""),"") &amp; "},","")
&amp; "},"
&amp; IF(C136&lt;&gt;"",CONCATENATE(" --",C136," / ",B136,"   [",IF(R136&lt;&gt;"",R136,""),IF(AA136&lt;&gt;"",", "&amp;AA136,""),IF(AG136&lt;&gt;"",", "&amp;AG136,""),IF(AL136&lt;&gt;"",", "&amp;AL136,""),IF(AQ136&lt;&gt;"",", "&amp;AQ136,""),IF(AV136&lt;&gt;"",", "&amp;AV136,""),"]")),""),"")</f>
        <v>}, --Twice-Born Star / Doppelstern   [Craglorn, Craglorn, Craglorn]</v>
      </c>
    </row>
    <row r="137" spans="1:59" x14ac:dyDescent="0.25">
      <c r="A137" s="5">
        <v>162</v>
      </c>
      <c r="B137" t="s">
        <v>941</v>
      </c>
      <c r="C137" t="s">
        <v>24</v>
      </c>
      <c r="D137" s="3">
        <f>A137</f>
        <v>162</v>
      </c>
      <c r="G137" s="8" t="s">
        <v>1479</v>
      </c>
      <c r="H137" s="93">
        <v>2</v>
      </c>
      <c r="I137" t="s">
        <v>1466</v>
      </c>
      <c r="J137" t="s">
        <v>91</v>
      </c>
      <c r="K137">
        <v>266</v>
      </c>
      <c r="L137">
        <v>266</v>
      </c>
      <c r="M137">
        <v>266</v>
      </c>
      <c r="O137" s="65" t="s">
        <v>63</v>
      </c>
      <c r="Q137" s="3">
        <f>IF(AND(G137&lt;&gt;"LIBSETS_SETTYPE_BATTLEGROUND",G137&lt;&gt;"LIBSETS_SETTYPE_SPECIAL"), IF(R137&lt;&gt;"",VLOOKUP(R137,'ESO zone constants'!$D$3:$H$10001,5,FALSE),""),"")</f>
        <v>934</v>
      </c>
      <c r="R137" t="str">
        <f>IF(AND(O137&lt;&gt;"",NOT(ISERROR(O137))),O137,
IF(AND(P137&lt;&gt;"",ISNUMBER(P137),P137&gt;0,NOT(ISNA(P137))),VLOOKUP(P137,'ESO zone constants'!$A$3:$D$9999,4,FALSE),
IF(AND(K137&lt;&gt;"",K137&gt;0,NOT(ISERROR(K137))),VLOOKUP(K137,'ESO dumped WayshrineInfo'!$K$3:$N$9994,4,FALSE),"")))</f>
        <v>Fungal Grotto II</v>
      </c>
      <c r="T137" s="19" t="str">
        <f>IF(AND(S137&lt;&gt;"",NOT(ISERROR(S137))),S137,IF(Q137&lt;&gt;"",IF(NOT(ISERROR(VLOOKUP(Q137,'ESO Dungeon constants'!$D$3:$H$9999,5,FALSE))),VLOOKUP(Q137,'ESO Dungeon constants'!$D$3:$I$9999,6,FALSE),VLOOKUP(Q137,'ESO zone constants'!$H$3:$K$9987,4,FALSE)),""))</f>
        <v>DLC_BASE_GAME</v>
      </c>
      <c r="U137" s="3" t="str">
        <f>IF(T137&lt;&gt;"",VLOOKUP(T137,'LibSets constants'!$B$4:$C$1003,2,FALSE),"")</f>
        <v>Included in base game</v>
      </c>
      <c r="V137" s="33" t="s">
        <v>1544</v>
      </c>
      <c r="W137" s="3" t="s">
        <v>1634</v>
      </c>
      <c r="X137" s="3" t="s">
        <v>1634</v>
      </c>
      <c r="Y137" s="65"/>
      <c r="Z137" s="3">
        <f>IF(AND(G137&lt;&gt;"LIBSETS_SETTYPE_BATTLEGROUND",G137&lt;&gt;"LIBSETS_SETTYPE_SPECIAL"),
IF(AND(Y137&lt;&gt;"",ISNUMBER(Y137),NOT(ISNA(Y137))),Y137,
   IF(AND(L137&lt;&gt;"",ISNUMBER(L137),L137&gt;0,NOT(ISNA(L137))),VLOOKUP(L137,'ESO dumped WayshrineInfo'!$K$3:$L$9994,2,FALSE),"")
),"")</f>
        <v>41</v>
      </c>
      <c r="AA137" t="str">
        <f>IF(AND(Z137&lt;&gt;"",ISNUMBER(Z137),NOT(ISNA(Z137))),VLOOKUP(Z137,'ESO zone constants'!$A$3:$D$9999,4,FALSE),"")</f>
        <v>Stonefalls</v>
      </c>
      <c r="AC137" s="39"/>
      <c r="AD137" s="39"/>
      <c r="AE137" s="39"/>
      <c r="AF137" s="3">
        <f>IF(AND(G137&lt;&gt;"LIBSETS_SETTYPE_BATTLEGROUND",G137&lt;&gt;"LIBSETS_SETTYPE_SPECIAL"),
IF(AND(AE137&lt;&gt;"",ISNUMBER(AE137),NOT(ISNA(AE137))),AE137,
   IF(AND(M137&lt;&gt;"",ISNUMBER(M137),M137&gt;0,NOT(ISNA(M137))),VLOOKUP(M137,'ESO dumped WayshrineInfo'!$K$3:$L$9994,2,FALSE),"")
),"")</f>
        <v>41</v>
      </c>
      <c r="AG137" t="str">
        <f>IF(AND(AF137&lt;&gt;"",ISNUMBER(AF137),NOT(ISNA(AF137))),VLOOKUP(AF137,'ESO zone constants'!$A$3:$D$9999,4,FALSE),"")</f>
        <v>Stonefalls</v>
      </c>
      <c r="AH137" s="44"/>
      <c r="AI137" s="39"/>
      <c r="AJ137" s="39"/>
      <c r="AK137" s="3" t="str">
        <f>IF(AND(G137&lt;&gt;"LIBSETS_SETTYPE_BATTLEGROUND",G137&lt;&gt;"LIBSETS_SETTYPE_SPECIAL"),IF(AL137&lt;&gt;"",VLOOKUP(AL137,'ESO zone constants'!$D$3:$H$4953,5,FALSE),""),"")</f>
        <v/>
      </c>
      <c r="AM137" s="44"/>
      <c r="AN137" s="39"/>
      <c r="AO137" s="39"/>
      <c r="AP137" s="3" t="str">
        <f>IF(AND(G137&lt;&gt;"LIBSETS_SETTYPE_BATTLEGROUND",G137&lt;&gt;"LIBSETS_SETTYPE_SPECIAL"),IF(AQ137&lt;&gt;"",VLOOKUP(AQ137,'ESO zone constants'!$D$3:$H$4953,5,FALSE),""),"")</f>
        <v/>
      </c>
      <c r="AR137" s="44"/>
      <c r="AS137" s="39"/>
      <c r="AT137" s="39"/>
      <c r="AU137" s="3" t="str">
        <f>IF(AND(G137&lt;&gt;"LIBSETS_SETTYPE_BATTLEGROUND",G137&lt;&gt;"LIBSETS_SETTYPE_SPECIAL"),IF(AV137&lt;&gt;"",VLOOKUP(AV137,'ESO zone constants'!$D$3:$H$4953,5,FALSE),""),"")</f>
        <v/>
      </c>
      <c r="AW137" s="44"/>
      <c r="AX137" s="39"/>
      <c r="AY137" s="39"/>
      <c r="AZ137" s="83" t="s">
        <v>2667</v>
      </c>
      <c r="BA137" s="83"/>
      <c r="BB137" s="83"/>
      <c r="BC137" s="21" t="str">
        <f>IF(A137="???","--","")&amp;IF(F137&lt;&gt;"Not in the game (anymore)",IF(A137&lt;&gt;"",CONCATENATE("[",A137,"] = {wayshrines={")&amp;IF(K137&lt;&gt;"",CONCATENATE(K137,","),"")&amp;IF(L137&lt;&gt;"",CONCATENATE(L137,","),"")&amp;IF(M137&lt;&gt;"",CONCATENATE(M137,","),"")&amp;CONCATENATE("}")&amp;IF(VALUE(N137)&gt;0,CONCATENATE(", traitsNeeded=",N137),"")&amp;CONCATENATE(", dlcId=",IF(T137&lt;&gt;"",T137,"DLC_BASE_GAME")),""),"")</f>
        <v>[162] = {wayshrines={266,266,266,}, dlcId=DLC_BASE_GAME</v>
      </c>
      <c r="BD137" s="21" t="str">
        <f>IF(F137&lt;&gt;"Not in the game (anymore)",IF(A137&lt;&gt;"",IF(Q137&lt;&gt;"",CONCATENATE(", zoneIds={",Q137),"")&amp;IF(Z137&lt;&gt;"",CONCATENATE(",",Z137),"")&amp;IF(AF137&lt;&gt;"",CONCATENATE(",",AF137),"")&amp;IF(AK137&lt;&gt;"",CONCATENATE(",",AK137),"")&amp;IF(AP137&lt;&gt;"",CONCATENATE(",",AP137),"")&amp;IF(AU137&lt;&gt;"",CONCATENATE(",",AU137),"")&amp;IF(Q137&lt;&gt;"",CONCATENATE("}",""),"")&amp;IF(OR(I137="true",I137="false",I137&lt;&gt;""), CONCATENATE(", veteran=", I137), ""),""),"")</f>
        <v>, zoneIds={934,41,41}, veteran={[EQUIP_TYPE_HEAD]=true, [EQUIP_TYPE_SHOULDERS]=false}</v>
      </c>
      <c r="BE137" s="21" t="str">
        <f>IF(A137&lt;&gt;"",IF(F137&lt;&gt;"Not in the game (anymore)",IF(A137&lt;&gt;"",", setType="&amp;G137,"")&amp;IF(J137="true",", multiTrialSet=true",""),"")
&amp; IF(AND(H137&lt;&gt;"",ISNUMBER(H137)),", undauntedChestId=" &amp; H137,""),"")</f>
        <v>, setType=LIBSETS_SETTYPE_MONSTER, undauntedChestId=2</v>
      </c>
      <c r="BF137" s="21" t="str">
        <f>IF(A137&lt;&gt;"",IF(F137&lt;&gt;"Not in the game (anymore)",IF(AZ137&lt;&gt;"",", isProcSetAllowedInPvP="&amp; AZ137,"")
&amp; IF(F137&lt;&gt;"Not in the game (anymore)",
  IF(V137&lt;&gt;"",", dropMechanic={"&amp;V137&amp;IF(AB137&lt;&gt;"",","&amp;AB137,"")&amp;IF(AH137&lt;&gt;"",","&amp;AH137,"")&amp;IF(AM137&lt;&gt;"",","&amp;AM137,"")&amp;IF(AR137&lt;&gt;"",","&amp;AR137,"")&amp;IF(AW137&lt;&gt;"",","&amp;AW137,"")&amp;"}"
     &amp;IF(OR(W137&lt;&gt;"",AC137&lt;&gt;"",AI137&lt;&gt;"",AN137&lt;&gt;"",AS137&lt;&gt;"",AX137&lt;&gt;"",X137&lt;&gt;"",AD137&lt;&gt;"",AJ137&lt;&gt;"",AO137&lt;&gt;"",AT137&lt;&gt;"",AY137&lt;&gt;""),", dropMechanicDropLocationNames={"
        &amp; IF(OR(W137&lt;&gt;"",AC137&lt;&gt;"",AI137&lt;&gt;"",AN137&lt;&gt;"",AS137&lt;&gt;"",AX137&lt;&gt;""),"['en']={"&amp;IF(W137&lt;&gt;"","'"&amp;W137&amp;"',","'',")&amp;IF(AC137&lt;&gt;"","'"&amp;AC137&amp;"',","'',")&amp;IF(AI137&lt;&gt;"","'"&amp;AI137&amp;"',","'',")&amp;IF(AN137&lt;&gt;"","'"&amp;AN137&amp;"',","'',")&amp;IF(AS137&lt;&gt;"","'"&amp;AS137&amp;"',","'',")&amp;IF(AX137&lt;&gt;"","'"&amp;AX137&amp;"',","'',")&amp;"},","")
        &amp; IF(OR(X137&lt;&gt;"",AD137&lt;&gt;"",AJ137&lt;&gt;"",AO137&lt;&gt;"",AT137&lt;&gt;"",AY137&lt;&gt;""),"['de']={"&amp;IF(X137&lt;&gt;"","'"&amp;X137&amp;"',","'',")&amp;IF(AD137&lt;&gt;"","'"&amp;AD137&amp;"',","'',")&amp;IF(AJ137&lt;&gt;"","'"&amp;AJ137&amp;"',","'',")&amp;IF(AO137&lt;&gt;"","'"&amp;AO137&amp;"',","'',")&amp;IF(AT137&lt;&gt;"","'"&amp;AT137&amp;"',","'',")&amp;IF(AY137&lt;&gt;"","'"&amp;AY137&amp;"',","'',")&amp;"},","")
     &amp; "}",""),"")),""),"")</f>
        <v>, dropMechanic={LIBSETS_DROP_MECHANIC_MONSTER_NAME}, dropMechanicDropLocationNames={['en']={'Vila Theran','','','','','',},['de']={'Vila Theran','','','','','',},}</v>
      </c>
      <c r="BG137" s="21" t="str">
        <f>IF(A137&lt;&gt;"",IF(F137&lt;&gt;"Not in the game (anymore)",
IF(OR(BA137&lt;&gt;"",BB137&lt;&gt;""),", addTooltip={" &amp; IF(BA137&lt;&gt;"","['en']='"&amp; BA137 &amp; "',","")  &amp; IF(AND(BA137&lt;&gt;"",BA137&lt;&gt;BB137), IF(BB137&lt;&gt;"","['de']='"&amp; BB137 &amp; "',",""),"") &amp; "},","")
&amp; "},"
&amp; IF(C137&lt;&gt;"",CONCATENATE(" --",C137," / ",B137,"   [",IF(R137&lt;&gt;"",R137,""),IF(AA137&lt;&gt;"",", "&amp;AA137,""),IF(AG137&lt;&gt;"",", "&amp;AG137,""),IF(AL137&lt;&gt;"",", "&amp;AL137,""),IF(AQ137&lt;&gt;"",", "&amp;AQ137,""),IF(AV137&lt;&gt;"",", "&amp;AV137,""),"]")),""),"")</f>
        <v>}, --Spawn of Mephala / Mephalas Brut   [Fungal Grotto II, Stonefalls, Stonefalls]</v>
      </c>
    </row>
    <row r="138" spans="1:59" x14ac:dyDescent="0.25">
      <c r="A138" s="5">
        <v>163</v>
      </c>
      <c r="B138" t="s">
        <v>942</v>
      </c>
      <c r="C138" t="s">
        <v>1</v>
      </c>
      <c r="D138" s="3">
        <f>A138</f>
        <v>163</v>
      </c>
      <c r="E138" s="42"/>
      <c r="G138" s="8" t="s">
        <v>1479</v>
      </c>
      <c r="H138" s="93">
        <v>2</v>
      </c>
      <c r="I138" t="s">
        <v>1466</v>
      </c>
      <c r="J138" t="s">
        <v>91</v>
      </c>
      <c r="K138">
        <v>267</v>
      </c>
      <c r="L138">
        <v>267</v>
      </c>
      <c r="M138">
        <v>267</v>
      </c>
      <c r="O138" s="65" t="s">
        <v>42</v>
      </c>
      <c r="Q138" s="3">
        <f>IF(AND(G138&lt;&gt;"LIBSETS_SETTYPE_BATTLEGROUND",G138&lt;&gt;"LIBSETS_SETTYPE_SPECIAL"), IF(R138&lt;&gt;"",VLOOKUP(R138,'ESO zone constants'!$D$3:$H$10001,5,FALSE),""),"")</f>
        <v>936</v>
      </c>
      <c r="R138" t="str">
        <f>IF(AND(O138&lt;&gt;"",NOT(ISERROR(O138))),O138,
IF(AND(P138&lt;&gt;"",ISNUMBER(P138),P138&gt;0,NOT(ISNA(P138))),VLOOKUP(P138,'ESO zone constants'!$A$3:$D$9999,4,FALSE),
IF(AND(K138&lt;&gt;"",K138&gt;0,NOT(ISERROR(K138))),VLOOKUP(K138,'ESO dumped WayshrineInfo'!$K$3:$N$9994,4,FALSE),"")))</f>
        <v>Spindleclutch II</v>
      </c>
      <c r="T138" s="19" t="str">
        <f>IF(AND(S138&lt;&gt;"",NOT(ISERROR(S138))),S138,IF(Q138&lt;&gt;"",IF(NOT(ISERROR(VLOOKUP(Q138,'ESO Dungeon constants'!$D$3:$H$9999,5,FALSE))),VLOOKUP(Q138,'ESO Dungeon constants'!$D$3:$I$9999,6,FALSE),VLOOKUP(Q138,'ESO zone constants'!$H$3:$K$9987,4,FALSE)),""))</f>
        <v>DLC_BASE_GAME</v>
      </c>
      <c r="U138" s="3" t="str">
        <f>IF(T138&lt;&gt;"",VLOOKUP(T138,'LibSets constants'!$B$4:$C$1003,2,FALSE),"")</f>
        <v>Included in base game</v>
      </c>
      <c r="V138" s="33" t="s">
        <v>1544</v>
      </c>
      <c r="W138" s="3" t="s">
        <v>1359</v>
      </c>
      <c r="X138" s="3" t="s">
        <v>1638</v>
      </c>
      <c r="Y138" s="65"/>
      <c r="Z138" s="3">
        <f>IF(AND(G138&lt;&gt;"LIBSETS_SETTYPE_BATTLEGROUND",G138&lt;&gt;"LIBSETS_SETTYPE_SPECIAL"),
IF(AND(Y138&lt;&gt;"",ISNUMBER(Y138),NOT(ISNA(Y138))),Y138,
   IF(AND(L138&lt;&gt;"",ISNUMBER(L138),L138&gt;0,NOT(ISNA(L138))),VLOOKUP(L138,'ESO dumped WayshrineInfo'!$K$3:$L$9994,2,FALSE),"")
),"")</f>
        <v>3</v>
      </c>
      <c r="AA138" t="str">
        <f>IF(AND(Z138&lt;&gt;"",ISNUMBER(Z138),NOT(ISNA(Z138))),VLOOKUP(Z138,'ESO zone constants'!$A$3:$D$9999,4,FALSE),"")</f>
        <v>Glenumbra</v>
      </c>
      <c r="AC138" s="39"/>
      <c r="AD138" s="39"/>
      <c r="AE138" s="39"/>
      <c r="AF138" s="3">
        <f>IF(AND(G138&lt;&gt;"LIBSETS_SETTYPE_BATTLEGROUND",G138&lt;&gt;"LIBSETS_SETTYPE_SPECIAL"),
IF(AND(AE138&lt;&gt;"",ISNUMBER(AE138),NOT(ISNA(AE138))),AE138,
   IF(AND(M138&lt;&gt;"",ISNUMBER(M138),M138&gt;0,NOT(ISNA(M138))),VLOOKUP(M138,'ESO dumped WayshrineInfo'!$K$3:$L$9994,2,FALSE),"")
),"")</f>
        <v>3</v>
      </c>
      <c r="AG138" t="str">
        <f>IF(AND(AF138&lt;&gt;"",ISNUMBER(AF138),NOT(ISNA(AF138))),VLOOKUP(AF138,'ESO zone constants'!$A$3:$D$9999,4,FALSE),"")</f>
        <v>Glenumbra</v>
      </c>
      <c r="AH138" s="44"/>
      <c r="AI138" s="39"/>
      <c r="AJ138" s="39"/>
      <c r="AK138" s="3" t="str">
        <f>IF(AND(G138&lt;&gt;"LIBSETS_SETTYPE_BATTLEGROUND",G138&lt;&gt;"LIBSETS_SETTYPE_SPECIAL"),IF(AL138&lt;&gt;"",VLOOKUP(AL138,'ESO zone constants'!$D$3:$H$4953,5,FALSE),""),"")</f>
        <v/>
      </c>
      <c r="AM138" s="44"/>
      <c r="AN138" s="39"/>
      <c r="AO138" s="39"/>
      <c r="AP138" s="3" t="str">
        <f>IF(AND(G138&lt;&gt;"LIBSETS_SETTYPE_BATTLEGROUND",G138&lt;&gt;"LIBSETS_SETTYPE_SPECIAL"),IF(AQ138&lt;&gt;"",VLOOKUP(AQ138,'ESO zone constants'!$D$3:$H$4953,5,FALSE),""),"")</f>
        <v/>
      </c>
      <c r="AR138" s="44"/>
      <c r="AS138" s="39"/>
      <c r="AT138" s="39"/>
      <c r="AU138" s="3" t="str">
        <f>IF(AND(G138&lt;&gt;"LIBSETS_SETTYPE_BATTLEGROUND",G138&lt;&gt;"LIBSETS_SETTYPE_SPECIAL"),IF(AV138&lt;&gt;"",VLOOKUP(AV138,'ESO zone constants'!$D$3:$H$4953,5,FALSE),""),"")</f>
        <v/>
      </c>
      <c r="AW138" s="44"/>
      <c r="AX138" s="39"/>
      <c r="AY138" s="39"/>
      <c r="AZ138" s="83" t="s">
        <v>2667</v>
      </c>
      <c r="BA138" s="83"/>
      <c r="BB138" s="83"/>
      <c r="BC138" s="21" t="str">
        <f>IF(A138="???","--","")&amp;IF(F138&lt;&gt;"Not in the game (anymore)",IF(A138&lt;&gt;"",CONCATENATE("[",A138,"] = {wayshrines={")&amp;IF(K138&lt;&gt;"",CONCATENATE(K138,","),"")&amp;IF(L138&lt;&gt;"",CONCATENATE(L138,","),"")&amp;IF(M138&lt;&gt;"",CONCATENATE(M138,","),"")&amp;CONCATENATE("}")&amp;IF(VALUE(N138)&gt;0,CONCATENATE(", traitsNeeded=",N138),"")&amp;CONCATENATE(", dlcId=",IF(T138&lt;&gt;"",T138,"DLC_BASE_GAME")),""),"")</f>
        <v>[163] = {wayshrines={267,267,267,}, dlcId=DLC_BASE_GAME</v>
      </c>
      <c r="BD138" s="21" t="str">
        <f>IF(F138&lt;&gt;"Not in the game (anymore)",IF(A138&lt;&gt;"",IF(Q138&lt;&gt;"",CONCATENATE(", zoneIds={",Q138),"")&amp;IF(Z138&lt;&gt;"",CONCATENATE(",",Z138),"")&amp;IF(AF138&lt;&gt;"",CONCATENATE(",",AF138),"")&amp;IF(AK138&lt;&gt;"",CONCATENATE(",",AK138),"")&amp;IF(AP138&lt;&gt;"",CONCATENATE(",",AP138),"")&amp;IF(AU138&lt;&gt;"",CONCATENATE(",",AU138),"")&amp;IF(Q138&lt;&gt;"",CONCATENATE("}",""),"")&amp;IF(OR(I138="true",I138="false",I138&lt;&gt;""), CONCATENATE(", veteran=", I138), ""),""),"")</f>
        <v>, zoneIds={936,3,3}, veteran={[EQUIP_TYPE_HEAD]=true, [EQUIP_TYPE_SHOULDERS]=false}</v>
      </c>
      <c r="BE138" s="21" t="str">
        <f>IF(A138&lt;&gt;"",IF(F138&lt;&gt;"Not in the game (anymore)",IF(A138&lt;&gt;"",", setType="&amp;G138,"")&amp;IF(J138="true",", multiTrialSet=true",""),"")
&amp; IF(AND(H138&lt;&gt;"",ISNUMBER(H138)),", undauntedChestId=" &amp; H138,""),"")</f>
        <v>, setType=LIBSETS_SETTYPE_MONSTER, undauntedChestId=2</v>
      </c>
      <c r="BF138" s="21" t="str">
        <f>IF(A138&lt;&gt;"",IF(F138&lt;&gt;"Not in the game (anymore)",IF(AZ138&lt;&gt;"",", isProcSetAllowedInPvP="&amp; AZ138,"")
&amp; IF(F138&lt;&gt;"Not in the game (anymore)",
  IF(V138&lt;&gt;"",", dropMechanic={"&amp;V138&amp;IF(AB138&lt;&gt;"",","&amp;AB138,"")&amp;IF(AH138&lt;&gt;"",","&amp;AH138,"")&amp;IF(AM138&lt;&gt;"",","&amp;AM138,"")&amp;IF(AR138&lt;&gt;"",","&amp;AR138,"")&amp;IF(AW138&lt;&gt;"",","&amp;AW138,"")&amp;"}"
     &amp;IF(OR(W138&lt;&gt;"",AC138&lt;&gt;"",AI138&lt;&gt;"",AN138&lt;&gt;"",AS138&lt;&gt;"",AX138&lt;&gt;"",X138&lt;&gt;"",AD138&lt;&gt;"",AJ138&lt;&gt;"",AO138&lt;&gt;"",AT138&lt;&gt;"",AY138&lt;&gt;""),", dropMechanicDropLocationNames={"
        &amp; IF(OR(W138&lt;&gt;"",AC138&lt;&gt;"",AI138&lt;&gt;"",AN138&lt;&gt;"",AS138&lt;&gt;"",AX138&lt;&gt;""),"['en']={"&amp;IF(W138&lt;&gt;"","'"&amp;W138&amp;"',","'',")&amp;IF(AC138&lt;&gt;"","'"&amp;AC138&amp;"',","'',")&amp;IF(AI138&lt;&gt;"","'"&amp;AI138&amp;"',","'',")&amp;IF(AN138&lt;&gt;"","'"&amp;AN138&amp;"',","'',")&amp;IF(AS138&lt;&gt;"","'"&amp;AS138&amp;"',","'',")&amp;IF(AX138&lt;&gt;"","'"&amp;AX138&amp;"',","'',")&amp;"},","")
        &amp; IF(OR(X138&lt;&gt;"",AD138&lt;&gt;"",AJ138&lt;&gt;"",AO138&lt;&gt;"",AT138&lt;&gt;"",AY138&lt;&gt;""),"['de']={"&amp;IF(X138&lt;&gt;"","'"&amp;X138&amp;"',","'',")&amp;IF(AD138&lt;&gt;"","'"&amp;AD138&amp;"',","'',")&amp;IF(AJ138&lt;&gt;"","'"&amp;AJ138&amp;"',","'',")&amp;IF(AO138&lt;&gt;"","'"&amp;AO138&amp;"',","'',")&amp;IF(AT138&lt;&gt;"","'"&amp;AT138&amp;"',","'',")&amp;IF(AY138&lt;&gt;"","'"&amp;AY138&amp;"',","'',")&amp;"},","")
     &amp; "}",""),"")),""),"")</f>
        <v>, dropMechanic={LIBSETS_DROP_MECHANIC_MONSTER_NAME}, dropMechanicDropLocationNames={['en']={'Vorenor Winterbourne','','','','','',},['de']={'Vorenor Winterkind','','','','','',},}</v>
      </c>
      <c r="BG138" s="21" t="str">
        <f>IF(A138&lt;&gt;"",IF(F138&lt;&gt;"Not in the game (anymore)",
IF(OR(BA138&lt;&gt;"",BB138&lt;&gt;""),", addTooltip={" &amp; IF(BA138&lt;&gt;"","['en']='"&amp; BA138 &amp; "',","")  &amp; IF(AND(BA138&lt;&gt;"",BA138&lt;&gt;BB138), IF(BB138&lt;&gt;"","['de']='"&amp; BB138 &amp; "',",""),"") &amp; "},","")
&amp; "},"
&amp; IF(C138&lt;&gt;"",CONCATENATE(" --",C138," / ",B138,"   [",IF(R138&lt;&gt;"",R138,""),IF(AA138&lt;&gt;"",", "&amp;AA138,""),IF(AG138&lt;&gt;"",", "&amp;AG138,""),IF(AL138&lt;&gt;"",", "&amp;AL138,""),IF(AQ138&lt;&gt;"",", "&amp;AQ138,""),IF(AV138&lt;&gt;"",", "&amp;AV138,""),"]")),""),"")</f>
        <v>}, --Blood Spawn / Blutbrut   [Spindleclutch II, Glenumbra, Glenumbra]</v>
      </c>
    </row>
    <row r="139" spans="1:59" x14ac:dyDescent="0.25">
      <c r="A139" s="5">
        <v>164</v>
      </c>
      <c r="B139" t="s">
        <v>943</v>
      </c>
      <c r="C139" t="s">
        <v>11</v>
      </c>
      <c r="D139" s="3">
        <f>A139</f>
        <v>164</v>
      </c>
      <c r="E139" s="42"/>
      <c r="G139" s="8" t="s">
        <v>1479</v>
      </c>
      <c r="H139" s="93">
        <v>3</v>
      </c>
      <c r="I139" t="s">
        <v>1466</v>
      </c>
      <c r="J139" t="s">
        <v>91</v>
      </c>
      <c r="K139">
        <v>236</v>
      </c>
      <c r="L139">
        <v>236</v>
      </c>
      <c r="M139">
        <v>236</v>
      </c>
      <c r="O139" s="65" t="s">
        <v>52</v>
      </c>
      <c r="Q139" s="3">
        <f>IF(AND(G139&lt;&gt;"LIBSETS_SETTYPE_BATTLEGROUND",G139&lt;&gt;"LIBSETS_SETTYPE_SPECIAL"), IF(R139&lt;&gt;"",VLOOKUP(R139,'ESO zone constants'!$D$3:$H$10001,5,FALSE),""),"")</f>
        <v>678</v>
      </c>
      <c r="R139" t="str">
        <f>IF(AND(O139&lt;&gt;"",NOT(ISERROR(O139))),O139,
IF(AND(P139&lt;&gt;"",ISNUMBER(P139),P139&gt;0,NOT(ISNA(P139))),VLOOKUP(P139,'ESO zone constants'!$A$3:$D$9999,4,FALSE),
IF(AND(K139&lt;&gt;"",K139&gt;0,NOT(ISERROR(K139))),VLOOKUP(K139,'ESO dumped WayshrineInfo'!$K$3:$N$9994,4,FALSE),"")))</f>
        <v>Imperial City Prison</v>
      </c>
      <c r="T139" s="19" t="str">
        <f>IF(AND(S139&lt;&gt;"",NOT(ISERROR(S139))),S139,IF(Q139&lt;&gt;"",IF(NOT(ISERROR(VLOOKUP(Q139,'ESO Dungeon constants'!$D$3:$H$9999,5,FALSE))),VLOOKUP(Q139,'ESO Dungeon constants'!$D$3:$I$9999,6,FALSE),VLOOKUP(Q139,'ESO zone constants'!$H$3:$K$9987,4,FALSE)),""))</f>
        <v>DLC_IMPERIAL_CITY</v>
      </c>
      <c r="U139" s="3" t="str">
        <f>IF(T139&lt;&gt;"",VLOOKUP(T139,'LibSets constants'!$B$4:$C$1003,2,FALSE),"")</f>
        <v>Imperial City</v>
      </c>
      <c r="V139" s="33" t="s">
        <v>1544</v>
      </c>
      <c r="W139" s="3" t="s">
        <v>1545</v>
      </c>
      <c r="X139" s="3" t="s">
        <v>1622</v>
      </c>
      <c r="Y139" s="65"/>
      <c r="Z139" s="3">
        <f>IF(AND(G139&lt;&gt;"LIBSETS_SETTYPE_BATTLEGROUND",G139&lt;&gt;"LIBSETS_SETTYPE_SPECIAL"),
IF(AND(Y139&lt;&gt;"",ISNUMBER(Y139),NOT(ISNA(Y139))),Y139,
   IF(AND(L139&lt;&gt;"",ISNUMBER(L139),L139&gt;0,NOT(ISNA(L139))),VLOOKUP(L139,'ESO dumped WayshrineInfo'!$K$3:$L$9994,2,FALSE),"")
),"")</f>
        <v>181</v>
      </c>
      <c r="AA139" t="str">
        <f>IF(AND(Z139&lt;&gt;"",ISNUMBER(Z139),NOT(ISNA(Z139))),VLOOKUP(Z139,'ESO zone constants'!$A$3:$D$9999,4,FALSE),"")</f>
        <v>Cyrodiil</v>
      </c>
      <c r="AC139" s="39"/>
      <c r="AD139" s="39"/>
      <c r="AE139" s="39"/>
      <c r="AF139" s="3">
        <f>IF(AND(G139&lt;&gt;"LIBSETS_SETTYPE_BATTLEGROUND",G139&lt;&gt;"LIBSETS_SETTYPE_SPECIAL"),
IF(AND(AE139&lt;&gt;"",ISNUMBER(AE139),NOT(ISNA(AE139))),AE139,
   IF(AND(M139&lt;&gt;"",ISNUMBER(M139),M139&gt;0,NOT(ISNA(M139))),VLOOKUP(M139,'ESO dumped WayshrineInfo'!$K$3:$L$9994,2,FALSE),"")
),"")</f>
        <v>181</v>
      </c>
      <c r="AG139" t="str">
        <f>IF(AND(AF139&lt;&gt;"",ISNUMBER(AF139),NOT(ISNA(AF139))),VLOOKUP(AF139,'ESO zone constants'!$A$3:$D$9999,4,FALSE),"")</f>
        <v>Cyrodiil</v>
      </c>
      <c r="AH139" s="44"/>
      <c r="AI139" s="39"/>
      <c r="AJ139" s="39"/>
      <c r="AK139" s="3" t="str">
        <f>IF(AND(G139&lt;&gt;"LIBSETS_SETTYPE_BATTLEGROUND",G139&lt;&gt;"LIBSETS_SETTYPE_SPECIAL"),IF(AL139&lt;&gt;"",VLOOKUP(AL139,'ESO zone constants'!$D$3:$H$4953,5,FALSE),""),"")</f>
        <v/>
      </c>
      <c r="AM139" s="44"/>
      <c r="AN139" s="39"/>
      <c r="AO139" s="39"/>
      <c r="AP139" s="3" t="str">
        <f>IF(AND(G139&lt;&gt;"LIBSETS_SETTYPE_BATTLEGROUND",G139&lt;&gt;"LIBSETS_SETTYPE_SPECIAL"),IF(AQ139&lt;&gt;"",VLOOKUP(AQ139,'ESO zone constants'!$D$3:$H$4953,5,FALSE),""),"")</f>
        <v/>
      </c>
      <c r="AR139" s="44"/>
      <c r="AS139" s="39"/>
      <c r="AT139" s="39"/>
      <c r="AU139" s="3" t="str">
        <f>IF(AND(G139&lt;&gt;"LIBSETS_SETTYPE_BATTLEGROUND",G139&lt;&gt;"LIBSETS_SETTYPE_SPECIAL"),IF(AV139&lt;&gt;"",VLOOKUP(AV139,'ESO zone constants'!$D$3:$H$4953,5,FALSE),""),"")</f>
        <v/>
      </c>
      <c r="AW139" s="44"/>
      <c r="AX139" s="39"/>
      <c r="AY139" s="39"/>
      <c r="AZ139" s="83" t="s">
        <v>2667</v>
      </c>
      <c r="BA139" s="83"/>
      <c r="BB139" s="83"/>
      <c r="BC139" s="21" t="str">
        <f>IF(A139="???","--","")&amp;IF(F139&lt;&gt;"Not in the game (anymore)",IF(A139&lt;&gt;"",CONCATENATE("[",A139,"] = {wayshrines={")&amp;IF(K139&lt;&gt;"",CONCATENATE(K139,","),"")&amp;IF(L139&lt;&gt;"",CONCATENATE(L139,","),"")&amp;IF(M139&lt;&gt;"",CONCATENATE(M139,","),"")&amp;CONCATENATE("}")&amp;IF(VALUE(N139)&gt;0,CONCATENATE(", traitsNeeded=",N139),"")&amp;CONCATENATE(", dlcId=",IF(T139&lt;&gt;"",T139,"DLC_BASE_GAME")),""),"")</f>
        <v>[164] = {wayshrines={236,236,236,}, dlcId=DLC_IMPERIAL_CITY</v>
      </c>
      <c r="BD139" s="21" t="str">
        <f>IF(F139&lt;&gt;"Not in the game (anymore)",IF(A139&lt;&gt;"",IF(Q139&lt;&gt;"",CONCATENATE(", zoneIds={",Q139),"")&amp;IF(Z139&lt;&gt;"",CONCATENATE(",",Z139),"")&amp;IF(AF139&lt;&gt;"",CONCATENATE(",",AF139),"")&amp;IF(AK139&lt;&gt;"",CONCATENATE(",",AK139),"")&amp;IF(AP139&lt;&gt;"",CONCATENATE(",",AP139),"")&amp;IF(AU139&lt;&gt;"",CONCATENATE(",",AU139),"")&amp;IF(Q139&lt;&gt;"",CONCATENATE("}",""),"")&amp;IF(OR(I139="true",I139="false",I139&lt;&gt;""), CONCATENATE(", veteran=", I139), ""),""),"")</f>
        <v>, zoneIds={678,181,181}, veteran={[EQUIP_TYPE_HEAD]=true, [EQUIP_TYPE_SHOULDERS]=false}</v>
      </c>
      <c r="BE139" s="21" t="str">
        <f>IF(A139&lt;&gt;"",IF(F139&lt;&gt;"Not in the game (anymore)",IF(A139&lt;&gt;"",", setType="&amp;G139,"")&amp;IF(J139="true",", multiTrialSet=true",""),"")
&amp; IF(AND(H139&lt;&gt;"",ISNUMBER(H139)),", undauntedChestId=" &amp; H139,""),"")</f>
        <v>, setType=LIBSETS_SETTYPE_MONSTER, undauntedChestId=3</v>
      </c>
      <c r="BF139" s="21" t="str">
        <f>IF(A139&lt;&gt;"",IF(F139&lt;&gt;"Not in the game (anymore)",IF(AZ139&lt;&gt;"",", isProcSetAllowedInPvP="&amp; AZ139,"")
&amp; IF(F139&lt;&gt;"Not in the game (anymore)",
  IF(V139&lt;&gt;"",", dropMechanic={"&amp;V139&amp;IF(AB139&lt;&gt;"",","&amp;AB139,"")&amp;IF(AH139&lt;&gt;"",","&amp;AH139,"")&amp;IF(AM139&lt;&gt;"",","&amp;AM139,"")&amp;IF(AR139&lt;&gt;"",","&amp;AR139,"")&amp;IF(AW139&lt;&gt;"",","&amp;AW139,"")&amp;"}"
     &amp;IF(OR(W139&lt;&gt;"",AC139&lt;&gt;"",AI139&lt;&gt;"",AN139&lt;&gt;"",AS139&lt;&gt;"",AX139&lt;&gt;"",X139&lt;&gt;"",AD139&lt;&gt;"",AJ139&lt;&gt;"",AO139&lt;&gt;"",AT139&lt;&gt;"",AY139&lt;&gt;""),", dropMechanicDropLocationNames={"
        &amp; IF(OR(W139&lt;&gt;"",AC139&lt;&gt;"",AI139&lt;&gt;"",AN139&lt;&gt;"",AS139&lt;&gt;"",AX139&lt;&gt;""),"['en']={"&amp;IF(W139&lt;&gt;"","'"&amp;W139&amp;"',","'',")&amp;IF(AC139&lt;&gt;"","'"&amp;AC139&amp;"',","'',")&amp;IF(AI139&lt;&gt;"","'"&amp;AI139&amp;"',","'',")&amp;IF(AN139&lt;&gt;"","'"&amp;AN139&amp;"',","'',")&amp;IF(AS139&lt;&gt;"","'"&amp;AS139&amp;"',","'',")&amp;IF(AX139&lt;&gt;"","'"&amp;AX139&amp;"',","'',")&amp;"},","")
        &amp; IF(OR(X139&lt;&gt;"",AD139&lt;&gt;"",AJ139&lt;&gt;"",AO139&lt;&gt;"",AT139&lt;&gt;"",AY139&lt;&gt;""),"['de']={"&amp;IF(X139&lt;&gt;"","'"&amp;X139&amp;"',","'',")&amp;IF(AD139&lt;&gt;"","'"&amp;AD139&amp;"',","'',")&amp;IF(AJ139&lt;&gt;"","'"&amp;AJ139&amp;"',","'',")&amp;IF(AO139&lt;&gt;"","'"&amp;AO139&amp;"',","'',")&amp;IF(AT139&lt;&gt;"","'"&amp;AT139&amp;"',","'',")&amp;IF(AY139&lt;&gt;"","'"&amp;AY139&amp;"',","'',")&amp;"},","")
     &amp; "}",""),"")),""),"")</f>
        <v>, dropMechanic={LIBSETS_DROP_MECHANIC_MONSTER_NAME}, dropMechanicDropLocationNames={['en']={'Lord Warden Dusk','','','','','',},['de']={'Hochwärter Dämmer','','','','','',},}</v>
      </c>
      <c r="BG139" s="21" t="str">
        <f>IF(A139&lt;&gt;"",IF(F139&lt;&gt;"Not in the game (anymore)",
IF(OR(BA139&lt;&gt;"",BB139&lt;&gt;""),", addTooltip={" &amp; IF(BA139&lt;&gt;"","['en']='"&amp; BA139 &amp; "',","")  &amp; IF(AND(BA139&lt;&gt;"",BA139&lt;&gt;BB139), IF(BB139&lt;&gt;"","['de']='"&amp; BB139 &amp; "',",""),"") &amp; "},","")
&amp; "},"
&amp; IF(C139&lt;&gt;"",CONCATENATE(" --",C139," / ",B139,"   [",IF(R139&lt;&gt;"",R139,""),IF(AA139&lt;&gt;"",", "&amp;AA139,""),IF(AG139&lt;&gt;"",", "&amp;AG139,""),IF(AL139&lt;&gt;"",", "&amp;AL139,""),IF(AQ139&lt;&gt;"",", "&amp;AQ139,""),IF(AV139&lt;&gt;"",", "&amp;AV139,""),"]")),""),"")</f>
        <v>}, --Lord Warden / Hochwärter   [Imperial City Prison, Cyrodiil, Cyrodiil]</v>
      </c>
    </row>
    <row r="140" spans="1:59" x14ac:dyDescent="0.25">
      <c r="A140" s="5">
        <v>165</v>
      </c>
      <c r="B140" t="s">
        <v>944</v>
      </c>
      <c r="C140" t="s">
        <v>18</v>
      </c>
      <c r="D140" s="3">
        <f>A140</f>
        <v>165</v>
      </c>
      <c r="G140" s="8" t="s">
        <v>1479</v>
      </c>
      <c r="H140" s="93">
        <v>2</v>
      </c>
      <c r="I140" t="s">
        <v>1466</v>
      </c>
      <c r="J140" t="s">
        <v>91</v>
      </c>
      <c r="K140">
        <v>263</v>
      </c>
      <c r="L140">
        <v>263</v>
      </c>
      <c r="M140">
        <v>263</v>
      </c>
      <c r="O140" s="65" t="s">
        <v>58</v>
      </c>
      <c r="Q140" s="3">
        <f>IF(AND(G140&lt;&gt;"LIBSETS_SETTYPE_BATTLEGROUND",G140&lt;&gt;"LIBSETS_SETTYPE_SPECIAL"), IF(R140&lt;&gt;"",VLOOKUP(R140,'ESO zone constants'!$D$3:$H$10001,5,FALSE),""),"")</f>
        <v>933</v>
      </c>
      <c r="R140" t="str">
        <f>IF(AND(O140&lt;&gt;"",NOT(ISERROR(O140))),O140,
IF(AND(P140&lt;&gt;"",ISNUMBER(P140),P140&gt;0,NOT(ISNA(P140))),VLOOKUP(P140,'ESO zone constants'!$A$3:$D$9999,4,FALSE),
IF(AND(K140&lt;&gt;"",K140&gt;0,NOT(ISERROR(K140))),VLOOKUP(K140,'ESO dumped WayshrineInfo'!$K$3:$N$9994,4,FALSE),"")))</f>
        <v>Wayrest Sewers II</v>
      </c>
      <c r="T140" s="19" t="str">
        <f>IF(AND(S140&lt;&gt;"",NOT(ISERROR(S140))),S140,IF(Q140&lt;&gt;"",IF(NOT(ISERROR(VLOOKUP(Q140,'ESO Dungeon constants'!$D$3:$H$9999,5,FALSE))),VLOOKUP(Q140,'ESO Dungeon constants'!$D$3:$I$9999,6,FALSE),VLOOKUP(Q140,'ESO zone constants'!$H$3:$K$9987,4,FALSE)),""))</f>
        <v>DLC_BASE_GAME</v>
      </c>
      <c r="U140" s="3" t="str">
        <f>IF(T140&lt;&gt;"",VLOOKUP(T140,'LibSets constants'!$B$4:$C$1003,2,FALSE),"")</f>
        <v>Included in base game</v>
      </c>
      <c r="V140" s="33" t="s">
        <v>1544</v>
      </c>
      <c r="W140" s="3" t="s">
        <v>1646</v>
      </c>
      <c r="X140" s="3" t="s">
        <v>1647</v>
      </c>
      <c r="Y140" s="65"/>
      <c r="Z140" s="3">
        <f>IF(AND(G140&lt;&gt;"LIBSETS_SETTYPE_BATTLEGROUND",G140&lt;&gt;"LIBSETS_SETTYPE_SPECIAL"),
IF(AND(Y140&lt;&gt;"",ISNUMBER(Y140),NOT(ISNA(Y140))),Y140,
   IF(AND(L140&lt;&gt;"",ISNUMBER(L140),L140&gt;0,NOT(ISNA(L140))),VLOOKUP(L140,'ESO dumped WayshrineInfo'!$K$3:$L$9994,2,FALSE),"")
),"")</f>
        <v>19</v>
      </c>
      <c r="AA140" t="str">
        <f>IF(AND(Z140&lt;&gt;"",ISNUMBER(Z140),NOT(ISNA(Z140))),VLOOKUP(Z140,'ESO zone constants'!$A$3:$D$9999,4,FALSE),"")</f>
        <v>Stormhaven</v>
      </c>
      <c r="AC140" s="39"/>
      <c r="AD140" s="39"/>
      <c r="AE140" s="39"/>
      <c r="AF140" s="3">
        <f>IF(AND(G140&lt;&gt;"LIBSETS_SETTYPE_BATTLEGROUND",G140&lt;&gt;"LIBSETS_SETTYPE_SPECIAL"),
IF(AND(AE140&lt;&gt;"",ISNUMBER(AE140),NOT(ISNA(AE140))),AE140,
   IF(AND(M140&lt;&gt;"",ISNUMBER(M140),M140&gt;0,NOT(ISNA(M140))),VLOOKUP(M140,'ESO dumped WayshrineInfo'!$K$3:$L$9994,2,FALSE),"")
),"")</f>
        <v>19</v>
      </c>
      <c r="AG140" t="str">
        <f>IF(AND(AF140&lt;&gt;"",ISNUMBER(AF140),NOT(ISNA(AF140))),VLOOKUP(AF140,'ESO zone constants'!$A$3:$D$9999,4,FALSE),"")</f>
        <v>Stormhaven</v>
      </c>
      <c r="AH140" s="44"/>
      <c r="AI140" s="39"/>
      <c r="AJ140" s="39"/>
      <c r="AK140" s="3" t="str">
        <f>IF(AND(G140&lt;&gt;"LIBSETS_SETTYPE_BATTLEGROUND",G140&lt;&gt;"LIBSETS_SETTYPE_SPECIAL"),IF(AL140&lt;&gt;"",VLOOKUP(AL140,'ESO zone constants'!$D$3:$H$4953,5,FALSE),""),"")</f>
        <v/>
      </c>
      <c r="AM140" s="44"/>
      <c r="AN140" s="39"/>
      <c r="AO140" s="39"/>
      <c r="AP140" s="3" t="str">
        <f>IF(AND(G140&lt;&gt;"LIBSETS_SETTYPE_BATTLEGROUND",G140&lt;&gt;"LIBSETS_SETTYPE_SPECIAL"),IF(AQ140&lt;&gt;"",VLOOKUP(AQ140,'ESO zone constants'!$D$3:$H$4953,5,FALSE),""),"")</f>
        <v/>
      </c>
      <c r="AR140" s="44"/>
      <c r="AS140" s="39"/>
      <c r="AT140" s="39"/>
      <c r="AU140" s="3" t="str">
        <f>IF(AND(G140&lt;&gt;"LIBSETS_SETTYPE_BATTLEGROUND",G140&lt;&gt;"LIBSETS_SETTYPE_SPECIAL"),IF(AV140&lt;&gt;"",VLOOKUP(AV140,'ESO zone constants'!$D$3:$H$4953,5,FALSE),""),"")</f>
        <v/>
      </c>
      <c r="AW140" s="44"/>
      <c r="AX140" s="39"/>
      <c r="AY140" s="39"/>
      <c r="AZ140" s="83" t="s">
        <v>2667</v>
      </c>
      <c r="BA140" s="83"/>
      <c r="BB140" s="83"/>
      <c r="BC140" s="21" t="str">
        <f>IF(A140="???","--","")&amp;IF(F140&lt;&gt;"Not in the game (anymore)",IF(A140&lt;&gt;"",CONCATENATE("[",A140,"] = {wayshrines={")&amp;IF(K140&lt;&gt;"",CONCATENATE(K140,","),"")&amp;IF(L140&lt;&gt;"",CONCATENATE(L140,","),"")&amp;IF(M140&lt;&gt;"",CONCATENATE(M140,","),"")&amp;CONCATENATE("}")&amp;IF(VALUE(N140)&gt;0,CONCATENATE(", traitsNeeded=",N140),"")&amp;CONCATENATE(", dlcId=",IF(T140&lt;&gt;"",T140,"DLC_BASE_GAME")),""),"")</f>
        <v>[165] = {wayshrines={263,263,263,}, dlcId=DLC_BASE_GAME</v>
      </c>
      <c r="BD140" s="21" t="str">
        <f>IF(F140&lt;&gt;"Not in the game (anymore)",IF(A140&lt;&gt;"",IF(Q140&lt;&gt;"",CONCATENATE(", zoneIds={",Q140),"")&amp;IF(Z140&lt;&gt;"",CONCATENATE(",",Z140),"")&amp;IF(AF140&lt;&gt;"",CONCATENATE(",",AF140),"")&amp;IF(AK140&lt;&gt;"",CONCATENATE(",",AK140),"")&amp;IF(AP140&lt;&gt;"",CONCATENATE(",",AP140),"")&amp;IF(AU140&lt;&gt;"",CONCATENATE(",",AU140),"")&amp;IF(Q140&lt;&gt;"",CONCATENATE("}",""),"")&amp;IF(OR(I140="true",I140="false",I140&lt;&gt;""), CONCATENATE(", veteran=", I140), ""),""),"")</f>
        <v>, zoneIds={933,19,19}, veteran={[EQUIP_TYPE_HEAD]=true, [EQUIP_TYPE_SHOULDERS]=false}</v>
      </c>
      <c r="BE140" s="21" t="str">
        <f>IF(A140&lt;&gt;"",IF(F140&lt;&gt;"Not in the game (anymore)",IF(A140&lt;&gt;"",", setType="&amp;G140,"")&amp;IF(J140="true",", multiTrialSet=true",""),"")
&amp; IF(AND(H140&lt;&gt;"",ISNUMBER(H140)),", undauntedChestId=" &amp; H140,""),"")</f>
        <v>, setType=LIBSETS_SETTYPE_MONSTER, undauntedChestId=2</v>
      </c>
      <c r="BF140" s="21" t="str">
        <f>IF(A140&lt;&gt;"",IF(F140&lt;&gt;"Not in the game (anymore)",IF(AZ140&lt;&gt;"",", isProcSetAllowedInPvP="&amp; AZ140,"")
&amp; IF(F140&lt;&gt;"Not in the game (anymore)",
  IF(V140&lt;&gt;"",", dropMechanic={"&amp;V140&amp;IF(AB140&lt;&gt;"",","&amp;AB140,"")&amp;IF(AH140&lt;&gt;"",","&amp;AH140,"")&amp;IF(AM140&lt;&gt;"",","&amp;AM140,"")&amp;IF(AR140&lt;&gt;"",","&amp;AR140,"")&amp;IF(AW140&lt;&gt;"",","&amp;AW140,"")&amp;"}"
     &amp;IF(OR(W140&lt;&gt;"",AC140&lt;&gt;"",AI140&lt;&gt;"",AN140&lt;&gt;"",AS140&lt;&gt;"",AX140&lt;&gt;"",X140&lt;&gt;"",AD140&lt;&gt;"",AJ140&lt;&gt;"",AO140&lt;&gt;"",AT140&lt;&gt;"",AY140&lt;&gt;""),", dropMechanicDropLocationNames={"
        &amp; IF(OR(W140&lt;&gt;"",AC140&lt;&gt;"",AI140&lt;&gt;"",AN140&lt;&gt;"",AS140&lt;&gt;"",AX140&lt;&gt;""),"['en']={"&amp;IF(W140&lt;&gt;"","'"&amp;W140&amp;"',","'',")&amp;IF(AC140&lt;&gt;"","'"&amp;AC140&amp;"',","'',")&amp;IF(AI140&lt;&gt;"","'"&amp;AI140&amp;"',","'',")&amp;IF(AN140&lt;&gt;"","'"&amp;AN140&amp;"',","'',")&amp;IF(AS140&lt;&gt;"","'"&amp;AS140&amp;"',","'',")&amp;IF(AX140&lt;&gt;"","'"&amp;AX140&amp;"',","'',")&amp;"},","")
        &amp; IF(OR(X140&lt;&gt;"",AD140&lt;&gt;"",AJ140&lt;&gt;"",AO140&lt;&gt;"",AT140&lt;&gt;"",AY140&lt;&gt;""),"['de']={"&amp;IF(X140&lt;&gt;"","'"&amp;X140&amp;"',","'',")&amp;IF(AD140&lt;&gt;"","'"&amp;AD140&amp;"',","'',")&amp;IF(AJ140&lt;&gt;"","'"&amp;AJ140&amp;"',","'',")&amp;IF(AO140&lt;&gt;"","'"&amp;AO140&amp;"',","'',")&amp;IF(AT140&lt;&gt;"","'"&amp;AT140&amp;"',","'',")&amp;IF(AY140&lt;&gt;"","'"&amp;AY140&amp;"',","'',")&amp;"},","")
     &amp; "}",""),"")),""),"")</f>
        <v>, dropMechanic={LIBSETS_DROP_MECHANIC_MONSTER_NAME}, dropMechanicDropLocationNames={['en']={'Varaine and Allene Pellingare','','','','','',},['de']={'Varaine und Allene Pellingare','','','','','',},}</v>
      </c>
      <c r="BG140" s="21" t="str">
        <f>IF(A140&lt;&gt;"",IF(F140&lt;&gt;"Not in the game (anymore)",
IF(OR(BA140&lt;&gt;"",BB140&lt;&gt;""),", addTooltip={" &amp; IF(BA140&lt;&gt;"","['en']='"&amp; BA140 &amp; "',","")  &amp; IF(AND(BA140&lt;&gt;"",BA140&lt;&gt;BB140), IF(BB140&lt;&gt;"","['de']='"&amp; BB140 &amp; "',",""),"") &amp; "},","")
&amp; "},"
&amp; IF(C140&lt;&gt;"",CONCATENATE(" --",C140," / ",B140,"   [",IF(R140&lt;&gt;"",R140,""),IF(AA140&lt;&gt;"",", "&amp;AA140,""),IF(AG140&lt;&gt;"",", "&amp;AG140,""),IF(AL140&lt;&gt;"",", "&amp;AL140,""),IF(AQ140&lt;&gt;"",", "&amp;AQ140,""),IF(AV140&lt;&gt;"",", "&amp;AV140,""),"]")),""),"")</f>
        <v>}, --Scourge Harvester / Geißelernter   [Wayrest Sewers II, Stormhaven, Stormhaven]</v>
      </c>
    </row>
    <row r="141" spans="1:59" x14ac:dyDescent="0.25">
      <c r="A141" s="5">
        <v>166</v>
      </c>
      <c r="B141" t="s">
        <v>945</v>
      </c>
      <c r="C141" t="s">
        <v>5</v>
      </c>
      <c r="D141" s="3">
        <f>A141</f>
        <v>166</v>
      </c>
      <c r="G141" s="8" t="s">
        <v>1479</v>
      </c>
      <c r="H141" s="93">
        <v>2</v>
      </c>
      <c r="I141" t="s">
        <v>1466</v>
      </c>
      <c r="J141" t="s">
        <v>91</v>
      </c>
      <c r="K141">
        <v>264</v>
      </c>
      <c r="L141">
        <v>264</v>
      </c>
      <c r="M141">
        <v>264</v>
      </c>
      <c r="O141" s="65" t="s">
        <v>46</v>
      </c>
      <c r="Q141" s="3">
        <f>IF(AND(G141&lt;&gt;"LIBSETS_SETTYPE_BATTLEGROUND",G141&lt;&gt;"LIBSETS_SETTYPE_SPECIAL"), IF(R141&lt;&gt;"",VLOOKUP(R141,'ESO zone constants'!$D$3:$H$10001,5,FALSE),""),"")</f>
        <v>930</v>
      </c>
      <c r="R141" t="str">
        <f>IF(AND(O141&lt;&gt;"",NOT(ISERROR(O141))),O141,
IF(AND(P141&lt;&gt;"",ISNUMBER(P141),P141&gt;0,NOT(ISNA(P141))),VLOOKUP(P141,'ESO zone constants'!$A$3:$D$9999,4,FALSE),
IF(AND(K141&lt;&gt;"",K141&gt;0,NOT(ISERROR(K141))),VLOOKUP(K141,'ESO dumped WayshrineInfo'!$K$3:$N$9994,4,FALSE),"")))</f>
        <v>Darkshade Caverns II</v>
      </c>
      <c r="T141" s="19" t="str">
        <f>IF(AND(S141&lt;&gt;"",NOT(ISERROR(S141))),S141,IF(Q141&lt;&gt;"",IF(NOT(ISERROR(VLOOKUP(Q141,'ESO Dungeon constants'!$D$3:$H$9999,5,FALSE))),VLOOKUP(Q141,'ESO Dungeon constants'!$D$3:$I$9999,6,FALSE),VLOOKUP(Q141,'ESO zone constants'!$H$3:$K$9987,4,FALSE)),""))</f>
        <v>DLC_BASE_GAME</v>
      </c>
      <c r="U141" s="3" t="str">
        <f>IF(T141&lt;&gt;"",VLOOKUP(T141,'LibSets constants'!$B$4:$C$1003,2,FALSE),"")</f>
        <v>Included in base game</v>
      </c>
      <c r="V141" s="33" t="s">
        <v>1544</v>
      </c>
      <c r="W141" s="3" t="s">
        <v>1361</v>
      </c>
      <c r="X141" s="3" t="s">
        <v>1627</v>
      </c>
      <c r="Y141" s="65"/>
      <c r="Z141" s="3">
        <f>IF(AND(G141&lt;&gt;"LIBSETS_SETTYPE_BATTLEGROUND",G141&lt;&gt;"LIBSETS_SETTYPE_SPECIAL"),
IF(AND(Y141&lt;&gt;"",ISNUMBER(Y141),NOT(ISNA(Y141))),Y141,
   IF(AND(L141&lt;&gt;"",ISNUMBER(L141),L141&gt;0,NOT(ISNA(L141))),VLOOKUP(L141,'ESO dumped WayshrineInfo'!$K$3:$L$9994,2,FALSE),"")
),"")</f>
        <v>57</v>
      </c>
      <c r="AA141" t="str">
        <f>IF(AND(Z141&lt;&gt;"",ISNUMBER(Z141),NOT(ISNA(Z141))),VLOOKUP(Z141,'ESO zone constants'!$A$3:$D$9999,4,FALSE),"")</f>
        <v>Deshaan</v>
      </c>
      <c r="AC141" s="39"/>
      <c r="AD141" s="39"/>
      <c r="AE141" s="39"/>
      <c r="AF141" s="3">
        <f>IF(AND(G141&lt;&gt;"LIBSETS_SETTYPE_BATTLEGROUND",G141&lt;&gt;"LIBSETS_SETTYPE_SPECIAL"),
IF(AND(AE141&lt;&gt;"",ISNUMBER(AE141),NOT(ISNA(AE141))),AE141,
   IF(AND(M141&lt;&gt;"",ISNUMBER(M141),M141&gt;0,NOT(ISNA(M141))),VLOOKUP(M141,'ESO dumped WayshrineInfo'!$K$3:$L$9994,2,FALSE),"")
),"")</f>
        <v>57</v>
      </c>
      <c r="AG141" t="str">
        <f>IF(AND(AF141&lt;&gt;"",ISNUMBER(AF141),NOT(ISNA(AF141))),VLOOKUP(AF141,'ESO zone constants'!$A$3:$D$9999,4,FALSE),"")</f>
        <v>Deshaan</v>
      </c>
      <c r="AH141" s="44"/>
      <c r="AI141" s="39"/>
      <c r="AJ141" s="39"/>
      <c r="AK141" s="3" t="str">
        <f>IF(AND(G141&lt;&gt;"LIBSETS_SETTYPE_BATTLEGROUND",G141&lt;&gt;"LIBSETS_SETTYPE_SPECIAL"),IF(AL141&lt;&gt;"",VLOOKUP(AL141,'ESO zone constants'!$D$3:$H$4953,5,FALSE),""),"")</f>
        <v/>
      </c>
      <c r="AM141" s="44"/>
      <c r="AN141" s="39"/>
      <c r="AO141" s="39"/>
      <c r="AP141" s="3" t="str">
        <f>IF(AND(G141&lt;&gt;"LIBSETS_SETTYPE_BATTLEGROUND",G141&lt;&gt;"LIBSETS_SETTYPE_SPECIAL"),IF(AQ141&lt;&gt;"",VLOOKUP(AQ141,'ESO zone constants'!$D$3:$H$4953,5,FALSE),""),"")</f>
        <v/>
      </c>
      <c r="AR141" s="44"/>
      <c r="AS141" s="39"/>
      <c r="AT141" s="39"/>
      <c r="AU141" s="3" t="str">
        <f>IF(AND(G141&lt;&gt;"LIBSETS_SETTYPE_BATTLEGROUND",G141&lt;&gt;"LIBSETS_SETTYPE_SPECIAL"),IF(AV141&lt;&gt;"",VLOOKUP(AV141,'ESO zone constants'!$D$3:$H$4953,5,FALSE),""),"")</f>
        <v/>
      </c>
      <c r="AW141" s="44"/>
      <c r="AX141" s="39"/>
      <c r="AY141" s="39"/>
      <c r="AZ141" s="83" t="s">
        <v>2667</v>
      </c>
      <c r="BA141" s="83"/>
      <c r="BB141" s="83"/>
      <c r="BC141" s="21" t="str">
        <f>IF(A141="???","--","")&amp;IF(F141&lt;&gt;"Not in the game (anymore)",IF(A141&lt;&gt;"",CONCATENATE("[",A141,"] = {wayshrines={")&amp;IF(K141&lt;&gt;"",CONCATENATE(K141,","),"")&amp;IF(L141&lt;&gt;"",CONCATENATE(L141,","),"")&amp;IF(M141&lt;&gt;"",CONCATENATE(M141,","),"")&amp;CONCATENATE("}")&amp;IF(VALUE(N141)&gt;0,CONCATENATE(", traitsNeeded=",N141),"")&amp;CONCATENATE(", dlcId=",IF(T141&lt;&gt;"",T141,"DLC_BASE_GAME")),""),"")</f>
        <v>[166] = {wayshrines={264,264,264,}, dlcId=DLC_BASE_GAME</v>
      </c>
      <c r="BD141" s="21" t="str">
        <f>IF(F141&lt;&gt;"Not in the game (anymore)",IF(A141&lt;&gt;"",IF(Q141&lt;&gt;"",CONCATENATE(", zoneIds={",Q141),"")&amp;IF(Z141&lt;&gt;"",CONCATENATE(",",Z141),"")&amp;IF(AF141&lt;&gt;"",CONCATENATE(",",AF141),"")&amp;IF(AK141&lt;&gt;"",CONCATENATE(",",AK141),"")&amp;IF(AP141&lt;&gt;"",CONCATENATE(",",AP141),"")&amp;IF(AU141&lt;&gt;"",CONCATENATE(",",AU141),"")&amp;IF(Q141&lt;&gt;"",CONCATENATE("}",""),"")&amp;IF(OR(I141="true",I141="false",I141&lt;&gt;""), CONCATENATE(", veteran=", I141), ""),""),"")</f>
        <v>, zoneIds={930,57,57}, veteran={[EQUIP_TYPE_HEAD]=true, [EQUIP_TYPE_SHOULDERS]=false}</v>
      </c>
      <c r="BE141" s="21" t="str">
        <f>IF(A141&lt;&gt;"",IF(F141&lt;&gt;"Not in the game (anymore)",IF(A141&lt;&gt;"",", setType="&amp;G141,"")&amp;IF(J141="true",", multiTrialSet=true",""),"")
&amp; IF(AND(H141&lt;&gt;"",ISNUMBER(H141)),", undauntedChestId=" &amp; H141,""),"")</f>
        <v>, setType=LIBSETS_SETTYPE_MONSTER, undauntedChestId=2</v>
      </c>
      <c r="BF141" s="21" t="str">
        <f>IF(A141&lt;&gt;"",IF(F141&lt;&gt;"Not in the game (anymore)",IF(AZ141&lt;&gt;"",", isProcSetAllowedInPvP="&amp; AZ141,"")
&amp; IF(F141&lt;&gt;"Not in the game (anymore)",
  IF(V141&lt;&gt;"",", dropMechanic={"&amp;V141&amp;IF(AB141&lt;&gt;"",","&amp;AB141,"")&amp;IF(AH141&lt;&gt;"",","&amp;AH141,"")&amp;IF(AM141&lt;&gt;"",","&amp;AM141,"")&amp;IF(AR141&lt;&gt;"",","&amp;AR141,"")&amp;IF(AW141&lt;&gt;"",","&amp;AW141,"")&amp;"}"
     &amp;IF(OR(W141&lt;&gt;"",AC141&lt;&gt;"",AI141&lt;&gt;"",AN141&lt;&gt;"",AS141&lt;&gt;"",AX141&lt;&gt;"",X141&lt;&gt;"",AD141&lt;&gt;"",AJ141&lt;&gt;"",AO141&lt;&gt;"",AT141&lt;&gt;"",AY141&lt;&gt;""),", dropMechanicDropLocationNames={"
        &amp; IF(OR(W141&lt;&gt;"",AC141&lt;&gt;"",AI141&lt;&gt;"",AN141&lt;&gt;"",AS141&lt;&gt;"",AX141&lt;&gt;""),"['en']={"&amp;IF(W141&lt;&gt;"","'"&amp;W141&amp;"',","'',")&amp;IF(AC141&lt;&gt;"","'"&amp;AC141&amp;"',","'',")&amp;IF(AI141&lt;&gt;"","'"&amp;AI141&amp;"',","'',")&amp;IF(AN141&lt;&gt;"","'"&amp;AN141&amp;"',","'',")&amp;IF(AS141&lt;&gt;"","'"&amp;AS141&amp;"',","'',")&amp;IF(AX141&lt;&gt;"","'"&amp;AX141&amp;"',","'',")&amp;"},","")
        &amp; IF(OR(X141&lt;&gt;"",AD141&lt;&gt;"",AJ141&lt;&gt;"",AO141&lt;&gt;"",AT141&lt;&gt;"",AY141&lt;&gt;""),"['de']={"&amp;IF(X141&lt;&gt;"","'"&amp;X141&amp;"',","'',")&amp;IF(AD141&lt;&gt;"","'"&amp;AD141&amp;"',","'',")&amp;IF(AJ141&lt;&gt;"","'"&amp;AJ141&amp;"',","'',")&amp;IF(AO141&lt;&gt;"","'"&amp;AO141&amp;"',","'',")&amp;IF(AT141&lt;&gt;"","'"&amp;AT141&amp;"',","'',")&amp;IF(AY141&lt;&gt;"","'"&amp;AY141&amp;"',","'',")&amp;"},","")
     &amp; "}",""),"")),""),"")</f>
        <v>, dropMechanic={LIBSETS_DROP_MECHANIC_MONSTER_NAME}, dropMechanicDropLocationNames={['en']={'The Engine Guardian','','','','','',},['de']={'Der Maschinenwächter','','','','','',},}</v>
      </c>
      <c r="BG141" s="21" t="str">
        <f>IF(A141&lt;&gt;"",IF(F141&lt;&gt;"Not in the game (anymore)",
IF(OR(BA141&lt;&gt;"",BB141&lt;&gt;""),", addTooltip={" &amp; IF(BA141&lt;&gt;"","['en']='"&amp; BA141 &amp; "',","")  &amp; IF(AND(BA141&lt;&gt;"",BA141&lt;&gt;BB141), IF(BB141&lt;&gt;"","['de']='"&amp; BB141 &amp; "',",""),"") &amp; "},","")
&amp; "},"
&amp; IF(C141&lt;&gt;"",CONCATENATE(" --",C141," / ",B141,"   [",IF(R141&lt;&gt;"",R141,""),IF(AA141&lt;&gt;"",", "&amp;AA141,""),IF(AG141&lt;&gt;"",", "&amp;AG141,""),IF(AL141&lt;&gt;"",", "&amp;AL141,""),IF(AQ141&lt;&gt;"",", "&amp;AQ141,""),IF(AV141&lt;&gt;"",", "&amp;AV141,""),"]")),""),"")</f>
        <v>}, --Engine Guardian / Maschinenwächter   [Darkshade Caverns II, Deshaan, Deshaan]</v>
      </c>
    </row>
    <row r="142" spans="1:59" x14ac:dyDescent="0.25">
      <c r="A142" s="5">
        <v>167</v>
      </c>
      <c r="B142" t="s">
        <v>946</v>
      </c>
      <c r="C142" t="s">
        <v>16</v>
      </c>
      <c r="D142" s="3">
        <f>A142</f>
        <v>167</v>
      </c>
      <c r="G142" s="8" t="s">
        <v>1479</v>
      </c>
      <c r="H142" s="93">
        <v>2</v>
      </c>
      <c r="I142" t="s">
        <v>1466</v>
      </c>
      <c r="J142" t="s">
        <v>91</v>
      </c>
      <c r="K142">
        <v>265</v>
      </c>
      <c r="L142">
        <v>265</v>
      </c>
      <c r="M142">
        <v>265</v>
      </c>
      <c r="O142" s="65" t="s">
        <v>56</v>
      </c>
      <c r="Q142" s="3">
        <f>IF(AND(G142&lt;&gt;"LIBSETS_SETTYPE_BATTLEGROUND",G142&lt;&gt;"LIBSETS_SETTYPE_SPECIAL"), IF(R142&lt;&gt;"",VLOOKUP(R142,'ESO zone constants'!$D$3:$H$10001,5,FALSE),""),"")</f>
        <v>931</v>
      </c>
      <c r="R142" t="str">
        <f>IF(AND(O142&lt;&gt;"",NOT(ISERROR(O142))),O142,
IF(AND(P142&lt;&gt;"",ISNUMBER(P142),P142&gt;0,NOT(ISNA(P142))),VLOOKUP(P142,'ESO zone constants'!$A$3:$D$9999,4,FALSE),
IF(AND(K142&lt;&gt;"",K142&gt;0,NOT(ISERROR(K142))),VLOOKUP(K142,'ESO dumped WayshrineInfo'!$K$3:$N$9994,4,FALSE),"")))</f>
        <v>Elden Hollow II</v>
      </c>
      <c r="T142" s="19" t="str">
        <f>IF(AND(S142&lt;&gt;"",NOT(ISERROR(S142))),S142,IF(Q142&lt;&gt;"",IF(NOT(ISERROR(VLOOKUP(Q142,'ESO Dungeon constants'!$D$3:$H$9999,5,FALSE))),VLOOKUP(Q142,'ESO Dungeon constants'!$D$3:$I$9999,6,FALSE),VLOOKUP(Q142,'ESO zone constants'!$H$3:$K$9987,4,FALSE)),""))</f>
        <v>DLC_BASE_GAME</v>
      </c>
      <c r="U142" s="3" t="str">
        <f>IF(T142&lt;&gt;"",VLOOKUP(T142,'LibSets constants'!$B$4:$C$1003,2,FALSE),"")</f>
        <v>Included in base game</v>
      </c>
      <c r="V142" s="33" t="s">
        <v>1544</v>
      </c>
      <c r="W142" s="3" t="s">
        <v>1546</v>
      </c>
      <c r="X142" s="3" t="s">
        <v>1628</v>
      </c>
      <c r="Y142" s="65"/>
      <c r="Z142" s="3">
        <f>IF(AND(G142&lt;&gt;"LIBSETS_SETTYPE_BATTLEGROUND",G142&lt;&gt;"LIBSETS_SETTYPE_SPECIAL"),
IF(AND(Y142&lt;&gt;"",ISNUMBER(Y142),NOT(ISNA(Y142))),Y142,
   IF(AND(L142&lt;&gt;"",ISNUMBER(L142),L142&gt;0,NOT(ISNA(L142))),VLOOKUP(L142,'ESO dumped WayshrineInfo'!$K$3:$L$9994,2,FALSE),"")
),"")</f>
        <v>383</v>
      </c>
      <c r="AA142" t="str">
        <f>IF(AND(Z142&lt;&gt;"",ISNUMBER(Z142),NOT(ISNA(Z142))),VLOOKUP(Z142,'ESO zone constants'!$A$3:$D$9999,4,FALSE),"")</f>
        <v>Grahtwood</v>
      </c>
      <c r="AC142" s="39"/>
      <c r="AD142" s="39"/>
      <c r="AE142" s="39"/>
      <c r="AF142" s="3">
        <f>IF(AND(G142&lt;&gt;"LIBSETS_SETTYPE_BATTLEGROUND",G142&lt;&gt;"LIBSETS_SETTYPE_SPECIAL"),
IF(AND(AE142&lt;&gt;"",ISNUMBER(AE142),NOT(ISNA(AE142))),AE142,
   IF(AND(M142&lt;&gt;"",ISNUMBER(M142),M142&gt;0,NOT(ISNA(M142))),VLOOKUP(M142,'ESO dumped WayshrineInfo'!$K$3:$L$9994,2,FALSE),"")
),"")</f>
        <v>383</v>
      </c>
      <c r="AG142" t="str">
        <f>IF(AND(AF142&lt;&gt;"",ISNUMBER(AF142),NOT(ISNA(AF142))),VLOOKUP(AF142,'ESO zone constants'!$A$3:$D$9999,4,FALSE),"")</f>
        <v>Grahtwood</v>
      </c>
      <c r="AH142" s="44"/>
      <c r="AI142" s="39"/>
      <c r="AJ142" s="39"/>
      <c r="AK142" s="3" t="str">
        <f>IF(AND(G142&lt;&gt;"LIBSETS_SETTYPE_BATTLEGROUND",G142&lt;&gt;"LIBSETS_SETTYPE_SPECIAL"),IF(AL142&lt;&gt;"",VLOOKUP(AL142,'ESO zone constants'!$D$3:$H$4953,5,FALSE),""),"")</f>
        <v/>
      </c>
      <c r="AM142" s="44"/>
      <c r="AN142" s="39"/>
      <c r="AO142" s="39"/>
      <c r="AP142" s="3" t="str">
        <f>IF(AND(G142&lt;&gt;"LIBSETS_SETTYPE_BATTLEGROUND",G142&lt;&gt;"LIBSETS_SETTYPE_SPECIAL"),IF(AQ142&lt;&gt;"",VLOOKUP(AQ142,'ESO zone constants'!$D$3:$H$4953,5,FALSE),""),"")</f>
        <v/>
      </c>
      <c r="AR142" s="44"/>
      <c r="AS142" s="39"/>
      <c r="AT142" s="39"/>
      <c r="AU142" s="3" t="str">
        <f>IF(AND(G142&lt;&gt;"LIBSETS_SETTYPE_BATTLEGROUND",G142&lt;&gt;"LIBSETS_SETTYPE_SPECIAL"),IF(AV142&lt;&gt;"",VLOOKUP(AV142,'ESO zone constants'!$D$3:$H$4953,5,FALSE),""),"")</f>
        <v/>
      </c>
      <c r="AW142" s="44"/>
      <c r="AX142" s="39"/>
      <c r="AY142" s="39"/>
      <c r="AZ142" s="83" t="s">
        <v>2667</v>
      </c>
      <c r="BA142" s="83"/>
      <c r="BB142" s="83"/>
      <c r="BC142" s="21" t="str">
        <f>IF(A142="???","--","")&amp;IF(F142&lt;&gt;"Not in the game (anymore)",IF(A142&lt;&gt;"",CONCATENATE("[",A142,"] = {wayshrines={")&amp;IF(K142&lt;&gt;"",CONCATENATE(K142,","),"")&amp;IF(L142&lt;&gt;"",CONCATENATE(L142,","),"")&amp;IF(M142&lt;&gt;"",CONCATENATE(M142,","),"")&amp;CONCATENATE("}")&amp;IF(VALUE(N142)&gt;0,CONCATENATE(", traitsNeeded=",N142),"")&amp;CONCATENATE(", dlcId=",IF(T142&lt;&gt;"",T142,"DLC_BASE_GAME")),""),"")</f>
        <v>[167] = {wayshrines={265,265,265,}, dlcId=DLC_BASE_GAME</v>
      </c>
      <c r="BD142" s="21" t="str">
        <f>IF(F142&lt;&gt;"Not in the game (anymore)",IF(A142&lt;&gt;"",IF(Q142&lt;&gt;"",CONCATENATE(", zoneIds={",Q142),"")&amp;IF(Z142&lt;&gt;"",CONCATENATE(",",Z142),"")&amp;IF(AF142&lt;&gt;"",CONCATENATE(",",AF142),"")&amp;IF(AK142&lt;&gt;"",CONCATENATE(",",AK142),"")&amp;IF(AP142&lt;&gt;"",CONCATENATE(",",AP142),"")&amp;IF(AU142&lt;&gt;"",CONCATENATE(",",AU142),"")&amp;IF(Q142&lt;&gt;"",CONCATENATE("}",""),"")&amp;IF(OR(I142="true",I142="false",I142&lt;&gt;""), CONCATENATE(", veteran=", I142), ""),""),"")</f>
        <v>, zoneIds={931,383,383}, veteran={[EQUIP_TYPE_HEAD]=true, [EQUIP_TYPE_SHOULDERS]=false}</v>
      </c>
      <c r="BE142" s="21" t="str">
        <f>IF(A142&lt;&gt;"",IF(F142&lt;&gt;"Not in the game (anymore)",IF(A142&lt;&gt;"",", setType="&amp;G142,"")&amp;IF(J142="true",", multiTrialSet=true",""),"")
&amp; IF(AND(H142&lt;&gt;"",ISNUMBER(H142)),", undauntedChestId=" &amp; H142,""),"")</f>
        <v>, setType=LIBSETS_SETTYPE_MONSTER, undauntedChestId=2</v>
      </c>
      <c r="BF142" s="21" t="str">
        <f>IF(A142&lt;&gt;"",IF(F142&lt;&gt;"Not in the game (anymore)",IF(AZ142&lt;&gt;"",", isProcSetAllowedInPvP="&amp; AZ142,"")
&amp; IF(F142&lt;&gt;"Not in the game (anymore)",
  IF(V142&lt;&gt;"",", dropMechanic={"&amp;V142&amp;IF(AB142&lt;&gt;"",","&amp;AB142,"")&amp;IF(AH142&lt;&gt;"",","&amp;AH142,"")&amp;IF(AM142&lt;&gt;"",","&amp;AM142,"")&amp;IF(AR142&lt;&gt;"",","&amp;AR142,"")&amp;IF(AW142&lt;&gt;"",","&amp;AW142,"")&amp;"}"
     &amp;IF(OR(W142&lt;&gt;"",AC142&lt;&gt;"",AI142&lt;&gt;"",AN142&lt;&gt;"",AS142&lt;&gt;"",AX142&lt;&gt;"",X142&lt;&gt;"",AD142&lt;&gt;"",AJ142&lt;&gt;"",AO142&lt;&gt;"",AT142&lt;&gt;"",AY142&lt;&gt;""),", dropMechanicDropLocationNames={"
        &amp; IF(OR(W142&lt;&gt;"",AC142&lt;&gt;"",AI142&lt;&gt;"",AN142&lt;&gt;"",AS142&lt;&gt;"",AX142&lt;&gt;""),"['en']={"&amp;IF(W142&lt;&gt;"","'"&amp;W142&amp;"',","'',")&amp;IF(AC142&lt;&gt;"","'"&amp;AC142&amp;"',","'',")&amp;IF(AI142&lt;&gt;"","'"&amp;AI142&amp;"',","'',")&amp;IF(AN142&lt;&gt;"","'"&amp;AN142&amp;"',","'',")&amp;IF(AS142&lt;&gt;"","'"&amp;AS142&amp;"',","'',")&amp;IF(AX142&lt;&gt;"","'"&amp;AX142&amp;"',","'',")&amp;"},","")
        &amp; IF(OR(X142&lt;&gt;"",AD142&lt;&gt;"",AJ142&lt;&gt;"",AO142&lt;&gt;"",AT142&lt;&gt;"",AY142&lt;&gt;""),"['de']={"&amp;IF(X142&lt;&gt;"","'"&amp;X142&amp;"',","'',")&amp;IF(AD142&lt;&gt;"","'"&amp;AD142&amp;"',","'',")&amp;IF(AJ142&lt;&gt;"","'"&amp;AJ142&amp;"',","'',")&amp;IF(AO142&lt;&gt;"","'"&amp;AO142&amp;"',","'',")&amp;IF(AT142&lt;&gt;"","'"&amp;AT142&amp;"',","'',")&amp;IF(AY142&lt;&gt;"","'"&amp;AY142&amp;"',","'',")&amp;"},","")
     &amp; "}",""),"")),""),"")</f>
        <v>, dropMechanic={LIBSETS_DROP_MECHANIC_MONSTER_NAME}, dropMechanicDropLocationNames={['en']={'Bogdan the Nightflame','','','','','',},['de']={'Bogdan die Nachtflamme','','','','','',},}</v>
      </c>
      <c r="BG142" s="21" t="str">
        <f>IF(A142&lt;&gt;"",IF(F142&lt;&gt;"Not in the game (anymore)",
IF(OR(BA142&lt;&gt;"",BB142&lt;&gt;""),", addTooltip={" &amp; IF(BA142&lt;&gt;"","['en']='"&amp; BA142 &amp; "',","")  &amp; IF(AND(BA142&lt;&gt;"",BA142&lt;&gt;BB142), IF(BB142&lt;&gt;"","['de']='"&amp; BB142 &amp; "',",""),"") &amp; "},","")
&amp; "},"
&amp; IF(C142&lt;&gt;"",CONCATENATE(" --",C142," / ",B142,"   [",IF(R142&lt;&gt;"",R142,""),IF(AA142&lt;&gt;"",", "&amp;AA142,""),IF(AG142&lt;&gt;"",", "&amp;AG142,""),IF(AL142&lt;&gt;"",", "&amp;AL142,""),IF(AQ142&lt;&gt;"",", "&amp;AQ142,""),IF(AV142&lt;&gt;"",", "&amp;AV142,""),"]")),""),"")</f>
        <v>}, --Nightflame / Nachtflamme   [Elden Hollow II, Grahtwood, Grahtwood]</v>
      </c>
    </row>
    <row r="143" spans="1:59" x14ac:dyDescent="0.25">
      <c r="A143" s="5">
        <v>168</v>
      </c>
      <c r="B143" t="s">
        <v>15</v>
      </c>
      <c r="C143" t="s">
        <v>1559</v>
      </c>
      <c r="D143" s="3">
        <f>A143</f>
        <v>168</v>
      </c>
      <c r="G143" s="8" t="s">
        <v>1479</v>
      </c>
      <c r="H143" s="93">
        <v>1</v>
      </c>
      <c r="I143" t="s">
        <v>1466</v>
      </c>
      <c r="J143" t="s">
        <v>91</v>
      </c>
      <c r="K143">
        <v>269</v>
      </c>
      <c r="L143">
        <v>269</v>
      </c>
      <c r="M143">
        <v>269</v>
      </c>
      <c r="O143" s="65" t="s">
        <v>55</v>
      </c>
      <c r="Q143" s="3">
        <f>IF(AND(G143&lt;&gt;"LIBSETS_SETTYPE_BATTLEGROUND",G143&lt;&gt;"LIBSETS_SETTYPE_SPECIAL"), IF(R143&lt;&gt;"",VLOOKUP(R143,'ESO zone constants'!$D$3:$H$10001,5,FALSE),""),"")</f>
        <v>932</v>
      </c>
      <c r="R143" t="str">
        <f>IF(AND(O143&lt;&gt;"",NOT(ISERROR(O143))),O143,
IF(AND(P143&lt;&gt;"",ISNUMBER(P143),P143&gt;0,NOT(ISNA(P143))),VLOOKUP(P143,'ESO zone constants'!$A$3:$D$9999,4,FALSE),
IF(AND(K143&lt;&gt;"",K143&gt;0,NOT(ISERROR(K143))),VLOOKUP(K143,'ESO dumped WayshrineInfo'!$K$3:$N$9994,4,FALSE),"")))</f>
        <v>Crypt of Hearts II</v>
      </c>
      <c r="T143" s="19" t="str">
        <f>IF(AND(S143&lt;&gt;"",NOT(ISERROR(S143))),S143,IF(Q143&lt;&gt;"",IF(NOT(ISERROR(VLOOKUP(Q143,'ESO Dungeon constants'!$D$3:$H$9999,5,FALSE))),VLOOKUP(Q143,'ESO Dungeon constants'!$D$3:$I$9999,6,FALSE),VLOOKUP(Q143,'ESO zone constants'!$H$3:$K$9987,4,FALSE)),""))</f>
        <v>DLC_BASE_GAME</v>
      </c>
      <c r="U143" s="3" t="str">
        <f>IF(T143&lt;&gt;"",VLOOKUP(T143,'LibSets constants'!$B$4:$C$1003,2,FALSE),"")</f>
        <v>Included in base game</v>
      </c>
      <c r="V143" s="33" t="s">
        <v>1544</v>
      </c>
      <c r="W143" s="3" t="s">
        <v>1559</v>
      </c>
      <c r="X143" s="3" t="s">
        <v>1632</v>
      </c>
      <c r="Y143" s="65"/>
      <c r="Z143" s="3">
        <f>IF(AND(G143&lt;&gt;"LIBSETS_SETTYPE_BATTLEGROUND",G143&lt;&gt;"LIBSETS_SETTYPE_SPECIAL"),
IF(AND(Y143&lt;&gt;"",ISNUMBER(Y143),NOT(ISNA(Y143))),Y143,
   IF(AND(L143&lt;&gt;"",ISNUMBER(L143),L143&gt;0,NOT(ISNA(L143))),VLOOKUP(L143,'ESO dumped WayshrineInfo'!$K$3:$L$9994,2,FALSE),"")
),"")</f>
        <v>20</v>
      </c>
      <c r="AA143" t="str">
        <f>IF(AND(Z143&lt;&gt;"",ISNUMBER(Z143),NOT(ISNA(Z143))),VLOOKUP(Z143,'ESO zone constants'!$A$3:$D$9999,4,FALSE),"")</f>
        <v>Rivenspire</v>
      </c>
      <c r="AC143" s="39"/>
      <c r="AD143" s="39"/>
      <c r="AE143" s="39"/>
      <c r="AF143" s="3">
        <f>IF(AND(G143&lt;&gt;"LIBSETS_SETTYPE_BATTLEGROUND",G143&lt;&gt;"LIBSETS_SETTYPE_SPECIAL"),
IF(AND(AE143&lt;&gt;"",ISNUMBER(AE143),NOT(ISNA(AE143))),AE143,
   IF(AND(M143&lt;&gt;"",ISNUMBER(M143),M143&gt;0,NOT(ISNA(M143))),VLOOKUP(M143,'ESO dumped WayshrineInfo'!$K$3:$L$9994,2,FALSE),"")
),"")</f>
        <v>20</v>
      </c>
      <c r="AG143" t="str">
        <f>IF(AND(AF143&lt;&gt;"",ISNUMBER(AF143),NOT(ISNA(AF143))),VLOOKUP(AF143,'ESO zone constants'!$A$3:$D$9999,4,FALSE),"")</f>
        <v>Rivenspire</v>
      </c>
      <c r="AH143" s="44"/>
      <c r="AI143" s="39"/>
      <c r="AJ143" s="39"/>
      <c r="AK143" s="3" t="str">
        <f>IF(AND(G143&lt;&gt;"LIBSETS_SETTYPE_BATTLEGROUND",G143&lt;&gt;"LIBSETS_SETTYPE_SPECIAL"),IF(AL143&lt;&gt;"",VLOOKUP(AL143,'ESO zone constants'!$D$3:$H$4953,5,FALSE),""),"")</f>
        <v/>
      </c>
      <c r="AM143" s="44"/>
      <c r="AN143" s="39"/>
      <c r="AO143" s="39"/>
      <c r="AP143" s="3" t="str">
        <f>IF(AND(G143&lt;&gt;"LIBSETS_SETTYPE_BATTLEGROUND",G143&lt;&gt;"LIBSETS_SETTYPE_SPECIAL"),IF(AQ143&lt;&gt;"",VLOOKUP(AQ143,'ESO zone constants'!$D$3:$H$4953,5,FALSE),""),"")</f>
        <v/>
      </c>
      <c r="AR143" s="44"/>
      <c r="AS143" s="39"/>
      <c r="AT143" s="39"/>
      <c r="AU143" s="3" t="str">
        <f>IF(AND(G143&lt;&gt;"LIBSETS_SETTYPE_BATTLEGROUND",G143&lt;&gt;"LIBSETS_SETTYPE_SPECIAL"),IF(AV143&lt;&gt;"",VLOOKUP(AV143,'ESO zone constants'!$D$3:$H$4953,5,FALSE),""),"")</f>
        <v/>
      </c>
      <c r="AW143" s="44"/>
      <c r="AX143" s="39"/>
      <c r="AY143" s="39"/>
      <c r="AZ143" s="83" t="s">
        <v>2667</v>
      </c>
      <c r="BA143" s="83"/>
      <c r="BB143" s="83"/>
      <c r="BC143" s="21" t="str">
        <f>IF(A143="???","--","")&amp;IF(F143&lt;&gt;"Not in the game (anymore)",IF(A143&lt;&gt;"",CONCATENATE("[",A143,"] = {wayshrines={")&amp;IF(K143&lt;&gt;"",CONCATENATE(K143,","),"")&amp;IF(L143&lt;&gt;"",CONCATENATE(L143,","),"")&amp;IF(M143&lt;&gt;"",CONCATENATE(M143,","),"")&amp;CONCATENATE("}")&amp;IF(VALUE(N143)&gt;0,CONCATENATE(", traitsNeeded=",N143),"")&amp;CONCATENATE(", dlcId=",IF(T143&lt;&gt;"",T143,"DLC_BASE_GAME")),""),"")</f>
        <v>[168] = {wayshrines={269,269,269,}, dlcId=DLC_BASE_GAME</v>
      </c>
      <c r="BD143" s="21" t="str">
        <f>IF(F143&lt;&gt;"Not in the game (anymore)",IF(A143&lt;&gt;"",IF(Q143&lt;&gt;"",CONCATENATE(", zoneIds={",Q143),"")&amp;IF(Z143&lt;&gt;"",CONCATENATE(",",Z143),"")&amp;IF(AF143&lt;&gt;"",CONCATENATE(",",AF143),"")&amp;IF(AK143&lt;&gt;"",CONCATENATE(",",AK143),"")&amp;IF(AP143&lt;&gt;"",CONCATENATE(",",AP143),"")&amp;IF(AU143&lt;&gt;"",CONCATENATE(",",AU143),"")&amp;IF(Q143&lt;&gt;"",CONCATENATE("}",""),"")&amp;IF(OR(I143="true",I143="false",I143&lt;&gt;""), CONCATENATE(", veteran=", I143), ""),""),"")</f>
        <v>, zoneIds={932,20,20}, veteran={[EQUIP_TYPE_HEAD]=true, [EQUIP_TYPE_SHOULDERS]=false}</v>
      </c>
      <c r="BE143" s="21" t="str">
        <f>IF(A143&lt;&gt;"",IF(F143&lt;&gt;"Not in the game (anymore)",IF(A143&lt;&gt;"",", setType="&amp;G143,"")&amp;IF(J143="true",", multiTrialSet=true",""),"")
&amp; IF(AND(H143&lt;&gt;"",ISNUMBER(H143)),", undauntedChestId=" &amp; H143,""),"")</f>
        <v>, setType=LIBSETS_SETTYPE_MONSTER, undauntedChestId=1</v>
      </c>
      <c r="BF143" s="21" t="str">
        <f>IF(A143&lt;&gt;"",IF(F143&lt;&gt;"Not in the game (anymore)",IF(AZ143&lt;&gt;"",", isProcSetAllowedInPvP="&amp; AZ143,"")
&amp; IF(F143&lt;&gt;"Not in the game (anymore)",
  IF(V143&lt;&gt;"",", dropMechanic={"&amp;V143&amp;IF(AB143&lt;&gt;"",","&amp;AB143,"")&amp;IF(AH143&lt;&gt;"",","&amp;AH143,"")&amp;IF(AM143&lt;&gt;"",","&amp;AM143,"")&amp;IF(AR143&lt;&gt;"",","&amp;AR143,"")&amp;IF(AW143&lt;&gt;"",","&amp;AW143,"")&amp;"}"
     &amp;IF(OR(W143&lt;&gt;"",AC143&lt;&gt;"",AI143&lt;&gt;"",AN143&lt;&gt;"",AS143&lt;&gt;"",AX143&lt;&gt;"",X143&lt;&gt;"",AD143&lt;&gt;"",AJ143&lt;&gt;"",AO143&lt;&gt;"",AT143&lt;&gt;"",AY143&lt;&gt;""),", dropMechanicDropLocationNames={"
        &amp; IF(OR(W143&lt;&gt;"",AC143&lt;&gt;"",AI143&lt;&gt;"",AN143&lt;&gt;"",AS143&lt;&gt;"",AX143&lt;&gt;""),"['en']={"&amp;IF(W143&lt;&gt;"","'"&amp;W143&amp;"',","'',")&amp;IF(AC143&lt;&gt;"","'"&amp;AC143&amp;"',","'',")&amp;IF(AI143&lt;&gt;"","'"&amp;AI143&amp;"',","'',")&amp;IF(AN143&lt;&gt;"","'"&amp;AN143&amp;"',","'',")&amp;IF(AS143&lt;&gt;"","'"&amp;AS143&amp;"',","'',")&amp;IF(AX143&lt;&gt;"","'"&amp;AX143&amp;"',","'',")&amp;"},","")
        &amp; IF(OR(X143&lt;&gt;"",AD143&lt;&gt;"",AJ143&lt;&gt;"",AO143&lt;&gt;"",AT143&lt;&gt;"",AY143&lt;&gt;""),"['de']={"&amp;IF(X143&lt;&gt;"","'"&amp;X143&amp;"',","'',")&amp;IF(AD143&lt;&gt;"","'"&amp;AD143&amp;"',","'',")&amp;IF(AJ143&lt;&gt;"","'"&amp;AJ143&amp;"',","'',")&amp;IF(AO143&lt;&gt;"","'"&amp;AO143&amp;"',","'',")&amp;IF(AT143&lt;&gt;"","'"&amp;AT143&amp;"',","'',")&amp;IF(AY143&lt;&gt;"","'"&amp;AY143&amp;"',","'',")&amp;"},","")
     &amp; "}",""),"")),""),"")</f>
        <v>, dropMechanic={LIBSETS_DROP_MECHANIC_MONSTER_NAME}, dropMechanicDropLocationNames={['en']={'Nerien\'eth','','','','','',},['de']={'Nerien\’eth','','','','','',},}</v>
      </c>
      <c r="BG143" s="21" t="str">
        <f>IF(A143&lt;&gt;"",IF(F143&lt;&gt;"Not in the game (anymore)",
IF(OR(BA143&lt;&gt;"",BB143&lt;&gt;""),", addTooltip={" &amp; IF(BA143&lt;&gt;"","['en']='"&amp; BA143 &amp; "',","")  &amp; IF(AND(BA143&lt;&gt;"",BA143&lt;&gt;BB143), IF(BB143&lt;&gt;"","['de']='"&amp; BB143 &amp; "',",""),"") &amp; "},","")
&amp; "},"
&amp; IF(C143&lt;&gt;"",CONCATENATE(" --",C143," / ",B143,"   [",IF(R143&lt;&gt;"",R143,""),IF(AA143&lt;&gt;"",", "&amp;AA143,""),IF(AG143&lt;&gt;"",", "&amp;AG143,""),IF(AL143&lt;&gt;"",", "&amp;AL143,""),IF(AQ143&lt;&gt;"",", "&amp;AQ143,""),IF(AV143&lt;&gt;"",", "&amp;AV143,""),"]")),""),"")</f>
        <v>}, --Nerien\'eth / Nerien'eth   [Crypt of Hearts II, Rivenspire, Rivenspire]</v>
      </c>
    </row>
    <row r="144" spans="1:59" x14ac:dyDescent="0.25">
      <c r="A144" s="5">
        <v>169</v>
      </c>
      <c r="B144" t="s">
        <v>31</v>
      </c>
      <c r="C144" t="s">
        <v>31</v>
      </c>
      <c r="D144" s="3">
        <f>A144</f>
        <v>169</v>
      </c>
      <c r="G144" s="8" t="s">
        <v>1479</v>
      </c>
      <c r="H144" s="93">
        <v>1</v>
      </c>
      <c r="I144" t="s">
        <v>1466</v>
      </c>
      <c r="J144" t="s">
        <v>91</v>
      </c>
      <c r="K144">
        <v>268</v>
      </c>
      <c r="L144">
        <v>268</v>
      </c>
      <c r="M144">
        <v>268</v>
      </c>
      <c r="O144" s="65" t="s">
        <v>71</v>
      </c>
      <c r="Q144" s="3">
        <f>IF(AND(G144&lt;&gt;"LIBSETS_SETTYPE_BATTLEGROUND",G144&lt;&gt;"LIBSETS_SETTYPE_SPECIAL"), IF(R144&lt;&gt;"",VLOOKUP(R144,'ESO zone constants'!$D$3:$H$10001,5,FALSE),""),"")</f>
        <v>681</v>
      </c>
      <c r="R144" t="str">
        <f>IF(AND(O144&lt;&gt;"",NOT(ISERROR(O144))),O144,
IF(AND(P144&lt;&gt;"",ISNUMBER(P144),P144&gt;0,NOT(ISNA(P144))),VLOOKUP(P144,'ESO zone constants'!$A$3:$D$9999,4,FALSE),
IF(AND(K144&lt;&gt;"",K144&gt;0,NOT(ISERROR(K144))),VLOOKUP(K144,'ESO dumped WayshrineInfo'!$K$3:$N$9994,4,FALSE),"")))</f>
        <v>City of Ash II</v>
      </c>
      <c r="T144" s="19" t="str">
        <f>IF(AND(S144&lt;&gt;"",NOT(ISERROR(S144))),S144,IF(Q144&lt;&gt;"",IF(NOT(ISERROR(VLOOKUP(Q144,'ESO Dungeon constants'!$D$3:$H$9999,5,FALSE))),VLOOKUP(Q144,'ESO Dungeon constants'!$D$3:$I$9999,6,FALSE),VLOOKUP(Q144,'ESO zone constants'!$H$3:$K$9987,4,FALSE)),""))</f>
        <v>DLC_BASE_GAME</v>
      </c>
      <c r="U144" s="3" t="str">
        <f>IF(T144&lt;&gt;"",VLOOKUP(T144,'LibSets constants'!$B$4:$C$1003,2,FALSE),"")</f>
        <v>Included in base game</v>
      </c>
      <c r="V144" s="33" t="s">
        <v>1544</v>
      </c>
      <c r="W144" s="3" t="s">
        <v>31</v>
      </c>
      <c r="X144" s="3" t="s">
        <v>31</v>
      </c>
      <c r="Y144" s="65"/>
      <c r="Z144" s="3">
        <f>IF(AND(G144&lt;&gt;"LIBSETS_SETTYPE_BATTLEGROUND",G144&lt;&gt;"LIBSETS_SETTYPE_SPECIAL"),
IF(AND(Y144&lt;&gt;"",ISNUMBER(Y144),NOT(ISNA(Y144))),Y144,
   IF(AND(L144&lt;&gt;"",ISNUMBER(L144),L144&gt;0,NOT(ISNA(L144))),VLOOKUP(L144,'ESO dumped WayshrineInfo'!$K$3:$L$9994,2,FALSE),"")
),"")</f>
        <v>108</v>
      </c>
      <c r="AA144" t="str">
        <f>IF(AND(Z144&lt;&gt;"",ISNUMBER(Z144),NOT(ISNA(Z144))),VLOOKUP(Z144,'ESO zone constants'!$A$3:$D$9999,4,FALSE),"")</f>
        <v>Greenshade</v>
      </c>
      <c r="AC144" s="39"/>
      <c r="AD144" s="39"/>
      <c r="AE144" s="39"/>
      <c r="AF144" s="3">
        <f>IF(AND(G144&lt;&gt;"LIBSETS_SETTYPE_BATTLEGROUND",G144&lt;&gt;"LIBSETS_SETTYPE_SPECIAL"),
IF(AND(AE144&lt;&gt;"",ISNUMBER(AE144),NOT(ISNA(AE144))),AE144,
   IF(AND(M144&lt;&gt;"",ISNUMBER(M144),M144&gt;0,NOT(ISNA(M144))),VLOOKUP(M144,'ESO dumped WayshrineInfo'!$K$3:$L$9994,2,FALSE),"")
),"")</f>
        <v>108</v>
      </c>
      <c r="AG144" t="str">
        <f>IF(AND(AF144&lt;&gt;"",ISNUMBER(AF144),NOT(ISNA(AF144))),VLOOKUP(AF144,'ESO zone constants'!$A$3:$D$9999,4,FALSE),"")</f>
        <v>Greenshade</v>
      </c>
      <c r="AH144" s="44"/>
      <c r="AI144" s="39"/>
      <c r="AJ144" s="39"/>
      <c r="AK144" s="3" t="str">
        <f>IF(AND(G144&lt;&gt;"LIBSETS_SETTYPE_BATTLEGROUND",G144&lt;&gt;"LIBSETS_SETTYPE_SPECIAL"),IF(AL144&lt;&gt;"",VLOOKUP(AL144,'ESO zone constants'!$D$3:$H$4953,5,FALSE),""),"")</f>
        <v/>
      </c>
      <c r="AM144" s="44"/>
      <c r="AN144" s="39"/>
      <c r="AO144" s="39"/>
      <c r="AP144" s="3" t="str">
        <f>IF(AND(G144&lt;&gt;"LIBSETS_SETTYPE_BATTLEGROUND",G144&lt;&gt;"LIBSETS_SETTYPE_SPECIAL"),IF(AQ144&lt;&gt;"",VLOOKUP(AQ144,'ESO zone constants'!$D$3:$H$4953,5,FALSE),""),"")</f>
        <v/>
      </c>
      <c r="AR144" s="44"/>
      <c r="AS144" s="39"/>
      <c r="AT144" s="39"/>
      <c r="AU144" s="3" t="str">
        <f>IF(AND(G144&lt;&gt;"LIBSETS_SETTYPE_BATTLEGROUND",G144&lt;&gt;"LIBSETS_SETTYPE_SPECIAL"),IF(AV144&lt;&gt;"",VLOOKUP(AV144,'ESO zone constants'!$D$3:$H$4953,5,FALSE),""),"")</f>
        <v/>
      </c>
      <c r="AW144" s="44"/>
      <c r="AX144" s="39"/>
      <c r="AY144" s="39"/>
      <c r="AZ144" s="83" t="s">
        <v>2667</v>
      </c>
      <c r="BA144" s="83"/>
      <c r="BB144" s="83"/>
      <c r="BC144" s="21" t="str">
        <f>IF(A144="???","--","")&amp;IF(F144&lt;&gt;"Not in the game (anymore)",IF(A144&lt;&gt;"",CONCATENATE("[",A144,"] = {wayshrines={")&amp;IF(K144&lt;&gt;"",CONCATENATE(K144,","),"")&amp;IF(L144&lt;&gt;"",CONCATENATE(L144,","),"")&amp;IF(M144&lt;&gt;"",CONCATENATE(M144,","),"")&amp;CONCATENATE("}")&amp;IF(VALUE(N144)&gt;0,CONCATENATE(", traitsNeeded=",N144),"")&amp;CONCATENATE(", dlcId=",IF(T144&lt;&gt;"",T144,"DLC_BASE_GAME")),""),"")</f>
        <v>[169] = {wayshrines={268,268,268,}, dlcId=DLC_BASE_GAME</v>
      </c>
      <c r="BD144" s="21" t="str">
        <f>IF(F144&lt;&gt;"Not in the game (anymore)",IF(A144&lt;&gt;"",IF(Q144&lt;&gt;"",CONCATENATE(", zoneIds={",Q144),"")&amp;IF(Z144&lt;&gt;"",CONCATENATE(",",Z144),"")&amp;IF(AF144&lt;&gt;"",CONCATENATE(",",AF144),"")&amp;IF(AK144&lt;&gt;"",CONCATENATE(",",AK144),"")&amp;IF(AP144&lt;&gt;"",CONCATENATE(",",AP144),"")&amp;IF(AU144&lt;&gt;"",CONCATENATE(",",AU144),"")&amp;IF(Q144&lt;&gt;"",CONCATENATE("}",""),"")&amp;IF(OR(I144="true",I144="false",I144&lt;&gt;""), CONCATENATE(", veteran=", I144), ""),""),"")</f>
        <v>, zoneIds={681,108,108}, veteran={[EQUIP_TYPE_HEAD]=true, [EQUIP_TYPE_SHOULDERS]=false}</v>
      </c>
      <c r="BE144" s="21" t="str">
        <f>IF(A144&lt;&gt;"",IF(F144&lt;&gt;"Not in the game (anymore)",IF(A144&lt;&gt;"",", setType="&amp;G144,"")&amp;IF(J144="true",", multiTrialSet=true",""),"")
&amp; IF(AND(H144&lt;&gt;"",ISNUMBER(H144)),", undauntedChestId=" &amp; H144,""),"")</f>
        <v>, setType=LIBSETS_SETTYPE_MONSTER, undauntedChestId=1</v>
      </c>
      <c r="BF144" s="21" t="str">
        <f>IF(A144&lt;&gt;"",IF(F144&lt;&gt;"Not in the game (anymore)",IF(AZ144&lt;&gt;"",", isProcSetAllowedInPvP="&amp; AZ144,"")
&amp; IF(F144&lt;&gt;"Not in the game (anymore)",
  IF(V144&lt;&gt;"",", dropMechanic={"&amp;V144&amp;IF(AB144&lt;&gt;"",","&amp;AB144,"")&amp;IF(AH144&lt;&gt;"",","&amp;AH144,"")&amp;IF(AM144&lt;&gt;"",","&amp;AM144,"")&amp;IF(AR144&lt;&gt;"",","&amp;AR144,"")&amp;IF(AW144&lt;&gt;"",","&amp;AW144,"")&amp;"}"
     &amp;IF(OR(W144&lt;&gt;"",AC144&lt;&gt;"",AI144&lt;&gt;"",AN144&lt;&gt;"",AS144&lt;&gt;"",AX144&lt;&gt;"",X144&lt;&gt;"",AD144&lt;&gt;"",AJ144&lt;&gt;"",AO144&lt;&gt;"",AT144&lt;&gt;"",AY144&lt;&gt;""),", dropMechanicDropLocationNames={"
        &amp; IF(OR(W144&lt;&gt;"",AC144&lt;&gt;"",AI144&lt;&gt;"",AN144&lt;&gt;"",AS144&lt;&gt;"",AX144&lt;&gt;""),"['en']={"&amp;IF(W144&lt;&gt;"","'"&amp;W144&amp;"',","'',")&amp;IF(AC144&lt;&gt;"","'"&amp;AC144&amp;"',","'',")&amp;IF(AI144&lt;&gt;"","'"&amp;AI144&amp;"',","'',")&amp;IF(AN144&lt;&gt;"","'"&amp;AN144&amp;"',","'',")&amp;IF(AS144&lt;&gt;"","'"&amp;AS144&amp;"',","'',")&amp;IF(AX144&lt;&gt;"","'"&amp;AX144&amp;"',","'',")&amp;"},","")
        &amp; IF(OR(X144&lt;&gt;"",AD144&lt;&gt;"",AJ144&lt;&gt;"",AO144&lt;&gt;"",AT144&lt;&gt;"",AY144&lt;&gt;""),"['de']={"&amp;IF(X144&lt;&gt;"","'"&amp;X144&amp;"',","'',")&amp;IF(AD144&lt;&gt;"","'"&amp;AD144&amp;"',","'',")&amp;IF(AJ144&lt;&gt;"","'"&amp;AJ144&amp;"',","'',")&amp;IF(AO144&lt;&gt;"","'"&amp;AO144&amp;"',","'',")&amp;IF(AT144&lt;&gt;"","'"&amp;AT144&amp;"',","'',")&amp;IF(AY144&lt;&gt;"","'"&amp;AY144&amp;"',","'',")&amp;"},","")
     &amp; "}",""),"")),""),"")</f>
        <v>, dropMechanic={LIBSETS_DROP_MECHANIC_MONSTER_NAME}, dropMechanicDropLocationNames={['en']={'Valkyn Skoria','','','','','',},['de']={'Valkyn Skoria','','','','','',},}</v>
      </c>
      <c r="BG144" s="21" t="str">
        <f>IF(A144&lt;&gt;"",IF(F144&lt;&gt;"Not in the game (anymore)",
IF(OR(BA144&lt;&gt;"",BB144&lt;&gt;""),", addTooltip={" &amp; IF(BA144&lt;&gt;"","['en']='"&amp; BA144 &amp; "',","")  &amp; IF(AND(BA144&lt;&gt;"",BA144&lt;&gt;BB144), IF(BB144&lt;&gt;"","['de']='"&amp; BB144 &amp; "',",""),"") &amp; "},","")
&amp; "},"
&amp; IF(C144&lt;&gt;"",CONCATENATE(" --",C144," / ",B144,"   [",IF(R144&lt;&gt;"",R144,""),IF(AA144&lt;&gt;"",", "&amp;AA144,""),IF(AG144&lt;&gt;"",", "&amp;AG144,""),IF(AL144&lt;&gt;"",", "&amp;AL144,""),IF(AQ144&lt;&gt;"",", "&amp;AQ144,""),IF(AV144&lt;&gt;"",", "&amp;AV144,""),"]")),""),"")</f>
        <v>}, --Valkyn Skoria / Valkyn Skoria   [City of Ash II, Greenshade, Greenshade]</v>
      </c>
    </row>
    <row r="145" spans="1:59" x14ac:dyDescent="0.25">
      <c r="A145" s="5">
        <v>170</v>
      </c>
      <c r="B145" t="s">
        <v>947</v>
      </c>
      <c r="C145" t="s">
        <v>12</v>
      </c>
      <c r="D145" s="3">
        <f>A145</f>
        <v>170</v>
      </c>
      <c r="G145" s="8" t="s">
        <v>1479</v>
      </c>
      <c r="H145" s="93">
        <v>2</v>
      </c>
      <c r="I145" t="s">
        <v>1466</v>
      </c>
      <c r="J145" t="s">
        <v>91</v>
      </c>
      <c r="K145">
        <v>262</v>
      </c>
      <c r="L145">
        <v>262</v>
      </c>
      <c r="M145">
        <v>262</v>
      </c>
      <c r="O145" s="65" t="s">
        <v>97</v>
      </c>
      <c r="Q145" s="3">
        <f>IF(AND(G145&lt;&gt;"LIBSETS_SETTYPE_BATTLEGROUND",G145&lt;&gt;"LIBSETS_SETTYPE_SPECIAL"), IF(R145&lt;&gt;"",VLOOKUP(R145,'ESO zone constants'!$D$3:$H$10001,5,FALSE),""),"")</f>
        <v>935</v>
      </c>
      <c r="R145" t="str">
        <f>IF(AND(O145&lt;&gt;"",NOT(ISERROR(O145))),O145,
IF(AND(P145&lt;&gt;"",ISNUMBER(P145),P145&gt;0,NOT(ISNA(P145))),VLOOKUP(P145,'ESO zone constants'!$A$3:$D$9999,4,FALSE),
IF(AND(K145&lt;&gt;"",K145&gt;0,NOT(ISERROR(K145))),VLOOKUP(K145,'ESO dumped WayshrineInfo'!$K$3:$N$9994,4,FALSE),"")))</f>
        <v>The Banished Cells II</v>
      </c>
      <c r="T145" s="19" t="str">
        <f>IF(AND(S145&lt;&gt;"",NOT(ISERROR(S145))),S145,IF(Q145&lt;&gt;"",IF(NOT(ISERROR(VLOOKUP(Q145,'ESO Dungeon constants'!$D$3:$H$9999,5,FALSE))),VLOOKUP(Q145,'ESO Dungeon constants'!$D$3:$I$9999,6,FALSE),VLOOKUP(Q145,'ESO zone constants'!$H$3:$K$9987,4,FALSE)),""))</f>
        <v>DLC_BASE_GAME</v>
      </c>
      <c r="U145" s="3" t="str">
        <f>IF(T145&lt;&gt;"",VLOOKUP(T145,'LibSets constants'!$B$4:$C$1003,2,FALSE),"")</f>
        <v>Included in base game</v>
      </c>
      <c r="V145" s="33" t="s">
        <v>1544</v>
      </c>
      <c r="W145" s="3" t="s">
        <v>1362</v>
      </c>
      <c r="X145" s="3" t="s">
        <v>1640</v>
      </c>
      <c r="Y145" s="65"/>
      <c r="Z145" s="3">
        <f>IF(AND(G145&lt;&gt;"LIBSETS_SETTYPE_BATTLEGROUND",G145&lt;&gt;"LIBSETS_SETTYPE_SPECIAL"),
IF(AND(Y145&lt;&gt;"",ISNUMBER(Y145),NOT(ISNA(Y145))),Y145,
   IF(AND(L145&lt;&gt;"",ISNUMBER(L145),L145&gt;0,NOT(ISNA(L145))),VLOOKUP(L145,'ESO dumped WayshrineInfo'!$K$3:$L$9994,2,FALSE),"")
),"")</f>
        <v>381</v>
      </c>
      <c r="AA145" t="str">
        <f>IF(AND(Z145&lt;&gt;"",ISNUMBER(Z145),NOT(ISNA(Z145))),VLOOKUP(Z145,'ESO zone constants'!$A$3:$D$9999,4,FALSE),"")</f>
        <v>Auridon</v>
      </c>
      <c r="AC145" s="39"/>
      <c r="AD145" s="39"/>
      <c r="AE145" s="39"/>
      <c r="AF145" s="3">
        <f>IF(AND(G145&lt;&gt;"LIBSETS_SETTYPE_BATTLEGROUND",G145&lt;&gt;"LIBSETS_SETTYPE_SPECIAL"),
IF(AND(AE145&lt;&gt;"",ISNUMBER(AE145),NOT(ISNA(AE145))),AE145,
   IF(AND(M145&lt;&gt;"",ISNUMBER(M145),M145&gt;0,NOT(ISNA(M145))),VLOOKUP(M145,'ESO dumped WayshrineInfo'!$K$3:$L$9994,2,FALSE),"")
),"")</f>
        <v>381</v>
      </c>
      <c r="AG145" t="str">
        <f>IF(AND(AF145&lt;&gt;"",ISNUMBER(AF145),NOT(ISNA(AF145))),VLOOKUP(AF145,'ESO zone constants'!$A$3:$D$9999,4,FALSE),"")</f>
        <v>Auridon</v>
      </c>
      <c r="AH145" s="44"/>
      <c r="AI145" s="39"/>
      <c r="AJ145" s="39"/>
      <c r="AK145" s="3" t="str">
        <f>IF(AND(G145&lt;&gt;"LIBSETS_SETTYPE_BATTLEGROUND",G145&lt;&gt;"LIBSETS_SETTYPE_SPECIAL"),IF(AL145&lt;&gt;"",VLOOKUP(AL145,'ESO zone constants'!$D$3:$H$4953,5,FALSE),""),"")</f>
        <v/>
      </c>
      <c r="AM145" s="44"/>
      <c r="AN145" s="39"/>
      <c r="AO145" s="39"/>
      <c r="AP145" s="3" t="str">
        <f>IF(AND(G145&lt;&gt;"LIBSETS_SETTYPE_BATTLEGROUND",G145&lt;&gt;"LIBSETS_SETTYPE_SPECIAL"),IF(AQ145&lt;&gt;"",VLOOKUP(AQ145,'ESO zone constants'!$D$3:$H$4953,5,FALSE),""),"")</f>
        <v/>
      </c>
      <c r="AR145" s="44"/>
      <c r="AS145" s="39"/>
      <c r="AT145" s="39"/>
      <c r="AU145" s="3" t="str">
        <f>IF(AND(G145&lt;&gt;"LIBSETS_SETTYPE_BATTLEGROUND",G145&lt;&gt;"LIBSETS_SETTYPE_SPECIAL"),IF(AV145&lt;&gt;"",VLOOKUP(AV145,'ESO zone constants'!$D$3:$H$4953,5,FALSE),""),"")</f>
        <v/>
      </c>
      <c r="AW145" s="44"/>
      <c r="AX145" s="39"/>
      <c r="AY145" s="39"/>
      <c r="AZ145" s="83" t="s">
        <v>2667</v>
      </c>
      <c r="BA145" s="83"/>
      <c r="BB145" s="83"/>
      <c r="BC145" s="21" t="str">
        <f>IF(A145="???","--","")&amp;IF(F145&lt;&gt;"Not in the game (anymore)",IF(A145&lt;&gt;"",CONCATENATE("[",A145,"] = {wayshrines={")&amp;IF(K145&lt;&gt;"",CONCATENATE(K145,","),"")&amp;IF(L145&lt;&gt;"",CONCATENATE(L145,","),"")&amp;IF(M145&lt;&gt;"",CONCATENATE(M145,","),"")&amp;CONCATENATE("}")&amp;IF(VALUE(N145)&gt;0,CONCATENATE(", traitsNeeded=",N145),"")&amp;CONCATENATE(", dlcId=",IF(T145&lt;&gt;"",T145,"DLC_BASE_GAME")),""),"")</f>
        <v>[170] = {wayshrines={262,262,262,}, dlcId=DLC_BASE_GAME</v>
      </c>
      <c r="BD145" s="21" t="str">
        <f>IF(F145&lt;&gt;"Not in the game (anymore)",IF(A145&lt;&gt;"",IF(Q145&lt;&gt;"",CONCATENATE(", zoneIds={",Q145),"")&amp;IF(Z145&lt;&gt;"",CONCATENATE(",",Z145),"")&amp;IF(AF145&lt;&gt;"",CONCATENATE(",",AF145),"")&amp;IF(AK145&lt;&gt;"",CONCATENATE(",",AK145),"")&amp;IF(AP145&lt;&gt;"",CONCATENATE(",",AP145),"")&amp;IF(AU145&lt;&gt;"",CONCATENATE(",",AU145),"")&amp;IF(Q145&lt;&gt;"",CONCATENATE("}",""),"")&amp;IF(OR(I145="true",I145="false",I145&lt;&gt;""), CONCATENATE(", veteran=", I145), ""),""),"")</f>
        <v>, zoneIds={935,381,381}, veteran={[EQUIP_TYPE_HEAD]=true, [EQUIP_TYPE_SHOULDERS]=false}</v>
      </c>
      <c r="BE145" s="21" t="str">
        <f>IF(A145&lt;&gt;"",IF(F145&lt;&gt;"Not in the game (anymore)",IF(A145&lt;&gt;"",", setType="&amp;G145,"")&amp;IF(J145="true",", multiTrialSet=true",""),"")
&amp; IF(AND(H145&lt;&gt;"",ISNUMBER(H145)),", undauntedChestId=" &amp; H145,""),"")</f>
        <v>, setType=LIBSETS_SETTYPE_MONSTER, undauntedChestId=2</v>
      </c>
      <c r="BF145" s="21" t="str">
        <f>IF(A145&lt;&gt;"",IF(F145&lt;&gt;"Not in the game (anymore)",IF(AZ145&lt;&gt;"",", isProcSetAllowedInPvP="&amp; AZ145,"")
&amp; IF(F145&lt;&gt;"Not in the game (anymore)",
  IF(V145&lt;&gt;"",", dropMechanic={"&amp;V145&amp;IF(AB145&lt;&gt;"",","&amp;AB145,"")&amp;IF(AH145&lt;&gt;"",","&amp;AH145,"")&amp;IF(AM145&lt;&gt;"",","&amp;AM145,"")&amp;IF(AR145&lt;&gt;"",","&amp;AR145,"")&amp;IF(AW145&lt;&gt;"",","&amp;AW145,"")&amp;"}"
     &amp;IF(OR(W145&lt;&gt;"",AC145&lt;&gt;"",AI145&lt;&gt;"",AN145&lt;&gt;"",AS145&lt;&gt;"",AX145&lt;&gt;"",X145&lt;&gt;"",AD145&lt;&gt;"",AJ145&lt;&gt;"",AO145&lt;&gt;"",AT145&lt;&gt;"",AY145&lt;&gt;""),", dropMechanicDropLocationNames={"
        &amp; IF(OR(W145&lt;&gt;"",AC145&lt;&gt;"",AI145&lt;&gt;"",AN145&lt;&gt;"",AS145&lt;&gt;"",AX145&lt;&gt;""),"['en']={"&amp;IF(W145&lt;&gt;"","'"&amp;W145&amp;"',","'',")&amp;IF(AC145&lt;&gt;"","'"&amp;AC145&amp;"',","'',")&amp;IF(AI145&lt;&gt;"","'"&amp;AI145&amp;"',","'',")&amp;IF(AN145&lt;&gt;"","'"&amp;AN145&amp;"',","'',")&amp;IF(AS145&lt;&gt;"","'"&amp;AS145&amp;"',","'',")&amp;IF(AX145&lt;&gt;"","'"&amp;AX145&amp;"',","'',")&amp;"},","")
        &amp; IF(OR(X145&lt;&gt;"",AD145&lt;&gt;"",AJ145&lt;&gt;"",AO145&lt;&gt;"",AT145&lt;&gt;"",AY145&lt;&gt;""),"['de']={"&amp;IF(X145&lt;&gt;"","'"&amp;X145&amp;"',","'',")&amp;IF(AD145&lt;&gt;"","'"&amp;AD145&amp;"',","'',")&amp;IF(AJ145&lt;&gt;"","'"&amp;AJ145&amp;"',","'',")&amp;IF(AO145&lt;&gt;"","'"&amp;AO145&amp;"',","'',")&amp;IF(AT145&lt;&gt;"","'"&amp;AT145&amp;"',","'',")&amp;IF(AY145&lt;&gt;"","'"&amp;AY145&amp;"',","'',")&amp;"},","")
     &amp; "}",""),"")),""),"")</f>
        <v>, dropMechanic={LIBSETS_DROP_MECHANIC_MONSTER_NAME}, dropMechanicDropLocationNames={['en']={'High Kinlord Rilis','','','','','',},['de']={'Sippenhochfürst Rilis','','','','','',},}</v>
      </c>
      <c r="BG145" s="21" t="str">
        <f>IF(A145&lt;&gt;"",IF(F145&lt;&gt;"Not in the game (anymore)",
IF(OR(BA145&lt;&gt;"",BB145&lt;&gt;""),", addTooltip={" &amp; IF(BA145&lt;&gt;"","['en']='"&amp; BA145 &amp; "',","")  &amp; IF(AND(BA145&lt;&gt;"",BA145&lt;&gt;BB145), IF(BB145&lt;&gt;"","['de']='"&amp; BB145 &amp; "',",""),"") &amp; "},","")
&amp; "},"
&amp; IF(C145&lt;&gt;"",CONCATENATE(" --",C145," / ",B145,"   [",IF(R145&lt;&gt;"",R145,""),IF(AA145&lt;&gt;"",", "&amp;AA145,""),IF(AG145&lt;&gt;"",", "&amp;AG145,""),IF(AL145&lt;&gt;"",", "&amp;AL145,""),IF(AQ145&lt;&gt;"",", "&amp;AQ145,""),IF(AV145&lt;&gt;"",", "&amp;AV145,""),"]")),""),"")</f>
        <v>}, --Maw of the Infernal / Schlund des Infernalen   [The Banished Cells II, Auridon, Auridon]</v>
      </c>
    </row>
    <row r="146" spans="1:59" x14ac:dyDescent="0.25">
      <c r="A146" s="12">
        <v>171</v>
      </c>
      <c r="B146" t="s">
        <v>948</v>
      </c>
      <c r="C146" t="s">
        <v>949</v>
      </c>
      <c r="D146" s="3">
        <f>A146</f>
        <v>171</v>
      </c>
      <c r="F146" t="s">
        <v>1428</v>
      </c>
      <c r="G146" s="8" t="s">
        <v>1481</v>
      </c>
      <c r="I146" t="s">
        <v>91</v>
      </c>
      <c r="J146" t="s">
        <v>92</v>
      </c>
      <c r="K146">
        <v>230</v>
      </c>
      <c r="L146">
        <v>230</v>
      </c>
      <c r="M146">
        <v>230</v>
      </c>
      <c r="O146" s="65" t="s">
        <v>442</v>
      </c>
      <c r="Q146" s="3">
        <f>IF(AND(G146&lt;&gt;"LIBSETS_SETTYPE_BATTLEGROUND",G146&lt;&gt;"LIBSETS_SETTYPE_SPECIAL"), IF(R146&lt;&gt;"",VLOOKUP(R146,'ESO zone constants'!$D$3:$H$10001,5,FALSE),""),"")</f>
        <v>636</v>
      </c>
      <c r="R146" t="str">
        <f>IF(AND(O146&lt;&gt;"",NOT(ISERROR(O146))),O146,
IF(AND(P146&lt;&gt;"",ISNUMBER(P146),P146&gt;0,NOT(ISNA(P146))),VLOOKUP(P146,'ESO zone constants'!$A$3:$D$9999,4,FALSE),
IF(AND(K146&lt;&gt;"",K146&gt;0,NOT(ISERROR(K146))),VLOOKUP(K146,'ESO dumped WayshrineInfo'!$K$3:$N$9994,4,FALSE),"")))</f>
        <v>Hel Ra Citadel</v>
      </c>
      <c r="T146" s="19" t="str">
        <f>IF(AND(S146&lt;&gt;"",NOT(ISERROR(S146))),S146,IF(Q146&lt;&gt;"",IF(NOT(ISERROR(VLOOKUP(Q146,'ESO Dungeon constants'!$D$3:$H$9999,5,FALSE))),VLOOKUP(Q146,'ESO Dungeon constants'!$D$3:$I$9999,6,FALSE),VLOOKUP(Q146,'ESO zone constants'!$H$3:$K$9987,4,FALSE)),""))</f>
        <v>DLC_BASE_GAME</v>
      </c>
      <c r="U146" s="3" t="str">
        <f>IF(T146&lt;&gt;"",VLOOKUP(T146,'LibSets constants'!$B$4:$C$1003,2,FALSE),"")</f>
        <v>Included in base game</v>
      </c>
      <c r="V146" s="33" t="s">
        <v>3337</v>
      </c>
      <c r="Y146" s="65"/>
      <c r="Z146" s="3">
        <f>IF(AND(G146&lt;&gt;"LIBSETS_SETTYPE_BATTLEGROUND",G146&lt;&gt;"LIBSETS_SETTYPE_SPECIAL"),
IF(AND(Y146&lt;&gt;"",ISNUMBER(Y146),NOT(ISNA(Y146))),Y146,
   IF(AND(L146&lt;&gt;"",ISNUMBER(L146),L146&gt;0,NOT(ISNA(L146))),VLOOKUP(L146,'ESO dumped WayshrineInfo'!$K$3:$L$9994,2,FALSE),"")
),"")</f>
        <v>888</v>
      </c>
      <c r="AA146" t="str">
        <f>IF(AND(Z146&lt;&gt;"",ISNUMBER(Z146),NOT(ISNA(Z146))),VLOOKUP(Z146,'ESO zone constants'!$A$3:$D$9999,4,FALSE),"")</f>
        <v>Craglorn</v>
      </c>
      <c r="AC146" s="39"/>
      <c r="AD146" s="39"/>
      <c r="AE146" s="39"/>
      <c r="AF146" s="3">
        <f>IF(AND(G146&lt;&gt;"LIBSETS_SETTYPE_BATTLEGROUND",G146&lt;&gt;"LIBSETS_SETTYPE_SPECIAL"),
IF(AND(AE146&lt;&gt;"",ISNUMBER(AE146),NOT(ISNA(AE146))),AE146,
   IF(AND(M146&lt;&gt;"",ISNUMBER(M146),M146&gt;0,NOT(ISNA(M146))),VLOOKUP(M146,'ESO dumped WayshrineInfo'!$K$3:$L$9994,2,FALSE),"")
),"")</f>
        <v>888</v>
      </c>
      <c r="AG146" t="str">
        <f>IF(AND(AF146&lt;&gt;"",ISNUMBER(AF146),NOT(ISNA(AF146))),VLOOKUP(AF146,'ESO zone constants'!$A$3:$D$9999,4,FALSE),"")</f>
        <v>Craglorn</v>
      </c>
      <c r="AH146" s="44"/>
      <c r="AI146" s="39"/>
      <c r="AJ146" s="39"/>
      <c r="AK146" s="3" t="str">
        <f>IF(AND(G146&lt;&gt;"LIBSETS_SETTYPE_BATTLEGROUND",G146&lt;&gt;"LIBSETS_SETTYPE_SPECIAL"),IF(AL146&lt;&gt;"",VLOOKUP(AL146,'ESO zone constants'!$D$3:$H$4953,5,FALSE),""),"")</f>
        <v/>
      </c>
      <c r="AM146" s="44"/>
      <c r="AN146" s="39"/>
      <c r="AO146" s="39"/>
      <c r="AP146" s="3" t="str">
        <f>IF(AND(G146&lt;&gt;"LIBSETS_SETTYPE_BATTLEGROUND",G146&lt;&gt;"LIBSETS_SETTYPE_SPECIAL"),IF(AQ146&lt;&gt;"",VLOOKUP(AQ146,'ESO zone constants'!$D$3:$H$4953,5,FALSE),""),"")</f>
        <v/>
      </c>
      <c r="AR146" s="44"/>
      <c r="AS146" s="39"/>
      <c r="AT146" s="39"/>
      <c r="AU146" s="3" t="str">
        <f>IF(AND(G146&lt;&gt;"LIBSETS_SETTYPE_BATTLEGROUND",G146&lt;&gt;"LIBSETS_SETTYPE_SPECIAL"),IF(AV146&lt;&gt;"",VLOOKUP(AV146,'ESO zone constants'!$D$3:$H$4953,5,FALSE),""),"")</f>
        <v/>
      </c>
      <c r="AW146" s="44"/>
      <c r="AX146" s="39"/>
      <c r="AY146" s="39"/>
      <c r="AZ146" s="83" t="s">
        <v>2667</v>
      </c>
      <c r="BA146" s="83"/>
      <c r="BB146" s="83"/>
      <c r="BC146" s="21" t="str">
        <f>IF(A146="???","--","")&amp;IF(F146&lt;&gt;"Not in the game (anymore)",IF(A146&lt;&gt;"",CONCATENATE("[",A146,"] = {wayshrines={")&amp;IF(K146&lt;&gt;"",CONCATENATE(K146,","),"")&amp;IF(L146&lt;&gt;"",CONCATENATE(L146,","),"")&amp;IF(M146&lt;&gt;"",CONCATENATE(M146,","),"")&amp;CONCATENATE("}")&amp;IF(VALUE(N146)&gt;0,CONCATENATE(", traitsNeeded=",N146),"")&amp;CONCATENATE(", dlcId=",IF(T146&lt;&gt;"",T146,"DLC_BASE_GAME")),""),"")</f>
        <v>[171] = {wayshrines={230,230,230,}, dlcId=DLC_BASE_GAME</v>
      </c>
      <c r="BD146" s="21" t="str">
        <f>IF(F146&lt;&gt;"Not in the game (anymore)",IF(A146&lt;&gt;"",IF(Q146&lt;&gt;"",CONCATENATE(", zoneIds={",Q146),"")&amp;IF(Z146&lt;&gt;"",CONCATENATE(",",Z146),"")&amp;IF(AF146&lt;&gt;"",CONCATENATE(",",AF146),"")&amp;IF(AK146&lt;&gt;"",CONCATENATE(",",AK146),"")&amp;IF(AP146&lt;&gt;"",CONCATENATE(",",AP146),"")&amp;IF(AU146&lt;&gt;"",CONCATENATE(",",AU146),"")&amp;IF(Q146&lt;&gt;"",CONCATENATE("}",""),"")&amp;IF(OR(I146="true",I146="false",I146&lt;&gt;""), CONCATENATE(", veteran=", I146), ""),""),"")</f>
        <v>, zoneIds={636,888,888}, veteran=false</v>
      </c>
      <c r="BE146" s="21" t="str">
        <f>IF(A146&lt;&gt;"",IF(F146&lt;&gt;"Not in the game (anymore)",IF(A146&lt;&gt;"",", setType="&amp;G146,"")&amp;IF(J146="true",", multiTrialSet=true",""),"")
&amp; IF(AND(H146&lt;&gt;"",ISNUMBER(H146)),", undauntedChestId=" &amp; H146,""),"")</f>
        <v>, setType=LIBSETS_SETTYPE_TRIAL, multiTrialSet=true</v>
      </c>
      <c r="BF146" s="21" t="str">
        <f>IF(A146&lt;&gt;"",IF(F146&lt;&gt;"Not in the game (anymore)",IF(AZ146&lt;&gt;"",", isProcSetAllowedInPvP="&amp; AZ146,"")
&amp; IF(F146&lt;&gt;"Not in the game (anymore)",
  IF(V146&lt;&gt;"",", dropMechanic={"&amp;V146&amp;IF(AB146&lt;&gt;"",","&amp;AB146,"")&amp;IF(AH146&lt;&gt;"",","&amp;AH146,"")&amp;IF(AM146&lt;&gt;"",","&amp;AM146,"")&amp;IF(AR146&lt;&gt;"",","&amp;AR146,"")&amp;IF(AW146&lt;&gt;"",","&amp;AW146,"")&amp;"}"
     &amp;IF(OR(W146&lt;&gt;"",AC146&lt;&gt;"",AI146&lt;&gt;"",AN146&lt;&gt;"",AS146&lt;&gt;"",AX146&lt;&gt;"",X146&lt;&gt;"",AD146&lt;&gt;"",AJ146&lt;&gt;"",AO146&lt;&gt;"",AT146&lt;&gt;"",AY146&lt;&gt;""),", dropMechanicDropLocationNames={"
        &amp; IF(OR(W146&lt;&gt;"",AC146&lt;&gt;"",AI146&lt;&gt;"",AN146&lt;&gt;"",AS146&lt;&gt;"",AX146&lt;&gt;""),"['en']={"&amp;IF(W146&lt;&gt;"","'"&amp;W146&amp;"',","'',")&amp;IF(AC146&lt;&gt;"","'"&amp;AC146&amp;"',","'',")&amp;IF(AI146&lt;&gt;"","'"&amp;AI146&amp;"',","'',")&amp;IF(AN146&lt;&gt;"","'"&amp;AN146&amp;"',","'',")&amp;IF(AS146&lt;&gt;"","'"&amp;AS146&amp;"',","'',")&amp;IF(AX146&lt;&gt;"","'"&amp;AX146&amp;"',","'',")&amp;"},","")
        &amp; IF(OR(X146&lt;&gt;"",AD146&lt;&gt;"",AJ146&lt;&gt;"",AO146&lt;&gt;"",AT146&lt;&gt;"",AY146&lt;&gt;""),"['de']={"&amp;IF(X146&lt;&gt;"","'"&amp;X146&amp;"',","'',")&amp;IF(AD146&lt;&gt;"","'"&amp;AD146&amp;"',","'',")&amp;IF(AJ146&lt;&gt;"","'"&amp;AJ146&amp;"',","'',")&amp;IF(AO146&lt;&gt;"","'"&amp;AO146&amp;"',","'',")&amp;IF(AT146&lt;&gt;"","'"&amp;AT146&amp;"',","'',")&amp;IF(AY146&lt;&gt;"","'"&amp;AY146&amp;"',","'',")&amp;"},","")
     &amp; "}",""),"")),""),"")</f>
        <v>, dropMechanic={LIBSETS_DROP_MECHANIC_TRIAL_BOSS}</v>
      </c>
      <c r="BG146" s="21" t="str">
        <f>IF(A146&lt;&gt;"",IF(F146&lt;&gt;"Not in the game (anymore)",
IF(OR(BA146&lt;&gt;"",BB146&lt;&gt;""),", addTooltip={" &amp; IF(BA146&lt;&gt;"","['en']='"&amp; BA146 &amp; "',","")  &amp; IF(AND(BA146&lt;&gt;"",BA146&lt;&gt;BB146), IF(BB146&lt;&gt;"","['de']='"&amp; BB146 &amp; "',",""),"") &amp; "},","")
&amp; "},"
&amp; IF(C146&lt;&gt;"",CONCATENATE(" --",C146," / ",B146,"   [",IF(R146&lt;&gt;"",R146,""),IF(AA146&lt;&gt;"",", "&amp;AA146,""),IF(AG146&lt;&gt;"",", "&amp;AG146,""),IF(AL146&lt;&gt;"",", "&amp;AL146,""),IF(AQ146&lt;&gt;"",", "&amp;AQ146,""),IF(AV146&lt;&gt;"",", "&amp;AV146,""),"]")),""),"")</f>
        <v>}, --Eternal Warrior / Ewiger Krieger   [Hel Ra Citadel, Craglorn, Craglorn]</v>
      </c>
    </row>
    <row r="147" spans="1:59" x14ac:dyDescent="0.25">
      <c r="A147" s="12">
        <v>172</v>
      </c>
      <c r="B147" t="s">
        <v>950</v>
      </c>
      <c r="C147" t="s">
        <v>951</v>
      </c>
      <c r="D147" s="3">
        <f>A147</f>
        <v>172</v>
      </c>
      <c r="F147" t="s">
        <v>1428</v>
      </c>
      <c r="G147" s="8" t="s">
        <v>1481</v>
      </c>
      <c r="I147" t="s">
        <v>91</v>
      </c>
      <c r="J147" t="s">
        <v>92</v>
      </c>
      <c r="K147">
        <v>230</v>
      </c>
      <c r="L147">
        <v>230</v>
      </c>
      <c r="M147">
        <v>230</v>
      </c>
      <c r="O147" s="65" t="s">
        <v>442</v>
      </c>
      <c r="Q147" s="3">
        <f>IF(AND(G147&lt;&gt;"LIBSETS_SETTYPE_BATTLEGROUND",G147&lt;&gt;"LIBSETS_SETTYPE_SPECIAL"), IF(R147&lt;&gt;"",VLOOKUP(R147,'ESO zone constants'!$D$3:$H$10001,5,FALSE),""),"")</f>
        <v>636</v>
      </c>
      <c r="R147" t="str">
        <f>IF(AND(O147&lt;&gt;"",NOT(ISERROR(O147))),O147,
IF(AND(P147&lt;&gt;"",ISNUMBER(P147),P147&gt;0,NOT(ISNA(P147))),VLOOKUP(P147,'ESO zone constants'!$A$3:$D$9999,4,FALSE),
IF(AND(K147&lt;&gt;"",K147&gt;0,NOT(ISERROR(K147))),VLOOKUP(K147,'ESO dumped WayshrineInfo'!$K$3:$N$9994,4,FALSE),"")))</f>
        <v>Hel Ra Citadel</v>
      </c>
      <c r="T147" s="19" t="str">
        <f>IF(AND(S147&lt;&gt;"",NOT(ISERROR(S147))),S147,IF(Q147&lt;&gt;"",IF(NOT(ISERROR(VLOOKUP(Q147,'ESO Dungeon constants'!$D$3:$H$9999,5,FALSE))),VLOOKUP(Q147,'ESO Dungeon constants'!$D$3:$I$9999,6,FALSE),VLOOKUP(Q147,'ESO zone constants'!$H$3:$K$9987,4,FALSE)),""))</f>
        <v>DLC_BASE_GAME</v>
      </c>
      <c r="U147" s="3" t="str">
        <f>IF(T147&lt;&gt;"",VLOOKUP(T147,'LibSets constants'!$B$4:$C$1003,2,FALSE),"")</f>
        <v>Included in base game</v>
      </c>
      <c r="V147" s="33" t="s">
        <v>3337</v>
      </c>
      <c r="Y147" s="65"/>
      <c r="Z147" s="3">
        <f>IF(AND(G147&lt;&gt;"LIBSETS_SETTYPE_BATTLEGROUND",G147&lt;&gt;"LIBSETS_SETTYPE_SPECIAL"),
IF(AND(Y147&lt;&gt;"",ISNUMBER(Y147),NOT(ISNA(Y147))),Y147,
   IF(AND(L147&lt;&gt;"",ISNUMBER(L147),L147&gt;0,NOT(ISNA(L147))),VLOOKUP(L147,'ESO dumped WayshrineInfo'!$K$3:$L$9994,2,FALSE),"")
),"")</f>
        <v>888</v>
      </c>
      <c r="AA147" t="str">
        <f>IF(AND(Z147&lt;&gt;"",ISNUMBER(Z147),NOT(ISNA(Z147))),VLOOKUP(Z147,'ESO zone constants'!$A$3:$D$9999,4,FALSE),"")</f>
        <v>Craglorn</v>
      </c>
      <c r="AC147" s="39"/>
      <c r="AD147" s="39"/>
      <c r="AE147" s="39"/>
      <c r="AF147" s="3">
        <f>IF(AND(G147&lt;&gt;"LIBSETS_SETTYPE_BATTLEGROUND",G147&lt;&gt;"LIBSETS_SETTYPE_SPECIAL"),
IF(AND(AE147&lt;&gt;"",ISNUMBER(AE147),NOT(ISNA(AE147))),AE147,
   IF(AND(M147&lt;&gt;"",ISNUMBER(M147),M147&gt;0,NOT(ISNA(M147))),VLOOKUP(M147,'ESO dumped WayshrineInfo'!$K$3:$L$9994,2,FALSE),"")
),"")</f>
        <v>888</v>
      </c>
      <c r="AG147" t="str">
        <f>IF(AND(AF147&lt;&gt;"",ISNUMBER(AF147),NOT(ISNA(AF147))),VLOOKUP(AF147,'ESO zone constants'!$A$3:$D$9999,4,FALSE),"")</f>
        <v>Craglorn</v>
      </c>
      <c r="AH147" s="44"/>
      <c r="AI147" s="39"/>
      <c r="AJ147" s="39"/>
      <c r="AK147" s="3" t="str">
        <f>IF(AND(G147&lt;&gt;"LIBSETS_SETTYPE_BATTLEGROUND",G147&lt;&gt;"LIBSETS_SETTYPE_SPECIAL"),IF(AL147&lt;&gt;"",VLOOKUP(AL147,'ESO zone constants'!$D$3:$H$4953,5,FALSE),""),"")</f>
        <v/>
      </c>
      <c r="AM147" s="44"/>
      <c r="AN147" s="39"/>
      <c r="AO147" s="39"/>
      <c r="AP147" s="3" t="str">
        <f>IF(AND(G147&lt;&gt;"LIBSETS_SETTYPE_BATTLEGROUND",G147&lt;&gt;"LIBSETS_SETTYPE_SPECIAL"),IF(AQ147&lt;&gt;"",VLOOKUP(AQ147,'ESO zone constants'!$D$3:$H$4953,5,FALSE),""),"")</f>
        <v/>
      </c>
      <c r="AR147" s="44"/>
      <c r="AS147" s="39"/>
      <c r="AT147" s="39"/>
      <c r="AU147" s="3" t="str">
        <f>IF(AND(G147&lt;&gt;"LIBSETS_SETTYPE_BATTLEGROUND",G147&lt;&gt;"LIBSETS_SETTYPE_SPECIAL"),IF(AV147&lt;&gt;"",VLOOKUP(AV147,'ESO zone constants'!$D$3:$H$4953,5,FALSE),""),"")</f>
        <v/>
      </c>
      <c r="AW147" s="44"/>
      <c r="AX147" s="39"/>
      <c r="AY147" s="39"/>
      <c r="AZ147" s="83" t="s">
        <v>2667</v>
      </c>
      <c r="BA147" s="83"/>
      <c r="BB147" s="83"/>
      <c r="BC147" s="21" t="str">
        <f>IF(A147="???","--","")&amp;IF(F147&lt;&gt;"Not in the game (anymore)",IF(A147&lt;&gt;"",CONCATENATE("[",A147,"] = {wayshrines={")&amp;IF(K147&lt;&gt;"",CONCATENATE(K147,","),"")&amp;IF(L147&lt;&gt;"",CONCATENATE(L147,","),"")&amp;IF(M147&lt;&gt;"",CONCATENATE(M147,","),"")&amp;CONCATENATE("}")&amp;IF(VALUE(N147)&gt;0,CONCATENATE(", traitsNeeded=",N147),"")&amp;CONCATENATE(", dlcId=",IF(T147&lt;&gt;"",T147,"DLC_BASE_GAME")),""),"")</f>
        <v>[172] = {wayshrines={230,230,230,}, dlcId=DLC_BASE_GAME</v>
      </c>
      <c r="BD147" s="21" t="str">
        <f>IF(F147&lt;&gt;"Not in the game (anymore)",IF(A147&lt;&gt;"",IF(Q147&lt;&gt;"",CONCATENATE(", zoneIds={",Q147),"")&amp;IF(Z147&lt;&gt;"",CONCATENATE(",",Z147),"")&amp;IF(AF147&lt;&gt;"",CONCATENATE(",",AF147),"")&amp;IF(AK147&lt;&gt;"",CONCATENATE(",",AK147),"")&amp;IF(AP147&lt;&gt;"",CONCATENATE(",",AP147),"")&amp;IF(AU147&lt;&gt;"",CONCATENATE(",",AU147),"")&amp;IF(Q147&lt;&gt;"",CONCATENATE("}",""),"")&amp;IF(OR(I147="true",I147="false",I147&lt;&gt;""), CONCATENATE(", veteran=", I147), ""),""),"")</f>
        <v>, zoneIds={636,888,888}, veteran=false</v>
      </c>
      <c r="BE147" s="21" t="str">
        <f>IF(A147&lt;&gt;"",IF(F147&lt;&gt;"Not in the game (anymore)",IF(A147&lt;&gt;"",", setType="&amp;G147,"")&amp;IF(J147="true",", multiTrialSet=true",""),"")
&amp; IF(AND(H147&lt;&gt;"",ISNUMBER(H147)),", undauntedChestId=" &amp; H147,""),"")</f>
        <v>, setType=LIBSETS_SETTYPE_TRIAL, multiTrialSet=true</v>
      </c>
      <c r="BF147" s="21" t="str">
        <f>IF(A147&lt;&gt;"",IF(F147&lt;&gt;"Not in the game (anymore)",IF(AZ147&lt;&gt;"",", isProcSetAllowedInPvP="&amp; AZ147,"")
&amp; IF(F147&lt;&gt;"Not in the game (anymore)",
  IF(V147&lt;&gt;"",", dropMechanic={"&amp;V147&amp;IF(AB147&lt;&gt;"",","&amp;AB147,"")&amp;IF(AH147&lt;&gt;"",","&amp;AH147,"")&amp;IF(AM147&lt;&gt;"",","&amp;AM147,"")&amp;IF(AR147&lt;&gt;"",","&amp;AR147,"")&amp;IF(AW147&lt;&gt;"",","&amp;AW147,"")&amp;"}"
     &amp;IF(OR(W147&lt;&gt;"",AC147&lt;&gt;"",AI147&lt;&gt;"",AN147&lt;&gt;"",AS147&lt;&gt;"",AX147&lt;&gt;"",X147&lt;&gt;"",AD147&lt;&gt;"",AJ147&lt;&gt;"",AO147&lt;&gt;"",AT147&lt;&gt;"",AY147&lt;&gt;""),", dropMechanicDropLocationNames={"
        &amp; IF(OR(W147&lt;&gt;"",AC147&lt;&gt;"",AI147&lt;&gt;"",AN147&lt;&gt;"",AS147&lt;&gt;"",AX147&lt;&gt;""),"['en']={"&amp;IF(W147&lt;&gt;"","'"&amp;W147&amp;"',","'',")&amp;IF(AC147&lt;&gt;"","'"&amp;AC147&amp;"',","'',")&amp;IF(AI147&lt;&gt;"","'"&amp;AI147&amp;"',","'',")&amp;IF(AN147&lt;&gt;"","'"&amp;AN147&amp;"',","'',")&amp;IF(AS147&lt;&gt;"","'"&amp;AS147&amp;"',","'',")&amp;IF(AX147&lt;&gt;"","'"&amp;AX147&amp;"',","'',")&amp;"},","")
        &amp; IF(OR(X147&lt;&gt;"",AD147&lt;&gt;"",AJ147&lt;&gt;"",AO147&lt;&gt;"",AT147&lt;&gt;"",AY147&lt;&gt;""),"['de']={"&amp;IF(X147&lt;&gt;"","'"&amp;X147&amp;"',","'',")&amp;IF(AD147&lt;&gt;"","'"&amp;AD147&amp;"',","'',")&amp;IF(AJ147&lt;&gt;"","'"&amp;AJ147&amp;"',","'',")&amp;IF(AO147&lt;&gt;"","'"&amp;AO147&amp;"',","'',")&amp;IF(AT147&lt;&gt;"","'"&amp;AT147&amp;"',","'',")&amp;IF(AY147&lt;&gt;"","'"&amp;AY147&amp;"',","'',")&amp;"},","")
     &amp; "}",""),"")),""),"")</f>
        <v>, dropMechanic={LIBSETS_DROP_MECHANIC_TRIAL_BOSS}</v>
      </c>
      <c r="BG147" s="21" t="str">
        <f>IF(A147&lt;&gt;"",IF(F147&lt;&gt;"Not in the game (anymore)",
IF(OR(BA147&lt;&gt;"",BB147&lt;&gt;""),", addTooltip={" &amp; IF(BA147&lt;&gt;"","['en']='"&amp; BA147 &amp; "',","")  &amp; IF(AND(BA147&lt;&gt;"",BA147&lt;&gt;BB147), IF(BB147&lt;&gt;"","['de']='"&amp; BB147 &amp; "',",""),"") &amp; "},","")
&amp; "},"
&amp; IF(C147&lt;&gt;"",CONCATENATE(" --",C147," / ",B147,"   [",IF(R147&lt;&gt;"",R147,""),IF(AA147&lt;&gt;"",", "&amp;AA147,""),IF(AG147&lt;&gt;"",", "&amp;AG147,""),IF(AL147&lt;&gt;"",", "&amp;AL147,""),IF(AQ147&lt;&gt;"",", "&amp;AQ147,""),IF(AV147&lt;&gt;"",", "&amp;AV147,""),"]")),""),"")</f>
        <v>}, --Infallible Mage / Unfehlbare Magierin   [Hel Ra Citadel, Craglorn, Craglorn]</v>
      </c>
    </row>
    <row r="148" spans="1:59" x14ac:dyDescent="0.25">
      <c r="A148" s="12">
        <v>173</v>
      </c>
      <c r="B148" t="s">
        <v>952</v>
      </c>
      <c r="C148" t="s">
        <v>953</v>
      </c>
      <c r="D148" s="3">
        <f>A148</f>
        <v>173</v>
      </c>
      <c r="F148" t="s">
        <v>1428</v>
      </c>
      <c r="G148" s="8" t="s">
        <v>1481</v>
      </c>
      <c r="I148" t="s">
        <v>91</v>
      </c>
      <c r="J148" t="s">
        <v>92</v>
      </c>
      <c r="K148">
        <v>230</v>
      </c>
      <c r="L148">
        <v>230</v>
      </c>
      <c r="M148">
        <v>230</v>
      </c>
      <c r="O148" s="65" t="s">
        <v>442</v>
      </c>
      <c r="Q148" s="3">
        <f>IF(AND(G148&lt;&gt;"LIBSETS_SETTYPE_BATTLEGROUND",G148&lt;&gt;"LIBSETS_SETTYPE_SPECIAL"), IF(R148&lt;&gt;"",VLOOKUP(R148,'ESO zone constants'!$D$3:$H$10001,5,FALSE),""),"")</f>
        <v>636</v>
      </c>
      <c r="R148" t="str">
        <f>IF(AND(O148&lt;&gt;"",NOT(ISERROR(O148))),O148,
IF(AND(P148&lt;&gt;"",ISNUMBER(P148),P148&gt;0,NOT(ISNA(P148))),VLOOKUP(P148,'ESO zone constants'!$A$3:$D$9999,4,FALSE),
IF(AND(K148&lt;&gt;"",K148&gt;0,NOT(ISERROR(K148))),VLOOKUP(K148,'ESO dumped WayshrineInfo'!$K$3:$N$9994,4,FALSE),"")))</f>
        <v>Hel Ra Citadel</v>
      </c>
      <c r="T148" s="19" t="str">
        <f>IF(AND(S148&lt;&gt;"",NOT(ISERROR(S148))),S148,IF(Q148&lt;&gt;"",IF(NOT(ISERROR(VLOOKUP(Q148,'ESO Dungeon constants'!$D$3:$H$9999,5,FALSE))),VLOOKUP(Q148,'ESO Dungeon constants'!$D$3:$I$9999,6,FALSE),VLOOKUP(Q148,'ESO zone constants'!$H$3:$K$9987,4,FALSE)),""))</f>
        <v>DLC_BASE_GAME</v>
      </c>
      <c r="U148" s="3" t="str">
        <f>IF(T148&lt;&gt;"",VLOOKUP(T148,'LibSets constants'!$B$4:$C$1003,2,FALSE),"")</f>
        <v>Included in base game</v>
      </c>
      <c r="V148" s="33" t="s">
        <v>3337</v>
      </c>
      <c r="Y148" s="65"/>
      <c r="Z148" s="3">
        <f>IF(AND(G148&lt;&gt;"LIBSETS_SETTYPE_BATTLEGROUND",G148&lt;&gt;"LIBSETS_SETTYPE_SPECIAL"),
IF(AND(Y148&lt;&gt;"",ISNUMBER(Y148),NOT(ISNA(Y148))),Y148,
   IF(AND(L148&lt;&gt;"",ISNUMBER(L148),L148&gt;0,NOT(ISNA(L148))),VLOOKUP(L148,'ESO dumped WayshrineInfo'!$K$3:$L$9994,2,FALSE),"")
),"")</f>
        <v>888</v>
      </c>
      <c r="AA148" t="str">
        <f>IF(AND(Z148&lt;&gt;"",ISNUMBER(Z148),NOT(ISNA(Z148))),VLOOKUP(Z148,'ESO zone constants'!$A$3:$D$9999,4,FALSE),"")</f>
        <v>Craglorn</v>
      </c>
      <c r="AC148" s="39"/>
      <c r="AD148" s="39"/>
      <c r="AE148" s="39"/>
      <c r="AF148" s="3">
        <f>IF(AND(G148&lt;&gt;"LIBSETS_SETTYPE_BATTLEGROUND",G148&lt;&gt;"LIBSETS_SETTYPE_SPECIAL"),
IF(AND(AE148&lt;&gt;"",ISNUMBER(AE148),NOT(ISNA(AE148))),AE148,
   IF(AND(M148&lt;&gt;"",ISNUMBER(M148),M148&gt;0,NOT(ISNA(M148))),VLOOKUP(M148,'ESO dumped WayshrineInfo'!$K$3:$L$9994,2,FALSE),"")
),"")</f>
        <v>888</v>
      </c>
      <c r="AG148" t="str">
        <f>IF(AND(AF148&lt;&gt;"",ISNUMBER(AF148),NOT(ISNA(AF148))),VLOOKUP(AF148,'ESO zone constants'!$A$3:$D$9999,4,FALSE),"")</f>
        <v>Craglorn</v>
      </c>
      <c r="AH148" s="44"/>
      <c r="AI148" s="39"/>
      <c r="AJ148" s="39"/>
      <c r="AK148" s="3" t="str">
        <f>IF(AND(G148&lt;&gt;"LIBSETS_SETTYPE_BATTLEGROUND",G148&lt;&gt;"LIBSETS_SETTYPE_SPECIAL"),IF(AL148&lt;&gt;"",VLOOKUP(AL148,'ESO zone constants'!$D$3:$H$4953,5,FALSE),""),"")</f>
        <v/>
      </c>
      <c r="AM148" s="44"/>
      <c r="AN148" s="39"/>
      <c r="AO148" s="39"/>
      <c r="AP148" s="3" t="str">
        <f>IF(AND(G148&lt;&gt;"LIBSETS_SETTYPE_BATTLEGROUND",G148&lt;&gt;"LIBSETS_SETTYPE_SPECIAL"),IF(AQ148&lt;&gt;"",VLOOKUP(AQ148,'ESO zone constants'!$D$3:$H$4953,5,FALSE),""),"")</f>
        <v/>
      </c>
      <c r="AR148" s="44"/>
      <c r="AS148" s="39"/>
      <c r="AT148" s="39"/>
      <c r="AU148" s="3" t="str">
        <f>IF(AND(G148&lt;&gt;"LIBSETS_SETTYPE_BATTLEGROUND",G148&lt;&gt;"LIBSETS_SETTYPE_SPECIAL"),IF(AV148&lt;&gt;"",VLOOKUP(AV148,'ESO zone constants'!$D$3:$H$4953,5,FALSE),""),"")</f>
        <v/>
      </c>
      <c r="AW148" s="44"/>
      <c r="AX148" s="39"/>
      <c r="AY148" s="39"/>
      <c r="AZ148" s="83" t="s">
        <v>2667</v>
      </c>
      <c r="BA148" s="83"/>
      <c r="BB148" s="83"/>
      <c r="BC148" s="21" t="str">
        <f>IF(A148="???","--","")&amp;IF(F148&lt;&gt;"Not in the game (anymore)",IF(A148&lt;&gt;"",CONCATENATE("[",A148,"] = {wayshrines={")&amp;IF(K148&lt;&gt;"",CONCATENATE(K148,","),"")&amp;IF(L148&lt;&gt;"",CONCATENATE(L148,","),"")&amp;IF(M148&lt;&gt;"",CONCATENATE(M148,","),"")&amp;CONCATENATE("}")&amp;IF(VALUE(N148)&gt;0,CONCATENATE(", traitsNeeded=",N148),"")&amp;CONCATENATE(", dlcId=",IF(T148&lt;&gt;"",T148,"DLC_BASE_GAME")),""),"")</f>
        <v>[173] = {wayshrines={230,230,230,}, dlcId=DLC_BASE_GAME</v>
      </c>
      <c r="BD148" s="21" t="str">
        <f>IF(F148&lt;&gt;"Not in the game (anymore)",IF(A148&lt;&gt;"",IF(Q148&lt;&gt;"",CONCATENATE(", zoneIds={",Q148),"")&amp;IF(Z148&lt;&gt;"",CONCATENATE(",",Z148),"")&amp;IF(AF148&lt;&gt;"",CONCATENATE(",",AF148),"")&amp;IF(AK148&lt;&gt;"",CONCATENATE(",",AK148),"")&amp;IF(AP148&lt;&gt;"",CONCATENATE(",",AP148),"")&amp;IF(AU148&lt;&gt;"",CONCATENATE(",",AU148),"")&amp;IF(Q148&lt;&gt;"",CONCATENATE("}",""),"")&amp;IF(OR(I148="true",I148="false",I148&lt;&gt;""), CONCATENATE(", veteran=", I148), ""),""),"")</f>
        <v>, zoneIds={636,888,888}, veteran=false</v>
      </c>
      <c r="BE148" s="21" t="str">
        <f>IF(A148&lt;&gt;"",IF(F148&lt;&gt;"Not in the game (anymore)",IF(A148&lt;&gt;"",", setType="&amp;G148,"")&amp;IF(J148="true",", multiTrialSet=true",""),"")
&amp; IF(AND(H148&lt;&gt;"",ISNUMBER(H148)),", undauntedChestId=" &amp; H148,""),"")</f>
        <v>, setType=LIBSETS_SETTYPE_TRIAL, multiTrialSet=true</v>
      </c>
      <c r="BF148" s="21" t="str">
        <f>IF(A148&lt;&gt;"",IF(F148&lt;&gt;"Not in the game (anymore)",IF(AZ148&lt;&gt;"",", isProcSetAllowedInPvP="&amp; AZ148,"")
&amp; IF(F148&lt;&gt;"Not in the game (anymore)",
  IF(V148&lt;&gt;"",", dropMechanic={"&amp;V148&amp;IF(AB148&lt;&gt;"",","&amp;AB148,"")&amp;IF(AH148&lt;&gt;"",","&amp;AH148,"")&amp;IF(AM148&lt;&gt;"",","&amp;AM148,"")&amp;IF(AR148&lt;&gt;"",","&amp;AR148,"")&amp;IF(AW148&lt;&gt;"",","&amp;AW148,"")&amp;"}"
     &amp;IF(OR(W148&lt;&gt;"",AC148&lt;&gt;"",AI148&lt;&gt;"",AN148&lt;&gt;"",AS148&lt;&gt;"",AX148&lt;&gt;"",X148&lt;&gt;"",AD148&lt;&gt;"",AJ148&lt;&gt;"",AO148&lt;&gt;"",AT148&lt;&gt;"",AY148&lt;&gt;""),", dropMechanicDropLocationNames={"
        &amp; IF(OR(W148&lt;&gt;"",AC148&lt;&gt;"",AI148&lt;&gt;"",AN148&lt;&gt;"",AS148&lt;&gt;"",AX148&lt;&gt;""),"['en']={"&amp;IF(W148&lt;&gt;"","'"&amp;W148&amp;"',","'',")&amp;IF(AC148&lt;&gt;"","'"&amp;AC148&amp;"',","'',")&amp;IF(AI148&lt;&gt;"","'"&amp;AI148&amp;"',","'',")&amp;IF(AN148&lt;&gt;"","'"&amp;AN148&amp;"',","'',")&amp;IF(AS148&lt;&gt;"","'"&amp;AS148&amp;"',","'',")&amp;IF(AX148&lt;&gt;"","'"&amp;AX148&amp;"',","'',")&amp;"},","")
        &amp; IF(OR(X148&lt;&gt;"",AD148&lt;&gt;"",AJ148&lt;&gt;"",AO148&lt;&gt;"",AT148&lt;&gt;"",AY148&lt;&gt;""),"['de']={"&amp;IF(X148&lt;&gt;"","'"&amp;X148&amp;"',","'',")&amp;IF(AD148&lt;&gt;"","'"&amp;AD148&amp;"',","'',")&amp;IF(AJ148&lt;&gt;"","'"&amp;AJ148&amp;"',","'',")&amp;IF(AO148&lt;&gt;"","'"&amp;AO148&amp;"',","'',")&amp;IF(AT148&lt;&gt;"","'"&amp;AT148&amp;"',","'',")&amp;IF(AY148&lt;&gt;"","'"&amp;AY148&amp;"',","'',")&amp;"},","")
     &amp; "}",""),"")),""),"")</f>
        <v>, dropMechanic={LIBSETS_DROP_MECHANIC_TRIAL_BOSS}</v>
      </c>
      <c r="BG148" s="21" t="str">
        <f>IF(A148&lt;&gt;"",IF(F148&lt;&gt;"Not in the game (anymore)",
IF(OR(BA148&lt;&gt;"",BB148&lt;&gt;""),", addTooltip={" &amp; IF(BA148&lt;&gt;"","['en']='"&amp; BA148 &amp; "',","")  &amp; IF(AND(BA148&lt;&gt;"",BA148&lt;&gt;BB148), IF(BB148&lt;&gt;"","['de']='"&amp; BB148 &amp; "',",""),"") &amp; "},","")
&amp; "},"
&amp; IF(C148&lt;&gt;"",CONCATENATE(" --",C148," / ",B148,"   [",IF(R148&lt;&gt;"",R148,""),IF(AA148&lt;&gt;"",", "&amp;AA148,""),IF(AG148&lt;&gt;"",", "&amp;AG148,""),IF(AL148&lt;&gt;"",", "&amp;AL148,""),IF(AQ148&lt;&gt;"",", "&amp;AQ148,""),IF(AV148&lt;&gt;"",", "&amp;AV148,""),"]")),""),"")</f>
        <v>}, --Vicious Serpent / Boshafte Schlange   [Hel Ra Citadel, Craglorn, Craglorn]</v>
      </c>
    </row>
    <row r="149" spans="1:59" x14ac:dyDescent="0.25">
      <c r="A149" s="5">
        <v>176</v>
      </c>
      <c r="B149" t="s">
        <v>954</v>
      </c>
      <c r="C149" t="s">
        <v>2595</v>
      </c>
      <c r="D149" s="3">
        <f>A149</f>
        <v>176</v>
      </c>
      <c r="G149" s="8" t="s">
        <v>1474</v>
      </c>
      <c r="I149" t="s">
        <v>91</v>
      </c>
      <c r="J149" t="s">
        <v>91</v>
      </c>
      <c r="K149">
        <v>199</v>
      </c>
      <c r="L149">
        <v>201</v>
      </c>
      <c r="M149">
        <v>203</v>
      </c>
      <c r="N149">
        <v>5</v>
      </c>
      <c r="Q149" s="3">
        <f>IF(AND(G149&lt;&gt;"LIBSETS_SETTYPE_BATTLEGROUND",G149&lt;&gt;"LIBSETS_SETTYPE_SPECIAL"), IF(R149&lt;&gt;"",VLOOKUP(R149,'ESO zone constants'!$D$3:$H$10001,5,FALSE),""),"")</f>
        <v>181</v>
      </c>
      <c r="R149" t="str">
        <f>IF(AND(O149&lt;&gt;"",NOT(ISERROR(O149))),O149,
IF(AND(P149&lt;&gt;"",ISNUMBER(P149),P149&gt;0,NOT(ISNA(P149))),VLOOKUP(P149,'ESO zone constants'!$A$3:$D$9999,4,FALSE),
IF(AND(K149&lt;&gt;"",K149&gt;0,NOT(ISERROR(K149))),VLOOKUP(K149,'ESO dumped WayshrineInfo'!$K$3:$N$9994,4,FALSE),"")))</f>
        <v>Cyrodiil</v>
      </c>
      <c r="T149" s="19" t="str">
        <f>IF(AND(S149&lt;&gt;"",NOT(ISERROR(S149))),S149,IF(Q149&lt;&gt;"",IF(NOT(ISERROR(VLOOKUP(Q149,'ESO Dungeon constants'!$D$3:$H$9999,5,FALSE))),VLOOKUP(Q149,'ESO Dungeon constants'!$D$3:$I$9999,6,FALSE),VLOOKUP(Q149,'ESO zone constants'!$H$3:$K$9987,4,FALSE)),""))</f>
        <v>DLC_BASE_GAME</v>
      </c>
      <c r="U149" s="3" t="str">
        <f>IF(T149&lt;&gt;"",VLOOKUP(T149,'LibSets constants'!$B$4:$C$1003,2,FALSE),"")</f>
        <v>Included in base game</v>
      </c>
      <c r="V149" s="33" t="s">
        <v>3359</v>
      </c>
      <c r="Y149" s="65"/>
      <c r="Z149" s="3">
        <f>IF(AND(G149&lt;&gt;"LIBSETS_SETTYPE_BATTLEGROUND",G149&lt;&gt;"LIBSETS_SETTYPE_SPECIAL"),
IF(AND(Y149&lt;&gt;"",ISNUMBER(Y149),NOT(ISNA(Y149))),Y149,
   IF(AND(L149&lt;&gt;"",ISNUMBER(L149),L149&gt;0,NOT(ISNA(L149))),VLOOKUP(L149,'ESO dumped WayshrineInfo'!$K$3:$L$9994,2,FALSE),"")
),"")</f>
        <v>181</v>
      </c>
      <c r="AA149" t="str">
        <f>IF(AND(Z149&lt;&gt;"",ISNUMBER(Z149),NOT(ISNA(Z149))),VLOOKUP(Z149,'ESO zone constants'!$A$3:$D$9999,4,FALSE),"")</f>
        <v>Cyrodiil</v>
      </c>
      <c r="AB149" s="33" t="s">
        <v>3359</v>
      </c>
      <c r="AC149" s="43"/>
      <c r="AD149" s="43"/>
      <c r="AE149" s="43"/>
      <c r="AF149" s="3">
        <f>IF(AND(G149&lt;&gt;"LIBSETS_SETTYPE_BATTLEGROUND",G149&lt;&gt;"LIBSETS_SETTYPE_SPECIAL"),
IF(AND(AE149&lt;&gt;"",ISNUMBER(AE149),NOT(ISNA(AE149))),AE149,
   IF(AND(M149&lt;&gt;"",ISNUMBER(M149),M149&gt;0,NOT(ISNA(M149))),VLOOKUP(M149,'ESO dumped WayshrineInfo'!$K$3:$L$9994,2,FALSE),"")
),"")</f>
        <v>181</v>
      </c>
      <c r="AG149" t="str">
        <f>IF(AND(AF149&lt;&gt;"",ISNUMBER(AF149),NOT(ISNA(AF149))),VLOOKUP(AF149,'ESO zone constants'!$A$3:$D$9999,4,FALSE),"")</f>
        <v>Cyrodiil</v>
      </c>
      <c r="AH149" s="44"/>
      <c r="AI149" s="43"/>
      <c r="AJ149" s="43"/>
      <c r="AK149" s="3" t="str">
        <f>IF(AND(G149&lt;&gt;"LIBSETS_SETTYPE_BATTLEGROUND",G149&lt;&gt;"LIBSETS_SETTYPE_SPECIAL"),IF(AL149&lt;&gt;"",VLOOKUP(AL149,'ESO zone constants'!$D$3:$H$4953,5,FALSE),""),"")</f>
        <v/>
      </c>
      <c r="AM149" s="44"/>
      <c r="AN149" s="43"/>
      <c r="AO149" s="43"/>
      <c r="AP149" s="3" t="str">
        <f>IF(AND(G149&lt;&gt;"LIBSETS_SETTYPE_BATTLEGROUND",G149&lt;&gt;"LIBSETS_SETTYPE_SPECIAL"),IF(AQ149&lt;&gt;"",VLOOKUP(AQ149,'ESO zone constants'!$D$3:$H$4953,5,FALSE),""),"")</f>
        <v/>
      </c>
      <c r="AR149" s="44"/>
      <c r="AS149" s="43"/>
      <c r="AT149" s="43"/>
      <c r="AU149" s="3" t="str">
        <f>IF(AND(G149&lt;&gt;"LIBSETS_SETTYPE_BATTLEGROUND",G149&lt;&gt;"LIBSETS_SETTYPE_SPECIAL"),IF(AV149&lt;&gt;"",VLOOKUP(AV149,'ESO zone constants'!$D$3:$H$4953,5,FALSE),""),"")</f>
        <v/>
      </c>
      <c r="AW149" s="44"/>
      <c r="AX149" s="43"/>
      <c r="AY149" s="43"/>
      <c r="AZ149" s="83" t="s">
        <v>2667</v>
      </c>
      <c r="BA149" s="83"/>
      <c r="BB149" s="83"/>
      <c r="BC149" s="21" t="str">
        <f>IF(A149="???","--","")&amp;IF(F149&lt;&gt;"Not in the game (anymore)",IF(A149&lt;&gt;"",CONCATENATE("[",A149,"] = {wayshrines={")&amp;IF(K149&lt;&gt;"",CONCATENATE(K149,","),"")&amp;IF(L149&lt;&gt;"",CONCATENATE(L149,","),"")&amp;IF(M149&lt;&gt;"",CONCATENATE(M149,","),"")&amp;CONCATENATE("}")&amp;IF(VALUE(N149)&gt;0,CONCATENATE(", traitsNeeded=",N149),"")&amp;CONCATENATE(", dlcId=",IF(T149&lt;&gt;"",T149,"DLC_BASE_GAME")),""),"")</f>
        <v>[176] = {wayshrines={199,201,203,}, traitsNeeded=5, dlcId=DLC_BASE_GAME</v>
      </c>
      <c r="BD149" s="21" t="str">
        <f>IF(F149&lt;&gt;"Not in the game (anymore)",IF(A149&lt;&gt;"",IF(Q149&lt;&gt;"",CONCATENATE(", zoneIds={",Q149),"")&amp;IF(Z149&lt;&gt;"",CONCATENATE(",",Z149),"")&amp;IF(AF149&lt;&gt;"",CONCATENATE(",",AF149),"")&amp;IF(AK149&lt;&gt;"",CONCATENATE(",",AK149),"")&amp;IF(AP149&lt;&gt;"",CONCATENATE(",",AP149),"")&amp;IF(AU149&lt;&gt;"",CONCATENATE(",",AU149),"")&amp;IF(Q149&lt;&gt;"",CONCATENATE("}",""),"")&amp;IF(OR(I149="true",I149="false",I149&lt;&gt;""), CONCATENATE(", veteran=", I149), ""),""),"")</f>
        <v>, zoneIds={181,181,181}, veteran=false</v>
      </c>
      <c r="BE149" s="21" t="str">
        <f>IF(A149&lt;&gt;"",IF(F149&lt;&gt;"Not in the game (anymore)",IF(A149&lt;&gt;"",", setType="&amp;G149,"")&amp;IF(J149="true",", multiTrialSet=true",""),"")
&amp; IF(AND(H149&lt;&gt;"",ISNUMBER(H149)),", undauntedChestId=" &amp; H149,""),"")</f>
        <v>, setType=LIBSETS_SETTYPE_CRAFTED</v>
      </c>
      <c r="BF149" s="21" t="str">
        <f>IF(A149&lt;&gt;"",IF(F149&lt;&gt;"Not in the game (anymore)",IF(AZ149&lt;&gt;"",", isProcSetAllowedInPvP="&amp; AZ149,"")
&amp; IF(F149&lt;&gt;"Not in the game (anymore)",
  IF(V149&lt;&gt;"",", dropMechanic={"&amp;V149&amp;IF(AB149&lt;&gt;"",","&amp;AB149,"")&amp;IF(AH149&lt;&gt;"",","&amp;AH149,"")&amp;IF(AM149&lt;&gt;"",","&amp;AM149,"")&amp;IF(AR149&lt;&gt;"",","&amp;AR149,"")&amp;IF(AW149&lt;&gt;"",","&amp;AW149,"")&amp;"}"
     &amp;IF(OR(W149&lt;&gt;"",AC149&lt;&gt;"",AI149&lt;&gt;"",AN149&lt;&gt;"",AS149&lt;&gt;"",AX149&lt;&gt;"",X149&lt;&gt;"",AD149&lt;&gt;"",AJ149&lt;&gt;"",AO149&lt;&gt;"",AT149&lt;&gt;"",AY149&lt;&gt;""),", dropMechanicDropLocationNames={"
        &amp; IF(OR(W149&lt;&gt;"",AC149&lt;&gt;"",AI149&lt;&gt;"",AN149&lt;&gt;"",AS149&lt;&gt;"",AX149&lt;&gt;""),"['en']={"&amp;IF(W149&lt;&gt;"","'"&amp;W149&amp;"',","'',")&amp;IF(AC149&lt;&gt;"","'"&amp;AC149&amp;"',","'',")&amp;IF(AI149&lt;&gt;"","'"&amp;AI149&amp;"',","'',")&amp;IF(AN149&lt;&gt;"","'"&amp;AN149&amp;"',","'',")&amp;IF(AS149&lt;&gt;"","'"&amp;AS149&amp;"',","'',")&amp;IF(AX149&lt;&gt;"","'"&amp;AX149&amp;"',","'',")&amp;"},","")
        &amp; IF(OR(X149&lt;&gt;"",AD149&lt;&gt;"",AJ149&lt;&gt;"",AO149&lt;&gt;"",AT149&lt;&gt;"",AY149&lt;&gt;""),"['de']={"&amp;IF(X149&lt;&gt;"","'"&amp;X149&amp;"',","'',")&amp;IF(AD149&lt;&gt;"","'"&amp;AD149&amp;"',","'',")&amp;IF(AJ149&lt;&gt;"","'"&amp;AJ149&amp;"',","'',")&amp;IF(AO149&lt;&gt;"","'"&amp;AO149&amp;"',","'',")&amp;IF(AT149&lt;&gt;"","'"&amp;AT149&amp;"',","'',")&amp;IF(AY149&lt;&gt;"","'"&amp;AY149&amp;"',","'',")&amp;"},","")
     &amp; "}",""),"")),""),"")</f>
        <v>, dropMechanic={LIBSETS_DROP_MECHANIC_CRAFTED,LIBSETS_DROP_MECHANIC_CRAFTED}</v>
      </c>
      <c r="BG149" s="21" t="str">
        <f>IF(A149&lt;&gt;"",IF(F149&lt;&gt;"Not in the game (anymore)",
IF(OR(BA149&lt;&gt;"",BB149&lt;&gt;""),", addTooltip={" &amp; IF(BA149&lt;&gt;"","['en']='"&amp; BA149 &amp; "',","")  &amp; IF(AND(BA149&lt;&gt;"",BA149&lt;&gt;BB149), IF(BB149&lt;&gt;"","['de']='"&amp; BB149 &amp; "',",""),"") &amp; "},","")
&amp; "},"
&amp; IF(C149&lt;&gt;"",CONCATENATE(" --",C149," / ",B149,"   [",IF(R149&lt;&gt;"",R149,""),IF(AA149&lt;&gt;"",", "&amp;AA149,""),IF(AG149&lt;&gt;"",", "&amp;AG149,""),IF(AL149&lt;&gt;"",", "&amp;AL149,""),IF(AQ149&lt;&gt;"",", "&amp;AQ149,""),IF(AV149&lt;&gt;"",", "&amp;AV149,""),"]")),""),"")</f>
        <v>}, --Noble\'s Conquest / Adelssieg   [Cyrodiil, Cyrodiil, Cyrodiil]</v>
      </c>
    </row>
    <row r="150" spans="1:59" x14ac:dyDescent="0.25">
      <c r="A150" s="5">
        <v>177</v>
      </c>
      <c r="B150" t="s">
        <v>955</v>
      </c>
      <c r="C150" t="s">
        <v>956</v>
      </c>
      <c r="D150" s="3">
        <f>A150</f>
        <v>177</v>
      </c>
      <c r="G150" s="8" t="s">
        <v>1474</v>
      </c>
      <c r="I150" t="s">
        <v>91</v>
      </c>
      <c r="J150" t="s">
        <v>91</v>
      </c>
      <c r="K150">
        <v>199</v>
      </c>
      <c r="L150">
        <v>201</v>
      </c>
      <c r="M150">
        <v>203</v>
      </c>
      <c r="N150">
        <v>7</v>
      </c>
      <c r="Q150" s="3">
        <f>IF(AND(G150&lt;&gt;"LIBSETS_SETTYPE_BATTLEGROUND",G150&lt;&gt;"LIBSETS_SETTYPE_SPECIAL"), IF(R150&lt;&gt;"",VLOOKUP(R150,'ESO zone constants'!$D$3:$H$10001,5,FALSE),""),"")</f>
        <v>181</v>
      </c>
      <c r="R150" t="str">
        <f>IF(AND(O150&lt;&gt;"",NOT(ISERROR(O150))),O150,
IF(AND(P150&lt;&gt;"",ISNUMBER(P150),P150&gt;0,NOT(ISNA(P150))),VLOOKUP(P150,'ESO zone constants'!$A$3:$D$9999,4,FALSE),
IF(AND(K150&lt;&gt;"",K150&gt;0,NOT(ISERROR(K150))),VLOOKUP(K150,'ESO dumped WayshrineInfo'!$K$3:$N$9994,4,FALSE),"")))</f>
        <v>Cyrodiil</v>
      </c>
      <c r="T150" s="19" t="str">
        <f>IF(AND(S150&lt;&gt;"",NOT(ISERROR(S150))),S150,IF(Q150&lt;&gt;"",IF(NOT(ISERROR(VLOOKUP(Q150,'ESO Dungeon constants'!$D$3:$H$9999,5,FALSE))),VLOOKUP(Q150,'ESO Dungeon constants'!$D$3:$I$9999,6,FALSE),VLOOKUP(Q150,'ESO zone constants'!$H$3:$K$9987,4,FALSE)),""))</f>
        <v>DLC_BASE_GAME</v>
      </c>
      <c r="U150" s="3" t="str">
        <f>IF(T150&lt;&gt;"",VLOOKUP(T150,'LibSets constants'!$B$4:$C$1003,2,FALSE),"")</f>
        <v>Included in base game</v>
      </c>
      <c r="V150" s="33" t="s">
        <v>3359</v>
      </c>
      <c r="Y150" s="65"/>
      <c r="Z150" s="3">
        <f>IF(AND(G150&lt;&gt;"LIBSETS_SETTYPE_BATTLEGROUND",G150&lt;&gt;"LIBSETS_SETTYPE_SPECIAL"),
IF(AND(Y150&lt;&gt;"",ISNUMBER(Y150),NOT(ISNA(Y150))),Y150,
   IF(AND(L150&lt;&gt;"",ISNUMBER(L150),L150&gt;0,NOT(ISNA(L150))),VLOOKUP(L150,'ESO dumped WayshrineInfo'!$K$3:$L$9994,2,FALSE),"")
),"")</f>
        <v>181</v>
      </c>
      <c r="AA150" t="str">
        <f>IF(AND(Z150&lt;&gt;"",ISNUMBER(Z150),NOT(ISNA(Z150))),VLOOKUP(Z150,'ESO zone constants'!$A$3:$D$9999,4,FALSE),"")</f>
        <v>Cyrodiil</v>
      </c>
      <c r="AB150" s="33" t="s">
        <v>3359</v>
      </c>
      <c r="AF150" s="3">
        <f>IF(AND(G150&lt;&gt;"LIBSETS_SETTYPE_BATTLEGROUND",G150&lt;&gt;"LIBSETS_SETTYPE_SPECIAL"),
IF(AND(AE150&lt;&gt;"",ISNUMBER(AE150),NOT(ISNA(AE150))),AE150,
   IF(AND(M150&lt;&gt;"",ISNUMBER(M150),M150&gt;0,NOT(ISNA(M150))),VLOOKUP(M150,'ESO dumped WayshrineInfo'!$K$3:$L$9994,2,FALSE),"")
),"")</f>
        <v>181</v>
      </c>
      <c r="AG150" t="str">
        <f>IF(AND(AF150&lt;&gt;"",ISNUMBER(AF150),NOT(ISNA(AF150))),VLOOKUP(AF150,'ESO zone constants'!$A$3:$D$9999,4,FALSE),"")</f>
        <v>Cyrodiil</v>
      </c>
      <c r="AH150" s="44"/>
      <c r="AK150" s="3" t="str">
        <f>IF(AND(G150&lt;&gt;"LIBSETS_SETTYPE_BATTLEGROUND",G150&lt;&gt;"LIBSETS_SETTYPE_SPECIAL"),IF(AL150&lt;&gt;"",VLOOKUP(AL150,'ESO zone constants'!$D$3:$H$4953,5,FALSE),""),"")</f>
        <v/>
      </c>
      <c r="AM150" s="44"/>
      <c r="AP150" s="3" t="str">
        <f>IF(AND(G150&lt;&gt;"LIBSETS_SETTYPE_BATTLEGROUND",G150&lt;&gt;"LIBSETS_SETTYPE_SPECIAL"),IF(AQ150&lt;&gt;"",VLOOKUP(AQ150,'ESO zone constants'!$D$3:$H$4953,5,FALSE),""),"")</f>
        <v/>
      </c>
      <c r="AR150" s="44"/>
      <c r="AU150" s="3" t="str">
        <f>IF(AND(G150&lt;&gt;"LIBSETS_SETTYPE_BATTLEGROUND",G150&lt;&gt;"LIBSETS_SETTYPE_SPECIAL"),IF(AV150&lt;&gt;"",VLOOKUP(AV150,'ESO zone constants'!$D$3:$H$4953,5,FALSE),""),"")</f>
        <v/>
      </c>
      <c r="AW150" s="44"/>
      <c r="AZ150" s="83" t="s">
        <v>2667</v>
      </c>
      <c r="BA150" s="83"/>
      <c r="BB150" s="83"/>
      <c r="BC150" s="21" t="str">
        <f>IF(A150="???","--","")&amp;IF(F150&lt;&gt;"Not in the game (anymore)",IF(A150&lt;&gt;"",CONCATENATE("[",A150,"] = {wayshrines={")&amp;IF(K150&lt;&gt;"",CONCATENATE(K150,","),"")&amp;IF(L150&lt;&gt;"",CONCATENATE(L150,","),"")&amp;IF(M150&lt;&gt;"",CONCATENATE(M150,","),"")&amp;CONCATENATE("}")&amp;IF(VALUE(N150)&gt;0,CONCATENATE(", traitsNeeded=",N150),"")&amp;CONCATENATE(", dlcId=",IF(T150&lt;&gt;"",T150,"DLC_BASE_GAME")),""),"")</f>
        <v>[177] = {wayshrines={199,201,203,}, traitsNeeded=7, dlcId=DLC_BASE_GAME</v>
      </c>
      <c r="BD150" s="21" t="str">
        <f>IF(F150&lt;&gt;"Not in the game (anymore)",IF(A150&lt;&gt;"",IF(Q150&lt;&gt;"",CONCATENATE(", zoneIds={",Q150),"")&amp;IF(Z150&lt;&gt;"",CONCATENATE(",",Z150),"")&amp;IF(AF150&lt;&gt;"",CONCATENATE(",",AF150),"")&amp;IF(AK150&lt;&gt;"",CONCATENATE(",",AK150),"")&amp;IF(AP150&lt;&gt;"",CONCATENATE(",",AP150),"")&amp;IF(AU150&lt;&gt;"",CONCATENATE(",",AU150),"")&amp;IF(Q150&lt;&gt;"",CONCATENATE("}",""),"")&amp;IF(OR(I150="true",I150="false",I150&lt;&gt;""), CONCATENATE(", veteran=", I150), ""),""),"")</f>
        <v>, zoneIds={181,181,181}, veteran=false</v>
      </c>
      <c r="BE150" s="21" t="str">
        <f>IF(A150&lt;&gt;"",IF(F150&lt;&gt;"Not in the game (anymore)",IF(A150&lt;&gt;"",", setType="&amp;G150,"")&amp;IF(J150="true",", multiTrialSet=true",""),"")
&amp; IF(AND(H150&lt;&gt;"",ISNUMBER(H150)),", undauntedChestId=" &amp; H150,""),"")</f>
        <v>, setType=LIBSETS_SETTYPE_CRAFTED</v>
      </c>
      <c r="BF150" s="21" t="str">
        <f>IF(A150&lt;&gt;"",IF(F150&lt;&gt;"Not in the game (anymore)",IF(AZ150&lt;&gt;"",", isProcSetAllowedInPvP="&amp; AZ150,"")
&amp; IF(F150&lt;&gt;"Not in the game (anymore)",
  IF(V150&lt;&gt;"",", dropMechanic={"&amp;V150&amp;IF(AB150&lt;&gt;"",","&amp;AB150,"")&amp;IF(AH150&lt;&gt;"",","&amp;AH150,"")&amp;IF(AM150&lt;&gt;"",","&amp;AM150,"")&amp;IF(AR150&lt;&gt;"",","&amp;AR150,"")&amp;IF(AW150&lt;&gt;"",","&amp;AW150,"")&amp;"}"
     &amp;IF(OR(W150&lt;&gt;"",AC150&lt;&gt;"",AI150&lt;&gt;"",AN150&lt;&gt;"",AS150&lt;&gt;"",AX150&lt;&gt;"",X150&lt;&gt;"",AD150&lt;&gt;"",AJ150&lt;&gt;"",AO150&lt;&gt;"",AT150&lt;&gt;"",AY150&lt;&gt;""),", dropMechanicDropLocationNames={"
        &amp; IF(OR(W150&lt;&gt;"",AC150&lt;&gt;"",AI150&lt;&gt;"",AN150&lt;&gt;"",AS150&lt;&gt;"",AX150&lt;&gt;""),"['en']={"&amp;IF(W150&lt;&gt;"","'"&amp;W150&amp;"',","'',")&amp;IF(AC150&lt;&gt;"","'"&amp;AC150&amp;"',","'',")&amp;IF(AI150&lt;&gt;"","'"&amp;AI150&amp;"',","'',")&amp;IF(AN150&lt;&gt;"","'"&amp;AN150&amp;"',","'',")&amp;IF(AS150&lt;&gt;"","'"&amp;AS150&amp;"',","'',")&amp;IF(AX150&lt;&gt;"","'"&amp;AX150&amp;"',","'',")&amp;"},","")
        &amp; IF(OR(X150&lt;&gt;"",AD150&lt;&gt;"",AJ150&lt;&gt;"",AO150&lt;&gt;"",AT150&lt;&gt;"",AY150&lt;&gt;""),"['de']={"&amp;IF(X150&lt;&gt;"","'"&amp;X150&amp;"',","'',")&amp;IF(AD150&lt;&gt;"","'"&amp;AD150&amp;"',","'',")&amp;IF(AJ150&lt;&gt;"","'"&amp;AJ150&amp;"',","'',")&amp;IF(AO150&lt;&gt;"","'"&amp;AO150&amp;"',","'',")&amp;IF(AT150&lt;&gt;"","'"&amp;AT150&amp;"',","'',")&amp;IF(AY150&lt;&gt;"","'"&amp;AY150&amp;"',","'',")&amp;"},","")
     &amp; "}",""),"")),""),"")</f>
        <v>, dropMechanic={LIBSETS_DROP_MECHANIC_CRAFTED,LIBSETS_DROP_MECHANIC_CRAFTED}</v>
      </c>
      <c r="BG150" s="21" t="str">
        <f>IF(A150&lt;&gt;"",IF(F150&lt;&gt;"Not in the game (anymore)",
IF(OR(BA150&lt;&gt;"",BB150&lt;&gt;""),", addTooltip={" &amp; IF(BA150&lt;&gt;"","['en']='"&amp; BA150 &amp; "',","")  &amp; IF(AND(BA150&lt;&gt;"",BA150&lt;&gt;BB150), IF(BB150&lt;&gt;"","['de']='"&amp; BB150 &amp; "',",""),"") &amp; "},","")
&amp; "},"
&amp; IF(C150&lt;&gt;"",CONCATENATE(" --",C150," / ",B150,"   [",IF(R150&lt;&gt;"",R150,""),IF(AA150&lt;&gt;"",", "&amp;AA150,""),IF(AG150&lt;&gt;"",", "&amp;AG150,""),IF(AL150&lt;&gt;"",", "&amp;AL150,""),IF(AQ150&lt;&gt;"",", "&amp;AQ150,""),IF(AV150&lt;&gt;"",", "&amp;AV150,""),"]")),""),"")</f>
        <v>}, --Redistributor / Umverteilung   [Cyrodiil, Cyrodiil, Cyrodiil]</v>
      </c>
    </row>
    <row r="151" spans="1:59" x14ac:dyDescent="0.25">
      <c r="A151" s="5">
        <v>178</v>
      </c>
      <c r="B151" t="s">
        <v>957</v>
      </c>
      <c r="C151" t="s">
        <v>958</v>
      </c>
      <c r="D151" s="3">
        <f>A151</f>
        <v>178</v>
      </c>
      <c r="G151" s="8" t="s">
        <v>1474</v>
      </c>
      <c r="I151" t="s">
        <v>91</v>
      </c>
      <c r="J151" t="s">
        <v>91</v>
      </c>
      <c r="K151">
        <v>199</v>
      </c>
      <c r="L151">
        <v>201</v>
      </c>
      <c r="M151">
        <v>203</v>
      </c>
      <c r="N151">
        <v>9</v>
      </c>
      <c r="Q151" s="3">
        <f>IF(AND(G151&lt;&gt;"LIBSETS_SETTYPE_BATTLEGROUND",G151&lt;&gt;"LIBSETS_SETTYPE_SPECIAL"), IF(R151&lt;&gt;"",VLOOKUP(R151,'ESO zone constants'!$D$3:$H$10001,5,FALSE),""),"")</f>
        <v>181</v>
      </c>
      <c r="R151" t="str">
        <f>IF(AND(O151&lt;&gt;"",NOT(ISERROR(O151))),O151,
IF(AND(P151&lt;&gt;"",ISNUMBER(P151),P151&gt;0,NOT(ISNA(P151))),VLOOKUP(P151,'ESO zone constants'!$A$3:$D$9999,4,FALSE),
IF(AND(K151&lt;&gt;"",K151&gt;0,NOT(ISERROR(K151))),VLOOKUP(K151,'ESO dumped WayshrineInfo'!$K$3:$N$9994,4,FALSE),"")))</f>
        <v>Cyrodiil</v>
      </c>
      <c r="T151" s="19" t="str">
        <f>IF(AND(S151&lt;&gt;"",NOT(ISERROR(S151))),S151,IF(Q151&lt;&gt;"",IF(NOT(ISERROR(VLOOKUP(Q151,'ESO Dungeon constants'!$D$3:$H$9999,5,FALSE))),VLOOKUP(Q151,'ESO Dungeon constants'!$D$3:$I$9999,6,FALSE),VLOOKUP(Q151,'ESO zone constants'!$H$3:$K$9987,4,FALSE)),""))</f>
        <v>DLC_BASE_GAME</v>
      </c>
      <c r="U151" s="3" t="str">
        <f>IF(T151&lt;&gt;"",VLOOKUP(T151,'LibSets constants'!$B$4:$C$1003,2,FALSE),"")</f>
        <v>Included in base game</v>
      </c>
      <c r="V151" s="33" t="s">
        <v>3359</v>
      </c>
      <c r="Y151" s="65"/>
      <c r="Z151" s="3">
        <f>IF(AND(G151&lt;&gt;"LIBSETS_SETTYPE_BATTLEGROUND",G151&lt;&gt;"LIBSETS_SETTYPE_SPECIAL"),
IF(AND(Y151&lt;&gt;"",ISNUMBER(Y151),NOT(ISNA(Y151))),Y151,
   IF(AND(L151&lt;&gt;"",ISNUMBER(L151),L151&gt;0,NOT(ISNA(L151))),VLOOKUP(L151,'ESO dumped WayshrineInfo'!$K$3:$L$9994,2,FALSE),"")
),"")</f>
        <v>181</v>
      </c>
      <c r="AA151" t="str">
        <f>IF(AND(Z151&lt;&gt;"",ISNUMBER(Z151),NOT(ISNA(Z151))),VLOOKUP(Z151,'ESO zone constants'!$A$3:$D$9999,4,FALSE),"")</f>
        <v>Cyrodiil</v>
      </c>
      <c r="AB151" s="33" t="s">
        <v>3359</v>
      </c>
      <c r="AF151" s="3">
        <f>IF(AND(G151&lt;&gt;"LIBSETS_SETTYPE_BATTLEGROUND",G151&lt;&gt;"LIBSETS_SETTYPE_SPECIAL"),
IF(AND(AE151&lt;&gt;"",ISNUMBER(AE151),NOT(ISNA(AE151))),AE151,
   IF(AND(M151&lt;&gt;"",ISNUMBER(M151),M151&gt;0,NOT(ISNA(M151))),VLOOKUP(M151,'ESO dumped WayshrineInfo'!$K$3:$L$9994,2,FALSE),"")
),"")</f>
        <v>181</v>
      </c>
      <c r="AG151" t="str">
        <f>IF(AND(AF151&lt;&gt;"",ISNUMBER(AF151),NOT(ISNA(AF151))),VLOOKUP(AF151,'ESO zone constants'!$A$3:$D$9999,4,FALSE),"")</f>
        <v>Cyrodiil</v>
      </c>
      <c r="AH151" s="44"/>
      <c r="AK151" s="3" t="str">
        <f>IF(AND(G151&lt;&gt;"LIBSETS_SETTYPE_BATTLEGROUND",G151&lt;&gt;"LIBSETS_SETTYPE_SPECIAL"),IF(AL151&lt;&gt;"",VLOOKUP(AL151,'ESO zone constants'!$D$3:$H$4953,5,FALSE),""),"")</f>
        <v/>
      </c>
      <c r="AM151" s="44"/>
      <c r="AP151" s="3" t="str">
        <f>IF(AND(G151&lt;&gt;"LIBSETS_SETTYPE_BATTLEGROUND",G151&lt;&gt;"LIBSETS_SETTYPE_SPECIAL"),IF(AQ151&lt;&gt;"",VLOOKUP(AQ151,'ESO zone constants'!$D$3:$H$4953,5,FALSE),""),"")</f>
        <v/>
      </c>
      <c r="AR151" s="44"/>
      <c r="AU151" s="3" t="str">
        <f>IF(AND(G151&lt;&gt;"LIBSETS_SETTYPE_BATTLEGROUND",G151&lt;&gt;"LIBSETS_SETTYPE_SPECIAL"),IF(AV151&lt;&gt;"",VLOOKUP(AV151,'ESO zone constants'!$D$3:$H$4953,5,FALSE),""),"")</f>
        <v/>
      </c>
      <c r="AW151" s="44"/>
      <c r="AZ151" s="83" t="s">
        <v>2667</v>
      </c>
      <c r="BA151" s="83"/>
      <c r="BB151" s="83"/>
      <c r="BC151" s="21" t="str">
        <f>IF(A151="???","--","")&amp;IF(F151&lt;&gt;"Not in the game (anymore)",IF(A151&lt;&gt;"",CONCATENATE("[",A151,"] = {wayshrines={")&amp;IF(K151&lt;&gt;"",CONCATENATE(K151,","),"")&amp;IF(L151&lt;&gt;"",CONCATENATE(L151,","),"")&amp;IF(M151&lt;&gt;"",CONCATENATE(M151,","),"")&amp;CONCATENATE("}")&amp;IF(VALUE(N151)&gt;0,CONCATENATE(", traitsNeeded=",N151),"")&amp;CONCATENATE(", dlcId=",IF(T151&lt;&gt;"",T151,"DLC_BASE_GAME")),""),"")</f>
        <v>[178] = {wayshrines={199,201,203,}, traitsNeeded=9, dlcId=DLC_BASE_GAME</v>
      </c>
      <c r="BD151" s="21" t="str">
        <f>IF(F151&lt;&gt;"Not in the game (anymore)",IF(A151&lt;&gt;"",IF(Q151&lt;&gt;"",CONCATENATE(", zoneIds={",Q151),"")&amp;IF(Z151&lt;&gt;"",CONCATENATE(",",Z151),"")&amp;IF(AF151&lt;&gt;"",CONCATENATE(",",AF151),"")&amp;IF(AK151&lt;&gt;"",CONCATENATE(",",AK151),"")&amp;IF(AP151&lt;&gt;"",CONCATENATE(",",AP151),"")&amp;IF(AU151&lt;&gt;"",CONCATENATE(",",AU151),"")&amp;IF(Q151&lt;&gt;"",CONCATENATE("}",""),"")&amp;IF(OR(I151="true",I151="false",I151&lt;&gt;""), CONCATENATE(", veteran=", I151), ""),""),"")</f>
        <v>, zoneIds={181,181,181}, veteran=false</v>
      </c>
      <c r="BE151" s="21" t="str">
        <f>IF(A151&lt;&gt;"",IF(F151&lt;&gt;"Not in the game (anymore)",IF(A151&lt;&gt;"",", setType="&amp;G151,"")&amp;IF(J151="true",", multiTrialSet=true",""),"")
&amp; IF(AND(H151&lt;&gt;"",ISNUMBER(H151)),", undauntedChestId=" &amp; H151,""),"")</f>
        <v>, setType=LIBSETS_SETTYPE_CRAFTED</v>
      </c>
      <c r="BF151" s="21" t="str">
        <f>IF(A151&lt;&gt;"",IF(F151&lt;&gt;"Not in the game (anymore)",IF(AZ151&lt;&gt;"",", isProcSetAllowedInPvP="&amp; AZ151,"")
&amp; IF(F151&lt;&gt;"Not in the game (anymore)",
  IF(V151&lt;&gt;"",", dropMechanic={"&amp;V151&amp;IF(AB151&lt;&gt;"",","&amp;AB151,"")&amp;IF(AH151&lt;&gt;"",","&amp;AH151,"")&amp;IF(AM151&lt;&gt;"",","&amp;AM151,"")&amp;IF(AR151&lt;&gt;"",","&amp;AR151,"")&amp;IF(AW151&lt;&gt;"",","&amp;AW151,"")&amp;"}"
     &amp;IF(OR(W151&lt;&gt;"",AC151&lt;&gt;"",AI151&lt;&gt;"",AN151&lt;&gt;"",AS151&lt;&gt;"",AX151&lt;&gt;"",X151&lt;&gt;"",AD151&lt;&gt;"",AJ151&lt;&gt;"",AO151&lt;&gt;"",AT151&lt;&gt;"",AY151&lt;&gt;""),", dropMechanicDropLocationNames={"
        &amp; IF(OR(W151&lt;&gt;"",AC151&lt;&gt;"",AI151&lt;&gt;"",AN151&lt;&gt;"",AS151&lt;&gt;"",AX151&lt;&gt;""),"['en']={"&amp;IF(W151&lt;&gt;"","'"&amp;W151&amp;"',","'',")&amp;IF(AC151&lt;&gt;"","'"&amp;AC151&amp;"',","'',")&amp;IF(AI151&lt;&gt;"","'"&amp;AI151&amp;"',","'',")&amp;IF(AN151&lt;&gt;"","'"&amp;AN151&amp;"',","'',")&amp;IF(AS151&lt;&gt;"","'"&amp;AS151&amp;"',","'',")&amp;IF(AX151&lt;&gt;"","'"&amp;AX151&amp;"',","'',")&amp;"},","")
        &amp; IF(OR(X151&lt;&gt;"",AD151&lt;&gt;"",AJ151&lt;&gt;"",AO151&lt;&gt;"",AT151&lt;&gt;"",AY151&lt;&gt;""),"['de']={"&amp;IF(X151&lt;&gt;"","'"&amp;X151&amp;"',","'',")&amp;IF(AD151&lt;&gt;"","'"&amp;AD151&amp;"',","'',")&amp;IF(AJ151&lt;&gt;"","'"&amp;AJ151&amp;"',","'',")&amp;IF(AO151&lt;&gt;"","'"&amp;AO151&amp;"',","'',")&amp;IF(AT151&lt;&gt;"","'"&amp;AT151&amp;"',","'',")&amp;IF(AY151&lt;&gt;"","'"&amp;AY151&amp;"',","'',")&amp;"},","")
     &amp; "}",""),"")),""),"")</f>
        <v>, dropMechanic={LIBSETS_DROP_MECHANIC_CRAFTED,LIBSETS_DROP_MECHANIC_CRAFTED}</v>
      </c>
      <c r="BG151" s="21" t="str">
        <f>IF(A151&lt;&gt;"",IF(F151&lt;&gt;"Not in the game (anymore)",
IF(OR(BA151&lt;&gt;"",BB151&lt;&gt;""),", addTooltip={" &amp; IF(BA151&lt;&gt;"","['en']='"&amp; BA151 &amp; "',","")  &amp; IF(AND(BA151&lt;&gt;"",BA151&lt;&gt;BB151), IF(BB151&lt;&gt;"","['de']='"&amp; BB151 &amp; "',",""),"") &amp; "},","")
&amp; "},"
&amp; IF(C151&lt;&gt;"",CONCATENATE(" --",C151," / ",B151,"   [",IF(R151&lt;&gt;"",R151,""),IF(AA151&lt;&gt;"",", "&amp;AA151,""),IF(AG151&lt;&gt;"",", "&amp;AG151,""),IF(AL151&lt;&gt;"",", "&amp;AL151,""),IF(AQ151&lt;&gt;"",", "&amp;AQ151,""),IF(AV151&lt;&gt;"",", "&amp;AV151,""),"]")),""),"")</f>
        <v>}, --Armor Master / Rüstungsmeister   [Cyrodiil, Cyrodiil, Cyrodiil]</v>
      </c>
    </row>
    <row r="152" spans="1:59" x14ac:dyDescent="0.25">
      <c r="A152" s="12">
        <v>179</v>
      </c>
      <c r="B152" t="s">
        <v>959</v>
      </c>
      <c r="C152" t="s">
        <v>960</v>
      </c>
      <c r="D152" s="3">
        <f>A152</f>
        <v>179</v>
      </c>
      <c r="E152" s="42"/>
      <c r="G152" s="8" t="s">
        <v>1478</v>
      </c>
      <c r="I152" t="s">
        <v>91</v>
      </c>
      <c r="J152" t="s">
        <v>91</v>
      </c>
      <c r="K152">
        <v>-1</v>
      </c>
      <c r="L152">
        <v>-1</v>
      </c>
      <c r="M152">
        <v>-1</v>
      </c>
      <c r="O152" s="65" t="s">
        <v>448</v>
      </c>
      <c r="Q152" s="3">
        <f>IF(AND(G152&lt;&gt;"LIBSETS_SETTYPE_BATTLEGROUND",G152&lt;&gt;"LIBSETS_SETTYPE_SPECIAL"), IF(R152&lt;&gt;"",VLOOKUP(R152,'ESO zone constants'!$D$3:$H$10001,5,FALSE),""),"")</f>
        <v>643</v>
      </c>
      <c r="R152" t="str">
        <f>IF(AND(O152&lt;&gt;"",NOT(ISERROR(O152))),O152,
IF(AND(P152&lt;&gt;"",ISNUMBER(P152),P152&gt;0,NOT(ISNA(P152))),VLOOKUP(P152,'ESO zone constants'!$A$3:$D$9999,4,FALSE),
IF(AND(K152&lt;&gt;"",K152&gt;0,NOT(ISERROR(K152))),VLOOKUP(K152,'ESO dumped WayshrineInfo'!$K$3:$N$9994,4,FALSE),"")))</f>
        <v>Imperial Sewers</v>
      </c>
      <c r="T152" s="19" t="str">
        <f>IF(AND(S152&lt;&gt;"",NOT(ISERROR(S152))),S152,IF(Q152&lt;&gt;"",IF(NOT(ISERROR(VLOOKUP(Q152,'ESO Dungeon constants'!$D$3:$H$9999,5,FALSE))),VLOOKUP(Q152,'ESO Dungeon constants'!$D$3:$I$9999,6,FALSE),VLOOKUP(Q152,'ESO zone constants'!$H$3:$K$9987,4,FALSE)),""))</f>
        <v>DLC_IMPERIAL_CITY</v>
      </c>
      <c r="U152" s="3" t="str">
        <f>IF(T152&lt;&gt;"",VLOOKUP(T152,'LibSets constants'!$B$4:$C$1003,2,FALSE),"")</f>
        <v>Imperial City</v>
      </c>
      <c r="V152" s="33" t="s">
        <v>2792</v>
      </c>
      <c r="Y152" s="65"/>
      <c r="Z152" s="3" t="str">
        <f>IF(AND(G152&lt;&gt;"LIBSETS_SETTYPE_BATTLEGROUND",G152&lt;&gt;"LIBSETS_SETTYPE_SPECIAL"),
IF(AND(Y152&lt;&gt;"",ISNUMBER(Y152),NOT(ISNA(Y152))),Y152,
   IF(AND(L152&lt;&gt;"",ISNUMBER(L152),L152&gt;0,NOT(ISNA(L152))),VLOOKUP(L152,'ESO dumped WayshrineInfo'!$K$3:$L$9994,2,FALSE),"")
),"")</f>
        <v/>
      </c>
      <c r="AA152" t="str">
        <f>IF(AND(Z152&lt;&gt;"",ISNUMBER(Z152),NOT(ISNA(Z152))),VLOOKUP(Z152,'ESO zone constants'!$A$3:$D$9999,4,FALSE),"")</f>
        <v/>
      </c>
      <c r="AC152" s="43" t="str">
        <f>IF(AB152&lt;&gt;"",IF(AB152&lt;&gt;"LIBSETS_DROP_MECHANIC_MONSTER_NAME",VLOOKUP(AB152,'LibSets constants'!$I$4:$L$1003,3,FALSE),""),"")</f>
        <v/>
      </c>
      <c r="AD152" s="43" t="str">
        <f>IF(AB152&lt;&gt;"",IF(AB152&lt;&gt;"LIBSETS_DROP_MECHANIC_MONSTER_NAME",VLOOKUP(AB152,'LibSets constants'!$I$4:$L$1003,4,FALSE),""),"")</f>
        <v/>
      </c>
      <c r="AE152" s="43"/>
      <c r="AF152" s="3" t="str">
        <f>IF(AND(G152&lt;&gt;"LIBSETS_SETTYPE_BATTLEGROUND",G152&lt;&gt;"LIBSETS_SETTYPE_SPECIAL"),
IF(AND(AE152&lt;&gt;"",ISNUMBER(AE152),NOT(ISNA(AE152))),AE152,
   IF(AND(M152&lt;&gt;"",ISNUMBER(M152),M152&gt;0,NOT(ISNA(M152))),VLOOKUP(M152,'ESO dumped WayshrineInfo'!$K$3:$L$9994,2,FALSE),"")
),"")</f>
        <v/>
      </c>
      <c r="AG152" t="str">
        <f>IF(AND(AF152&lt;&gt;"",ISNUMBER(AF152),NOT(ISNA(AF152))),VLOOKUP(AF152,'ESO zone constants'!$A$3:$D$9999,4,FALSE),"")</f>
        <v/>
      </c>
      <c r="AH152" s="44"/>
      <c r="AI152" s="43"/>
      <c r="AJ152" s="43"/>
      <c r="AK152" s="3" t="str">
        <f>IF(AND(G152&lt;&gt;"LIBSETS_SETTYPE_BATTLEGROUND",G152&lt;&gt;"LIBSETS_SETTYPE_SPECIAL"),IF(AL152&lt;&gt;"",VLOOKUP(AL152,'ESO zone constants'!$D$3:$H$4953,5,FALSE),""),"")</f>
        <v/>
      </c>
      <c r="AM152" s="44"/>
      <c r="AN152" s="43"/>
      <c r="AO152" s="43"/>
      <c r="AP152" s="3" t="str">
        <f>IF(AND(G152&lt;&gt;"LIBSETS_SETTYPE_BATTLEGROUND",G152&lt;&gt;"LIBSETS_SETTYPE_SPECIAL"),IF(AQ152&lt;&gt;"",VLOOKUP(AQ152,'ESO zone constants'!$D$3:$H$4953,5,FALSE),""),"")</f>
        <v/>
      </c>
      <c r="AR152" s="44"/>
      <c r="AS152" s="43"/>
      <c r="AT152" s="43"/>
      <c r="AU152" s="3" t="str">
        <f>IF(AND(G152&lt;&gt;"LIBSETS_SETTYPE_BATTLEGROUND",G152&lt;&gt;"LIBSETS_SETTYPE_SPECIAL"),IF(AV152&lt;&gt;"",VLOOKUP(AV152,'ESO zone constants'!$D$3:$H$4953,5,FALSE),""),"")</f>
        <v/>
      </c>
      <c r="AW152" s="44"/>
      <c r="AX152" s="43"/>
      <c r="AY152" s="43"/>
      <c r="AZ152" s="83" t="s">
        <v>2668</v>
      </c>
      <c r="BA152" s="83"/>
      <c r="BB152" s="83"/>
      <c r="BC152" s="21" t="str">
        <f>IF(A152="???","--","")&amp;IF(F152&lt;&gt;"Not in the game (anymore)",IF(A152&lt;&gt;"",CONCATENATE("[",A152,"] = {wayshrines={")&amp;IF(K152&lt;&gt;"",CONCATENATE(K152,","),"")&amp;IF(L152&lt;&gt;"",CONCATENATE(L152,","),"")&amp;IF(M152&lt;&gt;"",CONCATENATE(M152,","),"")&amp;CONCATENATE("}")&amp;IF(VALUE(N152)&gt;0,CONCATENATE(", traitsNeeded=",N152),"")&amp;CONCATENATE(", dlcId=",IF(T152&lt;&gt;"",T152,"DLC_BASE_GAME")),""),"")</f>
        <v>[179] = {wayshrines={-1,-1,-1,}, dlcId=DLC_IMPERIAL_CITY</v>
      </c>
      <c r="BD152" s="21" t="str">
        <f>IF(F152&lt;&gt;"Not in the game (anymore)",IF(A152&lt;&gt;"",IF(Q152&lt;&gt;"",CONCATENATE(", zoneIds={",Q152),"")&amp;IF(Z152&lt;&gt;"",CONCATENATE(",",Z152),"")&amp;IF(AF152&lt;&gt;"",CONCATENATE(",",AF152),"")&amp;IF(AK152&lt;&gt;"",CONCATENATE(",",AK152),"")&amp;IF(AP152&lt;&gt;"",CONCATENATE(",",AP152),"")&amp;IF(AU152&lt;&gt;"",CONCATENATE(",",AU152),"")&amp;IF(Q152&lt;&gt;"",CONCATENATE("}",""),"")&amp;IF(OR(I152="true",I152="false",I152&lt;&gt;""), CONCATENATE(", veteran=", I152), ""),""),"")</f>
        <v>, zoneIds={643}, veteran=false</v>
      </c>
      <c r="BE152" s="21" t="str">
        <f>IF(A152&lt;&gt;"",IF(F152&lt;&gt;"Not in the game (anymore)",IF(A152&lt;&gt;"",", setType="&amp;G152,"")&amp;IF(J152="true",", multiTrialSet=true",""),"")
&amp; IF(AND(H152&lt;&gt;"",ISNUMBER(H152)),", undauntedChestId=" &amp; H152,""),"")</f>
        <v>, setType=LIBSETS_SETTYPE_IMPERIALCITY</v>
      </c>
      <c r="BF152" s="21" t="str">
        <f>IF(A152&lt;&gt;"",IF(F152&lt;&gt;"Not in the game (anymore)",IF(AZ152&lt;&gt;"",", isProcSetAllowedInPvP="&amp; AZ152,"")
&amp; IF(F152&lt;&gt;"Not in the game (anymore)",
  IF(V152&lt;&gt;"",", dropMechanic={"&amp;V152&amp;IF(AB152&lt;&gt;"",","&amp;AB152,"")&amp;IF(AH152&lt;&gt;"",","&amp;AH152,"")&amp;IF(AM152&lt;&gt;"",","&amp;AM152,"")&amp;IF(AR152&lt;&gt;"",","&amp;AR152,"")&amp;IF(AW152&lt;&gt;"",","&amp;AW152,"")&amp;"}"
     &amp;IF(OR(W152&lt;&gt;"",AC152&lt;&gt;"",AI152&lt;&gt;"",AN152&lt;&gt;"",AS152&lt;&gt;"",AX152&lt;&gt;"",X152&lt;&gt;"",AD152&lt;&gt;"",AJ152&lt;&gt;"",AO152&lt;&gt;"",AT152&lt;&gt;"",AY152&lt;&gt;""),", dropMechanicDropLocationNames={"
        &amp; IF(OR(W152&lt;&gt;"",AC152&lt;&gt;"",AI152&lt;&gt;"",AN152&lt;&gt;"",AS152&lt;&gt;"",AX152&lt;&gt;""),"['en']={"&amp;IF(W152&lt;&gt;"","'"&amp;W152&amp;"',","'',")&amp;IF(AC152&lt;&gt;"","'"&amp;AC152&amp;"',","'',")&amp;IF(AI152&lt;&gt;"","'"&amp;AI152&amp;"',","'',")&amp;IF(AN152&lt;&gt;"","'"&amp;AN152&amp;"',","'',")&amp;IF(AS152&lt;&gt;"","'"&amp;AS152&amp;"',","'',")&amp;IF(AX152&lt;&gt;"","'"&amp;AX152&amp;"',","'',")&amp;"},","")
        &amp; IF(OR(X152&lt;&gt;"",AD152&lt;&gt;"",AJ152&lt;&gt;"",AO152&lt;&gt;"",AT152&lt;&gt;"",AY152&lt;&gt;""),"['de']={"&amp;IF(X152&lt;&gt;"","'"&amp;X152&amp;"',","'',")&amp;IF(AD152&lt;&gt;"","'"&amp;AD152&amp;"',","'',")&amp;IF(AJ152&lt;&gt;"","'"&amp;AJ152&amp;"',","'',")&amp;IF(AO152&lt;&gt;"","'"&amp;AO152&amp;"',","'',")&amp;IF(AT152&lt;&gt;"","'"&amp;AT152&amp;"',","'',")&amp;IF(AY152&lt;&gt;"","'"&amp;AY152&amp;"',","'',")&amp;"},","")
     &amp; "}",""),"")),""),"")</f>
        <v>, isProcSetAllowedInPvP=1, dropMechanic={LIBSETS_DROP_MECHANIC_TELVAR_EQUIPMENT_LOCKBOX_MERCHANT}</v>
      </c>
      <c r="BG152" s="21" t="str">
        <f>IF(A152&lt;&gt;"",IF(F152&lt;&gt;"Not in the game (anymore)",
IF(OR(BA152&lt;&gt;"",BB152&lt;&gt;""),", addTooltip={" &amp; IF(BA152&lt;&gt;"","['en']='"&amp; BA152 &amp; "',","")  &amp; IF(AND(BA152&lt;&gt;"",BA152&lt;&gt;BB152), IF(BB152&lt;&gt;"","['de']='"&amp; BB152 &amp; "',",""),"") &amp; "},","")
&amp; "},"
&amp; IF(C152&lt;&gt;"",CONCATENATE(" --",C152," / ",B152,"   [",IF(R152&lt;&gt;"",R152,""),IF(AA152&lt;&gt;"",", "&amp;AA152,""),IF(AG152&lt;&gt;"",", "&amp;AG152,""),IF(AL152&lt;&gt;"",", "&amp;AL152,""),IF(AQ152&lt;&gt;"",", "&amp;AQ152,""),IF(AV152&lt;&gt;"",", "&amp;AV152,""),"]")),""),"")</f>
        <v>}, --Black Rose / Schwarze Rose   [Imperial Sewers]</v>
      </c>
    </row>
    <row r="153" spans="1:59" x14ac:dyDescent="0.25">
      <c r="A153" s="12">
        <v>180</v>
      </c>
      <c r="B153" t="s">
        <v>961</v>
      </c>
      <c r="C153" t="s">
        <v>962</v>
      </c>
      <c r="D153" s="3">
        <f>A153</f>
        <v>180</v>
      </c>
      <c r="G153" s="8" t="s">
        <v>1478</v>
      </c>
      <c r="I153" t="s">
        <v>91</v>
      </c>
      <c r="J153" t="s">
        <v>91</v>
      </c>
      <c r="K153">
        <v>-1</v>
      </c>
      <c r="L153">
        <v>-1</v>
      </c>
      <c r="M153">
        <v>-1</v>
      </c>
      <c r="O153" s="65" t="s">
        <v>448</v>
      </c>
      <c r="Q153" s="3">
        <f>IF(AND(G153&lt;&gt;"LIBSETS_SETTYPE_BATTLEGROUND",G153&lt;&gt;"LIBSETS_SETTYPE_SPECIAL"), IF(R153&lt;&gt;"",VLOOKUP(R153,'ESO zone constants'!$D$3:$H$10001,5,FALSE),""),"")</f>
        <v>643</v>
      </c>
      <c r="R153" t="str">
        <f>IF(AND(O153&lt;&gt;"",NOT(ISERROR(O153))),O153,
IF(AND(P153&lt;&gt;"",ISNUMBER(P153),P153&gt;0,NOT(ISNA(P153))),VLOOKUP(P153,'ESO zone constants'!$A$3:$D$9999,4,FALSE),
IF(AND(K153&lt;&gt;"",K153&gt;0,NOT(ISERROR(K153))),VLOOKUP(K153,'ESO dumped WayshrineInfo'!$K$3:$N$9994,4,FALSE),"")))</f>
        <v>Imperial Sewers</v>
      </c>
      <c r="T153" s="19" t="str">
        <f>IF(AND(S153&lt;&gt;"",NOT(ISERROR(S153))),S153,IF(Q153&lt;&gt;"",IF(NOT(ISERROR(VLOOKUP(Q153,'ESO Dungeon constants'!$D$3:$H$9999,5,FALSE))),VLOOKUP(Q153,'ESO Dungeon constants'!$D$3:$I$9999,6,FALSE),VLOOKUP(Q153,'ESO zone constants'!$H$3:$K$9987,4,FALSE)),""))</f>
        <v>DLC_IMPERIAL_CITY</v>
      </c>
      <c r="U153" s="3" t="str">
        <f>IF(T153&lt;&gt;"",VLOOKUP(T153,'LibSets constants'!$B$4:$C$1003,2,FALSE),"")</f>
        <v>Imperial City</v>
      </c>
      <c r="V153" s="33" t="s">
        <v>2792</v>
      </c>
      <c r="Y153" s="65"/>
      <c r="Z153" s="3" t="str">
        <f>IF(AND(G153&lt;&gt;"LIBSETS_SETTYPE_BATTLEGROUND",G153&lt;&gt;"LIBSETS_SETTYPE_SPECIAL"),
IF(AND(Y153&lt;&gt;"",ISNUMBER(Y153),NOT(ISNA(Y153))),Y153,
   IF(AND(L153&lt;&gt;"",ISNUMBER(L153),L153&gt;0,NOT(ISNA(L153))),VLOOKUP(L153,'ESO dumped WayshrineInfo'!$K$3:$L$9994,2,FALSE),"")
),"")</f>
        <v/>
      </c>
      <c r="AA153" t="str">
        <f>IF(AND(Z153&lt;&gt;"",ISNUMBER(Z153),NOT(ISNA(Z153))),VLOOKUP(Z153,'ESO zone constants'!$A$3:$D$9999,4,FALSE),"")</f>
        <v/>
      </c>
      <c r="AC153" s="3" t="str">
        <f>IF(AB153&lt;&gt;"",IF(AB153&lt;&gt;"LIBSETS_DROP_MECHANIC_MONSTER_NAME",VLOOKUP(AB153,'LibSets constants'!$I$4:$L$1003,3,FALSE),""),"")</f>
        <v/>
      </c>
      <c r="AD153" s="3" t="str">
        <f>IF(AB153&lt;&gt;"",IF(AB153&lt;&gt;"LIBSETS_DROP_MECHANIC_MONSTER_NAME",VLOOKUP(AB153,'LibSets constants'!$I$4:$L$1003,4,FALSE),""),"")</f>
        <v/>
      </c>
      <c r="AF153" s="3" t="str">
        <f>IF(AND(G153&lt;&gt;"LIBSETS_SETTYPE_BATTLEGROUND",G153&lt;&gt;"LIBSETS_SETTYPE_SPECIAL"),
IF(AND(AE153&lt;&gt;"",ISNUMBER(AE153),NOT(ISNA(AE153))),AE153,
   IF(AND(M153&lt;&gt;"",ISNUMBER(M153),M153&gt;0,NOT(ISNA(M153))),VLOOKUP(M153,'ESO dumped WayshrineInfo'!$K$3:$L$9994,2,FALSE),"")
),"")</f>
        <v/>
      </c>
      <c r="AG153" t="str">
        <f>IF(AND(AF153&lt;&gt;"",ISNUMBER(AF153),NOT(ISNA(AF153))),VLOOKUP(AF153,'ESO zone constants'!$A$3:$D$9999,4,FALSE),"")</f>
        <v/>
      </c>
      <c r="AH153" s="44"/>
      <c r="AK153" s="3" t="str">
        <f>IF(AND(G153&lt;&gt;"LIBSETS_SETTYPE_BATTLEGROUND",G153&lt;&gt;"LIBSETS_SETTYPE_SPECIAL"),IF(AL153&lt;&gt;"",VLOOKUP(AL153,'ESO zone constants'!$D$3:$H$4953,5,FALSE),""),"")</f>
        <v/>
      </c>
      <c r="AM153" s="44"/>
      <c r="AP153" s="3" t="str">
        <f>IF(AND(G153&lt;&gt;"LIBSETS_SETTYPE_BATTLEGROUND",G153&lt;&gt;"LIBSETS_SETTYPE_SPECIAL"),IF(AQ153&lt;&gt;"",VLOOKUP(AQ153,'ESO zone constants'!$D$3:$H$4953,5,FALSE),""),"")</f>
        <v/>
      </c>
      <c r="AR153" s="44"/>
      <c r="AU153" s="3" t="str">
        <f>IF(AND(G153&lt;&gt;"LIBSETS_SETTYPE_BATTLEGROUND",G153&lt;&gt;"LIBSETS_SETTYPE_SPECIAL"),IF(AV153&lt;&gt;"",VLOOKUP(AV153,'ESO zone constants'!$D$3:$H$4953,5,FALSE),""),"")</f>
        <v/>
      </c>
      <c r="AW153" s="44"/>
      <c r="AZ153" s="83" t="s">
        <v>2667</v>
      </c>
      <c r="BA153" s="83"/>
      <c r="BB153" s="83"/>
      <c r="BC153" s="21" t="str">
        <f>IF(A153="???","--","")&amp;IF(F153&lt;&gt;"Not in the game (anymore)",IF(A153&lt;&gt;"",CONCATENATE("[",A153,"] = {wayshrines={")&amp;IF(K153&lt;&gt;"",CONCATENATE(K153,","),"")&amp;IF(L153&lt;&gt;"",CONCATENATE(L153,","),"")&amp;IF(M153&lt;&gt;"",CONCATENATE(M153,","),"")&amp;CONCATENATE("}")&amp;IF(VALUE(N153)&gt;0,CONCATENATE(", traitsNeeded=",N153),"")&amp;CONCATENATE(", dlcId=",IF(T153&lt;&gt;"",T153,"DLC_BASE_GAME")),""),"")</f>
        <v>[180] = {wayshrines={-1,-1,-1,}, dlcId=DLC_IMPERIAL_CITY</v>
      </c>
      <c r="BD153" s="21" t="str">
        <f>IF(F153&lt;&gt;"Not in the game (anymore)",IF(A153&lt;&gt;"",IF(Q153&lt;&gt;"",CONCATENATE(", zoneIds={",Q153),"")&amp;IF(Z153&lt;&gt;"",CONCATENATE(",",Z153),"")&amp;IF(AF153&lt;&gt;"",CONCATENATE(",",AF153),"")&amp;IF(AK153&lt;&gt;"",CONCATENATE(",",AK153),"")&amp;IF(AP153&lt;&gt;"",CONCATENATE(",",AP153),"")&amp;IF(AU153&lt;&gt;"",CONCATENATE(",",AU153),"")&amp;IF(Q153&lt;&gt;"",CONCATENATE("}",""),"")&amp;IF(OR(I153="true",I153="false",I153&lt;&gt;""), CONCATENATE(", veteran=", I153), ""),""),"")</f>
        <v>, zoneIds={643}, veteran=false</v>
      </c>
      <c r="BE153" s="21" t="str">
        <f>IF(A153&lt;&gt;"",IF(F153&lt;&gt;"Not in the game (anymore)",IF(A153&lt;&gt;"",", setType="&amp;G153,"")&amp;IF(J153="true",", multiTrialSet=true",""),"")
&amp; IF(AND(H153&lt;&gt;"",ISNUMBER(H153)),", undauntedChestId=" &amp; H153,""),"")</f>
        <v>, setType=LIBSETS_SETTYPE_IMPERIALCITY</v>
      </c>
      <c r="BF153" s="21" t="str">
        <f>IF(A153&lt;&gt;"",IF(F153&lt;&gt;"Not in the game (anymore)",IF(AZ153&lt;&gt;"",", isProcSetAllowedInPvP="&amp; AZ153,"")
&amp; IF(F153&lt;&gt;"Not in the game (anymore)",
  IF(V153&lt;&gt;"",", dropMechanic={"&amp;V153&amp;IF(AB153&lt;&gt;"",","&amp;AB153,"")&amp;IF(AH153&lt;&gt;"",","&amp;AH153,"")&amp;IF(AM153&lt;&gt;"",","&amp;AM153,"")&amp;IF(AR153&lt;&gt;"",","&amp;AR153,"")&amp;IF(AW153&lt;&gt;"",","&amp;AW153,"")&amp;"}"
     &amp;IF(OR(W153&lt;&gt;"",AC153&lt;&gt;"",AI153&lt;&gt;"",AN153&lt;&gt;"",AS153&lt;&gt;"",AX153&lt;&gt;"",X153&lt;&gt;"",AD153&lt;&gt;"",AJ153&lt;&gt;"",AO153&lt;&gt;"",AT153&lt;&gt;"",AY153&lt;&gt;""),", dropMechanicDropLocationNames={"
        &amp; IF(OR(W153&lt;&gt;"",AC153&lt;&gt;"",AI153&lt;&gt;"",AN153&lt;&gt;"",AS153&lt;&gt;"",AX153&lt;&gt;""),"['en']={"&amp;IF(W153&lt;&gt;"","'"&amp;W153&amp;"',","'',")&amp;IF(AC153&lt;&gt;"","'"&amp;AC153&amp;"',","'',")&amp;IF(AI153&lt;&gt;"","'"&amp;AI153&amp;"',","'',")&amp;IF(AN153&lt;&gt;"","'"&amp;AN153&amp;"',","'',")&amp;IF(AS153&lt;&gt;"","'"&amp;AS153&amp;"',","'',")&amp;IF(AX153&lt;&gt;"","'"&amp;AX153&amp;"',","'',")&amp;"},","")
        &amp; IF(OR(X153&lt;&gt;"",AD153&lt;&gt;"",AJ153&lt;&gt;"",AO153&lt;&gt;"",AT153&lt;&gt;"",AY153&lt;&gt;""),"['de']={"&amp;IF(X153&lt;&gt;"","'"&amp;X153&amp;"',","'',")&amp;IF(AD153&lt;&gt;"","'"&amp;AD153&amp;"',","'',")&amp;IF(AJ153&lt;&gt;"","'"&amp;AJ153&amp;"',","'',")&amp;IF(AO153&lt;&gt;"","'"&amp;AO153&amp;"',","'',")&amp;IF(AT153&lt;&gt;"","'"&amp;AT153&amp;"',","'',")&amp;IF(AY153&lt;&gt;"","'"&amp;AY153&amp;"',","'',")&amp;"},","")
     &amp; "}",""),"")),""),"")</f>
        <v>, dropMechanic={LIBSETS_DROP_MECHANIC_TELVAR_EQUIPMENT_LOCKBOX_MERCHANT}</v>
      </c>
      <c r="BG153" s="21" t="str">
        <f>IF(A153&lt;&gt;"",IF(F153&lt;&gt;"Not in the game (anymore)",
IF(OR(BA153&lt;&gt;"",BB153&lt;&gt;""),", addTooltip={" &amp; IF(BA153&lt;&gt;"","['en']='"&amp; BA153 &amp; "',","")  &amp; IF(AND(BA153&lt;&gt;"",BA153&lt;&gt;BB153), IF(BB153&lt;&gt;"","['de']='"&amp; BB153 &amp; "',",""),"") &amp; "},","")
&amp; "},"
&amp; IF(C153&lt;&gt;"",CONCATENATE(" --",C153," / ",B153,"   [",IF(R153&lt;&gt;"",R153,""),IF(AA153&lt;&gt;"",", "&amp;AA153,""),IF(AG153&lt;&gt;"",", "&amp;AG153,""),IF(AL153&lt;&gt;"",", "&amp;AL153,""),IF(AQ153&lt;&gt;"",", "&amp;AQ153,""),IF(AV153&lt;&gt;"",", "&amp;AV153,""),"]")),""),"")</f>
        <v>}, --Powerful Assault / Kraftvoller Ansturm   [Imperial Sewers]</v>
      </c>
    </row>
    <row r="154" spans="1:59" x14ac:dyDescent="0.25">
      <c r="A154" s="12">
        <v>181</v>
      </c>
      <c r="B154" t="s">
        <v>963</v>
      </c>
      <c r="C154" t="s">
        <v>964</v>
      </c>
      <c r="D154" s="3">
        <f>A154</f>
        <v>181</v>
      </c>
      <c r="G154" s="8" t="s">
        <v>1478</v>
      </c>
      <c r="I154" t="s">
        <v>91</v>
      </c>
      <c r="J154" t="s">
        <v>91</v>
      </c>
      <c r="K154">
        <v>-1</v>
      </c>
      <c r="L154">
        <v>-1</v>
      </c>
      <c r="M154">
        <v>-1</v>
      </c>
      <c r="O154" s="65" t="s">
        <v>448</v>
      </c>
      <c r="Q154" s="3">
        <f>IF(AND(G154&lt;&gt;"LIBSETS_SETTYPE_BATTLEGROUND",G154&lt;&gt;"LIBSETS_SETTYPE_SPECIAL"), IF(R154&lt;&gt;"",VLOOKUP(R154,'ESO zone constants'!$D$3:$H$10001,5,FALSE),""),"")</f>
        <v>643</v>
      </c>
      <c r="R154" t="str">
        <f>IF(AND(O154&lt;&gt;"",NOT(ISERROR(O154))),O154,
IF(AND(P154&lt;&gt;"",ISNUMBER(P154),P154&gt;0,NOT(ISNA(P154))),VLOOKUP(P154,'ESO zone constants'!$A$3:$D$9999,4,FALSE),
IF(AND(K154&lt;&gt;"",K154&gt;0,NOT(ISERROR(K154))),VLOOKUP(K154,'ESO dumped WayshrineInfo'!$K$3:$N$9994,4,FALSE),"")))</f>
        <v>Imperial Sewers</v>
      </c>
      <c r="T154" s="19" t="str">
        <f>IF(AND(S154&lt;&gt;"",NOT(ISERROR(S154))),S154,IF(Q154&lt;&gt;"",IF(NOT(ISERROR(VLOOKUP(Q154,'ESO Dungeon constants'!$D$3:$H$9999,5,FALSE))),VLOOKUP(Q154,'ESO Dungeon constants'!$D$3:$I$9999,6,FALSE),VLOOKUP(Q154,'ESO zone constants'!$H$3:$K$9987,4,FALSE)),""))</f>
        <v>DLC_IMPERIAL_CITY</v>
      </c>
      <c r="U154" s="3" t="str">
        <f>IF(T154&lt;&gt;"",VLOOKUP(T154,'LibSets constants'!$B$4:$C$1003,2,FALSE),"")</f>
        <v>Imperial City</v>
      </c>
      <c r="V154" s="33" t="s">
        <v>2792</v>
      </c>
      <c r="Y154" s="65"/>
      <c r="Z154" s="3" t="str">
        <f>IF(AND(G154&lt;&gt;"LIBSETS_SETTYPE_BATTLEGROUND",G154&lt;&gt;"LIBSETS_SETTYPE_SPECIAL"),
IF(AND(Y154&lt;&gt;"",ISNUMBER(Y154),NOT(ISNA(Y154))),Y154,
   IF(AND(L154&lt;&gt;"",ISNUMBER(L154),L154&gt;0,NOT(ISNA(L154))),VLOOKUP(L154,'ESO dumped WayshrineInfo'!$K$3:$L$9994,2,FALSE),"")
),"")</f>
        <v/>
      </c>
      <c r="AA154" t="str">
        <f>IF(AND(Z154&lt;&gt;"",ISNUMBER(Z154),NOT(ISNA(Z154))),VLOOKUP(Z154,'ESO zone constants'!$A$3:$D$9999,4,FALSE),"")</f>
        <v/>
      </c>
      <c r="AC154" s="43" t="str">
        <f>IF(AB154&lt;&gt;"",IF(AB154&lt;&gt;"LIBSETS_DROP_MECHANIC_MONSTER_NAME",VLOOKUP(AB154,'LibSets constants'!$I$4:$L$1003,3,FALSE),""),"")</f>
        <v/>
      </c>
      <c r="AD154" s="43" t="str">
        <f>IF(AB154&lt;&gt;"",IF(AB154&lt;&gt;"LIBSETS_DROP_MECHANIC_MONSTER_NAME",VLOOKUP(AB154,'LibSets constants'!$I$4:$L$1003,4,FALSE),""),"")</f>
        <v/>
      </c>
      <c r="AE154" s="43"/>
      <c r="AF154" s="3" t="str">
        <f>IF(AND(G154&lt;&gt;"LIBSETS_SETTYPE_BATTLEGROUND",G154&lt;&gt;"LIBSETS_SETTYPE_SPECIAL"),
IF(AND(AE154&lt;&gt;"",ISNUMBER(AE154),NOT(ISNA(AE154))),AE154,
   IF(AND(M154&lt;&gt;"",ISNUMBER(M154),M154&gt;0,NOT(ISNA(M154))),VLOOKUP(M154,'ESO dumped WayshrineInfo'!$K$3:$L$9994,2,FALSE),"")
),"")</f>
        <v/>
      </c>
      <c r="AG154" t="str">
        <f>IF(AND(AF154&lt;&gt;"",ISNUMBER(AF154),NOT(ISNA(AF154))),VLOOKUP(AF154,'ESO zone constants'!$A$3:$D$9999,4,FALSE),"")</f>
        <v/>
      </c>
      <c r="AH154" s="44"/>
      <c r="AI154" s="43"/>
      <c r="AJ154" s="43"/>
      <c r="AK154" s="3" t="str">
        <f>IF(AND(G154&lt;&gt;"LIBSETS_SETTYPE_BATTLEGROUND",G154&lt;&gt;"LIBSETS_SETTYPE_SPECIAL"),IF(AL154&lt;&gt;"",VLOOKUP(AL154,'ESO zone constants'!$D$3:$H$4953,5,FALSE),""),"")</f>
        <v/>
      </c>
      <c r="AM154" s="44"/>
      <c r="AN154" s="43"/>
      <c r="AO154" s="43"/>
      <c r="AP154" s="3" t="str">
        <f>IF(AND(G154&lt;&gt;"LIBSETS_SETTYPE_BATTLEGROUND",G154&lt;&gt;"LIBSETS_SETTYPE_SPECIAL"),IF(AQ154&lt;&gt;"",VLOOKUP(AQ154,'ESO zone constants'!$D$3:$H$4953,5,FALSE),""),"")</f>
        <v/>
      </c>
      <c r="AR154" s="44"/>
      <c r="AS154" s="43"/>
      <c r="AT154" s="43"/>
      <c r="AU154" s="3" t="str">
        <f>IF(AND(G154&lt;&gt;"LIBSETS_SETTYPE_BATTLEGROUND",G154&lt;&gt;"LIBSETS_SETTYPE_SPECIAL"),IF(AV154&lt;&gt;"",VLOOKUP(AV154,'ESO zone constants'!$D$3:$H$4953,5,FALSE),""),"")</f>
        <v/>
      </c>
      <c r="AW154" s="44"/>
      <c r="AX154" s="43"/>
      <c r="AY154" s="43"/>
      <c r="AZ154" s="83" t="s">
        <v>2667</v>
      </c>
      <c r="BA154" s="83"/>
      <c r="BB154" s="83"/>
      <c r="BC154" s="21" t="str">
        <f>IF(A154="???","--","")&amp;IF(F154&lt;&gt;"Not in the game (anymore)",IF(A154&lt;&gt;"",CONCATENATE("[",A154,"] = {wayshrines={")&amp;IF(K154&lt;&gt;"",CONCATENATE(K154,","),"")&amp;IF(L154&lt;&gt;"",CONCATENATE(L154,","),"")&amp;IF(M154&lt;&gt;"",CONCATENATE(M154,","),"")&amp;CONCATENATE("}")&amp;IF(VALUE(N154)&gt;0,CONCATENATE(", traitsNeeded=",N154),"")&amp;CONCATENATE(", dlcId=",IF(T154&lt;&gt;"",T154,"DLC_BASE_GAME")),""),"")</f>
        <v>[181] = {wayshrines={-1,-1,-1,}, dlcId=DLC_IMPERIAL_CITY</v>
      </c>
      <c r="BD154" s="21" t="str">
        <f>IF(F154&lt;&gt;"Not in the game (anymore)",IF(A154&lt;&gt;"",IF(Q154&lt;&gt;"",CONCATENATE(", zoneIds={",Q154),"")&amp;IF(Z154&lt;&gt;"",CONCATENATE(",",Z154),"")&amp;IF(AF154&lt;&gt;"",CONCATENATE(",",AF154),"")&amp;IF(AK154&lt;&gt;"",CONCATENATE(",",AK154),"")&amp;IF(AP154&lt;&gt;"",CONCATENATE(",",AP154),"")&amp;IF(AU154&lt;&gt;"",CONCATENATE(",",AU154),"")&amp;IF(Q154&lt;&gt;"",CONCATENATE("}",""),"")&amp;IF(OR(I154="true",I154="false",I154&lt;&gt;""), CONCATENATE(", veteran=", I154), ""),""),"")</f>
        <v>, zoneIds={643}, veteran=false</v>
      </c>
      <c r="BE154" s="21" t="str">
        <f>IF(A154&lt;&gt;"",IF(F154&lt;&gt;"Not in the game (anymore)",IF(A154&lt;&gt;"",", setType="&amp;G154,"")&amp;IF(J154="true",", multiTrialSet=true",""),"")
&amp; IF(AND(H154&lt;&gt;"",ISNUMBER(H154)),", undauntedChestId=" &amp; H154,""),"")</f>
        <v>, setType=LIBSETS_SETTYPE_IMPERIALCITY</v>
      </c>
      <c r="BF154" s="21" t="str">
        <f>IF(A154&lt;&gt;"",IF(F154&lt;&gt;"Not in the game (anymore)",IF(AZ154&lt;&gt;"",", isProcSetAllowedInPvP="&amp; AZ154,"")
&amp; IF(F154&lt;&gt;"Not in the game (anymore)",
  IF(V154&lt;&gt;"",", dropMechanic={"&amp;V154&amp;IF(AB154&lt;&gt;"",","&amp;AB154,"")&amp;IF(AH154&lt;&gt;"",","&amp;AH154,"")&amp;IF(AM154&lt;&gt;"",","&amp;AM154,"")&amp;IF(AR154&lt;&gt;"",","&amp;AR154,"")&amp;IF(AW154&lt;&gt;"",","&amp;AW154,"")&amp;"}"
     &amp;IF(OR(W154&lt;&gt;"",AC154&lt;&gt;"",AI154&lt;&gt;"",AN154&lt;&gt;"",AS154&lt;&gt;"",AX154&lt;&gt;"",X154&lt;&gt;"",AD154&lt;&gt;"",AJ154&lt;&gt;"",AO154&lt;&gt;"",AT154&lt;&gt;"",AY154&lt;&gt;""),", dropMechanicDropLocationNames={"
        &amp; IF(OR(W154&lt;&gt;"",AC154&lt;&gt;"",AI154&lt;&gt;"",AN154&lt;&gt;"",AS154&lt;&gt;"",AX154&lt;&gt;""),"['en']={"&amp;IF(W154&lt;&gt;"","'"&amp;W154&amp;"',","'',")&amp;IF(AC154&lt;&gt;"","'"&amp;AC154&amp;"',","'',")&amp;IF(AI154&lt;&gt;"","'"&amp;AI154&amp;"',","'',")&amp;IF(AN154&lt;&gt;"","'"&amp;AN154&amp;"',","'',")&amp;IF(AS154&lt;&gt;"","'"&amp;AS154&amp;"',","'',")&amp;IF(AX154&lt;&gt;"","'"&amp;AX154&amp;"',","'',")&amp;"},","")
        &amp; IF(OR(X154&lt;&gt;"",AD154&lt;&gt;"",AJ154&lt;&gt;"",AO154&lt;&gt;"",AT154&lt;&gt;"",AY154&lt;&gt;""),"['de']={"&amp;IF(X154&lt;&gt;"","'"&amp;X154&amp;"',","'',")&amp;IF(AD154&lt;&gt;"","'"&amp;AD154&amp;"',","'',")&amp;IF(AJ154&lt;&gt;"","'"&amp;AJ154&amp;"',","'',")&amp;IF(AO154&lt;&gt;"","'"&amp;AO154&amp;"',","'',")&amp;IF(AT154&lt;&gt;"","'"&amp;AT154&amp;"',","'',")&amp;IF(AY154&lt;&gt;"","'"&amp;AY154&amp;"',","'',")&amp;"},","")
     &amp; "}",""),"")),""),"")</f>
        <v>, dropMechanic={LIBSETS_DROP_MECHANIC_TELVAR_EQUIPMENT_LOCKBOX_MERCHANT}</v>
      </c>
      <c r="BG154" s="21" t="str">
        <f>IF(A154&lt;&gt;"",IF(F154&lt;&gt;"Not in the game (anymore)",
IF(OR(BA154&lt;&gt;"",BB154&lt;&gt;""),", addTooltip={" &amp; IF(BA154&lt;&gt;"","['en']='"&amp; BA154 &amp; "',","")  &amp; IF(AND(BA154&lt;&gt;"",BA154&lt;&gt;BB154), IF(BB154&lt;&gt;"","['de']='"&amp; BB154 &amp; "',",""),"") &amp; "},","")
&amp; "},"
&amp; IF(C154&lt;&gt;"",CONCATENATE(" --",C154," / ",B154,"   [",IF(R154&lt;&gt;"",R154,""),IF(AA154&lt;&gt;"",", "&amp;AA154,""),IF(AG154&lt;&gt;"",", "&amp;AG154,""),IF(AL154&lt;&gt;"",", "&amp;AL154,""),IF(AQ154&lt;&gt;"",", "&amp;AQ154,""),IF(AV154&lt;&gt;"",", "&amp;AV154,""),"]")),""),"")</f>
        <v>}, --Meritorious Service / Meritorischer Dienst   [Imperial Sewers]</v>
      </c>
    </row>
    <row r="155" spans="1:59" x14ac:dyDescent="0.25">
      <c r="A155" s="5">
        <v>183</v>
      </c>
      <c r="B155" t="s">
        <v>14</v>
      </c>
      <c r="C155" t="s">
        <v>14</v>
      </c>
      <c r="D155" s="3">
        <f>A155</f>
        <v>183</v>
      </c>
      <c r="G155" s="8" t="s">
        <v>1479</v>
      </c>
      <c r="H155" s="93">
        <v>3</v>
      </c>
      <c r="I155" t="s">
        <v>1466</v>
      </c>
      <c r="J155" t="s">
        <v>91</v>
      </c>
      <c r="K155">
        <v>247</v>
      </c>
      <c r="L155">
        <v>247</v>
      </c>
      <c r="M155">
        <v>247</v>
      </c>
      <c r="O155" s="65" t="s">
        <v>54</v>
      </c>
      <c r="Q155" s="3">
        <f>IF(AND(G155&lt;&gt;"LIBSETS_SETTYPE_BATTLEGROUND",G155&lt;&gt;"LIBSETS_SETTYPE_SPECIAL"), IF(R155&lt;&gt;"",VLOOKUP(R155,'ESO zone constants'!$D$3:$H$10001,5,FALSE),""),"")</f>
        <v>688</v>
      </c>
      <c r="R155" t="str">
        <f>IF(AND(O155&lt;&gt;"",NOT(ISERROR(O155))),O155,
IF(AND(P155&lt;&gt;"",ISNUMBER(P155),P155&gt;0,NOT(ISNA(P155))),VLOOKUP(P155,'ESO zone constants'!$A$3:$D$9999,4,FALSE),
IF(AND(K155&lt;&gt;"",K155&gt;0,NOT(ISERROR(K155))),VLOOKUP(K155,'ESO dumped WayshrineInfo'!$K$3:$N$9994,4,FALSE),"")))</f>
        <v>White-Gold Tower</v>
      </c>
      <c r="T155" s="19" t="str">
        <f>IF(AND(S155&lt;&gt;"",NOT(ISERROR(S155))),S155,IF(Q155&lt;&gt;"",IF(NOT(ISERROR(VLOOKUP(Q155,'ESO Dungeon constants'!$D$3:$H$9999,5,FALSE))),VLOOKUP(Q155,'ESO Dungeon constants'!$D$3:$I$9999,6,FALSE),VLOOKUP(Q155,'ESO zone constants'!$H$3:$K$9987,4,FALSE)),""))</f>
        <v>DLC_IMPERIAL_CITY</v>
      </c>
      <c r="U155" s="3" t="str">
        <f>IF(T155&lt;&gt;"",VLOOKUP(T155,'LibSets constants'!$B$4:$C$1003,2,FALSE),"")</f>
        <v>Imperial City</v>
      </c>
      <c r="V155" s="33" t="s">
        <v>1544</v>
      </c>
      <c r="W155" s="3" t="s">
        <v>14</v>
      </c>
      <c r="X155" s="3" t="s">
        <v>14</v>
      </c>
      <c r="Y155" s="65"/>
      <c r="Z155" s="3">
        <f>IF(AND(G155&lt;&gt;"LIBSETS_SETTYPE_BATTLEGROUND",G155&lt;&gt;"LIBSETS_SETTYPE_SPECIAL"),
IF(AND(Y155&lt;&gt;"",ISNUMBER(Y155),NOT(ISNA(Y155))),Y155,
   IF(AND(L155&lt;&gt;"",ISNUMBER(L155),L155&gt;0,NOT(ISNA(L155))),VLOOKUP(L155,'ESO dumped WayshrineInfo'!$K$3:$L$9994,2,FALSE),"")
),"")</f>
        <v>181</v>
      </c>
      <c r="AA155" t="str">
        <f>IF(AND(Z155&lt;&gt;"",ISNUMBER(Z155),NOT(ISNA(Z155))),VLOOKUP(Z155,'ESO zone constants'!$A$3:$D$9999,4,FALSE),"")</f>
        <v>Cyrodiil</v>
      </c>
      <c r="AC155" s="39"/>
      <c r="AD155" s="39"/>
      <c r="AE155" s="39"/>
      <c r="AF155" s="3">
        <f>IF(AND(G155&lt;&gt;"LIBSETS_SETTYPE_BATTLEGROUND",G155&lt;&gt;"LIBSETS_SETTYPE_SPECIAL"),
IF(AND(AE155&lt;&gt;"",ISNUMBER(AE155),NOT(ISNA(AE155))),AE155,
   IF(AND(M155&lt;&gt;"",ISNUMBER(M155),M155&gt;0,NOT(ISNA(M155))),VLOOKUP(M155,'ESO dumped WayshrineInfo'!$K$3:$L$9994,2,FALSE),"")
),"")</f>
        <v>181</v>
      </c>
      <c r="AG155" t="str">
        <f>IF(AND(AF155&lt;&gt;"",ISNUMBER(AF155),NOT(ISNA(AF155))),VLOOKUP(AF155,'ESO zone constants'!$A$3:$D$9999,4,FALSE),"")</f>
        <v>Cyrodiil</v>
      </c>
      <c r="AH155" s="44"/>
      <c r="AI155" s="39"/>
      <c r="AJ155" s="39"/>
      <c r="AK155" s="3" t="str">
        <f>IF(AND(G155&lt;&gt;"LIBSETS_SETTYPE_BATTLEGROUND",G155&lt;&gt;"LIBSETS_SETTYPE_SPECIAL"),IF(AL155&lt;&gt;"",VLOOKUP(AL155,'ESO zone constants'!$D$3:$H$4953,5,FALSE),""),"")</f>
        <v/>
      </c>
      <c r="AM155" s="44"/>
      <c r="AN155" s="39"/>
      <c r="AO155" s="39"/>
      <c r="AP155" s="3" t="str">
        <f>IF(AND(G155&lt;&gt;"LIBSETS_SETTYPE_BATTLEGROUND",G155&lt;&gt;"LIBSETS_SETTYPE_SPECIAL"),IF(AQ155&lt;&gt;"",VLOOKUP(AQ155,'ESO zone constants'!$D$3:$H$4953,5,FALSE),""),"")</f>
        <v/>
      </c>
      <c r="AR155" s="44"/>
      <c r="AS155" s="39"/>
      <c r="AT155" s="39"/>
      <c r="AU155" s="3" t="str">
        <f>IF(AND(G155&lt;&gt;"LIBSETS_SETTYPE_BATTLEGROUND",G155&lt;&gt;"LIBSETS_SETTYPE_SPECIAL"),IF(AV155&lt;&gt;"",VLOOKUP(AV155,'ESO zone constants'!$D$3:$H$4953,5,FALSE),""),"")</f>
        <v/>
      </c>
      <c r="AW155" s="44"/>
      <c r="AX155" s="39"/>
      <c r="AY155" s="39"/>
      <c r="AZ155" s="83" t="s">
        <v>2667</v>
      </c>
      <c r="BA155" s="83"/>
      <c r="BB155" s="83"/>
      <c r="BC155" s="21" t="str">
        <f>IF(A155="???","--","")&amp;IF(F155&lt;&gt;"Not in the game (anymore)",IF(A155&lt;&gt;"",CONCATENATE("[",A155,"] = {wayshrines={")&amp;IF(K155&lt;&gt;"",CONCATENATE(K155,","),"")&amp;IF(L155&lt;&gt;"",CONCATENATE(L155,","),"")&amp;IF(M155&lt;&gt;"",CONCATENATE(M155,","),"")&amp;CONCATENATE("}")&amp;IF(VALUE(N155)&gt;0,CONCATENATE(", traitsNeeded=",N155),"")&amp;CONCATENATE(", dlcId=",IF(T155&lt;&gt;"",T155,"DLC_BASE_GAME")),""),"")</f>
        <v>[183] = {wayshrines={247,247,247,}, dlcId=DLC_IMPERIAL_CITY</v>
      </c>
      <c r="BD155" s="21" t="str">
        <f>IF(F155&lt;&gt;"Not in the game (anymore)",IF(A155&lt;&gt;"",IF(Q155&lt;&gt;"",CONCATENATE(", zoneIds={",Q155),"")&amp;IF(Z155&lt;&gt;"",CONCATENATE(",",Z155),"")&amp;IF(AF155&lt;&gt;"",CONCATENATE(",",AF155),"")&amp;IF(AK155&lt;&gt;"",CONCATENATE(",",AK155),"")&amp;IF(AP155&lt;&gt;"",CONCATENATE(",",AP155),"")&amp;IF(AU155&lt;&gt;"",CONCATENATE(",",AU155),"")&amp;IF(Q155&lt;&gt;"",CONCATENATE("}",""),"")&amp;IF(OR(I155="true",I155="false",I155&lt;&gt;""), CONCATENATE(", veteran=", I155), ""),""),"")</f>
        <v>, zoneIds={688,181,181}, veteran={[EQUIP_TYPE_HEAD]=true, [EQUIP_TYPE_SHOULDERS]=false}</v>
      </c>
      <c r="BE155" s="21" t="str">
        <f>IF(A155&lt;&gt;"",IF(F155&lt;&gt;"Not in the game (anymore)",IF(A155&lt;&gt;"",", setType="&amp;G155,"")&amp;IF(J155="true",", multiTrialSet=true",""),"")
&amp; IF(AND(H155&lt;&gt;"",ISNUMBER(H155)),", undauntedChestId=" &amp; H155,""),"")</f>
        <v>, setType=LIBSETS_SETTYPE_MONSTER, undauntedChestId=3</v>
      </c>
      <c r="BF155" s="21" t="str">
        <f>IF(A155&lt;&gt;"",IF(F155&lt;&gt;"Not in the game (anymore)",IF(AZ155&lt;&gt;"",", isProcSetAllowedInPvP="&amp; AZ155,"")
&amp; IF(F155&lt;&gt;"Not in the game (anymore)",
  IF(V155&lt;&gt;"",", dropMechanic={"&amp;V155&amp;IF(AB155&lt;&gt;"",","&amp;AB155,"")&amp;IF(AH155&lt;&gt;"",","&amp;AH155,"")&amp;IF(AM155&lt;&gt;"",","&amp;AM155,"")&amp;IF(AR155&lt;&gt;"",","&amp;AR155,"")&amp;IF(AW155&lt;&gt;"",","&amp;AW155,"")&amp;"}"
     &amp;IF(OR(W155&lt;&gt;"",AC155&lt;&gt;"",AI155&lt;&gt;"",AN155&lt;&gt;"",AS155&lt;&gt;"",AX155&lt;&gt;"",X155&lt;&gt;"",AD155&lt;&gt;"",AJ155&lt;&gt;"",AO155&lt;&gt;"",AT155&lt;&gt;"",AY155&lt;&gt;""),", dropMechanicDropLocationNames={"
        &amp; IF(OR(W155&lt;&gt;"",AC155&lt;&gt;"",AI155&lt;&gt;"",AN155&lt;&gt;"",AS155&lt;&gt;"",AX155&lt;&gt;""),"['en']={"&amp;IF(W155&lt;&gt;"","'"&amp;W155&amp;"',","'',")&amp;IF(AC155&lt;&gt;"","'"&amp;AC155&amp;"',","'',")&amp;IF(AI155&lt;&gt;"","'"&amp;AI155&amp;"',","'',")&amp;IF(AN155&lt;&gt;"","'"&amp;AN155&amp;"',","'',")&amp;IF(AS155&lt;&gt;"","'"&amp;AS155&amp;"',","'',")&amp;IF(AX155&lt;&gt;"","'"&amp;AX155&amp;"',","'',")&amp;"},","")
        &amp; IF(OR(X155&lt;&gt;"",AD155&lt;&gt;"",AJ155&lt;&gt;"",AO155&lt;&gt;"",AT155&lt;&gt;"",AY155&lt;&gt;""),"['de']={"&amp;IF(X155&lt;&gt;"","'"&amp;X155&amp;"',","'',")&amp;IF(AD155&lt;&gt;"","'"&amp;AD155&amp;"',","'',")&amp;IF(AJ155&lt;&gt;"","'"&amp;AJ155&amp;"',","'',")&amp;IF(AO155&lt;&gt;"","'"&amp;AO155&amp;"',","'',")&amp;IF(AT155&lt;&gt;"","'"&amp;AT155&amp;"',","'',")&amp;IF(AY155&lt;&gt;"","'"&amp;AY155&amp;"',","'',")&amp;"},","")
     &amp; "}",""),"")),""),"")</f>
        <v>, dropMechanic={LIBSETS_DROP_MECHANIC_MONSTER_NAME}, dropMechanicDropLocationNames={['en']={'Molag Kena','','','','','',},['de']={'Molag Kena','','','','','',},}</v>
      </c>
      <c r="BG155" s="21" t="str">
        <f>IF(A155&lt;&gt;"",IF(F155&lt;&gt;"Not in the game (anymore)",
IF(OR(BA155&lt;&gt;"",BB155&lt;&gt;""),", addTooltip={" &amp; IF(BA155&lt;&gt;"","['en']='"&amp; BA155 &amp; "',","")  &amp; IF(AND(BA155&lt;&gt;"",BA155&lt;&gt;BB155), IF(BB155&lt;&gt;"","['de']='"&amp; BB155 &amp; "',",""),"") &amp; "},","")
&amp; "},"
&amp; IF(C155&lt;&gt;"",CONCATENATE(" --",C155," / ",B155,"   [",IF(R155&lt;&gt;"",R155,""),IF(AA155&lt;&gt;"",", "&amp;AA155,""),IF(AG155&lt;&gt;"",", "&amp;AG155,""),IF(AL155&lt;&gt;"",", "&amp;AL155,""),IF(AQ155&lt;&gt;"",", "&amp;AQ155,""),IF(AV155&lt;&gt;"",", "&amp;AV155,""),"]")),""),"")</f>
        <v>}, --Molag Kena / Molag Kena   [White-Gold Tower, Cyrodiil, Cyrodiil]</v>
      </c>
    </row>
    <row r="156" spans="1:59" x14ac:dyDescent="0.25">
      <c r="A156" s="12">
        <v>184</v>
      </c>
      <c r="B156" t="s">
        <v>965</v>
      </c>
      <c r="C156" t="s">
        <v>966</v>
      </c>
      <c r="D156" s="3">
        <f>A156</f>
        <v>184</v>
      </c>
      <c r="E156" s="42"/>
      <c r="G156" s="8" t="s">
        <v>1477</v>
      </c>
      <c r="I156" t="s">
        <v>91</v>
      </c>
      <c r="J156" t="s">
        <v>91</v>
      </c>
      <c r="K156">
        <v>247</v>
      </c>
      <c r="L156">
        <v>247</v>
      </c>
      <c r="M156">
        <v>247</v>
      </c>
      <c r="O156" s="65" t="s">
        <v>54</v>
      </c>
      <c r="Q156" s="3">
        <f>IF(AND(G156&lt;&gt;"LIBSETS_SETTYPE_BATTLEGROUND",G156&lt;&gt;"LIBSETS_SETTYPE_SPECIAL"), IF(R156&lt;&gt;"",VLOOKUP(R156,'ESO zone constants'!$D$3:$H$10001,5,FALSE),""),"")</f>
        <v>688</v>
      </c>
      <c r="R156" t="str">
        <f>IF(AND(O156&lt;&gt;"",NOT(ISERROR(O156))),O156,
IF(AND(P156&lt;&gt;"",ISNUMBER(P156),P156&gt;0,NOT(ISNA(P156))),VLOOKUP(P156,'ESO zone constants'!$A$3:$D$9999,4,FALSE),
IF(AND(K156&lt;&gt;"",K156&gt;0,NOT(ISERROR(K156))),VLOOKUP(K156,'ESO dumped WayshrineInfo'!$K$3:$N$9994,4,FALSE),"")))</f>
        <v>White-Gold Tower</v>
      </c>
      <c r="T156" s="19" t="str">
        <f>IF(AND(S156&lt;&gt;"",NOT(ISERROR(S156))),S156,IF(Q156&lt;&gt;"",IF(NOT(ISERROR(VLOOKUP(Q156,'ESO Dungeon constants'!$D$3:$H$9999,5,FALSE))),VLOOKUP(Q156,'ESO Dungeon constants'!$D$3:$I$9999,6,FALSE),VLOOKUP(Q156,'ESO zone constants'!$H$3:$K$9987,4,FALSE)),""))</f>
        <v>DLC_IMPERIAL_CITY</v>
      </c>
      <c r="U156" s="3" t="str">
        <f>IF(T156&lt;&gt;"",VLOOKUP(T156,'LibSets constants'!$B$4:$C$1003,2,FALSE),"")</f>
        <v>Imperial City</v>
      </c>
      <c r="V156" s="33" t="s">
        <v>3356</v>
      </c>
      <c r="Y156" s="65">
        <v>584</v>
      </c>
      <c r="Z156" s="3">
        <f>IF(AND(G156&lt;&gt;"LIBSETS_SETTYPE_BATTLEGROUND",G156&lt;&gt;"LIBSETS_SETTYPE_SPECIAL"),
IF(AND(Y156&lt;&gt;"",ISNUMBER(Y156),NOT(ISNA(Y156))),Y156,
   IF(AND(L156&lt;&gt;"",ISNUMBER(L156),L156&gt;0,NOT(ISNA(L156))),VLOOKUP(L156,'ESO dumped WayshrineInfo'!$K$3:$L$9994,2,FALSE),"")
),"")</f>
        <v>584</v>
      </c>
      <c r="AA156" t="str">
        <f>IF(AND(Z156&lt;&gt;"",ISNUMBER(Z156),NOT(ISNA(Z156))),VLOOKUP(Z156,'ESO zone constants'!$A$3:$D$9999,4,FALSE),"")</f>
        <v>Imperial City</v>
      </c>
      <c r="AB156" s="33" t="s">
        <v>1581</v>
      </c>
      <c r="AC156" s="43"/>
      <c r="AD156" s="43"/>
      <c r="AF156" s="3"/>
      <c r="AG156" t="str">
        <f>IF(AND(AF156&lt;&gt;"",ISNUMBER(AF156),NOT(ISNA(AF156))),VLOOKUP(AF156,'ESO zone constants'!$A$3:$D$9999,4,FALSE),"")</f>
        <v/>
      </c>
      <c r="AH156" s="96"/>
      <c r="AK156" s="3" t="str">
        <f>IF(AND(G156&lt;&gt;"LIBSETS_SETTYPE_BATTLEGROUND",G156&lt;&gt;"LIBSETS_SETTYPE_SPECIAL"),IF(AL156&lt;&gt;"",VLOOKUP(AL156,'ESO zone constants'!$D$3:$H$4953,5,FALSE),""),"")</f>
        <v/>
      </c>
      <c r="AM156" s="44"/>
      <c r="AP156" s="3" t="str">
        <f>IF(AND(G156&lt;&gt;"LIBSETS_SETTYPE_BATTLEGROUND",G156&lt;&gt;"LIBSETS_SETTYPE_SPECIAL"),IF(AQ156&lt;&gt;"",VLOOKUP(AQ156,'ESO zone constants'!$D$3:$H$4953,5,FALSE),""),"")</f>
        <v/>
      </c>
      <c r="AR156" s="44"/>
      <c r="AU156" s="3" t="str">
        <f>IF(AND(G156&lt;&gt;"LIBSETS_SETTYPE_BATTLEGROUND",G156&lt;&gt;"LIBSETS_SETTYPE_SPECIAL"),IF(AV156&lt;&gt;"",VLOOKUP(AV156,'ESO zone constants'!$D$3:$H$4953,5,FALSE),""),"")</f>
        <v/>
      </c>
      <c r="AW156" s="44"/>
      <c r="AZ156" s="83" t="s">
        <v>2667</v>
      </c>
      <c r="BA156" s="83"/>
      <c r="BB156" s="83"/>
      <c r="BC156" s="21" t="str">
        <f>IF(A156="???","--","")&amp;IF(F156&lt;&gt;"Not in the game (anymore)",IF(A156&lt;&gt;"",CONCATENATE("[",A156,"] = {wayshrines={")&amp;IF(K156&lt;&gt;"",CONCATENATE(K156,","),"")&amp;IF(L156&lt;&gt;"",CONCATENATE(L156,","),"")&amp;IF(M156&lt;&gt;"",CONCATENATE(M156,","),"")&amp;CONCATENATE("}")&amp;IF(VALUE(N156)&gt;0,CONCATENATE(", traitsNeeded=",N156),"")&amp;CONCATENATE(", dlcId=",IF(T156&lt;&gt;"",T156,"DLC_BASE_GAME")),""),"")</f>
        <v>[184] = {wayshrines={247,247,247,}, dlcId=DLC_IMPERIAL_CITY</v>
      </c>
      <c r="BD156" s="21" t="str">
        <f>IF(F156&lt;&gt;"Not in the game (anymore)",IF(A156&lt;&gt;"",IF(Q156&lt;&gt;"",CONCATENATE(", zoneIds={",Q156),"")&amp;IF(Z156&lt;&gt;"",CONCATENATE(",",Z156),"")&amp;IF(AF156&lt;&gt;"",CONCATENATE(",",AF156),"")&amp;IF(AK156&lt;&gt;"",CONCATENATE(",",AK156),"")&amp;IF(AP156&lt;&gt;"",CONCATENATE(",",AP156),"")&amp;IF(AU156&lt;&gt;"",CONCATENATE(",",AU156),"")&amp;IF(Q156&lt;&gt;"",CONCATENATE("}",""),"")&amp;IF(OR(I156="true",I156="false",I156&lt;&gt;""), CONCATENATE(", veteran=", I156), ""),""),"")</f>
        <v>, zoneIds={688,584}, veteran=false</v>
      </c>
      <c r="BE156" s="21" t="str">
        <f>IF(A156&lt;&gt;"",IF(F156&lt;&gt;"Not in the game (anymore)",IF(A156&lt;&gt;"",", setType="&amp;G156,"")&amp;IF(J156="true",", multiTrialSet=true",""),"")
&amp; IF(AND(H156&lt;&gt;"",ISNUMBER(H156)),", undauntedChestId=" &amp; H156,""),"")</f>
        <v>, setType=LIBSETS_SETTYPE_DUNGEON</v>
      </c>
      <c r="BF156" s="21" t="str">
        <f>IF(A156&lt;&gt;"",IF(F156&lt;&gt;"Not in the game (anymore)",IF(AZ156&lt;&gt;"",", isProcSetAllowedInPvP="&amp; AZ156,"")
&amp; IF(F156&lt;&gt;"Not in the game (anymore)",
  IF(V156&lt;&gt;"",", dropMechanic={"&amp;V156&amp;IF(AB156&lt;&gt;"",","&amp;AB156,"")&amp;IF(AH156&lt;&gt;"",","&amp;AH156,"")&amp;IF(AM156&lt;&gt;"",","&amp;AM156,"")&amp;IF(AR156&lt;&gt;"",","&amp;AR156,"")&amp;IF(AW156&lt;&gt;"",","&amp;AW156,"")&amp;"}"
     &amp;IF(OR(W156&lt;&gt;"",AC156&lt;&gt;"",AI156&lt;&gt;"",AN156&lt;&gt;"",AS156&lt;&gt;"",AX156&lt;&gt;"",X156&lt;&gt;"",AD156&lt;&gt;"",AJ156&lt;&gt;"",AO156&lt;&gt;"",AT156&lt;&gt;"",AY156&lt;&gt;""),", dropMechanicDropLocationNames={"
        &amp; IF(OR(W156&lt;&gt;"",AC156&lt;&gt;"",AI156&lt;&gt;"",AN156&lt;&gt;"",AS156&lt;&gt;"",AX156&lt;&gt;""),"['en']={"&amp;IF(W156&lt;&gt;"","'"&amp;W156&amp;"',","'',")&amp;IF(AC156&lt;&gt;"","'"&amp;AC156&amp;"',","'',")&amp;IF(AI156&lt;&gt;"","'"&amp;AI156&amp;"',","'',")&amp;IF(AN156&lt;&gt;"","'"&amp;AN156&amp;"',","'',")&amp;IF(AS156&lt;&gt;"","'"&amp;AS156&amp;"',","'',")&amp;IF(AX156&lt;&gt;"","'"&amp;AX156&amp;"',","'',")&amp;"},","")
        &amp; IF(OR(X156&lt;&gt;"",AD156&lt;&gt;"",AJ156&lt;&gt;"",AO156&lt;&gt;"",AT156&lt;&gt;"",AY156&lt;&gt;""),"['de']={"&amp;IF(X156&lt;&gt;"","'"&amp;X156&amp;"',","'',")&amp;IF(AD156&lt;&gt;"","'"&amp;AD156&amp;"',","'',")&amp;IF(AJ156&lt;&gt;"","'"&amp;AJ156&amp;"',","'',")&amp;IF(AO156&lt;&gt;"","'"&amp;AO156&amp;"',","'',")&amp;IF(AT156&lt;&gt;"","'"&amp;AT156&amp;"',","'',")&amp;IF(AY156&lt;&gt;"","'"&amp;AY156&amp;"',","'',")&amp;"},","")
     &amp; "}",""),"")),""),"")</f>
        <v>, dropMechanic={LIBSETS_DROP_MECHANIC_GROUP_DUNGEON_BOSS,LIBSETS_DROP_MECHANIC_IMPERIAL_CITY_VAULTS}</v>
      </c>
      <c r="BG156" s="21" t="str">
        <f>IF(A156&lt;&gt;"",IF(F156&lt;&gt;"Not in the game (anymore)",
IF(OR(BA156&lt;&gt;"",BB156&lt;&gt;""),", addTooltip={" &amp; IF(BA156&lt;&gt;"","['en']='"&amp; BA156 &amp; "',","")  &amp; IF(AND(BA156&lt;&gt;"",BA156&lt;&gt;BB156), IF(BB156&lt;&gt;"","['de']='"&amp; BB156 &amp; "',",""),"") &amp; "},","")
&amp; "},"
&amp; IF(C156&lt;&gt;"",CONCATENATE(" --",C156," / ",B156,"   [",IF(R156&lt;&gt;"",R156,""),IF(AA156&lt;&gt;"",", "&amp;AA156,""),IF(AG156&lt;&gt;"",", "&amp;AG156,""),IF(AL156&lt;&gt;"",", "&amp;AL156,""),IF(AQ156&lt;&gt;"",", "&amp;AQ156,""),IF(AV156&lt;&gt;"",", "&amp;AV156,""),"]")),""),"")</f>
        <v>}, --Brands of Imperium / Male des Kaiserreichs   [White-Gold Tower, Imperial City]</v>
      </c>
    </row>
    <row r="157" spans="1:59" x14ac:dyDescent="0.25">
      <c r="A157" s="12">
        <v>185</v>
      </c>
      <c r="B157" t="s">
        <v>967</v>
      </c>
      <c r="C157" t="s">
        <v>968</v>
      </c>
      <c r="D157" s="3">
        <f>A157</f>
        <v>185</v>
      </c>
      <c r="G157" s="8" t="s">
        <v>1477</v>
      </c>
      <c r="I157" t="s">
        <v>91</v>
      </c>
      <c r="J157" t="s">
        <v>91</v>
      </c>
      <c r="K157">
        <v>247</v>
      </c>
      <c r="L157">
        <v>247</v>
      </c>
      <c r="M157">
        <v>247</v>
      </c>
      <c r="O157" s="65" t="s">
        <v>54</v>
      </c>
      <c r="Q157" s="3">
        <f>IF(AND(G157&lt;&gt;"LIBSETS_SETTYPE_BATTLEGROUND",G157&lt;&gt;"LIBSETS_SETTYPE_SPECIAL"), IF(R157&lt;&gt;"",VLOOKUP(R157,'ESO zone constants'!$D$3:$H$10001,5,FALSE),""),"")</f>
        <v>688</v>
      </c>
      <c r="R157" t="str">
        <f>IF(AND(O157&lt;&gt;"",NOT(ISERROR(O157))),O157,
IF(AND(P157&lt;&gt;"",ISNUMBER(P157),P157&gt;0,NOT(ISNA(P157))),VLOOKUP(P157,'ESO zone constants'!$A$3:$D$9999,4,FALSE),
IF(AND(K157&lt;&gt;"",K157&gt;0,NOT(ISERROR(K157))),VLOOKUP(K157,'ESO dumped WayshrineInfo'!$K$3:$N$9994,4,FALSE),"")))</f>
        <v>White-Gold Tower</v>
      </c>
      <c r="T157" s="19" t="str">
        <f>IF(AND(S157&lt;&gt;"",NOT(ISERROR(S157))),S157,IF(Q157&lt;&gt;"",IF(NOT(ISERROR(VLOOKUP(Q157,'ESO Dungeon constants'!$D$3:$H$9999,5,FALSE))),VLOOKUP(Q157,'ESO Dungeon constants'!$D$3:$I$9999,6,FALSE),VLOOKUP(Q157,'ESO zone constants'!$H$3:$K$9987,4,FALSE)),""))</f>
        <v>DLC_IMPERIAL_CITY</v>
      </c>
      <c r="U157" s="3" t="str">
        <f>IF(T157&lt;&gt;"",VLOOKUP(T157,'LibSets constants'!$B$4:$C$1003,2,FALSE),"")</f>
        <v>Imperial City</v>
      </c>
      <c r="V157" s="33" t="s">
        <v>3356</v>
      </c>
      <c r="Y157" s="65">
        <v>584</v>
      </c>
      <c r="Z157" s="3">
        <f>IF(AND(G157&lt;&gt;"LIBSETS_SETTYPE_BATTLEGROUND",G157&lt;&gt;"LIBSETS_SETTYPE_SPECIAL"),
IF(AND(Y157&lt;&gt;"",ISNUMBER(Y157),NOT(ISNA(Y157))),Y157,
   IF(AND(L157&lt;&gt;"",ISNUMBER(L157),L157&gt;0,NOT(ISNA(L157))),VLOOKUP(L157,'ESO dumped WayshrineInfo'!$K$3:$L$9994,2,FALSE),"")
),"")</f>
        <v>584</v>
      </c>
      <c r="AA157" t="str">
        <f>IF(AND(Z157&lt;&gt;"",ISNUMBER(Z157),NOT(ISNA(Z157))),VLOOKUP(Z157,'ESO zone constants'!$A$3:$D$9999,4,FALSE),"")</f>
        <v>Imperial City</v>
      </c>
      <c r="AB157" s="33" t="s">
        <v>1581</v>
      </c>
      <c r="AC157" s="43"/>
      <c r="AD157" s="43"/>
      <c r="AF157" s="3"/>
      <c r="AG157" t="str">
        <f>IF(AND(AF157&lt;&gt;"",ISNUMBER(AF157),NOT(ISNA(AF157))),VLOOKUP(AF157,'ESO zone constants'!$A$3:$D$9999,4,FALSE),"")</f>
        <v/>
      </c>
      <c r="AH157" s="96"/>
      <c r="AK157" s="3" t="str">
        <f>IF(AND(G157&lt;&gt;"LIBSETS_SETTYPE_BATTLEGROUND",G157&lt;&gt;"LIBSETS_SETTYPE_SPECIAL"),IF(AL157&lt;&gt;"",VLOOKUP(AL157,'ESO zone constants'!$D$3:$H$4953,5,FALSE),""),"")</f>
        <v/>
      </c>
      <c r="AM157" s="44"/>
      <c r="AP157" s="3" t="str">
        <f>IF(AND(G157&lt;&gt;"LIBSETS_SETTYPE_BATTLEGROUND",G157&lt;&gt;"LIBSETS_SETTYPE_SPECIAL"),IF(AQ157&lt;&gt;"",VLOOKUP(AQ157,'ESO zone constants'!$D$3:$H$4953,5,FALSE),""),"")</f>
        <v/>
      </c>
      <c r="AR157" s="44"/>
      <c r="AU157" s="3" t="str">
        <f>IF(AND(G157&lt;&gt;"LIBSETS_SETTYPE_BATTLEGROUND",G157&lt;&gt;"LIBSETS_SETTYPE_SPECIAL"),IF(AV157&lt;&gt;"",VLOOKUP(AV157,'ESO zone constants'!$D$3:$H$4953,5,FALSE),""),"")</f>
        <v/>
      </c>
      <c r="AW157" s="44"/>
      <c r="AY157" s="43"/>
      <c r="AZ157" s="83" t="s">
        <v>2667</v>
      </c>
      <c r="BA157" s="83"/>
      <c r="BB157" s="83"/>
      <c r="BC157" s="21" t="str">
        <f>IF(A157="???","--","")&amp;IF(F157&lt;&gt;"Not in the game (anymore)",IF(A157&lt;&gt;"",CONCATENATE("[",A157,"] = {wayshrines={")&amp;IF(K157&lt;&gt;"",CONCATENATE(K157,","),"")&amp;IF(L157&lt;&gt;"",CONCATENATE(L157,","),"")&amp;IF(M157&lt;&gt;"",CONCATENATE(M157,","),"")&amp;CONCATENATE("}")&amp;IF(VALUE(N157)&gt;0,CONCATENATE(", traitsNeeded=",N157),"")&amp;CONCATENATE(", dlcId=",IF(T157&lt;&gt;"",T157,"DLC_BASE_GAME")),""),"")</f>
        <v>[185] = {wayshrines={247,247,247,}, dlcId=DLC_IMPERIAL_CITY</v>
      </c>
      <c r="BD157" s="21" t="str">
        <f>IF(F157&lt;&gt;"Not in the game (anymore)",IF(A157&lt;&gt;"",IF(Q157&lt;&gt;"",CONCATENATE(", zoneIds={",Q157),"")&amp;IF(Z157&lt;&gt;"",CONCATENATE(",",Z157),"")&amp;IF(AF157&lt;&gt;"",CONCATENATE(",",AF157),"")&amp;IF(AK157&lt;&gt;"",CONCATENATE(",",AK157),"")&amp;IF(AP157&lt;&gt;"",CONCATENATE(",",AP157),"")&amp;IF(AU157&lt;&gt;"",CONCATENATE(",",AU157),"")&amp;IF(Q157&lt;&gt;"",CONCATENATE("}",""),"")&amp;IF(OR(I157="true",I157="false",I157&lt;&gt;""), CONCATENATE(", veteran=", I157), ""),""),"")</f>
        <v>, zoneIds={688,584}, veteran=false</v>
      </c>
      <c r="BE157" s="21" t="str">
        <f>IF(A157&lt;&gt;"",IF(F157&lt;&gt;"Not in the game (anymore)",IF(A157&lt;&gt;"",", setType="&amp;G157,"")&amp;IF(J157="true",", multiTrialSet=true",""),"")
&amp; IF(AND(H157&lt;&gt;"",ISNUMBER(H157)),", undauntedChestId=" &amp; H157,""),"")</f>
        <v>, setType=LIBSETS_SETTYPE_DUNGEON</v>
      </c>
      <c r="BF157" s="21" t="str">
        <f>IF(A157&lt;&gt;"",IF(F157&lt;&gt;"Not in the game (anymore)",IF(AZ157&lt;&gt;"",", isProcSetAllowedInPvP="&amp; AZ157,"")
&amp; IF(F157&lt;&gt;"Not in the game (anymore)",
  IF(V157&lt;&gt;"",", dropMechanic={"&amp;V157&amp;IF(AB157&lt;&gt;"",","&amp;AB157,"")&amp;IF(AH157&lt;&gt;"",","&amp;AH157,"")&amp;IF(AM157&lt;&gt;"",","&amp;AM157,"")&amp;IF(AR157&lt;&gt;"",","&amp;AR157,"")&amp;IF(AW157&lt;&gt;"",","&amp;AW157,"")&amp;"}"
     &amp;IF(OR(W157&lt;&gt;"",AC157&lt;&gt;"",AI157&lt;&gt;"",AN157&lt;&gt;"",AS157&lt;&gt;"",AX157&lt;&gt;"",X157&lt;&gt;"",AD157&lt;&gt;"",AJ157&lt;&gt;"",AO157&lt;&gt;"",AT157&lt;&gt;"",AY157&lt;&gt;""),", dropMechanicDropLocationNames={"
        &amp; IF(OR(W157&lt;&gt;"",AC157&lt;&gt;"",AI157&lt;&gt;"",AN157&lt;&gt;"",AS157&lt;&gt;"",AX157&lt;&gt;""),"['en']={"&amp;IF(W157&lt;&gt;"","'"&amp;W157&amp;"',","'',")&amp;IF(AC157&lt;&gt;"","'"&amp;AC157&amp;"',","'',")&amp;IF(AI157&lt;&gt;"","'"&amp;AI157&amp;"',","'',")&amp;IF(AN157&lt;&gt;"","'"&amp;AN157&amp;"',","'',")&amp;IF(AS157&lt;&gt;"","'"&amp;AS157&amp;"',","'',")&amp;IF(AX157&lt;&gt;"","'"&amp;AX157&amp;"',","'',")&amp;"},","")
        &amp; IF(OR(X157&lt;&gt;"",AD157&lt;&gt;"",AJ157&lt;&gt;"",AO157&lt;&gt;"",AT157&lt;&gt;"",AY157&lt;&gt;""),"['de']={"&amp;IF(X157&lt;&gt;"","'"&amp;X157&amp;"',","'',")&amp;IF(AD157&lt;&gt;"","'"&amp;AD157&amp;"',","'',")&amp;IF(AJ157&lt;&gt;"","'"&amp;AJ157&amp;"',","'',")&amp;IF(AO157&lt;&gt;"","'"&amp;AO157&amp;"',","'',")&amp;IF(AT157&lt;&gt;"","'"&amp;AT157&amp;"',","'',")&amp;IF(AY157&lt;&gt;"","'"&amp;AY157&amp;"',","'',")&amp;"},","")
     &amp; "}",""),"")),""),"")</f>
        <v>, dropMechanic={LIBSETS_DROP_MECHANIC_GROUP_DUNGEON_BOSS,LIBSETS_DROP_MECHANIC_IMPERIAL_CITY_VAULTS}</v>
      </c>
      <c r="BG157" s="21" t="str">
        <f>IF(A157&lt;&gt;"",IF(F157&lt;&gt;"Not in the game (anymore)",
IF(OR(BA157&lt;&gt;"",BB157&lt;&gt;""),", addTooltip={" &amp; IF(BA157&lt;&gt;"","['en']='"&amp; BA157 &amp; "',","")  &amp; IF(AND(BA157&lt;&gt;"",BA157&lt;&gt;BB157), IF(BB157&lt;&gt;"","['de']='"&amp; BB157 &amp; "',",""),"") &amp; "},","")
&amp; "},"
&amp; IF(C157&lt;&gt;"",CONCATENATE(" --",C157," / ",B157,"   [",IF(R157&lt;&gt;"",R157,""),IF(AA157&lt;&gt;"",", "&amp;AA157,""),IF(AG157&lt;&gt;"",", "&amp;AG157,""),IF(AL157&lt;&gt;"",", "&amp;AL157,""),IF(AQ157&lt;&gt;"",", "&amp;AQ157,""),IF(AV157&lt;&gt;"",", "&amp;AV157,""),"]")),""),"")</f>
        <v>}, --Spell Power Cure / Magiekraftheilung   [White-Gold Tower, Imperial City]</v>
      </c>
    </row>
    <row r="158" spans="1:59" x14ac:dyDescent="0.25">
      <c r="A158" s="12">
        <v>186</v>
      </c>
      <c r="B158" t="s">
        <v>969</v>
      </c>
      <c r="C158" t="s">
        <v>970</v>
      </c>
      <c r="D158" s="3">
        <f>A158</f>
        <v>186</v>
      </c>
      <c r="G158" s="8" t="s">
        <v>1477</v>
      </c>
      <c r="I158" t="s">
        <v>91</v>
      </c>
      <c r="J158" t="s">
        <v>91</v>
      </c>
      <c r="K158">
        <v>188</v>
      </c>
      <c r="L158">
        <v>188</v>
      </c>
      <c r="M158">
        <v>188</v>
      </c>
      <c r="O158" s="65" t="s">
        <v>65</v>
      </c>
      <c r="Q158" s="3">
        <f>IF(AND(G158&lt;&gt;"LIBSETS_SETTYPE_BATTLEGROUND",G158&lt;&gt;"LIBSETS_SETTYPE_SPECIAL"), IF(R158&lt;&gt;"",VLOOKUP(R158,'ESO zone constants'!$D$3:$H$10001,5,FALSE),""),"")</f>
        <v>131</v>
      </c>
      <c r="R158" t="str">
        <f>IF(AND(O158&lt;&gt;"",NOT(ISERROR(O158))),O158,
IF(AND(P158&lt;&gt;"",ISNUMBER(P158),P158&gt;0,NOT(ISNA(P158))),VLOOKUP(P158,'ESO zone constants'!$A$3:$D$9999,4,FALSE),
IF(AND(K158&lt;&gt;"",K158&gt;0,NOT(ISERROR(K158))),VLOOKUP(K158,'ESO dumped WayshrineInfo'!$K$3:$N$9994,4,FALSE),"")))</f>
        <v>Tempest Island</v>
      </c>
      <c r="T158" s="19" t="str">
        <f>IF(AND(S158&lt;&gt;"",NOT(ISERROR(S158))),S158,IF(Q158&lt;&gt;"",IF(NOT(ISERROR(VLOOKUP(Q158,'ESO Dungeon constants'!$D$3:$H$9999,5,FALSE))),VLOOKUP(Q158,'ESO Dungeon constants'!$D$3:$I$9999,6,FALSE),VLOOKUP(Q158,'ESO zone constants'!$H$3:$K$9987,4,FALSE)),""))</f>
        <v>DLC_BASE_GAME</v>
      </c>
      <c r="U158" s="3" t="str">
        <f>IF(T158&lt;&gt;"",VLOOKUP(T158,'LibSets constants'!$B$4:$C$1003,2,FALSE),"")</f>
        <v>Included in base game</v>
      </c>
      <c r="V158" s="33" t="s">
        <v>3356</v>
      </c>
      <c r="Y158" s="65"/>
      <c r="Z158" s="3">
        <f>IF(AND(G158&lt;&gt;"LIBSETS_SETTYPE_BATTLEGROUND",G158&lt;&gt;"LIBSETS_SETTYPE_SPECIAL"),
IF(AND(Y158&lt;&gt;"",ISNUMBER(Y158),NOT(ISNA(Y158))),Y158,
   IF(AND(L158&lt;&gt;"",ISNUMBER(L158),L158&gt;0,NOT(ISNA(L158))),VLOOKUP(L158,'ESO dumped WayshrineInfo'!$K$3:$L$9994,2,FALSE),"")
),"")</f>
        <v>58</v>
      </c>
      <c r="AA158" t="str">
        <f>IF(AND(Z158&lt;&gt;"",ISNUMBER(Z158),NOT(ISNA(Z158))),VLOOKUP(Z158,'ESO zone constants'!$A$3:$D$9999,4,FALSE),"")</f>
        <v>Malabal Tor</v>
      </c>
      <c r="AB158" s="33" t="s">
        <v>3356</v>
      </c>
      <c r="AC158" s="43"/>
      <c r="AD158" s="43"/>
      <c r="AE158" s="43"/>
      <c r="AF158" s="3">
        <f>IF(AND(G158&lt;&gt;"LIBSETS_SETTYPE_BATTLEGROUND",G158&lt;&gt;"LIBSETS_SETTYPE_SPECIAL"),
IF(AND(AE158&lt;&gt;"",ISNUMBER(AE158),NOT(ISNA(AE158))),AE158,
   IF(AND(M158&lt;&gt;"",ISNUMBER(M158),M158&gt;0,NOT(ISNA(M158))),VLOOKUP(M158,'ESO dumped WayshrineInfo'!$K$3:$L$9994,2,FALSE),"")
),"")</f>
        <v>58</v>
      </c>
      <c r="AG158" t="str">
        <f>IF(AND(AF158&lt;&gt;"",ISNUMBER(AF158),NOT(ISNA(AF158))),VLOOKUP(AF158,'ESO zone constants'!$A$3:$D$9999,4,FALSE),"")</f>
        <v>Malabal Tor</v>
      </c>
      <c r="AH158" s="44"/>
      <c r="AI158" s="43"/>
      <c r="AJ158" s="43"/>
      <c r="AK158" s="3" t="str">
        <f>IF(AND(G158&lt;&gt;"LIBSETS_SETTYPE_BATTLEGROUND",G158&lt;&gt;"LIBSETS_SETTYPE_SPECIAL"),IF(AL158&lt;&gt;"",VLOOKUP(AL158,'ESO zone constants'!$D$3:$H$4953,5,FALSE),""),"")</f>
        <v/>
      </c>
      <c r="AM158" s="44"/>
      <c r="AN158" s="43"/>
      <c r="AO158" s="43"/>
      <c r="AP158" s="3" t="str">
        <f>IF(AND(G158&lt;&gt;"LIBSETS_SETTYPE_BATTLEGROUND",G158&lt;&gt;"LIBSETS_SETTYPE_SPECIAL"),IF(AQ158&lt;&gt;"",VLOOKUP(AQ158,'ESO zone constants'!$D$3:$H$4953,5,FALSE),""),"")</f>
        <v/>
      </c>
      <c r="AR158" s="44"/>
      <c r="AS158" s="43"/>
      <c r="AT158" s="43"/>
      <c r="AU158" s="3" t="str">
        <f>IF(AND(G158&lt;&gt;"LIBSETS_SETTYPE_BATTLEGROUND",G158&lt;&gt;"LIBSETS_SETTYPE_SPECIAL"),IF(AV158&lt;&gt;"",VLOOKUP(AV158,'ESO zone constants'!$D$3:$H$4953,5,FALSE),""),"")</f>
        <v/>
      </c>
      <c r="AW158" s="44"/>
      <c r="AX158" s="43"/>
      <c r="AY158" s="43"/>
      <c r="AZ158" s="83" t="s">
        <v>2667</v>
      </c>
      <c r="BA158" s="83"/>
      <c r="BB158" s="83"/>
      <c r="BC158" s="21" t="str">
        <f>IF(A158="???","--","")&amp;IF(F158&lt;&gt;"Not in the game (anymore)",IF(A158&lt;&gt;"",CONCATENATE("[",A158,"] = {wayshrines={")&amp;IF(K158&lt;&gt;"",CONCATENATE(K158,","),"")&amp;IF(L158&lt;&gt;"",CONCATENATE(L158,","),"")&amp;IF(M158&lt;&gt;"",CONCATENATE(M158,","),"")&amp;CONCATENATE("}")&amp;IF(VALUE(N158)&gt;0,CONCATENATE(", traitsNeeded=",N158),"")&amp;CONCATENATE(", dlcId=",IF(T158&lt;&gt;"",T158,"DLC_BASE_GAME")),""),"")</f>
        <v>[186] = {wayshrines={188,188,188,}, dlcId=DLC_BASE_GAME</v>
      </c>
      <c r="BD158" s="21" t="str">
        <f>IF(F158&lt;&gt;"Not in the game (anymore)",IF(A158&lt;&gt;"",IF(Q158&lt;&gt;"",CONCATENATE(", zoneIds={",Q158),"")&amp;IF(Z158&lt;&gt;"",CONCATENATE(",",Z158),"")&amp;IF(AF158&lt;&gt;"",CONCATENATE(",",AF158),"")&amp;IF(AK158&lt;&gt;"",CONCATENATE(",",AK158),"")&amp;IF(AP158&lt;&gt;"",CONCATENATE(",",AP158),"")&amp;IF(AU158&lt;&gt;"",CONCATENATE(",",AU158),"")&amp;IF(Q158&lt;&gt;"",CONCATENATE("}",""),"")&amp;IF(OR(I158="true",I158="false",I158&lt;&gt;""), CONCATENATE(", veteran=", I158), ""),""),"")</f>
        <v>, zoneIds={131,58,58}, veteran=false</v>
      </c>
      <c r="BE158" s="21" t="str">
        <f>IF(A158&lt;&gt;"",IF(F158&lt;&gt;"Not in the game (anymore)",IF(A158&lt;&gt;"",", setType="&amp;G158,"")&amp;IF(J158="true",", multiTrialSet=true",""),"")
&amp; IF(AND(H158&lt;&gt;"",ISNUMBER(H158)),", undauntedChestId=" &amp; H158,""),"")</f>
        <v>, setType=LIBSETS_SETTYPE_DUNGEON</v>
      </c>
      <c r="BF158" s="21" t="str">
        <f>IF(A158&lt;&gt;"",IF(F158&lt;&gt;"Not in the game (anymore)",IF(AZ158&lt;&gt;"",", isProcSetAllowedInPvP="&amp; AZ158,"")
&amp; IF(F158&lt;&gt;"Not in the game (anymore)",
  IF(V158&lt;&gt;"",", dropMechanic={"&amp;V158&amp;IF(AB158&lt;&gt;"",","&amp;AB158,"")&amp;IF(AH158&lt;&gt;"",","&amp;AH158,"")&amp;IF(AM158&lt;&gt;"",","&amp;AM158,"")&amp;IF(AR158&lt;&gt;"",","&amp;AR158,"")&amp;IF(AW158&lt;&gt;"",","&amp;AW158,"")&amp;"}"
     &amp;IF(OR(W158&lt;&gt;"",AC158&lt;&gt;"",AI158&lt;&gt;"",AN158&lt;&gt;"",AS158&lt;&gt;"",AX158&lt;&gt;"",X158&lt;&gt;"",AD158&lt;&gt;"",AJ158&lt;&gt;"",AO158&lt;&gt;"",AT158&lt;&gt;"",AY158&lt;&gt;""),", dropMechanicDropLocationNames={"
        &amp; IF(OR(W158&lt;&gt;"",AC158&lt;&gt;"",AI158&lt;&gt;"",AN158&lt;&gt;"",AS158&lt;&gt;"",AX158&lt;&gt;""),"['en']={"&amp;IF(W158&lt;&gt;"","'"&amp;W158&amp;"',","'',")&amp;IF(AC158&lt;&gt;"","'"&amp;AC158&amp;"',","'',")&amp;IF(AI158&lt;&gt;"","'"&amp;AI158&amp;"',","'',")&amp;IF(AN158&lt;&gt;"","'"&amp;AN158&amp;"',","'',")&amp;IF(AS158&lt;&gt;"","'"&amp;AS158&amp;"',","'',")&amp;IF(AX158&lt;&gt;"","'"&amp;AX158&amp;"',","'',")&amp;"},","")
        &amp; IF(OR(X158&lt;&gt;"",AD158&lt;&gt;"",AJ158&lt;&gt;"",AO158&lt;&gt;"",AT158&lt;&gt;"",AY158&lt;&gt;""),"['de']={"&amp;IF(X158&lt;&gt;"","'"&amp;X158&amp;"',","'',")&amp;IF(AD158&lt;&gt;"","'"&amp;AD158&amp;"',","'',")&amp;IF(AJ158&lt;&gt;"","'"&amp;AJ158&amp;"',","'',")&amp;IF(AO158&lt;&gt;"","'"&amp;AO158&amp;"',","'',")&amp;IF(AT158&lt;&gt;"","'"&amp;AT158&amp;"',","'',")&amp;IF(AY158&lt;&gt;"","'"&amp;AY158&amp;"',","'',")&amp;"},","")
     &amp; "}",""),"")),""),"")</f>
        <v>, dropMechanic={LIBSETS_DROP_MECHANIC_GROUP_DUNGEON_BOSS,LIBSETS_DROP_MECHANIC_GROUP_DUNGEON_BOSS}</v>
      </c>
      <c r="BG158" s="21" t="str">
        <f>IF(A158&lt;&gt;"",IF(F158&lt;&gt;"Not in the game (anymore)",
IF(OR(BA158&lt;&gt;"",BB158&lt;&gt;""),", addTooltip={" &amp; IF(BA158&lt;&gt;"","['en']='"&amp; BA158 &amp; "',","")  &amp; IF(AND(BA158&lt;&gt;"",BA158&lt;&gt;BB158), IF(BB158&lt;&gt;"","['de']='"&amp; BB158 &amp; "',",""),"") &amp; "},","")
&amp; "},"
&amp; IF(C158&lt;&gt;"",CONCATENATE(" --",C158," / ",B158,"   [",IF(R158&lt;&gt;"",R158,""),IF(AA158&lt;&gt;"",", "&amp;AA158,""),IF(AG158&lt;&gt;"",", "&amp;AG158,""),IF(AL158&lt;&gt;"",", "&amp;AL158,""),IF(AQ158&lt;&gt;"",", "&amp;AQ158,""),IF(AV158&lt;&gt;"",", "&amp;AV158,""),"]")),""),"")</f>
        <v>}, --Jolting Arms / Rüttelnde Rüstung   [Tempest Island, Malabal Tor, Malabal Tor]</v>
      </c>
    </row>
    <row r="159" spans="1:59" x14ac:dyDescent="0.25">
      <c r="A159" s="12">
        <v>187</v>
      </c>
      <c r="B159" t="s">
        <v>971</v>
      </c>
      <c r="C159" t="s">
        <v>972</v>
      </c>
      <c r="D159" s="3">
        <f>A159</f>
        <v>187</v>
      </c>
      <c r="G159" s="8" t="s">
        <v>1480</v>
      </c>
      <c r="I159" t="s">
        <v>91</v>
      </c>
      <c r="J159" t="s">
        <v>91</v>
      </c>
      <c r="K159">
        <v>48</v>
      </c>
      <c r="L159">
        <v>48</v>
      </c>
      <c r="M159">
        <v>48</v>
      </c>
      <c r="O159" s="65" t="s">
        <v>114</v>
      </c>
      <c r="Q159" s="3">
        <f>IF(AND(G159&lt;&gt;"LIBSETS_SETTYPE_BATTLEGROUND",G159&lt;&gt;"LIBSETS_SETTYPE_SPECIAL"), IF(R159&lt;&gt;"",VLOOKUP(R159,'ESO zone constants'!$D$3:$H$10001,5,FALSE),""),"")</f>
        <v>117</v>
      </c>
      <c r="R159" t="str">
        <f>IF(AND(O159&lt;&gt;"",NOT(ISERROR(O159))),O159,
IF(AND(P159&lt;&gt;"",ISNUMBER(P159),P159&gt;0,NOT(ISNA(P159))),VLOOKUP(P159,'ESO zone constants'!$A$3:$D$9999,4,FALSE),
IF(AND(K159&lt;&gt;"",K159&gt;0,NOT(ISERROR(K159))),VLOOKUP(K159,'ESO dumped WayshrineInfo'!$K$3:$N$9994,4,FALSE),"")))</f>
        <v>Shadowfen</v>
      </c>
      <c r="T159" s="19" t="str">
        <f>IF(AND(S159&lt;&gt;"",NOT(ISERROR(S159))),S159,IF(Q159&lt;&gt;"",IF(NOT(ISERROR(VLOOKUP(Q159,'ESO Dungeon constants'!$D$3:$H$9999,5,FALSE))),VLOOKUP(Q159,'ESO Dungeon constants'!$D$3:$I$9999,6,FALSE),VLOOKUP(Q159,'ESO zone constants'!$H$3:$K$9987,4,FALSE)),""))</f>
        <v>DLC_BASE_GAME</v>
      </c>
      <c r="U159" s="3" t="str">
        <f>IF(T159&lt;&gt;"",VLOOKUP(T159,'LibSets constants'!$B$4:$C$1003,2,FALSE),"")</f>
        <v>Included in base game</v>
      </c>
      <c r="V159" s="33" t="s">
        <v>1560</v>
      </c>
      <c r="Y159" s="65"/>
      <c r="Z159" s="3">
        <f>IF(AND(G159&lt;&gt;"LIBSETS_SETTYPE_BATTLEGROUND",G159&lt;&gt;"LIBSETS_SETTYPE_SPECIAL"),
IF(AND(Y159&lt;&gt;"",ISNUMBER(Y159),NOT(ISNA(Y159))),Y159,
   IF(AND(L159&lt;&gt;"",ISNUMBER(L159),L159&gt;0,NOT(ISNA(L159))),VLOOKUP(L159,'ESO dumped WayshrineInfo'!$K$3:$L$9994,2,FALSE),"")
),"")</f>
        <v>117</v>
      </c>
      <c r="AA159" t="str">
        <f>IF(AND(Z159&lt;&gt;"",ISNUMBER(Z159),NOT(ISNA(Z159))),VLOOKUP(Z159,'ESO zone constants'!$A$3:$D$9999,4,FALSE),"")</f>
        <v>Shadowfen</v>
      </c>
      <c r="AB159" s="33" t="s">
        <v>1561</v>
      </c>
      <c r="AC159" s="43"/>
      <c r="AD159" s="43"/>
      <c r="AE159" s="43"/>
      <c r="AF159" s="3">
        <f>IF(AND(G159&lt;&gt;"LIBSETS_SETTYPE_BATTLEGROUND",G159&lt;&gt;"LIBSETS_SETTYPE_SPECIAL"),
IF(AND(AE159&lt;&gt;"",ISNUMBER(AE159),NOT(ISNA(AE159))),AE159,
   IF(AND(M159&lt;&gt;"",ISNUMBER(M159),M159&gt;0,NOT(ISNA(M159))),VLOOKUP(M159,'ESO dumped WayshrineInfo'!$K$3:$L$9994,2,FALSE),"")
),"")</f>
        <v>117</v>
      </c>
      <c r="AG159" t="str">
        <f>IF(AND(AF159&lt;&gt;"",ISNUMBER(AF159),NOT(ISNA(AF159))),VLOOKUP(AF159,'ESO zone constants'!$A$3:$D$9999,4,FALSE),"")</f>
        <v>Shadowfen</v>
      </c>
      <c r="AH159" s="44" t="s">
        <v>1562</v>
      </c>
      <c r="AI159" s="43"/>
      <c r="AJ159" s="43"/>
      <c r="AK159" s="3">
        <f>IF(AND(G159&lt;&gt;"LIBSETS_SETTYPE_BATTLEGROUND",G159&lt;&gt;"LIBSETS_SETTYPE_SPECIAL"),IF(AL159&lt;&gt;"",VLOOKUP(AL159,'ESO zone constants'!$D$3:$H$4953,5,FALSE),""),"")</f>
        <v>117</v>
      </c>
      <c r="AL159" t="s">
        <v>114</v>
      </c>
      <c r="AM159" s="44" t="s">
        <v>1563</v>
      </c>
      <c r="AN159" s="43"/>
      <c r="AO159" s="43"/>
      <c r="AP159" s="3" t="str">
        <f>IF(AND(G159&lt;&gt;"LIBSETS_SETTYPE_BATTLEGROUND",G159&lt;&gt;"LIBSETS_SETTYPE_SPECIAL"),IF(AQ159&lt;&gt;"",VLOOKUP(AQ159,'ESO zone constants'!$D$3:$H$4953,5,FALSE),""),"")</f>
        <v/>
      </c>
      <c r="AR159" s="44"/>
      <c r="AS159" s="43"/>
      <c r="AT159" s="43"/>
      <c r="AU159" s="3" t="str">
        <f>IF(AND(G159&lt;&gt;"LIBSETS_SETTYPE_BATTLEGROUND",G159&lt;&gt;"LIBSETS_SETTYPE_SPECIAL"),IF(AV159&lt;&gt;"",VLOOKUP(AV159,'ESO zone constants'!$D$3:$H$4953,5,FALSE),""),"")</f>
        <v/>
      </c>
      <c r="AW159" s="44"/>
      <c r="AX159" s="43"/>
      <c r="AY159" s="43"/>
      <c r="AZ159" s="83" t="s">
        <v>2668</v>
      </c>
      <c r="BA159" s="83"/>
      <c r="BB159" s="83"/>
      <c r="BC159" s="21" t="str">
        <f>IF(A159="???","--","")&amp;IF(F159&lt;&gt;"Not in the game (anymore)",IF(A159&lt;&gt;"",CONCATENATE("[",A159,"] = {wayshrines={")&amp;IF(K159&lt;&gt;"",CONCATENATE(K159,","),"")&amp;IF(L159&lt;&gt;"",CONCATENATE(L159,","),"")&amp;IF(M159&lt;&gt;"",CONCATENATE(M159,","),"")&amp;CONCATENATE("}")&amp;IF(VALUE(N159)&gt;0,CONCATENATE(", traitsNeeded=",N159),"")&amp;CONCATENATE(", dlcId=",IF(T159&lt;&gt;"",T159,"DLC_BASE_GAME")),""),"")</f>
        <v>[187] = {wayshrines={48,48,48,}, dlcId=DLC_BASE_GAME</v>
      </c>
      <c r="BD159" s="21" t="str">
        <f>IF(F159&lt;&gt;"Not in the game (anymore)",IF(A159&lt;&gt;"",IF(Q159&lt;&gt;"",CONCATENATE(", zoneIds={",Q159),"")&amp;IF(Z159&lt;&gt;"",CONCATENATE(",",Z159),"")&amp;IF(AF159&lt;&gt;"",CONCATENATE(",",AF159),"")&amp;IF(AK159&lt;&gt;"",CONCATENATE(",",AK159),"")&amp;IF(AP159&lt;&gt;"",CONCATENATE(",",AP159),"")&amp;IF(AU159&lt;&gt;"",CONCATENATE(",",AU159),"")&amp;IF(Q159&lt;&gt;"",CONCATENATE("}",""),"")&amp;IF(OR(I159="true",I159="false",I159&lt;&gt;""), CONCATENATE(", veteran=", I159), ""),""),"")</f>
        <v>, zoneIds={117,117,117,117}, veteran=false</v>
      </c>
      <c r="BE159" s="21" t="str">
        <f>IF(A159&lt;&gt;"",IF(F159&lt;&gt;"Not in the game (anymore)",IF(A159&lt;&gt;"",", setType="&amp;G159,"")&amp;IF(J159="true",", multiTrialSet=true",""),"")
&amp; IF(AND(H159&lt;&gt;"",ISNUMBER(H159)),", undauntedChestId=" &amp; H159,""),"")</f>
        <v>, setType=LIBSETS_SETTYPE_OVERLAND</v>
      </c>
      <c r="BF159" s="21" t="str">
        <f>IF(A159&lt;&gt;"",IF(F159&lt;&gt;"Not in the game (anymore)",IF(AZ159&lt;&gt;"",", isProcSetAllowedInPvP="&amp; AZ159,"")
&amp; IF(F159&lt;&gt;"Not in the game (anymore)",
  IF(V159&lt;&gt;"",", dropMechanic={"&amp;V159&amp;IF(AB159&lt;&gt;"",","&amp;AB159,"")&amp;IF(AH159&lt;&gt;"",","&amp;AH159,"")&amp;IF(AM159&lt;&gt;"",","&amp;AM159,"")&amp;IF(AR159&lt;&gt;"",","&amp;AR159,"")&amp;IF(AW159&lt;&gt;"",","&amp;AW159,"")&amp;"}"
     &amp;IF(OR(W159&lt;&gt;"",AC159&lt;&gt;"",AI159&lt;&gt;"",AN159&lt;&gt;"",AS159&lt;&gt;"",AX159&lt;&gt;"",X159&lt;&gt;"",AD159&lt;&gt;"",AJ159&lt;&gt;"",AO159&lt;&gt;"",AT159&lt;&gt;"",AY159&lt;&gt;""),", dropMechanicDropLocationNames={"
        &amp; IF(OR(W159&lt;&gt;"",AC159&lt;&gt;"",AI159&lt;&gt;"",AN159&lt;&gt;"",AS159&lt;&gt;"",AX159&lt;&gt;""),"['en']={"&amp;IF(W159&lt;&gt;"","'"&amp;W159&amp;"',","'',")&amp;IF(AC159&lt;&gt;"","'"&amp;AC159&amp;"',","'',")&amp;IF(AI159&lt;&gt;"","'"&amp;AI159&amp;"',","'',")&amp;IF(AN159&lt;&gt;"","'"&amp;AN159&amp;"',","'',")&amp;IF(AS159&lt;&gt;"","'"&amp;AS159&amp;"',","'',")&amp;IF(AX159&lt;&gt;"","'"&amp;AX159&amp;"',","'',")&amp;"},","")
        &amp; IF(OR(X159&lt;&gt;"",AD159&lt;&gt;"",AJ159&lt;&gt;"",AO159&lt;&gt;"",AT159&lt;&gt;"",AY159&lt;&gt;""),"['de']={"&amp;IF(X159&lt;&gt;"","'"&amp;X159&amp;"',","'',")&amp;IF(AD159&lt;&gt;"","'"&amp;AD159&amp;"',","'',")&amp;IF(AJ159&lt;&gt;"","'"&amp;AJ159&amp;"',","'',")&amp;IF(AO159&lt;&gt;"","'"&amp;AO159&amp;"',","'',")&amp;IF(AT159&lt;&gt;"","'"&amp;AT159&amp;"',","'',")&amp;IF(AY159&lt;&gt;"","'"&amp;AY159&amp;"',","'',")&amp;"},","")
     &amp; "}",""),"")),""),"")</f>
        <v>, isProcSetAllowedInPvP=1, dropMechanic={LIBSETS_DROP_MECHANIC_OVERLAND_BOSS_DELVE,LIBSETS_DROP_MECHANIC_OVERLAND_WORLDBOSS,LIBSETS_DROP_MECHANIC_OVERLAND_BOSS_PUBLIC_DUNGEON,LIBSETS_DROP_MECHANIC_OVERLAND_CHEST}</v>
      </c>
      <c r="BG159" s="21" t="str">
        <f>IF(A159&lt;&gt;"",IF(F159&lt;&gt;"Not in the game (anymore)",
IF(OR(BA159&lt;&gt;"",BB159&lt;&gt;""),", addTooltip={" &amp; IF(BA159&lt;&gt;"","['en']='"&amp; BA159 &amp; "',","")  &amp; IF(AND(BA159&lt;&gt;"",BA159&lt;&gt;BB159), IF(BB159&lt;&gt;"","['de']='"&amp; BB159 &amp; "',",""),"") &amp; "},","")
&amp; "},"
&amp; IF(C159&lt;&gt;"",CONCATENATE(" --",C159," / ",B159,"   [",IF(R159&lt;&gt;"",R159,""),IF(AA159&lt;&gt;"",", "&amp;AA159,""),IF(AG159&lt;&gt;"",", "&amp;AG159,""),IF(AL159&lt;&gt;"",", "&amp;AL159,""),IF(AQ159&lt;&gt;"",", "&amp;AQ159,""),IF(AV159&lt;&gt;"",", "&amp;AV159,""),"]")),""),"")</f>
        <v>}, --Swamp Raider / Sumpfräuber   [Shadowfen, Shadowfen, Shadowfen, Shadowfen]</v>
      </c>
    </row>
    <row r="160" spans="1:59" x14ac:dyDescent="0.25">
      <c r="A160" s="12">
        <v>188</v>
      </c>
      <c r="B160" t="s">
        <v>973</v>
      </c>
      <c r="C160" t="s">
        <v>974</v>
      </c>
      <c r="D160" s="3">
        <f>A160</f>
        <v>188</v>
      </c>
      <c r="G160" s="8" t="s">
        <v>1477</v>
      </c>
      <c r="I160" t="s">
        <v>91</v>
      </c>
      <c r="J160" t="s">
        <v>91</v>
      </c>
      <c r="K160">
        <v>188</v>
      </c>
      <c r="L160">
        <v>188</v>
      </c>
      <c r="M160">
        <v>188</v>
      </c>
      <c r="O160" s="65" t="s">
        <v>65</v>
      </c>
      <c r="Q160" s="3">
        <f>IF(AND(G160&lt;&gt;"LIBSETS_SETTYPE_BATTLEGROUND",G160&lt;&gt;"LIBSETS_SETTYPE_SPECIAL"), IF(R160&lt;&gt;"",VLOOKUP(R160,'ESO zone constants'!$D$3:$H$10001,5,FALSE),""),"")</f>
        <v>131</v>
      </c>
      <c r="R160" t="str">
        <f>IF(AND(O160&lt;&gt;"",NOT(ISERROR(O160))),O160,
IF(AND(P160&lt;&gt;"",ISNUMBER(P160),P160&gt;0,NOT(ISNA(P160))),VLOOKUP(P160,'ESO zone constants'!$A$3:$D$9999,4,FALSE),
IF(AND(K160&lt;&gt;"",K160&gt;0,NOT(ISERROR(K160))),VLOOKUP(K160,'ESO dumped WayshrineInfo'!$K$3:$N$9994,4,FALSE),"")))</f>
        <v>Tempest Island</v>
      </c>
      <c r="T160" s="19" t="str">
        <f>IF(AND(S160&lt;&gt;"",NOT(ISERROR(S160))),S160,IF(Q160&lt;&gt;"",IF(NOT(ISERROR(VLOOKUP(Q160,'ESO Dungeon constants'!$D$3:$H$9999,5,FALSE))),VLOOKUP(Q160,'ESO Dungeon constants'!$D$3:$I$9999,6,FALSE),VLOOKUP(Q160,'ESO zone constants'!$H$3:$K$9987,4,FALSE)),""))</f>
        <v>DLC_BASE_GAME</v>
      </c>
      <c r="U160" s="3" t="str">
        <f>IF(T160&lt;&gt;"",VLOOKUP(T160,'LibSets constants'!$B$4:$C$1003,2,FALSE),"")</f>
        <v>Included in base game</v>
      </c>
      <c r="V160" s="33" t="s">
        <v>3356</v>
      </c>
      <c r="Y160" s="65"/>
      <c r="Z160" s="3">
        <f>IF(AND(G160&lt;&gt;"LIBSETS_SETTYPE_BATTLEGROUND",G160&lt;&gt;"LIBSETS_SETTYPE_SPECIAL"),
IF(AND(Y160&lt;&gt;"",ISNUMBER(Y160),NOT(ISNA(Y160))),Y160,
   IF(AND(L160&lt;&gt;"",ISNUMBER(L160),L160&gt;0,NOT(ISNA(L160))),VLOOKUP(L160,'ESO dumped WayshrineInfo'!$K$3:$L$9994,2,FALSE),"")
),"")</f>
        <v>58</v>
      </c>
      <c r="AA160" t="str">
        <f>IF(AND(Z160&lt;&gt;"",ISNUMBER(Z160),NOT(ISNA(Z160))),VLOOKUP(Z160,'ESO zone constants'!$A$3:$D$9999,4,FALSE),"")</f>
        <v>Malabal Tor</v>
      </c>
      <c r="AB160" s="33" t="s">
        <v>3356</v>
      </c>
      <c r="AC160" s="43"/>
      <c r="AD160" s="43"/>
      <c r="AE160" s="43"/>
      <c r="AF160" s="3">
        <f>IF(AND(G160&lt;&gt;"LIBSETS_SETTYPE_BATTLEGROUND",G160&lt;&gt;"LIBSETS_SETTYPE_SPECIAL"),
IF(AND(AE160&lt;&gt;"",ISNUMBER(AE160),NOT(ISNA(AE160))),AE160,
   IF(AND(M160&lt;&gt;"",ISNUMBER(M160),M160&gt;0,NOT(ISNA(M160))),VLOOKUP(M160,'ESO dumped WayshrineInfo'!$K$3:$L$9994,2,FALSE),"")
),"")</f>
        <v>58</v>
      </c>
      <c r="AG160" t="str">
        <f>IF(AND(AF160&lt;&gt;"",ISNUMBER(AF160),NOT(ISNA(AF160))),VLOOKUP(AF160,'ESO zone constants'!$A$3:$D$9999,4,FALSE),"")</f>
        <v>Malabal Tor</v>
      </c>
      <c r="AH160" s="44"/>
      <c r="AI160" s="43"/>
      <c r="AJ160" s="43"/>
      <c r="AK160" s="3" t="str">
        <f>IF(AND(G160&lt;&gt;"LIBSETS_SETTYPE_BATTLEGROUND",G160&lt;&gt;"LIBSETS_SETTYPE_SPECIAL"),IF(AL160&lt;&gt;"",VLOOKUP(AL160,'ESO zone constants'!$D$3:$H$4953,5,FALSE),""),"")</f>
        <v/>
      </c>
      <c r="AM160" s="44"/>
      <c r="AN160" s="43"/>
      <c r="AO160" s="43"/>
      <c r="AP160" s="3" t="str">
        <f>IF(AND(G160&lt;&gt;"LIBSETS_SETTYPE_BATTLEGROUND",G160&lt;&gt;"LIBSETS_SETTYPE_SPECIAL"),IF(AQ160&lt;&gt;"",VLOOKUP(AQ160,'ESO zone constants'!$D$3:$H$4953,5,FALSE),""),"")</f>
        <v/>
      </c>
      <c r="AR160" s="44"/>
      <c r="AS160" s="43"/>
      <c r="AT160" s="43"/>
      <c r="AU160" s="3" t="str">
        <f>IF(AND(G160&lt;&gt;"LIBSETS_SETTYPE_BATTLEGROUND",G160&lt;&gt;"LIBSETS_SETTYPE_SPECIAL"),IF(AV160&lt;&gt;"",VLOOKUP(AV160,'ESO zone constants'!$D$3:$H$4953,5,FALSE),""),"")</f>
        <v/>
      </c>
      <c r="AW160" s="44"/>
      <c r="AX160" s="43"/>
      <c r="AY160" s="43"/>
      <c r="AZ160" s="83" t="s">
        <v>2667</v>
      </c>
      <c r="BA160" s="83"/>
      <c r="BB160" s="83"/>
      <c r="BC160" s="21" t="str">
        <f>IF(A160="???","--","")&amp;IF(F160&lt;&gt;"Not in the game (anymore)",IF(A160&lt;&gt;"",CONCATENATE("[",A160,"] = {wayshrines={")&amp;IF(K160&lt;&gt;"",CONCATENATE(K160,","),"")&amp;IF(L160&lt;&gt;"",CONCATENATE(L160,","),"")&amp;IF(M160&lt;&gt;"",CONCATENATE(M160,","),"")&amp;CONCATENATE("}")&amp;IF(VALUE(N160)&gt;0,CONCATENATE(", traitsNeeded=",N160),"")&amp;CONCATENATE(", dlcId=",IF(T160&lt;&gt;"",T160,"DLC_BASE_GAME")),""),"")</f>
        <v>[188] = {wayshrines={188,188,188,}, dlcId=DLC_BASE_GAME</v>
      </c>
      <c r="BD160" s="21" t="str">
        <f>IF(F160&lt;&gt;"Not in the game (anymore)",IF(A160&lt;&gt;"",IF(Q160&lt;&gt;"",CONCATENATE(", zoneIds={",Q160),"")&amp;IF(Z160&lt;&gt;"",CONCATENATE(",",Z160),"")&amp;IF(AF160&lt;&gt;"",CONCATENATE(",",AF160),"")&amp;IF(AK160&lt;&gt;"",CONCATENATE(",",AK160),"")&amp;IF(AP160&lt;&gt;"",CONCATENATE(",",AP160),"")&amp;IF(AU160&lt;&gt;"",CONCATENATE(",",AU160),"")&amp;IF(Q160&lt;&gt;"",CONCATENATE("}",""),"")&amp;IF(OR(I160="true",I160="false",I160&lt;&gt;""), CONCATENATE(", veteran=", I160), ""),""),"")</f>
        <v>, zoneIds={131,58,58}, veteran=false</v>
      </c>
      <c r="BE160" s="21" t="str">
        <f>IF(A160&lt;&gt;"",IF(F160&lt;&gt;"Not in the game (anymore)",IF(A160&lt;&gt;"",", setType="&amp;G160,"")&amp;IF(J160="true",", multiTrialSet=true",""),"")
&amp; IF(AND(H160&lt;&gt;"",ISNUMBER(H160)),", undauntedChestId=" &amp; H160,""),"")</f>
        <v>, setType=LIBSETS_SETTYPE_DUNGEON</v>
      </c>
      <c r="BF160" s="21" t="str">
        <f>IF(A160&lt;&gt;"",IF(F160&lt;&gt;"Not in the game (anymore)",IF(AZ160&lt;&gt;"",", isProcSetAllowedInPvP="&amp; AZ160,"")
&amp; IF(F160&lt;&gt;"Not in the game (anymore)",
  IF(V160&lt;&gt;"",", dropMechanic={"&amp;V160&amp;IF(AB160&lt;&gt;"",","&amp;AB160,"")&amp;IF(AH160&lt;&gt;"",","&amp;AH160,"")&amp;IF(AM160&lt;&gt;"",","&amp;AM160,"")&amp;IF(AR160&lt;&gt;"",","&amp;AR160,"")&amp;IF(AW160&lt;&gt;"",","&amp;AW160,"")&amp;"}"
     &amp;IF(OR(W160&lt;&gt;"",AC160&lt;&gt;"",AI160&lt;&gt;"",AN160&lt;&gt;"",AS160&lt;&gt;"",AX160&lt;&gt;"",X160&lt;&gt;"",AD160&lt;&gt;"",AJ160&lt;&gt;"",AO160&lt;&gt;"",AT160&lt;&gt;"",AY160&lt;&gt;""),", dropMechanicDropLocationNames={"
        &amp; IF(OR(W160&lt;&gt;"",AC160&lt;&gt;"",AI160&lt;&gt;"",AN160&lt;&gt;"",AS160&lt;&gt;"",AX160&lt;&gt;""),"['en']={"&amp;IF(W160&lt;&gt;"","'"&amp;W160&amp;"',","'',")&amp;IF(AC160&lt;&gt;"","'"&amp;AC160&amp;"',","'',")&amp;IF(AI160&lt;&gt;"","'"&amp;AI160&amp;"',","'',")&amp;IF(AN160&lt;&gt;"","'"&amp;AN160&amp;"',","'',")&amp;IF(AS160&lt;&gt;"","'"&amp;AS160&amp;"',","'',")&amp;IF(AX160&lt;&gt;"","'"&amp;AX160&amp;"',","'',")&amp;"},","")
        &amp; IF(OR(X160&lt;&gt;"",AD160&lt;&gt;"",AJ160&lt;&gt;"",AO160&lt;&gt;"",AT160&lt;&gt;"",AY160&lt;&gt;""),"['de']={"&amp;IF(X160&lt;&gt;"","'"&amp;X160&amp;"',","'',")&amp;IF(AD160&lt;&gt;"","'"&amp;AD160&amp;"',","'',")&amp;IF(AJ160&lt;&gt;"","'"&amp;AJ160&amp;"',","'',")&amp;IF(AO160&lt;&gt;"","'"&amp;AO160&amp;"',","'',")&amp;IF(AT160&lt;&gt;"","'"&amp;AT160&amp;"',","'',")&amp;IF(AY160&lt;&gt;"","'"&amp;AY160&amp;"',","'',")&amp;"},","")
     &amp; "}",""),"")),""),"")</f>
        <v>, dropMechanic={LIBSETS_DROP_MECHANIC_GROUP_DUNGEON_BOSS,LIBSETS_DROP_MECHANIC_GROUP_DUNGEON_BOSS}</v>
      </c>
      <c r="BG160" s="21" t="str">
        <f>IF(A160&lt;&gt;"",IF(F160&lt;&gt;"Not in the game (anymore)",
IF(OR(BA160&lt;&gt;"",BB160&lt;&gt;""),", addTooltip={" &amp; IF(BA160&lt;&gt;"","['en']='"&amp; BA160 &amp; "',","")  &amp; IF(AND(BA160&lt;&gt;"",BA160&lt;&gt;BB160), IF(BB160&lt;&gt;"","['de']='"&amp; BB160 &amp; "',",""),"") &amp; "},","")
&amp; "},"
&amp; IF(C160&lt;&gt;"",CONCATENATE(" --",C160," / ",B160,"   [",IF(R160&lt;&gt;"",R160,""),IF(AA160&lt;&gt;"",", "&amp;AA160,""),IF(AG160&lt;&gt;"",", "&amp;AG160,""),IF(AL160&lt;&gt;"",", "&amp;AL160,""),IF(AQ160&lt;&gt;"",", "&amp;AQ160,""),IF(AV160&lt;&gt;"",", "&amp;AV160,""),"]")),""),"")</f>
        <v>}, --Storm Master / Sturmmeister   [Tempest Island, Malabal Tor, Malabal Tor]</v>
      </c>
    </row>
    <row r="161" spans="1:59" x14ac:dyDescent="0.25">
      <c r="A161" s="12">
        <v>190</v>
      </c>
      <c r="B161" t="s">
        <v>975</v>
      </c>
      <c r="C161" t="s">
        <v>976</v>
      </c>
      <c r="D161" s="3">
        <f>A161</f>
        <v>190</v>
      </c>
      <c r="G161" s="8" t="s">
        <v>1477</v>
      </c>
      <c r="I161" t="s">
        <v>91</v>
      </c>
      <c r="J161" t="s">
        <v>91</v>
      </c>
      <c r="K161">
        <v>236</v>
      </c>
      <c r="L161">
        <v>236</v>
      </c>
      <c r="M161">
        <v>236</v>
      </c>
      <c r="O161" s="65" t="s">
        <v>52</v>
      </c>
      <c r="Q161" s="3">
        <f>IF(AND(G161&lt;&gt;"LIBSETS_SETTYPE_BATTLEGROUND",G161&lt;&gt;"LIBSETS_SETTYPE_SPECIAL"), IF(R161&lt;&gt;"",VLOOKUP(R161,'ESO zone constants'!$D$3:$H$10001,5,FALSE),""),"")</f>
        <v>678</v>
      </c>
      <c r="R161" t="str">
        <f>IF(AND(O161&lt;&gt;"",NOT(ISERROR(O161))),O161,
IF(AND(P161&lt;&gt;"",ISNUMBER(P161),P161&gt;0,NOT(ISNA(P161))),VLOOKUP(P161,'ESO zone constants'!$A$3:$D$9999,4,FALSE),
IF(AND(K161&lt;&gt;"",K161&gt;0,NOT(ISERROR(K161))),VLOOKUP(K161,'ESO dumped WayshrineInfo'!$K$3:$N$9994,4,FALSE),"")))</f>
        <v>Imperial City Prison</v>
      </c>
      <c r="T161" s="19" t="str">
        <f>IF(AND(S161&lt;&gt;"",NOT(ISERROR(S161))),S161,IF(Q161&lt;&gt;"",IF(NOT(ISERROR(VLOOKUP(Q161,'ESO Dungeon constants'!$D$3:$H$9999,5,FALSE))),VLOOKUP(Q161,'ESO Dungeon constants'!$D$3:$I$9999,6,FALSE),VLOOKUP(Q161,'ESO zone constants'!$H$3:$K$9987,4,FALSE)),""))</f>
        <v>DLC_IMPERIAL_CITY</v>
      </c>
      <c r="U161" s="3" t="str">
        <f>IF(T161&lt;&gt;"",VLOOKUP(T161,'LibSets constants'!$B$4:$C$1003,2,FALSE),"")</f>
        <v>Imperial City</v>
      </c>
      <c r="V161" s="33" t="s">
        <v>3356</v>
      </c>
      <c r="Y161" s="65">
        <v>584</v>
      </c>
      <c r="Z161" s="3">
        <f>IF(AND(G161&lt;&gt;"LIBSETS_SETTYPE_BATTLEGROUND",G161&lt;&gt;"LIBSETS_SETTYPE_SPECIAL"),
IF(AND(Y161&lt;&gt;"",ISNUMBER(Y161),NOT(ISNA(Y161))),Y161,
   IF(AND(L161&lt;&gt;"",ISNUMBER(L161),L161&gt;0,NOT(ISNA(L161))),VLOOKUP(L161,'ESO dumped WayshrineInfo'!$K$3:$L$9994,2,FALSE),"")
),"")</f>
        <v>584</v>
      </c>
      <c r="AA161" t="str">
        <f>IF(AND(Z161&lt;&gt;"",ISNUMBER(Z161),NOT(ISNA(Z161))),VLOOKUP(Z161,'ESO zone constants'!$A$3:$D$9999,4,FALSE),"")</f>
        <v>Imperial City</v>
      </c>
      <c r="AB161" s="33" t="s">
        <v>1581</v>
      </c>
      <c r="AC161" s="43"/>
      <c r="AD161" s="43"/>
      <c r="AE161" s="43"/>
      <c r="AF161" s="3"/>
      <c r="AG161" t="str">
        <f>IF(AND(AF161&lt;&gt;"",ISNUMBER(AF161),NOT(ISNA(AF161))),VLOOKUP(AF161,'ESO zone constants'!$A$3:$D$9999,4,FALSE),"")</f>
        <v/>
      </c>
      <c r="AH161" s="96"/>
      <c r="AI161" s="43"/>
      <c r="AJ161" s="43"/>
      <c r="AK161" s="3" t="str">
        <f>IF(AND(G161&lt;&gt;"LIBSETS_SETTYPE_BATTLEGROUND",G161&lt;&gt;"LIBSETS_SETTYPE_SPECIAL"),IF(AL161&lt;&gt;"",VLOOKUP(AL161,'ESO zone constants'!$D$3:$H$4953,5,FALSE),""),"")</f>
        <v/>
      </c>
      <c r="AM161" s="44"/>
      <c r="AN161" s="43"/>
      <c r="AO161" s="43"/>
      <c r="AP161" s="3" t="str">
        <f>IF(AND(G161&lt;&gt;"LIBSETS_SETTYPE_BATTLEGROUND",G161&lt;&gt;"LIBSETS_SETTYPE_SPECIAL"),IF(AQ161&lt;&gt;"",VLOOKUP(AQ161,'ESO zone constants'!$D$3:$H$4953,5,FALSE),""),"")</f>
        <v/>
      </c>
      <c r="AR161" s="44"/>
      <c r="AS161" s="43"/>
      <c r="AT161" s="43"/>
      <c r="AU161" s="3" t="str">
        <f>IF(AND(G161&lt;&gt;"LIBSETS_SETTYPE_BATTLEGROUND",G161&lt;&gt;"LIBSETS_SETTYPE_SPECIAL"),IF(AV161&lt;&gt;"",VLOOKUP(AV161,'ESO zone constants'!$D$3:$H$4953,5,FALSE),""),"")</f>
        <v/>
      </c>
      <c r="AW161" s="44"/>
      <c r="AX161" s="43"/>
      <c r="AY161" s="43"/>
      <c r="AZ161" s="83" t="s">
        <v>2667</v>
      </c>
      <c r="BA161" s="83"/>
      <c r="BB161" s="83"/>
      <c r="BC161" s="21" t="str">
        <f>IF(A161="???","--","")&amp;IF(F161&lt;&gt;"Not in the game (anymore)",IF(A161&lt;&gt;"",CONCATENATE("[",A161,"] = {wayshrines={")&amp;IF(K161&lt;&gt;"",CONCATENATE(K161,","),"")&amp;IF(L161&lt;&gt;"",CONCATENATE(L161,","),"")&amp;IF(M161&lt;&gt;"",CONCATENATE(M161,","),"")&amp;CONCATENATE("}")&amp;IF(VALUE(N161)&gt;0,CONCATENATE(", traitsNeeded=",N161),"")&amp;CONCATENATE(", dlcId=",IF(T161&lt;&gt;"",T161,"DLC_BASE_GAME")),""),"")</f>
        <v>[190] = {wayshrines={236,236,236,}, dlcId=DLC_IMPERIAL_CITY</v>
      </c>
      <c r="BD161" s="21" t="str">
        <f>IF(F161&lt;&gt;"Not in the game (anymore)",IF(A161&lt;&gt;"",IF(Q161&lt;&gt;"",CONCATENATE(", zoneIds={",Q161),"")&amp;IF(Z161&lt;&gt;"",CONCATENATE(",",Z161),"")&amp;IF(AF161&lt;&gt;"",CONCATENATE(",",AF161),"")&amp;IF(AK161&lt;&gt;"",CONCATENATE(",",AK161),"")&amp;IF(AP161&lt;&gt;"",CONCATENATE(",",AP161),"")&amp;IF(AU161&lt;&gt;"",CONCATENATE(",",AU161),"")&amp;IF(Q161&lt;&gt;"",CONCATENATE("}",""),"")&amp;IF(OR(I161="true",I161="false",I161&lt;&gt;""), CONCATENATE(", veteran=", I161), ""),""),"")</f>
        <v>, zoneIds={678,584}, veteran=false</v>
      </c>
      <c r="BE161" s="21" t="str">
        <f>IF(A161&lt;&gt;"",IF(F161&lt;&gt;"Not in the game (anymore)",IF(A161&lt;&gt;"",", setType="&amp;G161,"")&amp;IF(J161="true",", multiTrialSet=true",""),"")
&amp; IF(AND(H161&lt;&gt;"",ISNUMBER(H161)),", undauntedChestId=" &amp; H161,""),"")</f>
        <v>, setType=LIBSETS_SETTYPE_DUNGEON</v>
      </c>
      <c r="BF161" s="21" t="str">
        <f>IF(A161&lt;&gt;"",IF(F161&lt;&gt;"Not in the game (anymore)",IF(AZ161&lt;&gt;"",", isProcSetAllowedInPvP="&amp; AZ161,"")
&amp; IF(F161&lt;&gt;"Not in the game (anymore)",
  IF(V161&lt;&gt;"",", dropMechanic={"&amp;V161&amp;IF(AB161&lt;&gt;"",","&amp;AB161,"")&amp;IF(AH161&lt;&gt;"",","&amp;AH161,"")&amp;IF(AM161&lt;&gt;"",","&amp;AM161,"")&amp;IF(AR161&lt;&gt;"",","&amp;AR161,"")&amp;IF(AW161&lt;&gt;"",","&amp;AW161,"")&amp;"}"
     &amp;IF(OR(W161&lt;&gt;"",AC161&lt;&gt;"",AI161&lt;&gt;"",AN161&lt;&gt;"",AS161&lt;&gt;"",AX161&lt;&gt;"",X161&lt;&gt;"",AD161&lt;&gt;"",AJ161&lt;&gt;"",AO161&lt;&gt;"",AT161&lt;&gt;"",AY161&lt;&gt;""),", dropMechanicDropLocationNames={"
        &amp; IF(OR(W161&lt;&gt;"",AC161&lt;&gt;"",AI161&lt;&gt;"",AN161&lt;&gt;"",AS161&lt;&gt;"",AX161&lt;&gt;""),"['en']={"&amp;IF(W161&lt;&gt;"","'"&amp;W161&amp;"',","'',")&amp;IF(AC161&lt;&gt;"","'"&amp;AC161&amp;"',","'',")&amp;IF(AI161&lt;&gt;"","'"&amp;AI161&amp;"',","'',")&amp;IF(AN161&lt;&gt;"","'"&amp;AN161&amp;"',","'',")&amp;IF(AS161&lt;&gt;"","'"&amp;AS161&amp;"',","'',")&amp;IF(AX161&lt;&gt;"","'"&amp;AX161&amp;"',","'',")&amp;"},","")
        &amp; IF(OR(X161&lt;&gt;"",AD161&lt;&gt;"",AJ161&lt;&gt;"",AO161&lt;&gt;"",AT161&lt;&gt;"",AY161&lt;&gt;""),"['de']={"&amp;IF(X161&lt;&gt;"","'"&amp;X161&amp;"',","'',")&amp;IF(AD161&lt;&gt;"","'"&amp;AD161&amp;"',","'',")&amp;IF(AJ161&lt;&gt;"","'"&amp;AJ161&amp;"',","'',")&amp;IF(AO161&lt;&gt;"","'"&amp;AO161&amp;"',","'',")&amp;IF(AT161&lt;&gt;"","'"&amp;AT161&amp;"',","'',")&amp;IF(AY161&lt;&gt;"","'"&amp;AY161&amp;"',","'',")&amp;"},","")
     &amp; "}",""),"")),""),"")</f>
        <v>, dropMechanic={LIBSETS_DROP_MECHANIC_GROUP_DUNGEON_BOSS,LIBSETS_DROP_MECHANIC_IMPERIAL_CITY_VAULTS}</v>
      </c>
      <c r="BG161" s="21" t="str">
        <f>IF(A161&lt;&gt;"",IF(F161&lt;&gt;"Not in the game (anymore)",
IF(OR(BA161&lt;&gt;"",BB161&lt;&gt;""),", addTooltip={" &amp; IF(BA161&lt;&gt;"","['en']='"&amp; BA161 &amp; "',","")  &amp; IF(AND(BA161&lt;&gt;"",BA161&lt;&gt;BB161), IF(BB161&lt;&gt;"","['de']='"&amp; BB161 &amp; "',",""),"") &amp; "},","")
&amp; "},"
&amp; IF(C161&lt;&gt;"",CONCATENATE(" --",C161," / ",B161,"   [",IF(R161&lt;&gt;"",R161,""),IF(AA161&lt;&gt;"",", "&amp;AA161,""),IF(AG161&lt;&gt;"",", "&amp;AG161,""),IF(AL161&lt;&gt;"",", "&amp;AL161,""),IF(AQ161&lt;&gt;"",", "&amp;AQ161,""),IF(AV161&lt;&gt;"",", "&amp;AV161,""),"]")),""),"")</f>
        <v>}, --Scathing Mage / Verletzender Magier   [Imperial City Prison, Imperial City]</v>
      </c>
    </row>
    <row r="162" spans="1:59" x14ac:dyDescent="0.25">
      <c r="A162" s="12">
        <v>193</v>
      </c>
      <c r="B162" t="s">
        <v>977</v>
      </c>
      <c r="C162" t="s">
        <v>978</v>
      </c>
      <c r="D162" s="3">
        <f>A162</f>
        <v>193</v>
      </c>
      <c r="G162" s="8" t="s">
        <v>1477</v>
      </c>
      <c r="I162" t="s">
        <v>91</v>
      </c>
      <c r="J162" t="s">
        <v>91</v>
      </c>
      <c r="K162">
        <v>188</v>
      </c>
      <c r="L162">
        <v>188</v>
      </c>
      <c r="M162">
        <v>188</v>
      </c>
      <c r="O162" s="65" t="s">
        <v>65</v>
      </c>
      <c r="Q162" s="3">
        <f>IF(AND(G162&lt;&gt;"LIBSETS_SETTYPE_BATTLEGROUND",G162&lt;&gt;"LIBSETS_SETTYPE_SPECIAL"), IF(R162&lt;&gt;"",VLOOKUP(R162,'ESO zone constants'!$D$3:$H$10001,5,FALSE),""),"")</f>
        <v>131</v>
      </c>
      <c r="R162" t="str">
        <f>IF(AND(O162&lt;&gt;"",NOT(ISERROR(O162))),O162,
IF(AND(P162&lt;&gt;"",ISNUMBER(P162),P162&gt;0,NOT(ISNA(P162))),VLOOKUP(P162,'ESO zone constants'!$A$3:$D$9999,4,FALSE),
IF(AND(K162&lt;&gt;"",K162&gt;0,NOT(ISERROR(K162))),VLOOKUP(K162,'ESO dumped WayshrineInfo'!$K$3:$N$9994,4,FALSE),"")))</f>
        <v>Tempest Island</v>
      </c>
      <c r="T162" s="19" t="str">
        <f>IF(AND(S162&lt;&gt;"",NOT(ISERROR(S162))),S162,IF(Q162&lt;&gt;"",IF(NOT(ISERROR(VLOOKUP(Q162,'ESO Dungeon constants'!$D$3:$H$9999,5,FALSE))),VLOOKUP(Q162,'ESO Dungeon constants'!$D$3:$I$9999,6,FALSE),VLOOKUP(Q162,'ESO zone constants'!$H$3:$K$9987,4,FALSE)),""))</f>
        <v>DLC_BASE_GAME</v>
      </c>
      <c r="U162" s="3" t="str">
        <f>IF(T162&lt;&gt;"",VLOOKUP(T162,'LibSets constants'!$B$4:$C$1003,2,FALSE),"")</f>
        <v>Included in base game</v>
      </c>
      <c r="V162" s="33" t="s">
        <v>3356</v>
      </c>
      <c r="Y162" s="65"/>
      <c r="Z162" s="3">
        <f>IF(AND(G162&lt;&gt;"LIBSETS_SETTYPE_BATTLEGROUND",G162&lt;&gt;"LIBSETS_SETTYPE_SPECIAL"),
IF(AND(Y162&lt;&gt;"",ISNUMBER(Y162),NOT(ISNA(Y162))),Y162,
   IF(AND(L162&lt;&gt;"",ISNUMBER(L162),L162&gt;0,NOT(ISNA(L162))),VLOOKUP(L162,'ESO dumped WayshrineInfo'!$K$3:$L$9994,2,FALSE),"")
),"")</f>
        <v>58</v>
      </c>
      <c r="AA162" t="str">
        <f>IF(AND(Z162&lt;&gt;"",ISNUMBER(Z162),NOT(ISNA(Z162))),VLOOKUP(Z162,'ESO zone constants'!$A$3:$D$9999,4,FALSE),"")</f>
        <v>Malabal Tor</v>
      </c>
      <c r="AB162" s="33" t="s">
        <v>3356</v>
      </c>
      <c r="AC162" s="43"/>
      <c r="AD162" s="43"/>
      <c r="AE162" s="43"/>
      <c r="AF162" s="3">
        <f>IF(AND(G162&lt;&gt;"LIBSETS_SETTYPE_BATTLEGROUND",G162&lt;&gt;"LIBSETS_SETTYPE_SPECIAL"),
IF(AND(AE162&lt;&gt;"",ISNUMBER(AE162),NOT(ISNA(AE162))),AE162,
   IF(AND(M162&lt;&gt;"",ISNUMBER(M162),M162&gt;0,NOT(ISNA(M162))),VLOOKUP(M162,'ESO dumped WayshrineInfo'!$K$3:$L$9994,2,FALSE),"")
),"")</f>
        <v>58</v>
      </c>
      <c r="AG162" t="str">
        <f>IF(AND(AF162&lt;&gt;"",ISNUMBER(AF162),NOT(ISNA(AF162))),VLOOKUP(AF162,'ESO zone constants'!$A$3:$D$9999,4,FALSE),"")</f>
        <v>Malabal Tor</v>
      </c>
      <c r="AH162" s="44"/>
      <c r="AI162" s="43"/>
      <c r="AJ162" s="43"/>
      <c r="AK162" s="3" t="str">
        <f>IF(AND(G162&lt;&gt;"LIBSETS_SETTYPE_BATTLEGROUND",G162&lt;&gt;"LIBSETS_SETTYPE_SPECIAL"),IF(AL162&lt;&gt;"",VLOOKUP(AL162,'ESO zone constants'!$D$3:$H$4953,5,FALSE),""),"")</f>
        <v/>
      </c>
      <c r="AM162" s="44"/>
      <c r="AN162" s="43"/>
      <c r="AO162" s="43"/>
      <c r="AP162" s="3" t="str">
        <f>IF(AND(G162&lt;&gt;"LIBSETS_SETTYPE_BATTLEGROUND",G162&lt;&gt;"LIBSETS_SETTYPE_SPECIAL"),IF(AQ162&lt;&gt;"",VLOOKUP(AQ162,'ESO zone constants'!$D$3:$H$4953,5,FALSE),""),"")</f>
        <v/>
      </c>
      <c r="AR162" s="44"/>
      <c r="AS162" s="43"/>
      <c r="AT162" s="43"/>
      <c r="AU162" s="3" t="str">
        <f>IF(AND(G162&lt;&gt;"LIBSETS_SETTYPE_BATTLEGROUND",G162&lt;&gt;"LIBSETS_SETTYPE_SPECIAL"),IF(AV162&lt;&gt;"",VLOOKUP(AV162,'ESO zone constants'!$D$3:$H$4953,5,FALSE),""),"")</f>
        <v/>
      </c>
      <c r="AW162" s="44"/>
      <c r="AX162" s="43"/>
      <c r="AY162" s="43"/>
      <c r="AZ162" s="83" t="s">
        <v>2667</v>
      </c>
      <c r="BA162" s="83"/>
      <c r="BB162" s="83"/>
      <c r="BC162" s="21" t="str">
        <f>IF(A162="???","--","")&amp;IF(F162&lt;&gt;"Not in the game (anymore)",IF(A162&lt;&gt;"",CONCATENATE("[",A162,"] = {wayshrines={")&amp;IF(K162&lt;&gt;"",CONCATENATE(K162,","),"")&amp;IF(L162&lt;&gt;"",CONCATENATE(L162,","),"")&amp;IF(M162&lt;&gt;"",CONCATENATE(M162,","),"")&amp;CONCATENATE("}")&amp;IF(VALUE(N162)&gt;0,CONCATENATE(", traitsNeeded=",N162),"")&amp;CONCATENATE(", dlcId=",IF(T162&lt;&gt;"",T162,"DLC_BASE_GAME")),""),"")</f>
        <v>[193] = {wayshrines={188,188,188,}, dlcId=DLC_BASE_GAME</v>
      </c>
      <c r="BD162" s="21" t="str">
        <f>IF(F162&lt;&gt;"Not in the game (anymore)",IF(A162&lt;&gt;"",IF(Q162&lt;&gt;"",CONCATENATE(", zoneIds={",Q162),"")&amp;IF(Z162&lt;&gt;"",CONCATENATE(",",Z162),"")&amp;IF(AF162&lt;&gt;"",CONCATENATE(",",AF162),"")&amp;IF(AK162&lt;&gt;"",CONCATENATE(",",AK162),"")&amp;IF(AP162&lt;&gt;"",CONCATENATE(",",AP162),"")&amp;IF(AU162&lt;&gt;"",CONCATENATE(",",AU162),"")&amp;IF(Q162&lt;&gt;"",CONCATENATE("}",""),"")&amp;IF(OR(I162="true",I162="false",I162&lt;&gt;""), CONCATENATE(", veteran=", I162), ""),""),"")</f>
        <v>, zoneIds={131,58,58}, veteran=false</v>
      </c>
      <c r="BE162" s="21" t="str">
        <f>IF(A162&lt;&gt;"",IF(F162&lt;&gt;"Not in the game (anymore)",IF(A162&lt;&gt;"",", setType="&amp;G162,"")&amp;IF(J162="true",", multiTrialSet=true",""),"")
&amp; IF(AND(H162&lt;&gt;"",ISNUMBER(H162)),", undauntedChestId=" &amp; H162,""),"")</f>
        <v>, setType=LIBSETS_SETTYPE_DUNGEON</v>
      </c>
      <c r="BF162" s="21" t="str">
        <f>IF(A162&lt;&gt;"",IF(F162&lt;&gt;"Not in the game (anymore)",IF(AZ162&lt;&gt;"",", isProcSetAllowedInPvP="&amp; AZ162,"")
&amp; IF(F162&lt;&gt;"Not in the game (anymore)",
  IF(V162&lt;&gt;"",", dropMechanic={"&amp;V162&amp;IF(AB162&lt;&gt;"",","&amp;AB162,"")&amp;IF(AH162&lt;&gt;"",","&amp;AH162,"")&amp;IF(AM162&lt;&gt;"",","&amp;AM162,"")&amp;IF(AR162&lt;&gt;"",","&amp;AR162,"")&amp;IF(AW162&lt;&gt;"",","&amp;AW162,"")&amp;"}"
     &amp;IF(OR(W162&lt;&gt;"",AC162&lt;&gt;"",AI162&lt;&gt;"",AN162&lt;&gt;"",AS162&lt;&gt;"",AX162&lt;&gt;"",X162&lt;&gt;"",AD162&lt;&gt;"",AJ162&lt;&gt;"",AO162&lt;&gt;"",AT162&lt;&gt;"",AY162&lt;&gt;""),", dropMechanicDropLocationNames={"
        &amp; IF(OR(W162&lt;&gt;"",AC162&lt;&gt;"",AI162&lt;&gt;"",AN162&lt;&gt;"",AS162&lt;&gt;"",AX162&lt;&gt;""),"['en']={"&amp;IF(W162&lt;&gt;"","'"&amp;W162&amp;"',","'',")&amp;IF(AC162&lt;&gt;"","'"&amp;AC162&amp;"',","'',")&amp;IF(AI162&lt;&gt;"","'"&amp;AI162&amp;"',","'',")&amp;IF(AN162&lt;&gt;"","'"&amp;AN162&amp;"',","'',")&amp;IF(AS162&lt;&gt;"","'"&amp;AS162&amp;"',","'',")&amp;IF(AX162&lt;&gt;"","'"&amp;AX162&amp;"',","'',")&amp;"},","")
        &amp; IF(OR(X162&lt;&gt;"",AD162&lt;&gt;"",AJ162&lt;&gt;"",AO162&lt;&gt;"",AT162&lt;&gt;"",AY162&lt;&gt;""),"['de']={"&amp;IF(X162&lt;&gt;"","'"&amp;X162&amp;"',","'',")&amp;IF(AD162&lt;&gt;"","'"&amp;AD162&amp;"',","'',")&amp;IF(AJ162&lt;&gt;"","'"&amp;AJ162&amp;"',","'',")&amp;IF(AO162&lt;&gt;"","'"&amp;AO162&amp;"',","'',")&amp;IF(AT162&lt;&gt;"","'"&amp;AT162&amp;"',","'',")&amp;IF(AY162&lt;&gt;"","'"&amp;AY162&amp;"',","'',")&amp;"},","")
     &amp; "}",""),"")),""),"")</f>
        <v>, dropMechanic={LIBSETS_DROP_MECHANIC_GROUP_DUNGEON_BOSS,LIBSETS_DROP_MECHANIC_GROUP_DUNGEON_BOSS}</v>
      </c>
      <c r="BG162" s="21" t="str">
        <f>IF(A162&lt;&gt;"",IF(F162&lt;&gt;"Not in the game (anymore)",
IF(OR(BA162&lt;&gt;"",BB162&lt;&gt;""),", addTooltip={" &amp; IF(BA162&lt;&gt;"","['en']='"&amp; BA162 &amp; "',","")  &amp; IF(AND(BA162&lt;&gt;"",BA162&lt;&gt;BB162), IF(BB162&lt;&gt;"","['de']='"&amp; BB162 &amp; "',",""),"") &amp; "},","")
&amp; "},"
&amp; IF(C162&lt;&gt;"",CONCATENATE(" --",C162," / ",B162,"   [",IF(R162&lt;&gt;"",R162,""),IF(AA162&lt;&gt;"",", "&amp;AA162,""),IF(AG162&lt;&gt;"",", "&amp;AG162,""),IF(AL162&lt;&gt;"",", "&amp;AL162,""),IF(AQ162&lt;&gt;"",", "&amp;AQ162,""),IF(AV162&lt;&gt;"",", "&amp;AV162,""),"]")),""),"")</f>
        <v>}, --Overwhelming Surge / Überwältigende Woge   [Tempest Island, Malabal Tor, Malabal Tor]</v>
      </c>
    </row>
    <row r="163" spans="1:59" x14ac:dyDescent="0.25">
      <c r="A163" s="12">
        <v>194</v>
      </c>
      <c r="B163" t="s">
        <v>979</v>
      </c>
      <c r="C163" t="s">
        <v>980</v>
      </c>
      <c r="D163" s="3">
        <f>A163</f>
        <v>194</v>
      </c>
      <c r="G163" s="8" t="s">
        <v>1477</v>
      </c>
      <c r="I163" t="s">
        <v>91</v>
      </c>
      <c r="J163" t="s">
        <v>91</v>
      </c>
      <c r="K163">
        <v>189</v>
      </c>
      <c r="L163">
        <v>189</v>
      </c>
      <c r="M163">
        <v>189</v>
      </c>
      <c r="O163" s="65" t="s">
        <v>62</v>
      </c>
      <c r="Q163" s="3">
        <f>IF(AND(G163&lt;&gt;"LIBSETS_SETTYPE_BATTLEGROUND",G163&lt;&gt;"LIBSETS_SETTYPE_SPECIAL"), IF(R163&lt;&gt;"",VLOOKUP(R163,'ESO zone constants'!$D$3:$H$10001,5,FALSE),""),"")</f>
        <v>146</v>
      </c>
      <c r="R163" t="str">
        <f>IF(AND(O163&lt;&gt;"",NOT(ISERROR(O163))),O163,
IF(AND(P163&lt;&gt;"",ISNUMBER(P163),P163&gt;0,NOT(ISNA(P163))),VLOOKUP(P163,'ESO zone constants'!$A$3:$D$9999,4,FALSE),
IF(AND(K163&lt;&gt;"",K163&gt;0,NOT(ISERROR(K163))),VLOOKUP(K163,'ESO dumped WayshrineInfo'!$K$3:$N$9994,4,FALSE),"")))</f>
        <v>Wayrest Sewers I</v>
      </c>
      <c r="T163" s="19" t="str">
        <f>IF(AND(S163&lt;&gt;"",NOT(ISERROR(S163))),S163,IF(Q163&lt;&gt;"",IF(NOT(ISERROR(VLOOKUP(Q163,'ESO Dungeon constants'!$D$3:$H$9999,5,FALSE))),VLOOKUP(Q163,'ESO Dungeon constants'!$D$3:$I$9999,6,FALSE),VLOOKUP(Q163,'ESO zone constants'!$H$3:$K$9987,4,FALSE)),""))</f>
        <v>DLC_BASE_GAME</v>
      </c>
      <c r="U163" s="3" t="str">
        <f>IF(T163&lt;&gt;"",VLOOKUP(T163,'LibSets constants'!$B$4:$C$1003,2,FALSE),"")</f>
        <v>Included in base game</v>
      </c>
      <c r="V163" s="33" t="s">
        <v>3356</v>
      </c>
      <c r="Y163" s="65">
        <v>933</v>
      </c>
      <c r="Z163" s="3">
        <f>IF(AND(G163&lt;&gt;"LIBSETS_SETTYPE_BATTLEGROUND",G163&lt;&gt;"LIBSETS_SETTYPE_SPECIAL"),
IF(AND(Y163&lt;&gt;"",ISNUMBER(Y163),NOT(ISNA(Y163))),Y163,
   IF(AND(L163&lt;&gt;"",ISNUMBER(L163),L163&gt;0,NOT(ISNA(L163))),VLOOKUP(L163,'ESO dumped WayshrineInfo'!$K$3:$L$9994,2,FALSE),"")
),"")</f>
        <v>933</v>
      </c>
      <c r="AA163" t="str">
        <f>IF(AND(Z163&lt;&gt;"",ISNUMBER(Z163),NOT(ISNA(Z163))),VLOOKUP(Z163,'ESO zone constants'!$A$3:$D$9999,4,FALSE),"")</f>
        <v>Wayrest Sewers II</v>
      </c>
      <c r="AB163" s="33" t="s">
        <v>3356</v>
      </c>
      <c r="AC163" s="43"/>
      <c r="AD163" s="43"/>
      <c r="AE163" s="43"/>
      <c r="AF163" s="3">
        <f>IF(AND(G163&lt;&gt;"LIBSETS_SETTYPE_BATTLEGROUND",G163&lt;&gt;"LIBSETS_SETTYPE_SPECIAL"),
IF(AND(AE163&lt;&gt;"",ISNUMBER(AE163),NOT(ISNA(AE163))),AE163,
   IF(AND(M163&lt;&gt;"",ISNUMBER(M163),M163&gt;0,NOT(ISNA(M163))),VLOOKUP(M163,'ESO dumped WayshrineInfo'!$K$3:$L$9994,2,FALSE),"")
),"")</f>
        <v>19</v>
      </c>
      <c r="AG163" t="str">
        <f>IF(AND(AF163&lt;&gt;"",ISNUMBER(AF163),NOT(ISNA(AF163))),VLOOKUP(AF163,'ESO zone constants'!$A$3:$D$9999,4,FALSE),"")</f>
        <v>Stormhaven</v>
      </c>
      <c r="AH163" s="96" t="s">
        <v>3356</v>
      </c>
      <c r="AI163" s="43"/>
      <c r="AJ163" s="43"/>
      <c r="AK163" s="3" t="str">
        <f>IF(AND(G163&lt;&gt;"LIBSETS_SETTYPE_BATTLEGROUND",G163&lt;&gt;"LIBSETS_SETTYPE_SPECIAL"),IF(AL163&lt;&gt;"",VLOOKUP(AL163,'ESO zone constants'!$D$3:$H$4953,5,FALSE),""),"")</f>
        <v/>
      </c>
      <c r="AM163" s="44"/>
      <c r="AN163" s="43"/>
      <c r="AO163" s="43"/>
      <c r="AP163" s="3" t="str">
        <f>IF(AND(G163&lt;&gt;"LIBSETS_SETTYPE_BATTLEGROUND",G163&lt;&gt;"LIBSETS_SETTYPE_SPECIAL"),IF(AQ163&lt;&gt;"",VLOOKUP(AQ163,'ESO zone constants'!$D$3:$H$4953,5,FALSE),""),"")</f>
        <v/>
      </c>
      <c r="AR163" s="44"/>
      <c r="AS163" s="43"/>
      <c r="AT163" s="43"/>
      <c r="AU163" s="3" t="str">
        <f>IF(AND(G163&lt;&gt;"LIBSETS_SETTYPE_BATTLEGROUND",G163&lt;&gt;"LIBSETS_SETTYPE_SPECIAL"),IF(AV163&lt;&gt;"",VLOOKUP(AV163,'ESO zone constants'!$D$3:$H$4953,5,FALSE),""),"")</f>
        <v/>
      </c>
      <c r="AW163" s="44"/>
      <c r="AX163" s="43"/>
      <c r="AY163" s="43"/>
      <c r="AZ163" s="83" t="s">
        <v>2667</v>
      </c>
      <c r="BA163" s="83"/>
      <c r="BB163" s="83"/>
      <c r="BC163" s="21" t="str">
        <f>IF(A163="???","--","")&amp;IF(F163&lt;&gt;"Not in the game (anymore)",IF(A163&lt;&gt;"",CONCATENATE("[",A163,"] = {wayshrines={")&amp;IF(K163&lt;&gt;"",CONCATENATE(K163,","),"")&amp;IF(L163&lt;&gt;"",CONCATENATE(L163,","),"")&amp;IF(M163&lt;&gt;"",CONCATENATE(M163,","),"")&amp;CONCATENATE("}")&amp;IF(VALUE(N163)&gt;0,CONCATENATE(", traitsNeeded=",N163),"")&amp;CONCATENATE(", dlcId=",IF(T163&lt;&gt;"",T163,"DLC_BASE_GAME")),""),"")</f>
        <v>[194] = {wayshrines={189,189,189,}, dlcId=DLC_BASE_GAME</v>
      </c>
      <c r="BD163" s="21" t="str">
        <f>IF(F163&lt;&gt;"Not in the game (anymore)",IF(A163&lt;&gt;"",IF(Q163&lt;&gt;"",CONCATENATE(", zoneIds={",Q163),"")&amp;IF(Z163&lt;&gt;"",CONCATENATE(",",Z163),"")&amp;IF(AF163&lt;&gt;"",CONCATENATE(",",AF163),"")&amp;IF(AK163&lt;&gt;"",CONCATENATE(",",AK163),"")&amp;IF(AP163&lt;&gt;"",CONCATENATE(",",AP163),"")&amp;IF(AU163&lt;&gt;"",CONCATENATE(",",AU163),"")&amp;IF(Q163&lt;&gt;"",CONCATENATE("}",""),"")&amp;IF(OR(I163="true",I163="false",I163&lt;&gt;""), CONCATENATE(", veteran=", I163), ""),""),"")</f>
        <v>, zoneIds={146,933,19}, veteran=false</v>
      </c>
      <c r="BE163" s="21" t="str">
        <f>IF(A163&lt;&gt;"",IF(F163&lt;&gt;"Not in the game (anymore)",IF(A163&lt;&gt;"",", setType="&amp;G163,"")&amp;IF(J163="true",", multiTrialSet=true",""),"")
&amp; IF(AND(H163&lt;&gt;"",ISNUMBER(H163)),", undauntedChestId=" &amp; H163,""),"")</f>
        <v>, setType=LIBSETS_SETTYPE_DUNGEON</v>
      </c>
      <c r="BF163" s="21" t="str">
        <f>IF(A163&lt;&gt;"",IF(F163&lt;&gt;"Not in the game (anymore)",IF(AZ163&lt;&gt;"",", isProcSetAllowedInPvP="&amp; AZ163,"")
&amp; IF(F163&lt;&gt;"Not in the game (anymore)",
  IF(V163&lt;&gt;"",", dropMechanic={"&amp;V163&amp;IF(AB163&lt;&gt;"",","&amp;AB163,"")&amp;IF(AH163&lt;&gt;"",","&amp;AH163,"")&amp;IF(AM163&lt;&gt;"",","&amp;AM163,"")&amp;IF(AR163&lt;&gt;"",","&amp;AR163,"")&amp;IF(AW163&lt;&gt;"",","&amp;AW163,"")&amp;"}"
     &amp;IF(OR(W163&lt;&gt;"",AC163&lt;&gt;"",AI163&lt;&gt;"",AN163&lt;&gt;"",AS163&lt;&gt;"",AX163&lt;&gt;"",X163&lt;&gt;"",AD163&lt;&gt;"",AJ163&lt;&gt;"",AO163&lt;&gt;"",AT163&lt;&gt;"",AY163&lt;&gt;""),", dropMechanicDropLocationNames={"
        &amp; IF(OR(W163&lt;&gt;"",AC163&lt;&gt;"",AI163&lt;&gt;"",AN163&lt;&gt;"",AS163&lt;&gt;"",AX163&lt;&gt;""),"['en']={"&amp;IF(W163&lt;&gt;"","'"&amp;W163&amp;"',","'',")&amp;IF(AC163&lt;&gt;"","'"&amp;AC163&amp;"',","'',")&amp;IF(AI163&lt;&gt;"","'"&amp;AI163&amp;"',","'',")&amp;IF(AN163&lt;&gt;"","'"&amp;AN163&amp;"',","'',")&amp;IF(AS163&lt;&gt;"","'"&amp;AS163&amp;"',","'',")&amp;IF(AX163&lt;&gt;"","'"&amp;AX163&amp;"',","'',")&amp;"},","")
        &amp; IF(OR(X163&lt;&gt;"",AD163&lt;&gt;"",AJ163&lt;&gt;"",AO163&lt;&gt;"",AT163&lt;&gt;"",AY163&lt;&gt;""),"['de']={"&amp;IF(X163&lt;&gt;"","'"&amp;X163&amp;"',","'',")&amp;IF(AD163&lt;&gt;"","'"&amp;AD163&amp;"',","'',")&amp;IF(AJ163&lt;&gt;"","'"&amp;AJ163&amp;"',","'',")&amp;IF(AO163&lt;&gt;"","'"&amp;AO163&amp;"',","'',")&amp;IF(AT163&lt;&gt;"","'"&amp;AT163&amp;"',","'',")&amp;IF(AY163&lt;&gt;"","'"&amp;AY163&amp;"',","'',")&amp;"},","")
     &amp; "}",""),"")),""),"")</f>
        <v>, dropMechanic={LIBSETS_DROP_MECHANIC_GROUP_DUNGEON_BOSS,LIBSETS_DROP_MECHANIC_GROUP_DUNGEON_BOSS,LIBSETS_DROP_MECHANIC_GROUP_DUNGEON_BOSS}</v>
      </c>
      <c r="BG163" s="21" t="str">
        <f>IF(A163&lt;&gt;"",IF(F163&lt;&gt;"Not in the game (anymore)",
IF(OR(BA163&lt;&gt;"",BB163&lt;&gt;""),", addTooltip={" &amp; IF(BA163&lt;&gt;"","['en']='"&amp; BA163 &amp; "',","")  &amp; IF(AND(BA163&lt;&gt;"",BA163&lt;&gt;BB163), IF(BB163&lt;&gt;"","['de']='"&amp; BB163 &amp; "',",""),"") &amp; "},","")
&amp; "},"
&amp; IF(C163&lt;&gt;"",CONCATENATE(" --",C163," / ",B163,"   [",IF(R163&lt;&gt;"",R163,""),IF(AA163&lt;&gt;"",", "&amp;AA163,""),IF(AG163&lt;&gt;"",", "&amp;AG163,""),IF(AL163&lt;&gt;"",", "&amp;AL163,""),IF(AQ163&lt;&gt;"",", "&amp;AQ163,""),IF(AV163&lt;&gt;"",", "&amp;AV163,""),"]")),""),"")</f>
        <v>}, --Combat Physician / Feldarzt   [Wayrest Sewers I, Wayrest Sewers II, Stormhaven]</v>
      </c>
    </row>
    <row r="164" spans="1:59" x14ac:dyDescent="0.25">
      <c r="A164" s="12">
        <v>195</v>
      </c>
      <c r="B164" t="s">
        <v>981</v>
      </c>
      <c r="C164" t="s">
        <v>982</v>
      </c>
      <c r="D164" s="3">
        <f>A164</f>
        <v>195</v>
      </c>
      <c r="G164" s="8" t="s">
        <v>1477</v>
      </c>
      <c r="I164" t="s">
        <v>91</v>
      </c>
      <c r="J164" t="s">
        <v>91</v>
      </c>
      <c r="K164">
        <v>236</v>
      </c>
      <c r="L164">
        <v>236</v>
      </c>
      <c r="M164">
        <v>236</v>
      </c>
      <c r="O164" s="65" t="s">
        <v>52</v>
      </c>
      <c r="Q164" s="3">
        <f>IF(AND(G164&lt;&gt;"LIBSETS_SETTYPE_BATTLEGROUND",G164&lt;&gt;"LIBSETS_SETTYPE_SPECIAL"), IF(R164&lt;&gt;"",VLOOKUP(R164,'ESO zone constants'!$D$3:$H$10001,5,FALSE),""),"")</f>
        <v>678</v>
      </c>
      <c r="R164" t="str">
        <f>IF(AND(O164&lt;&gt;"",NOT(ISERROR(O164))),O164,
IF(AND(P164&lt;&gt;"",ISNUMBER(P164),P164&gt;0,NOT(ISNA(P164))),VLOOKUP(P164,'ESO zone constants'!$A$3:$D$9999,4,FALSE),
IF(AND(K164&lt;&gt;"",K164&gt;0,NOT(ISERROR(K164))),VLOOKUP(K164,'ESO dumped WayshrineInfo'!$K$3:$N$9994,4,FALSE),"")))</f>
        <v>Imperial City Prison</v>
      </c>
      <c r="T164" s="19" t="str">
        <f>IF(AND(S164&lt;&gt;"",NOT(ISERROR(S164))),S164,IF(Q164&lt;&gt;"",IF(NOT(ISERROR(VLOOKUP(Q164,'ESO Dungeon constants'!$D$3:$H$9999,5,FALSE))),VLOOKUP(Q164,'ESO Dungeon constants'!$D$3:$I$9999,6,FALSE),VLOOKUP(Q164,'ESO zone constants'!$H$3:$K$9987,4,FALSE)),""))</f>
        <v>DLC_IMPERIAL_CITY</v>
      </c>
      <c r="U164" s="3" t="str">
        <f>IF(T164&lt;&gt;"",VLOOKUP(T164,'LibSets constants'!$B$4:$C$1003,2,FALSE),"")</f>
        <v>Imperial City</v>
      </c>
      <c r="V164" s="33" t="s">
        <v>3356</v>
      </c>
      <c r="Y164" s="65">
        <v>584</v>
      </c>
      <c r="Z164" s="3">
        <f>IF(AND(G164&lt;&gt;"LIBSETS_SETTYPE_BATTLEGROUND",G164&lt;&gt;"LIBSETS_SETTYPE_SPECIAL"),
IF(AND(Y164&lt;&gt;"",ISNUMBER(Y164),NOT(ISNA(Y164))),Y164,
   IF(AND(L164&lt;&gt;"",ISNUMBER(L164),L164&gt;0,NOT(ISNA(L164))),VLOOKUP(L164,'ESO dumped WayshrineInfo'!$K$3:$L$9994,2,FALSE),"")
),"")</f>
        <v>584</v>
      </c>
      <c r="AA164" t="str">
        <f>IF(AND(Z164&lt;&gt;"",ISNUMBER(Z164),NOT(ISNA(Z164))),VLOOKUP(Z164,'ESO zone constants'!$A$3:$D$9999,4,FALSE),"")</f>
        <v>Imperial City</v>
      </c>
      <c r="AB164" s="33" t="s">
        <v>1581</v>
      </c>
      <c r="AC164" s="43"/>
      <c r="AD164" s="43"/>
      <c r="AE164" s="43"/>
      <c r="AF164" s="3"/>
      <c r="AG164" t="str">
        <f>IF(AND(AF164&lt;&gt;"",ISNUMBER(AF164),NOT(ISNA(AF164))),VLOOKUP(AF164,'ESO zone constants'!$A$3:$D$9999,4,FALSE),"")</f>
        <v/>
      </c>
      <c r="AH164" s="44"/>
      <c r="AI164" s="43"/>
      <c r="AJ164" s="43"/>
      <c r="AK164" s="3" t="str">
        <f>IF(AND(G164&lt;&gt;"LIBSETS_SETTYPE_BATTLEGROUND",G164&lt;&gt;"LIBSETS_SETTYPE_SPECIAL"),IF(AL164&lt;&gt;"",VLOOKUP(AL164,'ESO zone constants'!$D$3:$H$4953,5,FALSE),""),"")</f>
        <v/>
      </c>
      <c r="AM164" s="44"/>
      <c r="AN164" s="43"/>
      <c r="AO164" s="43"/>
      <c r="AP164" s="3" t="str">
        <f>IF(AND(G164&lt;&gt;"LIBSETS_SETTYPE_BATTLEGROUND",G164&lt;&gt;"LIBSETS_SETTYPE_SPECIAL"),IF(AQ164&lt;&gt;"",VLOOKUP(AQ164,'ESO zone constants'!$D$3:$H$4953,5,FALSE),""),"")</f>
        <v/>
      </c>
      <c r="AR164" s="44"/>
      <c r="AS164" s="43"/>
      <c r="AT164" s="43"/>
      <c r="AU164" s="3" t="str">
        <f>IF(AND(G164&lt;&gt;"LIBSETS_SETTYPE_BATTLEGROUND",G164&lt;&gt;"LIBSETS_SETTYPE_SPECIAL"),IF(AV164&lt;&gt;"",VLOOKUP(AV164,'ESO zone constants'!$D$3:$H$4953,5,FALSE),""),"")</f>
        <v/>
      </c>
      <c r="AW164" s="44"/>
      <c r="AX164" s="43"/>
      <c r="AY164" s="43"/>
      <c r="AZ164" s="83" t="s">
        <v>2667</v>
      </c>
      <c r="BA164" s="83"/>
      <c r="BB164" s="83"/>
      <c r="BC164" s="21" t="str">
        <f>IF(A164="???","--","")&amp;IF(F164&lt;&gt;"Not in the game (anymore)",IF(A164&lt;&gt;"",CONCATENATE("[",A164,"] = {wayshrines={")&amp;IF(K164&lt;&gt;"",CONCATENATE(K164,","),"")&amp;IF(L164&lt;&gt;"",CONCATENATE(L164,","),"")&amp;IF(M164&lt;&gt;"",CONCATENATE(M164,","),"")&amp;CONCATENATE("}")&amp;IF(VALUE(N164)&gt;0,CONCATENATE(", traitsNeeded=",N164),"")&amp;CONCATENATE(", dlcId=",IF(T164&lt;&gt;"",T164,"DLC_BASE_GAME")),""),"")</f>
        <v>[195] = {wayshrines={236,236,236,}, dlcId=DLC_IMPERIAL_CITY</v>
      </c>
      <c r="BD164" s="21" t="str">
        <f>IF(F164&lt;&gt;"Not in the game (anymore)",IF(A164&lt;&gt;"",IF(Q164&lt;&gt;"",CONCATENATE(", zoneIds={",Q164),"")&amp;IF(Z164&lt;&gt;"",CONCATENATE(",",Z164),"")&amp;IF(AF164&lt;&gt;"",CONCATENATE(",",AF164),"")&amp;IF(AK164&lt;&gt;"",CONCATENATE(",",AK164),"")&amp;IF(AP164&lt;&gt;"",CONCATENATE(",",AP164),"")&amp;IF(AU164&lt;&gt;"",CONCATENATE(",",AU164),"")&amp;IF(Q164&lt;&gt;"",CONCATENATE("}",""),"")&amp;IF(OR(I164="true",I164="false",I164&lt;&gt;""), CONCATENATE(", veteran=", I164), ""),""),"")</f>
        <v>, zoneIds={678,584}, veteran=false</v>
      </c>
      <c r="BE164" s="21" t="str">
        <f>IF(A164&lt;&gt;"",IF(F164&lt;&gt;"Not in the game (anymore)",IF(A164&lt;&gt;"",", setType="&amp;G164,"")&amp;IF(J164="true",", multiTrialSet=true",""),"")
&amp; IF(AND(H164&lt;&gt;"",ISNUMBER(H164)),", undauntedChestId=" &amp; H164,""),"")</f>
        <v>, setType=LIBSETS_SETTYPE_DUNGEON</v>
      </c>
      <c r="BF164" s="21" t="str">
        <f>IF(A164&lt;&gt;"",IF(F164&lt;&gt;"Not in the game (anymore)",IF(AZ164&lt;&gt;"",", isProcSetAllowedInPvP="&amp; AZ164,"")
&amp; IF(F164&lt;&gt;"Not in the game (anymore)",
  IF(V164&lt;&gt;"",", dropMechanic={"&amp;V164&amp;IF(AB164&lt;&gt;"",","&amp;AB164,"")&amp;IF(AH164&lt;&gt;"",","&amp;AH164,"")&amp;IF(AM164&lt;&gt;"",","&amp;AM164,"")&amp;IF(AR164&lt;&gt;"",","&amp;AR164,"")&amp;IF(AW164&lt;&gt;"",","&amp;AW164,"")&amp;"}"
     &amp;IF(OR(W164&lt;&gt;"",AC164&lt;&gt;"",AI164&lt;&gt;"",AN164&lt;&gt;"",AS164&lt;&gt;"",AX164&lt;&gt;"",X164&lt;&gt;"",AD164&lt;&gt;"",AJ164&lt;&gt;"",AO164&lt;&gt;"",AT164&lt;&gt;"",AY164&lt;&gt;""),", dropMechanicDropLocationNames={"
        &amp; IF(OR(W164&lt;&gt;"",AC164&lt;&gt;"",AI164&lt;&gt;"",AN164&lt;&gt;"",AS164&lt;&gt;"",AX164&lt;&gt;""),"['en']={"&amp;IF(W164&lt;&gt;"","'"&amp;W164&amp;"',","'',")&amp;IF(AC164&lt;&gt;"","'"&amp;AC164&amp;"',","'',")&amp;IF(AI164&lt;&gt;"","'"&amp;AI164&amp;"',","'',")&amp;IF(AN164&lt;&gt;"","'"&amp;AN164&amp;"',","'',")&amp;IF(AS164&lt;&gt;"","'"&amp;AS164&amp;"',","'',")&amp;IF(AX164&lt;&gt;"","'"&amp;AX164&amp;"',","'',")&amp;"},","")
        &amp; IF(OR(X164&lt;&gt;"",AD164&lt;&gt;"",AJ164&lt;&gt;"",AO164&lt;&gt;"",AT164&lt;&gt;"",AY164&lt;&gt;""),"['de']={"&amp;IF(X164&lt;&gt;"","'"&amp;X164&amp;"',","'',")&amp;IF(AD164&lt;&gt;"","'"&amp;AD164&amp;"',","'',")&amp;IF(AJ164&lt;&gt;"","'"&amp;AJ164&amp;"',","'',")&amp;IF(AO164&lt;&gt;"","'"&amp;AO164&amp;"',","'',")&amp;IF(AT164&lt;&gt;"","'"&amp;AT164&amp;"',","'',")&amp;IF(AY164&lt;&gt;"","'"&amp;AY164&amp;"',","'',")&amp;"},","")
     &amp; "}",""),"")),""),"")</f>
        <v>, dropMechanic={LIBSETS_DROP_MECHANIC_GROUP_DUNGEON_BOSS,LIBSETS_DROP_MECHANIC_IMPERIAL_CITY_VAULTS}</v>
      </c>
      <c r="BG164" s="21" t="str">
        <f>IF(A164&lt;&gt;"",IF(F164&lt;&gt;"Not in the game (anymore)",
IF(OR(BA164&lt;&gt;"",BB164&lt;&gt;""),", addTooltip={" &amp; IF(BA164&lt;&gt;"","['en']='"&amp; BA164 &amp; "',","")  &amp; IF(AND(BA164&lt;&gt;"",BA164&lt;&gt;BB164), IF(BB164&lt;&gt;"","['de']='"&amp; BB164 &amp; "',",""),"") &amp; "},","")
&amp; "},"
&amp; IF(C164&lt;&gt;"",CONCATENATE(" --",C164," / ",B164,"   [",IF(R164&lt;&gt;"",R164,""),IF(AA164&lt;&gt;"",", "&amp;AA164,""),IF(AG164&lt;&gt;"",", "&amp;AG164,""),IF(AL164&lt;&gt;"",", "&amp;AL164,""),IF(AQ164&lt;&gt;"",", "&amp;AQ164,""),IF(AV164&lt;&gt;"",", "&amp;AV164,""),"]")),""),"")</f>
        <v>}, --Sheer Venom / Reingift   [Imperial City Prison, Imperial City]</v>
      </c>
    </row>
    <row r="165" spans="1:59" x14ac:dyDescent="0.25">
      <c r="A165" s="12">
        <v>196</v>
      </c>
      <c r="B165" t="s">
        <v>983</v>
      </c>
      <c r="C165" t="s">
        <v>984</v>
      </c>
      <c r="D165" s="3">
        <f>A165</f>
        <v>196</v>
      </c>
      <c r="G165" s="8" t="s">
        <v>1477</v>
      </c>
      <c r="I165" t="s">
        <v>91</v>
      </c>
      <c r="J165" t="s">
        <v>91</v>
      </c>
      <c r="K165">
        <v>236</v>
      </c>
      <c r="L165">
        <v>236</v>
      </c>
      <c r="M165">
        <v>236</v>
      </c>
      <c r="O165" s="65" t="s">
        <v>52</v>
      </c>
      <c r="Q165" s="3">
        <f>IF(AND(G165&lt;&gt;"LIBSETS_SETTYPE_BATTLEGROUND",G165&lt;&gt;"LIBSETS_SETTYPE_SPECIAL"), IF(R165&lt;&gt;"",VLOOKUP(R165,'ESO zone constants'!$D$3:$H$10001,5,FALSE),""),"")</f>
        <v>678</v>
      </c>
      <c r="R165" t="str">
        <f>IF(AND(O165&lt;&gt;"",NOT(ISERROR(O165))),O165,
IF(AND(P165&lt;&gt;"",ISNUMBER(P165),P165&gt;0,NOT(ISNA(P165))),VLOOKUP(P165,'ESO zone constants'!$A$3:$D$9999,4,FALSE),
IF(AND(K165&lt;&gt;"",K165&gt;0,NOT(ISERROR(K165))),VLOOKUP(K165,'ESO dumped WayshrineInfo'!$K$3:$N$9994,4,FALSE),"")))</f>
        <v>Imperial City Prison</v>
      </c>
      <c r="T165" s="19" t="str">
        <f>IF(AND(S165&lt;&gt;"",NOT(ISERROR(S165))),S165,IF(Q165&lt;&gt;"",IF(NOT(ISERROR(VLOOKUP(Q165,'ESO Dungeon constants'!$D$3:$H$9999,5,FALSE))),VLOOKUP(Q165,'ESO Dungeon constants'!$D$3:$I$9999,6,FALSE),VLOOKUP(Q165,'ESO zone constants'!$H$3:$K$9987,4,FALSE)),""))</f>
        <v>DLC_IMPERIAL_CITY</v>
      </c>
      <c r="U165" s="3" t="str">
        <f>IF(T165&lt;&gt;"",VLOOKUP(T165,'LibSets constants'!$B$4:$C$1003,2,FALSE),"")</f>
        <v>Imperial City</v>
      </c>
      <c r="V165" s="33" t="s">
        <v>3356</v>
      </c>
      <c r="Y165" s="65">
        <v>584</v>
      </c>
      <c r="Z165" s="3">
        <f>IF(AND(G165&lt;&gt;"LIBSETS_SETTYPE_BATTLEGROUND",G165&lt;&gt;"LIBSETS_SETTYPE_SPECIAL"),
IF(AND(Y165&lt;&gt;"",ISNUMBER(Y165),NOT(ISNA(Y165))),Y165,
   IF(AND(L165&lt;&gt;"",ISNUMBER(L165),L165&gt;0,NOT(ISNA(L165))),VLOOKUP(L165,'ESO dumped WayshrineInfo'!$K$3:$L$9994,2,FALSE),"")
),"")</f>
        <v>584</v>
      </c>
      <c r="AA165" t="str">
        <f>IF(AND(Z165&lt;&gt;"",ISNUMBER(Z165),NOT(ISNA(Z165))),VLOOKUP(Z165,'ESO zone constants'!$A$3:$D$9999,4,FALSE),"")</f>
        <v>Imperial City</v>
      </c>
      <c r="AB165" s="33" t="s">
        <v>1581</v>
      </c>
      <c r="AC165" s="43"/>
      <c r="AD165" s="43"/>
      <c r="AE165" s="43"/>
      <c r="AF165" s="3"/>
      <c r="AG165" t="str">
        <f>IF(AND(AF165&lt;&gt;"",ISNUMBER(AF165),NOT(ISNA(AF165))),VLOOKUP(AF165,'ESO zone constants'!$A$3:$D$9999,4,FALSE),"")</f>
        <v/>
      </c>
      <c r="AH165" s="44"/>
      <c r="AI165" s="43"/>
      <c r="AJ165" s="43"/>
      <c r="AK165" s="3" t="str">
        <f>IF(AND(G165&lt;&gt;"LIBSETS_SETTYPE_BATTLEGROUND",G165&lt;&gt;"LIBSETS_SETTYPE_SPECIAL"),IF(AL165&lt;&gt;"",VLOOKUP(AL165,'ESO zone constants'!$D$3:$H$4953,5,FALSE),""),"")</f>
        <v/>
      </c>
      <c r="AM165" s="44"/>
      <c r="AN165" s="43"/>
      <c r="AO165" s="43"/>
      <c r="AP165" s="3" t="str">
        <f>IF(AND(G165&lt;&gt;"LIBSETS_SETTYPE_BATTLEGROUND",G165&lt;&gt;"LIBSETS_SETTYPE_SPECIAL"),IF(AQ165&lt;&gt;"",VLOOKUP(AQ165,'ESO zone constants'!$D$3:$H$4953,5,FALSE),""),"")</f>
        <v/>
      </c>
      <c r="AR165" s="44"/>
      <c r="AS165" s="43"/>
      <c r="AT165" s="43"/>
      <c r="AU165" s="3" t="str">
        <f>IF(AND(G165&lt;&gt;"LIBSETS_SETTYPE_BATTLEGROUND",G165&lt;&gt;"LIBSETS_SETTYPE_SPECIAL"),IF(AV165&lt;&gt;"",VLOOKUP(AV165,'ESO zone constants'!$D$3:$H$4953,5,FALSE),""),"")</f>
        <v/>
      </c>
      <c r="AW165" s="44"/>
      <c r="AX165" s="43"/>
      <c r="AY165" s="43"/>
      <c r="AZ165" s="83" t="s">
        <v>2667</v>
      </c>
      <c r="BA165" s="83"/>
      <c r="BB165" s="83"/>
      <c r="BC165" s="21" t="str">
        <f>IF(A165="???","--","")&amp;IF(F165&lt;&gt;"Not in the game (anymore)",IF(A165&lt;&gt;"",CONCATENATE("[",A165,"] = {wayshrines={")&amp;IF(K165&lt;&gt;"",CONCATENATE(K165,","),"")&amp;IF(L165&lt;&gt;"",CONCATENATE(L165,","),"")&amp;IF(M165&lt;&gt;"",CONCATENATE(M165,","),"")&amp;CONCATENATE("}")&amp;IF(VALUE(N165)&gt;0,CONCATENATE(", traitsNeeded=",N165),"")&amp;CONCATENATE(", dlcId=",IF(T165&lt;&gt;"",T165,"DLC_BASE_GAME")),""),"")</f>
        <v>[196] = {wayshrines={236,236,236,}, dlcId=DLC_IMPERIAL_CITY</v>
      </c>
      <c r="BD165" s="21" t="str">
        <f>IF(F165&lt;&gt;"Not in the game (anymore)",IF(A165&lt;&gt;"",IF(Q165&lt;&gt;"",CONCATENATE(", zoneIds={",Q165),"")&amp;IF(Z165&lt;&gt;"",CONCATENATE(",",Z165),"")&amp;IF(AF165&lt;&gt;"",CONCATENATE(",",AF165),"")&amp;IF(AK165&lt;&gt;"",CONCATENATE(",",AK165),"")&amp;IF(AP165&lt;&gt;"",CONCATENATE(",",AP165),"")&amp;IF(AU165&lt;&gt;"",CONCATENATE(",",AU165),"")&amp;IF(Q165&lt;&gt;"",CONCATENATE("}",""),"")&amp;IF(OR(I165="true",I165="false",I165&lt;&gt;""), CONCATENATE(", veteran=", I165), ""),""),"")</f>
        <v>, zoneIds={678,584}, veteran=false</v>
      </c>
      <c r="BE165" s="21" t="str">
        <f>IF(A165&lt;&gt;"",IF(F165&lt;&gt;"Not in the game (anymore)",IF(A165&lt;&gt;"",", setType="&amp;G165,"")&amp;IF(J165="true",", multiTrialSet=true",""),"")
&amp; IF(AND(H165&lt;&gt;"",ISNUMBER(H165)),", undauntedChestId=" &amp; H165,""),"")</f>
        <v>, setType=LIBSETS_SETTYPE_DUNGEON</v>
      </c>
      <c r="BF165" s="21" t="str">
        <f>IF(A165&lt;&gt;"",IF(F165&lt;&gt;"Not in the game (anymore)",IF(AZ165&lt;&gt;"",", isProcSetAllowedInPvP="&amp; AZ165,"")
&amp; IF(F165&lt;&gt;"Not in the game (anymore)",
  IF(V165&lt;&gt;"",", dropMechanic={"&amp;V165&amp;IF(AB165&lt;&gt;"",","&amp;AB165,"")&amp;IF(AH165&lt;&gt;"",","&amp;AH165,"")&amp;IF(AM165&lt;&gt;"",","&amp;AM165,"")&amp;IF(AR165&lt;&gt;"",","&amp;AR165,"")&amp;IF(AW165&lt;&gt;"",","&amp;AW165,"")&amp;"}"
     &amp;IF(OR(W165&lt;&gt;"",AC165&lt;&gt;"",AI165&lt;&gt;"",AN165&lt;&gt;"",AS165&lt;&gt;"",AX165&lt;&gt;"",X165&lt;&gt;"",AD165&lt;&gt;"",AJ165&lt;&gt;"",AO165&lt;&gt;"",AT165&lt;&gt;"",AY165&lt;&gt;""),", dropMechanicDropLocationNames={"
        &amp; IF(OR(W165&lt;&gt;"",AC165&lt;&gt;"",AI165&lt;&gt;"",AN165&lt;&gt;"",AS165&lt;&gt;"",AX165&lt;&gt;""),"['en']={"&amp;IF(W165&lt;&gt;"","'"&amp;W165&amp;"',","'',")&amp;IF(AC165&lt;&gt;"","'"&amp;AC165&amp;"',","'',")&amp;IF(AI165&lt;&gt;"","'"&amp;AI165&amp;"',","'',")&amp;IF(AN165&lt;&gt;"","'"&amp;AN165&amp;"',","'',")&amp;IF(AS165&lt;&gt;"","'"&amp;AS165&amp;"',","'',")&amp;IF(AX165&lt;&gt;"","'"&amp;AX165&amp;"',","'',")&amp;"},","")
        &amp; IF(OR(X165&lt;&gt;"",AD165&lt;&gt;"",AJ165&lt;&gt;"",AO165&lt;&gt;"",AT165&lt;&gt;"",AY165&lt;&gt;""),"['de']={"&amp;IF(X165&lt;&gt;"","'"&amp;X165&amp;"',","'',")&amp;IF(AD165&lt;&gt;"","'"&amp;AD165&amp;"',","'',")&amp;IF(AJ165&lt;&gt;"","'"&amp;AJ165&amp;"',","'',")&amp;IF(AO165&lt;&gt;"","'"&amp;AO165&amp;"',","'',")&amp;IF(AT165&lt;&gt;"","'"&amp;AT165&amp;"',","'',")&amp;IF(AY165&lt;&gt;"","'"&amp;AY165&amp;"',","'',")&amp;"},","")
     &amp; "}",""),"")),""),"")</f>
        <v>, dropMechanic={LIBSETS_DROP_MECHANIC_GROUP_DUNGEON_BOSS,LIBSETS_DROP_MECHANIC_IMPERIAL_CITY_VAULTS}</v>
      </c>
      <c r="BG165" s="21" t="str">
        <f>IF(A165&lt;&gt;"",IF(F165&lt;&gt;"Not in the game (anymore)",
IF(OR(BA165&lt;&gt;"",BB165&lt;&gt;""),", addTooltip={" &amp; IF(BA165&lt;&gt;"","['en']='"&amp; BA165 &amp; "',","")  &amp; IF(AND(BA165&lt;&gt;"",BA165&lt;&gt;BB165), IF(BB165&lt;&gt;"","['de']='"&amp; BB165 &amp; "',",""),"") &amp; "},","")
&amp; "},"
&amp; IF(C165&lt;&gt;"",CONCATENATE(" --",C165," / ",B165,"   [",IF(R165&lt;&gt;"",R165,""),IF(AA165&lt;&gt;"",", "&amp;AA165,""),IF(AG165&lt;&gt;"",", "&amp;AG165,""),IF(AL165&lt;&gt;"",", "&amp;AL165,""),IF(AQ165&lt;&gt;"",", "&amp;AQ165,""),IF(AV165&lt;&gt;"",", "&amp;AV165,""),"]")),""),"")</f>
        <v>}, --Leeching Plate / Auslaugende Rüstung   [Imperial City Prison, Imperial City]</v>
      </c>
    </row>
    <row r="166" spans="1:59" x14ac:dyDescent="0.25">
      <c r="A166" s="12">
        <v>197</v>
      </c>
      <c r="B166" t="s">
        <v>985</v>
      </c>
      <c r="C166" t="s">
        <v>986</v>
      </c>
      <c r="D166" s="3">
        <f>A166</f>
        <v>197</v>
      </c>
      <c r="G166" s="8" t="s">
        <v>1477</v>
      </c>
      <c r="I166" t="s">
        <v>91</v>
      </c>
      <c r="J166" t="s">
        <v>91</v>
      </c>
      <c r="K166">
        <v>194</v>
      </c>
      <c r="L166">
        <v>194</v>
      </c>
      <c r="M166">
        <v>194</v>
      </c>
      <c r="O166" s="65" t="s">
        <v>96</v>
      </c>
      <c r="Q166" s="3">
        <f>IF(AND(G166&lt;&gt;"LIBSETS_SETTYPE_BATTLEGROUND",G166&lt;&gt;"LIBSETS_SETTYPE_SPECIAL"), IF(R166&lt;&gt;"",VLOOKUP(R166,'ESO zone constants'!$D$3:$H$10001,5,FALSE),""),"")</f>
        <v>380</v>
      </c>
      <c r="R166" t="str">
        <f>IF(AND(O166&lt;&gt;"",NOT(ISERROR(O166))),O166,
IF(AND(P166&lt;&gt;"",ISNUMBER(P166),P166&gt;0,NOT(ISNA(P166))),VLOOKUP(P166,'ESO zone constants'!$A$3:$D$9999,4,FALSE),
IF(AND(K166&lt;&gt;"",K166&gt;0,NOT(ISERROR(K166))),VLOOKUP(K166,'ESO dumped WayshrineInfo'!$K$3:$N$9994,4,FALSE),"")))</f>
        <v>The Banished Cells I</v>
      </c>
      <c r="T166" s="19" t="str">
        <f>IF(AND(S166&lt;&gt;"",NOT(ISERROR(S166))),S166,IF(Q166&lt;&gt;"",IF(NOT(ISERROR(VLOOKUP(Q166,'ESO Dungeon constants'!$D$3:$H$9999,5,FALSE))),VLOOKUP(Q166,'ESO Dungeon constants'!$D$3:$I$9999,6,FALSE),VLOOKUP(Q166,'ESO zone constants'!$H$3:$K$9987,4,FALSE)),""))</f>
        <v>DLC_BASE_GAME</v>
      </c>
      <c r="U166" s="3" t="str">
        <f>IF(T166&lt;&gt;"",VLOOKUP(T166,'LibSets constants'!$B$4:$C$1003,2,FALSE),"")</f>
        <v>Included in base game</v>
      </c>
      <c r="V166" s="33" t="s">
        <v>3356</v>
      </c>
      <c r="Y166" s="65">
        <v>935</v>
      </c>
      <c r="Z166" s="3">
        <f>IF(AND(G166&lt;&gt;"LIBSETS_SETTYPE_BATTLEGROUND",G166&lt;&gt;"LIBSETS_SETTYPE_SPECIAL"),
IF(AND(Y166&lt;&gt;"",ISNUMBER(Y166),NOT(ISNA(Y166))),Y166,
   IF(AND(L166&lt;&gt;"",ISNUMBER(L166),L166&gt;0,NOT(ISNA(L166))),VLOOKUP(L166,'ESO dumped WayshrineInfo'!$K$3:$L$9994,2,FALSE),"")
),"")</f>
        <v>935</v>
      </c>
      <c r="AA166" t="str">
        <f>IF(AND(Z166&lt;&gt;"",ISNUMBER(Z166),NOT(ISNA(Z166))),VLOOKUP(Z166,'ESO zone constants'!$A$3:$D$9999,4,FALSE),"")</f>
        <v>The Banished Cells II</v>
      </c>
      <c r="AB166" s="33" t="s">
        <v>3356</v>
      </c>
      <c r="AC166" s="43"/>
      <c r="AD166" s="43"/>
      <c r="AE166" s="43"/>
      <c r="AF166" s="3">
        <f>IF(AND(G166&lt;&gt;"LIBSETS_SETTYPE_BATTLEGROUND",G166&lt;&gt;"LIBSETS_SETTYPE_SPECIAL"),
IF(AND(AE166&lt;&gt;"",ISNUMBER(AE166),NOT(ISNA(AE166))),AE166,
   IF(AND(M166&lt;&gt;"",ISNUMBER(M166),M166&gt;0,NOT(ISNA(M166))),VLOOKUP(M166,'ESO dumped WayshrineInfo'!$K$3:$L$9994,2,FALSE),"")
),"")</f>
        <v>381</v>
      </c>
      <c r="AG166" t="str">
        <f>IF(AND(AF166&lt;&gt;"",ISNUMBER(AF166),NOT(ISNA(AF166))),VLOOKUP(AF166,'ESO zone constants'!$A$3:$D$9999,4,FALSE),"")</f>
        <v>Auridon</v>
      </c>
      <c r="AH166" s="96" t="s">
        <v>3356</v>
      </c>
      <c r="AI166" s="43"/>
      <c r="AJ166" s="43"/>
      <c r="AK166" s="3" t="str">
        <f>IF(AND(G166&lt;&gt;"LIBSETS_SETTYPE_BATTLEGROUND",G166&lt;&gt;"LIBSETS_SETTYPE_SPECIAL"),IF(AL166&lt;&gt;"",VLOOKUP(AL166,'ESO zone constants'!$D$3:$H$4953,5,FALSE),""),"")</f>
        <v/>
      </c>
      <c r="AM166" s="44"/>
      <c r="AN166" s="43"/>
      <c r="AO166" s="43"/>
      <c r="AP166" s="3" t="str">
        <f>IF(AND(G166&lt;&gt;"LIBSETS_SETTYPE_BATTLEGROUND",G166&lt;&gt;"LIBSETS_SETTYPE_SPECIAL"),IF(AQ166&lt;&gt;"",VLOOKUP(AQ166,'ESO zone constants'!$D$3:$H$4953,5,FALSE),""),"")</f>
        <v/>
      </c>
      <c r="AR166" s="44"/>
      <c r="AS166" s="43"/>
      <c r="AT166" s="43"/>
      <c r="AU166" s="3" t="str">
        <f>IF(AND(G166&lt;&gt;"LIBSETS_SETTYPE_BATTLEGROUND",G166&lt;&gt;"LIBSETS_SETTYPE_SPECIAL"),IF(AV166&lt;&gt;"",VLOOKUP(AV166,'ESO zone constants'!$D$3:$H$4953,5,FALSE),""),"")</f>
        <v/>
      </c>
      <c r="AW166" s="44"/>
      <c r="AX166" s="43"/>
      <c r="AY166" s="43"/>
      <c r="AZ166" s="83" t="s">
        <v>2667</v>
      </c>
      <c r="BA166" s="83"/>
      <c r="BB166" s="83"/>
      <c r="BC166" s="21" t="str">
        <f>IF(A166="???","--","")&amp;IF(F166&lt;&gt;"Not in the game (anymore)",IF(A166&lt;&gt;"",CONCATENATE("[",A166,"] = {wayshrines={")&amp;IF(K166&lt;&gt;"",CONCATENATE(K166,","),"")&amp;IF(L166&lt;&gt;"",CONCATENATE(L166,","),"")&amp;IF(M166&lt;&gt;"",CONCATENATE(M166,","),"")&amp;CONCATENATE("}")&amp;IF(VALUE(N166)&gt;0,CONCATENATE(", traitsNeeded=",N166),"")&amp;CONCATENATE(", dlcId=",IF(T166&lt;&gt;"",T166,"DLC_BASE_GAME")),""),"")</f>
        <v>[197] = {wayshrines={194,194,194,}, dlcId=DLC_BASE_GAME</v>
      </c>
      <c r="BD166" s="21" t="str">
        <f>IF(F166&lt;&gt;"Not in the game (anymore)",IF(A166&lt;&gt;"",IF(Q166&lt;&gt;"",CONCATENATE(", zoneIds={",Q166),"")&amp;IF(Z166&lt;&gt;"",CONCATENATE(",",Z166),"")&amp;IF(AF166&lt;&gt;"",CONCATENATE(",",AF166),"")&amp;IF(AK166&lt;&gt;"",CONCATENATE(",",AK166),"")&amp;IF(AP166&lt;&gt;"",CONCATENATE(",",AP166),"")&amp;IF(AU166&lt;&gt;"",CONCATENATE(",",AU166),"")&amp;IF(Q166&lt;&gt;"",CONCATENATE("}",""),"")&amp;IF(OR(I166="true",I166="false",I166&lt;&gt;""), CONCATENATE(", veteran=", I166), ""),""),"")</f>
        <v>, zoneIds={380,935,381}, veteran=false</v>
      </c>
      <c r="BE166" s="21" t="str">
        <f>IF(A166&lt;&gt;"",IF(F166&lt;&gt;"Not in the game (anymore)",IF(A166&lt;&gt;"",", setType="&amp;G166,"")&amp;IF(J166="true",", multiTrialSet=true",""),"")
&amp; IF(AND(H166&lt;&gt;"",ISNUMBER(H166)),", undauntedChestId=" &amp; H166,""),"")</f>
        <v>, setType=LIBSETS_SETTYPE_DUNGEON</v>
      </c>
      <c r="BF166" s="21" t="str">
        <f>IF(A166&lt;&gt;"",IF(F166&lt;&gt;"Not in the game (anymore)",IF(AZ166&lt;&gt;"",", isProcSetAllowedInPvP="&amp; AZ166,"")
&amp; IF(F166&lt;&gt;"Not in the game (anymore)",
  IF(V166&lt;&gt;"",", dropMechanic={"&amp;V166&amp;IF(AB166&lt;&gt;"",","&amp;AB166,"")&amp;IF(AH166&lt;&gt;"",","&amp;AH166,"")&amp;IF(AM166&lt;&gt;"",","&amp;AM166,"")&amp;IF(AR166&lt;&gt;"",","&amp;AR166,"")&amp;IF(AW166&lt;&gt;"",","&amp;AW166,"")&amp;"}"
     &amp;IF(OR(W166&lt;&gt;"",AC166&lt;&gt;"",AI166&lt;&gt;"",AN166&lt;&gt;"",AS166&lt;&gt;"",AX166&lt;&gt;"",X166&lt;&gt;"",AD166&lt;&gt;"",AJ166&lt;&gt;"",AO166&lt;&gt;"",AT166&lt;&gt;"",AY166&lt;&gt;""),", dropMechanicDropLocationNames={"
        &amp; IF(OR(W166&lt;&gt;"",AC166&lt;&gt;"",AI166&lt;&gt;"",AN166&lt;&gt;"",AS166&lt;&gt;"",AX166&lt;&gt;""),"['en']={"&amp;IF(W166&lt;&gt;"","'"&amp;W166&amp;"',","'',")&amp;IF(AC166&lt;&gt;"","'"&amp;AC166&amp;"',","'',")&amp;IF(AI166&lt;&gt;"","'"&amp;AI166&amp;"',","'',")&amp;IF(AN166&lt;&gt;"","'"&amp;AN166&amp;"',","'',")&amp;IF(AS166&lt;&gt;"","'"&amp;AS166&amp;"',","'',")&amp;IF(AX166&lt;&gt;"","'"&amp;AX166&amp;"',","'',")&amp;"},","")
        &amp; IF(OR(X166&lt;&gt;"",AD166&lt;&gt;"",AJ166&lt;&gt;"",AO166&lt;&gt;"",AT166&lt;&gt;"",AY166&lt;&gt;""),"['de']={"&amp;IF(X166&lt;&gt;"","'"&amp;X166&amp;"',","'',")&amp;IF(AD166&lt;&gt;"","'"&amp;AD166&amp;"',","'',")&amp;IF(AJ166&lt;&gt;"","'"&amp;AJ166&amp;"',","'',")&amp;IF(AO166&lt;&gt;"","'"&amp;AO166&amp;"',","'',")&amp;IF(AT166&lt;&gt;"","'"&amp;AT166&amp;"',","'',")&amp;IF(AY166&lt;&gt;"","'"&amp;AY166&amp;"',","'',")&amp;"},","")
     &amp; "}",""),"")),""),"")</f>
        <v>, dropMechanic={LIBSETS_DROP_MECHANIC_GROUP_DUNGEON_BOSS,LIBSETS_DROP_MECHANIC_GROUP_DUNGEON_BOSS,LIBSETS_DROP_MECHANIC_GROUP_DUNGEON_BOSS}</v>
      </c>
      <c r="BG166" s="21" t="str">
        <f>IF(A166&lt;&gt;"",IF(F166&lt;&gt;"Not in the game (anymore)",
IF(OR(BA166&lt;&gt;"",BB166&lt;&gt;""),", addTooltip={" &amp; IF(BA166&lt;&gt;"","['en']='"&amp; BA166 &amp; "',","")  &amp; IF(AND(BA166&lt;&gt;"",BA166&lt;&gt;BB166), IF(BB166&lt;&gt;"","['de']='"&amp; BB166 &amp; "',",""),"") &amp; "},","")
&amp; "},"
&amp; IF(C166&lt;&gt;"",CONCATENATE(" --",C166," / ",B166,"   [",IF(R166&lt;&gt;"",R166,""),IF(AA166&lt;&gt;"",", "&amp;AA166,""),IF(AG166&lt;&gt;"",", "&amp;AG166,""),IF(AL166&lt;&gt;"",", "&amp;AL166,""),IF(AQ166&lt;&gt;"",", "&amp;AQ166,""),IF(AV166&lt;&gt;"",", "&amp;AV166,""),"]")),""),"")</f>
        <v>}, --Tormentor / Quälender   [The Banished Cells I, The Banished Cells II, Auridon]</v>
      </c>
    </row>
    <row r="167" spans="1:59" x14ac:dyDescent="0.25">
      <c r="A167" s="12">
        <v>198</v>
      </c>
      <c r="B167" t="s">
        <v>987</v>
      </c>
      <c r="C167" t="s">
        <v>988</v>
      </c>
      <c r="D167" s="3">
        <f>A167</f>
        <v>198</v>
      </c>
      <c r="G167" s="8" t="s">
        <v>1477</v>
      </c>
      <c r="I167" t="s">
        <v>91</v>
      </c>
      <c r="J167" t="s">
        <v>91</v>
      </c>
      <c r="K167">
        <v>247</v>
      </c>
      <c r="L167">
        <v>247</v>
      </c>
      <c r="M167">
        <v>247</v>
      </c>
      <c r="O167" s="65" t="s">
        <v>54</v>
      </c>
      <c r="Q167" s="3">
        <f>IF(AND(G167&lt;&gt;"LIBSETS_SETTYPE_BATTLEGROUND",G167&lt;&gt;"LIBSETS_SETTYPE_SPECIAL"), IF(R167&lt;&gt;"",VLOOKUP(R167,'ESO zone constants'!$D$3:$H$10001,5,FALSE),""),"")</f>
        <v>688</v>
      </c>
      <c r="R167" t="str">
        <f>IF(AND(O167&lt;&gt;"",NOT(ISERROR(O167))),O167,
IF(AND(P167&lt;&gt;"",ISNUMBER(P167),P167&gt;0,NOT(ISNA(P167))),VLOOKUP(P167,'ESO zone constants'!$A$3:$D$9999,4,FALSE),
IF(AND(K167&lt;&gt;"",K167&gt;0,NOT(ISERROR(K167))),VLOOKUP(K167,'ESO dumped WayshrineInfo'!$K$3:$N$9994,4,FALSE),"")))</f>
        <v>White-Gold Tower</v>
      </c>
      <c r="T167" s="19" t="str">
        <f>IF(AND(S167&lt;&gt;"",NOT(ISERROR(S167))),S167,IF(Q167&lt;&gt;"",IF(NOT(ISERROR(VLOOKUP(Q167,'ESO Dungeon constants'!$D$3:$H$9999,5,FALSE))),VLOOKUP(Q167,'ESO Dungeon constants'!$D$3:$I$9999,6,FALSE),VLOOKUP(Q167,'ESO zone constants'!$H$3:$K$9987,4,FALSE)),""))</f>
        <v>DLC_IMPERIAL_CITY</v>
      </c>
      <c r="U167" s="3" t="str">
        <f>IF(T167&lt;&gt;"",VLOOKUP(T167,'LibSets constants'!$B$4:$C$1003,2,FALSE),"")</f>
        <v>Imperial City</v>
      </c>
      <c r="V167" s="33" t="s">
        <v>3356</v>
      </c>
      <c r="Y167" s="65">
        <v>584</v>
      </c>
      <c r="Z167" s="3">
        <f>IF(AND(G167&lt;&gt;"LIBSETS_SETTYPE_BATTLEGROUND",G167&lt;&gt;"LIBSETS_SETTYPE_SPECIAL"),
IF(AND(Y167&lt;&gt;"",ISNUMBER(Y167),NOT(ISNA(Y167))),Y167,
   IF(AND(L167&lt;&gt;"",ISNUMBER(L167),L167&gt;0,NOT(ISNA(L167))),VLOOKUP(L167,'ESO dumped WayshrineInfo'!$K$3:$L$9994,2,FALSE),"")
),"")</f>
        <v>584</v>
      </c>
      <c r="AA167" t="str">
        <f>IF(AND(Z167&lt;&gt;"",ISNUMBER(Z167),NOT(ISNA(Z167))),VLOOKUP(Z167,'ESO zone constants'!$A$3:$D$9999,4,FALSE),"")</f>
        <v>Imperial City</v>
      </c>
      <c r="AB167" s="33" t="s">
        <v>1581</v>
      </c>
      <c r="AC167" s="43"/>
      <c r="AD167" s="43"/>
      <c r="AE167" s="43"/>
      <c r="AF167" s="3"/>
      <c r="AG167" t="str">
        <f>IF(AND(AF167&lt;&gt;"",ISNUMBER(AF167),NOT(ISNA(AF167))),VLOOKUP(AF167,'ESO zone constants'!$A$3:$D$9999,4,FALSE),"")</f>
        <v/>
      </c>
      <c r="AH167" s="44"/>
      <c r="AI167" s="43"/>
      <c r="AJ167" s="43"/>
      <c r="AK167" s="3" t="str">
        <f>IF(AND(G167&lt;&gt;"LIBSETS_SETTYPE_BATTLEGROUND",G167&lt;&gt;"LIBSETS_SETTYPE_SPECIAL"),IF(AL167&lt;&gt;"",VLOOKUP(AL167,'ESO zone constants'!$D$3:$H$4953,5,FALSE),""),"")</f>
        <v/>
      </c>
      <c r="AM167" s="44"/>
      <c r="AN167" s="43"/>
      <c r="AO167" s="43"/>
      <c r="AP167" s="3" t="str">
        <f>IF(AND(G167&lt;&gt;"LIBSETS_SETTYPE_BATTLEGROUND",G167&lt;&gt;"LIBSETS_SETTYPE_SPECIAL"),IF(AQ167&lt;&gt;"",VLOOKUP(AQ167,'ESO zone constants'!$D$3:$H$4953,5,FALSE),""),"")</f>
        <v/>
      </c>
      <c r="AR167" s="44"/>
      <c r="AS167" s="43"/>
      <c r="AT167" s="43"/>
      <c r="AU167" s="3" t="str">
        <f>IF(AND(G167&lt;&gt;"LIBSETS_SETTYPE_BATTLEGROUND",G167&lt;&gt;"LIBSETS_SETTYPE_SPECIAL"),IF(AV167&lt;&gt;"",VLOOKUP(AV167,'ESO zone constants'!$D$3:$H$4953,5,FALSE),""),"")</f>
        <v/>
      </c>
      <c r="AW167" s="44"/>
      <c r="AX167" s="43"/>
      <c r="AY167" s="43"/>
      <c r="AZ167" s="83" t="s">
        <v>2667</v>
      </c>
      <c r="BA167" s="83"/>
      <c r="BB167" s="83"/>
      <c r="BC167" s="21" t="str">
        <f>IF(A167="???","--","")&amp;IF(F167&lt;&gt;"Not in the game (anymore)",IF(A167&lt;&gt;"",CONCATENATE("[",A167,"] = {wayshrines={")&amp;IF(K167&lt;&gt;"",CONCATENATE(K167,","),"")&amp;IF(L167&lt;&gt;"",CONCATENATE(L167,","),"")&amp;IF(M167&lt;&gt;"",CONCATENATE(M167,","),"")&amp;CONCATENATE("}")&amp;IF(VALUE(N167)&gt;0,CONCATENATE(", traitsNeeded=",N167),"")&amp;CONCATENATE(", dlcId=",IF(T167&lt;&gt;"",T167,"DLC_BASE_GAME")),""),"")</f>
        <v>[198] = {wayshrines={247,247,247,}, dlcId=DLC_IMPERIAL_CITY</v>
      </c>
      <c r="BD167" s="21" t="str">
        <f>IF(F167&lt;&gt;"Not in the game (anymore)",IF(A167&lt;&gt;"",IF(Q167&lt;&gt;"",CONCATENATE(", zoneIds={",Q167),"")&amp;IF(Z167&lt;&gt;"",CONCATENATE(",",Z167),"")&amp;IF(AF167&lt;&gt;"",CONCATENATE(",",AF167),"")&amp;IF(AK167&lt;&gt;"",CONCATENATE(",",AK167),"")&amp;IF(AP167&lt;&gt;"",CONCATENATE(",",AP167),"")&amp;IF(AU167&lt;&gt;"",CONCATENATE(",",AU167),"")&amp;IF(Q167&lt;&gt;"",CONCATENATE("}",""),"")&amp;IF(OR(I167="true",I167="false",I167&lt;&gt;""), CONCATENATE(", veteran=", I167), ""),""),"")</f>
        <v>, zoneIds={688,584}, veteran=false</v>
      </c>
      <c r="BE167" s="21" t="str">
        <f>IF(A167&lt;&gt;"",IF(F167&lt;&gt;"Not in the game (anymore)",IF(A167&lt;&gt;"",", setType="&amp;G167,"")&amp;IF(J167="true",", multiTrialSet=true",""),"")
&amp; IF(AND(H167&lt;&gt;"",ISNUMBER(H167)),", undauntedChestId=" &amp; H167,""),"")</f>
        <v>, setType=LIBSETS_SETTYPE_DUNGEON</v>
      </c>
      <c r="BF167" s="21" t="str">
        <f>IF(A167&lt;&gt;"",IF(F167&lt;&gt;"Not in the game (anymore)",IF(AZ167&lt;&gt;"",", isProcSetAllowedInPvP="&amp; AZ167,"")
&amp; IF(F167&lt;&gt;"Not in the game (anymore)",
  IF(V167&lt;&gt;"",", dropMechanic={"&amp;V167&amp;IF(AB167&lt;&gt;"",","&amp;AB167,"")&amp;IF(AH167&lt;&gt;"",","&amp;AH167,"")&amp;IF(AM167&lt;&gt;"",","&amp;AM167,"")&amp;IF(AR167&lt;&gt;"",","&amp;AR167,"")&amp;IF(AW167&lt;&gt;"",","&amp;AW167,"")&amp;"}"
     &amp;IF(OR(W167&lt;&gt;"",AC167&lt;&gt;"",AI167&lt;&gt;"",AN167&lt;&gt;"",AS167&lt;&gt;"",AX167&lt;&gt;"",X167&lt;&gt;"",AD167&lt;&gt;"",AJ167&lt;&gt;"",AO167&lt;&gt;"",AT167&lt;&gt;"",AY167&lt;&gt;""),", dropMechanicDropLocationNames={"
        &amp; IF(OR(W167&lt;&gt;"",AC167&lt;&gt;"",AI167&lt;&gt;"",AN167&lt;&gt;"",AS167&lt;&gt;"",AX167&lt;&gt;""),"['en']={"&amp;IF(W167&lt;&gt;"","'"&amp;W167&amp;"',","'',")&amp;IF(AC167&lt;&gt;"","'"&amp;AC167&amp;"',","'',")&amp;IF(AI167&lt;&gt;"","'"&amp;AI167&amp;"',","'',")&amp;IF(AN167&lt;&gt;"","'"&amp;AN167&amp;"',","'',")&amp;IF(AS167&lt;&gt;"","'"&amp;AS167&amp;"',","'',")&amp;IF(AX167&lt;&gt;"","'"&amp;AX167&amp;"',","'',")&amp;"},","")
        &amp; IF(OR(X167&lt;&gt;"",AD167&lt;&gt;"",AJ167&lt;&gt;"",AO167&lt;&gt;"",AT167&lt;&gt;"",AY167&lt;&gt;""),"['de']={"&amp;IF(X167&lt;&gt;"","'"&amp;X167&amp;"',","'',")&amp;IF(AD167&lt;&gt;"","'"&amp;AD167&amp;"',","'',")&amp;IF(AJ167&lt;&gt;"","'"&amp;AJ167&amp;"',","'',")&amp;IF(AO167&lt;&gt;"","'"&amp;AO167&amp;"',","'',")&amp;IF(AT167&lt;&gt;"","'"&amp;AT167&amp;"',","'',")&amp;IF(AY167&lt;&gt;"","'"&amp;AY167&amp;"',","'',")&amp;"},","")
     &amp; "}",""),"")),""),"")</f>
        <v>, dropMechanic={LIBSETS_DROP_MECHANIC_GROUP_DUNGEON_BOSS,LIBSETS_DROP_MECHANIC_IMPERIAL_CITY_VAULTS}</v>
      </c>
      <c r="BG167" s="21" t="str">
        <f>IF(A167&lt;&gt;"",IF(F167&lt;&gt;"Not in the game (anymore)",
IF(OR(BA167&lt;&gt;"",BB167&lt;&gt;""),", addTooltip={" &amp; IF(BA167&lt;&gt;"","['en']='"&amp; BA167 &amp; "',","")  &amp; IF(AND(BA167&lt;&gt;"",BA167&lt;&gt;BB167), IF(BB167&lt;&gt;"","['de']='"&amp; BB167 &amp; "',",""),"") &amp; "},","")
&amp; "},"
&amp; IF(C167&lt;&gt;"",CONCATENATE(" --",C167," / ",B167,"   [",IF(R167&lt;&gt;"",R167,""),IF(AA167&lt;&gt;"",", "&amp;AA167,""),IF(AG167&lt;&gt;"",", "&amp;AG167,""),IF(AL167&lt;&gt;"",", "&amp;AL167,""),IF(AQ167&lt;&gt;"",", "&amp;AQ167,""),IF(AV167&lt;&gt;"",", "&amp;AV167,""),"]")),""),"")</f>
        <v>}, --Essence Thief / Essenzdieb   [White-Gold Tower, Imperial City]</v>
      </c>
    </row>
    <row r="168" spans="1:59" x14ac:dyDescent="0.25">
      <c r="A168" s="12">
        <v>199</v>
      </c>
      <c r="B168" t="s">
        <v>989</v>
      </c>
      <c r="C168" t="s">
        <v>990</v>
      </c>
      <c r="D168" s="3">
        <f>A168</f>
        <v>199</v>
      </c>
      <c r="G168" s="8" t="s">
        <v>1478</v>
      </c>
      <c r="I168" t="s">
        <v>91</v>
      </c>
      <c r="J168" t="s">
        <v>91</v>
      </c>
      <c r="K168">
        <v>-1</v>
      </c>
      <c r="L168">
        <v>-1</v>
      </c>
      <c r="M168">
        <v>-1</v>
      </c>
      <c r="O168" s="65" t="s">
        <v>448</v>
      </c>
      <c r="Q168" s="3">
        <f>IF(AND(G168&lt;&gt;"LIBSETS_SETTYPE_BATTLEGROUND",G168&lt;&gt;"LIBSETS_SETTYPE_SPECIAL"), IF(R168&lt;&gt;"",VLOOKUP(R168,'ESO zone constants'!$D$3:$H$10001,5,FALSE),""),"")</f>
        <v>643</v>
      </c>
      <c r="R168" t="str">
        <f>IF(AND(O168&lt;&gt;"",NOT(ISERROR(O168))),O168,
IF(AND(P168&lt;&gt;"",ISNUMBER(P168),P168&gt;0,NOT(ISNA(P168))),VLOOKUP(P168,'ESO zone constants'!$A$3:$D$9999,4,FALSE),
IF(AND(K168&lt;&gt;"",K168&gt;0,NOT(ISERROR(K168))),VLOOKUP(K168,'ESO dumped WayshrineInfo'!$K$3:$N$9994,4,FALSE),"")))</f>
        <v>Imperial Sewers</v>
      </c>
      <c r="T168" s="19" t="str">
        <f>IF(AND(S168&lt;&gt;"",NOT(ISERROR(S168))),S168,IF(Q168&lt;&gt;"",IF(NOT(ISERROR(VLOOKUP(Q168,'ESO Dungeon constants'!$D$3:$H$9999,5,FALSE))),VLOOKUP(Q168,'ESO Dungeon constants'!$D$3:$I$9999,6,FALSE),VLOOKUP(Q168,'ESO zone constants'!$H$3:$K$9987,4,FALSE)),""))</f>
        <v>DLC_IMPERIAL_CITY</v>
      </c>
      <c r="U168" s="3" t="str">
        <f>IF(T168&lt;&gt;"",VLOOKUP(T168,'LibSets constants'!$B$4:$C$1003,2,FALSE),"")</f>
        <v>Imperial City</v>
      </c>
      <c r="V168" s="33" t="s">
        <v>2792</v>
      </c>
      <c r="Y168" s="65"/>
      <c r="Z168" s="3" t="str">
        <f>IF(AND(G168&lt;&gt;"LIBSETS_SETTYPE_BATTLEGROUND",G168&lt;&gt;"LIBSETS_SETTYPE_SPECIAL"),
IF(AND(Y168&lt;&gt;"",ISNUMBER(Y168),NOT(ISNA(Y168))),Y168,
   IF(AND(L168&lt;&gt;"",ISNUMBER(L168),L168&gt;0,NOT(ISNA(L168))),VLOOKUP(L168,'ESO dumped WayshrineInfo'!$K$3:$L$9994,2,FALSE),"")
),"")</f>
        <v/>
      </c>
      <c r="AA168" t="str">
        <f>IF(AND(Z168&lt;&gt;"",ISNUMBER(Z168),NOT(ISNA(Z168))),VLOOKUP(Z168,'ESO zone constants'!$A$3:$D$9999,4,FALSE),"")</f>
        <v/>
      </c>
      <c r="AC168" s="43" t="str">
        <f>IF(AB168&lt;&gt;"",IF(AB168&lt;&gt;"LIBSETS_DROP_MECHANIC_MONSTER_NAME",VLOOKUP(AB168,'LibSets constants'!$I$4:$L$1003,3,FALSE),""),"")</f>
        <v/>
      </c>
      <c r="AD168" s="43" t="str">
        <f>IF(AB168&lt;&gt;"",IF(AB168&lt;&gt;"LIBSETS_DROP_MECHANIC_MONSTER_NAME",VLOOKUP(AB168,'LibSets constants'!$I$4:$L$1003,4,FALSE),""),"")</f>
        <v/>
      </c>
      <c r="AE168" s="43"/>
      <c r="AF168" s="3" t="str">
        <f>IF(AND(G168&lt;&gt;"LIBSETS_SETTYPE_BATTLEGROUND",G168&lt;&gt;"LIBSETS_SETTYPE_SPECIAL"),
IF(AND(AE168&lt;&gt;"",ISNUMBER(AE168),NOT(ISNA(AE168))),AE168,
   IF(AND(M168&lt;&gt;"",ISNUMBER(M168),M168&gt;0,NOT(ISNA(M168))),VLOOKUP(M168,'ESO dumped WayshrineInfo'!$K$3:$L$9994,2,FALSE),"")
),"")</f>
        <v/>
      </c>
      <c r="AG168" t="str">
        <f>IF(AND(AF168&lt;&gt;"",ISNUMBER(AF168),NOT(ISNA(AF168))),VLOOKUP(AF168,'ESO zone constants'!$A$3:$D$9999,4,FALSE),"")</f>
        <v/>
      </c>
      <c r="AH168" s="44"/>
      <c r="AI168" s="43"/>
      <c r="AJ168" s="43"/>
      <c r="AK168" s="3" t="str">
        <f>IF(AND(G168&lt;&gt;"LIBSETS_SETTYPE_BATTLEGROUND",G168&lt;&gt;"LIBSETS_SETTYPE_SPECIAL"),IF(AL168&lt;&gt;"",VLOOKUP(AL168,'ESO zone constants'!$D$3:$H$4953,5,FALSE),""),"")</f>
        <v/>
      </c>
      <c r="AM168" s="44"/>
      <c r="AN168" s="43"/>
      <c r="AO168" s="43"/>
      <c r="AP168" s="3" t="str">
        <f>IF(AND(G168&lt;&gt;"LIBSETS_SETTYPE_BATTLEGROUND",G168&lt;&gt;"LIBSETS_SETTYPE_SPECIAL"),IF(AQ168&lt;&gt;"",VLOOKUP(AQ168,'ESO zone constants'!$D$3:$H$4953,5,FALSE),""),"")</f>
        <v/>
      </c>
      <c r="AR168" s="44"/>
      <c r="AS168" s="43"/>
      <c r="AT168" s="43"/>
      <c r="AU168" s="3" t="str">
        <f>IF(AND(G168&lt;&gt;"LIBSETS_SETTYPE_BATTLEGROUND",G168&lt;&gt;"LIBSETS_SETTYPE_SPECIAL"),IF(AV168&lt;&gt;"",VLOOKUP(AV168,'ESO zone constants'!$D$3:$H$4953,5,FALSE),""),"")</f>
        <v/>
      </c>
      <c r="AW168" s="44"/>
      <c r="AX168" s="43"/>
      <c r="AY168" s="43"/>
      <c r="AZ168" s="83" t="s">
        <v>2668</v>
      </c>
      <c r="BA168" s="83"/>
      <c r="BB168" s="83"/>
      <c r="BC168" s="21" t="str">
        <f>IF(A168="???","--","")&amp;IF(F168&lt;&gt;"Not in the game (anymore)",IF(A168&lt;&gt;"",CONCATENATE("[",A168,"] = {wayshrines={")&amp;IF(K168&lt;&gt;"",CONCATENATE(K168,","),"")&amp;IF(L168&lt;&gt;"",CONCATENATE(L168,","),"")&amp;IF(M168&lt;&gt;"",CONCATENATE(M168,","),"")&amp;CONCATENATE("}")&amp;IF(VALUE(N168)&gt;0,CONCATENATE(", traitsNeeded=",N168),"")&amp;CONCATENATE(", dlcId=",IF(T168&lt;&gt;"",T168,"DLC_BASE_GAME")),""),"")</f>
        <v>[199] = {wayshrines={-1,-1,-1,}, dlcId=DLC_IMPERIAL_CITY</v>
      </c>
      <c r="BD168" s="21" t="str">
        <f>IF(F168&lt;&gt;"Not in the game (anymore)",IF(A168&lt;&gt;"",IF(Q168&lt;&gt;"",CONCATENATE(", zoneIds={",Q168),"")&amp;IF(Z168&lt;&gt;"",CONCATENATE(",",Z168),"")&amp;IF(AF168&lt;&gt;"",CONCATENATE(",",AF168),"")&amp;IF(AK168&lt;&gt;"",CONCATENATE(",",AK168),"")&amp;IF(AP168&lt;&gt;"",CONCATENATE(",",AP168),"")&amp;IF(AU168&lt;&gt;"",CONCATENATE(",",AU168),"")&amp;IF(Q168&lt;&gt;"",CONCATENATE("}",""),"")&amp;IF(OR(I168="true",I168="false",I168&lt;&gt;""), CONCATENATE(", veteran=", I168), ""),""),"")</f>
        <v>, zoneIds={643}, veteran=false</v>
      </c>
      <c r="BE168" s="21" t="str">
        <f>IF(A168&lt;&gt;"",IF(F168&lt;&gt;"Not in the game (anymore)",IF(A168&lt;&gt;"",", setType="&amp;G168,"")&amp;IF(J168="true",", multiTrialSet=true",""),"")
&amp; IF(AND(H168&lt;&gt;"",ISNUMBER(H168)),", undauntedChestId=" &amp; H168,""),"")</f>
        <v>, setType=LIBSETS_SETTYPE_IMPERIALCITY</v>
      </c>
      <c r="BF168" s="21" t="str">
        <f>IF(A168&lt;&gt;"",IF(F168&lt;&gt;"Not in the game (anymore)",IF(AZ168&lt;&gt;"",", isProcSetAllowedInPvP="&amp; AZ168,"")
&amp; IF(F168&lt;&gt;"Not in the game (anymore)",
  IF(V168&lt;&gt;"",", dropMechanic={"&amp;V168&amp;IF(AB168&lt;&gt;"",","&amp;AB168,"")&amp;IF(AH168&lt;&gt;"",","&amp;AH168,"")&amp;IF(AM168&lt;&gt;"",","&amp;AM168,"")&amp;IF(AR168&lt;&gt;"",","&amp;AR168,"")&amp;IF(AW168&lt;&gt;"",","&amp;AW168,"")&amp;"}"
     &amp;IF(OR(W168&lt;&gt;"",AC168&lt;&gt;"",AI168&lt;&gt;"",AN168&lt;&gt;"",AS168&lt;&gt;"",AX168&lt;&gt;"",X168&lt;&gt;"",AD168&lt;&gt;"",AJ168&lt;&gt;"",AO168&lt;&gt;"",AT168&lt;&gt;"",AY168&lt;&gt;""),", dropMechanicDropLocationNames={"
        &amp; IF(OR(W168&lt;&gt;"",AC168&lt;&gt;"",AI168&lt;&gt;"",AN168&lt;&gt;"",AS168&lt;&gt;"",AX168&lt;&gt;""),"['en']={"&amp;IF(W168&lt;&gt;"","'"&amp;W168&amp;"',","'',")&amp;IF(AC168&lt;&gt;"","'"&amp;AC168&amp;"',","'',")&amp;IF(AI168&lt;&gt;"","'"&amp;AI168&amp;"',","'',")&amp;IF(AN168&lt;&gt;"","'"&amp;AN168&amp;"',","'',")&amp;IF(AS168&lt;&gt;"","'"&amp;AS168&amp;"',","'',")&amp;IF(AX168&lt;&gt;"","'"&amp;AX168&amp;"',","'',")&amp;"},","")
        &amp; IF(OR(X168&lt;&gt;"",AD168&lt;&gt;"",AJ168&lt;&gt;"",AO168&lt;&gt;"",AT168&lt;&gt;"",AY168&lt;&gt;""),"['de']={"&amp;IF(X168&lt;&gt;"","'"&amp;X168&amp;"',","'',")&amp;IF(AD168&lt;&gt;"","'"&amp;AD168&amp;"',","'',")&amp;IF(AJ168&lt;&gt;"","'"&amp;AJ168&amp;"',","'',")&amp;IF(AO168&lt;&gt;"","'"&amp;AO168&amp;"',","'',")&amp;IF(AT168&lt;&gt;"","'"&amp;AT168&amp;"',","'',")&amp;IF(AY168&lt;&gt;"","'"&amp;AY168&amp;"',","'',")&amp;"},","")
     &amp; "}",""),"")),""),"")</f>
        <v>, isProcSetAllowedInPvP=1, dropMechanic={LIBSETS_DROP_MECHANIC_TELVAR_EQUIPMENT_LOCKBOX_MERCHANT}</v>
      </c>
      <c r="BG168" s="21" t="str">
        <f>IF(A168&lt;&gt;"",IF(F168&lt;&gt;"Not in the game (anymore)",
IF(OR(BA168&lt;&gt;"",BB168&lt;&gt;""),", addTooltip={" &amp; IF(BA168&lt;&gt;"","['en']='"&amp; BA168 &amp; "',","")  &amp; IF(AND(BA168&lt;&gt;"",BA168&lt;&gt;BB168), IF(BB168&lt;&gt;"","['de']='"&amp; BB168 &amp; "',",""),"") &amp; "},","")
&amp; "},"
&amp; IF(C168&lt;&gt;"",CONCATENATE(" --",C168," / ",B168,"   [",IF(R168&lt;&gt;"",R168,""),IF(AA168&lt;&gt;"",", "&amp;AA168,""),IF(AG168&lt;&gt;"",", "&amp;AG168,""),IF(AL168&lt;&gt;"",", "&amp;AL168,""),IF(AQ168&lt;&gt;"",", "&amp;AQ168,""),IF(AV168&lt;&gt;"",", "&amp;AV168,""),"]")),""),"")</f>
        <v>}, --Shield Breaker / Schildbrecher   [Imperial Sewers]</v>
      </c>
    </row>
    <row r="169" spans="1:59" x14ac:dyDescent="0.25">
      <c r="A169" s="12">
        <v>200</v>
      </c>
      <c r="B169" t="s">
        <v>991</v>
      </c>
      <c r="C169" t="s">
        <v>992</v>
      </c>
      <c r="D169" s="3">
        <f>A169</f>
        <v>200</v>
      </c>
      <c r="G169" s="8" t="s">
        <v>1478</v>
      </c>
      <c r="I169" t="s">
        <v>91</v>
      </c>
      <c r="J169" t="s">
        <v>91</v>
      </c>
      <c r="K169">
        <v>-1</v>
      </c>
      <c r="L169">
        <v>-1</v>
      </c>
      <c r="M169">
        <v>-1</v>
      </c>
      <c r="O169" s="65" t="s">
        <v>448</v>
      </c>
      <c r="Q169" s="3">
        <f>IF(AND(G169&lt;&gt;"LIBSETS_SETTYPE_BATTLEGROUND",G169&lt;&gt;"LIBSETS_SETTYPE_SPECIAL"), IF(R169&lt;&gt;"",VLOOKUP(R169,'ESO zone constants'!$D$3:$H$10001,5,FALSE),""),"")</f>
        <v>643</v>
      </c>
      <c r="R169" t="str">
        <f>IF(AND(O169&lt;&gt;"",NOT(ISERROR(O169))),O169,
IF(AND(P169&lt;&gt;"",ISNUMBER(P169),P169&gt;0,NOT(ISNA(P169))),VLOOKUP(P169,'ESO zone constants'!$A$3:$D$9999,4,FALSE),
IF(AND(K169&lt;&gt;"",K169&gt;0,NOT(ISERROR(K169))),VLOOKUP(K169,'ESO dumped WayshrineInfo'!$K$3:$N$9994,4,FALSE),"")))</f>
        <v>Imperial Sewers</v>
      </c>
      <c r="T169" s="19" t="str">
        <f>IF(AND(S169&lt;&gt;"",NOT(ISERROR(S169))),S169,IF(Q169&lt;&gt;"",IF(NOT(ISERROR(VLOOKUP(Q169,'ESO Dungeon constants'!$D$3:$H$9999,5,FALSE))),VLOOKUP(Q169,'ESO Dungeon constants'!$D$3:$I$9999,6,FALSE),VLOOKUP(Q169,'ESO zone constants'!$H$3:$K$9987,4,FALSE)),""))</f>
        <v>DLC_IMPERIAL_CITY</v>
      </c>
      <c r="U169" s="3" t="str">
        <f>IF(T169&lt;&gt;"",VLOOKUP(T169,'LibSets constants'!$B$4:$C$1003,2,FALSE),"")</f>
        <v>Imperial City</v>
      </c>
      <c r="V169" s="33" t="s">
        <v>2792</v>
      </c>
      <c r="Y169" s="65"/>
      <c r="Z169" s="3" t="str">
        <f>IF(AND(G169&lt;&gt;"LIBSETS_SETTYPE_BATTLEGROUND",G169&lt;&gt;"LIBSETS_SETTYPE_SPECIAL"),
IF(AND(Y169&lt;&gt;"",ISNUMBER(Y169),NOT(ISNA(Y169))),Y169,
   IF(AND(L169&lt;&gt;"",ISNUMBER(L169),L169&gt;0,NOT(ISNA(L169))),VLOOKUP(L169,'ESO dumped WayshrineInfo'!$K$3:$L$9994,2,FALSE),"")
),"")</f>
        <v/>
      </c>
      <c r="AA169" t="str">
        <f>IF(AND(Z169&lt;&gt;"",ISNUMBER(Z169),NOT(ISNA(Z169))),VLOOKUP(Z169,'ESO zone constants'!$A$3:$D$9999,4,FALSE),"")</f>
        <v/>
      </c>
      <c r="AC169" s="43" t="str">
        <f>IF(AB169&lt;&gt;"",IF(AB169&lt;&gt;"LIBSETS_DROP_MECHANIC_MONSTER_NAME",VLOOKUP(AB169,'LibSets constants'!$I$4:$L$1003,3,FALSE),""),"")</f>
        <v/>
      </c>
      <c r="AD169" s="43" t="str">
        <f>IF(AB169&lt;&gt;"",IF(AB169&lt;&gt;"LIBSETS_DROP_MECHANIC_MONSTER_NAME",VLOOKUP(AB169,'LibSets constants'!$I$4:$L$1003,4,FALSE),""),"")</f>
        <v/>
      </c>
      <c r="AE169" s="43"/>
      <c r="AF169" s="3" t="str">
        <f>IF(AND(G169&lt;&gt;"LIBSETS_SETTYPE_BATTLEGROUND",G169&lt;&gt;"LIBSETS_SETTYPE_SPECIAL"),
IF(AND(AE169&lt;&gt;"",ISNUMBER(AE169),NOT(ISNA(AE169))),AE169,
   IF(AND(M169&lt;&gt;"",ISNUMBER(M169),M169&gt;0,NOT(ISNA(M169))),VLOOKUP(M169,'ESO dumped WayshrineInfo'!$K$3:$L$9994,2,FALSE),"")
),"")</f>
        <v/>
      </c>
      <c r="AG169" t="str">
        <f>IF(AND(AF169&lt;&gt;"",ISNUMBER(AF169),NOT(ISNA(AF169))),VLOOKUP(AF169,'ESO zone constants'!$A$3:$D$9999,4,FALSE),"")</f>
        <v/>
      </c>
      <c r="AH169" s="44"/>
      <c r="AI169" s="43"/>
      <c r="AJ169" s="43"/>
      <c r="AK169" s="3" t="str">
        <f>IF(AND(G169&lt;&gt;"LIBSETS_SETTYPE_BATTLEGROUND",G169&lt;&gt;"LIBSETS_SETTYPE_SPECIAL"),IF(AL169&lt;&gt;"",VLOOKUP(AL169,'ESO zone constants'!$D$3:$H$4953,5,FALSE),""),"")</f>
        <v/>
      </c>
      <c r="AM169" s="44"/>
      <c r="AN169" s="43"/>
      <c r="AO169" s="43"/>
      <c r="AP169" s="3" t="str">
        <f>IF(AND(G169&lt;&gt;"LIBSETS_SETTYPE_BATTLEGROUND",G169&lt;&gt;"LIBSETS_SETTYPE_SPECIAL"),IF(AQ169&lt;&gt;"",VLOOKUP(AQ169,'ESO zone constants'!$D$3:$H$4953,5,FALSE),""),"")</f>
        <v/>
      </c>
      <c r="AR169" s="44"/>
      <c r="AS169" s="43"/>
      <c r="AT169" s="43"/>
      <c r="AU169" s="3" t="str">
        <f>IF(AND(G169&lt;&gt;"LIBSETS_SETTYPE_BATTLEGROUND",G169&lt;&gt;"LIBSETS_SETTYPE_SPECIAL"),IF(AV169&lt;&gt;"",VLOOKUP(AV169,'ESO zone constants'!$D$3:$H$4953,5,FALSE),""),"")</f>
        <v/>
      </c>
      <c r="AW169" s="44"/>
      <c r="AX169" s="43"/>
      <c r="AY169" s="43"/>
      <c r="AZ169" s="83" t="s">
        <v>2667</v>
      </c>
      <c r="BA169" s="83"/>
      <c r="BB169" s="83"/>
      <c r="BC169" s="21" t="str">
        <f>IF(A169="???","--","")&amp;IF(F169&lt;&gt;"Not in the game (anymore)",IF(A169&lt;&gt;"",CONCATENATE("[",A169,"] = {wayshrines={")&amp;IF(K169&lt;&gt;"",CONCATENATE(K169,","),"")&amp;IF(L169&lt;&gt;"",CONCATENATE(L169,","),"")&amp;IF(M169&lt;&gt;"",CONCATENATE(M169,","),"")&amp;CONCATENATE("}")&amp;IF(VALUE(N169)&gt;0,CONCATENATE(", traitsNeeded=",N169),"")&amp;CONCATENATE(", dlcId=",IF(T169&lt;&gt;"",T169,"DLC_BASE_GAME")),""),"")</f>
        <v>[200] = {wayshrines={-1,-1,-1,}, dlcId=DLC_IMPERIAL_CITY</v>
      </c>
      <c r="BD169" s="21" t="str">
        <f>IF(F169&lt;&gt;"Not in the game (anymore)",IF(A169&lt;&gt;"",IF(Q169&lt;&gt;"",CONCATENATE(", zoneIds={",Q169),"")&amp;IF(Z169&lt;&gt;"",CONCATENATE(",",Z169),"")&amp;IF(AF169&lt;&gt;"",CONCATENATE(",",AF169),"")&amp;IF(AK169&lt;&gt;"",CONCATENATE(",",AK169),"")&amp;IF(AP169&lt;&gt;"",CONCATENATE(",",AP169),"")&amp;IF(AU169&lt;&gt;"",CONCATENATE(",",AU169),"")&amp;IF(Q169&lt;&gt;"",CONCATENATE("}",""),"")&amp;IF(OR(I169="true",I169="false",I169&lt;&gt;""), CONCATENATE(", veteran=", I169), ""),""),"")</f>
        <v>, zoneIds={643}, veteran=false</v>
      </c>
      <c r="BE169" s="21" t="str">
        <f>IF(A169&lt;&gt;"",IF(F169&lt;&gt;"Not in the game (anymore)",IF(A169&lt;&gt;"",", setType="&amp;G169,"")&amp;IF(J169="true",", multiTrialSet=true",""),"")
&amp; IF(AND(H169&lt;&gt;"",ISNUMBER(H169)),", undauntedChestId=" &amp; H169,""),"")</f>
        <v>, setType=LIBSETS_SETTYPE_IMPERIALCITY</v>
      </c>
      <c r="BF169" s="21" t="str">
        <f>IF(A169&lt;&gt;"",IF(F169&lt;&gt;"Not in the game (anymore)",IF(AZ169&lt;&gt;"",", isProcSetAllowedInPvP="&amp; AZ169,"")
&amp; IF(F169&lt;&gt;"Not in the game (anymore)",
  IF(V169&lt;&gt;"",", dropMechanic={"&amp;V169&amp;IF(AB169&lt;&gt;"",","&amp;AB169,"")&amp;IF(AH169&lt;&gt;"",","&amp;AH169,"")&amp;IF(AM169&lt;&gt;"",","&amp;AM169,"")&amp;IF(AR169&lt;&gt;"",","&amp;AR169,"")&amp;IF(AW169&lt;&gt;"",","&amp;AW169,"")&amp;"}"
     &amp;IF(OR(W169&lt;&gt;"",AC169&lt;&gt;"",AI169&lt;&gt;"",AN169&lt;&gt;"",AS169&lt;&gt;"",AX169&lt;&gt;"",X169&lt;&gt;"",AD169&lt;&gt;"",AJ169&lt;&gt;"",AO169&lt;&gt;"",AT169&lt;&gt;"",AY169&lt;&gt;""),", dropMechanicDropLocationNames={"
        &amp; IF(OR(W169&lt;&gt;"",AC169&lt;&gt;"",AI169&lt;&gt;"",AN169&lt;&gt;"",AS169&lt;&gt;"",AX169&lt;&gt;""),"['en']={"&amp;IF(W169&lt;&gt;"","'"&amp;W169&amp;"',","'',")&amp;IF(AC169&lt;&gt;"","'"&amp;AC169&amp;"',","'',")&amp;IF(AI169&lt;&gt;"","'"&amp;AI169&amp;"',","'',")&amp;IF(AN169&lt;&gt;"","'"&amp;AN169&amp;"',","'',")&amp;IF(AS169&lt;&gt;"","'"&amp;AS169&amp;"',","'',")&amp;IF(AX169&lt;&gt;"","'"&amp;AX169&amp;"',","'',")&amp;"},","")
        &amp; IF(OR(X169&lt;&gt;"",AD169&lt;&gt;"",AJ169&lt;&gt;"",AO169&lt;&gt;"",AT169&lt;&gt;"",AY169&lt;&gt;""),"['de']={"&amp;IF(X169&lt;&gt;"","'"&amp;X169&amp;"',","'',")&amp;IF(AD169&lt;&gt;"","'"&amp;AD169&amp;"',","'',")&amp;IF(AJ169&lt;&gt;"","'"&amp;AJ169&amp;"',","'',")&amp;IF(AO169&lt;&gt;"","'"&amp;AO169&amp;"',","'',")&amp;IF(AT169&lt;&gt;"","'"&amp;AT169&amp;"',","'',")&amp;IF(AY169&lt;&gt;"","'"&amp;AY169&amp;"',","'',")&amp;"},","")
     &amp; "}",""),"")),""),"")</f>
        <v>, dropMechanic={LIBSETS_DROP_MECHANIC_TELVAR_EQUIPMENT_LOCKBOX_MERCHANT}</v>
      </c>
      <c r="BG169" s="21" t="str">
        <f>IF(A169&lt;&gt;"",IF(F169&lt;&gt;"Not in the game (anymore)",
IF(OR(BA169&lt;&gt;"",BB169&lt;&gt;""),", addTooltip={" &amp; IF(BA169&lt;&gt;"","['en']='"&amp; BA169 &amp; "',","")  &amp; IF(AND(BA169&lt;&gt;"",BA169&lt;&gt;BB169), IF(BB169&lt;&gt;"","['de']='"&amp; BB169 &amp; "',",""),"") &amp; "},","")
&amp; "},"
&amp; IF(C169&lt;&gt;"",CONCATENATE(" --",C169," / ",B169,"   [",IF(R169&lt;&gt;"",R169,""),IF(AA169&lt;&gt;"",", "&amp;AA169,""),IF(AG169&lt;&gt;"",", "&amp;AG169,""),IF(AL169&lt;&gt;"",", "&amp;AL169,""),IF(AQ169&lt;&gt;"",", "&amp;AQ169,""),IF(AV169&lt;&gt;"",", "&amp;AV169,""),"]")),""),"")</f>
        <v>}, --Phoenix / Phönix   [Imperial Sewers]</v>
      </c>
    </row>
    <row r="170" spans="1:59" x14ac:dyDescent="0.25">
      <c r="A170" s="12">
        <v>201</v>
      </c>
      <c r="B170" t="s">
        <v>993</v>
      </c>
      <c r="C170" t="s">
        <v>994</v>
      </c>
      <c r="D170" s="3">
        <f>A170</f>
        <v>201</v>
      </c>
      <c r="G170" s="8" t="s">
        <v>1478</v>
      </c>
      <c r="I170" t="s">
        <v>91</v>
      </c>
      <c r="J170" t="s">
        <v>91</v>
      </c>
      <c r="K170">
        <v>-1</v>
      </c>
      <c r="L170">
        <v>-1</v>
      </c>
      <c r="M170">
        <v>-1</v>
      </c>
      <c r="O170" s="65" t="s">
        <v>448</v>
      </c>
      <c r="Q170" s="3">
        <f>IF(AND(G170&lt;&gt;"LIBSETS_SETTYPE_BATTLEGROUND",G170&lt;&gt;"LIBSETS_SETTYPE_SPECIAL"), IF(R170&lt;&gt;"",VLOOKUP(R170,'ESO zone constants'!$D$3:$H$10001,5,FALSE),""),"")</f>
        <v>643</v>
      </c>
      <c r="R170" t="str">
        <f>IF(AND(O170&lt;&gt;"",NOT(ISERROR(O170))),O170,
IF(AND(P170&lt;&gt;"",ISNUMBER(P170),P170&gt;0,NOT(ISNA(P170))),VLOOKUP(P170,'ESO zone constants'!$A$3:$D$9999,4,FALSE),
IF(AND(K170&lt;&gt;"",K170&gt;0,NOT(ISERROR(K170))),VLOOKUP(K170,'ESO dumped WayshrineInfo'!$K$3:$N$9994,4,FALSE),"")))</f>
        <v>Imperial Sewers</v>
      </c>
      <c r="T170" s="19" t="str">
        <f>IF(AND(S170&lt;&gt;"",NOT(ISERROR(S170))),S170,IF(Q170&lt;&gt;"",IF(NOT(ISERROR(VLOOKUP(Q170,'ESO Dungeon constants'!$D$3:$H$9999,5,FALSE))),VLOOKUP(Q170,'ESO Dungeon constants'!$D$3:$I$9999,6,FALSE),VLOOKUP(Q170,'ESO zone constants'!$H$3:$K$9987,4,FALSE)),""))</f>
        <v>DLC_IMPERIAL_CITY</v>
      </c>
      <c r="U170" s="3" t="str">
        <f>IF(T170&lt;&gt;"",VLOOKUP(T170,'LibSets constants'!$B$4:$C$1003,2,FALSE),"")</f>
        <v>Imperial City</v>
      </c>
      <c r="V170" s="33" t="s">
        <v>2792</v>
      </c>
      <c r="Y170" s="65"/>
      <c r="Z170" s="3" t="str">
        <f>IF(AND(G170&lt;&gt;"LIBSETS_SETTYPE_BATTLEGROUND",G170&lt;&gt;"LIBSETS_SETTYPE_SPECIAL"),
IF(AND(Y170&lt;&gt;"",ISNUMBER(Y170),NOT(ISNA(Y170))),Y170,
   IF(AND(L170&lt;&gt;"",ISNUMBER(L170),L170&gt;0,NOT(ISNA(L170))),VLOOKUP(L170,'ESO dumped WayshrineInfo'!$K$3:$L$9994,2,FALSE),"")
),"")</f>
        <v/>
      </c>
      <c r="AA170" t="str">
        <f>IF(AND(Z170&lt;&gt;"",ISNUMBER(Z170),NOT(ISNA(Z170))),VLOOKUP(Z170,'ESO zone constants'!$A$3:$D$9999,4,FALSE),"")</f>
        <v/>
      </c>
      <c r="AC170" s="3" t="str">
        <f>IF(AB171&lt;&gt;"",IF(AB171&lt;&gt;"LIBSETS_DROP_MECHANIC_MONSTER_NAME",VLOOKUP(AB171,'LibSets constants'!$I$4:$L$1003,3,FALSE),""),"")</f>
        <v>Daily random dungeon reward mail</v>
      </c>
      <c r="AD170" s="3" t="str">
        <f>IF(AB171&lt;&gt;"",IF(AB171&lt;&gt;"LIBSETS_DROP_MECHANIC_MONSTER_NAME",VLOOKUP(AB171,'LibSets constants'!$I$4:$L$1003,4,FALSE),""),"")</f>
        <v>Tägliches Zufallsverlies Belohnungsemail</v>
      </c>
      <c r="AF170" s="3" t="str">
        <f>IF(AND(G170&lt;&gt;"LIBSETS_SETTYPE_BATTLEGROUND",G170&lt;&gt;"LIBSETS_SETTYPE_SPECIAL"),
IF(AND(AE170&lt;&gt;"",ISNUMBER(AE170),NOT(ISNA(AE170))),AE170,
   IF(AND(M170&lt;&gt;"",ISNUMBER(M170),M170&gt;0,NOT(ISNA(M170))),VLOOKUP(M170,'ESO dumped WayshrineInfo'!$K$3:$L$9994,2,FALSE),"")
),"")</f>
        <v/>
      </c>
      <c r="AG170" t="str">
        <f>IF(AND(AF170&lt;&gt;"",ISNUMBER(AF170),NOT(ISNA(AF170))),VLOOKUP(AF170,'ESO zone constants'!$A$3:$D$9999,4,FALSE),"")</f>
        <v/>
      </c>
      <c r="AH170" s="44"/>
      <c r="AK170" s="3" t="str">
        <f>IF(AND(G170&lt;&gt;"LIBSETS_SETTYPE_BATTLEGROUND",G170&lt;&gt;"LIBSETS_SETTYPE_SPECIAL"),IF(AL170&lt;&gt;"",VLOOKUP(AL170,'ESO zone constants'!$D$3:$H$4953,5,FALSE),""),"")</f>
        <v/>
      </c>
      <c r="AM170" s="44"/>
      <c r="AP170" s="3" t="str">
        <f>IF(AND(G170&lt;&gt;"LIBSETS_SETTYPE_BATTLEGROUND",G170&lt;&gt;"LIBSETS_SETTYPE_SPECIAL"),IF(AQ170&lt;&gt;"",VLOOKUP(AQ170,'ESO zone constants'!$D$3:$H$4953,5,FALSE),""),"")</f>
        <v/>
      </c>
      <c r="AR170" s="44"/>
      <c r="AU170" s="3" t="str">
        <f>IF(AND(G170&lt;&gt;"LIBSETS_SETTYPE_BATTLEGROUND",G170&lt;&gt;"LIBSETS_SETTYPE_SPECIAL"),IF(AV170&lt;&gt;"",VLOOKUP(AV170,'ESO zone constants'!$D$3:$H$4953,5,FALSE),""),"")</f>
        <v/>
      </c>
      <c r="AW170" s="44"/>
      <c r="AZ170" s="83" t="s">
        <v>2667</v>
      </c>
      <c r="BA170" s="83"/>
      <c r="BB170" s="83"/>
      <c r="BC170" s="21" t="str">
        <f>IF(A170="???","--","")&amp;IF(F170&lt;&gt;"Not in the game (anymore)",IF(A170&lt;&gt;"",CONCATENATE("[",A170,"] = {wayshrines={")&amp;IF(K170&lt;&gt;"",CONCATENATE(K170,","),"")&amp;IF(L170&lt;&gt;"",CONCATENATE(L170,","),"")&amp;IF(M170&lt;&gt;"",CONCATENATE(M170,","),"")&amp;CONCATENATE("}")&amp;IF(VALUE(N170)&gt;0,CONCATENATE(", traitsNeeded=",N170),"")&amp;CONCATENATE(", dlcId=",IF(T170&lt;&gt;"",T170,"DLC_BASE_GAME")),""),"")</f>
        <v>[201] = {wayshrines={-1,-1,-1,}, dlcId=DLC_IMPERIAL_CITY</v>
      </c>
      <c r="BD170" s="21" t="str">
        <f>IF(F170&lt;&gt;"Not in the game (anymore)",IF(A170&lt;&gt;"",IF(Q170&lt;&gt;"",CONCATENATE(", zoneIds={",Q170),"")&amp;IF(Z170&lt;&gt;"",CONCATENATE(",",Z170),"")&amp;IF(AF170&lt;&gt;"",CONCATENATE(",",AF170),"")&amp;IF(AK170&lt;&gt;"",CONCATENATE(",",AK170),"")&amp;IF(AP170&lt;&gt;"",CONCATENATE(",",AP170),"")&amp;IF(AU170&lt;&gt;"",CONCATENATE(",",AU170),"")&amp;IF(Q170&lt;&gt;"",CONCATENATE("}",""),"")&amp;IF(OR(I170="true",I170="false",I170&lt;&gt;""), CONCATENATE(", veteran=", I170), ""),""),"")</f>
        <v>, zoneIds={643}, veteran=false</v>
      </c>
      <c r="BE170" s="21" t="str">
        <f>IF(A170&lt;&gt;"",IF(F170&lt;&gt;"Not in the game (anymore)",IF(A170&lt;&gt;"",", setType="&amp;G170,"")&amp;IF(J170="true",", multiTrialSet=true",""),"")
&amp; IF(AND(H170&lt;&gt;"",ISNUMBER(H170)),", undauntedChestId=" &amp; H170,""),"")</f>
        <v>, setType=LIBSETS_SETTYPE_IMPERIALCITY</v>
      </c>
      <c r="BF170" s="21" t="str">
        <f>IF(A170&lt;&gt;"",IF(F170&lt;&gt;"Not in the game (anymore)",IF(AZ170&lt;&gt;"",", isProcSetAllowedInPvP="&amp; AZ170,"")
&amp; IF(F170&lt;&gt;"Not in the game (anymore)",
  IF(V170&lt;&gt;"",", dropMechanic={"&amp;V170&amp;IF(AB170&lt;&gt;"",","&amp;AB170,"")&amp;IF(AH170&lt;&gt;"",","&amp;AH170,"")&amp;IF(AM170&lt;&gt;"",","&amp;AM170,"")&amp;IF(AR170&lt;&gt;"",","&amp;AR170,"")&amp;IF(AW170&lt;&gt;"",","&amp;AW170,"")&amp;"}"
     &amp;IF(OR(W170&lt;&gt;"",AC170&lt;&gt;"",AI170&lt;&gt;"",AN170&lt;&gt;"",AS170&lt;&gt;"",AX170&lt;&gt;"",X170&lt;&gt;"",AD170&lt;&gt;"",AJ170&lt;&gt;"",AO170&lt;&gt;"",AT170&lt;&gt;"",AY170&lt;&gt;""),", dropMechanicDropLocationNames={"
        &amp; IF(OR(W170&lt;&gt;"",AC170&lt;&gt;"",AI170&lt;&gt;"",AN170&lt;&gt;"",AS170&lt;&gt;"",AX170&lt;&gt;""),"['en']={"&amp;IF(W170&lt;&gt;"","'"&amp;W170&amp;"',","'',")&amp;IF(AC170&lt;&gt;"","'"&amp;AC170&amp;"',","'',")&amp;IF(AI170&lt;&gt;"","'"&amp;AI170&amp;"',","'',")&amp;IF(AN170&lt;&gt;"","'"&amp;AN170&amp;"',","'',")&amp;IF(AS170&lt;&gt;"","'"&amp;AS170&amp;"',","'',")&amp;IF(AX170&lt;&gt;"","'"&amp;AX170&amp;"',","'',")&amp;"},","")
        &amp; IF(OR(X170&lt;&gt;"",AD170&lt;&gt;"",AJ170&lt;&gt;"",AO170&lt;&gt;"",AT170&lt;&gt;"",AY170&lt;&gt;""),"['de']={"&amp;IF(X170&lt;&gt;"","'"&amp;X170&amp;"',","'',")&amp;IF(AD170&lt;&gt;"","'"&amp;AD170&amp;"',","'',")&amp;IF(AJ170&lt;&gt;"","'"&amp;AJ170&amp;"',","'',")&amp;IF(AO170&lt;&gt;"","'"&amp;AO170&amp;"',","'',")&amp;IF(AT170&lt;&gt;"","'"&amp;AT170&amp;"',","'',")&amp;IF(AY170&lt;&gt;"","'"&amp;AY170&amp;"',","'',")&amp;"},","")
     &amp; "}",""),"")),""),"")</f>
        <v>, dropMechanic={LIBSETS_DROP_MECHANIC_TELVAR_EQUIPMENT_LOCKBOX_MERCHANT}, dropMechanicDropLocationNames={['en']={'','Daily random dungeon reward mail','','','','',},['de']={'','Tägliches Zufallsverlies Belohnungsemail','','','','',},}</v>
      </c>
      <c r="BG170" s="21" t="str">
        <f>IF(A170&lt;&gt;"",IF(F170&lt;&gt;"Not in the game (anymore)",
IF(OR(BA170&lt;&gt;"",BB170&lt;&gt;""),", addTooltip={" &amp; IF(BA170&lt;&gt;"","['en']='"&amp; BA170 &amp; "',","")  &amp; IF(AND(BA170&lt;&gt;"",BA170&lt;&gt;BB170), IF(BB170&lt;&gt;"","['de']='"&amp; BB170 &amp; "',",""),"") &amp; "},","")
&amp; "},"
&amp; IF(C170&lt;&gt;"",CONCATENATE(" --",C170," / ",B170,"   [",IF(R170&lt;&gt;"",R170,""),IF(AA170&lt;&gt;"",", "&amp;AA170,""),IF(AG170&lt;&gt;"",", "&amp;AG170,""),IF(AL170&lt;&gt;"",", "&amp;AL170,""),IF(AQ170&lt;&gt;"",", "&amp;AQ170,""),IF(AV170&lt;&gt;"",", "&amp;AV170,""),"]")),""),"")</f>
        <v>}, --Reactive Armor / Reaktive Rüstung   [Imperial Sewers]</v>
      </c>
    </row>
    <row r="171" spans="1:59" x14ac:dyDescent="0.25">
      <c r="A171" s="12">
        <v>204</v>
      </c>
      <c r="B171" t="s">
        <v>995</v>
      </c>
      <c r="C171" t="s">
        <v>996</v>
      </c>
      <c r="D171" s="3">
        <f>A171</f>
        <v>204</v>
      </c>
      <c r="G171" s="8" t="s">
        <v>1476</v>
      </c>
      <c r="I171" t="s">
        <v>91</v>
      </c>
      <c r="J171" t="s">
        <v>91</v>
      </c>
      <c r="K171">
        <v>-1</v>
      </c>
      <c r="L171">
        <v>-1</v>
      </c>
      <c r="M171">
        <v>-1</v>
      </c>
      <c r="P171" s="65">
        <v>584</v>
      </c>
      <c r="Q171" s="3">
        <f>IF(AND(G171&lt;&gt;"LIBSETS_SETTYPE_BATTLEGROUND",G171&lt;&gt;"LIBSETS_SETTYPE_SPECIAL"), IF(R171&lt;&gt;"",VLOOKUP(R171,'ESO zone constants'!$D$3:$H$10001,5,FALSE),""),"")</f>
        <v>584</v>
      </c>
      <c r="R171" t="str">
        <f>IF(AND(O171&lt;&gt;"",NOT(ISERROR(O171))),O171,
IF(AND(P171&lt;&gt;"",ISNUMBER(P171),P171&gt;0,NOT(ISNA(P171))),VLOOKUP(P171,'ESO zone constants'!$A$3:$D$9999,4,FALSE),
IF(AND(K171&lt;&gt;"",K171&gt;0,NOT(ISERROR(K171))),VLOOKUP(K171,'ESO dumped WayshrineInfo'!$K$3:$N$9994,4,FALSE),"")))</f>
        <v>Imperial City</v>
      </c>
      <c r="T171" s="19" t="str">
        <f>IF(AND(S171&lt;&gt;"",NOT(ISERROR(S171))),S171,IF(Q171&lt;&gt;"",IF(NOT(ISERROR(VLOOKUP(Q171,'ESO Dungeon constants'!$D$3:$H$9999,5,FALSE))),VLOOKUP(Q171,'ESO Dungeon constants'!$D$3:$I$9999,6,FALSE),VLOOKUP(Q171,'ESO zone constants'!$H$3:$K$9987,4,FALSE)),""))</f>
        <v>DLC_BASE_GAME</v>
      </c>
      <c r="U171" s="3" t="str">
        <f>IF(T171&lt;&gt;"",VLOOKUP(T171,'LibSets constants'!$B$4:$C$1003,2,FALSE),"")</f>
        <v>Included in base game</v>
      </c>
      <c r="V171" s="33" t="s">
        <v>1581</v>
      </c>
      <c r="Y171" s="65"/>
      <c r="Z171" s="3" t="str">
        <f>IF(AND(G171&lt;&gt;"LIBSETS_SETTYPE_BATTLEGROUND",G171&lt;&gt;"LIBSETS_SETTYPE_SPECIAL"),
IF(AND(Y171&lt;&gt;"",ISNUMBER(Y171),NOT(ISNA(Y171))),Y171,
   IF(AND(L171&lt;&gt;"",ISNUMBER(L171),L171&gt;0,NOT(ISNA(L171))),VLOOKUP(L171,'ESO dumped WayshrineInfo'!$K$3:$L$9994,2,FALSE),"")
),"")</f>
        <v/>
      </c>
      <c r="AA171" t="str">
        <f>IF(AND(Z171&lt;&gt;"",ISNUMBER(Z171),NOT(ISNA(Z171))),VLOOKUP(Z171,'ESO zone constants'!$A$3:$D$9999,4,FALSE),"")</f>
        <v/>
      </c>
      <c r="AB171" s="33" t="s">
        <v>1578</v>
      </c>
      <c r="AC171" s="3" t="s">
        <v>3361</v>
      </c>
      <c r="AD171" s="3" t="s">
        <v>3362</v>
      </c>
      <c r="AE171" s="43"/>
      <c r="AF171" s="3" t="str">
        <f>IF(AND(G171&lt;&gt;"LIBSETS_SETTYPE_BATTLEGROUND",G171&lt;&gt;"LIBSETS_SETTYPE_SPECIAL"),
IF(AND(AE171&lt;&gt;"",ISNUMBER(AE171),NOT(ISNA(AE171))),AE171,
   IF(AND(M171&lt;&gt;"",ISNUMBER(M171),M171&gt;0,NOT(ISNA(M171))),VLOOKUP(M171,'ESO dumped WayshrineInfo'!$K$3:$L$9994,2,FALSE),"")
),"")</f>
        <v/>
      </c>
      <c r="AG171" t="str">
        <f>IF(AND(AF171&lt;&gt;"",ISNUMBER(AF171),NOT(ISNA(AF171))),VLOOKUP(AF171,'ESO zone constants'!$A$3:$D$9999,4,FALSE),"")</f>
        <v/>
      </c>
      <c r="AH171" s="44"/>
      <c r="AI171" s="43"/>
      <c r="AJ171" s="43"/>
      <c r="AK171" s="3" t="str">
        <f>IF(AND(G171&lt;&gt;"LIBSETS_SETTYPE_BATTLEGROUND",G171&lt;&gt;"LIBSETS_SETTYPE_SPECIAL"),IF(AL171&lt;&gt;"",VLOOKUP(AL171,'ESO zone constants'!$D$3:$H$4953,5,FALSE),""),"")</f>
        <v/>
      </c>
      <c r="AM171" s="44"/>
      <c r="AN171" s="43"/>
      <c r="AO171" s="43"/>
      <c r="AP171" s="3" t="str">
        <f>IF(AND(G171&lt;&gt;"LIBSETS_SETTYPE_BATTLEGROUND",G171&lt;&gt;"LIBSETS_SETTYPE_SPECIAL"),IF(AQ171&lt;&gt;"",VLOOKUP(AQ171,'ESO zone constants'!$D$3:$H$4953,5,FALSE),""),"")</f>
        <v/>
      </c>
      <c r="AR171" s="44"/>
      <c r="AS171" s="43"/>
      <c r="AT171" s="43"/>
      <c r="AU171" s="3" t="str">
        <f>IF(AND(G171&lt;&gt;"LIBSETS_SETTYPE_BATTLEGROUND",G171&lt;&gt;"LIBSETS_SETTYPE_SPECIAL"),IF(AV171&lt;&gt;"",VLOOKUP(AV171,'ESO zone constants'!$D$3:$H$4953,5,FALSE),""),"")</f>
        <v/>
      </c>
      <c r="AW171" s="44"/>
      <c r="AX171" s="43"/>
      <c r="AY171" s="43"/>
      <c r="AZ171" s="83" t="s">
        <v>2668</v>
      </c>
      <c r="BA171" s="83"/>
      <c r="BB171" s="83"/>
      <c r="BC171" s="21" t="str">
        <f>IF(A171="???","--","")&amp;IF(F171&lt;&gt;"Not in the game (anymore)",IF(A171&lt;&gt;"",CONCATENATE("[",A171,"] = {wayshrines={")&amp;IF(K171&lt;&gt;"",CONCATENATE(K171,","),"")&amp;IF(L171&lt;&gt;"",CONCATENATE(L171,","),"")&amp;IF(M171&lt;&gt;"",CONCATENATE(M171,","),"")&amp;CONCATENATE("}")&amp;IF(VALUE(N171)&gt;0,CONCATENATE(", traitsNeeded=",N171),"")&amp;CONCATENATE(", dlcId=",IF(T171&lt;&gt;"",T171,"DLC_BASE_GAME")),""),"")</f>
        <v>[204] = {wayshrines={-1,-1,-1,}, dlcId=DLC_BASE_GAME</v>
      </c>
      <c r="BD171" s="21" t="str">
        <f>IF(F171&lt;&gt;"Not in the game (anymore)",IF(A171&lt;&gt;"",IF(Q171&lt;&gt;"",CONCATENATE(", zoneIds={",Q171),"")&amp;IF(Z171&lt;&gt;"",CONCATENATE(",",Z171),"")&amp;IF(AF171&lt;&gt;"",CONCATENATE(",",AF171),"")&amp;IF(AK171&lt;&gt;"",CONCATENATE(",",AK171),"")&amp;IF(AP171&lt;&gt;"",CONCATENATE(",",AP171),"")&amp;IF(AU171&lt;&gt;"",CONCATENATE(",",AU171),"")&amp;IF(Q171&lt;&gt;"",CONCATENATE("}",""),"")&amp;IF(OR(I171="true",I171="false",I171&lt;&gt;""), CONCATENATE(", veteran=", I171), ""),""),"")</f>
        <v>, zoneIds={584}, veteran=false</v>
      </c>
      <c r="BE171" s="21" t="str">
        <f>IF(A171&lt;&gt;"",IF(F171&lt;&gt;"Not in the game (anymore)",IF(A171&lt;&gt;"",", setType="&amp;G171,"")&amp;IF(J171="true",", multiTrialSet=true",""),"")
&amp; IF(AND(H171&lt;&gt;"",ISNUMBER(H171)),", undauntedChestId=" &amp; H171,""),"")</f>
        <v>, setType=LIBSETS_SETTYPE_DAILYRANDOMDUNGEONANDICREWARD</v>
      </c>
      <c r="BF171" s="21" t="str">
        <f>IF(A171&lt;&gt;"",IF(F171&lt;&gt;"Not in the game (anymore)",IF(AZ171&lt;&gt;"",", isProcSetAllowedInPvP="&amp; AZ171,"")
&amp; IF(F171&lt;&gt;"Not in the game (anymore)",
  IF(V171&lt;&gt;"",", dropMechanic={"&amp;V171&amp;IF(AB171&lt;&gt;"",","&amp;AB171,"")&amp;IF(AH171&lt;&gt;"",","&amp;AH171,"")&amp;IF(AM171&lt;&gt;"",","&amp;AM171,"")&amp;IF(AR171&lt;&gt;"",","&amp;AR171,"")&amp;IF(AW171&lt;&gt;"",","&amp;AW171,"")&amp;"}"
     &amp;IF(OR(W171&lt;&gt;"",AC171&lt;&gt;"",AI171&lt;&gt;"",AN171&lt;&gt;"",AS171&lt;&gt;"",AX171&lt;&gt;"",X171&lt;&gt;"",AD171&lt;&gt;"",AJ171&lt;&gt;"",AO171&lt;&gt;"",AT171&lt;&gt;"",AY171&lt;&gt;""),", dropMechanicDropLocationNames={"
        &amp; IF(OR(W171&lt;&gt;"",AC171&lt;&gt;"",AI171&lt;&gt;"",AN171&lt;&gt;"",AS171&lt;&gt;"",AX171&lt;&gt;""),"['en']={"&amp;IF(W171&lt;&gt;"","'"&amp;W171&amp;"',","'',")&amp;IF(AC171&lt;&gt;"","'"&amp;AC171&amp;"',","'',")&amp;IF(AI171&lt;&gt;"","'"&amp;AI171&amp;"',","'',")&amp;IF(AN171&lt;&gt;"","'"&amp;AN171&amp;"',","'',")&amp;IF(AS171&lt;&gt;"","'"&amp;AS171&amp;"',","'',")&amp;IF(AX171&lt;&gt;"","'"&amp;AX171&amp;"',","'',")&amp;"},","")
        &amp; IF(OR(X171&lt;&gt;"",AD171&lt;&gt;"",AJ171&lt;&gt;"",AO171&lt;&gt;"",AT171&lt;&gt;"",AY171&lt;&gt;""),"['de']={"&amp;IF(X171&lt;&gt;"","'"&amp;X171&amp;"',","'',")&amp;IF(AD171&lt;&gt;"","'"&amp;AD171&amp;"',","'',")&amp;IF(AJ171&lt;&gt;"","'"&amp;AJ171&amp;"',","'',")&amp;IF(AO171&lt;&gt;"","'"&amp;AO171&amp;"',","'',")&amp;IF(AT171&lt;&gt;"","'"&amp;AT171&amp;"',","'',")&amp;IF(AY171&lt;&gt;"","'"&amp;AY171&amp;"',","'',")&amp;"},","")
     &amp; "}",""),"")),""),"")</f>
        <v>, isProcSetAllowedInPvP=1, dropMechanic={LIBSETS_DROP_MECHANIC_IMPERIAL_CITY_VAULTS,LIBSETS_DROP_MECHANIC_MAIL_DAILY_RANDOM_DUNGEON_REWARD}, dropMechanicDropLocationNames={['en']={'','By mail','','','','',},['de']={'','Durch Nachricht','','','','',},}</v>
      </c>
      <c r="BG171" s="21" t="str">
        <f>IF(A171&lt;&gt;"",IF(F171&lt;&gt;"Not in the game (anymore)",
IF(OR(BA171&lt;&gt;"",BB171&lt;&gt;""),", addTooltip={" &amp; IF(BA171&lt;&gt;"","['en']='"&amp; BA171 &amp; "',","")  &amp; IF(AND(BA171&lt;&gt;"",BA171&lt;&gt;BB171), IF(BB171&lt;&gt;"","['de']='"&amp; BB171 &amp; "',",""),"") &amp; "},","")
&amp; "},"
&amp; IF(C171&lt;&gt;"",CONCATENATE(" --",C171," / ",B171,"   [",IF(R171&lt;&gt;"",R171,""),IF(AA171&lt;&gt;"",", "&amp;AA171,""),IF(AG171&lt;&gt;"",", "&amp;AG171,""),IF(AL171&lt;&gt;"",", "&amp;AL171,""),IF(AQ171&lt;&gt;"",", "&amp;AQ171,""),IF(AV171&lt;&gt;"",", "&amp;AV171,""),"]")),""),"")</f>
        <v>}, --Endurance / Beständigkeit   [Imperial City]</v>
      </c>
    </row>
    <row r="172" spans="1:59" x14ac:dyDescent="0.25">
      <c r="A172" s="12">
        <v>205</v>
      </c>
      <c r="B172" t="s">
        <v>997</v>
      </c>
      <c r="C172" t="s">
        <v>998</v>
      </c>
      <c r="D172" s="3">
        <f>A172</f>
        <v>205</v>
      </c>
      <c r="G172" s="8" t="s">
        <v>1476</v>
      </c>
      <c r="I172" t="s">
        <v>91</v>
      </c>
      <c r="J172" t="s">
        <v>91</v>
      </c>
      <c r="K172">
        <v>-1</v>
      </c>
      <c r="L172">
        <v>-1</v>
      </c>
      <c r="M172">
        <v>-1</v>
      </c>
      <c r="P172" s="65">
        <v>584</v>
      </c>
      <c r="Q172" s="3">
        <f>IF(AND(G172&lt;&gt;"LIBSETS_SETTYPE_BATTLEGROUND",G172&lt;&gt;"LIBSETS_SETTYPE_SPECIAL"), IF(R172&lt;&gt;"",VLOOKUP(R172,'ESO zone constants'!$D$3:$H$10001,5,FALSE),""),"")</f>
        <v>584</v>
      </c>
      <c r="R172" t="str">
        <f>IF(AND(O172&lt;&gt;"",NOT(ISERROR(O172))),O172,
IF(AND(P172&lt;&gt;"",ISNUMBER(P172),P172&gt;0,NOT(ISNA(P172))),VLOOKUP(P172,'ESO zone constants'!$A$3:$D$9999,4,FALSE),
IF(AND(K172&lt;&gt;"",K172&gt;0,NOT(ISERROR(K172))),VLOOKUP(K172,'ESO dumped WayshrineInfo'!$K$3:$N$9994,4,FALSE),"")))</f>
        <v>Imperial City</v>
      </c>
      <c r="T172" s="19" t="str">
        <f>IF(AND(S172&lt;&gt;"",NOT(ISERROR(S172))),S172,IF(Q172&lt;&gt;"",IF(NOT(ISERROR(VLOOKUP(Q172,'ESO Dungeon constants'!$D$3:$H$9999,5,FALSE))),VLOOKUP(Q172,'ESO Dungeon constants'!$D$3:$I$9999,6,FALSE),VLOOKUP(Q172,'ESO zone constants'!$H$3:$K$9987,4,FALSE)),""))</f>
        <v>DLC_BASE_GAME</v>
      </c>
      <c r="U172" s="3" t="str">
        <f>IF(T172&lt;&gt;"",VLOOKUP(T172,'LibSets constants'!$B$4:$C$1003,2,FALSE),"")</f>
        <v>Included in base game</v>
      </c>
      <c r="V172" s="33" t="s">
        <v>1581</v>
      </c>
      <c r="Y172" s="65"/>
      <c r="Z172" s="3" t="str">
        <f>IF(AND(G172&lt;&gt;"LIBSETS_SETTYPE_BATTLEGROUND",G172&lt;&gt;"LIBSETS_SETTYPE_SPECIAL"),
IF(AND(Y172&lt;&gt;"",ISNUMBER(Y172),NOT(ISNA(Y172))),Y172,
   IF(AND(L172&lt;&gt;"",ISNUMBER(L172),L172&gt;0,NOT(ISNA(L172))),VLOOKUP(L172,'ESO dumped WayshrineInfo'!$K$3:$L$9994,2,FALSE),"")
),"")</f>
        <v/>
      </c>
      <c r="AA172" t="str">
        <f>IF(AND(Z172&lt;&gt;"",ISNUMBER(Z172),NOT(ISNA(Z172))),VLOOKUP(Z172,'ESO zone constants'!$A$3:$D$9999,4,FALSE),"")</f>
        <v/>
      </c>
      <c r="AB172" s="33" t="s">
        <v>1578</v>
      </c>
      <c r="AC172" s="3" t="s">
        <v>3361</v>
      </c>
      <c r="AD172" s="3" t="s">
        <v>3362</v>
      </c>
      <c r="AE172" s="43"/>
      <c r="AF172" s="3" t="str">
        <f>IF(AND(G172&lt;&gt;"LIBSETS_SETTYPE_BATTLEGROUND",G172&lt;&gt;"LIBSETS_SETTYPE_SPECIAL"),
IF(AND(AE172&lt;&gt;"",ISNUMBER(AE172),NOT(ISNA(AE172))),AE172,
   IF(AND(M172&lt;&gt;"",ISNUMBER(M172),M172&gt;0,NOT(ISNA(M172))),VLOOKUP(M172,'ESO dumped WayshrineInfo'!$K$3:$L$9994,2,FALSE),"")
),"")</f>
        <v/>
      </c>
      <c r="AG172" t="str">
        <f>IF(AND(AF172&lt;&gt;"",ISNUMBER(AF172),NOT(ISNA(AF172))),VLOOKUP(AF172,'ESO zone constants'!$A$3:$D$9999,4,FALSE),"")</f>
        <v/>
      </c>
      <c r="AH172" s="44"/>
      <c r="AI172" s="43"/>
      <c r="AJ172" s="43"/>
      <c r="AK172" s="3" t="str">
        <f>IF(AND(G172&lt;&gt;"LIBSETS_SETTYPE_BATTLEGROUND",G172&lt;&gt;"LIBSETS_SETTYPE_SPECIAL"),IF(AL172&lt;&gt;"",VLOOKUP(AL172,'ESO zone constants'!$D$3:$H$4953,5,FALSE),""),"")</f>
        <v/>
      </c>
      <c r="AM172" s="44"/>
      <c r="AN172" s="43"/>
      <c r="AO172" s="43"/>
      <c r="AP172" s="3" t="str">
        <f>IF(AND(G172&lt;&gt;"LIBSETS_SETTYPE_BATTLEGROUND",G172&lt;&gt;"LIBSETS_SETTYPE_SPECIAL"),IF(AQ172&lt;&gt;"",VLOOKUP(AQ172,'ESO zone constants'!$D$3:$H$4953,5,FALSE),""),"")</f>
        <v/>
      </c>
      <c r="AR172" s="44"/>
      <c r="AS172" s="43"/>
      <c r="AT172" s="43"/>
      <c r="AU172" s="3" t="str">
        <f>IF(AND(G172&lt;&gt;"LIBSETS_SETTYPE_BATTLEGROUND",G172&lt;&gt;"LIBSETS_SETTYPE_SPECIAL"),IF(AV172&lt;&gt;"",VLOOKUP(AV172,'ESO zone constants'!$D$3:$H$4953,5,FALSE),""),"")</f>
        <v/>
      </c>
      <c r="AW172" s="44"/>
      <c r="AX172" s="43"/>
      <c r="AY172" s="43"/>
      <c r="AZ172" s="83" t="s">
        <v>2668</v>
      </c>
      <c r="BA172" s="83"/>
      <c r="BB172" s="83"/>
      <c r="BC172" s="21" t="str">
        <f>IF(A172="???","--","")&amp;IF(F172&lt;&gt;"Not in the game (anymore)",IF(A172&lt;&gt;"",CONCATENATE("[",A172,"] = {wayshrines={")&amp;IF(K172&lt;&gt;"",CONCATENATE(K172,","),"")&amp;IF(L172&lt;&gt;"",CONCATENATE(L172,","),"")&amp;IF(M172&lt;&gt;"",CONCATENATE(M172,","),"")&amp;CONCATENATE("}")&amp;IF(VALUE(N172)&gt;0,CONCATENATE(", traitsNeeded=",N172),"")&amp;CONCATENATE(", dlcId=",IF(T172&lt;&gt;"",T172,"DLC_BASE_GAME")),""),"")</f>
        <v>[205] = {wayshrines={-1,-1,-1,}, dlcId=DLC_BASE_GAME</v>
      </c>
      <c r="BD172" s="21" t="str">
        <f>IF(F172&lt;&gt;"Not in the game (anymore)",IF(A172&lt;&gt;"",IF(Q172&lt;&gt;"",CONCATENATE(", zoneIds={",Q172),"")&amp;IF(Z172&lt;&gt;"",CONCATENATE(",",Z172),"")&amp;IF(AF172&lt;&gt;"",CONCATENATE(",",AF172),"")&amp;IF(AK172&lt;&gt;"",CONCATENATE(",",AK172),"")&amp;IF(AP172&lt;&gt;"",CONCATENATE(",",AP172),"")&amp;IF(AU172&lt;&gt;"",CONCATENATE(",",AU172),"")&amp;IF(Q172&lt;&gt;"",CONCATENATE("}",""),"")&amp;IF(OR(I172="true",I172="false",I172&lt;&gt;""), CONCATENATE(", veteran=", I172), ""),""),"")</f>
        <v>, zoneIds={584}, veteran=false</v>
      </c>
      <c r="BE172" s="21" t="str">
        <f>IF(A172&lt;&gt;"",IF(F172&lt;&gt;"Not in the game (anymore)",IF(A172&lt;&gt;"",", setType="&amp;G172,"")&amp;IF(J172="true",", multiTrialSet=true",""),"")
&amp; IF(AND(H172&lt;&gt;"",ISNUMBER(H172)),", undauntedChestId=" &amp; H172,""),"")</f>
        <v>, setType=LIBSETS_SETTYPE_DAILYRANDOMDUNGEONANDICREWARD</v>
      </c>
      <c r="BF172" s="21" t="str">
        <f>IF(A172&lt;&gt;"",IF(F172&lt;&gt;"Not in the game (anymore)",IF(AZ172&lt;&gt;"",", isProcSetAllowedInPvP="&amp; AZ172,"")
&amp; IF(F172&lt;&gt;"Not in the game (anymore)",
  IF(V172&lt;&gt;"",", dropMechanic={"&amp;V172&amp;IF(AB172&lt;&gt;"",","&amp;AB172,"")&amp;IF(AH172&lt;&gt;"",","&amp;AH172,"")&amp;IF(AM172&lt;&gt;"",","&amp;AM172,"")&amp;IF(AR172&lt;&gt;"",","&amp;AR172,"")&amp;IF(AW172&lt;&gt;"",","&amp;AW172,"")&amp;"}"
     &amp;IF(OR(W172&lt;&gt;"",AC172&lt;&gt;"",AI172&lt;&gt;"",AN172&lt;&gt;"",AS172&lt;&gt;"",AX172&lt;&gt;"",X172&lt;&gt;"",AD172&lt;&gt;"",AJ172&lt;&gt;"",AO172&lt;&gt;"",AT172&lt;&gt;"",AY172&lt;&gt;""),", dropMechanicDropLocationNames={"
        &amp; IF(OR(W172&lt;&gt;"",AC172&lt;&gt;"",AI172&lt;&gt;"",AN172&lt;&gt;"",AS172&lt;&gt;"",AX172&lt;&gt;""),"['en']={"&amp;IF(W172&lt;&gt;"","'"&amp;W172&amp;"',","'',")&amp;IF(AC172&lt;&gt;"","'"&amp;AC172&amp;"',","'',")&amp;IF(AI172&lt;&gt;"","'"&amp;AI172&amp;"',","'',")&amp;IF(AN172&lt;&gt;"","'"&amp;AN172&amp;"',","'',")&amp;IF(AS172&lt;&gt;"","'"&amp;AS172&amp;"',","'',")&amp;IF(AX172&lt;&gt;"","'"&amp;AX172&amp;"',","'',")&amp;"},","")
        &amp; IF(OR(X172&lt;&gt;"",AD172&lt;&gt;"",AJ172&lt;&gt;"",AO172&lt;&gt;"",AT172&lt;&gt;"",AY172&lt;&gt;""),"['de']={"&amp;IF(X172&lt;&gt;"","'"&amp;X172&amp;"',","'',")&amp;IF(AD172&lt;&gt;"","'"&amp;AD172&amp;"',","'',")&amp;IF(AJ172&lt;&gt;"","'"&amp;AJ172&amp;"',","'',")&amp;IF(AO172&lt;&gt;"","'"&amp;AO172&amp;"',","'',")&amp;IF(AT172&lt;&gt;"","'"&amp;AT172&amp;"',","'',")&amp;IF(AY172&lt;&gt;"","'"&amp;AY172&amp;"',","'',")&amp;"},","")
     &amp; "}",""),"")),""),"")</f>
        <v>, isProcSetAllowedInPvP=1, dropMechanic={LIBSETS_DROP_MECHANIC_IMPERIAL_CITY_VAULTS,LIBSETS_DROP_MECHANIC_MAIL_DAILY_RANDOM_DUNGEON_REWARD}, dropMechanicDropLocationNames={['en']={'','By mail','','','','',},['de']={'','Durch Nachricht','','','','',},}</v>
      </c>
      <c r="BG172" s="21" t="str">
        <f>IF(A172&lt;&gt;"",IF(F172&lt;&gt;"Not in the game (anymore)",
IF(OR(BA172&lt;&gt;"",BB172&lt;&gt;""),", addTooltip={" &amp; IF(BA172&lt;&gt;"","['en']='"&amp; BA172 &amp; "',","")  &amp; IF(AND(BA172&lt;&gt;"",BA172&lt;&gt;BB172), IF(BB172&lt;&gt;"","['de']='"&amp; BB172 &amp; "',",""),"") &amp; "},","")
&amp; "},"
&amp; IF(C172&lt;&gt;"",CONCATENATE(" --",C172," / ",B172,"   [",IF(R172&lt;&gt;"",R172,""),IF(AA172&lt;&gt;"",", "&amp;AA172,""),IF(AG172&lt;&gt;"",", "&amp;AG172,""),IF(AL172&lt;&gt;"",", "&amp;AL172,""),IF(AQ172&lt;&gt;"",", "&amp;AQ172,""),IF(AV172&lt;&gt;"",", "&amp;AV172,""),"]")),""),"")</f>
        <v>}, --Willpower / Willenskraft   [Imperial City]</v>
      </c>
    </row>
    <row r="173" spans="1:59" x14ac:dyDescent="0.25">
      <c r="A173" s="12">
        <v>206</v>
      </c>
      <c r="B173" t="s">
        <v>999</v>
      </c>
      <c r="C173" t="s">
        <v>1000</v>
      </c>
      <c r="D173" s="3">
        <f>A173</f>
        <v>206</v>
      </c>
      <c r="G173" s="8" t="s">
        <v>1476</v>
      </c>
      <c r="I173" t="s">
        <v>91</v>
      </c>
      <c r="J173" t="s">
        <v>91</v>
      </c>
      <c r="K173">
        <v>-1</v>
      </c>
      <c r="L173">
        <v>-1</v>
      </c>
      <c r="M173">
        <v>-1</v>
      </c>
      <c r="P173" s="65">
        <v>584</v>
      </c>
      <c r="Q173" s="3">
        <f>IF(AND(G173&lt;&gt;"LIBSETS_SETTYPE_BATTLEGROUND",G173&lt;&gt;"LIBSETS_SETTYPE_SPECIAL"), IF(R173&lt;&gt;"",VLOOKUP(R173,'ESO zone constants'!$D$3:$H$10001,5,FALSE),""),"")</f>
        <v>584</v>
      </c>
      <c r="R173" t="str">
        <f>IF(AND(O173&lt;&gt;"",NOT(ISERROR(O173))),O173,
IF(AND(P173&lt;&gt;"",ISNUMBER(P173),P173&gt;0,NOT(ISNA(P173))),VLOOKUP(P173,'ESO zone constants'!$A$3:$D$9999,4,FALSE),
IF(AND(K173&lt;&gt;"",K173&gt;0,NOT(ISERROR(K173))),VLOOKUP(K173,'ESO dumped WayshrineInfo'!$K$3:$N$9994,4,FALSE),"")))</f>
        <v>Imperial City</v>
      </c>
      <c r="T173" s="19" t="str">
        <f>IF(AND(S173&lt;&gt;"",NOT(ISERROR(S173))),S173,IF(Q173&lt;&gt;"",IF(NOT(ISERROR(VLOOKUP(Q173,'ESO Dungeon constants'!$D$3:$H$9999,5,FALSE))),VLOOKUP(Q173,'ESO Dungeon constants'!$D$3:$I$9999,6,FALSE),VLOOKUP(Q173,'ESO zone constants'!$H$3:$K$9987,4,FALSE)),""))</f>
        <v>DLC_BASE_GAME</v>
      </c>
      <c r="U173" s="3" t="str">
        <f>IF(T173&lt;&gt;"",VLOOKUP(T173,'LibSets constants'!$B$4:$C$1003,2,FALSE),"")</f>
        <v>Included in base game</v>
      </c>
      <c r="V173" s="33" t="s">
        <v>1581</v>
      </c>
      <c r="Y173" s="65"/>
      <c r="Z173" s="3" t="str">
        <f>IF(AND(G173&lt;&gt;"LIBSETS_SETTYPE_BATTLEGROUND",G173&lt;&gt;"LIBSETS_SETTYPE_SPECIAL"),
IF(AND(Y173&lt;&gt;"",ISNUMBER(Y173),NOT(ISNA(Y173))),Y173,
   IF(AND(L173&lt;&gt;"",ISNUMBER(L173),L173&gt;0,NOT(ISNA(L173))),VLOOKUP(L173,'ESO dumped WayshrineInfo'!$K$3:$L$9994,2,FALSE),"")
),"")</f>
        <v/>
      </c>
      <c r="AA173" t="str">
        <f>IF(AND(Z173&lt;&gt;"",ISNUMBER(Z173),NOT(ISNA(Z173))),VLOOKUP(Z173,'ESO zone constants'!$A$3:$D$9999,4,FALSE),"")</f>
        <v/>
      </c>
      <c r="AB173" s="33" t="s">
        <v>1578</v>
      </c>
      <c r="AC173" s="3" t="s">
        <v>3361</v>
      </c>
      <c r="AD173" s="3" t="s">
        <v>3362</v>
      </c>
      <c r="AE173" s="43"/>
      <c r="AF173" s="3" t="str">
        <f>IF(AND(G173&lt;&gt;"LIBSETS_SETTYPE_BATTLEGROUND",G173&lt;&gt;"LIBSETS_SETTYPE_SPECIAL"),
IF(AND(AE173&lt;&gt;"",ISNUMBER(AE173),NOT(ISNA(AE173))),AE173,
   IF(AND(M173&lt;&gt;"",ISNUMBER(M173),M173&gt;0,NOT(ISNA(M173))),VLOOKUP(M173,'ESO dumped WayshrineInfo'!$K$3:$L$9994,2,FALSE),"")
),"")</f>
        <v/>
      </c>
      <c r="AG173" t="str">
        <f>IF(AND(AF173&lt;&gt;"",ISNUMBER(AF173),NOT(ISNA(AF173))),VLOOKUP(AF173,'ESO zone constants'!$A$3:$D$9999,4,FALSE),"")</f>
        <v/>
      </c>
      <c r="AH173" s="44"/>
      <c r="AI173" s="43"/>
      <c r="AJ173" s="43"/>
      <c r="AK173" s="3" t="str">
        <f>IF(AND(G173&lt;&gt;"LIBSETS_SETTYPE_BATTLEGROUND",G173&lt;&gt;"LIBSETS_SETTYPE_SPECIAL"),IF(AL173&lt;&gt;"",VLOOKUP(AL173,'ESO zone constants'!$D$3:$H$4953,5,FALSE),""),"")</f>
        <v/>
      </c>
      <c r="AM173" s="44"/>
      <c r="AN173" s="43"/>
      <c r="AO173" s="43"/>
      <c r="AP173" s="3" t="str">
        <f>IF(AND(G173&lt;&gt;"LIBSETS_SETTYPE_BATTLEGROUND",G173&lt;&gt;"LIBSETS_SETTYPE_SPECIAL"),IF(AQ173&lt;&gt;"",VLOOKUP(AQ173,'ESO zone constants'!$D$3:$H$4953,5,FALSE),""),"")</f>
        <v/>
      </c>
      <c r="AR173" s="44"/>
      <c r="AS173" s="43"/>
      <c r="AT173" s="43"/>
      <c r="AU173" s="3" t="str">
        <f>IF(AND(G173&lt;&gt;"LIBSETS_SETTYPE_BATTLEGROUND",G173&lt;&gt;"LIBSETS_SETTYPE_SPECIAL"),IF(AV173&lt;&gt;"",VLOOKUP(AV173,'ESO zone constants'!$D$3:$H$4953,5,FALSE),""),"")</f>
        <v/>
      </c>
      <c r="AW173" s="44"/>
      <c r="AX173" s="43"/>
      <c r="AY173" s="43"/>
      <c r="AZ173" s="83" t="s">
        <v>2668</v>
      </c>
      <c r="BA173" s="83"/>
      <c r="BB173" s="83"/>
      <c r="BC173" s="21" t="str">
        <f>IF(A173="???","--","")&amp;IF(F173&lt;&gt;"Not in the game (anymore)",IF(A173&lt;&gt;"",CONCATENATE("[",A173,"] = {wayshrines={")&amp;IF(K173&lt;&gt;"",CONCATENATE(K173,","),"")&amp;IF(L173&lt;&gt;"",CONCATENATE(L173,","),"")&amp;IF(M173&lt;&gt;"",CONCATENATE(M173,","),"")&amp;CONCATENATE("}")&amp;IF(VALUE(N173)&gt;0,CONCATENATE(", traitsNeeded=",N173),"")&amp;CONCATENATE(", dlcId=",IF(T173&lt;&gt;"",T173,"DLC_BASE_GAME")),""),"")</f>
        <v>[206] = {wayshrines={-1,-1,-1,}, dlcId=DLC_BASE_GAME</v>
      </c>
      <c r="BD173" s="21" t="str">
        <f>IF(F173&lt;&gt;"Not in the game (anymore)",IF(A173&lt;&gt;"",IF(Q173&lt;&gt;"",CONCATENATE(", zoneIds={",Q173),"")&amp;IF(Z173&lt;&gt;"",CONCATENATE(",",Z173),"")&amp;IF(AF173&lt;&gt;"",CONCATENATE(",",AF173),"")&amp;IF(AK173&lt;&gt;"",CONCATENATE(",",AK173),"")&amp;IF(AP173&lt;&gt;"",CONCATENATE(",",AP173),"")&amp;IF(AU173&lt;&gt;"",CONCATENATE(",",AU173),"")&amp;IF(Q173&lt;&gt;"",CONCATENATE("}",""),"")&amp;IF(OR(I173="true",I173="false",I173&lt;&gt;""), CONCATENATE(", veteran=", I173), ""),""),"")</f>
        <v>, zoneIds={584}, veteran=false</v>
      </c>
      <c r="BE173" s="21" t="str">
        <f>IF(A173&lt;&gt;"",IF(F173&lt;&gt;"Not in the game (anymore)",IF(A173&lt;&gt;"",", setType="&amp;G173,"")&amp;IF(J173="true",", multiTrialSet=true",""),"")
&amp; IF(AND(H173&lt;&gt;"",ISNUMBER(H173)),", undauntedChestId=" &amp; H173,""),"")</f>
        <v>, setType=LIBSETS_SETTYPE_DAILYRANDOMDUNGEONANDICREWARD</v>
      </c>
      <c r="BF173" s="21" t="str">
        <f>IF(A173&lt;&gt;"",IF(F173&lt;&gt;"Not in the game (anymore)",IF(AZ173&lt;&gt;"",", isProcSetAllowedInPvP="&amp; AZ173,"")
&amp; IF(F173&lt;&gt;"Not in the game (anymore)",
  IF(V173&lt;&gt;"",", dropMechanic={"&amp;V173&amp;IF(AB173&lt;&gt;"",","&amp;AB173,"")&amp;IF(AH173&lt;&gt;"",","&amp;AH173,"")&amp;IF(AM173&lt;&gt;"",","&amp;AM173,"")&amp;IF(AR173&lt;&gt;"",","&amp;AR173,"")&amp;IF(AW173&lt;&gt;"",","&amp;AW173,"")&amp;"}"
     &amp;IF(OR(W173&lt;&gt;"",AC173&lt;&gt;"",AI173&lt;&gt;"",AN173&lt;&gt;"",AS173&lt;&gt;"",AX173&lt;&gt;"",X173&lt;&gt;"",AD173&lt;&gt;"",AJ173&lt;&gt;"",AO173&lt;&gt;"",AT173&lt;&gt;"",AY173&lt;&gt;""),", dropMechanicDropLocationNames={"
        &amp; IF(OR(W173&lt;&gt;"",AC173&lt;&gt;"",AI173&lt;&gt;"",AN173&lt;&gt;"",AS173&lt;&gt;"",AX173&lt;&gt;""),"['en']={"&amp;IF(W173&lt;&gt;"","'"&amp;W173&amp;"',","'',")&amp;IF(AC173&lt;&gt;"","'"&amp;AC173&amp;"',","'',")&amp;IF(AI173&lt;&gt;"","'"&amp;AI173&amp;"',","'',")&amp;IF(AN173&lt;&gt;"","'"&amp;AN173&amp;"',","'',")&amp;IF(AS173&lt;&gt;"","'"&amp;AS173&amp;"',","'',")&amp;IF(AX173&lt;&gt;"","'"&amp;AX173&amp;"',","'',")&amp;"},","")
        &amp; IF(OR(X173&lt;&gt;"",AD173&lt;&gt;"",AJ173&lt;&gt;"",AO173&lt;&gt;"",AT173&lt;&gt;"",AY173&lt;&gt;""),"['de']={"&amp;IF(X173&lt;&gt;"","'"&amp;X173&amp;"',","'',")&amp;IF(AD173&lt;&gt;"","'"&amp;AD173&amp;"',","'',")&amp;IF(AJ173&lt;&gt;"","'"&amp;AJ173&amp;"',","'',")&amp;IF(AO173&lt;&gt;"","'"&amp;AO173&amp;"',","'',")&amp;IF(AT173&lt;&gt;"","'"&amp;AT173&amp;"',","'',")&amp;IF(AY173&lt;&gt;"","'"&amp;AY173&amp;"',","'',")&amp;"},","")
     &amp; "}",""),"")),""),"")</f>
        <v>, isProcSetAllowedInPvP=1, dropMechanic={LIBSETS_DROP_MECHANIC_IMPERIAL_CITY_VAULTS,LIBSETS_DROP_MECHANIC_MAIL_DAILY_RANDOM_DUNGEON_REWARD}, dropMechanicDropLocationNames={['en']={'','By mail','','','','',},['de']={'','Durch Nachricht','','','','',},}</v>
      </c>
      <c r="BG173" s="21" t="str">
        <f>IF(A173&lt;&gt;"",IF(F173&lt;&gt;"Not in the game (anymore)",
IF(OR(BA173&lt;&gt;"",BB173&lt;&gt;""),", addTooltip={" &amp; IF(BA173&lt;&gt;"","['en']='"&amp; BA173 &amp; "',","")  &amp; IF(AND(BA173&lt;&gt;"",BA173&lt;&gt;BB173), IF(BB173&lt;&gt;"","['de']='"&amp; BB173 &amp; "',",""),"") &amp; "},","")
&amp; "},"
&amp; IF(C173&lt;&gt;"",CONCATENATE(" --",C173," / ",B173,"   [",IF(R173&lt;&gt;"",R173,""),IF(AA173&lt;&gt;"",", "&amp;AA173,""),IF(AG173&lt;&gt;"",", "&amp;AG173,""),IF(AL173&lt;&gt;"",", "&amp;AL173,""),IF(AQ173&lt;&gt;"",", "&amp;AQ173,""),IF(AV173&lt;&gt;"",", "&amp;AV173,""),"]")),""),"")</f>
        <v>}, --Agility / Agilität   [Imperial City]</v>
      </c>
    </row>
    <row r="174" spans="1:59" x14ac:dyDescent="0.25">
      <c r="A174" s="5">
        <v>207</v>
      </c>
      <c r="B174" t="s">
        <v>1001</v>
      </c>
      <c r="C174" t="s">
        <v>1002</v>
      </c>
      <c r="D174" s="3">
        <f>A174</f>
        <v>207</v>
      </c>
      <c r="G174" s="8" t="s">
        <v>1474</v>
      </c>
      <c r="I174" t="s">
        <v>91</v>
      </c>
      <c r="J174" t="s">
        <v>91</v>
      </c>
      <c r="K174">
        <v>241</v>
      </c>
      <c r="L174">
        <v>241</v>
      </c>
      <c r="M174">
        <v>241</v>
      </c>
      <c r="N174">
        <v>6</v>
      </c>
      <c r="Q174" s="3">
        <f>IF(AND(G174&lt;&gt;"LIBSETS_SETTYPE_BATTLEGROUND",G174&lt;&gt;"LIBSETS_SETTYPE_SPECIAL"), IF(R174&lt;&gt;"",VLOOKUP(R174,'ESO zone constants'!$D$3:$H$10001,5,FALSE),""),"")</f>
        <v>684</v>
      </c>
      <c r="R174" t="str">
        <f>IF(AND(O174&lt;&gt;"",NOT(ISERROR(O174))),O174,
IF(AND(P174&lt;&gt;"",ISNUMBER(P174),P174&gt;0,NOT(ISNA(P174))),VLOOKUP(P174,'ESO zone constants'!$A$3:$D$9999,4,FALSE),
IF(AND(K174&lt;&gt;"",K174&gt;0,NOT(ISERROR(K174))),VLOOKUP(K174,'ESO dumped WayshrineInfo'!$K$3:$N$9994,4,FALSE),"")))</f>
        <v>Wrothgar</v>
      </c>
      <c r="T174" s="19" t="str">
        <f>IF(AND(S174&lt;&gt;"",NOT(ISERROR(S174))),S174,IF(Q174&lt;&gt;"",IF(NOT(ISERROR(VLOOKUP(Q174,'ESO Dungeon constants'!$D$3:$H$9999,5,FALSE))),VLOOKUP(Q174,'ESO Dungeon constants'!$D$3:$I$9999,6,FALSE),VLOOKUP(Q174,'ESO zone constants'!$H$3:$K$9987,4,FALSE)),""))</f>
        <v>DLC_ORSINIUM</v>
      </c>
      <c r="U174" s="3" t="str">
        <f>IF(T174&lt;&gt;"",VLOOKUP(T174,'LibSets constants'!$B$4:$C$1003,2,FALSE),"")</f>
        <v>Orsinium</v>
      </c>
      <c r="V174" s="33" t="s">
        <v>3359</v>
      </c>
      <c r="Y174" s="65"/>
      <c r="Z174" s="3">
        <f>IF(AND(G174&lt;&gt;"LIBSETS_SETTYPE_BATTLEGROUND",G174&lt;&gt;"LIBSETS_SETTYPE_SPECIAL"),
IF(AND(Y174&lt;&gt;"",ISNUMBER(Y174),NOT(ISNA(Y174))),Y174,
   IF(AND(L174&lt;&gt;"",ISNUMBER(L174),L174&gt;0,NOT(ISNA(L174))),VLOOKUP(L174,'ESO dumped WayshrineInfo'!$K$3:$L$9994,2,FALSE),"")
),"")</f>
        <v>684</v>
      </c>
      <c r="AA174" t="str">
        <f>IF(AND(Z174&lt;&gt;"",ISNUMBER(Z174),NOT(ISNA(Z174))),VLOOKUP(Z174,'ESO zone constants'!$A$3:$D$9999,4,FALSE),"")</f>
        <v>Wrothgar</v>
      </c>
      <c r="AB174" s="33" t="s">
        <v>3359</v>
      </c>
      <c r="AC174" s="43"/>
      <c r="AD174" s="43"/>
      <c r="AE174" s="43"/>
      <c r="AF174" s="3">
        <f>IF(AND(G174&lt;&gt;"LIBSETS_SETTYPE_BATTLEGROUND",G174&lt;&gt;"LIBSETS_SETTYPE_SPECIAL"),
IF(AND(AE174&lt;&gt;"",ISNUMBER(AE174),NOT(ISNA(AE174))),AE174,
   IF(AND(M174&lt;&gt;"",ISNUMBER(M174),M174&gt;0,NOT(ISNA(M174))),VLOOKUP(M174,'ESO dumped WayshrineInfo'!$K$3:$L$9994,2,FALSE),"")
),"")</f>
        <v>684</v>
      </c>
      <c r="AG174" t="str">
        <f>IF(AND(AF174&lt;&gt;"",ISNUMBER(AF174),NOT(ISNA(AF174))),VLOOKUP(AF174,'ESO zone constants'!$A$3:$D$9999,4,FALSE),"")</f>
        <v>Wrothgar</v>
      </c>
      <c r="AH174" s="44"/>
      <c r="AI174" s="43"/>
      <c r="AJ174" s="43"/>
      <c r="AK174" s="3" t="str">
        <f>IF(AND(G174&lt;&gt;"LIBSETS_SETTYPE_BATTLEGROUND",G174&lt;&gt;"LIBSETS_SETTYPE_SPECIAL"),IF(AL174&lt;&gt;"",VLOOKUP(AL174,'ESO zone constants'!$D$3:$H$4953,5,FALSE),""),"")</f>
        <v/>
      </c>
      <c r="AM174" s="44"/>
      <c r="AN174" s="43"/>
      <c r="AO174" s="43"/>
      <c r="AP174" s="3" t="str">
        <f>IF(AND(G174&lt;&gt;"LIBSETS_SETTYPE_BATTLEGROUND",G174&lt;&gt;"LIBSETS_SETTYPE_SPECIAL"),IF(AQ174&lt;&gt;"",VLOOKUP(AQ174,'ESO zone constants'!$D$3:$H$4953,5,FALSE),""),"")</f>
        <v/>
      </c>
      <c r="AR174" s="44"/>
      <c r="AS174" s="43"/>
      <c r="AT174" s="43"/>
      <c r="AU174" s="3" t="str">
        <f>IF(AND(G174&lt;&gt;"LIBSETS_SETTYPE_BATTLEGROUND",G174&lt;&gt;"LIBSETS_SETTYPE_SPECIAL"),IF(AV174&lt;&gt;"",VLOOKUP(AV174,'ESO zone constants'!$D$3:$H$4953,5,FALSE),""),"")</f>
        <v/>
      </c>
      <c r="AW174" s="44"/>
      <c r="AX174" s="43"/>
      <c r="AY174" s="43"/>
      <c r="AZ174" s="83" t="s">
        <v>2668</v>
      </c>
      <c r="BA174" s="83"/>
      <c r="BB174" s="83"/>
      <c r="BC174" s="21" t="str">
        <f>IF(A174="???","--","")&amp;IF(F174&lt;&gt;"Not in the game (anymore)",IF(A174&lt;&gt;"",CONCATENATE("[",A174,"] = {wayshrines={")&amp;IF(K174&lt;&gt;"",CONCATENATE(K174,","),"")&amp;IF(L174&lt;&gt;"",CONCATENATE(L174,","),"")&amp;IF(M174&lt;&gt;"",CONCATENATE(M174,","),"")&amp;CONCATENATE("}")&amp;IF(VALUE(N174)&gt;0,CONCATENATE(", traitsNeeded=",N174),"")&amp;CONCATENATE(", dlcId=",IF(T174&lt;&gt;"",T174,"DLC_BASE_GAME")),""),"")</f>
        <v>[207] = {wayshrines={241,241,241,}, traitsNeeded=6, dlcId=DLC_ORSINIUM</v>
      </c>
      <c r="BD174" s="21" t="str">
        <f>IF(F174&lt;&gt;"Not in the game (anymore)",IF(A174&lt;&gt;"",IF(Q174&lt;&gt;"",CONCATENATE(", zoneIds={",Q174),"")&amp;IF(Z174&lt;&gt;"",CONCATENATE(",",Z174),"")&amp;IF(AF174&lt;&gt;"",CONCATENATE(",",AF174),"")&amp;IF(AK174&lt;&gt;"",CONCATENATE(",",AK174),"")&amp;IF(AP174&lt;&gt;"",CONCATENATE(",",AP174),"")&amp;IF(AU174&lt;&gt;"",CONCATENATE(",",AU174),"")&amp;IF(Q174&lt;&gt;"",CONCATENATE("}",""),"")&amp;IF(OR(I174="true",I174="false",I174&lt;&gt;""), CONCATENATE(", veteran=", I174), ""),""),"")</f>
        <v>, zoneIds={684,684,684}, veteran=false</v>
      </c>
      <c r="BE174" s="21" t="str">
        <f>IF(A174&lt;&gt;"",IF(F174&lt;&gt;"Not in the game (anymore)",IF(A174&lt;&gt;"",", setType="&amp;G174,"")&amp;IF(J174="true",", multiTrialSet=true",""),"")
&amp; IF(AND(H174&lt;&gt;"",ISNUMBER(H174)),", undauntedChestId=" &amp; H174,""),"")</f>
        <v>, setType=LIBSETS_SETTYPE_CRAFTED</v>
      </c>
      <c r="BF174" s="21" t="str">
        <f>IF(A174&lt;&gt;"",IF(F174&lt;&gt;"Not in the game (anymore)",IF(AZ174&lt;&gt;"",", isProcSetAllowedInPvP="&amp; AZ174,"")
&amp; IF(F174&lt;&gt;"Not in the game (anymore)",
  IF(V174&lt;&gt;"",", dropMechanic={"&amp;V174&amp;IF(AB174&lt;&gt;"",","&amp;AB174,"")&amp;IF(AH174&lt;&gt;"",","&amp;AH174,"")&amp;IF(AM174&lt;&gt;"",","&amp;AM174,"")&amp;IF(AR174&lt;&gt;"",","&amp;AR174,"")&amp;IF(AW174&lt;&gt;"",","&amp;AW174,"")&amp;"}"
     &amp;IF(OR(W174&lt;&gt;"",AC174&lt;&gt;"",AI174&lt;&gt;"",AN174&lt;&gt;"",AS174&lt;&gt;"",AX174&lt;&gt;"",X174&lt;&gt;"",AD174&lt;&gt;"",AJ174&lt;&gt;"",AO174&lt;&gt;"",AT174&lt;&gt;"",AY174&lt;&gt;""),", dropMechanicDropLocationNames={"
        &amp; IF(OR(W174&lt;&gt;"",AC174&lt;&gt;"",AI174&lt;&gt;"",AN174&lt;&gt;"",AS174&lt;&gt;"",AX174&lt;&gt;""),"['en']={"&amp;IF(W174&lt;&gt;"","'"&amp;W174&amp;"',","'',")&amp;IF(AC174&lt;&gt;"","'"&amp;AC174&amp;"',","'',")&amp;IF(AI174&lt;&gt;"","'"&amp;AI174&amp;"',","'',")&amp;IF(AN174&lt;&gt;"","'"&amp;AN174&amp;"',","'',")&amp;IF(AS174&lt;&gt;"","'"&amp;AS174&amp;"',","'',")&amp;IF(AX174&lt;&gt;"","'"&amp;AX174&amp;"',","'',")&amp;"},","")
        &amp; IF(OR(X174&lt;&gt;"",AD174&lt;&gt;"",AJ174&lt;&gt;"",AO174&lt;&gt;"",AT174&lt;&gt;"",AY174&lt;&gt;""),"['de']={"&amp;IF(X174&lt;&gt;"","'"&amp;X174&amp;"',","'',")&amp;IF(AD174&lt;&gt;"","'"&amp;AD174&amp;"',","'',")&amp;IF(AJ174&lt;&gt;"","'"&amp;AJ174&amp;"',","'',")&amp;IF(AO174&lt;&gt;"","'"&amp;AO174&amp;"',","'',")&amp;IF(AT174&lt;&gt;"","'"&amp;AT174&amp;"',","'',")&amp;IF(AY174&lt;&gt;"","'"&amp;AY174&amp;"',","'',")&amp;"},","")
     &amp; "}",""),"")),""),"")</f>
        <v>, isProcSetAllowedInPvP=1, dropMechanic={LIBSETS_DROP_MECHANIC_CRAFTED,LIBSETS_DROP_MECHANIC_CRAFTED}</v>
      </c>
      <c r="BG174" s="21" t="str">
        <f>IF(A174&lt;&gt;"",IF(F174&lt;&gt;"Not in the game (anymore)",
IF(OR(BA174&lt;&gt;"",BB174&lt;&gt;""),", addTooltip={" &amp; IF(BA174&lt;&gt;"","['en']='"&amp; BA174 &amp; "',","")  &amp; IF(AND(BA174&lt;&gt;"",BA174&lt;&gt;BB174), IF(BB174&lt;&gt;"","['de']='"&amp; BB174 &amp; "',",""),"") &amp; "},","")
&amp; "},"
&amp; IF(C174&lt;&gt;"",CONCATENATE(" --",C174," / ",B174,"   [",IF(R174&lt;&gt;"",R174,""),IF(AA174&lt;&gt;"",", "&amp;AA174,""),IF(AG174&lt;&gt;"",", "&amp;AG174,""),IF(AL174&lt;&gt;"",", "&amp;AL174,""),IF(AQ174&lt;&gt;"",", "&amp;AQ174,""),IF(AV174&lt;&gt;"",", "&amp;AV174,""),"]")),""),"")</f>
        <v>}, --Law of Julianos / Gesetz von Julianos   [Wrothgar, Wrothgar, Wrothgar]</v>
      </c>
    </row>
    <row r="175" spans="1:59" x14ac:dyDescent="0.25">
      <c r="A175" s="5">
        <v>208</v>
      </c>
      <c r="B175" t="s">
        <v>1003</v>
      </c>
      <c r="C175" t="s">
        <v>1004</v>
      </c>
      <c r="D175" s="3">
        <f>A175</f>
        <v>208</v>
      </c>
      <c r="G175" s="8" t="s">
        <v>1474</v>
      </c>
      <c r="I175" t="s">
        <v>91</v>
      </c>
      <c r="J175" t="s">
        <v>91</v>
      </c>
      <c r="K175">
        <v>237</v>
      </c>
      <c r="L175">
        <v>237</v>
      </c>
      <c r="M175">
        <v>237</v>
      </c>
      <c r="N175">
        <v>3</v>
      </c>
      <c r="Q175" s="3">
        <f>IF(AND(G175&lt;&gt;"LIBSETS_SETTYPE_BATTLEGROUND",G175&lt;&gt;"LIBSETS_SETTYPE_SPECIAL"), IF(R175&lt;&gt;"",VLOOKUP(R175,'ESO zone constants'!$D$3:$H$10001,5,FALSE),""),"")</f>
        <v>684</v>
      </c>
      <c r="R175" t="str">
        <f>IF(AND(O175&lt;&gt;"",NOT(ISERROR(O175))),O175,
IF(AND(P175&lt;&gt;"",ISNUMBER(P175),P175&gt;0,NOT(ISNA(P175))),VLOOKUP(P175,'ESO zone constants'!$A$3:$D$9999,4,FALSE),
IF(AND(K175&lt;&gt;"",K175&gt;0,NOT(ISERROR(K175))),VLOOKUP(K175,'ESO dumped WayshrineInfo'!$K$3:$N$9994,4,FALSE),"")))</f>
        <v>Wrothgar</v>
      </c>
      <c r="T175" s="19" t="str">
        <f>IF(AND(S175&lt;&gt;"",NOT(ISERROR(S175))),S175,IF(Q175&lt;&gt;"",IF(NOT(ISERROR(VLOOKUP(Q175,'ESO Dungeon constants'!$D$3:$H$9999,5,FALSE))),VLOOKUP(Q175,'ESO Dungeon constants'!$D$3:$I$9999,6,FALSE),VLOOKUP(Q175,'ESO zone constants'!$H$3:$K$9987,4,FALSE)),""))</f>
        <v>DLC_ORSINIUM</v>
      </c>
      <c r="U175" s="3" t="str">
        <f>IF(T175&lt;&gt;"",VLOOKUP(T175,'LibSets constants'!$B$4:$C$1003,2,FALSE),"")</f>
        <v>Orsinium</v>
      </c>
      <c r="V175" s="33" t="s">
        <v>3359</v>
      </c>
      <c r="Y175" s="65"/>
      <c r="Z175" s="3">
        <f>IF(AND(G175&lt;&gt;"LIBSETS_SETTYPE_BATTLEGROUND",G175&lt;&gt;"LIBSETS_SETTYPE_SPECIAL"),
IF(AND(Y175&lt;&gt;"",ISNUMBER(Y175),NOT(ISNA(Y175))),Y175,
   IF(AND(L175&lt;&gt;"",ISNUMBER(L175),L175&gt;0,NOT(ISNA(L175))),VLOOKUP(L175,'ESO dumped WayshrineInfo'!$K$3:$L$9994,2,FALSE),"")
),"")</f>
        <v>684</v>
      </c>
      <c r="AA175" t="str">
        <f>IF(AND(Z175&lt;&gt;"",ISNUMBER(Z175),NOT(ISNA(Z175))),VLOOKUP(Z175,'ESO zone constants'!$A$3:$D$9999,4,FALSE),"")</f>
        <v>Wrothgar</v>
      </c>
      <c r="AB175" s="33" t="s">
        <v>3359</v>
      </c>
      <c r="AC175" s="43"/>
      <c r="AD175" s="43"/>
      <c r="AE175" s="43"/>
      <c r="AF175" s="3">
        <f>IF(AND(G175&lt;&gt;"LIBSETS_SETTYPE_BATTLEGROUND",G175&lt;&gt;"LIBSETS_SETTYPE_SPECIAL"),
IF(AND(AE175&lt;&gt;"",ISNUMBER(AE175),NOT(ISNA(AE175))),AE175,
   IF(AND(M175&lt;&gt;"",ISNUMBER(M175),M175&gt;0,NOT(ISNA(M175))),VLOOKUP(M175,'ESO dumped WayshrineInfo'!$K$3:$L$9994,2,FALSE),"")
),"")</f>
        <v>684</v>
      </c>
      <c r="AG175" t="str">
        <f>IF(AND(AF175&lt;&gt;"",ISNUMBER(AF175),NOT(ISNA(AF175))),VLOOKUP(AF175,'ESO zone constants'!$A$3:$D$9999,4,FALSE),"")</f>
        <v>Wrothgar</v>
      </c>
      <c r="AH175" s="44"/>
      <c r="AI175" s="43"/>
      <c r="AJ175" s="43"/>
      <c r="AK175" s="3" t="str">
        <f>IF(AND(G175&lt;&gt;"LIBSETS_SETTYPE_BATTLEGROUND",G175&lt;&gt;"LIBSETS_SETTYPE_SPECIAL"),IF(AL175&lt;&gt;"",VLOOKUP(AL175,'ESO zone constants'!$D$3:$H$4953,5,FALSE),""),"")</f>
        <v/>
      </c>
      <c r="AM175" s="44"/>
      <c r="AN175" s="43"/>
      <c r="AO175" s="43"/>
      <c r="AP175" s="3" t="str">
        <f>IF(AND(G175&lt;&gt;"LIBSETS_SETTYPE_BATTLEGROUND",G175&lt;&gt;"LIBSETS_SETTYPE_SPECIAL"),IF(AQ175&lt;&gt;"",VLOOKUP(AQ175,'ESO zone constants'!$D$3:$H$4953,5,FALSE),""),"")</f>
        <v/>
      </c>
      <c r="AR175" s="44"/>
      <c r="AS175" s="43"/>
      <c r="AT175" s="43"/>
      <c r="AU175" s="3" t="str">
        <f>IF(AND(G175&lt;&gt;"LIBSETS_SETTYPE_BATTLEGROUND",G175&lt;&gt;"LIBSETS_SETTYPE_SPECIAL"),IF(AV175&lt;&gt;"",VLOOKUP(AV175,'ESO zone constants'!$D$3:$H$4953,5,FALSE),""),"")</f>
        <v/>
      </c>
      <c r="AW175" s="44"/>
      <c r="AX175" s="43"/>
      <c r="AY175" s="43"/>
      <c r="AZ175" s="83" t="s">
        <v>2668</v>
      </c>
      <c r="BA175" s="83"/>
      <c r="BB175" s="83"/>
      <c r="BC175" s="21" t="str">
        <f>IF(A175="???","--","")&amp;IF(F175&lt;&gt;"Not in the game (anymore)",IF(A175&lt;&gt;"",CONCATENATE("[",A175,"] = {wayshrines={")&amp;IF(K175&lt;&gt;"",CONCATENATE(K175,","),"")&amp;IF(L175&lt;&gt;"",CONCATENATE(L175,","),"")&amp;IF(M175&lt;&gt;"",CONCATENATE(M175,","),"")&amp;CONCATENATE("}")&amp;IF(VALUE(N175)&gt;0,CONCATENATE(", traitsNeeded=",N175),"")&amp;CONCATENATE(", dlcId=",IF(T175&lt;&gt;"",T175,"DLC_BASE_GAME")),""),"")</f>
        <v>[208] = {wayshrines={237,237,237,}, traitsNeeded=3, dlcId=DLC_ORSINIUM</v>
      </c>
      <c r="BD175" s="21" t="str">
        <f>IF(F175&lt;&gt;"Not in the game (anymore)",IF(A175&lt;&gt;"",IF(Q175&lt;&gt;"",CONCATENATE(", zoneIds={",Q175),"")&amp;IF(Z175&lt;&gt;"",CONCATENATE(",",Z175),"")&amp;IF(AF175&lt;&gt;"",CONCATENATE(",",AF175),"")&amp;IF(AK175&lt;&gt;"",CONCATENATE(",",AK175),"")&amp;IF(AP175&lt;&gt;"",CONCATENATE(",",AP175),"")&amp;IF(AU175&lt;&gt;"",CONCATENATE(",",AU175),"")&amp;IF(Q175&lt;&gt;"",CONCATENATE("}",""),"")&amp;IF(OR(I175="true",I175="false",I175&lt;&gt;""), CONCATENATE(", veteran=", I175), ""),""),"")</f>
        <v>, zoneIds={684,684,684}, veteran=false</v>
      </c>
      <c r="BE175" s="21" t="str">
        <f>IF(A175&lt;&gt;"",IF(F175&lt;&gt;"Not in the game (anymore)",IF(A175&lt;&gt;"",", setType="&amp;G175,"")&amp;IF(J175="true",", multiTrialSet=true",""),"")
&amp; IF(AND(H175&lt;&gt;"",ISNUMBER(H175)),", undauntedChestId=" &amp; H175,""),"")</f>
        <v>, setType=LIBSETS_SETTYPE_CRAFTED</v>
      </c>
      <c r="BF175" s="21" t="str">
        <f>IF(A175&lt;&gt;"",IF(F175&lt;&gt;"Not in the game (anymore)",IF(AZ175&lt;&gt;"",", isProcSetAllowedInPvP="&amp; AZ175,"")
&amp; IF(F175&lt;&gt;"Not in the game (anymore)",
  IF(V175&lt;&gt;"",", dropMechanic={"&amp;V175&amp;IF(AB175&lt;&gt;"",","&amp;AB175,"")&amp;IF(AH175&lt;&gt;"",","&amp;AH175,"")&amp;IF(AM175&lt;&gt;"",","&amp;AM175,"")&amp;IF(AR175&lt;&gt;"",","&amp;AR175,"")&amp;IF(AW175&lt;&gt;"",","&amp;AW175,"")&amp;"}"
     &amp;IF(OR(W175&lt;&gt;"",AC175&lt;&gt;"",AI175&lt;&gt;"",AN175&lt;&gt;"",AS175&lt;&gt;"",AX175&lt;&gt;"",X175&lt;&gt;"",AD175&lt;&gt;"",AJ175&lt;&gt;"",AO175&lt;&gt;"",AT175&lt;&gt;"",AY175&lt;&gt;""),", dropMechanicDropLocationNames={"
        &amp; IF(OR(W175&lt;&gt;"",AC175&lt;&gt;"",AI175&lt;&gt;"",AN175&lt;&gt;"",AS175&lt;&gt;"",AX175&lt;&gt;""),"['en']={"&amp;IF(W175&lt;&gt;"","'"&amp;W175&amp;"',","'',")&amp;IF(AC175&lt;&gt;"","'"&amp;AC175&amp;"',","'',")&amp;IF(AI175&lt;&gt;"","'"&amp;AI175&amp;"',","'',")&amp;IF(AN175&lt;&gt;"","'"&amp;AN175&amp;"',","'',")&amp;IF(AS175&lt;&gt;"","'"&amp;AS175&amp;"',","'',")&amp;IF(AX175&lt;&gt;"","'"&amp;AX175&amp;"',","'',")&amp;"},","")
        &amp; IF(OR(X175&lt;&gt;"",AD175&lt;&gt;"",AJ175&lt;&gt;"",AO175&lt;&gt;"",AT175&lt;&gt;"",AY175&lt;&gt;""),"['de']={"&amp;IF(X175&lt;&gt;"","'"&amp;X175&amp;"',","'',")&amp;IF(AD175&lt;&gt;"","'"&amp;AD175&amp;"',","'',")&amp;IF(AJ175&lt;&gt;"","'"&amp;AJ175&amp;"',","'',")&amp;IF(AO175&lt;&gt;"","'"&amp;AO175&amp;"',","'',")&amp;IF(AT175&lt;&gt;"","'"&amp;AT175&amp;"',","'',")&amp;IF(AY175&lt;&gt;"","'"&amp;AY175&amp;"',","'',")&amp;"},","")
     &amp; "}",""),"")),""),"")</f>
        <v>, isProcSetAllowedInPvP=1, dropMechanic={LIBSETS_DROP_MECHANIC_CRAFTED,LIBSETS_DROP_MECHANIC_CRAFTED}</v>
      </c>
      <c r="BG175" s="21" t="str">
        <f>IF(A175&lt;&gt;"",IF(F175&lt;&gt;"Not in the game (anymore)",
IF(OR(BA175&lt;&gt;"",BB175&lt;&gt;""),", addTooltip={" &amp; IF(BA175&lt;&gt;"","['en']='"&amp; BA175 &amp; "',","")  &amp; IF(AND(BA175&lt;&gt;"",BA175&lt;&gt;BB175), IF(BB175&lt;&gt;"","['de']='"&amp; BB175 &amp; "',",""),"") &amp; "},","")
&amp; "},"
&amp; IF(C175&lt;&gt;"",CONCATENATE(" --",C175," / ",B175,"   [",IF(R175&lt;&gt;"",R175,""),IF(AA175&lt;&gt;"",", "&amp;AA175,""),IF(AG175&lt;&gt;"",", "&amp;AG175,""),IF(AL175&lt;&gt;"",", "&amp;AL175,""),IF(AQ175&lt;&gt;"",", "&amp;AQ175,""),IF(AV175&lt;&gt;"",", "&amp;AV175,""),"]")),""),"")</f>
        <v>}, --Trial by Fire / Feuertaufe   [Wrothgar, Wrothgar, Wrothgar]</v>
      </c>
    </row>
    <row r="176" spans="1:59" s="14" customFormat="1" x14ac:dyDescent="0.25">
      <c r="A176" s="24">
        <v>209</v>
      </c>
      <c r="B176" s="14" t="s">
        <v>1005</v>
      </c>
      <c r="C176" t="s">
        <v>1005</v>
      </c>
      <c r="D176" s="25">
        <f>A176</f>
        <v>209</v>
      </c>
      <c r="E176" s="97" t="s">
        <v>1464</v>
      </c>
      <c r="F176" s="14" t="s">
        <v>1464</v>
      </c>
      <c r="G176" s="27" t="s">
        <v>1474</v>
      </c>
      <c r="I176" s="14" t="s">
        <v>91</v>
      </c>
      <c r="J176" s="14" t="s">
        <v>91</v>
      </c>
      <c r="K176" s="14">
        <v>-1</v>
      </c>
      <c r="L176" s="14">
        <v>-1</v>
      </c>
      <c r="M176" s="14">
        <v>-1</v>
      </c>
      <c r="N176" s="14">
        <v>0</v>
      </c>
      <c r="O176" s="65"/>
      <c r="P176" s="65"/>
      <c r="Q176" s="3" t="str">
        <f>IF(AND(G176&lt;&gt;"LIBSETS_SETTYPE_BATTLEGROUND",G176&lt;&gt;"LIBSETS_SETTYPE_SPECIAL"), IF(R176&lt;&gt;"",VLOOKUP(R176,'ESO zone constants'!$D$3:$H$10001,5,FALSE),""),"")</f>
        <v/>
      </c>
      <c r="R176" t="str">
        <f>IF(AND(O176&lt;&gt;"",NOT(ISERROR(O176))),O176,
IF(AND(P176&lt;&gt;"",ISNUMBER(P176),P176&gt;0,NOT(ISNA(P176))),VLOOKUP(P176,'ESO zone constants'!$A$3:$D$9999,4,FALSE),
IF(AND(K176&lt;&gt;"",K176&gt;0,NOT(ISERROR(K176))),VLOOKUP(K176,'ESO dumped WayshrineInfo'!$K$3:$N$9994,4,FALSE),"")))</f>
        <v/>
      </c>
      <c r="S176" s="65"/>
      <c r="T176" s="19" t="str">
        <f>IF(AND(S176&lt;&gt;"",NOT(ISERROR(S176))),S176,IF(Q176&lt;&gt;"",IF(NOT(ISERROR(VLOOKUP(Q176,'ESO Dungeon constants'!$D$3:$H$9999,5,FALSE))),VLOOKUP(Q176,'ESO Dungeon constants'!$D$3:$I$9999,6,FALSE),VLOOKUP(Q176,'ESO zone constants'!$H$3:$K$9987,4,FALSE)),""))</f>
        <v/>
      </c>
      <c r="U176" s="3" t="str">
        <f>IF(T176&lt;&gt;"",VLOOKUP(T176,'LibSets constants'!$B$4:$C$1003,2,FALSE),"")</f>
        <v/>
      </c>
      <c r="V176" s="33"/>
      <c r="W176" s="3"/>
      <c r="X176" s="3"/>
      <c r="Y176" s="65"/>
      <c r="Z176" s="3" t="str">
        <f>IF(AND(G176&lt;&gt;"LIBSETS_SETTYPE_BATTLEGROUND",G176&lt;&gt;"LIBSETS_SETTYPE_SPECIAL"),
IF(AND(Y176&lt;&gt;"",ISNUMBER(Y176),NOT(ISNA(Y176))),Y176,
   IF(AND(L176&lt;&gt;"",ISNUMBER(L176),L176&gt;0,NOT(ISNA(L176))),VLOOKUP(L176,'ESO dumped WayshrineInfo'!$K$3:$L$9994,2,FALSE),"")
),"")</f>
        <v/>
      </c>
      <c r="AA176" t="str">
        <f>IF(AND(Z176&lt;&gt;"",ISNUMBER(Z176),NOT(ISNA(Z176))),VLOOKUP(Z176,'ESO zone constants'!$A$3:$D$9999,4,FALSE),"")</f>
        <v/>
      </c>
      <c r="AB176" s="33"/>
      <c r="AC176" s="43"/>
      <c r="AD176" s="43"/>
      <c r="AE176" s="43"/>
      <c r="AF176" s="3" t="str">
        <f>IF(AND(G176&lt;&gt;"LIBSETS_SETTYPE_BATTLEGROUND",G176&lt;&gt;"LIBSETS_SETTYPE_SPECIAL"),
IF(AND(AE176&lt;&gt;"",ISNUMBER(AE176),NOT(ISNA(AE176))),AE176,
   IF(AND(M176&lt;&gt;"",ISNUMBER(M176),M176&gt;0,NOT(ISNA(M176))),VLOOKUP(M176,'ESO dumped WayshrineInfo'!$K$3:$L$9994,2,FALSE),"")
),"")</f>
        <v/>
      </c>
      <c r="AG176" t="str">
        <f>IF(AND(AF176&lt;&gt;"",ISNUMBER(AF176),NOT(ISNA(AF176))),VLOOKUP(AF176,'ESO zone constants'!$A$3:$D$9999,4,FALSE),"")</f>
        <v/>
      </c>
      <c r="AH176" s="44"/>
      <c r="AI176" s="43"/>
      <c r="AJ176" s="43"/>
      <c r="AK176" s="3" t="str">
        <f>IF(AND(G176&lt;&gt;"LIBSETS_SETTYPE_BATTLEGROUND",G176&lt;&gt;"LIBSETS_SETTYPE_SPECIAL"),IF(AL176&lt;&gt;"",VLOOKUP(AL176,'ESO zone constants'!$D$3:$H$4953,5,FALSE),""),"")</f>
        <v/>
      </c>
      <c r="AL176"/>
      <c r="AM176" s="44"/>
      <c r="AN176" s="43"/>
      <c r="AO176" s="43"/>
      <c r="AP176" s="3" t="str">
        <f>IF(AND(G176&lt;&gt;"LIBSETS_SETTYPE_BATTLEGROUND",G176&lt;&gt;"LIBSETS_SETTYPE_SPECIAL"),IF(AQ176&lt;&gt;"",VLOOKUP(AQ176,'ESO zone constants'!$D$3:$H$4953,5,FALSE),""),"")</f>
        <v/>
      </c>
      <c r="AR176" s="44"/>
      <c r="AS176" s="43"/>
      <c r="AT176" s="43"/>
      <c r="AU176" s="3" t="str">
        <f>IF(AND(G176&lt;&gt;"LIBSETS_SETTYPE_BATTLEGROUND",G176&lt;&gt;"LIBSETS_SETTYPE_SPECIAL"),IF(AV176&lt;&gt;"",VLOOKUP(AV176,'ESO zone constants'!$D$3:$H$4953,5,FALSE),""),"")</f>
        <v/>
      </c>
      <c r="AW176" s="44"/>
      <c r="AX176" s="43"/>
      <c r="AY176" s="43"/>
      <c r="AZ176" s="83" t="s">
        <v>2667</v>
      </c>
      <c r="BA176" s="83"/>
      <c r="BB176" s="83"/>
      <c r="BC176" s="21" t="str">
        <f>IF(A176="???","--","")&amp;IF(F176&lt;&gt;"Not in the game (anymore)",IF(A176&lt;&gt;"",CONCATENATE("[",A176,"] = {wayshrines={")&amp;IF(K176&lt;&gt;"",CONCATENATE(K176,","),"")&amp;IF(L176&lt;&gt;"",CONCATENATE(L176,","),"")&amp;IF(M176&lt;&gt;"",CONCATENATE(M176,","),"")&amp;CONCATENATE("}")&amp;IF(VALUE(N176)&gt;0,CONCATENATE(", traitsNeeded=",N176),"")&amp;CONCATENATE(", dlcId=",IF(T176&lt;&gt;"",T176,"DLC_BASE_GAME")),""),"")</f>
        <v/>
      </c>
      <c r="BD176" s="21" t="str">
        <f>IF(F176&lt;&gt;"Not in the game (anymore)",IF(A176&lt;&gt;"",IF(Q176&lt;&gt;"",CONCATENATE(", zoneIds={",Q176),"")&amp;IF(Z176&lt;&gt;"",CONCATENATE(",",Z176),"")&amp;IF(AF176&lt;&gt;"",CONCATENATE(",",AF176),"")&amp;IF(AK176&lt;&gt;"",CONCATENATE(",",AK176),"")&amp;IF(AP176&lt;&gt;"",CONCATENATE(",",AP176),"")&amp;IF(AU176&lt;&gt;"",CONCATENATE(",",AU176),"")&amp;IF(Q176&lt;&gt;"",CONCATENATE("}",""),"")&amp;IF(OR(I176="true",I176="false",I176&lt;&gt;""), CONCATENATE(", veteran=", I176), ""),""),"")</f>
        <v/>
      </c>
      <c r="BE176" s="21" t="str">
        <f>IF(A176&lt;&gt;"",IF(F176&lt;&gt;"Not in the game (anymore)",IF(A176&lt;&gt;"",", setType="&amp;G176,"")&amp;IF(J176="true",", multiTrialSet=true",""),"")
&amp; IF(AND(H176&lt;&gt;"",ISNUMBER(H176)),", undauntedChestId=" &amp; H176,""),"")</f>
        <v/>
      </c>
      <c r="BF176" s="21" t="str">
        <f>IF(A176&lt;&gt;"",IF(F176&lt;&gt;"Not in the game (anymore)",IF(AZ176&lt;&gt;"",", isProcSetAllowedInPvP="&amp; AZ176,"")
&amp; IF(F176&lt;&gt;"Not in the game (anymore)",
  IF(V176&lt;&gt;"",", dropMechanic={"&amp;V176&amp;IF(AB176&lt;&gt;"",","&amp;AB176,"")&amp;IF(AH176&lt;&gt;"",","&amp;AH176,"")&amp;IF(AM176&lt;&gt;"",","&amp;AM176,"")&amp;IF(AR176&lt;&gt;"",","&amp;AR176,"")&amp;IF(AW176&lt;&gt;"",","&amp;AW176,"")&amp;"}"
     &amp;IF(OR(W176&lt;&gt;"",AC176&lt;&gt;"",AI176&lt;&gt;"",AN176&lt;&gt;"",AS176&lt;&gt;"",AX176&lt;&gt;"",X176&lt;&gt;"",AD176&lt;&gt;"",AJ176&lt;&gt;"",AO176&lt;&gt;"",AT176&lt;&gt;"",AY176&lt;&gt;""),", dropMechanicDropLocationNames={"
        &amp; IF(OR(W176&lt;&gt;"",AC176&lt;&gt;"",AI176&lt;&gt;"",AN176&lt;&gt;"",AS176&lt;&gt;"",AX176&lt;&gt;""),"['en']={"&amp;IF(W176&lt;&gt;"","'"&amp;W176&amp;"',","'',")&amp;IF(AC176&lt;&gt;"","'"&amp;AC176&amp;"',","'',")&amp;IF(AI176&lt;&gt;"","'"&amp;AI176&amp;"',","'',")&amp;IF(AN176&lt;&gt;"","'"&amp;AN176&amp;"',","'',")&amp;IF(AS176&lt;&gt;"","'"&amp;AS176&amp;"',","'',")&amp;IF(AX176&lt;&gt;"","'"&amp;AX176&amp;"',","'',")&amp;"},","")
        &amp; IF(OR(X176&lt;&gt;"",AD176&lt;&gt;"",AJ176&lt;&gt;"",AO176&lt;&gt;"",AT176&lt;&gt;"",AY176&lt;&gt;""),"['de']={"&amp;IF(X176&lt;&gt;"","'"&amp;X176&amp;"',","'',")&amp;IF(AD176&lt;&gt;"","'"&amp;AD176&amp;"',","'',")&amp;IF(AJ176&lt;&gt;"","'"&amp;AJ176&amp;"',","'',")&amp;IF(AO176&lt;&gt;"","'"&amp;AO176&amp;"',","'',")&amp;IF(AT176&lt;&gt;"","'"&amp;AT176&amp;"',","'',")&amp;IF(AY176&lt;&gt;"","'"&amp;AY176&amp;"',","'',")&amp;"},","")
     &amp; "}",""),"")),""),"")</f>
        <v/>
      </c>
      <c r="BG176" s="21" t="str">
        <f>IF(A176&lt;&gt;"",IF(F176&lt;&gt;"Not in the game (anymore)",
IF(OR(BA176&lt;&gt;"",BB176&lt;&gt;""),", addTooltip={" &amp; IF(BA176&lt;&gt;"","['en']='"&amp; BA176 &amp; "',","")  &amp; IF(AND(BA176&lt;&gt;"",BA176&lt;&gt;BB176), IF(BB176&lt;&gt;"","['de']='"&amp; BB176 &amp; "',",""),"") &amp; "},","")
&amp; "},"
&amp; IF(C176&lt;&gt;"",CONCATENATE(" --",C176," / ",B176,"   [",IF(R176&lt;&gt;"",R176,""),IF(AA176&lt;&gt;"",", "&amp;AA176,""),IF(AG176&lt;&gt;"",", "&amp;AG176,""),IF(AL176&lt;&gt;"",", "&amp;AL176,""),IF(AQ176&lt;&gt;"",", "&amp;AQ176,""),IF(AV176&lt;&gt;"",", "&amp;AV176,""),"]")),""),"")</f>
        <v/>
      </c>
    </row>
    <row r="177" spans="1:59" x14ac:dyDescent="0.25">
      <c r="A177" s="12">
        <v>210</v>
      </c>
      <c r="B177" t="s">
        <v>1006</v>
      </c>
      <c r="C177" t="s">
        <v>1007</v>
      </c>
      <c r="D177" s="3">
        <f>A177</f>
        <v>210</v>
      </c>
      <c r="G177" s="8" t="s">
        <v>1480</v>
      </c>
      <c r="I177" t="s">
        <v>91</v>
      </c>
      <c r="J177" t="s">
        <v>91</v>
      </c>
      <c r="K177">
        <v>244</v>
      </c>
      <c r="L177">
        <v>244</v>
      </c>
      <c r="M177">
        <v>244</v>
      </c>
      <c r="O177" s="65" t="s">
        <v>452</v>
      </c>
      <c r="Q177" s="3">
        <f>IF(AND(G177&lt;&gt;"LIBSETS_SETTYPE_BATTLEGROUND",G177&lt;&gt;"LIBSETS_SETTYPE_SPECIAL"), IF(R177&lt;&gt;"",VLOOKUP(R177,'ESO zone constants'!$D$3:$H$10001,5,FALSE),""),"")</f>
        <v>684</v>
      </c>
      <c r="R177" t="str">
        <f>IF(AND(O177&lt;&gt;"",NOT(ISERROR(O177))),O177,
IF(AND(P177&lt;&gt;"",ISNUMBER(P177),P177&gt;0,NOT(ISNA(P177))),VLOOKUP(P177,'ESO zone constants'!$A$3:$D$9999,4,FALSE),
IF(AND(K177&lt;&gt;"",K177&gt;0,NOT(ISERROR(K177))),VLOOKUP(K177,'ESO dumped WayshrineInfo'!$K$3:$N$9994,4,FALSE),"")))</f>
        <v>Wrothgar</v>
      </c>
      <c r="T177" s="19" t="str">
        <f>IF(AND(S177&lt;&gt;"",NOT(ISERROR(S177))),S177,IF(Q177&lt;&gt;"",IF(NOT(ISERROR(VLOOKUP(Q177,'ESO Dungeon constants'!$D$3:$H$9999,5,FALSE))),VLOOKUP(Q177,'ESO Dungeon constants'!$D$3:$I$9999,6,FALSE),VLOOKUP(Q177,'ESO zone constants'!$H$3:$K$9987,4,FALSE)),""))</f>
        <v>DLC_ORSINIUM</v>
      </c>
      <c r="U177" s="3" t="str">
        <f>IF(T177&lt;&gt;"",VLOOKUP(T177,'LibSets constants'!$B$4:$C$1003,2,FALSE),"")</f>
        <v>Orsinium</v>
      </c>
      <c r="V177" s="33" t="s">
        <v>1560</v>
      </c>
      <c r="Y177" s="65"/>
      <c r="Z177" s="3">
        <f>IF(AND(G177&lt;&gt;"LIBSETS_SETTYPE_BATTLEGROUND",G177&lt;&gt;"LIBSETS_SETTYPE_SPECIAL"),
IF(AND(Y177&lt;&gt;"",ISNUMBER(Y177),NOT(ISNA(Y177))),Y177,
   IF(AND(L177&lt;&gt;"",ISNUMBER(L177),L177&gt;0,NOT(ISNA(L177))),VLOOKUP(L177,'ESO dumped WayshrineInfo'!$K$3:$L$9994,2,FALSE),"")
),"")</f>
        <v>684</v>
      </c>
      <c r="AA177" t="str">
        <f>IF(AND(Z177&lt;&gt;"",ISNUMBER(Z177),NOT(ISNA(Z177))),VLOOKUP(Z177,'ESO zone constants'!$A$3:$D$9999,4,FALSE),"")</f>
        <v>Wrothgar</v>
      </c>
      <c r="AB177" s="33" t="s">
        <v>1561</v>
      </c>
      <c r="AC177" s="43"/>
      <c r="AD177" s="43"/>
      <c r="AE177" s="43"/>
      <c r="AF177" s="3">
        <f>IF(AND(G177&lt;&gt;"LIBSETS_SETTYPE_BATTLEGROUND",G177&lt;&gt;"LIBSETS_SETTYPE_SPECIAL"),
IF(AND(AE177&lt;&gt;"",ISNUMBER(AE177),NOT(ISNA(AE177))),AE177,
   IF(AND(M177&lt;&gt;"",ISNUMBER(M177),M177&gt;0,NOT(ISNA(M177))),VLOOKUP(M177,'ESO dumped WayshrineInfo'!$K$3:$L$9994,2,FALSE),"")
),"")</f>
        <v>684</v>
      </c>
      <c r="AG177" t="str">
        <f>IF(AND(AF177&lt;&gt;"",ISNUMBER(AF177),NOT(ISNA(AF177))),VLOOKUP(AF177,'ESO zone constants'!$A$3:$D$9999,4,FALSE),"")</f>
        <v>Wrothgar</v>
      </c>
      <c r="AH177" s="44" t="s">
        <v>1562</v>
      </c>
      <c r="AI177" s="43"/>
      <c r="AJ177" s="43"/>
      <c r="AK177" s="3">
        <f>IF(AND(G177&lt;&gt;"LIBSETS_SETTYPE_BATTLEGROUND",G177&lt;&gt;"LIBSETS_SETTYPE_SPECIAL"),IF(AL177&lt;&gt;"",VLOOKUP(AL177,'ESO zone constants'!$D$3:$H$4953,5,FALSE),""),"")</f>
        <v>684</v>
      </c>
      <c r="AL177" t="s">
        <v>452</v>
      </c>
      <c r="AM177" s="44" t="s">
        <v>1563</v>
      </c>
      <c r="AN177" s="43"/>
      <c r="AO177" s="43"/>
      <c r="AP177" s="3" t="str">
        <f>IF(AND(G177&lt;&gt;"LIBSETS_SETTYPE_BATTLEGROUND",G177&lt;&gt;"LIBSETS_SETTYPE_SPECIAL"),IF(AQ177&lt;&gt;"",VLOOKUP(AQ177,'ESO zone constants'!$D$3:$H$4953,5,FALSE),""),"")</f>
        <v/>
      </c>
      <c r="AR177" s="44"/>
      <c r="AS177" s="43"/>
      <c r="AT177" s="43"/>
      <c r="AU177" s="3" t="str">
        <f>IF(AND(G177&lt;&gt;"LIBSETS_SETTYPE_BATTLEGROUND",G177&lt;&gt;"LIBSETS_SETTYPE_SPECIAL"),IF(AV177&lt;&gt;"",VLOOKUP(AV177,'ESO zone constants'!$D$3:$H$4953,5,FALSE),""),"")</f>
        <v/>
      </c>
      <c r="AW177" s="44"/>
      <c r="AX177" s="43"/>
      <c r="AY177" s="43"/>
      <c r="AZ177" s="83" t="s">
        <v>2668</v>
      </c>
      <c r="BA177" s="83"/>
      <c r="BB177" s="83"/>
      <c r="BC177" s="21" t="str">
        <f>IF(A177="???","--","")&amp;IF(F177&lt;&gt;"Not in the game (anymore)",IF(A177&lt;&gt;"",CONCATENATE("[",A177,"] = {wayshrines={")&amp;IF(K177&lt;&gt;"",CONCATENATE(K177,","),"")&amp;IF(L177&lt;&gt;"",CONCATENATE(L177,","),"")&amp;IF(M177&lt;&gt;"",CONCATENATE(M177,","),"")&amp;CONCATENATE("}")&amp;IF(VALUE(N177)&gt;0,CONCATENATE(", traitsNeeded=",N177),"")&amp;CONCATENATE(", dlcId=",IF(T177&lt;&gt;"",T177,"DLC_BASE_GAME")),""),"")</f>
        <v>[210] = {wayshrines={244,244,244,}, dlcId=DLC_ORSINIUM</v>
      </c>
      <c r="BD177" s="21" t="str">
        <f>IF(F177&lt;&gt;"Not in the game (anymore)",IF(A177&lt;&gt;"",IF(Q177&lt;&gt;"",CONCATENATE(", zoneIds={",Q177),"")&amp;IF(Z177&lt;&gt;"",CONCATENATE(",",Z177),"")&amp;IF(AF177&lt;&gt;"",CONCATENATE(",",AF177),"")&amp;IF(AK177&lt;&gt;"",CONCATENATE(",",AK177),"")&amp;IF(AP177&lt;&gt;"",CONCATENATE(",",AP177),"")&amp;IF(AU177&lt;&gt;"",CONCATENATE(",",AU177),"")&amp;IF(Q177&lt;&gt;"",CONCATENATE("}",""),"")&amp;IF(OR(I177="true",I177="false",I177&lt;&gt;""), CONCATENATE(", veteran=", I177), ""),""),"")</f>
        <v>, zoneIds={684,684,684,684}, veteran=false</v>
      </c>
      <c r="BE177" s="21" t="str">
        <f>IF(A177&lt;&gt;"",IF(F177&lt;&gt;"Not in the game (anymore)",IF(A177&lt;&gt;"",", setType="&amp;G177,"")&amp;IF(J177="true",", multiTrialSet=true",""),"")
&amp; IF(AND(H177&lt;&gt;"",ISNUMBER(H177)),", undauntedChestId=" &amp; H177,""),"")</f>
        <v>, setType=LIBSETS_SETTYPE_OVERLAND</v>
      </c>
      <c r="BF177" s="21" t="str">
        <f>IF(A177&lt;&gt;"",IF(F177&lt;&gt;"Not in the game (anymore)",IF(AZ177&lt;&gt;"",", isProcSetAllowedInPvP="&amp; AZ177,"")
&amp; IF(F177&lt;&gt;"Not in the game (anymore)",
  IF(V177&lt;&gt;"",", dropMechanic={"&amp;V177&amp;IF(AB177&lt;&gt;"",","&amp;AB177,"")&amp;IF(AH177&lt;&gt;"",","&amp;AH177,"")&amp;IF(AM177&lt;&gt;"",","&amp;AM177,"")&amp;IF(AR177&lt;&gt;"",","&amp;AR177,"")&amp;IF(AW177&lt;&gt;"",","&amp;AW177,"")&amp;"}"
     &amp;IF(OR(W177&lt;&gt;"",AC177&lt;&gt;"",AI177&lt;&gt;"",AN177&lt;&gt;"",AS177&lt;&gt;"",AX177&lt;&gt;"",X177&lt;&gt;"",AD177&lt;&gt;"",AJ177&lt;&gt;"",AO177&lt;&gt;"",AT177&lt;&gt;"",AY177&lt;&gt;""),", dropMechanicDropLocationNames={"
        &amp; IF(OR(W177&lt;&gt;"",AC177&lt;&gt;"",AI177&lt;&gt;"",AN177&lt;&gt;"",AS177&lt;&gt;"",AX177&lt;&gt;""),"['en']={"&amp;IF(W177&lt;&gt;"","'"&amp;W177&amp;"',","'',")&amp;IF(AC177&lt;&gt;"","'"&amp;AC177&amp;"',","'',")&amp;IF(AI177&lt;&gt;"","'"&amp;AI177&amp;"',","'',")&amp;IF(AN177&lt;&gt;"","'"&amp;AN177&amp;"',","'',")&amp;IF(AS177&lt;&gt;"","'"&amp;AS177&amp;"',","'',")&amp;IF(AX177&lt;&gt;"","'"&amp;AX177&amp;"',","'',")&amp;"},","")
        &amp; IF(OR(X177&lt;&gt;"",AD177&lt;&gt;"",AJ177&lt;&gt;"",AO177&lt;&gt;"",AT177&lt;&gt;"",AY177&lt;&gt;""),"['de']={"&amp;IF(X177&lt;&gt;"","'"&amp;X177&amp;"',","'',")&amp;IF(AD177&lt;&gt;"","'"&amp;AD177&amp;"',","'',")&amp;IF(AJ177&lt;&gt;"","'"&amp;AJ177&amp;"',","'',")&amp;IF(AO177&lt;&gt;"","'"&amp;AO177&amp;"',","'',")&amp;IF(AT177&lt;&gt;"","'"&amp;AT177&amp;"',","'',")&amp;IF(AY177&lt;&gt;"","'"&amp;AY177&amp;"',","'',")&amp;"},","")
     &amp; "}",""),"")),""),"")</f>
        <v>, isProcSetAllowedInPvP=1, dropMechanic={LIBSETS_DROP_MECHANIC_OVERLAND_BOSS_DELVE,LIBSETS_DROP_MECHANIC_OVERLAND_WORLDBOSS,LIBSETS_DROP_MECHANIC_OVERLAND_BOSS_PUBLIC_DUNGEON,LIBSETS_DROP_MECHANIC_OVERLAND_CHEST}</v>
      </c>
      <c r="BG177" s="21" t="str">
        <f>IF(A177&lt;&gt;"",IF(F177&lt;&gt;"Not in the game (anymore)",
IF(OR(BA177&lt;&gt;"",BB177&lt;&gt;""),", addTooltip={" &amp; IF(BA177&lt;&gt;"","['en']='"&amp; BA177 &amp; "',","")  &amp; IF(AND(BA177&lt;&gt;"",BA177&lt;&gt;BB177), IF(BB177&lt;&gt;"","['de']='"&amp; BB177 &amp; "',",""),"") &amp; "},","")
&amp; "},"
&amp; IF(C177&lt;&gt;"",CONCATENATE(" --",C177," / ",B177,"   [",IF(R177&lt;&gt;"",R177,""),IF(AA177&lt;&gt;"",", "&amp;AA177,""),IF(AG177&lt;&gt;"",", "&amp;AG177,""),IF(AL177&lt;&gt;"",", "&amp;AL177,""),IF(AQ177&lt;&gt;"",", "&amp;AQ177,""),IF(AV177&lt;&gt;"",", "&amp;AV177,""),"]")),""),"")</f>
        <v>}, --Mark of the Pariah / Zeichen des Ausgestoßenen   [Wrothgar, Wrothgar, Wrothgar, Wrothgar]</v>
      </c>
    </row>
    <row r="178" spans="1:59" x14ac:dyDescent="0.25">
      <c r="A178" s="12">
        <v>211</v>
      </c>
      <c r="B178" t="s">
        <v>1008</v>
      </c>
      <c r="C178" t="s">
        <v>1008</v>
      </c>
      <c r="D178" s="3">
        <f>A178</f>
        <v>211</v>
      </c>
      <c r="G178" s="8" t="s">
        <v>1472</v>
      </c>
      <c r="I178" t="s">
        <v>91</v>
      </c>
      <c r="J178" t="s">
        <v>91</v>
      </c>
      <c r="K178">
        <v>249</v>
      </c>
      <c r="L178">
        <v>249</v>
      </c>
      <c r="M178">
        <v>249</v>
      </c>
      <c r="O178" s="65" t="s">
        <v>451</v>
      </c>
      <c r="Q178" s="3">
        <f>IF(AND(G178&lt;&gt;"LIBSETS_SETTYPE_BATTLEGROUND",G178&lt;&gt;"LIBSETS_SETTYPE_SPECIAL"), IF(R178&lt;&gt;"",VLOOKUP(R178,'ESO zone constants'!$D$3:$H$10001,5,FALSE),""),"")</f>
        <v>677</v>
      </c>
      <c r="R178" t="str">
        <f>IF(AND(O178&lt;&gt;"",NOT(ISERROR(O178))),O178,
IF(AND(P178&lt;&gt;"",ISNUMBER(P178),P178&gt;0,NOT(ISNA(P178))),VLOOKUP(P178,'ESO zone constants'!$A$3:$D$9999,4,FALSE),
IF(AND(K178&lt;&gt;"",K178&gt;0,NOT(ISERROR(K178))),VLOOKUP(K178,'ESO dumped WayshrineInfo'!$K$3:$N$9994,4,FALSE),"")))</f>
        <v>Maelstrom Arena</v>
      </c>
      <c r="T178" s="19" t="str">
        <f>IF(AND(S178&lt;&gt;"",NOT(ISERROR(S178))),S178,IF(Q178&lt;&gt;"",IF(NOT(ISERROR(VLOOKUP(Q178,'ESO Dungeon constants'!$D$3:$H$9999,5,FALSE))),VLOOKUP(Q178,'ESO Dungeon constants'!$D$3:$I$9999,6,FALSE),VLOOKUP(Q178,'ESO zone constants'!$H$3:$K$9987,4,FALSE)),""))</f>
        <v>DLC_ORSINIUM</v>
      </c>
      <c r="U178" s="3" t="str">
        <f>IF(T178&lt;&gt;"",VLOOKUP(T178,'LibSets constants'!$B$4:$C$1003,2,FALSE),"")</f>
        <v>Orsinium</v>
      </c>
      <c r="V178" s="33" t="s">
        <v>1556</v>
      </c>
      <c r="Y178" s="65"/>
      <c r="Z178" s="3">
        <f>IF(AND(G178&lt;&gt;"LIBSETS_SETTYPE_BATTLEGROUND",G178&lt;&gt;"LIBSETS_SETTYPE_SPECIAL"),
IF(AND(Y178&lt;&gt;"",ISNUMBER(Y178),NOT(ISNA(Y178))),Y178,
   IF(AND(L178&lt;&gt;"",ISNUMBER(L178),L178&gt;0,NOT(ISNA(L178))),VLOOKUP(L178,'ESO dumped WayshrineInfo'!$K$3:$L$9994,2,FALSE),"")
),"")</f>
        <v>684</v>
      </c>
      <c r="AA178" t="str">
        <f>IF(AND(Z178&lt;&gt;"",ISNUMBER(Z178),NOT(ISNA(Z178))),VLOOKUP(Z178,'ESO zone constants'!$A$3:$D$9999,4,FALSE),"")</f>
        <v>Wrothgar</v>
      </c>
      <c r="AB178" s="33" t="s">
        <v>1556</v>
      </c>
      <c r="AC178" s="43" t="str">
        <f>IF(AB178&lt;&gt;"",IF(AB178&lt;&gt;"LIBSETS_DROP_MECHANIC_MONSTER_NAME",VLOOKUP(AB178,'LibSets constants'!$I$4:$L$1003,3,FALSE),""),"")</f>
        <v>Arena stage chest</v>
      </c>
      <c r="AD178" s="43" t="str">
        <f>IF(AB178&lt;&gt;"",IF(AB178&lt;&gt;"LIBSETS_DROP_MECHANIC_MONSTER_NAME",VLOOKUP(AB178,'LibSets constants'!$I$4:$L$1003,4,FALSE),""),"")</f>
        <v>Arena-Phasen Schatztruhe</v>
      </c>
      <c r="AE178" s="43"/>
      <c r="AF178" s="3">
        <f>IF(AND(G178&lt;&gt;"LIBSETS_SETTYPE_BATTLEGROUND",G178&lt;&gt;"LIBSETS_SETTYPE_SPECIAL"),
IF(AND(AE178&lt;&gt;"",ISNUMBER(AE178),NOT(ISNA(AE178))),AE178,
   IF(AND(M178&lt;&gt;"",ISNUMBER(M178),M178&gt;0,NOT(ISNA(M178))),VLOOKUP(M178,'ESO dumped WayshrineInfo'!$K$3:$L$9994,2,FALSE),"")
),"")</f>
        <v>684</v>
      </c>
      <c r="AG178" t="str">
        <f>IF(AND(AF178&lt;&gt;"",ISNUMBER(AF178),NOT(ISNA(AF178))),VLOOKUP(AF178,'ESO zone constants'!$A$3:$D$9999,4,FALSE),"")</f>
        <v>Wrothgar</v>
      </c>
      <c r="AH178" s="44"/>
      <c r="AI178" s="43"/>
      <c r="AJ178" s="43"/>
      <c r="AK178" s="3" t="str">
        <f>IF(AND(G178&lt;&gt;"LIBSETS_SETTYPE_BATTLEGROUND",G178&lt;&gt;"LIBSETS_SETTYPE_SPECIAL"),IF(AL178&lt;&gt;"",VLOOKUP(AL178,'ESO zone constants'!$D$3:$H$4953,5,FALSE),""),"")</f>
        <v/>
      </c>
      <c r="AM178" s="44"/>
      <c r="AN178" s="43"/>
      <c r="AO178" s="43"/>
      <c r="AP178" s="3" t="str">
        <f>IF(AND(G178&lt;&gt;"LIBSETS_SETTYPE_BATTLEGROUND",G178&lt;&gt;"LIBSETS_SETTYPE_SPECIAL"),IF(AQ178&lt;&gt;"",VLOOKUP(AQ178,'ESO zone constants'!$D$3:$H$4953,5,FALSE),""),"")</f>
        <v/>
      </c>
      <c r="AR178" s="44"/>
      <c r="AS178" s="43"/>
      <c r="AT178" s="43"/>
      <c r="AU178" s="3" t="str">
        <f>IF(AND(G178&lt;&gt;"LIBSETS_SETTYPE_BATTLEGROUND",G178&lt;&gt;"LIBSETS_SETTYPE_SPECIAL"),IF(AV178&lt;&gt;"",VLOOKUP(AV178,'ESO zone constants'!$D$3:$H$4953,5,FALSE),""),"")</f>
        <v/>
      </c>
      <c r="AW178" s="44"/>
      <c r="AX178" s="43"/>
      <c r="AY178" s="43"/>
      <c r="AZ178" s="83" t="s">
        <v>2668</v>
      </c>
      <c r="BA178" s="83"/>
      <c r="BB178" s="83"/>
      <c r="BC178" s="21" t="str">
        <f>IF(A178="???","--","")&amp;IF(F178&lt;&gt;"Not in the game (anymore)",IF(A178&lt;&gt;"",CONCATENATE("[",A178,"] = {wayshrines={")&amp;IF(K178&lt;&gt;"",CONCATENATE(K178,","),"")&amp;IF(L178&lt;&gt;"",CONCATENATE(L178,","),"")&amp;IF(M178&lt;&gt;"",CONCATENATE(M178,","),"")&amp;CONCATENATE("}")&amp;IF(VALUE(N178)&gt;0,CONCATENATE(", traitsNeeded=",N178),"")&amp;CONCATENATE(", dlcId=",IF(T178&lt;&gt;"",T178,"DLC_BASE_GAME")),""),"")</f>
        <v>[211] = {wayshrines={249,249,249,}, dlcId=DLC_ORSINIUM</v>
      </c>
      <c r="BD178" s="21" t="str">
        <f>IF(F178&lt;&gt;"Not in the game (anymore)",IF(A178&lt;&gt;"",IF(Q178&lt;&gt;"",CONCATENATE(", zoneIds={",Q178),"")&amp;IF(Z178&lt;&gt;"",CONCATENATE(",",Z178),"")&amp;IF(AF178&lt;&gt;"",CONCATENATE(",",AF178),"")&amp;IF(AK178&lt;&gt;"",CONCATENATE(",",AK178),"")&amp;IF(AP178&lt;&gt;"",CONCATENATE(",",AP178),"")&amp;IF(AU178&lt;&gt;"",CONCATENATE(",",AU178),"")&amp;IF(Q178&lt;&gt;"",CONCATENATE("}",""),"")&amp;IF(OR(I178="true",I178="false",I178&lt;&gt;""), CONCATENATE(", veteran=", I178), ""),""),"")</f>
        <v>, zoneIds={677,684,684}, veteran=false</v>
      </c>
      <c r="BE178" s="21" t="str">
        <f>IF(A178&lt;&gt;"",IF(F178&lt;&gt;"Not in the game (anymore)",IF(A178&lt;&gt;"",", setType="&amp;G178,"")&amp;IF(J178="true",", multiTrialSet=true",""),"")
&amp; IF(AND(H178&lt;&gt;"",ISNUMBER(H178)),", undauntedChestId=" &amp; H178,""),"")</f>
        <v>, setType=LIBSETS_SETTYPE_ARENA</v>
      </c>
      <c r="BF178" s="21" t="str">
        <f>IF(A178&lt;&gt;"",IF(F178&lt;&gt;"Not in the game (anymore)",IF(AZ178&lt;&gt;"",", isProcSetAllowedInPvP="&amp; AZ178,"")
&amp; IF(F178&lt;&gt;"Not in the game (anymore)",
  IF(V178&lt;&gt;"",", dropMechanic={"&amp;V178&amp;IF(AB178&lt;&gt;"",","&amp;AB178,"")&amp;IF(AH178&lt;&gt;"",","&amp;AH178,"")&amp;IF(AM178&lt;&gt;"",","&amp;AM178,"")&amp;IF(AR178&lt;&gt;"",","&amp;AR178,"")&amp;IF(AW178&lt;&gt;"",","&amp;AW178,"")&amp;"}"
     &amp;IF(OR(W178&lt;&gt;"",AC178&lt;&gt;"",AI178&lt;&gt;"",AN178&lt;&gt;"",AS178&lt;&gt;"",AX178&lt;&gt;"",X178&lt;&gt;"",AD178&lt;&gt;"",AJ178&lt;&gt;"",AO178&lt;&gt;"",AT178&lt;&gt;"",AY178&lt;&gt;""),", dropMechanicDropLocationNames={"
        &amp; IF(OR(W178&lt;&gt;"",AC178&lt;&gt;"",AI178&lt;&gt;"",AN178&lt;&gt;"",AS178&lt;&gt;"",AX178&lt;&gt;""),"['en']={"&amp;IF(W178&lt;&gt;"","'"&amp;W178&amp;"',","'',")&amp;IF(AC178&lt;&gt;"","'"&amp;AC178&amp;"',","'',")&amp;IF(AI178&lt;&gt;"","'"&amp;AI178&amp;"',","'',")&amp;IF(AN178&lt;&gt;"","'"&amp;AN178&amp;"',","'',")&amp;IF(AS178&lt;&gt;"","'"&amp;AS178&amp;"',","'',")&amp;IF(AX178&lt;&gt;"","'"&amp;AX178&amp;"',","'',")&amp;"},","")
        &amp; IF(OR(X178&lt;&gt;"",AD178&lt;&gt;"",AJ178&lt;&gt;"",AO178&lt;&gt;"",AT178&lt;&gt;"",AY178&lt;&gt;""),"['de']={"&amp;IF(X178&lt;&gt;"","'"&amp;X178&amp;"',","'',")&amp;IF(AD178&lt;&gt;"","'"&amp;AD178&amp;"',","'',")&amp;IF(AJ178&lt;&gt;"","'"&amp;AJ178&amp;"',","'',")&amp;IF(AO178&lt;&gt;"","'"&amp;AO178&amp;"',","'',")&amp;IF(AT178&lt;&gt;"","'"&amp;AT178&amp;"',","'',")&amp;IF(AY178&lt;&gt;"","'"&amp;AY178&amp;"',","'',")&amp;"},","")
     &amp; "}",""),"")),""),"")</f>
        <v>, isProcSetAllowedInPvP=1, dropMechanic={LIBSETS_DROP_MECHANIC_ARENA_STAGE_CHEST,LIBSETS_DROP_MECHANIC_ARENA_STAGE_CHEST}, dropMechanicDropLocationNames={['en']={'','Arena stage chest','','','','',},['de']={'','Arena-Phasen Schatztruhe','','','','',},}</v>
      </c>
      <c r="BG178" s="21" t="str">
        <f>IF(A178&lt;&gt;"",IF(F178&lt;&gt;"Not in the game (anymore)",
IF(OR(BA178&lt;&gt;"",BB178&lt;&gt;""),", addTooltip={" &amp; IF(BA178&lt;&gt;"","['en']='"&amp; BA178 &amp; "',","")  &amp; IF(AND(BA178&lt;&gt;"",BA178&lt;&gt;BB178), IF(BB178&lt;&gt;"","['de']='"&amp; BB178 &amp; "',",""),"") &amp; "},","")
&amp; "},"
&amp; IF(C178&lt;&gt;"",CONCATENATE(" --",C178," / ",B178,"   [",IF(R178&lt;&gt;"",R178,""),IF(AA178&lt;&gt;"",", "&amp;AA178,""),IF(AG178&lt;&gt;"",", "&amp;AG178,""),IF(AL178&lt;&gt;"",", "&amp;AL178,""),IF(AQ178&lt;&gt;"",", "&amp;AQ178,""),IF(AV178&lt;&gt;"",", "&amp;AV178,""),"]")),""),"")</f>
        <v>}, --Permafrost / Permafrost   [Maelstrom Arena, Wrothgar, Wrothgar]</v>
      </c>
    </row>
    <row r="179" spans="1:59" x14ac:dyDescent="0.25">
      <c r="A179" s="12">
        <v>212</v>
      </c>
      <c r="B179" t="s">
        <v>1009</v>
      </c>
      <c r="C179" t="s">
        <v>1010</v>
      </c>
      <c r="D179" s="3">
        <f>A179</f>
        <v>212</v>
      </c>
      <c r="E179" s="42"/>
      <c r="G179" s="8" t="s">
        <v>1480</v>
      </c>
      <c r="I179" t="s">
        <v>91</v>
      </c>
      <c r="J179" t="s">
        <v>91</v>
      </c>
      <c r="K179">
        <v>244</v>
      </c>
      <c r="L179">
        <v>244</v>
      </c>
      <c r="M179">
        <v>244</v>
      </c>
      <c r="O179" s="65" t="s">
        <v>452</v>
      </c>
      <c r="Q179" s="3">
        <f>IF(AND(G179&lt;&gt;"LIBSETS_SETTYPE_BATTLEGROUND",G179&lt;&gt;"LIBSETS_SETTYPE_SPECIAL"), IF(R179&lt;&gt;"",VLOOKUP(R179,'ESO zone constants'!$D$3:$H$10001,5,FALSE),""),"")</f>
        <v>684</v>
      </c>
      <c r="R179" t="str">
        <f>IF(AND(O179&lt;&gt;"",NOT(ISERROR(O179))),O179,
IF(AND(P179&lt;&gt;"",ISNUMBER(P179),P179&gt;0,NOT(ISNA(P179))),VLOOKUP(P179,'ESO zone constants'!$A$3:$D$9999,4,FALSE),
IF(AND(K179&lt;&gt;"",K179&gt;0,NOT(ISERROR(K179))),VLOOKUP(K179,'ESO dumped WayshrineInfo'!$K$3:$N$9994,4,FALSE),"")))</f>
        <v>Wrothgar</v>
      </c>
      <c r="T179" s="19" t="str">
        <f>IF(AND(S179&lt;&gt;"",NOT(ISERROR(S179))),S179,IF(Q179&lt;&gt;"",IF(NOT(ISERROR(VLOOKUP(Q179,'ESO Dungeon constants'!$D$3:$H$9999,5,FALSE))),VLOOKUP(Q179,'ESO Dungeon constants'!$D$3:$I$9999,6,FALSE),VLOOKUP(Q179,'ESO zone constants'!$H$3:$K$9987,4,FALSE)),""))</f>
        <v>DLC_ORSINIUM</v>
      </c>
      <c r="U179" s="3" t="str">
        <f>IF(T179&lt;&gt;"",VLOOKUP(T179,'LibSets constants'!$B$4:$C$1003,2,FALSE),"")</f>
        <v>Orsinium</v>
      </c>
      <c r="V179" s="33" t="s">
        <v>1560</v>
      </c>
      <c r="Y179" s="65"/>
      <c r="Z179" s="3">
        <f>IF(AND(G179&lt;&gt;"LIBSETS_SETTYPE_BATTLEGROUND",G179&lt;&gt;"LIBSETS_SETTYPE_SPECIAL"),
IF(AND(Y179&lt;&gt;"",ISNUMBER(Y179),NOT(ISNA(Y179))),Y179,
   IF(AND(L179&lt;&gt;"",ISNUMBER(L179),L179&gt;0,NOT(ISNA(L179))),VLOOKUP(L179,'ESO dumped WayshrineInfo'!$K$3:$L$9994,2,FALSE),"")
),"")</f>
        <v>684</v>
      </c>
      <c r="AA179" t="str">
        <f>IF(AND(Z179&lt;&gt;"",ISNUMBER(Z179),NOT(ISNA(Z179))),VLOOKUP(Z179,'ESO zone constants'!$A$3:$D$9999,4,FALSE),"")</f>
        <v>Wrothgar</v>
      </c>
      <c r="AB179" s="33" t="s">
        <v>1561</v>
      </c>
      <c r="AC179" s="43"/>
      <c r="AD179" s="43"/>
      <c r="AE179" s="43"/>
      <c r="AF179" s="3">
        <f>IF(AND(G179&lt;&gt;"LIBSETS_SETTYPE_BATTLEGROUND",G179&lt;&gt;"LIBSETS_SETTYPE_SPECIAL"),
IF(AND(AE179&lt;&gt;"",ISNUMBER(AE179),NOT(ISNA(AE179))),AE179,
   IF(AND(M179&lt;&gt;"",ISNUMBER(M179),M179&gt;0,NOT(ISNA(M179))),VLOOKUP(M179,'ESO dumped WayshrineInfo'!$K$3:$L$9994,2,FALSE),"")
),"")</f>
        <v>684</v>
      </c>
      <c r="AG179" t="str">
        <f>IF(AND(AF179&lt;&gt;"",ISNUMBER(AF179),NOT(ISNA(AF179))),VLOOKUP(AF179,'ESO zone constants'!$A$3:$D$9999,4,FALSE),"")</f>
        <v>Wrothgar</v>
      </c>
      <c r="AH179" s="44" t="s">
        <v>1562</v>
      </c>
      <c r="AI179" s="43"/>
      <c r="AJ179" s="43"/>
      <c r="AK179" s="3">
        <f>IF(AND(G179&lt;&gt;"LIBSETS_SETTYPE_BATTLEGROUND",G179&lt;&gt;"LIBSETS_SETTYPE_SPECIAL"),IF(AL179&lt;&gt;"",VLOOKUP(AL179,'ESO zone constants'!$D$3:$H$4953,5,FALSE),""),"")</f>
        <v>684</v>
      </c>
      <c r="AL179" t="s">
        <v>452</v>
      </c>
      <c r="AM179" s="44" t="s">
        <v>1563</v>
      </c>
      <c r="AN179" s="43"/>
      <c r="AO179" s="43"/>
      <c r="AP179" s="3" t="str">
        <f>IF(AND(G179&lt;&gt;"LIBSETS_SETTYPE_BATTLEGROUND",G179&lt;&gt;"LIBSETS_SETTYPE_SPECIAL"),IF(AQ179&lt;&gt;"",VLOOKUP(AQ179,'ESO zone constants'!$D$3:$H$4953,5,FALSE),""),"")</f>
        <v/>
      </c>
      <c r="AR179" s="44"/>
      <c r="AS179" s="43"/>
      <c r="AT179" s="43"/>
      <c r="AU179" s="3" t="str">
        <f>IF(AND(G179&lt;&gt;"LIBSETS_SETTYPE_BATTLEGROUND",G179&lt;&gt;"LIBSETS_SETTYPE_SPECIAL"),IF(AV179&lt;&gt;"",VLOOKUP(AV179,'ESO zone constants'!$D$3:$H$4953,5,FALSE),""),"")</f>
        <v/>
      </c>
      <c r="AW179" s="44"/>
      <c r="AX179" s="43"/>
      <c r="AY179" s="43"/>
      <c r="AZ179" s="83" t="s">
        <v>2667</v>
      </c>
      <c r="BA179" s="83"/>
      <c r="BB179" s="83"/>
      <c r="BC179" s="21" t="str">
        <f>IF(A179="???","--","")&amp;IF(F179&lt;&gt;"Not in the game (anymore)",IF(A179&lt;&gt;"",CONCATENATE("[",A179,"] = {wayshrines={")&amp;IF(K179&lt;&gt;"",CONCATENATE(K179,","),"")&amp;IF(L179&lt;&gt;"",CONCATENATE(L179,","),"")&amp;IF(M179&lt;&gt;"",CONCATENATE(M179,","),"")&amp;CONCATENATE("}")&amp;IF(VALUE(N179)&gt;0,CONCATENATE(", traitsNeeded=",N179),"")&amp;CONCATENATE(", dlcId=",IF(T179&lt;&gt;"",T179,"DLC_BASE_GAME")),""),"")</f>
        <v>[212] = {wayshrines={244,244,244,}, dlcId=DLC_ORSINIUM</v>
      </c>
      <c r="BD179" s="21" t="str">
        <f>IF(F179&lt;&gt;"Not in the game (anymore)",IF(A179&lt;&gt;"",IF(Q179&lt;&gt;"",CONCATENATE(", zoneIds={",Q179),"")&amp;IF(Z179&lt;&gt;"",CONCATENATE(",",Z179),"")&amp;IF(AF179&lt;&gt;"",CONCATENATE(",",AF179),"")&amp;IF(AK179&lt;&gt;"",CONCATENATE(",",AK179),"")&amp;IF(AP179&lt;&gt;"",CONCATENATE(",",AP179),"")&amp;IF(AU179&lt;&gt;"",CONCATENATE(",",AU179),"")&amp;IF(Q179&lt;&gt;"",CONCATENATE("}",""),"")&amp;IF(OR(I179="true",I179="false",I179&lt;&gt;""), CONCATENATE(", veteran=", I179), ""),""),"")</f>
        <v>, zoneIds={684,684,684,684}, veteran=false</v>
      </c>
      <c r="BE179" s="21" t="str">
        <f>IF(A179&lt;&gt;"",IF(F179&lt;&gt;"Not in the game (anymore)",IF(A179&lt;&gt;"",", setType="&amp;G179,"")&amp;IF(J179="true",", multiTrialSet=true",""),"")
&amp; IF(AND(H179&lt;&gt;"",ISNUMBER(H179)),", undauntedChestId=" &amp; H179,""),"")</f>
        <v>, setType=LIBSETS_SETTYPE_OVERLAND</v>
      </c>
      <c r="BF179" s="21" t="str">
        <f>IF(A179&lt;&gt;"",IF(F179&lt;&gt;"Not in the game (anymore)",IF(AZ179&lt;&gt;"",", isProcSetAllowedInPvP="&amp; AZ179,"")
&amp; IF(F179&lt;&gt;"Not in the game (anymore)",
  IF(V179&lt;&gt;"",", dropMechanic={"&amp;V179&amp;IF(AB179&lt;&gt;"",","&amp;AB179,"")&amp;IF(AH179&lt;&gt;"",","&amp;AH179,"")&amp;IF(AM179&lt;&gt;"",","&amp;AM179,"")&amp;IF(AR179&lt;&gt;"",","&amp;AR179,"")&amp;IF(AW179&lt;&gt;"",","&amp;AW179,"")&amp;"}"
     &amp;IF(OR(W179&lt;&gt;"",AC179&lt;&gt;"",AI179&lt;&gt;"",AN179&lt;&gt;"",AS179&lt;&gt;"",AX179&lt;&gt;"",X179&lt;&gt;"",AD179&lt;&gt;"",AJ179&lt;&gt;"",AO179&lt;&gt;"",AT179&lt;&gt;"",AY179&lt;&gt;""),", dropMechanicDropLocationNames={"
        &amp; IF(OR(W179&lt;&gt;"",AC179&lt;&gt;"",AI179&lt;&gt;"",AN179&lt;&gt;"",AS179&lt;&gt;"",AX179&lt;&gt;""),"['en']={"&amp;IF(W179&lt;&gt;"","'"&amp;W179&amp;"',","'',")&amp;IF(AC179&lt;&gt;"","'"&amp;AC179&amp;"',","'',")&amp;IF(AI179&lt;&gt;"","'"&amp;AI179&amp;"',","'',")&amp;IF(AN179&lt;&gt;"","'"&amp;AN179&amp;"',","'',")&amp;IF(AS179&lt;&gt;"","'"&amp;AS179&amp;"',","'',")&amp;IF(AX179&lt;&gt;"","'"&amp;AX179&amp;"',","'',")&amp;"},","")
        &amp; IF(OR(X179&lt;&gt;"",AD179&lt;&gt;"",AJ179&lt;&gt;"",AO179&lt;&gt;"",AT179&lt;&gt;"",AY179&lt;&gt;""),"['de']={"&amp;IF(X179&lt;&gt;"","'"&amp;X179&amp;"',","'',")&amp;IF(AD179&lt;&gt;"","'"&amp;AD179&amp;"',","'',")&amp;IF(AJ179&lt;&gt;"","'"&amp;AJ179&amp;"',","'',")&amp;IF(AO179&lt;&gt;"","'"&amp;AO179&amp;"',","'',")&amp;IF(AT179&lt;&gt;"","'"&amp;AT179&amp;"',","'',")&amp;IF(AY179&lt;&gt;"","'"&amp;AY179&amp;"',","'',")&amp;"},","")
     &amp; "}",""),"")),""),"")</f>
        <v>, dropMechanic={LIBSETS_DROP_MECHANIC_OVERLAND_BOSS_DELVE,LIBSETS_DROP_MECHANIC_OVERLAND_WORLDBOSS,LIBSETS_DROP_MECHANIC_OVERLAND_BOSS_PUBLIC_DUNGEON,LIBSETS_DROP_MECHANIC_OVERLAND_CHEST}</v>
      </c>
      <c r="BG179" s="21" t="str">
        <f>IF(A179&lt;&gt;"",IF(F179&lt;&gt;"Not in the game (anymore)",
IF(OR(BA179&lt;&gt;"",BB179&lt;&gt;""),", addTooltip={" &amp; IF(BA179&lt;&gt;"","['en']='"&amp; BA179 &amp; "',","")  &amp; IF(AND(BA179&lt;&gt;"",BA179&lt;&gt;BB179), IF(BB179&lt;&gt;"","['de']='"&amp; BB179 &amp; "',",""),"") &amp; "},","")
&amp; "},"
&amp; IF(C179&lt;&gt;"",CONCATENATE(" --",C179," / ",B179,"   [",IF(R179&lt;&gt;"",R179,""),IF(AA179&lt;&gt;"",", "&amp;AA179,""),IF(AG179&lt;&gt;"",", "&amp;AG179,""),IF(AL179&lt;&gt;"",", "&amp;AL179,""),IF(AQ179&lt;&gt;"",", "&amp;AQ179,""),IF(AV179&lt;&gt;"",", "&amp;AV179,""),"]")),""),"")</f>
        <v>}, --Briarheart / Dornenherz   [Wrothgar, Wrothgar, Wrothgar, Wrothgar]</v>
      </c>
    </row>
    <row r="180" spans="1:59" x14ac:dyDescent="0.25">
      <c r="A180" s="12">
        <v>213</v>
      </c>
      <c r="B180" t="s">
        <v>1011</v>
      </c>
      <c r="C180" t="s">
        <v>1012</v>
      </c>
      <c r="D180" s="3">
        <f>A180</f>
        <v>213</v>
      </c>
      <c r="G180" s="8" t="s">
        <v>1472</v>
      </c>
      <c r="I180" t="s">
        <v>91</v>
      </c>
      <c r="J180" t="s">
        <v>91</v>
      </c>
      <c r="K180">
        <v>249</v>
      </c>
      <c r="L180">
        <v>249</v>
      </c>
      <c r="M180">
        <v>249</v>
      </c>
      <c r="O180" s="65" t="s">
        <v>451</v>
      </c>
      <c r="Q180" s="3">
        <f>IF(AND(G180&lt;&gt;"LIBSETS_SETTYPE_BATTLEGROUND",G180&lt;&gt;"LIBSETS_SETTYPE_SPECIAL"), IF(R180&lt;&gt;"",VLOOKUP(R180,'ESO zone constants'!$D$3:$H$10001,5,FALSE),""),"")</f>
        <v>677</v>
      </c>
      <c r="R180" t="str">
        <f>IF(AND(O180&lt;&gt;"",NOT(ISERROR(O180))),O180,
IF(AND(P180&lt;&gt;"",ISNUMBER(P180),P180&gt;0,NOT(ISNA(P180))),VLOOKUP(P180,'ESO zone constants'!$A$3:$D$9999,4,FALSE),
IF(AND(K180&lt;&gt;"",K180&gt;0,NOT(ISERROR(K180))),VLOOKUP(K180,'ESO dumped WayshrineInfo'!$K$3:$N$9994,4,FALSE),"")))</f>
        <v>Maelstrom Arena</v>
      </c>
      <c r="T180" s="19" t="str">
        <f>IF(AND(S180&lt;&gt;"",NOT(ISERROR(S180))),S180,IF(Q180&lt;&gt;"",IF(NOT(ISERROR(VLOOKUP(Q180,'ESO Dungeon constants'!$D$3:$H$9999,5,FALSE))),VLOOKUP(Q180,'ESO Dungeon constants'!$D$3:$I$9999,6,FALSE),VLOOKUP(Q180,'ESO zone constants'!$H$3:$K$9987,4,FALSE)),""))</f>
        <v>DLC_ORSINIUM</v>
      </c>
      <c r="U180" s="3" t="str">
        <f>IF(T180&lt;&gt;"",VLOOKUP(T180,'LibSets constants'!$B$4:$C$1003,2,FALSE),"")</f>
        <v>Orsinium</v>
      </c>
      <c r="V180" s="33" t="s">
        <v>1556</v>
      </c>
      <c r="Y180" s="65"/>
      <c r="Z180" s="3">
        <f>IF(AND(G180&lt;&gt;"LIBSETS_SETTYPE_BATTLEGROUND",G180&lt;&gt;"LIBSETS_SETTYPE_SPECIAL"),
IF(AND(Y180&lt;&gt;"",ISNUMBER(Y180),NOT(ISNA(Y180))),Y180,
   IF(AND(L180&lt;&gt;"",ISNUMBER(L180),L180&gt;0,NOT(ISNA(L180))),VLOOKUP(L180,'ESO dumped WayshrineInfo'!$K$3:$L$9994,2,FALSE),"")
),"")</f>
        <v>684</v>
      </c>
      <c r="AA180" t="str">
        <f>IF(AND(Z180&lt;&gt;"",ISNUMBER(Z180),NOT(ISNA(Z180))),VLOOKUP(Z180,'ESO zone constants'!$A$3:$D$9999,4,FALSE),"")</f>
        <v>Wrothgar</v>
      </c>
      <c r="AB180" s="33" t="s">
        <v>1556</v>
      </c>
      <c r="AC180" s="3" t="str">
        <f>IF(AB180&lt;&gt;"",IF(AB180&lt;&gt;"LIBSETS_DROP_MECHANIC_MONSTER_NAME",VLOOKUP(AB180,'LibSets constants'!$I$4:$L$1003,3,FALSE),""),"")</f>
        <v>Arena stage chest</v>
      </c>
      <c r="AD180" s="3" t="str">
        <f>IF(AB180&lt;&gt;"",IF(AB180&lt;&gt;"LIBSETS_DROP_MECHANIC_MONSTER_NAME",VLOOKUP(AB180,'LibSets constants'!$I$4:$L$1003,4,FALSE),""),"")</f>
        <v>Arena-Phasen Schatztruhe</v>
      </c>
      <c r="AF180" s="3">
        <f>IF(AND(G180&lt;&gt;"LIBSETS_SETTYPE_BATTLEGROUND",G180&lt;&gt;"LIBSETS_SETTYPE_SPECIAL"),
IF(AND(AE180&lt;&gt;"",ISNUMBER(AE180),NOT(ISNA(AE180))),AE180,
   IF(AND(M180&lt;&gt;"",ISNUMBER(M180),M180&gt;0,NOT(ISNA(M180))),VLOOKUP(M180,'ESO dumped WayshrineInfo'!$K$3:$L$9994,2,FALSE),"")
),"")</f>
        <v>684</v>
      </c>
      <c r="AG180" t="str">
        <f>IF(AND(AF180&lt;&gt;"",ISNUMBER(AF180),NOT(ISNA(AF180))),VLOOKUP(AF180,'ESO zone constants'!$A$3:$D$9999,4,FALSE),"")</f>
        <v>Wrothgar</v>
      </c>
      <c r="AH180" s="44"/>
      <c r="AK180" s="3" t="str">
        <f>IF(AND(G180&lt;&gt;"LIBSETS_SETTYPE_BATTLEGROUND",G180&lt;&gt;"LIBSETS_SETTYPE_SPECIAL"),IF(AL180&lt;&gt;"",VLOOKUP(AL180,'ESO zone constants'!$D$3:$H$4953,5,FALSE),""),"")</f>
        <v/>
      </c>
      <c r="AM180" s="44"/>
      <c r="AP180" s="3" t="str">
        <f>IF(AND(G180&lt;&gt;"LIBSETS_SETTYPE_BATTLEGROUND",G180&lt;&gt;"LIBSETS_SETTYPE_SPECIAL"),IF(AQ180&lt;&gt;"",VLOOKUP(AQ180,'ESO zone constants'!$D$3:$H$4953,5,FALSE),""),"")</f>
        <v/>
      </c>
      <c r="AR180" s="44"/>
      <c r="AU180" s="3" t="str">
        <f>IF(AND(G180&lt;&gt;"LIBSETS_SETTYPE_BATTLEGROUND",G180&lt;&gt;"LIBSETS_SETTYPE_SPECIAL"),IF(AV180&lt;&gt;"",VLOOKUP(AV180,'ESO zone constants'!$D$3:$H$4953,5,FALSE),""),"")</f>
        <v/>
      </c>
      <c r="AW180" s="44"/>
      <c r="AZ180" s="83" t="s">
        <v>2667</v>
      </c>
      <c r="BA180" s="83"/>
      <c r="BB180" s="83"/>
      <c r="BC180" s="21" t="str">
        <f>IF(A180="???","--","")&amp;IF(F180&lt;&gt;"Not in the game (anymore)",IF(A180&lt;&gt;"",CONCATENATE("[",A180,"] = {wayshrines={")&amp;IF(K180&lt;&gt;"",CONCATENATE(K180,","),"")&amp;IF(L180&lt;&gt;"",CONCATENATE(L180,","),"")&amp;IF(M180&lt;&gt;"",CONCATENATE(M180,","),"")&amp;CONCATENATE("}")&amp;IF(VALUE(N180)&gt;0,CONCATENATE(", traitsNeeded=",N180),"")&amp;CONCATENATE(", dlcId=",IF(T180&lt;&gt;"",T180,"DLC_BASE_GAME")),""),"")</f>
        <v>[213] = {wayshrines={249,249,249,}, dlcId=DLC_ORSINIUM</v>
      </c>
      <c r="BD180" s="21" t="str">
        <f>IF(F180&lt;&gt;"Not in the game (anymore)",IF(A180&lt;&gt;"",IF(Q180&lt;&gt;"",CONCATENATE(", zoneIds={",Q180),"")&amp;IF(Z180&lt;&gt;"",CONCATENATE(",",Z180),"")&amp;IF(AF180&lt;&gt;"",CONCATENATE(",",AF180),"")&amp;IF(AK180&lt;&gt;"",CONCATENATE(",",AK180),"")&amp;IF(AP180&lt;&gt;"",CONCATENATE(",",AP180),"")&amp;IF(AU180&lt;&gt;"",CONCATENATE(",",AU180),"")&amp;IF(Q180&lt;&gt;"",CONCATENATE("}",""),"")&amp;IF(OR(I180="true",I180="false",I180&lt;&gt;""), CONCATENATE(", veteran=", I180), ""),""),"")</f>
        <v>, zoneIds={677,684,684}, veteran=false</v>
      </c>
      <c r="BE180" s="21" t="str">
        <f>IF(A180&lt;&gt;"",IF(F180&lt;&gt;"Not in the game (anymore)",IF(A180&lt;&gt;"",", setType="&amp;G180,"")&amp;IF(J180="true",", multiTrialSet=true",""),"")
&amp; IF(AND(H180&lt;&gt;"",ISNUMBER(H180)),", undauntedChestId=" &amp; H180,""),"")</f>
        <v>, setType=LIBSETS_SETTYPE_ARENA</v>
      </c>
      <c r="BF180" s="21" t="str">
        <f>IF(A180&lt;&gt;"",IF(F180&lt;&gt;"Not in the game (anymore)",IF(AZ180&lt;&gt;"",", isProcSetAllowedInPvP="&amp; AZ180,"")
&amp; IF(F180&lt;&gt;"Not in the game (anymore)",
  IF(V180&lt;&gt;"",", dropMechanic={"&amp;V180&amp;IF(AB180&lt;&gt;"",","&amp;AB180,"")&amp;IF(AH180&lt;&gt;"",","&amp;AH180,"")&amp;IF(AM180&lt;&gt;"",","&amp;AM180,"")&amp;IF(AR180&lt;&gt;"",","&amp;AR180,"")&amp;IF(AW180&lt;&gt;"",","&amp;AW180,"")&amp;"}"
     &amp;IF(OR(W180&lt;&gt;"",AC180&lt;&gt;"",AI180&lt;&gt;"",AN180&lt;&gt;"",AS180&lt;&gt;"",AX180&lt;&gt;"",X180&lt;&gt;"",AD180&lt;&gt;"",AJ180&lt;&gt;"",AO180&lt;&gt;"",AT180&lt;&gt;"",AY180&lt;&gt;""),", dropMechanicDropLocationNames={"
        &amp; IF(OR(W180&lt;&gt;"",AC180&lt;&gt;"",AI180&lt;&gt;"",AN180&lt;&gt;"",AS180&lt;&gt;"",AX180&lt;&gt;""),"['en']={"&amp;IF(W180&lt;&gt;"","'"&amp;W180&amp;"',","'',")&amp;IF(AC180&lt;&gt;"","'"&amp;AC180&amp;"',","'',")&amp;IF(AI180&lt;&gt;"","'"&amp;AI180&amp;"',","'',")&amp;IF(AN180&lt;&gt;"","'"&amp;AN180&amp;"',","'',")&amp;IF(AS180&lt;&gt;"","'"&amp;AS180&amp;"',","'',")&amp;IF(AX180&lt;&gt;"","'"&amp;AX180&amp;"',","'',")&amp;"},","")
        &amp; IF(OR(X180&lt;&gt;"",AD180&lt;&gt;"",AJ180&lt;&gt;"",AO180&lt;&gt;"",AT180&lt;&gt;"",AY180&lt;&gt;""),"['de']={"&amp;IF(X180&lt;&gt;"","'"&amp;X180&amp;"',","'',")&amp;IF(AD180&lt;&gt;"","'"&amp;AD180&amp;"',","'',")&amp;IF(AJ180&lt;&gt;"","'"&amp;AJ180&amp;"',","'',")&amp;IF(AO180&lt;&gt;"","'"&amp;AO180&amp;"',","'',")&amp;IF(AT180&lt;&gt;"","'"&amp;AT180&amp;"',","'',")&amp;IF(AY180&lt;&gt;"","'"&amp;AY180&amp;"',","'',")&amp;"},","")
     &amp; "}",""),"")),""),"")</f>
        <v>, dropMechanic={LIBSETS_DROP_MECHANIC_ARENA_STAGE_CHEST,LIBSETS_DROP_MECHANIC_ARENA_STAGE_CHEST}, dropMechanicDropLocationNames={['en']={'','Arena stage chest','','','','',},['de']={'','Arena-Phasen Schatztruhe','','','','',},}</v>
      </c>
      <c r="BG180" s="21" t="str">
        <f>IF(A180&lt;&gt;"",IF(F180&lt;&gt;"Not in the game (anymore)",
IF(OR(BA180&lt;&gt;"",BB180&lt;&gt;""),", addTooltip={" &amp; IF(BA180&lt;&gt;"","['en']='"&amp; BA180 &amp; "',","")  &amp; IF(AND(BA180&lt;&gt;"",BA180&lt;&gt;BB180), IF(BB180&lt;&gt;"","['de']='"&amp; BB180 &amp; "',",""),"") &amp; "},","")
&amp; "},"
&amp; IF(C180&lt;&gt;"",CONCATENATE(" --",C180," / ",B180,"   [",IF(R180&lt;&gt;"",R180,""),IF(AA180&lt;&gt;"",", "&amp;AA180,""),IF(AG180&lt;&gt;"",", "&amp;AG180,""),IF(AL180&lt;&gt;"",", "&amp;AL180,""),IF(AQ180&lt;&gt;"",", "&amp;AQ180,""),IF(AV180&lt;&gt;"",", "&amp;AV180,""),"]")),""),"")</f>
        <v>}, --Glorious Defender / Ruhmreicher Verteidiger   [Maelstrom Arena, Wrothgar, Wrothgar]</v>
      </c>
    </row>
    <row r="181" spans="1:59" x14ac:dyDescent="0.25">
      <c r="A181" s="12">
        <v>214</v>
      </c>
      <c r="B181" t="s">
        <v>1013</v>
      </c>
      <c r="C181" t="s">
        <v>1013</v>
      </c>
      <c r="D181" s="3">
        <f>A181</f>
        <v>214</v>
      </c>
      <c r="G181" s="8" t="s">
        <v>1472</v>
      </c>
      <c r="I181" t="s">
        <v>91</v>
      </c>
      <c r="J181" t="s">
        <v>91</v>
      </c>
      <c r="K181">
        <v>249</v>
      </c>
      <c r="L181">
        <v>249</v>
      </c>
      <c r="M181">
        <v>249</v>
      </c>
      <c r="O181" s="65" t="s">
        <v>451</v>
      </c>
      <c r="Q181" s="3">
        <f>IF(AND(G181&lt;&gt;"LIBSETS_SETTYPE_BATTLEGROUND",G181&lt;&gt;"LIBSETS_SETTYPE_SPECIAL"), IF(R181&lt;&gt;"",VLOOKUP(R181,'ESO zone constants'!$D$3:$H$10001,5,FALSE),""),"")</f>
        <v>677</v>
      </c>
      <c r="R181" t="str">
        <f>IF(AND(O181&lt;&gt;"",NOT(ISERROR(O181))),O181,
IF(AND(P181&lt;&gt;"",ISNUMBER(P181),P181&gt;0,NOT(ISNA(P181))),VLOOKUP(P181,'ESO zone constants'!$A$3:$D$9999,4,FALSE),
IF(AND(K181&lt;&gt;"",K181&gt;0,NOT(ISERROR(K181))),VLOOKUP(K181,'ESO dumped WayshrineInfo'!$K$3:$N$9994,4,FALSE),"")))</f>
        <v>Maelstrom Arena</v>
      </c>
      <c r="T181" s="19" t="str">
        <f>IF(AND(S181&lt;&gt;"",NOT(ISERROR(S181))),S181,IF(Q181&lt;&gt;"",IF(NOT(ISERROR(VLOOKUP(Q181,'ESO Dungeon constants'!$D$3:$H$9999,5,FALSE))),VLOOKUP(Q181,'ESO Dungeon constants'!$D$3:$I$9999,6,FALSE),VLOOKUP(Q181,'ESO zone constants'!$H$3:$K$9987,4,FALSE)),""))</f>
        <v>DLC_ORSINIUM</v>
      </c>
      <c r="U181" s="3" t="str">
        <f>IF(T181&lt;&gt;"",VLOOKUP(T181,'LibSets constants'!$B$4:$C$1003,2,FALSE),"")</f>
        <v>Orsinium</v>
      </c>
      <c r="V181" s="33" t="s">
        <v>1556</v>
      </c>
      <c r="Y181" s="65"/>
      <c r="Z181" s="3">
        <f>IF(AND(G181&lt;&gt;"LIBSETS_SETTYPE_BATTLEGROUND",G181&lt;&gt;"LIBSETS_SETTYPE_SPECIAL"),
IF(AND(Y181&lt;&gt;"",ISNUMBER(Y181),NOT(ISNA(Y181))),Y181,
   IF(AND(L181&lt;&gt;"",ISNUMBER(L181),L181&gt;0,NOT(ISNA(L181))),VLOOKUP(L181,'ESO dumped WayshrineInfo'!$K$3:$L$9994,2,FALSE),"")
),"")</f>
        <v>684</v>
      </c>
      <c r="AA181" t="str">
        <f>IF(AND(Z181&lt;&gt;"",ISNUMBER(Z181),NOT(ISNA(Z181))),VLOOKUP(Z181,'ESO zone constants'!$A$3:$D$9999,4,FALSE),"")</f>
        <v>Wrothgar</v>
      </c>
      <c r="AB181" s="33" t="s">
        <v>1556</v>
      </c>
      <c r="AC181" s="43" t="str">
        <f>IF(AB181&lt;&gt;"",IF(AB181&lt;&gt;"LIBSETS_DROP_MECHANIC_MONSTER_NAME",VLOOKUP(AB181,'LibSets constants'!$I$4:$L$1003,3,FALSE),""),"")</f>
        <v>Arena stage chest</v>
      </c>
      <c r="AD181" s="43" t="str">
        <f>IF(AB181&lt;&gt;"",IF(AB181&lt;&gt;"LIBSETS_DROP_MECHANIC_MONSTER_NAME",VLOOKUP(AB181,'LibSets constants'!$I$4:$L$1003,4,FALSE),""),"")</f>
        <v>Arena-Phasen Schatztruhe</v>
      </c>
      <c r="AE181" s="43"/>
      <c r="AF181" s="3">
        <f>IF(AND(G181&lt;&gt;"LIBSETS_SETTYPE_BATTLEGROUND",G181&lt;&gt;"LIBSETS_SETTYPE_SPECIAL"),
IF(AND(AE181&lt;&gt;"",ISNUMBER(AE181),NOT(ISNA(AE181))),AE181,
   IF(AND(M181&lt;&gt;"",ISNUMBER(M181),M181&gt;0,NOT(ISNA(M181))),VLOOKUP(M181,'ESO dumped WayshrineInfo'!$K$3:$L$9994,2,FALSE),"")
),"")</f>
        <v>684</v>
      </c>
      <c r="AG181" t="str">
        <f>IF(AND(AF181&lt;&gt;"",ISNUMBER(AF181),NOT(ISNA(AF181))),VLOOKUP(AF181,'ESO zone constants'!$A$3:$D$9999,4,FALSE),"")</f>
        <v>Wrothgar</v>
      </c>
      <c r="AH181" s="44"/>
      <c r="AI181" s="43"/>
      <c r="AJ181" s="43"/>
      <c r="AK181" s="3" t="str">
        <f>IF(AND(G181&lt;&gt;"LIBSETS_SETTYPE_BATTLEGROUND",G181&lt;&gt;"LIBSETS_SETTYPE_SPECIAL"),IF(AL181&lt;&gt;"",VLOOKUP(AL181,'ESO zone constants'!$D$3:$H$4953,5,FALSE),""),"")</f>
        <v/>
      </c>
      <c r="AM181" s="44"/>
      <c r="AN181" s="43"/>
      <c r="AO181" s="43"/>
      <c r="AP181" s="3" t="str">
        <f>IF(AND(G181&lt;&gt;"LIBSETS_SETTYPE_BATTLEGROUND",G181&lt;&gt;"LIBSETS_SETTYPE_SPECIAL"),IF(AQ181&lt;&gt;"",VLOOKUP(AQ181,'ESO zone constants'!$D$3:$H$4953,5,FALSE),""),"")</f>
        <v/>
      </c>
      <c r="AR181" s="44"/>
      <c r="AS181" s="43"/>
      <c r="AT181" s="43"/>
      <c r="AU181" s="3" t="str">
        <f>IF(AND(G181&lt;&gt;"LIBSETS_SETTYPE_BATTLEGROUND",G181&lt;&gt;"LIBSETS_SETTYPE_SPECIAL"),IF(AV181&lt;&gt;"",VLOOKUP(AV181,'ESO zone constants'!$D$3:$H$4953,5,FALSE),""),"")</f>
        <v/>
      </c>
      <c r="AW181" s="44"/>
      <c r="AX181" s="43"/>
      <c r="AY181" s="43"/>
      <c r="AZ181" s="83" t="s">
        <v>2667</v>
      </c>
      <c r="BA181" s="83"/>
      <c r="BB181" s="83"/>
      <c r="BC181" s="21" t="str">
        <f>IF(A181="???","--","")&amp;IF(F181&lt;&gt;"Not in the game (anymore)",IF(A181&lt;&gt;"",CONCATENATE("[",A181,"] = {wayshrines={")&amp;IF(K181&lt;&gt;"",CONCATENATE(K181,","),"")&amp;IF(L181&lt;&gt;"",CONCATENATE(L181,","),"")&amp;IF(M181&lt;&gt;"",CONCATENATE(M181,","),"")&amp;CONCATENATE("}")&amp;IF(VALUE(N181)&gt;0,CONCATENATE(", traitsNeeded=",N181),"")&amp;CONCATENATE(", dlcId=",IF(T181&lt;&gt;"",T181,"DLC_BASE_GAME")),""),"")</f>
        <v>[214] = {wayshrines={249,249,249,}, dlcId=DLC_ORSINIUM</v>
      </c>
      <c r="BD181" s="21" t="str">
        <f>IF(F181&lt;&gt;"Not in the game (anymore)",IF(A181&lt;&gt;"",IF(Q181&lt;&gt;"",CONCATENATE(", zoneIds={",Q181),"")&amp;IF(Z181&lt;&gt;"",CONCATENATE(",",Z181),"")&amp;IF(AF181&lt;&gt;"",CONCATENATE(",",AF181),"")&amp;IF(AK181&lt;&gt;"",CONCATENATE(",",AK181),"")&amp;IF(AP181&lt;&gt;"",CONCATENATE(",",AP181),"")&amp;IF(AU181&lt;&gt;"",CONCATENATE(",",AU181),"")&amp;IF(Q181&lt;&gt;"",CONCATENATE("}",""),"")&amp;IF(OR(I181="true",I181="false",I181&lt;&gt;""), CONCATENATE(", veteran=", I181), ""),""),"")</f>
        <v>, zoneIds={677,684,684}, veteran=false</v>
      </c>
      <c r="BE181" s="21" t="str">
        <f>IF(A181&lt;&gt;"",IF(F181&lt;&gt;"Not in the game (anymore)",IF(A181&lt;&gt;"",", setType="&amp;G181,"")&amp;IF(J181="true",", multiTrialSet=true",""),"")
&amp; IF(AND(H181&lt;&gt;"",ISNUMBER(H181)),", undauntedChestId=" &amp; H181,""),"")</f>
        <v>, setType=LIBSETS_SETTYPE_ARENA</v>
      </c>
      <c r="BF181" s="21" t="str">
        <f>IF(A181&lt;&gt;"",IF(F181&lt;&gt;"Not in the game (anymore)",IF(AZ181&lt;&gt;"",", isProcSetAllowedInPvP="&amp; AZ181,"")
&amp; IF(F181&lt;&gt;"Not in the game (anymore)",
  IF(V181&lt;&gt;"",", dropMechanic={"&amp;V181&amp;IF(AB181&lt;&gt;"",","&amp;AB181,"")&amp;IF(AH181&lt;&gt;"",","&amp;AH181,"")&amp;IF(AM181&lt;&gt;"",","&amp;AM181,"")&amp;IF(AR181&lt;&gt;"",","&amp;AR181,"")&amp;IF(AW181&lt;&gt;"",","&amp;AW181,"")&amp;"}"
     &amp;IF(OR(W181&lt;&gt;"",AC181&lt;&gt;"",AI181&lt;&gt;"",AN181&lt;&gt;"",AS181&lt;&gt;"",AX181&lt;&gt;"",X181&lt;&gt;"",AD181&lt;&gt;"",AJ181&lt;&gt;"",AO181&lt;&gt;"",AT181&lt;&gt;"",AY181&lt;&gt;""),", dropMechanicDropLocationNames={"
        &amp; IF(OR(W181&lt;&gt;"",AC181&lt;&gt;"",AI181&lt;&gt;"",AN181&lt;&gt;"",AS181&lt;&gt;"",AX181&lt;&gt;""),"['en']={"&amp;IF(W181&lt;&gt;"","'"&amp;W181&amp;"',","'',")&amp;IF(AC181&lt;&gt;"","'"&amp;AC181&amp;"',","'',")&amp;IF(AI181&lt;&gt;"","'"&amp;AI181&amp;"',","'',")&amp;IF(AN181&lt;&gt;"","'"&amp;AN181&amp;"',","'',")&amp;IF(AS181&lt;&gt;"","'"&amp;AS181&amp;"',","'',")&amp;IF(AX181&lt;&gt;"","'"&amp;AX181&amp;"',","'',")&amp;"},","")
        &amp; IF(OR(X181&lt;&gt;"",AD181&lt;&gt;"",AJ181&lt;&gt;"",AO181&lt;&gt;"",AT181&lt;&gt;"",AY181&lt;&gt;""),"['de']={"&amp;IF(X181&lt;&gt;"","'"&amp;X181&amp;"',","'',")&amp;IF(AD181&lt;&gt;"","'"&amp;AD181&amp;"',","'',")&amp;IF(AJ181&lt;&gt;"","'"&amp;AJ181&amp;"',","'',")&amp;IF(AO181&lt;&gt;"","'"&amp;AO181&amp;"',","'',")&amp;IF(AT181&lt;&gt;"","'"&amp;AT181&amp;"',","'',")&amp;IF(AY181&lt;&gt;"","'"&amp;AY181&amp;"',","'',")&amp;"},","")
     &amp; "}",""),"")),""),"")</f>
        <v>, dropMechanic={LIBSETS_DROP_MECHANIC_ARENA_STAGE_CHEST,LIBSETS_DROP_MECHANIC_ARENA_STAGE_CHEST}, dropMechanicDropLocationNames={['en']={'','Arena stage chest','','','','',},['de']={'','Arena-Phasen Schatztruhe','','','','',},}</v>
      </c>
      <c r="BG181" s="21" t="str">
        <f>IF(A181&lt;&gt;"",IF(F181&lt;&gt;"Not in the game (anymore)",
IF(OR(BA181&lt;&gt;"",BB181&lt;&gt;""),", addTooltip={" &amp; IF(BA181&lt;&gt;"","['en']='"&amp; BA181 &amp; "',","")  &amp; IF(AND(BA181&lt;&gt;"",BA181&lt;&gt;BB181), IF(BB181&lt;&gt;"","['de']='"&amp; BB181 &amp; "',",""),"") &amp; "},","")
&amp; "},"
&amp; IF(C181&lt;&gt;"",CONCATENATE(" --",C181," / ",B181,"   [",IF(R181&lt;&gt;"",R181,""),IF(AA181&lt;&gt;"",", "&amp;AA181,""),IF(AG181&lt;&gt;"",", "&amp;AG181,""),IF(AL181&lt;&gt;"",", "&amp;AL181,""),IF(AQ181&lt;&gt;"",", "&amp;AQ181,""),IF(AV181&lt;&gt;"",", "&amp;AV181,""),"]")),""),"")</f>
        <v>}, --Para Bellum / Para Bellum   [Maelstrom Arena, Wrothgar, Wrothgar]</v>
      </c>
    </row>
    <row r="182" spans="1:59" x14ac:dyDescent="0.25">
      <c r="A182" s="12">
        <v>215</v>
      </c>
      <c r="B182" t="s">
        <v>1014</v>
      </c>
      <c r="C182" t="s">
        <v>1015</v>
      </c>
      <c r="D182" s="3">
        <f>A182</f>
        <v>215</v>
      </c>
      <c r="G182" s="8" t="s">
        <v>1472</v>
      </c>
      <c r="I182" t="s">
        <v>91</v>
      </c>
      <c r="J182" t="s">
        <v>91</v>
      </c>
      <c r="K182">
        <v>249</v>
      </c>
      <c r="L182">
        <v>249</v>
      </c>
      <c r="M182">
        <v>249</v>
      </c>
      <c r="O182" s="65" t="s">
        <v>451</v>
      </c>
      <c r="Q182" s="3">
        <f>IF(AND(G182&lt;&gt;"LIBSETS_SETTYPE_BATTLEGROUND",G182&lt;&gt;"LIBSETS_SETTYPE_SPECIAL"), IF(R182&lt;&gt;"",VLOOKUP(R182,'ESO zone constants'!$D$3:$H$10001,5,FALSE),""),"")</f>
        <v>677</v>
      </c>
      <c r="R182" t="str">
        <f>IF(AND(O182&lt;&gt;"",NOT(ISERROR(O182))),O182,
IF(AND(P182&lt;&gt;"",ISNUMBER(P182),P182&gt;0,NOT(ISNA(P182))),VLOOKUP(P182,'ESO zone constants'!$A$3:$D$9999,4,FALSE),
IF(AND(K182&lt;&gt;"",K182&gt;0,NOT(ISERROR(K182))),VLOOKUP(K182,'ESO dumped WayshrineInfo'!$K$3:$N$9994,4,FALSE),"")))</f>
        <v>Maelstrom Arena</v>
      </c>
      <c r="T182" s="19" t="str">
        <f>IF(AND(S182&lt;&gt;"",NOT(ISERROR(S182))),S182,IF(Q182&lt;&gt;"",IF(NOT(ISERROR(VLOOKUP(Q182,'ESO Dungeon constants'!$D$3:$H$9999,5,FALSE))),VLOOKUP(Q182,'ESO Dungeon constants'!$D$3:$I$9999,6,FALSE),VLOOKUP(Q182,'ESO zone constants'!$H$3:$K$9987,4,FALSE)),""))</f>
        <v>DLC_ORSINIUM</v>
      </c>
      <c r="U182" s="3" t="str">
        <f>IF(T182&lt;&gt;"",VLOOKUP(T182,'LibSets constants'!$B$4:$C$1003,2,FALSE),"")</f>
        <v>Orsinium</v>
      </c>
      <c r="V182" s="33" t="s">
        <v>1556</v>
      </c>
      <c r="Y182" s="65"/>
      <c r="Z182" s="3">
        <f>IF(AND(G182&lt;&gt;"LIBSETS_SETTYPE_BATTLEGROUND",G182&lt;&gt;"LIBSETS_SETTYPE_SPECIAL"),
IF(AND(Y182&lt;&gt;"",ISNUMBER(Y182),NOT(ISNA(Y182))),Y182,
   IF(AND(L182&lt;&gt;"",ISNUMBER(L182),L182&gt;0,NOT(ISNA(L182))),VLOOKUP(L182,'ESO dumped WayshrineInfo'!$K$3:$L$9994,2,FALSE),"")
),"")</f>
        <v>684</v>
      </c>
      <c r="AA182" t="str">
        <f>IF(AND(Z182&lt;&gt;"",ISNUMBER(Z182),NOT(ISNA(Z182))),VLOOKUP(Z182,'ESO zone constants'!$A$3:$D$9999,4,FALSE),"")</f>
        <v>Wrothgar</v>
      </c>
      <c r="AB182" s="33" t="s">
        <v>1556</v>
      </c>
      <c r="AC182" s="3" t="str">
        <f>IF(AB182&lt;&gt;"",IF(AB182&lt;&gt;"LIBSETS_DROP_MECHANIC_MONSTER_NAME",VLOOKUP(AB182,'LibSets constants'!$I$4:$L$1003,3,FALSE),""),"")</f>
        <v>Arena stage chest</v>
      </c>
      <c r="AD182" s="3" t="str">
        <f>IF(AB182&lt;&gt;"",IF(AB182&lt;&gt;"LIBSETS_DROP_MECHANIC_MONSTER_NAME",VLOOKUP(AB182,'LibSets constants'!$I$4:$L$1003,4,FALSE),""),"")</f>
        <v>Arena-Phasen Schatztruhe</v>
      </c>
      <c r="AF182" s="3">
        <f>IF(AND(G182&lt;&gt;"LIBSETS_SETTYPE_BATTLEGROUND",G182&lt;&gt;"LIBSETS_SETTYPE_SPECIAL"),
IF(AND(AE182&lt;&gt;"",ISNUMBER(AE182),NOT(ISNA(AE182))),AE182,
   IF(AND(M182&lt;&gt;"",ISNUMBER(M182),M182&gt;0,NOT(ISNA(M182))),VLOOKUP(M182,'ESO dumped WayshrineInfo'!$K$3:$L$9994,2,FALSE),"")
),"")</f>
        <v>684</v>
      </c>
      <c r="AG182" t="str">
        <f>IF(AND(AF182&lt;&gt;"",ISNUMBER(AF182),NOT(ISNA(AF182))),VLOOKUP(AF182,'ESO zone constants'!$A$3:$D$9999,4,FALSE),"")</f>
        <v>Wrothgar</v>
      </c>
      <c r="AH182" s="44"/>
      <c r="AK182" s="3" t="str">
        <f>IF(AND(G182&lt;&gt;"LIBSETS_SETTYPE_BATTLEGROUND",G182&lt;&gt;"LIBSETS_SETTYPE_SPECIAL"),IF(AL182&lt;&gt;"",VLOOKUP(AL182,'ESO zone constants'!$D$3:$H$4953,5,FALSE),""),"")</f>
        <v/>
      </c>
      <c r="AM182" s="44"/>
      <c r="AP182" s="3" t="str">
        <f>IF(AND(G182&lt;&gt;"LIBSETS_SETTYPE_BATTLEGROUND",G182&lt;&gt;"LIBSETS_SETTYPE_SPECIAL"),IF(AQ182&lt;&gt;"",VLOOKUP(AQ182,'ESO zone constants'!$D$3:$H$4953,5,FALSE),""),"")</f>
        <v/>
      </c>
      <c r="AR182" s="44"/>
      <c r="AU182" s="3" t="str">
        <f>IF(AND(G182&lt;&gt;"LIBSETS_SETTYPE_BATTLEGROUND",G182&lt;&gt;"LIBSETS_SETTYPE_SPECIAL"),IF(AV182&lt;&gt;"",VLOOKUP(AV182,'ESO zone constants'!$D$3:$H$4953,5,FALSE),""),"")</f>
        <v/>
      </c>
      <c r="AW182" s="44"/>
      <c r="AZ182" s="83" t="s">
        <v>2667</v>
      </c>
      <c r="BA182" s="83"/>
      <c r="BB182" s="83"/>
      <c r="BC182" s="21" t="str">
        <f>IF(A182="???","--","")&amp;IF(F182&lt;&gt;"Not in the game (anymore)",IF(A182&lt;&gt;"",CONCATENATE("[",A182,"] = {wayshrines={")&amp;IF(K182&lt;&gt;"",CONCATENATE(K182,","),"")&amp;IF(L182&lt;&gt;"",CONCATENATE(L182,","),"")&amp;IF(M182&lt;&gt;"",CONCATENATE(M182,","),"")&amp;CONCATENATE("}")&amp;IF(VALUE(N182)&gt;0,CONCATENATE(", traitsNeeded=",N182),"")&amp;CONCATENATE(", dlcId=",IF(T182&lt;&gt;"",T182,"DLC_BASE_GAME")),""),"")</f>
        <v>[215] = {wayshrines={249,249,249,}, dlcId=DLC_ORSINIUM</v>
      </c>
      <c r="BD182" s="21" t="str">
        <f>IF(F182&lt;&gt;"Not in the game (anymore)",IF(A182&lt;&gt;"",IF(Q182&lt;&gt;"",CONCATENATE(", zoneIds={",Q182),"")&amp;IF(Z182&lt;&gt;"",CONCATENATE(",",Z182),"")&amp;IF(AF182&lt;&gt;"",CONCATENATE(",",AF182),"")&amp;IF(AK182&lt;&gt;"",CONCATENATE(",",AK182),"")&amp;IF(AP182&lt;&gt;"",CONCATENATE(",",AP182),"")&amp;IF(AU182&lt;&gt;"",CONCATENATE(",",AU182),"")&amp;IF(Q182&lt;&gt;"",CONCATENATE("}",""),"")&amp;IF(OR(I182="true",I182="false",I182&lt;&gt;""), CONCATENATE(", veteran=", I182), ""),""),"")</f>
        <v>, zoneIds={677,684,684}, veteran=false</v>
      </c>
      <c r="BE182" s="21" t="str">
        <f>IF(A182&lt;&gt;"",IF(F182&lt;&gt;"Not in the game (anymore)",IF(A182&lt;&gt;"",", setType="&amp;G182,"")&amp;IF(J182="true",", multiTrialSet=true",""),"")
&amp; IF(AND(H182&lt;&gt;"",ISNUMBER(H182)),", undauntedChestId=" &amp; H182,""),"")</f>
        <v>, setType=LIBSETS_SETTYPE_ARENA</v>
      </c>
      <c r="BF182" s="21" t="str">
        <f>IF(A182&lt;&gt;"",IF(F182&lt;&gt;"Not in the game (anymore)",IF(AZ182&lt;&gt;"",", isProcSetAllowedInPvP="&amp; AZ182,"")
&amp; IF(F182&lt;&gt;"Not in the game (anymore)",
  IF(V182&lt;&gt;"",", dropMechanic={"&amp;V182&amp;IF(AB182&lt;&gt;"",","&amp;AB182,"")&amp;IF(AH182&lt;&gt;"",","&amp;AH182,"")&amp;IF(AM182&lt;&gt;"",","&amp;AM182,"")&amp;IF(AR182&lt;&gt;"",","&amp;AR182,"")&amp;IF(AW182&lt;&gt;"",","&amp;AW182,"")&amp;"}"
     &amp;IF(OR(W182&lt;&gt;"",AC182&lt;&gt;"",AI182&lt;&gt;"",AN182&lt;&gt;"",AS182&lt;&gt;"",AX182&lt;&gt;"",X182&lt;&gt;"",AD182&lt;&gt;"",AJ182&lt;&gt;"",AO182&lt;&gt;"",AT182&lt;&gt;"",AY182&lt;&gt;""),", dropMechanicDropLocationNames={"
        &amp; IF(OR(W182&lt;&gt;"",AC182&lt;&gt;"",AI182&lt;&gt;"",AN182&lt;&gt;"",AS182&lt;&gt;"",AX182&lt;&gt;""),"['en']={"&amp;IF(W182&lt;&gt;"","'"&amp;W182&amp;"',","'',")&amp;IF(AC182&lt;&gt;"","'"&amp;AC182&amp;"',","'',")&amp;IF(AI182&lt;&gt;"","'"&amp;AI182&amp;"',","'',")&amp;IF(AN182&lt;&gt;"","'"&amp;AN182&amp;"',","'',")&amp;IF(AS182&lt;&gt;"","'"&amp;AS182&amp;"',","'',")&amp;IF(AX182&lt;&gt;"","'"&amp;AX182&amp;"',","'',")&amp;"},","")
        &amp; IF(OR(X182&lt;&gt;"",AD182&lt;&gt;"",AJ182&lt;&gt;"",AO182&lt;&gt;"",AT182&lt;&gt;"",AY182&lt;&gt;""),"['de']={"&amp;IF(X182&lt;&gt;"","'"&amp;X182&amp;"',","'',")&amp;IF(AD182&lt;&gt;"","'"&amp;AD182&amp;"',","'',")&amp;IF(AJ182&lt;&gt;"","'"&amp;AJ182&amp;"',","'',")&amp;IF(AO182&lt;&gt;"","'"&amp;AO182&amp;"',","'',")&amp;IF(AT182&lt;&gt;"","'"&amp;AT182&amp;"',","'',")&amp;IF(AY182&lt;&gt;"","'"&amp;AY182&amp;"',","'',")&amp;"},","")
     &amp; "}",""),"")),""),"")</f>
        <v>, dropMechanic={LIBSETS_DROP_MECHANIC_ARENA_STAGE_CHEST,LIBSETS_DROP_MECHANIC_ARENA_STAGE_CHEST}, dropMechanicDropLocationNames={['en']={'','Arena stage chest','','','','',},['de']={'','Arena-Phasen Schatztruhe','','','','',},}</v>
      </c>
      <c r="BG182" s="21" t="str">
        <f>IF(A182&lt;&gt;"",IF(F182&lt;&gt;"Not in the game (anymore)",
IF(OR(BA182&lt;&gt;"",BB182&lt;&gt;""),", addTooltip={" &amp; IF(BA182&lt;&gt;"","['en']='"&amp; BA182 &amp; "',","")  &amp; IF(AND(BA182&lt;&gt;"",BA182&lt;&gt;BB182), IF(BB182&lt;&gt;"","['de']='"&amp; BB182 &amp; "',",""),"") &amp; "},","")
&amp; "},"
&amp; IF(C182&lt;&gt;"",CONCATENATE(" --",C182," / ",B182,"   [",IF(R182&lt;&gt;"",R182,""),IF(AA182&lt;&gt;"",", "&amp;AA182,""),IF(AG182&lt;&gt;"",", "&amp;AG182,""),IF(AL182&lt;&gt;"",", "&amp;AL182,""),IF(AQ182&lt;&gt;"",", "&amp;AQ182,""),IF(AV182&lt;&gt;"",", "&amp;AV182,""),"]")),""),"")</f>
        <v>}, --Elemental Succession / Elementarfolge   [Maelstrom Arena, Wrothgar, Wrothgar]</v>
      </c>
    </row>
    <row r="183" spans="1:59" x14ac:dyDescent="0.25">
      <c r="A183" s="12">
        <v>216</v>
      </c>
      <c r="B183" t="s">
        <v>1016</v>
      </c>
      <c r="C183" t="s">
        <v>1017</v>
      </c>
      <c r="D183" s="3">
        <f>A183</f>
        <v>216</v>
      </c>
      <c r="G183" s="8" t="s">
        <v>1472</v>
      </c>
      <c r="I183" t="s">
        <v>91</v>
      </c>
      <c r="J183" t="s">
        <v>91</v>
      </c>
      <c r="K183">
        <v>249</v>
      </c>
      <c r="L183">
        <v>249</v>
      </c>
      <c r="M183">
        <v>249</v>
      </c>
      <c r="O183" s="65" t="s">
        <v>451</v>
      </c>
      <c r="Q183" s="3">
        <f>IF(AND(G183&lt;&gt;"LIBSETS_SETTYPE_BATTLEGROUND",G183&lt;&gt;"LIBSETS_SETTYPE_SPECIAL"), IF(R183&lt;&gt;"",VLOOKUP(R183,'ESO zone constants'!$D$3:$H$10001,5,FALSE),""),"")</f>
        <v>677</v>
      </c>
      <c r="R183" t="str">
        <f>IF(AND(O183&lt;&gt;"",NOT(ISERROR(O183))),O183,
IF(AND(P183&lt;&gt;"",ISNUMBER(P183),P183&gt;0,NOT(ISNA(P183))),VLOOKUP(P183,'ESO zone constants'!$A$3:$D$9999,4,FALSE),
IF(AND(K183&lt;&gt;"",K183&gt;0,NOT(ISERROR(K183))),VLOOKUP(K183,'ESO dumped WayshrineInfo'!$K$3:$N$9994,4,FALSE),"")))</f>
        <v>Maelstrom Arena</v>
      </c>
      <c r="T183" s="19" t="str">
        <f>IF(AND(S183&lt;&gt;"",NOT(ISERROR(S183))),S183,IF(Q183&lt;&gt;"",IF(NOT(ISERROR(VLOOKUP(Q183,'ESO Dungeon constants'!$D$3:$H$9999,5,FALSE))),VLOOKUP(Q183,'ESO Dungeon constants'!$D$3:$I$9999,6,FALSE),VLOOKUP(Q183,'ESO zone constants'!$H$3:$K$9987,4,FALSE)),""))</f>
        <v>DLC_ORSINIUM</v>
      </c>
      <c r="U183" s="3" t="str">
        <f>IF(T183&lt;&gt;"",VLOOKUP(T183,'LibSets constants'!$B$4:$C$1003,2,FALSE),"")</f>
        <v>Orsinium</v>
      </c>
      <c r="V183" s="33" t="s">
        <v>1556</v>
      </c>
      <c r="Y183" s="65"/>
      <c r="Z183" s="3">
        <f>IF(AND(G183&lt;&gt;"LIBSETS_SETTYPE_BATTLEGROUND",G183&lt;&gt;"LIBSETS_SETTYPE_SPECIAL"),
IF(AND(Y183&lt;&gt;"",ISNUMBER(Y183),NOT(ISNA(Y183))),Y183,
   IF(AND(L183&lt;&gt;"",ISNUMBER(L183),L183&gt;0,NOT(ISNA(L183))),VLOOKUP(L183,'ESO dumped WayshrineInfo'!$K$3:$L$9994,2,FALSE),"")
),"")</f>
        <v>684</v>
      </c>
      <c r="AA183" t="str">
        <f>IF(AND(Z183&lt;&gt;"",ISNUMBER(Z183),NOT(ISNA(Z183))),VLOOKUP(Z183,'ESO zone constants'!$A$3:$D$9999,4,FALSE),"")</f>
        <v>Wrothgar</v>
      </c>
      <c r="AB183" s="33" t="s">
        <v>1556</v>
      </c>
      <c r="AC183" s="3" t="str">
        <f>IF(AB183&lt;&gt;"",IF(AB183&lt;&gt;"LIBSETS_DROP_MECHANIC_MONSTER_NAME",VLOOKUP(AB183,'LibSets constants'!$I$4:$L$1003,3,FALSE),""),"")</f>
        <v>Arena stage chest</v>
      </c>
      <c r="AD183" s="3" t="str">
        <f>IF(AB183&lt;&gt;"",IF(AB183&lt;&gt;"LIBSETS_DROP_MECHANIC_MONSTER_NAME",VLOOKUP(AB183,'LibSets constants'!$I$4:$L$1003,4,FALSE),""),"")</f>
        <v>Arena-Phasen Schatztruhe</v>
      </c>
      <c r="AF183" s="3">
        <f>IF(AND(G183&lt;&gt;"LIBSETS_SETTYPE_BATTLEGROUND",G183&lt;&gt;"LIBSETS_SETTYPE_SPECIAL"),
IF(AND(AE183&lt;&gt;"",ISNUMBER(AE183),NOT(ISNA(AE183))),AE183,
   IF(AND(M183&lt;&gt;"",ISNUMBER(M183),M183&gt;0,NOT(ISNA(M183))),VLOOKUP(M183,'ESO dumped WayshrineInfo'!$K$3:$L$9994,2,FALSE),"")
),"")</f>
        <v>684</v>
      </c>
      <c r="AG183" t="str">
        <f>IF(AND(AF183&lt;&gt;"",ISNUMBER(AF183),NOT(ISNA(AF183))),VLOOKUP(AF183,'ESO zone constants'!$A$3:$D$9999,4,FALSE),"")</f>
        <v>Wrothgar</v>
      </c>
      <c r="AH183" s="44"/>
      <c r="AK183" s="3" t="str">
        <f>IF(AND(G183&lt;&gt;"LIBSETS_SETTYPE_BATTLEGROUND",G183&lt;&gt;"LIBSETS_SETTYPE_SPECIAL"),IF(AL183&lt;&gt;"",VLOOKUP(AL183,'ESO zone constants'!$D$3:$H$4953,5,FALSE),""),"")</f>
        <v/>
      </c>
      <c r="AM183" s="44"/>
      <c r="AP183" s="3" t="str">
        <f>IF(AND(G183&lt;&gt;"LIBSETS_SETTYPE_BATTLEGROUND",G183&lt;&gt;"LIBSETS_SETTYPE_SPECIAL"),IF(AQ183&lt;&gt;"",VLOOKUP(AQ183,'ESO zone constants'!$D$3:$H$4953,5,FALSE),""),"")</f>
        <v/>
      </c>
      <c r="AR183" s="44"/>
      <c r="AU183" s="3" t="str">
        <f>IF(AND(G183&lt;&gt;"LIBSETS_SETTYPE_BATTLEGROUND",G183&lt;&gt;"LIBSETS_SETTYPE_SPECIAL"),IF(AV183&lt;&gt;"",VLOOKUP(AV183,'ESO zone constants'!$D$3:$H$4953,5,FALSE),""),"")</f>
        <v/>
      </c>
      <c r="AW183" s="44"/>
      <c r="AZ183" s="83" t="s">
        <v>2667</v>
      </c>
      <c r="BA183" s="83"/>
      <c r="BB183" s="83"/>
      <c r="BC183" s="21" t="str">
        <f>IF(A183="???","--","")&amp;IF(F183&lt;&gt;"Not in the game (anymore)",IF(A183&lt;&gt;"",CONCATENATE("[",A183,"] = {wayshrines={")&amp;IF(K183&lt;&gt;"",CONCATENATE(K183,","),"")&amp;IF(L183&lt;&gt;"",CONCATENATE(L183,","),"")&amp;IF(M183&lt;&gt;"",CONCATENATE(M183,","),"")&amp;CONCATENATE("}")&amp;IF(VALUE(N183)&gt;0,CONCATENATE(", traitsNeeded=",N183),"")&amp;CONCATENATE(", dlcId=",IF(T183&lt;&gt;"",T183,"DLC_BASE_GAME")),""),"")</f>
        <v>[216] = {wayshrines={249,249,249,}, dlcId=DLC_ORSINIUM</v>
      </c>
      <c r="BD183" s="21" t="str">
        <f>IF(F183&lt;&gt;"Not in the game (anymore)",IF(A183&lt;&gt;"",IF(Q183&lt;&gt;"",CONCATENATE(", zoneIds={",Q183),"")&amp;IF(Z183&lt;&gt;"",CONCATENATE(",",Z183),"")&amp;IF(AF183&lt;&gt;"",CONCATENATE(",",AF183),"")&amp;IF(AK183&lt;&gt;"",CONCATENATE(",",AK183),"")&amp;IF(AP183&lt;&gt;"",CONCATENATE(",",AP183),"")&amp;IF(AU183&lt;&gt;"",CONCATENATE(",",AU183),"")&amp;IF(Q183&lt;&gt;"",CONCATENATE("}",""),"")&amp;IF(OR(I183="true",I183="false",I183&lt;&gt;""), CONCATENATE(", veteran=", I183), ""),""),"")</f>
        <v>, zoneIds={677,684,684}, veteran=false</v>
      </c>
      <c r="BE183" s="21" t="str">
        <f>IF(A183&lt;&gt;"",IF(F183&lt;&gt;"Not in the game (anymore)",IF(A183&lt;&gt;"",", setType="&amp;G183,"")&amp;IF(J183="true",", multiTrialSet=true",""),"")
&amp; IF(AND(H183&lt;&gt;"",ISNUMBER(H183)),", undauntedChestId=" &amp; H183,""),"")</f>
        <v>, setType=LIBSETS_SETTYPE_ARENA</v>
      </c>
      <c r="BF183" s="21" t="str">
        <f>IF(A183&lt;&gt;"",IF(F183&lt;&gt;"Not in the game (anymore)",IF(AZ183&lt;&gt;"",", isProcSetAllowedInPvP="&amp; AZ183,"")
&amp; IF(F183&lt;&gt;"Not in the game (anymore)",
  IF(V183&lt;&gt;"",", dropMechanic={"&amp;V183&amp;IF(AB183&lt;&gt;"",","&amp;AB183,"")&amp;IF(AH183&lt;&gt;"",","&amp;AH183,"")&amp;IF(AM183&lt;&gt;"",","&amp;AM183,"")&amp;IF(AR183&lt;&gt;"",","&amp;AR183,"")&amp;IF(AW183&lt;&gt;"",","&amp;AW183,"")&amp;"}"
     &amp;IF(OR(W183&lt;&gt;"",AC183&lt;&gt;"",AI183&lt;&gt;"",AN183&lt;&gt;"",AS183&lt;&gt;"",AX183&lt;&gt;"",X183&lt;&gt;"",AD183&lt;&gt;"",AJ183&lt;&gt;"",AO183&lt;&gt;"",AT183&lt;&gt;"",AY183&lt;&gt;""),", dropMechanicDropLocationNames={"
        &amp; IF(OR(W183&lt;&gt;"",AC183&lt;&gt;"",AI183&lt;&gt;"",AN183&lt;&gt;"",AS183&lt;&gt;"",AX183&lt;&gt;""),"['en']={"&amp;IF(W183&lt;&gt;"","'"&amp;W183&amp;"',","'',")&amp;IF(AC183&lt;&gt;"","'"&amp;AC183&amp;"',","'',")&amp;IF(AI183&lt;&gt;"","'"&amp;AI183&amp;"',","'',")&amp;IF(AN183&lt;&gt;"","'"&amp;AN183&amp;"',","'',")&amp;IF(AS183&lt;&gt;"","'"&amp;AS183&amp;"',","'',")&amp;IF(AX183&lt;&gt;"","'"&amp;AX183&amp;"',","'',")&amp;"},","")
        &amp; IF(OR(X183&lt;&gt;"",AD183&lt;&gt;"",AJ183&lt;&gt;"",AO183&lt;&gt;"",AT183&lt;&gt;"",AY183&lt;&gt;""),"['de']={"&amp;IF(X183&lt;&gt;"","'"&amp;X183&amp;"',","'',")&amp;IF(AD183&lt;&gt;"","'"&amp;AD183&amp;"',","'',")&amp;IF(AJ183&lt;&gt;"","'"&amp;AJ183&amp;"',","'',")&amp;IF(AO183&lt;&gt;"","'"&amp;AO183&amp;"',","'',")&amp;IF(AT183&lt;&gt;"","'"&amp;AT183&amp;"',","'',")&amp;IF(AY183&lt;&gt;"","'"&amp;AY183&amp;"',","'',")&amp;"},","")
     &amp; "}",""),"")),""),"")</f>
        <v>, dropMechanic={LIBSETS_DROP_MECHANIC_ARENA_STAGE_CHEST,LIBSETS_DROP_MECHANIC_ARENA_STAGE_CHEST}, dropMechanicDropLocationNames={['en']={'','Arena stage chest','','','','',},['de']={'','Arena-Phasen Schatztruhe','','','','',},}</v>
      </c>
      <c r="BG183" s="21" t="str">
        <f>IF(A183&lt;&gt;"",IF(F183&lt;&gt;"Not in the game (anymore)",
IF(OR(BA183&lt;&gt;"",BB183&lt;&gt;""),", addTooltip={" &amp; IF(BA183&lt;&gt;"","['en']='"&amp; BA183 &amp; "',","")  &amp; IF(AND(BA183&lt;&gt;"",BA183&lt;&gt;BB183), IF(BB183&lt;&gt;"","['de']='"&amp; BB183 &amp; "',",""),"") &amp; "},","")
&amp; "},"
&amp; IF(C183&lt;&gt;"",CONCATENATE(" --",C183," / ",B183,"   [",IF(R183&lt;&gt;"",R183,""),IF(AA183&lt;&gt;"",", "&amp;AA183,""),IF(AG183&lt;&gt;"",", "&amp;AG183,""),IF(AL183&lt;&gt;"",", "&amp;AL183,""),IF(AQ183&lt;&gt;"",", "&amp;AQ183,""),IF(AV183&lt;&gt;"",", "&amp;AV183,""),"]")),""),"")</f>
        <v>}, --Hunt Leader / Jagdleiter   [Maelstrom Arena, Wrothgar, Wrothgar]</v>
      </c>
    </row>
    <row r="184" spans="1:59" x14ac:dyDescent="0.25">
      <c r="A184" s="12">
        <v>217</v>
      </c>
      <c r="B184" t="s">
        <v>1018</v>
      </c>
      <c r="C184" t="s">
        <v>1019</v>
      </c>
      <c r="D184" s="3">
        <f>A184</f>
        <v>217</v>
      </c>
      <c r="G184" s="8" t="s">
        <v>1472</v>
      </c>
      <c r="I184" t="s">
        <v>91</v>
      </c>
      <c r="J184" t="s">
        <v>91</v>
      </c>
      <c r="K184">
        <v>249</v>
      </c>
      <c r="L184">
        <v>249</v>
      </c>
      <c r="M184">
        <v>249</v>
      </c>
      <c r="O184" s="65" t="s">
        <v>451</v>
      </c>
      <c r="Q184" s="3">
        <f>IF(AND(G184&lt;&gt;"LIBSETS_SETTYPE_BATTLEGROUND",G184&lt;&gt;"LIBSETS_SETTYPE_SPECIAL"), IF(R184&lt;&gt;"",VLOOKUP(R184,'ESO zone constants'!$D$3:$H$10001,5,FALSE),""),"")</f>
        <v>677</v>
      </c>
      <c r="R184" t="str">
        <f>IF(AND(O184&lt;&gt;"",NOT(ISERROR(O184))),O184,
IF(AND(P184&lt;&gt;"",ISNUMBER(P184),P184&gt;0,NOT(ISNA(P184))),VLOOKUP(P184,'ESO zone constants'!$A$3:$D$9999,4,FALSE),
IF(AND(K184&lt;&gt;"",K184&gt;0,NOT(ISERROR(K184))),VLOOKUP(K184,'ESO dumped WayshrineInfo'!$K$3:$N$9994,4,FALSE),"")))</f>
        <v>Maelstrom Arena</v>
      </c>
      <c r="T184" s="19" t="str">
        <f>IF(AND(S184&lt;&gt;"",NOT(ISERROR(S184))),S184,IF(Q184&lt;&gt;"",IF(NOT(ISERROR(VLOOKUP(Q184,'ESO Dungeon constants'!$D$3:$H$9999,5,FALSE))),VLOOKUP(Q184,'ESO Dungeon constants'!$D$3:$I$9999,6,FALSE),VLOOKUP(Q184,'ESO zone constants'!$H$3:$K$9987,4,FALSE)),""))</f>
        <v>DLC_ORSINIUM</v>
      </c>
      <c r="U184" s="3" t="str">
        <f>IF(T184&lt;&gt;"",VLOOKUP(T184,'LibSets constants'!$B$4:$C$1003,2,FALSE),"")</f>
        <v>Orsinium</v>
      </c>
      <c r="V184" s="33" t="s">
        <v>1556</v>
      </c>
      <c r="Y184" s="65"/>
      <c r="Z184" s="3">
        <f>IF(AND(G184&lt;&gt;"LIBSETS_SETTYPE_BATTLEGROUND",G184&lt;&gt;"LIBSETS_SETTYPE_SPECIAL"),
IF(AND(Y184&lt;&gt;"",ISNUMBER(Y184),NOT(ISNA(Y184))),Y184,
   IF(AND(L184&lt;&gt;"",ISNUMBER(L184),L184&gt;0,NOT(ISNA(L184))),VLOOKUP(L184,'ESO dumped WayshrineInfo'!$K$3:$L$9994,2,FALSE),"")
),"")</f>
        <v>684</v>
      </c>
      <c r="AA184" t="str">
        <f>IF(AND(Z184&lt;&gt;"",ISNUMBER(Z184),NOT(ISNA(Z184))),VLOOKUP(Z184,'ESO zone constants'!$A$3:$D$9999,4,FALSE),"")</f>
        <v>Wrothgar</v>
      </c>
      <c r="AB184" s="33" t="s">
        <v>1556</v>
      </c>
      <c r="AC184" s="3" t="str">
        <f>IF(AB184&lt;&gt;"",IF(AB184&lt;&gt;"LIBSETS_DROP_MECHANIC_MONSTER_NAME",VLOOKUP(AB184,'LibSets constants'!$I$4:$L$1003,3,FALSE),""),"")</f>
        <v>Arena stage chest</v>
      </c>
      <c r="AD184" s="3" t="str">
        <f>IF(AB184&lt;&gt;"",IF(AB184&lt;&gt;"LIBSETS_DROP_MECHANIC_MONSTER_NAME",VLOOKUP(AB184,'LibSets constants'!$I$4:$L$1003,4,FALSE),""),"")</f>
        <v>Arena-Phasen Schatztruhe</v>
      </c>
      <c r="AF184" s="3">
        <f>IF(AND(G184&lt;&gt;"LIBSETS_SETTYPE_BATTLEGROUND",G184&lt;&gt;"LIBSETS_SETTYPE_SPECIAL"),
IF(AND(AE184&lt;&gt;"",ISNUMBER(AE184),NOT(ISNA(AE184))),AE184,
   IF(AND(M184&lt;&gt;"",ISNUMBER(M184),M184&gt;0,NOT(ISNA(M184))),VLOOKUP(M184,'ESO dumped WayshrineInfo'!$K$3:$L$9994,2,FALSE),"")
),"")</f>
        <v>684</v>
      </c>
      <c r="AG184" t="str">
        <f>IF(AND(AF184&lt;&gt;"",ISNUMBER(AF184),NOT(ISNA(AF184))),VLOOKUP(AF184,'ESO zone constants'!$A$3:$D$9999,4,FALSE),"")</f>
        <v>Wrothgar</v>
      </c>
      <c r="AH184" s="44"/>
      <c r="AI184" s="43"/>
      <c r="AJ184" s="43"/>
      <c r="AK184" s="3" t="str">
        <f>IF(AND(G184&lt;&gt;"LIBSETS_SETTYPE_BATTLEGROUND",G184&lt;&gt;"LIBSETS_SETTYPE_SPECIAL"),IF(AL184&lt;&gt;"",VLOOKUP(AL184,'ESO zone constants'!$D$3:$H$4953,5,FALSE),""),"")</f>
        <v/>
      </c>
      <c r="AM184" s="44"/>
      <c r="AP184" s="3" t="str">
        <f>IF(AND(G184&lt;&gt;"LIBSETS_SETTYPE_BATTLEGROUND",G184&lt;&gt;"LIBSETS_SETTYPE_SPECIAL"),IF(AQ184&lt;&gt;"",VLOOKUP(AQ184,'ESO zone constants'!$D$3:$H$4953,5,FALSE),""),"")</f>
        <v/>
      </c>
      <c r="AR184" s="44"/>
      <c r="AU184" s="3" t="str">
        <f>IF(AND(G184&lt;&gt;"LIBSETS_SETTYPE_BATTLEGROUND",G184&lt;&gt;"LIBSETS_SETTYPE_SPECIAL"),IF(AV184&lt;&gt;"",VLOOKUP(AV184,'ESO zone constants'!$D$3:$H$4953,5,FALSE),""),"")</f>
        <v/>
      </c>
      <c r="AW184" s="44"/>
      <c r="AZ184" s="83" t="s">
        <v>2667</v>
      </c>
      <c r="BA184" s="83"/>
      <c r="BB184" s="83"/>
      <c r="BC184" s="21" t="str">
        <f>IF(A184="???","--","")&amp;IF(F184&lt;&gt;"Not in the game (anymore)",IF(A184&lt;&gt;"",CONCATENATE("[",A184,"] = {wayshrines={")&amp;IF(K184&lt;&gt;"",CONCATENATE(K184,","),"")&amp;IF(L184&lt;&gt;"",CONCATENATE(L184,","),"")&amp;IF(M184&lt;&gt;"",CONCATENATE(M184,","),"")&amp;CONCATENATE("}")&amp;IF(VALUE(N184)&gt;0,CONCATENATE(", traitsNeeded=",N184),"")&amp;CONCATENATE(", dlcId=",IF(T184&lt;&gt;"",T184,"DLC_BASE_GAME")),""),"")</f>
        <v>[217] = {wayshrines={249,249,249,}, dlcId=DLC_ORSINIUM</v>
      </c>
      <c r="BD184" s="21" t="str">
        <f>IF(F184&lt;&gt;"Not in the game (anymore)",IF(A184&lt;&gt;"",IF(Q184&lt;&gt;"",CONCATENATE(", zoneIds={",Q184),"")&amp;IF(Z184&lt;&gt;"",CONCATENATE(",",Z184),"")&amp;IF(AF184&lt;&gt;"",CONCATENATE(",",AF184),"")&amp;IF(AK184&lt;&gt;"",CONCATENATE(",",AK184),"")&amp;IF(AP184&lt;&gt;"",CONCATENATE(",",AP184),"")&amp;IF(AU184&lt;&gt;"",CONCATENATE(",",AU184),"")&amp;IF(Q184&lt;&gt;"",CONCATENATE("}",""),"")&amp;IF(OR(I184="true",I184="false",I184&lt;&gt;""), CONCATENATE(", veteran=", I184), ""),""),"")</f>
        <v>, zoneIds={677,684,684}, veteran=false</v>
      </c>
      <c r="BE184" s="21" t="str">
        <f>IF(A184&lt;&gt;"",IF(F184&lt;&gt;"Not in the game (anymore)",IF(A184&lt;&gt;"",", setType="&amp;G184,"")&amp;IF(J184="true",", multiTrialSet=true",""),"")
&amp; IF(AND(H184&lt;&gt;"",ISNUMBER(H184)),", undauntedChestId=" &amp; H184,""),"")</f>
        <v>, setType=LIBSETS_SETTYPE_ARENA</v>
      </c>
      <c r="BF184" s="21" t="str">
        <f>IF(A184&lt;&gt;"",IF(F184&lt;&gt;"Not in the game (anymore)",IF(AZ184&lt;&gt;"",", isProcSetAllowedInPvP="&amp; AZ184,"")
&amp; IF(F184&lt;&gt;"Not in the game (anymore)",
  IF(V184&lt;&gt;"",", dropMechanic={"&amp;V184&amp;IF(AB184&lt;&gt;"",","&amp;AB184,"")&amp;IF(AH184&lt;&gt;"",","&amp;AH184,"")&amp;IF(AM184&lt;&gt;"",","&amp;AM184,"")&amp;IF(AR184&lt;&gt;"",","&amp;AR184,"")&amp;IF(AW184&lt;&gt;"",","&amp;AW184,"")&amp;"}"
     &amp;IF(OR(W184&lt;&gt;"",AC184&lt;&gt;"",AI184&lt;&gt;"",AN184&lt;&gt;"",AS184&lt;&gt;"",AX184&lt;&gt;"",X184&lt;&gt;"",AD184&lt;&gt;"",AJ184&lt;&gt;"",AO184&lt;&gt;"",AT184&lt;&gt;"",AY184&lt;&gt;""),", dropMechanicDropLocationNames={"
        &amp; IF(OR(W184&lt;&gt;"",AC184&lt;&gt;"",AI184&lt;&gt;"",AN184&lt;&gt;"",AS184&lt;&gt;"",AX184&lt;&gt;""),"['en']={"&amp;IF(W184&lt;&gt;"","'"&amp;W184&amp;"',","'',")&amp;IF(AC184&lt;&gt;"","'"&amp;AC184&amp;"',","'',")&amp;IF(AI184&lt;&gt;"","'"&amp;AI184&amp;"',","'',")&amp;IF(AN184&lt;&gt;"","'"&amp;AN184&amp;"',","'',")&amp;IF(AS184&lt;&gt;"","'"&amp;AS184&amp;"',","'',")&amp;IF(AX184&lt;&gt;"","'"&amp;AX184&amp;"',","'',")&amp;"},","")
        &amp; IF(OR(X184&lt;&gt;"",AD184&lt;&gt;"",AJ184&lt;&gt;"",AO184&lt;&gt;"",AT184&lt;&gt;"",AY184&lt;&gt;""),"['de']={"&amp;IF(X184&lt;&gt;"","'"&amp;X184&amp;"',","'',")&amp;IF(AD184&lt;&gt;"","'"&amp;AD184&amp;"',","'',")&amp;IF(AJ184&lt;&gt;"","'"&amp;AJ184&amp;"',","'',")&amp;IF(AO184&lt;&gt;"","'"&amp;AO184&amp;"',","'',")&amp;IF(AT184&lt;&gt;"","'"&amp;AT184&amp;"',","'',")&amp;IF(AY184&lt;&gt;"","'"&amp;AY184&amp;"',","'',")&amp;"},","")
     &amp; "}",""),"")),""),"")</f>
        <v>, dropMechanic={LIBSETS_DROP_MECHANIC_ARENA_STAGE_CHEST,LIBSETS_DROP_MECHANIC_ARENA_STAGE_CHEST}, dropMechanicDropLocationNames={['en']={'','Arena stage chest','','','','',},['de']={'','Arena-Phasen Schatztruhe','','','','',},}</v>
      </c>
      <c r="BG184" s="21" t="str">
        <f>IF(A184&lt;&gt;"",IF(F184&lt;&gt;"Not in the game (anymore)",
IF(OR(BA184&lt;&gt;"",BB184&lt;&gt;""),", addTooltip={" &amp; IF(BA184&lt;&gt;"","['en']='"&amp; BA184 &amp; "',","")  &amp; IF(AND(BA184&lt;&gt;"",BA184&lt;&gt;BB184), IF(BB184&lt;&gt;"","['de']='"&amp; BB184 &amp; "',",""),"") &amp; "},","")
&amp; "},"
&amp; IF(C184&lt;&gt;"",CONCATENATE(" --",C184," / ",B184,"   [",IF(R184&lt;&gt;"",R184,""),IF(AA184&lt;&gt;"",", "&amp;AA184,""),IF(AG184&lt;&gt;"",", "&amp;AG184,""),IF(AL184&lt;&gt;"",", "&amp;AL184,""),IF(AQ184&lt;&gt;"",", "&amp;AQ184,""),IF(AV184&lt;&gt;"",", "&amp;AV184,""),"]")),""),"")</f>
        <v>}, --Winterborn / Winterkind   [Maelstrom Arena, Wrothgar, Wrothgar]</v>
      </c>
    </row>
    <row r="185" spans="1:59" x14ac:dyDescent="0.25">
      <c r="A185" s="12">
        <v>218</v>
      </c>
      <c r="B185" t="s">
        <v>1020</v>
      </c>
      <c r="C185" t="s">
        <v>2596</v>
      </c>
      <c r="D185" s="3">
        <f>A185</f>
        <v>218</v>
      </c>
      <c r="G185" s="8" t="s">
        <v>1480</v>
      </c>
      <c r="I185" t="s">
        <v>91</v>
      </c>
      <c r="J185" t="s">
        <v>91</v>
      </c>
      <c r="K185">
        <v>244</v>
      </c>
      <c r="L185">
        <v>244</v>
      </c>
      <c r="M185">
        <v>244</v>
      </c>
      <c r="O185" s="65" t="s">
        <v>452</v>
      </c>
      <c r="Q185" s="3">
        <f>IF(AND(G185&lt;&gt;"LIBSETS_SETTYPE_BATTLEGROUND",G185&lt;&gt;"LIBSETS_SETTYPE_SPECIAL"), IF(R185&lt;&gt;"",VLOOKUP(R185,'ESO zone constants'!$D$3:$H$10001,5,FALSE),""),"")</f>
        <v>684</v>
      </c>
      <c r="R185" t="str">
        <f>IF(AND(O185&lt;&gt;"",NOT(ISERROR(O185))),O185,
IF(AND(P185&lt;&gt;"",ISNUMBER(P185),P185&gt;0,NOT(ISNA(P185))),VLOOKUP(P185,'ESO zone constants'!$A$3:$D$9999,4,FALSE),
IF(AND(K185&lt;&gt;"",K185&gt;0,NOT(ISERROR(K185))),VLOOKUP(K185,'ESO dumped WayshrineInfo'!$K$3:$N$9994,4,FALSE),"")))</f>
        <v>Wrothgar</v>
      </c>
      <c r="T185" s="19" t="str">
        <f>IF(AND(S185&lt;&gt;"",NOT(ISERROR(S185))),S185,IF(Q185&lt;&gt;"",IF(NOT(ISERROR(VLOOKUP(Q185,'ESO Dungeon constants'!$D$3:$H$9999,5,FALSE))),VLOOKUP(Q185,'ESO Dungeon constants'!$D$3:$I$9999,6,FALSE),VLOOKUP(Q185,'ESO zone constants'!$H$3:$K$9987,4,FALSE)),""))</f>
        <v>DLC_ORSINIUM</v>
      </c>
      <c r="U185" s="3" t="str">
        <f>IF(T185&lt;&gt;"",VLOOKUP(T185,'LibSets constants'!$B$4:$C$1003,2,FALSE),"")</f>
        <v>Orsinium</v>
      </c>
      <c r="V185" s="33" t="s">
        <v>1560</v>
      </c>
      <c r="Y185" s="65"/>
      <c r="Z185" s="3">
        <f>IF(AND(G185&lt;&gt;"LIBSETS_SETTYPE_BATTLEGROUND",G185&lt;&gt;"LIBSETS_SETTYPE_SPECIAL"),
IF(AND(Y185&lt;&gt;"",ISNUMBER(Y185),NOT(ISNA(Y185))),Y185,
   IF(AND(L185&lt;&gt;"",ISNUMBER(L185),L185&gt;0,NOT(ISNA(L185))),VLOOKUP(L185,'ESO dumped WayshrineInfo'!$K$3:$L$9994,2,FALSE),"")
),"")</f>
        <v>684</v>
      </c>
      <c r="AA185" t="str">
        <f>IF(AND(Z185&lt;&gt;"",ISNUMBER(Z185),NOT(ISNA(Z185))),VLOOKUP(Z185,'ESO zone constants'!$A$3:$D$9999,4,FALSE),"")</f>
        <v>Wrothgar</v>
      </c>
      <c r="AB185" s="33" t="s">
        <v>1561</v>
      </c>
      <c r="AC185" s="43"/>
      <c r="AD185" s="43"/>
      <c r="AE185" s="43"/>
      <c r="AF185" s="3">
        <f>IF(AND(G185&lt;&gt;"LIBSETS_SETTYPE_BATTLEGROUND",G185&lt;&gt;"LIBSETS_SETTYPE_SPECIAL"),
IF(AND(AE185&lt;&gt;"",ISNUMBER(AE185),NOT(ISNA(AE185))),AE185,
   IF(AND(M185&lt;&gt;"",ISNUMBER(M185),M185&gt;0,NOT(ISNA(M185))),VLOOKUP(M185,'ESO dumped WayshrineInfo'!$K$3:$L$9994,2,FALSE),"")
),"")</f>
        <v>684</v>
      </c>
      <c r="AG185" t="str">
        <f>IF(AND(AF185&lt;&gt;"",ISNUMBER(AF185),NOT(ISNA(AF185))),VLOOKUP(AF185,'ESO zone constants'!$A$3:$D$9999,4,FALSE),"")</f>
        <v>Wrothgar</v>
      </c>
      <c r="AH185" s="44" t="s">
        <v>1562</v>
      </c>
      <c r="AI185" s="43"/>
      <c r="AJ185" s="43"/>
      <c r="AK185" s="3">
        <f>IF(AND(G185&lt;&gt;"LIBSETS_SETTYPE_BATTLEGROUND",G185&lt;&gt;"LIBSETS_SETTYPE_SPECIAL"),IF(AL185&lt;&gt;"",VLOOKUP(AL185,'ESO zone constants'!$D$3:$H$4953,5,FALSE),""),"")</f>
        <v>684</v>
      </c>
      <c r="AL185" t="s">
        <v>452</v>
      </c>
      <c r="AM185" s="44" t="s">
        <v>1563</v>
      </c>
      <c r="AN185" s="43"/>
      <c r="AO185" s="43"/>
      <c r="AP185" s="3" t="str">
        <f>IF(AND(G185&lt;&gt;"LIBSETS_SETTYPE_BATTLEGROUND",G185&lt;&gt;"LIBSETS_SETTYPE_SPECIAL"),IF(AQ185&lt;&gt;"",VLOOKUP(AQ185,'ESO zone constants'!$D$3:$H$4953,5,FALSE),""),"")</f>
        <v/>
      </c>
      <c r="AR185" s="44"/>
      <c r="AS185" s="43"/>
      <c r="AT185" s="43"/>
      <c r="AU185" s="3" t="str">
        <f>IF(AND(G185&lt;&gt;"LIBSETS_SETTYPE_BATTLEGROUND",G185&lt;&gt;"LIBSETS_SETTYPE_SPECIAL"),IF(AV185&lt;&gt;"",VLOOKUP(AV185,'ESO zone constants'!$D$3:$H$4953,5,FALSE),""),"")</f>
        <v/>
      </c>
      <c r="AW185" s="44"/>
      <c r="AX185" s="43"/>
      <c r="AY185" s="43"/>
      <c r="AZ185" s="83" t="s">
        <v>2667</v>
      </c>
      <c r="BA185" s="83"/>
      <c r="BB185" s="83"/>
      <c r="BC185" s="21" t="str">
        <f>IF(A185="???","--","")&amp;IF(F185&lt;&gt;"Not in the game (anymore)",IF(A185&lt;&gt;"",CONCATENATE("[",A185,"] = {wayshrines={")&amp;IF(K185&lt;&gt;"",CONCATENATE(K185,","),"")&amp;IF(L185&lt;&gt;"",CONCATENATE(L185,","),"")&amp;IF(M185&lt;&gt;"",CONCATENATE(M185,","),"")&amp;CONCATENATE("}")&amp;IF(VALUE(N185)&gt;0,CONCATENATE(", traitsNeeded=",N185),"")&amp;CONCATENATE(", dlcId=",IF(T185&lt;&gt;"",T185,"DLC_BASE_GAME")),""),"")</f>
        <v>[218] = {wayshrines={244,244,244,}, dlcId=DLC_ORSINIUM</v>
      </c>
      <c r="BD185" s="21" t="str">
        <f>IF(F185&lt;&gt;"Not in the game (anymore)",IF(A185&lt;&gt;"",IF(Q185&lt;&gt;"",CONCATENATE(", zoneIds={",Q185),"")&amp;IF(Z185&lt;&gt;"",CONCATENATE(",",Z185),"")&amp;IF(AF185&lt;&gt;"",CONCATENATE(",",AF185),"")&amp;IF(AK185&lt;&gt;"",CONCATENATE(",",AK185),"")&amp;IF(AP185&lt;&gt;"",CONCATENATE(",",AP185),"")&amp;IF(AU185&lt;&gt;"",CONCATENATE(",",AU185),"")&amp;IF(Q185&lt;&gt;"",CONCATENATE("}",""),"")&amp;IF(OR(I185="true",I185="false",I185&lt;&gt;""), CONCATENATE(", veteran=", I185), ""),""),"")</f>
        <v>, zoneIds={684,684,684,684}, veteran=false</v>
      </c>
      <c r="BE185" s="21" t="str">
        <f>IF(A185&lt;&gt;"",IF(F185&lt;&gt;"Not in the game (anymore)",IF(A185&lt;&gt;"",", setType="&amp;G185,"")&amp;IF(J185="true",", multiTrialSet=true",""),"")
&amp; IF(AND(H185&lt;&gt;"",ISNUMBER(H185)),", undauntedChestId=" &amp; H185,""),"")</f>
        <v>, setType=LIBSETS_SETTYPE_OVERLAND</v>
      </c>
      <c r="BF185" s="21" t="str">
        <f>IF(A185&lt;&gt;"",IF(F185&lt;&gt;"Not in the game (anymore)",IF(AZ185&lt;&gt;"",", isProcSetAllowedInPvP="&amp; AZ185,"")
&amp; IF(F185&lt;&gt;"Not in the game (anymore)",
  IF(V185&lt;&gt;"",", dropMechanic={"&amp;V185&amp;IF(AB185&lt;&gt;"",","&amp;AB185,"")&amp;IF(AH185&lt;&gt;"",","&amp;AH185,"")&amp;IF(AM185&lt;&gt;"",","&amp;AM185,"")&amp;IF(AR185&lt;&gt;"",","&amp;AR185,"")&amp;IF(AW185&lt;&gt;"",","&amp;AW185,"")&amp;"}"
     &amp;IF(OR(W185&lt;&gt;"",AC185&lt;&gt;"",AI185&lt;&gt;"",AN185&lt;&gt;"",AS185&lt;&gt;"",AX185&lt;&gt;"",X185&lt;&gt;"",AD185&lt;&gt;"",AJ185&lt;&gt;"",AO185&lt;&gt;"",AT185&lt;&gt;"",AY185&lt;&gt;""),", dropMechanicDropLocationNames={"
        &amp; IF(OR(W185&lt;&gt;"",AC185&lt;&gt;"",AI185&lt;&gt;"",AN185&lt;&gt;"",AS185&lt;&gt;"",AX185&lt;&gt;""),"['en']={"&amp;IF(W185&lt;&gt;"","'"&amp;W185&amp;"',","'',")&amp;IF(AC185&lt;&gt;"","'"&amp;AC185&amp;"',","'',")&amp;IF(AI185&lt;&gt;"","'"&amp;AI185&amp;"',","'',")&amp;IF(AN185&lt;&gt;"","'"&amp;AN185&amp;"',","'',")&amp;IF(AS185&lt;&gt;"","'"&amp;AS185&amp;"',","'',")&amp;IF(AX185&lt;&gt;"","'"&amp;AX185&amp;"',","'',")&amp;"},","")
        &amp; IF(OR(X185&lt;&gt;"",AD185&lt;&gt;"",AJ185&lt;&gt;"",AO185&lt;&gt;"",AT185&lt;&gt;"",AY185&lt;&gt;""),"['de']={"&amp;IF(X185&lt;&gt;"","'"&amp;X185&amp;"',","'',")&amp;IF(AD185&lt;&gt;"","'"&amp;AD185&amp;"',","'',")&amp;IF(AJ185&lt;&gt;"","'"&amp;AJ185&amp;"',","'',")&amp;IF(AO185&lt;&gt;"","'"&amp;AO185&amp;"',","'',")&amp;IF(AT185&lt;&gt;"","'"&amp;AT185&amp;"',","'',")&amp;IF(AY185&lt;&gt;"","'"&amp;AY185&amp;"',","'',")&amp;"},","")
     &amp; "}",""),"")),""),"")</f>
        <v>, dropMechanic={LIBSETS_DROP_MECHANIC_OVERLAND_BOSS_DELVE,LIBSETS_DROP_MECHANIC_OVERLAND_WORLDBOSS,LIBSETS_DROP_MECHANIC_OVERLAND_BOSS_PUBLIC_DUNGEON,LIBSETS_DROP_MECHANIC_OVERLAND_CHEST}</v>
      </c>
      <c r="BG185" s="21" t="str">
        <f>IF(A185&lt;&gt;"",IF(F185&lt;&gt;"Not in the game (anymore)",
IF(OR(BA185&lt;&gt;"",BB185&lt;&gt;""),", addTooltip={" &amp; IF(BA185&lt;&gt;"","['en']='"&amp; BA185 &amp; "',","")  &amp; IF(AND(BA185&lt;&gt;"",BA185&lt;&gt;BB185), IF(BB185&lt;&gt;"","['de']='"&amp; BB185 &amp; "',",""),"") &amp; "},","")
&amp; "},"
&amp; IF(C185&lt;&gt;"",CONCATENATE(" --",C185," / ",B185,"   [",IF(R185&lt;&gt;"",R185,""),IF(AA185&lt;&gt;"",", "&amp;AA185,""),IF(AG185&lt;&gt;"",", "&amp;AG185,""),IF(AL185&lt;&gt;"",", "&amp;AL185,""),IF(AQ185&lt;&gt;"",", "&amp;AQ185,""),IF(AV185&lt;&gt;"",", "&amp;AV185,""),"]")),""),"")</f>
        <v>}, --Trinimac\'s Valor / Trinimacs Heldenmut   [Wrothgar, Wrothgar, Wrothgar, Wrothgar]</v>
      </c>
    </row>
    <row r="186" spans="1:59" x14ac:dyDescent="0.25">
      <c r="A186" s="5">
        <v>219</v>
      </c>
      <c r="B186" t="s">
        <v>1021</v>
      </c>
      <c r="C186" t="s">
        <v>1021</v>
      </c>
      <c r="D186" s="3">
        <f>A186</f>
        <v>219</v>
      </c>
      <c r="G186" s="8" t="s">
        <v>1474</v>
      </c>
      <c r="I186" t="s">
        <v>91</v>
      </c>
      <c r="J186" t="s">
        <v>91</v>
      </c>
      <c r="K186">
        <v>237</v>
      </c>
      <c r="L186">
        <v>237</v>
      </c>
      <c r="M186">
        <v>237</v>
      </c>
      <c r="N186">
        <v>9</v>
      </c>
      <c r="Q186" s="3">
        <f>IF(AND(G186&lt;&gt;"LIBSETS_SETTYPE_BATTLEGROUND",G186&lt;&gt;"LIBSETS_SETTYPE_SPECIAL"), IF(R186&lt;&gt;"",VLOOKUP(R186,'ESO zone constants'!$D$3:$H$10001,5,FALSE),""),"")</f>
        <v>684</v>
      </c>
      <c r="R186" t="str">
        <f>IF(AND(O186&lt;&gt;"",NOT(ISERROR(O186))),O186,
IF(AND(P186&lt;&gt;"",ISNUMBER(P186),P186&gt;0,NOT(ISNA(P186))),VLOOKUP(P186,'ESO zone constants'!$A$3:$D$9999,4,FALSE),
IF(AND(K186&lt;&gt;"",K186&gt;0,NOT(ISERROR(K186))),VLOOKUP(K186,'ESO dumped WayshrineInfo'!$K$3:$N$9994,4,FALSE),"")))</f>
        <v>Wrothgar</v>
      </c>
      <c r="T186" s="19" t="str">
        <f>IF(AND(S186&lt;&gt;"",NOT(ISERROR(S186))),S186,IF(Q186&lt;&gt;"",IF(NOT(ISERROR(VLOOKUP(Q186,'ESO Dungeon constants'!$D$3:$H$9999,5,FALSE))),VLOOKUP(Q186,'ESO Dungeon constants'!$D$3:$I$9999,6,FALSE),VLOOKUP(Q186,'ESO zone constants'!$H$3:$K$9987,4,FALSE)),""))</f>
        <v>DLC_ORSINIUM</v>
      </c>
      <c r="U186" s="3" t="str">
        <f>IF(T186&lt;&gt;"",VLOOKUP(T186,'LibSets constants'!$B$4:$C$1003,2,FALSE),"")</f>
        <v>Orsinium</v>
      </c>
      <c r="V186" s="33" t="s">
        <v>3359</v>
      </c>
      <c r="Y186" s="65"/>
      <c r="Z186" s="3">
        <f>IF(AND(G186&lt;&gt;"LIBSETS_SETTYPE_BATTLEGROUND",G186&lt;&gt;"LIBSETS_SETTYPE_SPECIAL"),
IF(AND(Y186&lt;&gt;"",ISNUMBER(Y186),NOT(ISNA(Y186))),Y186,
   IF(AND(L186&lt;&gt;"",ISNUMBER(L186),L186&gt;0,NOT(ISNA(L186))),VLOOKUP(L186,'ESO dumped WayshrineInfo'!$K$3:$L$9994,2,FALSE),"")
),"")</f>
        <v>684</v>
      </c>
      <c r="AA186" t="str">
        <f>IF(AND(Z186&lt;&gt;"",ISNUMBER(Z186),NOT(ISNA(Z186))),VLOOKUP(Z186,'ESO zone constants'!$A$3:$D$9999,4,FALSE),"")</f>
        <v>Wrothgar</v>
      </c>
      <c r="AB186" s="33" t="s">
        <v>3359</v>
      </c>
      <c r="AC186" s="43"/>
      <c r="AD186" s="43"/>
      <c r="AE186" s="43"/>
      <c r="AF186" s="3">
        <f>IF(AND(G186&lt;&gt;"LIBSETS_SETTYPE_BATTLEGROUND",G186&lt;&gt;"LIBSETS_SETTYPE_SPECIAL"),
IF(AND(AE186&lt;&gt;"",ISNUMBER(AE186),NOT(ISNA(AE186))),AE186,
   IF(AND(M186&lt;&gt;"",ISNUMBER(M186),M186&gt;0,NOT(ISNA(M186))),VLOOKUP(M186,'ESO dumped WayshrineInfo'!$K$3:$L$9994,2,FALSE),"")
),"")</f>
        <v>684</v>
      </c>
      <c r="AG186" t="str">
        <f>IF(AND(AF186&lt;&gt;"",ISNUMBER(AF186),NOT(ISNA(AF186))),VLOOKUP(AF186,'ESO zone constants'!$A$3:$D$9999,4,FALSE),"")</f>
        <v>Wrothgar</v>
      </c>
      <c r="AH186" s="44"/>
      <c r="AI186" s="43"/>
      <c r="AJ186" s="43"/>
      <c r="AK186" s="3" t="str">
        <f>IF(AND(G186&lt;&gt;"LIBSETS_SETTYPE_BATTLEGROUND",G186&lt;&gt;"LIBSETS_SETTYPE_SPECIAL"),IF(AL186&lt;&gt;"",VLOOKUP(AL186,'ESO zone constants'!$D$3:$H$4953,5,FALSE),""),"")</f>
        <v/>
      </c>
      <c r="AM186" s="44"/>
      <c r="AN186" s="43"/>
      <c r="AO186" s="43"/>
      <c r="AP186" s="3" t="str">
        <f>IF(AND(G186&lt;&gt;"LIBSETS_SETTYPE_BATTLEGROUND",G186&lt;&gt;"LIBSETS_SETTYPE_SPECIAL"),IF(AQ186&lt;&gt;"",VLOOKUP(AQ186,'ESO zone constants'!$D$3:$H$4953,5,FALSE),""),"")</f>
        <v/>
      </c>
      <c r="AR186" s="44"/>
      <c r="AS186" s="43"/>
      <c r="AT186" s="43"/>
      <c r="AU186" s="3" t="str">
        <f>IF(AND(G186&lt;&gt;"LIBSETS_SETTYPE_BATTLEGROUND",G186&lt;&gt;"LIBSETS_SETTYPE_SPECIAL"),IF(AV186&lt;&gt;"",VLOOKUP(AV186,'ESO zone constants'!$D$3:$H$4953,5,FALSE),""),"")</f>
        <v/>
      </c>
      <c r="AW186" s="44"/>
      <c r="AX186" s="43"/>
      <c r="AY186" s="43"/>
      <c r="AZ186" s="83" t="s">
        <v>2667</v>
      </c>
      <c r="BA186" s="83"/>
      <c r="BB186" s="83"/>
      <c r="BC186" s="21" t="str">
        <f>IF(A186="???","--","")&amp;IF(F186&lt;&gt;"Not in the game (anymore)",IF(A186&lt;&gt;"",CONCATENATE("[",A186,"] = {wayshrines={")&amp;IF(K186&lt;&gt;"",CONCATENATE(K186,","),"")&amp;IF(L186&lt;&gt;"",CONCATENATE(L186,","),"")&amp;IF(M186&lt;&gt;"",CONCATENATE(M186,","),"")&amp;CONCATENATE("}")&amp;IF(VALUE(N186)&gt;0,CONCATENATE(", traitsNeeded=",N186),"")&amp;CONCATENATE(", dlcId=",IF(T186&lt;&gt;"",T186,"DLC_BASE_GAME")),""),"")</f>
        <v>[219] = {wayshrines={237,237,237,}, traitsNeeded=9, dlcId=DLC_ORSINIUM</v>
      </c>
      <c r="BD186" s="21" t="str">
        <f>IF(F186&lt;&gt;"Not in the game (anymore)",IF(A186&lt;&gt;"",IF(Q186&lt;&gt;"",CONCATENATE(", zoneIds={",Q186),"")&amp;IF(Z186&lt;&gt;"",CONCATENATE(",",Z186),"")&amp;IF(AF186&lt;&gt;"",CONCATENATE(",",AF186),"")&amp;IF(AK186&lt;&gt;"",CONCATENATE(",",AK186),"")&amp;IF(AP186&lt;&gt;"",CONCATENATE(",",AP186),"")&amp;IF(AU186&lt;&gt;"",CONCATENATE(",",AU186),"")&amp;IF(Q186&lt;&gt;"",CONCATENATE("}",""),"")&amp;IF(OR(I186="true",I186="false",I186&lt;&gt;""), CONCATENATE(", veteran=", I186), ""),""),"")</f>
        <v>, zoneIds={684,684,684}, veteran=false</v>
      </c>
      <c r="BE186" s="21" t="str">
        <f>IF(A186&lt;&gt;"",IF(F186&lt;&gt;"Not in the game (anymore)",IF(A186&lt;&gt;"",", setType="&amp;G186,"")&amp;IF(J186="true",", multiTrialSet=true",""),"")
&amp; IF(AND(H186&lt;&gt;"",ISNUMBER(H186)),", undauntedChestId=" &amp; H186,""),"")</f>
        <v>, setType=LIBSETS_SETTYPE_CRAFTED</v>
      </c>
      <c r="BF186" s="21" t="str">
        <f>IF(A186&lt;&gt;"",IF(F186&lt;&gt;"Not in the game (anymore)",IF(AZ186&lt;&gt;"",", isProcSetAllowedInPvP="&amp; AZ186,"")
&amp; IF(F186&lt;&gt;"Not in the game (anymore)",
  IF(V186&lt;&gt;"",", dropMechanic={"&amp;V186&amp;IF(AB186&lt;&gt;"",","&amp;AB186,"")&amp;IF(AH186&lt;&gt;"",","&amp;AH186,"")&amp;IF(AM186&lt;&gt;"",","&amp;AM186,"")&amp;IF(AR186&lt;&gt;"",","&amp;AR186,"")&amp;IF(AW186&lt;&gt;"",","&amp;AW186,"")&amp;"}"
     &amp;IF(OR(W186&lt;&gt;"",AC186&lt;&gt;"",AI186&lt;&gt;"",AN186&lt;&gt;"",AS186&lt;&gt;"",AX186&lt;&gt;"",X186&lt;&gt;"",AD186&lt;&gt;"",AJ186&lt;&gt;"",AO186&lt;&gt;"",AT186&lt;&gt;"",AY186&lt;&gt;""),", dropMechanicDropLocationNames={"
        &amp; IF(OR(W186&lt;&gt;"",AC186&lt;&gt;"",AI186&lt;&gt;"",AN186&lt;&gt;"",AS186&lt;&gt;"",AX186&lt;&gt;""),"['en']={"&amp;IF(W186&lt;&gt;"","'"&amp;W186&amp;"',","'',")&amp;IF(AC186&lt;&gt;"","'"&amp;AC186&amp;"',","'',")&amp;IF(AI186&lt;&gt;"","'"&amp;AI186&amp;"',","'',")&amp;IF(AN186&lt;&gt;"","'"&amp;AN186&amp;"',","'',")&amp;IF(AS186&lt;&gt;"","'"&amp;AS186&amp;"',","'',")&amp;IF(AX186&lt;&gt;"","'"&amp;AX186&amp;"',","'',")&amp;"},","")
        &amp; IF(OR(X186&lt;&gt;"",AD186&lt;&gt;"",AJ186&lt;&gt;"",AO186&lt;&gt;"",AT186&lt;&gt;"",AY186&lt;&gt;""),"['de']={"&amp;IF(X186&lt;&gt;"","'"&amp;X186&amp;"',","'',")&amp;IF(AD186&lt;&gt;"","'"&amp;AD186&amp;"',","'',")&amp;IF(AJ186&lt;&gt;"","'"&amp;AJ186&amp;"',","'',")&amp;IF(AO186&lt;&gt;"","'"&amp;AO186&amp;"',","'',")&amp;IF(AT186&lt;&gt;"","'"&amp;AT186&amp;"',","'',")&amp;IF(AY186&lt;&gt;"","'"&amp;AY186&amp;"',","'',")&amp;"},","")
     &amp; "}",""),"")),""),"")</f>
        <v>, dropMechanic={LIBSETS_DROP_MECHANIC_CRAFTED,LIBSETS_DROP_MECHANIC_CRAFTED}</v>
      </c>
      <c r="BG186" s="21" t="str">
        <f>IF(A186&lt;&gt;"",IF(F186&lt;&gt;"Not in the game (anymore)",
IF(OR(BA186&lt;&gt;"",BB186&lt;&gt;""),", addTooltip={" &amp; IF(BA186&lt;&gt;"","['en']='"&amp; BA186 &amp; "',","")  &amp; IF(AND(BA186&lt;&gt;"",BA186&lt;&gt;BB186), IF(BB186&lt;&gt;"","['de']='"&amp; BB186 &amp; "',",""),"") &amp; "},","")
&amp; "},"
&amp; IF(C186&lt;&gt;"",CONCATENATE(" --",C186," / ",B186,"   [",IF(R186&lt;&gt;"",R186,""),IF(AA186&lt;&gt;"",", "&amp;AA186,""),IF(AG186&lt;&gt;"",", "&amp;AG186,""),IF(AL186&lt;&gt;"",", "&amp;AL186,""),IF(AQ186&lt;&gt;"",", "&amp;AQ186,""),IF(AV186&lt;&gt;"",", "&amp;AV186,""),"]")),""),"")</f>
        <v>}, --Morkuldin / Morkuldin   [Wrothgar, Wrothgar, Wrothgar]</v>
      </c>
    </row>
    <row r="187" spans="1:59" x14ac:dyDescent="0.25">
      <c r="A187" s="5">
        <v>224</v>
      </c>
      <c r="B187" t="s">
        <v>1022</v>
      </c>
      <c r="C187" t="s">
        <v>2597</v>
      </c>
      <c r="D187" s="3">
        <f>A187</f>
        <v>224</v>
      </c>
      <c r="G187" s="8" t="s">
        <v>1474</v>
      </c>
      <c r="I187" t="s">
        <v>91</v>
      </c>
      <c r="J187" t="s">
        <v>91</v>
      </c>
      <c r="K187">
        <v>257</v>
      </c>
      <c r="L187">
        <v>257</v>
      </c>
      <c r="M187">
        <v>257</v>
      </c>
      <c r="N187">
        <v>5</v>
      </c>
      <c r="Q187" s="3">
        <f>IF(AND(G187&lt;&gt;"LIBSETS_SETTYPE_BATTLEGROUND",G187&lt;&gt;"LIBSETS_SETTYPE_SPECIAL"), IF(R187&lt;&gt;"",VLOOKUP(R187,'ESO zone constants'!$D$3:$H$10001,5,FALSE),""),"")</f>
        <v>816</v>
      </c>
      <c r="R187" t="str">
        <f>IF(AND(O187&lt;&gt;"",NOT(ISERROR(O187))),O187,
IF(AND(P187&lt;&gt;"",ISNUMBER(P187),P187&gt;0,NOT(ISNA(P187))),VLOOKUP(P187,'ESO zone constants'!$A$3:$D$9999,4,FALSE),
IF(AND(K187&lt;&gt;"",K187&gt;0,NOT(ISERROR(K187))),VLOOKUP(K187,'ESO dumped WayshrineInfo'!$K$3:$N$9994,4,FALSE),"")))</f>
        <v>Hew's Bane</v>
      </c>
      <c r="T187" s="19" t="str">
        <f>IF(AND(S187&lt;&gt;"",NOT(ISERROR(S187))),S187,IF(Q187&lt;&gt;"",IF(NOT(ISERROR(VLOOKUP(Q187,'ESO Dungeon constants'!$D$3:$H$9999,5,FALSE))),VLOOKUP(Q187,'ESO Dungeon constants'!$D$3:$I$9999,6,FALSE),VLOOKUP(Q187,'ESO zone constants'!$H$3:$K$9987,4,FALSE)),""))</f>
        <v>DLC_THIEVES_GUILD</v>
      </c>
      <c r="U187" s="3" t="str">
        <f>IF(T187&lt;&gt;"",VLOOKUP(T187,'LibSets constants'!$B$4:$C$1003,2,FALSE),"")</f>
        <v>Thieves Guild</v>
      </c>
      <c r="V187" s="33" t="s">
        <v>3359</v>
      </c>
      <c r="Y187" s="65"/>
      <c r="Z187" s="3">
        <f>IF(AND(G187&lt;&gt;"LIBSETS_SETTYPE_BATTLEGROUND",G187&lt;&gt;"LIBSETS_SETTYPE_SPECIAL"),
IF(AND(Y187&lt;&gt;"",ISNUMBER(Y187),NOT(ISNA(Y187))),Y187,
   IF(AND(L187&lt;&gt;"",ISNUMBER(L187),L187&gt;0,NOT(ISNA(L187))),VLOOKUP(L187,'ESO dumped WayshrineInfo'!$K$3:$L$9994,2,FALSE),"")
),"")</f>
        <v>816</v>
      </c>
      <c r="AA187" t="str">
        <f>IF(AND(Z187&lt;&gt;"",ISNUMBER(Z187),NOT(ISNA(Z187))),VLOOKUP(Z187,'ESO zone constants'!$A$3:$D$9999,4,FALSE),"")</f>
        <v>Hew's Bane</v>
      </c>
      <c r="AB187" s="33" t="s">
        <v>3359</v>
      </c>
      <c r="AC187" s="43"/>
      <c r="AD187" s="43"/>
      <c r="AE187" s="43"/>
      <c r="AF187" s="3">
        <f>IF(AND(G187&lt;&gt;"LIBSETS_SETTYPE_BATTLEGROUND",G187&lt;&gt;"LIBSETS_SETTYPE_SPECIAL"),
IF(AND(AE187&lt;&gt;"",ISNUMBER(AE187),NOT(ISNA(AE187))),AE187,
   IF(AND(M187&lt;&gt;"",ISNUMBER(M187),M187&gt;0,NOT(ISNA(M187))),VLOOKUP(M187,'ESO dumped WayshrineInfo'!$K$3:$L$9994,2,FALSE),"")
),"")</f>
        <v>816</v>
      </c>
      <c r="AG187" t="str">
        <f>IF(AND(AF187&lt;&gt;"",ISNUMBER(AF187),NOT(ISNA(AF187))),VLOOKUP(AF187,'ESO zone constants'!$A$3:$D$9999,4,FALSE),"")</f>
        <v>Hew's Bane</v>
      </c>
      <c r="AH187" s="44"/>
      <c r="AI187" s="43"/>
      <c r="AJ187" s="43"/>
      <c r="AK187" s="3" t="str">
        <f>IF(AND(G187&lt;&gt;"LIBSETS_SETTYPE_BATTLEGROUND",G187&lt;&gt;"LIBSETS_SETTYPE_SPECIAL"),IF(AL187&lt;&gt;"",VLOOKUP(AL187,'ESO zone constants'!$D$3:$H$4953,5,FALSE),""),"")</f>
        <v/>
      </c>
      <c r="AM187" s="44"/>
      <c r="AN187" s="43"/>
      <c r="AO187" s="43"/>
      <c r="AP187" s="3" t="str">
        <f>IF(AND(G187&lt;&gt;"LIBSETS_SETTYPE_BATTLEGROUND",G187&lt;&gt;"LIBSETS_SETTYPE_SPECIAL"),IF(AQ187&lt;&gt;"",VLOOKUP(AQ187,'ESO zone constants'!$D$3:$H$4953,5,FALSE),""),"")</f>
        <v/>
      </c>
      <c r="AR187" s="44"/>
      <c r="AS187" s="43"/>
      <c r="AT187" s="43"/>
      <c r="AU187" s="3" t="str">
        <f>IF(AND(G187&lt;&gt;"LIBSETS_SETTYPE_BATTLEGROUND",G187&lt;&gt;"LIBSETS_SETTYPE_SPECIAL"),IF(AV187&lt;&gt;"",VLOOKUP(AV187,'ESO zone constants'!$D$3:$H$4953,5,FALSE),""),"")</f>
        <v/>
      </c>
      <c r="AW187" s="44"/>
      <c r="AX187" s="43"/>
      <c r="AY187" s="43"/>
      <c r="AZ187" s="83" t="s">
        <v>2667</v>
      </c>
      <c r="BA187" s="83"/>
      <c r="BB187" s="83"/>
      <c r="BC187" s="21" t="str">
        <f>IF(A187="???","--","")&amp;IF(F187&lt;&gt;"Not in the game (anymore)",IF(A187&lt;&gt;"",CONCATENATE("[",A187,"] = {wayshrines={")&amp;IF(K187&lt;&gt;"",CONCATENATE(K187,","),"")&amp;IF(L187&lt;&gt;"",CONCATENATE(L187,","),"")&amp;IF(M187&lt;&gt;"",CONCATENATE(M187,","),"")&amp;CONCATENATE("}")&amp;IF(VALUE(N187)&gt;0,CONCATENATE(", traitsNeeded=",N187),"")&amp;CONCATENATE(", dlcId=",IF(T187&lt;&gt;"",T187,"DLC_BASE_GAME")),""),"")</f>
        <v>[224] = {wayshrines={257,257,257,}, traitsNeeded=5, dlcId=DLC_THIEVES_GUILD</v>
      </c>
      <c r="BD187" s="21" t="str">
        <f>IF(F187&lt;&gt;"Not in the game (anymore)",IF(A187&lt;&gt;"",IF(Q187&lt;&gt;"",CONCATENATE(", zoneIds={",Q187),"")&amp;IF(Z187&lt;&gt;"",CONCATENATE(",",Z187),"")&amp;IF(AF187&lt;&gt;"",CONCATENATE(",",AF187),"")&amp;IF(AK187&lt;&gt;"",CONCATENATE(",",AK187),"")&amp;IF(AP187&lt;&gt;"",CONCATENATE(",",AP187),"")&amp;IF(AU187&lt;&gt;"",CONCATENATE(",",AU187),"")&amp;IF(Q187&lt;&gt;"",CONCATENATE("}",""),"")&amp;IF(OR(I187="true",I187="false",I187&lt;&gt;""), CONCATENATE(", veteran=", I187), ""),""),"")</f>
        <v>, zoneIds={816,816,816}, veteran=false</v>
      </c>
      <c r="BE187" s="21" t="str">
        <f>IF(A187&lt;&gt;"",IF(F187&lt;&gt;"Not in the game (anymore)",IF(A187&lt;&gt;"",", setType="&amp;G187,"")&amp;IF(J187="true",", multiTrialSet=true",""),"")
&amp; IF(AND(H187&lt;&gt;"",ISNUMBER(H187)),", undauntedChestId=" &amp; H187,""),"")</f>
        <v>, setType=LIBSETS_SETTYPE_CRAFTED</v>
      </c>
      <c r="BF187" s="21" t="str">
        <f>IF(A187&lt;&gt;"",IF(F187&lt;&gt;"Not in the game (anymore)",IF(AZ187&lt;&gt;"",", isProcSetAllowedInPvP="&amp; AZ187,"")
&amp; IF(F187&lt;&gt;"Not in the game (anymore)",
  IF(V187&lt;&gt;"",", dropMechanic={"&amp;V187&amp;IF(AB187&lt;&gt;"",","&amp;AB187,"")&amp;IF(AH187&lt;&gt;"",","&amp;AH187,"")&amp;IF(AM187&lt;&gt;"",","&amp;AM187,"")&amp;IF(AR187&lt;&gt;"",","&amp;AR187,"")&amp;IF(AW187&lt;&gt;"",","&amp;AW187,"")&amp;"}"
     &amp;IF(OR(W187&lt;&gt;"",AC187&lt;&gt;"",AI187&lt;&gt;"",AN187&lt;&gt;"",AS187&lt;&gt;"",AX187&lt;&gt;"",X187&lt;&gt;"",AD187&lt;&gt;"",AJ187&lt;&gt;"",AO187&lt;&gt;"",AT187&lt;&gt;"",AY187&lt;&gt;""),", dropMechanicDropLocationNames={"
        &amp; IF(OR(W187&lt;&gt;"",AC187&lt;&gt;"",AI187&lt;&gt;"",AN187&lt;&gt;"",AS187&lt;&gt;"",AX187&lt;&gt;""),"['en']={"&amp;IF(W187&lt;&gt;"","'"&amp;W187&amp;"',","'',")&amp;IF(AC187&lt;&gt;"","'"&amp;AC187&amp;"',","'',")&amp;IF(AI187&lt;&gt;"","'"&amp;AI187&amp;"',","'',")&amp;IF(AN187&lt;&gt;"","'"&amp;AN187&amp;"',","'',")&amp;IF(AS187&lt;&gt;"","'"&amp;AS187&amp;"',","'',")&amp;IF(AX187&lt;&gt;"","'"&amp;AX187&amp;"',","'',")&amp;"},","")
        &amp; IF(OR(X187&lt;&gt;"",AD187&lt;&gt;"",AJ187&lt;&gt;"",AO187&lt;&gt;"",AT187&lt;&gt;"",AY187&lt;&gt;""),"['de']={"&amp;IF(X187&lt;&gt;"","'"&amp;X187&amp;"',","'',")&amp;IF(AD187&lt;&gt;"","'"&amp;AD187&amp;"',","'',")&amp;IF(AJ187&lt;&gt;"","'"&amp;AJ187&amp;"',","'',")&amp;IF(AO187&lt;&gt;"","'"&amp;AO187&amp;"',","'',")&amp;IF(AT187&lt;&gt;"","'"&amp;AT187&amp;"',","'',")&amp;IF(AY187&lt;&gt;"","'"&amp;AY187&amp;"',","'',")&amp;"},","")
     &amp; "}",""),"")),""),"")</f>
        <v>, dropMechanic={LIBSETS_DROP_MECHANIC_CRAFTED,LIBSETS_DROP_MECHANIC_CRAFTED}</v>
      </c>
      <c r="BG187" s="21" t="str">
        <f>IF(A187&lt;&gt;"",IF(F187&lt;&gt;"Not in the game (anymore)",
IF(OR(BA187&lt;&gt;"",BB187&lt;&gt;""),", addTooltip={" &amp; IF(BA187&lt;&gt;"","['en']='"&amp; BA187 &amp; "',","")  &amp; IF(AND(BA187&lt;&gt;"",BA187&lt;&gt;BB187), IF(BB187&lt;&gt;"","['de']='"&amp; BB187 &amp; "',",""),"") &amp; "},","")
&amp; "},"
&amp; IF(C187&lt;&gt;"",CONCATENATE(" --",C187," / ",B187,"   [",IF(R187&lt;&gt;"",R187,""),IF(AA187&lt;&gt;"",", "&amp;AA187,""),IF(AG187&lt;&gt;"",", "&amp;AG187,""),IF(AL187&lt;&gt;"",", "&amp;AL187,""),IF(AQ187&lt;&gt;"",", "&amp;AQ187,""),IF(AV187&lt;&gt;"",", "&amp;AV187,""),"]")),""),"")</f>
        <v>}, --Tava\'s Favor / Tavas Gunst   [Hew's Bane, Hew's Bane, Hew's Bane]</v>
      </c>
    </row>
    <row r="188" spans="1:59" x14ac:dyDescent="0.25">
      <c r="A188" s="5">
        <v>225</v>
      </c>
      <c r="B188" t="s">
        <v>1023</v>
      </c>
      <c r="C188" t="s">
        <v>1024</v>
      </c>
      <c r="D188" s="3">
        <f>A188</f>
        <v>225</v>
      </c>
      <c r="E188" s="42"/>
      <c r="G188" s="8" t="s">
        <v>1474</v>
      </c>
      <c r="I188" t="s">
        <v>91</v>
      </c>
      <c r="J188" t="s">
        <v>91</v>
      </c>
      <c r="K188">
        <v>257</v>
      </c>
      <c r="L188">
        <v>257</v>
      </c>
      <c r="M188">
        <v>257</v>
      </c>
      <c r="N188">
        <v>7</v>
      </c>
      <c r="Q188" s="3">
        <f>IF(AND(G188&lt;&gt;"LIBSETS_SETTYPE_BATTLEGROUND",G188&lt;&gt;"LIBSETS_SETTYPE_SPECIAL"), IF(R188&lt;&gt;"",VLOOKUP(R188,'ESO zone constants'!$D$3:$H$10001,5,FALSE),""),"")</f>
        <v>816</v>
      </c>
      <c r="R188" t="str">
        <f>IF(AND(O188&lt;&gt;"",NOT(ISERROR(O188))),O188,
IF(AND(P188&lt;&gt;"",ISNUMBER(P188),P188&gt;0,NOT(ISNA(P188))),VLOOKUP(P188,'ESO zone constants'!$A$3:$D$9999,4,FALSE),
IF(AND(K188&lt;&gt;"",K188&gt;0,NOT(ISERROR(K188))),VLOOKUP(K188,'ESO dumped WayshrineInfo'!$K$3:$N$9994,4,FALSE),"")))</f>
        <v>Hew's Bane</v>
      </c>
      <c r="T188" s="19" t="str">
        <f>IF(AND(S188&lt;&gt;"",NOT(ISERROR(S188))),S188,IF(Q188&lt;&gt;"",IF(NOT(ISERROR(VLOOKUP(Q188,'ESO Dungeon constants'!$D$3:$H$9999,5,FALSE))),VLOOKUP(Q188,'ESO Dungeon constants'!$D$3:$I$9999,6,FALSE),VLOOKUP(Q188,'ESO zone constants'!$H$3:$K$9987,4,FALSE)),""))</f>
        <v>DLC_THIEVES_GUILD</v>
      </c>
      <c r="U188" s="3" t="str">
        <f>IF(T188&lt;&gt;"",VLOOKUP(T188,'LibSets constants'!$B$4:$C$1003,2,FALSE),"")</f>
        <v>Thieves Guild</v>
      </c>
      <c r="V188" s="33" t="s">
        <v>3359</v>
      </c>
      <c r="Y188" s="65"/>
      <c r="Z188" s="3">
        <f>IF(AND(G188&lt;&gt;"LIBSETS_SETTYPE_BATTLEGROUND",G188&lt;&gt;"LIBSETS_SETTYPE_SPECIAL"),
IF(AND(Y188&lt;&gt;"",ISNUMBER(Y188),NOT(ISNA(Y188))),Y188,
   IF(AND(L188&lt;&gt;"",ISNUMBER(L188),L188&gt;0,NOT(ISNA(L188))),VLOOKUP(L188,'ESO dumped WayshrineInfo'!$K$3:$L$9994,2,FALSE),"")
),"")</f>
        <v>816</v>
      </c>
      <c r="AA188" t="str">
        <f>IF(AND(Z188&lt;&gt;"",ISNUMBER(Z188),NOT(ISNA(Z188))),VLOOKUP(Z188,'ESO zone constants'!$A$3:$D$9999,4,FALSE),"")</f>
        <v>Hew's Bane</v>
      </c>
      <c r="AB188" s="33" t="s">
        <v>3359</v>
      </c>
      <c r="AF188" s="3">
        <f>IF(AND(G188&lt;&gt;"LIBSETS_SETTYPE_BATTLEGROUND",G188&lt;&gt;"LIBSETS_SETTYPE_SPECIAL"),
IF(AND(AE188&lt;&gt;"",ISNUMBER(AE188),NOT(ISNA(AE188))),AE188,
   IF(AND(M188&lt;&gt;"",ISNUMBER(M188),M188&gt;0,NOT(ISNA(M188))),VLOOKUP(M188,'ESO dumped WayshrineInfo'!$K$3:$L$9994,2,FALSE),"")
),"")</f>
        <v>816</v>
      </c>
      <c r="AG188" t="str">
        <f>IF(AND(AF188&lt;&gt;"",ISNUMBER(AF188),NOT(ISNA(AF188))),VLOOKUP(AF188,'ESO zone constants'!$A$3:$D$9999,4,FALSE),"")</f>
        <v>Hew's Bane</v>
      </c>
      <c r="AH188" s="44"/>
      <c r="AK188" s="3" t="str">
        <f>IF(AND(G188&lt;&gt;"LIBSETS_SETTYPE_BATTLEGROUND",G188&lt;&gt;"LIBSETS_SETTYPE_SPECIAL"),IF(AL188&lt;&gt;"",VLOOKUP(AL188,'ESO zone constants'!$D$3:$H$4953,5,FALSE),""),"")</f>
        <v/>
      </c>
      <c r="AM188" s="44"/>
      <c r="AP188" s="3" t="str">
        <f>IF(AND(G188&lt;&gt;"LIBSETS_SETTYPE_BATTLEGROUND",G188&lt;&gt;"LIBSETS_SETTYPE_SPECIAL"),IF(AQ188&lt;&gt;"",VLOOKUP(AQ188,'ESO zone constants'!$D$3:$H$4953,5,FALSE),""),"")</f>
        <v/>
      </c>
      <c r="AR188" s="44"/>
      <c r="AU188" s="3" t="str">
        <f>IF(AND(G188&lt;&gt;"LIBSETS_SETTYPE_BATTLEGROUND",G188&lt;&gt;"LIBSETS_SETTYPE_SPECIAL"),IF(AV188&lt;&gt;"",VLOOKUP(AV188,'ESO zone constants'!$D$3:$H$4953,5,FALSE),""),"")</f>
        <v/>
      </c>
      <c r="AW188" s="44"/>
      <c r="AZ188" s="83" t="s">
        <v>2667</v>
      </c>
      <c r="BA188" s="83"/>
      <c r="BB188" s="83"/>
      <c r="BC188" s="21" t="str">
        <f>IF(A188="???","--","")&amp;IF(F188&lt;&gt;"Not in the game (anymore)",IF(A188&lt;&gt;"",CONCATENATE("[",A188,"] = {wayshrines={")&amp;IF(K188&lt;&gt;"",CONCATENATE(K188,","),"")&amp;IF(L188&lt;&gt;"",CONCATENATE(L188,","),"")&amp;IF(M188&lt;&gt;"",CONCATENATE(M188,","),"")&amp;CONCATENATE("}")&amp;IF(VALUE(N188)&gt;0,CONCATENATE(", traitsNeeded=",N188),"")&amp;CONCATENATE(", dlcId=",IF(T188&lt;&gt;"",T188,"DLC_BASE_GAME")),""),"")</f>
        <v>[225] = {wayshrines={257,257,257,}, traitsNeeded=7, dlcId=DLC_THIEVES_GUILD</v>
      </c>
      <c r="BD188" s="21" t="str">
        <f>IF(F188&lt;&gt;"Not in the game (anymore)",IF(A188&lt;&gt;"",IF(Q188&lt;&gt;"",CONCATENATE(", zoneIds={",Q188),"")&amp;IF(Z188&lt;&gt;"",CONCATENATE(",",Z188),"")&amp;IF(AF188&lt;&gt;"",CONCATENATE(",",AF188),"")&amp;IF(AK188&lt;&gt;"",CONCATENATE(",",AK188),"")&amp;IF(AP188&lt;&gt;"",CONCATENATE(",",AP188),"")&amp;IF(AU188&lt;&gt;"",CONCATENATE(",",AU188),"")&amp;IF(Q188&lt;&gt;"",CONCATENATE("}",""),"")&amp;IF(OR(I188="true",I188="false",I188&lt;&gt;""), CONCATENATE(", veteran=", I188), ""),""),"")</f>
        <v>, zoneIds={816,816,816}, veteran=false</v>
      </c>
      <c r="BE188" s="21" t="str">
        <f>IF(A188&lt;&gt;"",IF(F188&lt;&gt;"Not in the game (anymore)",IF(A188&lt;&gt;"",", setType="&amp;G188,"")&amp;IF(J188="true",", multiTrialSet=true",""),"")
&amp; IF(AND(H188&lt;&gt;"",ISNUMBER(H188)),", undauntedChestId=" &amp; H188,""),"")</f>
        <v>, setType=LIBSETS_SETTYPE_CRAFTED</v>
      </c>
      <c r="BF188" s="21" t="str">
        <f>IF(A188&lt;&gt;"",IF(F188&lt;&gt;"Not in the game (anymore)",IF(AZ188&lt;&gt;"",", isProcSetAllowedInPvP="&amp; AZ188,"")
&amp; IF(F188&lt;&gt;"Not in the game (anymore)",
  IF(V188&lt;&gt;"",", dropMechanic={"&amp;V188&amp;IF(AB188&lt;&gt;"",","&amp;AB188,"")&amp;IF(AH188&lt;&gt;"",","&amp;AH188,"")&amp;IF(AM188&lt;&gt;"",","&amp;AM188,"")&amp;IF(AR188&lt;&gt;"",","&amp;AR188,"")&amp;IF(AW188&lt;&gt;"",","&amp;AW188,"")&amp;"}"
     &amp;IF(OR(W188&lt;&gt;"",AC188&lt;&gt;"",AI188&lt;&gt;"",AN188&lt;&gt;"",AS188&lt;&gt;"",AX188&lt;&gt;"",X188&lt;&gt;"",AD188&lt;&gt;"",AJ188&lt;&gt;"",AO188&lt;&gt;"",AT188&lt;&gt;"",AY188&lt;&gt;""),", dropMechanicDropLocationNames={"
        &amp; IF(OR(W188&lt;&gt;"",AC188&lt;&gt;"",AI188&lt;&gt;"",AN188&lt;&gt;"",AS188&lt;&gt;"",AX188&lt;&gt;""),"['en']={"&amp;IF(W188&lt;&gt;"","'"&amp;W188&amp;"',","'',")&amp;IF(AC188&lt;&gt;"","'"&amp;AC188&amp;"',","'',")&amp;IF(AI188&lt;&gt;"","'"&amp;AI188&amp;"',","'',")&amp;IF(AN188&lt;&gt;"","'"&amp;AN188&amp;"',","'',")&amp;IF(AS188&lt;&gt;"","'"&amp;AS188&amp;"',","'',")&amp;IF(AX188&lt;&gt;"","'"&amp;AX188&amp;"',","'',")&amp;"},","")
        &amp; IF(OR(X188&lt;&gt;"",AD188&lt;&gt;"",AJ188&lt;&gt;"",AO188&lt;&gt;"",AT188&lt;&gt;"",AY188&lt;&gt;""),"['de']={"&amp;IF(X188&lt;&gt;"","'"&amp;X188&amp;"',","'',")&amp;IF(AD188&lt;&gt;"","'"&amp;AD188&amp;"',","'',")&amp;IF(AJ188&lt;&gt;"","'"&amp;AJ188&amp;"',","'',")&amp;IF(AO188&lt;&gt;"","'"&amp;AO188&amp;"',","'',")&amp;IF(AT188&lt;&gt;"","'"&amp;AT188&amp;"',","'',")&amp;IF(AY188&lt;&gt;"","'"&amp;AY188&amp;"',","'',")&amp;"},","")
     &amp; "}",""),"")),""),"")</f>
        <v>, dropMechanic={LIBSETS_DROP_MECHANIC_CRAFTED,LIBSETS_DROP_MECHANIC_CRAFTED}</v>
      </c>
      <c r="BG188" s="21" t="str">
        <f>IF(A188&lt;&gt;"",IF(F188&lt;&gt;"Not in the game (anymore)",
IF(OR(BA188&lt;&gt;"",BB188&lt;&gt;""),", addTooltip={" &amp; IF(BA188&lt;&gt;"","['en']='"&amp; BA188 &amp; "',","")  &amp; IF(AND(BA188&lt;&gt;"",BA188&lt;&gt;BB188), IF(BB188&lt;&gt;"","['de']='"&amp; BB188 &amp; "',",""),"") &amp; "},","")
&amp; "},"
&amp; IF(C188&lt;&gt;"",CONCATENATE(" --",C188," / ",B188,"   [",IF(R188&lt;&gt;"",R188,""),IF(AA188&lt;&gt;"",", "&amp;AA188,""),IF(AG188&lt;&gt;"",", "&amp;AG188,""),IF(AL188&lt;&gt;"",", "&amp;AL188,""),IF(AQ188&lt;&gt;"",", "&amp;AQ188,""),IF(AV188&lt;&gt;"",", "&amp;AV188,""),"]")),""),"")</f>
        <v>}, --Clever Alchemist / Schlauer Alchemist   [Hew's Bane, Hew's Bane, Hew's Bane]</v>
      </c>
    </row>
    <row r="189" spans="1:59" x14ac:dyDescent="0.25">
      <c r="A189" s="5">
        <v>226</v>
      </c>
      <c r="B189" t="s">
        <v>1025</v>
      </c>
      <c r="C189" t="s">
        <v>1026</v>
      </c>
      <c r="D189" s="3">
        <f>A189</f>
        <v>226</v>
      </c>
      <c r="G189" s="8" t="s">
        <v>1474</v>
      </c>
      <c r="I189" t="s">
        <v>91</v>
      </c>
      <c r="J189" t="s">
        <v>91</v>
      </c>
      <c r="K189">
        <v>255</v>
      </c>
      <c r="L189">
        <v>255</v>
      </c>
      <c r="M189">
        <v>255</v>
      </c>
      <c r="N189">
        <v>9</v>
      </c>
      <c r="Q189" s="3">
        <f>IF(AND(G189&lt;&gt;"LIBSETS_SETTYPE_BATTLEGROUND",G189&lt;&gt;"LIBSETS_SETTYPE_SPECIAL"), IF(R189&lt;&gt;"",VLOOKUP(R189,'ESO zone constants'!$D$3:$H$10001,5,FALSE),""),"")</f>
        <v>816</v>
      </c>
      <c r="R189" t="str">
        <f>IF(AND(O189&lt;&gt;"",NOT(ISERROR(O189))),O189,
IF(AND(P189&lt;&gt;"",ISNUMBER(P189),P189&gt;0,NOT(ISNA(P189))),VLOOKUP(P189,'ESO zone constants'!$A$3:$D$9999,4,FALSE),
IF(AND(K189&lt;&gt;"",K189&gt;0,NOT(ISERROR(K189))),VLOOKUP(K189,'ESO dumped WayshrineInfo'!$K$3:$N$9994,4,FALSE),"")))</f>
        <v>Hew's Bane</v>
      </c>
      <c r="T189" s="19" t="str">
        <f>IF(AND(S189&lt;&gt;"",NOT(ISERROR(S189))),S189,IF(Q189&lt;&gt;"",IF(NOT(ISERROR(VLOOKUP(Q189,'ESO Dungeon constants'!$D$3:$H$9999,5,FALSE))),VLOOKUP(Q189,'ESO Dungeon constants'!$D$3:$I$9999,6,FALSE),VLOOKUP(Q189,'ESO zone constants'!$H$3:$K$9987,4,FALSE)),""))</f>
        <v>DLC_THIEVES_GUILD</v>
      </c>
      <c r="U189" s="3" t="str">
        <f>IF(T189&lt;&gt;"",VLOOKUP(T189,'LibSets constants'!$B$4:$C$1003,2,FALSE),"")</f>
        <v>Thieves Guild</v>
      </c>
      <c r="V189" s="33" t="s">
        <v>3359</v>
      </c>
      <c r="Y189" s="65"/>
      <c r="Z189" s="3">
        <f>IF(AND(G189&lt;&gt;"LIBSETS_SETTYPE_BATTLEGROUND",G189&lt;&gt;"LIBSETS_SETTYPE_SPECIAL"),
IF(AND(Y189&lt;&gt;"",ISNUMBER(Y189),NOT(ISNA(Y189))),Y189,
   IF(AND(L189&lt;&gt;"",ISNUMBER(L189),L189&gt;0,NOT(ISNA(L189))),VLOOKUP(L189,'ESO dumped WayshrineInfo'!$K$3:$L$9994,2,FALSE),"")
),"")</f>
        <v>816</v>
      </c>
      <c r="AA189" t="str">
        <f>IF(AND(Z189&lt;&gt;"",ISNUMBER(Z189),NOT(ISNA(Z189))),VLOOKUP(Z189,'ESO zone constants'!$A$3:$D$9999,4,FALSE),"")</f>
        <v>Hew's Bane</v>
      </c>
      <c r="AB189" s="33" t="s">
        <v>3359</v>
      </c>
      <c r="AF189" s="3">
        <f>IF(AND(G189&lt;&gt;"LIBSETS_SETTYPE_BATTLEGROUND",G189&lt;&gt;"LIBSETS_SETTYPE_SPECIAL"),
IF(AND(AE189&lt;&gt;"",ISNUMBER(AE189),NOT(ISNA(AE189))),AE189,
   IF(AND(M189&lt;&gt;"",ISNUMBER(M189),M189&gt;0,NOT(ISNA(M189))),VLOOKUP(M189,'ESO dumped WayshrineInfo'!$K$3:$L$9994,2,FALSE),"")
),"")</f>
        <v>816</v>
      </c>
      <c r="AG189" t="str">
        <f>IF(AND(AF189&lt;&gt;"",ISNUMBER(AF189),NOT(ISNA(AF189))),VLOOKUP(AF189,'ESO zone constants'!$A$3:$D$9999,4,FALSE),"")</f>
        <v>Hew's Bane</v>
      </c>
      <c r="AH189" s="44"/>
      <c r="AK189" s="3" t="str">
        <f>IF(AND(G189&lt;&gt;"LIBSETS_SETTYPE_BATTLEGROUND",G189&lt;&gt;"LIBSETS_SETTYPE_SPECIAL"),IF(AL189&lt;&gt;"",VLOOKUP(AL189,'ESO zone constants'!$D$3:$H$4953,5,FALSE),""),"")</f>
        <v/>
      </c>
      <c r="AM189" s="44"/>
      <c r="AP189" s="3" t="str">
        <f>IF(AND(G189&lt;&gt;"LIBSETS_SETTYPE_BATTLEGROUND",G189&lt;&gt;"LIBSETS_SETTYPE_SPECIAL"),IF(AQ189&lt;&gt;"",VLOOKUP(AQ189,'ESO zone constants'!$D$3:$H$4953,5,FALSE),""),"")</f>
        <v/>
      </c>
      <c r="AR189" s="44"/>
      <c r="AU189" s="3" t="str">
        <f>IF(AND(G189&lt;&gt;"LIBSETS_SETTYPE_BATTLEGROUND",G189&lt;&gt;"LIBSETS_SETTYPE_SPECIAL"),IF(AV189&lt;&gt;"",VLOOKUP(AV189,'ESO zone constants'!$D$3:$H$4953,5,FALSE),""),"")</f>
        <v/>
      </c>
      <c r="AW189" s="44"/>
      <c r="AZ189" s="83" t="s">
        <v>2667</v>
      </c>
      <c r="BA189" s="83"/>
      <c r="BB189" s="83"/>
      <c r="BC189" s="21" t="str">
        <f>IF(A189="???","--","")&amp;IF(F189&lt;&gt;"Not in the game (anymore)",IF(A189&lt;&gt;"",CONCATENATE("[",A189,"] = {wayshrines={")&amp;IF(K189&lt;&gt;"",CONCATENATE(K189,","),"")&amp;IF(L189&lt;&gt;"",CONCATENATE(L189,","),"")&amp;IF(M189&lt;&gt;"",CONCATENATE(M189,","),"")&amp;CONCATENATE("}")&amp;IF(VALUE(N189)&gt;0,CONCATENATE(", traitsNeeded=",N189),"")&amp;CONCATENATE(", dlcId=",IF(T189&lt;&gt;"",T189,"DLC_BASE_GAME")),""),"")</f>
        <v>[226] = {wayshrines={255,255,255,}, traitsNeeded=9, dlcId=DLC_THIEVES_GUILD</v>
      </c>
      <c r="BD189" s="21" t="str">
        <f>IF(F189&lt;&gt;"Not in the game (anymore)",IF(A189&lt;&gt;"",IF(Q189&lt;&gt;"",CONCATENATE(", zoneIds={",Q189),"")&amp;IF(Z189&lt;&gt;"",CONCATENATE(",",Z189),"")&amp;IF(AF189&lt;&gt;"",CONCATENATE(",",AF189),"")&amp;IF(AK189&lt;&gt;"",CONCATENATE(",",AK189),"")&amp;IF(AP189&lt;&gt;"",CONCATENATE(",",AP189),"")&amp;IF(AU189&lt;&gt;"",CONCATENATE(",",AU189),"")&amp;IF(Q189&lt;&gt;"",CONCATENATE("}",""),"")&amp;IF(OR(I189="true",I189="false",I189&lt;&gt;""), CONCATENATE(", veteran=", I189), ""),""),"")</f>
        <v>, zoneIds={816,816,816}, veteran=false</v>
      </c>
      <c r="BE189" s="21" t="str">
        <f>IF(A189&lt;&gt;"",IF(F189&lt;&gt;"Not in the game (anymore)",IF(A189&lt;&gt;"",", setType="&amp;G189,"")&amp;IF(J189="true",", multiTrialSet=true",""),"")
&amp; IF(AND(H189&lt;&gt;"",ISNUMBER(H189)),", undauntedChestId=" &amp; H189,""),"")</f>
        <v>, setType=LIBSETS_SETTYPE_CRAFTED</v>
      </c>
      <c r="BF189" s="21" t="str">
        <f>IF(A189&lt;&gt;"",IF(F189&lt;&gt;"Not in the game (anymore)",IF(AZ189&lt;&gt;"",", isProcSetAllowedInPvP="&amp; AZ189,"")
&amp; IF(F189&lt;&gt;"Not in the game (anymore)",
  IF(V189&lt;&gt;"",", dropMechanic={"&amp;V189&amp;IF(AB189&lt;&gt;"",","&amp;AB189,"")&amp;IF(AH189&lt;&gt;"",","&amp;AH189,"")&amp;IF(AM189&lt;&gt;"",","&amp;AM189,"")&amp;IF(AR189&lt;&gt;"",","&amp;AR189,"")&amp;IF(AW189&lt;&gt;"",","&amp;AW189,"")&amp;"}"
     &amp;IF(OR(W189&lt;&gt;"",AC189&lt;&gt;"",AI189&lt;&gt;"",AN189&lt;&gt;"",AS189&lt;&gt;"",AX189&lt;&gt;"",X189&lt;&gt;"",AD189&lt;&gt;"",AJ189&lt;&gt;"",AO189&lt;&gt;"",AT189&lt;&gt;"",AY189&lt;&gt;""),", dropMechanicDropLocationNames={"
        &amp; IF(OR(W189&lt;&gt;"",AC189&lt;&gt;"",AI189&lt;&gt;"",AN189&lt;&gt;"",AS189&lt;&gt;"",AX189&lt;&gt;""),"['en']={"&amp;IF(W189&lt;&gt;"","'"&amp;W189&amp;"',","'',")&amp;IF(AC189&lt;&gt;"","'"&amp;AC189&amp;"',","'',")&amp;IF(AI189&lt;&gt;"","'"&amp;AI189&amp;"',","'',")&amp;IF(AN189&lt;&gt;"","'"&amp;AN189&amp;"',","'',")&amp;IF(AS189&lt;&gt;"","'"&amp;AS189&amp;"',","'',")&amp;IF(AX189&lt;&gt;"","'"&amp;AX189&amp;"',","'',")&amp;"},","")
        &amp; IF(OR(X189&lt;&gt;"",AD189&lt;&gt;"",AJ189&lt;&gt;"",AO189&lt;&gt;"",AT189&lt;&gt;"",AY189&lt;&gt;""),"['de']={"&amp;IF(X189&lt;&gt;"","'"&amp;X189&amp;"',","'',")&amp;IF(AD189&lt;&gt;"","'"&amp;AD189&amp;"',","'',")&amp;IF(AJ189&lt;&gt;"","'"&amp;AJ189&amp;"',","'',")&amp;IF(AO189&lt;&gt;"","'"&amp;AO189&amp;"',","'',")&amp;IF(AT189&lt;&gt;"","'"&amp;AT189&amp;"',","'',")&amp;IF(AY189&lt;&gt;"","'"&amp;AY189&amp;"',","'',")&amp;"},","")
     &amp; "}",""),"")),""),"")</f>
        <v>, dropMechanic={LIBSETS_DROP_MECHANIC_CRAFTED,LIBSETS_DROP_MECHANIC_CRAFTED}</v>
      </c>
      <c r="BG189" s="21" t="str">
        <f>IF(A189&lt;&gt;"",IF(F189&lt;&gt;"Not in the game (anymore)",
IF(OR(BA189&lt;&gt;"",BB189&lt;&gt;""),", addTooltip={" &amp; IF(BA189&lt;&gt;"","['en']='"&amp; BA189 &amp; "',","")  &amp; IF(AND(BA189&lt;&gt;"",BA189&lt;&gt;BB189), IF(BB189&lt;&gt;"","['de']='"&amp; BB189 &amp; "',",""),"") &amp; "},","")
&amp; "},"
&amp; IF(C189&lt;&gt;"",CONCATENATE(" --",C189," / ",B189,"   [",IF(R189&lt;&gt;"",R189,""),IF(AA189&lt;&gt;"",", "&amp;AA189,""),IF(AG189&lt;&gt;"",", "&amp;AG189,""),IF(AL189&lt;&gt;"",", "&amp;AL189,""),IF(AQ189&lt;&gt;"",", "&amp;AQ189,""),IF(AV189&lt;&gt;"",", "&amp;AV189,""),"]")),""),"")</f>
        <v>}, --Eternal Hunt / Ewige Jagd   [Hew's Bane, Hew's Bane, Hew's Bane]</v>
      </c>
    </row>
    <row r="190" spans="1:59" x14ac:dyDescent="0.25">
      <c r="A190" s="12">
        <v>227</v>
      </c>
      <c r="B190" t="s">
        <v>1027</v>
      </c>
      <c r="C190" t="s">
        <v>2598</v>
      </c>
      <c r="D190" s="3">
        <f>A190</f>
        <v>227</v>
      </c>
      <c r="G190" s="8" t="s">
        <v>1480</v>
      </c>
      <c r="I190" t="s">
        <v>91</v>
      </c>
      <c r="J190" t="s">
        <v>91</v>
      </c>
      <c r="K190">
        <v>255</v>
      </c>
      <c r="L190">
        <v>255</v>
      </c>
      <c r="M190">
        <v>255</v>
      </c>
      <c r="O190" s="65" t="s">
        <v>509</v>
      </c>
      <c r="Q190" s="3">
        <f>IF(AND(G190&lt;&gt;"LIBSETS_SETTYPE_BATTLEGROUND",G190&lt;&gt;"LIBSETS_SETTYPE_SPECIAL"), IF(R190&lt;&gt;"",VLOOKUP(R190,'ESO zone constants'!$D$3:$H$10001,5,FALSE),""),"")</f>
        <v>816</v>
      </c>
      <c r="R190" t="str">
        <f>IF(AND(O190&lt;&gt;"",NOT(ISERROR(O190))),O190,
IF(AND(P190&lt;&gt;"",ISNUMBER(P190),P190&gt;0,NOT(ISNA(P190))),VLOOKUP(P190,'ESO zone constants'!$A$3:$D$9999,4,FALSE),
IF(AND(K190&lt;&gt;"",K190&gt;0,NOT(ISERROR(K190))),VLOOKUP(K190,'ESO dumped WayshrineInfo'!$K$3:$N$9994,4,FALSE),"")))</f>
        <v>Hew's Bane</v>
      </c>
      <c r="T190" s="19" t="str">
        <f>IF(AND(S190&lt;&gt;"",NOT(ISERROR(S190))),S190,IF(Q190&lt;&gt;"",IF(NOT(ISERROR(VLOOKUP(Q190,'ESO Dungeon constants'!$D$3:$H$9999,5,FALSE))),VLOOKUP(Q190,'ESO Dungeon constants'!$D$3:$I$9999,6,FALSE),VLOOKUP(Q190,'ESO zone constants'!$H$3:$K$9987,4,FALSE)),""))</f>
        <v>DLC_THIEVES_GUILD</v>
      </c>
      <c r="U190" s="3" t="str">
        <f>IF(T190&lt;&gt;"",VLOOKUP(T190,'LibSets constants'!$B$4:$C$1003,2,FALSE),"")</f>
        <v>Thieves Guild</v>
      </c>
      <c r="V190" s="33" t="s">
        <v>1560</v>
      </c>
      <c r="Y190" s="65"/>
      <c r="Z190" s="3">
        <f>IF(AND(G190&lt;&gt;"LIBSETS_SETTYPE_BATTLEGROUND",G190&lt;&gt;"LIBSETS_SETTYPE_SPECIAL"),
IF(AND(Y190&lt;&gt;"",ISNUMBER(Y190),NOT(ISNA(Y190))),Y190,
   IF(AND(L190&lt;&gt;"",ISNUMBER(L190),L190&gt;0,NOT(ISNA(L190))),VLOOKUP(L190,'ESO dumped WayshrineInfo'!$K$3:$L$9994,2,FALSE),"")
),"")</f>
        <v>816</v>
      </c>
      <c r="AA190" t="str">
        <f>IF(AND(Z190&lt;&gt;"",ISNUMBER(Z190),NOT(ISNA(Z190))),VLOOKUP(Z190,'ESO zone constants'!$A$3:$D$9999,4,FALSE),"")</f>
        <v>Hew's Bane</v>
      </c>
      <c r="AB190" s="33" t="s">
        <v>1561</v>
      </c>
      <c r="AC190" s="43"/>
      <c r="AD190" s="43"/>
      <c r="AE190" s="43"/>
      <c r="AF190" s="3">
        <f>IF(AND(G190&lt;&gt;"LIBSETS_SETTYPE_BATTLEGROUND",G190&lt;&gt;"LIBSETS_SETTYPE_SPECIAL"),
IF(AND(AE190&lt;&gt;"",ISNUMBER(AE190),NOT(ISNA(AE190))),AE190,
   IF(AND(M190&lt;&gt;"",ISNUMBER(M190),M190&gt;0,NOT(ISNA(M190))),VLOOKUP(M190,'ESO dumped WayshrineInfo'!$K$3:$L$9994,2,FALSE),"")
),"")</f>
        <v>816</v>
      </c>
      <c r="AG190" t="str">
        <f>IF(AND(AF190&lt;&gt;"",ISNUMBER(AF190),NOT(ISNA(AF190))),VLOOKUP(AF190,'ESO zone constants'!$A$3:$D$9999,4,FALSE),"")</f>
        <v>Hew's Bane</v>
      </c>
      <c r="AH190" s="44" t="s">
        <v>1562</v>
      </c>
      <c r="AI190" s="43"/>
      <c r="AJ190" s="43"/>
      <c r="AK190" s="3">
        <f>IF(AND(G190&lt;&gt;"LIBSETS_SETTYPE_BATTLEGROUND",G190&lt;&gt;"LIBSETS_SETTYPE_SPECIAL"),IF(AL190&lt;&gt;"",VLOOKUP(AL190,'ESO zone constants'!$D$3:$H$4953,5,FALSE),""),"")</f>
        <v>816</v>
      </c>
      <c r="AL190" t="s">
        <v>509</v>
      </c>
      <c r="AM190" s="44" t="s">
        <v>1563</v>
      </c>
      <c r="AN190" s="43"/>
      <c r="AO190" s="43"/>
      <c r="AP190" s="3" t="str">
        <f>IF(AND(G190&lt;&gt;"LIBSETS_SETTYPE_BATTLEGROUND",G190&lt;&gt;"LIBSETS_SETTYPE_SPECIAL"),IF(AQ190&lt;&gt;"",VLOOKUP(AQ190,'ESO zone constants'!$D$3:$H$4953,5,FALSE),""),"")</f>
        <v/>
      </c>
      <c r="AR190" s="44"/>
      <c r="AS190" s="43"/>
      <c r="AT190" s="43"/>
      <c r="AU190" s="3" t="str">
        <f>IF(AND(G190&lt;&gt;"LIBSETS_SETTYPE_BATTLEGROUND",G190&lt;&gt;"LIBSETS_SETTYPE_SPECIAL"),IF(AV190&lt;&gt;"",VLOOKUP(AV190,'ESO zone constants'!$D$3:$H$4953,5,FALSE),""),"")</f>
        <v/>
      </c>
      <c r="AW190" s="44"/>
      <c r="AX190" s="43"/>
      <c r="AY190" s="43"/>
      <c r="AZ190" s="83" t="s">
        <v>2668</v>
      </c>
      <c r="BA190" s="83"/>
      <c r="BB190" s="83"/>
      <c r="BC190" s="21" t="str">
        <f>IF(A190="???","--","")&amp;IF(F190&lt;&gt;"Not in the game (anymore)",IF(A190&lt;&gt;"",CONCATENATE("[",A190,"] = {wayshrines={")&amp;IF(K190&lt;&gt;"",CONCATENATE(K190,","),"")&amp;IF(L190&lt;&gt;"",CONCATENATE(L190,","),"")&amp;IF(M190&lt;&gt;"",CONCATENATE(M190,","),"")&amp;CONCATENATE("}")&amp;IF(VALUE(N190)&gt;0,CONCATENATE(", traitsNeeded=",N190),"")&amp;CONCATENATE(", dlcId=",IF(T190&lt;&gt;"",T190,"DLC_BASE_GAME")),""),"")</f>
        <v>[227] = {wayshrines={255,255,255,}, dlcId=DLC_THIEVES_GUILD</v>
      </c>
      <c r="BD190" s="21" t="str">
        <f>IF(F190&lt;&gt;"Not in the game (anymore)",IF(A190&lt;&gt;"",IF(Q190&lt;&gt;"",CONCATENATE(", zoneIds={",Q190),"")&amp;IF(Z190&lt;&gt;"",CONCATENATE(",",Z190),"")&amp;IF(AF190&lt;&gt;"",CONCATENATE(",",AF190),"")&amp;IF(AK190&lt;&gt;"",CONCATENATE(",",AK190),"")&amp;IF(AP190&lt;&gt;"",CONCATENATE(",",AP190),"")&amp;IF(AU190&lt;&gt;"",CONCATENATE(",",AU190),"")&amp;IF(Q190&lt;&gt;"",CONCATENATE("}",""),"")&amp;IF(OR(I190="true",I190="false",I190&lt;&gt;""), CONCATENATE(", veteran=", I190), ""),""),"")</f>
        <v>, zoneIds={816,816,816,816}, veteran=false</v>
      </c>
      <c r="BE190" s="21" t="str">
        <f>IF(A190&lt;&gt;"",IF(F190&lt;&gt;"Not in the game (anymore)",IF(A190&lt;&gt;"",", setType="&amp;G190,"")&amp;IF(J190="true",", multiTrialSet=true",""),"")
&amp; IF(AND(H190&lt;&gt;"",ISNUMBER(H190)),", undauntedChestId=" &amp; H190,""),"")</f>
        <v>, setType=LIBSETS_SETTYPE_OVERLAND</v>
      </c>
      <c r="BF190" s="21" t="str">
        <f>IF(A190&lt;&gt;"",IF(F190&lt;&gt;"Not in the game (anymore)",IF(AZ190&lt;&gt;"",", isProcSetAllowedInPvP="&amp; AZ190,"")
&amp; IF(F190&lt;&gt;"Not in the game (anymore)",
  IF(V190&lt;&gt;"",", dropMechanic={"&amp;V190&amp;IF(AB190&lt;&gt;"",","&amp;AB190,"")&amp;IF(AH190&lt;&gt;"",","&amp;AH190,"")&amp;IF(AM190&lt;&gt;"",","&amp;AM190,"")&amp;IF(AR190&lt;&gt;"",","&amp;AR190,"")&amp;IF(AW190&lt;&gt;"",","&amp;AW190,"")&amp;"}"
     &amp;IF(OR(W190&lt;&gt;"",AC190&lt;&gt;"",AI190&lt;&gt;"",AN190&lt;&gt;"",AS190&lt;&gt;"",AX190&lt;&gt;"",X190&lt;&gt;"",AD190&lt;&gt;"",AJ190&lt;&gt;"",AO190&lt;&gt;"",AT190&lt;&gt;"",AY190&lt;&gt;""),", dropMechanicDropLocationNames={"
        &amp; IF(OR(W190&lt;&gt;"",AC190&lt;&gt;"",AI190&lt;&gt;"",AN190&lt;&gt;"",AS190&lt;&gt;"",AX190&lt;&gt;""),"['en']={"&amp;IF(W190&lt;&gt;"","'"&amp;W190&amp;"',","'',")&amp;IF(AC190&lt;&gt;"","'"&amp;AC190&amp;"',","'',")&amp;IF(AI190&lt;&gt;"","'"&amp;AI190&amp;"',","'',")&amp;IF(AN190&lt;&gt;"","'"&amp;AN190&amp;"',","'',")&amp;IF(AS190&lt;&gt;"","'"&amp;AS190&amp;"',","'',")&amp;IF(AX190&lt;&gt;"","'"&amp;AX190&amp;"',","'',")&amp;"},","")
        &amp; IF(OR(X190&lt;&gt;"",AD190&lt;&gt;"",AJ190&lt;&gt;"",AO190&lt;&gt;"",AT190&lt;&gt;"",AY190&lt;&gt;""),"['de']={"&amp;IF(X190&lt;&gt;"","'"&amp;X190&amp;"',","'',")&amp;IF(AD190&lt;&gt;"","'"&amp;AD190&amp;"',","'',")&amp;IF(AJ190&lt;&gt;"","'"&amp;AJ190&amp;"',","'',")&amp;IF(AO190&lt;&gt;"","'"&amp;AO190&amp;"',","'',")&amp;IF(AT190&lt;&gt;"","'"&amp;AT190&amp;"',","'',")&amp;IF(AY190&lt;&gt;"","'"&amp;AY190&amp;"',","'',")&amp;"},","")
     &amp; "}",""),"")),""),"")</f>
        <v>, isProcSetAllowedInPvP=1, dropMechanic={LIBSETS_DROP_MECHANIC_OVERLAND_BOSS_DELVE,LIBSETS_DROP_MECHANIC_OVERLAND_WORLDBOSS,LIBSETS_DROP_MECHANIC_OVERLAND_BOSS_PUBLIC_DUNGEON,LIBSETS_DROP_MECHANIC_OVERLAND_CHEST}</v>
      </c>
      <c r="BG190" s="21" t="str">
        <f>IF(A190&lt;&gt;"",IF(F190&lt;&gt;"Not in the game (anymore)",
IF(OR(BA190&lt;&gt;"",BB190&lt;&gt;""),", addTooltip={" &amp; IF(BA190&lt;&gt;"","['en']='"&amp; BA190 &amp; "',","")  &amp; IF(AND(BA190&lt;&gt;"",BA190&lt;&gt;BB190), IF(BB190&lt;&gt;"","['de']='"&amp; BB190 &amp; "',",""),"") &amp; "},","")
&amp; "},"
&amp; IF(C190&lt;&gt;"",CONCATENATE(" --",C190," / ",B190,"   [",IF(R190&lt;&gt;"",R190,""),IF(AA190&lt;&gt;"",", "&amp;AA190,""),IF(AG190&lt;&gt;"",", "&amp;AG190,""),IF(AL190&lt;&gt;"",", "&amp;AL190,""),IF(AQ190&lt;&gt;"",", "&amp;AQ190,""),IF(AV190&lt;&gt;"",", "&amp;AV190,""),"]")),""),"")</f>
        <v>}, --Bahraha\'s Curse / Bahrahas Fluch   [Hew's Bane, Hew's Bane, Hew's Bane, Hew's Bane]</v>
      </c>
    </row>
    <row r="191" spans="1:59" x14ac:dyDescent="0.25">
      <c r="A191" s="12">
        <v>228</v>
      </c>
      <c r="B191" t="s">
        <v>1028</v>
      </c>
      <c r="C191" t="s">
        <v>2599</v>
      </c>
      <c r="D191" s="3">
        <f>A191</f>
        <v>228</v>
      </c>
      <c r="G191" s="8" t="s">
        <v>1480</v>
      </c>
      <c r="I191" t="s">
        <v>91</v>
      </c>
      <c r="J191" t="s">
        <v>91</v>
      </c>
      <c r="K191">
        <v>255</v>
      </c>
      <c r="L191">
        <v>255</v>
      </c>
      <c r="M191">
        <v>255</v>
      </c>
      <c r="O191" s="65" t="s">
        <v>509</v>
      </c>
      <c r="Q191" s="3">
        <f>IF(AND(G191&lt;&gt;"LIBSETS_SETTYPE_BATTLEGROUND",G191&lt;&gt;"LIBSETS_SETTYPE_SPECIAL"), IF(R191&lt;&gt;"",VLOOKUP(R191,'ESO zone constants'!$D$3:$H$10001,5,FALSE),""),"")</f>
        <v>816</v>
      </c>
      <c r="R191" t="str">
        <f>IF(AND(O191&lt;&gt;"",NOT(ISERROR(O191))),O191,
IF(AND(P191&lt;&gt;"",ISNUMBER(P191),P191&gt;0,NOT(ISNA(P191))),VLOOKUP(P191,'ESO zone constants'!$A$3:$D$9999,4,FALSE),
IF(AND(K191&lt;&gt;"",K191&gt;0,NOT(ISERROR(K191))),VLOOKUP(K191,'ESO dumped WayshrineInfo'!$K$3:$N$9994,4,FALSE),"")))</f>
        <v>Hew's Bane</v>
      </c>
      <c r="T191" s="19" t="str">
        <f>IF(AND(S191&lt;&gt;"",NOT(ISERROR(S191))),S191,IF(Q191&lt;&gt;"",IF(NOT(ISERROR(VLOOKUP(Q191,'ESO Dungeon constants'!$D$3:$H$9999,5,FALSE))),VLOOKUP(Q191,'ESO Dungeon constants'!$D$3:$I$9999,6,FALSE),VLOOKUP(Q191,'ESO zone constants'!$H$3:$K$9987,4,FALSE)),""))</f>
        <v>DLC_THIEVES_GUILD</v>
      </c>
      <c r="U191" s="3" t="str">
        <f>IF(T191&lt;&gt;"",VLOOKUP(T191,'LibSets constants'!$B$4:$C$1003,2,FALSE),"")</f>
        <v>Thieves Guild</v>
      </c>
      <c r="V191" s="33" t="s">
        <v>1560</v>
      </c>
      <c r="Y191" s="65"/>
      <c r="Z191" s="3">
        <f>IF(AND(G191&lt;&gt;"LIBSETS_SETTYPE_BATTLEGROUND",G191&lt;&gt;"LIBSETS_SETTYPE_SPECIAL"),
IF(AND(Y191&lt;&gt;"",ISNUMBER(Y191),NOT(ISNA(Y191))),Y191,
   IF(AND(L191&lt;&gt;"",ISNUMBER(L191),L191&gt;0,NOT(ISNA(L191))),VLOOKUP(L191,'ESO dumped WayshrineInfo'!$K$3:$L$9994,2,FALSE),"")
),"")</f>
        <v>816</v>
      </c>
      <c r="AA191" t="str">
        <f>IF(AND(Z191&lt;&gt;"",ISNUMBER(Z191),NOT(ISNA(Z191))),VLOOKUP(Z191,'ESO zone constants'!$A$3:$D$9999,4,FALSE),"")</f>
        <v>Hew's Bane</v>
      </c>
      <c r="AB191" s="33" t="s">
        <v>1561</v>
      </c>
      <c r="AC191" s="43"/>
      <c r="AD191" s="43"/>
      <c r="AE191" s="43"/>
      <c r="AF191" s="3">
        <f>IF(AND(G191&lt;&gt;"LIBSETS_SETTYPE_BATTLEGROUND",G191&lt;&gt;"LIBSETS_SETTYPE_SPECIAL"),
IF(AND(AE191&lt;&gt;"",ISNUMBER(AE191),NOT(ISNA(AE191))),AE191,
   IF(AND(M191&lt;&gt;"",ISNUMBER(M191),M191&gt;0,NOT(ISNA(M191))),VLOOKUP(M191,'ESO dumped WayshrineInfo'!$K$3:$L$9994,2,FALSE),"")
),"")</f>
        <v>816</v>
      </c>
      <c r="AG191" t="str">
        <f>IF(AND(AF191&lt;&gt;"",ISNUMBER(AF191),NOT(ISNA(AF191))),VLOOKUP(AF191,'ESO zone constants'!$A$3:$D$9999,4,FALSE),"")</f>
        <v>Hew's Bane</v>
      </c>
      <c r="AH191" s="44" t="s">
        <v>1562</v>
      </c>
      <c r="AI191" s="43"/>
      <c r="AJ191" s="43"/>
      <c r="AK191" s="3">
        <f>IF(AND(G191&lt;&gt;"LIBSETS_SETTYPE_BATTLEGROUND",G191&lt;&gt;"LIBSETS_SETTYPE_SPECIAL"),IF(AL191&lt;&gt;"",VLOOKUP(AL191,'ESO zone constants'!$D$3:$H$4953,5,FALSE),""),"")</f>
        <v>816</v>
      </c>
      <c r="AL191" t="s">
        <v>509</v>
      </c>
      <c r="AM191" s="44" t="s">
        <v>1563</v>
      </c>
      <c r="AN191" s="43"/>
      <c r="AO191" s="43"/>
      <c r="AP191" s="3" t="str">
        <f>IF(AND(G191&lt;&gt;"LIBSETS_SETTYPE_BATTLEGROUND",G191&lt;&gt;"LIBSETS_SETTYPE_SPECIAL"),IF(AQ191&lt;&gt;"",VLOOKUP(AQ191,'ESO zone constants'!$D$3:$H$4953,5,FALSE),""),"")</f>
        <v/>
      </c>
      <c r="AR191" s="44"/>
      <c r="AS191" s="43"/>
      <c r="AT191" s="43"/>
      <c r="AU191" s="3" t="str">
        <f>IF(AND(G191&lt;&gt;"LIBSETS_SETTYPE_BATTLEGROUND",G191&lt;&gt;"LIBSETS_SETTYPE_SPECIAL"),IF(AV191&lt;&gt;"",VLOOKUP(AV191,'ESO zone constants'!$D$3:$H$4953,5,FALSE),""),"")</f>
        <v/>
      </c>
      <c r="AW191" s="44"/>
      <c r="AX191" s="43"/>
      <c r="AY191" s="43"/>
      <c r="AZ191" s="83" t="s">
        <v>2668</v>
      </c>
      <c r="BA191" s="83"/>
      <c r="BB191" s="83"/>
      <c r="BC191" s="21" t="str">
        <f>IF(A191="???","--","")&amp;IF(F191&lt;&gt;"Not in the game (anymore)",IF(A191&lt;&gt;"",CONCATENATE("[",A191,"] = {wayshrines={")&amp;IF(K191&lt;&gt;"",CONCATENATE(K191,","),"")&amp;IF(L191&lt;&gt;"",CONCATENATE(L191,","),"")&amp;IF(M191&lt;&gt;"",CONCATENATE(M191,","),"")&amp;CONCATENATE("}")&amp;IF(VALUE(N191)&gt;0,CONCATENATE(", traitsNeeded=",N191),"")&amp;CONCATENATE(", dlcId=",IF(T191&lt;&gt;"",T191,"DLC_BASE_GAME")),""),"")</f>
        <v>[228] = {wayshrines={255,255,255,}, dlcId=DLC_THIEVES_GUILD</v>
      </c>
      <c r="BD191" s="21" t="str">
        <f>IF(F191&lt;&gt;"Not in the game (anymore)",IF(A191&lt;&gt;"",IF(Q191&lt;&gt;"",CONCATENATE(", zoneIds={",Q191),"")&amp;IF(Z191&lt;&gt;"",CONCATENATE(",",Z191),"")&amp;IF(AF191&lt;&gt;"",CONCATENATE(",",AF191),"")&amp;IF(AK191&lt;&gt;"",CONCATENATE(",",AK191),"")&amp;IF(AP191&lt;&gt;"",CONCATENATE(",",AP191),"")&amp;IF(AU191&lt;&gt;"",CONCATENATE(",",AU191),"")&amp;IF(Q191&lt;&gt;"",CONCATENATE("}",""),"")&amp;IF(OR(I191="true",I191="false",I191&lt;&gt;""), CONCATENATE(", veteran=", I191), ""),""),"")</f>
        <v>, zoneIds={816,816,816,816}, veteran=false</v>
      </c>
      <c r="BE191" s="21" t="str">
        <f>IF(A191&lt;&gt;"",IF(F191&lt;&gt;"Not in the game (anymore)",IF(A191&lt;&gt;"",", setType="&amp;G191,"")&amp;IF(J191="true",", multiTrialSet=true",""),"")
&amp; IF(AND(H191&lt;&gt;"",ISNUMBER(H191)),", undauntedChestId=" &amp; H191,""),"")</f>
        <v>, setType=LIBSETS_SETTYPE_OVERLAND</v>
      </c>
      <c r="BF191" s="21" t="str">
        <f>IF(A191&lt;&gt;"",IF(F191&lt;&gt;"Not in the game (anymore)",IF(AZ191&lt;&gt;"",", isProcSetAllowedInPvP="&amp; AZ191,"")
&amp; IF(F191&lt;&gt;"Not in the game (anymore)",
  IF(V191&lt;&gt;"",", dropMechanic={"&amp;V191&amp;IF(AB191&lt;&gt;"",","&amp;AB191,"")&amp;IF(AH191&lt;&gt;"",","&amp;AH191,"")&amp;IF(AM191&lt;&gt;"",","&amp;AM191,"")&amp;IF(AR191&lt;&gt;"",","&amp;AR191,"")&amp;IF(AW191&lt;&gt;"",","&amp;AW191,"")&amp;"}"
     &amp;IF(OR(W191&lt;&gt;"",AC191&lt;&gt;"",AI191&lt;&gt;"",AN191&lt;&gt;"",AS191&lt;&gt;"",AX191&lt;&gt;"",X191&lt;&gt;"",AD191&lt;&gt;"",AJ191&lt;&gt;"",AO191&lt;&gt;"",AT191&lt;&gt;"",AY191&lt;&gt;""),", dropMechanicDropLocationNames={"
        &amp; IF(OR(W191&lt;&gt;"",AC191&lt;&gt;"",AI191&lt;&gt;"",AN191&lt;&gt;"",AS191&lt;&gt;"",AX191&lt;&gt;""),"['en']={"&amp;IF(W191&lt;&gt;"","'"&amp;W191&amp;"',","'',")&amp;IF(AC191&lt;&gt;"","'"&amp;AC191&amp;"',","'',")&amp;IF(AI191&lt;&gt;"","'"&amp;AI191&amp;"',","'',")&amp;IF(AN191&lt;&gt;"","'"&amp;AN191&amp;"',","'',")&amp;IF(AS191&lt;&gt;"","'"&amp;AS191&amp;"',","'',")&amp;IF(AX191&lt;&gt;"","'"&amp;AX191&amp;"',","'',")&amp;"},","")
        &amp; IF(OR(X191&lt;&gt;"",AD191&lt;&gt;"",AJ191&lt;&gt;"",AO191&lt;&gt;"",AT191&lt;&gt;"",AY191&lt;&gt;""),"['de']={"&amp;IF(X191&lt;&gt;"","'"&amp;X191&amp;"',","'',")&amp;IF(AD191&lt;&gt;"","'"&amp;AD191&amp;"',","'',")&amp;IF(AJ191&lt;&gt;"","'"&amp;AJ191&amp;"',","'',")&amp;IF(AO191&lt;&gt;"","'"&amp;AO191&amp;"',","'',")&amp;IF(AT191&lt;&gt;"","'"&amp;AT191&amp;"',","'',")&amp;IF(AY191&lt;&gt;"","'"&amp;AY191&amp;"',","'',")&amp;"},","")
     &amp; "}",""),"")),""),"")</f>
        <v>, isProcSetAllowedInPvP=1, dropMechanic={LIBSETS_DROP_MECHANIC_OVERLAND_BOSS_DELVE,LIBSETS_DROP_MECHANIC_OVERLAND_WORLDBOSS,LIBSETS_DROP_MECHANIC_OVERLAND_BOSS_PUBLIC_DUNGEON,LIBSETS_DROP_MECHANIC_OVERLAND_CHEST}</v>
      </c>
      <c r="BG191" s="21" t="str">
        <f>IF(A191&lt;&gt;"",IF(F191&lt;&gt;"Not in the game (anymore)",
IF(OR(BA191&lt;&gt;"",BB191&lt;&gt;""),", addTooltip={" &amp; IF(BA191&lt;&gt;"","['en']='"&amp; BA191 &amp; "',","")  &amp; IF(AND(BA191&lt;&gt;"",BA191&lt;&gt;BB191), IF(BB191&lt;&gt;"","['de']='"&amp; BB191 &amp; "',",""),"") &amp; "},","")
&amp; "},"
&amp; IF(C191&lt;&gt;"",CONCATENATE(" --",C191," / ",B191,"   [",IF(R191&lt;&gt;"",R191,""),IF(AA191&lt;&gt;"",", "&amp;AA191,""),IF(AG191&lt;&gt;"",", "&amp;AG191,""),IF(AL191&lt;&gt;"",", "&amp;AL191,""),IF(AQ191&lt;&gt;"",", "&amp;AQ191,""),IF(AV191&lt;&gt;"",", "&amp;AV191,""),"]")),""),"")</f>
        <v>}, --Syvarra\'s Scales / Syvarras Schuppen   [Hew's Bane, Hew's Bane, Hew's Bane, Hew's Bane]</v>
      </c>
    </row>
    <row r="192" spans="1:59" x14ac:dyDescent="0.25">
      <c r="A192" s="12">
        <v>229</v>
      </c>
      <c r="B192" t="s">
        <v>1029</v>
      </c>
      <c r="C192" t="s">
        <v>1030</v>
      </c>
      <c r="D192" s="3">
        <f>A192</f>
        <v>229</v>
      </c>
      <c r="G192" s="8" t="s">
        <v>1481</v>
      </c>
      <c r="I192" t="s">
        <v>91</v>
      </c>
      <c r="J192" t="s">
        <v>91</v>
      </c>
      <c r="K192">
        <v>258</v>
      </c>
      <c r="L192">
        <v>258</v>
      </c>
      <c r="M192">
        <v>258</v>
      </c>
      <c r="O192" s="65" t="s">
        <v>477</v>
      </c>
      <c r="Q192" s="3">
        <f>IF(AND(G192&lt;&gt;"LIBSETS_SETTYPE_BATTLEGROUND",G192&lt;&gt;"LIBSETS_SETTYPE_SPECIAL"), IF(R192&lt;&gt;"",VLOOKUP(R192,'ESO zone constants'!$D$3:$H$10001,5,FALSE),""),"")</f>
        <v>725</v>
      </c>
      <c r="R192" t="str">
        <f>IF(AND(O192&lt;&gt;"",NOT(ISERROR(O192))),O192,
IF(AND(P192&lt;&gt;"",ISNUMBER(P192),P192&gt;0,NOT(ISNA(P192))),VLOOKUP(P192,'ESO zone constants'!$A$3:$D$9999,4,FALSE),
IF(AND(K192&lt;&gt;"",K192&gt;0,NOT(ISERROR(K192))),VLOOKUP(K192,'ESO dumped WayshrineInfo'!$K$3:$N$9994,4,FALSE),"")))</f>
        <v>Maw of Lorkhaj</v>
      </c>
      <c r="T192" s="19" t="str">
        <f>IF(AND(S192&lt;&gt;"",NOT(ISERROR(S192))),S192,IF(Q192&lt;&gt;"",IF(NOT(ISERROR(VLOOKUP(Q192,'ESO Dungeon constants'!$D$3:$H$9999,5,FALSE))),VLOOKUP(Q192,'ESO Dungeon constants'!$D$3:$I$9999,6,FALSE),VLOOKUP(Q192,'ESO zone constants'!$H$3:$K$9987,4,FALSE)),""))</f>
        <v>DLC_THIEVES_GUILD</v>
      </c>
      <c r="U192" s="3" t="str">
        <f>IF(T192&lt;&gt;"",VLOOKUP(T192,'LibSets constants'!$B$4:$C$1003,2,FALSE),"")</f>
        <v>Thieves Guild</v>
      </c>
      <c r="V192" s="33" t="s">
        <v>3337</v>
      </c>
      <c r="Y192" s="65"/>
      <c r="Z192" s="3">
        <f>IF(AND(G192&lt;&gt;"LIBSETS_SETTYPE_BATTLEGROUND",G192&lt;&gt;"LIBSETS_SETTYPE_SPECIAL"),
IF(AND(Y192&lt;&gt;"",ISNUMBER(Y192),NOT(ISNA(Y192))),Y192,
   IF(AND(L192&lt;&gt;"",ISNUMBER(L192),L192&gt;0,NOT(ISNA(L192))),VLOOKUP(L192,'ESO dumped WayshrineInfo'!$K$3:$L$9994,2,FALSE),"")
),"")</f>
        <v>382</v>
      </c>
      <c r="AA192" t="str">
        <f>IF(AND(Z192&lt;&gt;"",ISNUMBER(Z192),NOT(ISNA(Z192))),VLOOKUP(Z192,'ESO zone constants'!$A$3:$D$9999,4,FALSE),"")</f>
        <v>Reaper's March</v>
      </c>
      <c r="AC192" s="39"/>
      <c r="AD192" s="39"/>
      <c r="AE192" s="39"/>
      <c r="AF192" s="3">
        <f>IF(AND(G192&lt;&gt;"LIBSETS_SETTYPE_BATTLEGROUND",G192&lt;&gt;"LIBSETS_SETTYPE_SPECIAL"),
IF(AND(AE192&lt;&gt;"",ISNUMBER(AE192),NOT(ISNA(AE192))),AE192,
   IF(AND(M192&lt;&gt;"",ISNUMBER(M192),M192&gt;0,NOT(ISNA(M192))),VLOOKUP(M192,'ESO dumped WayshrineInfo'!$K$3:$L$9994,2,FALSE),"")
),"")</f>
        <v>382</v>
      </c>
      <c r="AG192" t="str">
        <f>IF(AND(AF192&lt;&gt;"",ISNUMBER(AF192),NOT(ISNA(AF192))),VLOOKUP(AF192,'ESO zone constants'!$A$3:$D$9999,4,FALSE),"")</f>
        <v>Reaper's March</v>
      </c>
      <c r="AH192" s="44"/>
      <c r="AI192" s="39"/>
      <c r="AJ192" s="39"/>
      <c r="AK192" s="3" t="str">
        <f>IF(AND(G192&lt;&gt;"LIBSETS_SETTYPE_BATTLEGROUND",G192&lt;&gt;"LIBSETS_SETTYPE_SPECIAL"),IF(AL192&lt;&gt;"",VLOOKUP(AL192,'ESO zone constants'!$D$3:$H$4953,5,FALSE),""),"")</f>
        <v/>
      </c>
      <c r="AM192" s="44"/>
      <c r="AN192" s="39"/>
      <c r="AO192" s="39"/>
      <c r="AP192" s="3" t="str">
        <f>IF(AND(G192&lt;&gt;"LIBSETS_SETTYPE_BATTLEGROUND",G192&lt;&gt;"LIBSETS_SETTYPE_SPECIAL"),IF(AQ192&lt;&gt;"",VLOOKUP(AQ192,'ESO zone constants'!$D$3:$H$4953,5,FALSE),""),"")</f>
        <v/>
      </c>
      <c r="AR192" s="44"/>
      <c r="AS192" s="39"/>
      <c r="AT192" s="39"/>
      <c r="AU192" s="3" t="str">
        <f>IF(AND(G192&lt;&gt;"LIBSETS_SETTYPE_BATTLEGROUND",G192&lt;&gt;"LIBSETS_SETTYPE_SPECIAL"),IF(AV192&lt;&gt;"",VLOOKUP(AV192,'ESO zone constants'!$D$3:$H$4953,5,FALSE),""),"")</f>
        <v/>
      </c>
      <c r="AW192" s="44"/>
      <c r="AX192" s="39"/>
      <c r="AY192" s="39"/>
      <c r="AZ192" s="83" t="s">
        <v>2667</v>
      </c>
      <c r="BA192" s="83"/>
      <c r="BB192" s="83"/>
      <c r="BC192" s="21" t="str">
        <f>IF(A192="???","--","")&amp;IF(F192&lt;&gt;"Not in the game (anymore)",IF(A192&lt;&gt;"",CONCATENATE("[",A192,"] = {wayshrines={")&amp;IF(K192&lt;&gt;"",CONCATENATE(K192,","),"")&amp;IF(L192&lt;&gt;"",CONCATENATE(L192,","),"")&amp;IF(M192&lt;&gt;"",CONCATENATE(M192,","),"")&amp;CONCATENATE("}")&amp;IF(VALUE(N192)&gt;0,CONCATENATE(", traitsNeeded=",N192),"")&amp;CONCATENATE(", dlcId=",IF(T192&lt;&gt;"",T192,"DLC_BASE_GAME")),""),"")</f>
        <v>[229] = {wayshrines={258,258,258,}, dlcId=DLC_THIEVES_GUILD</v>
      </c>
      <c r="BD192" s="21" t="str">
        <f>IF(F192&lt;&gt;"Not in the game (anymore)",IF(A192&lt;&gt;"",IF(Q192&lt;&gt;"",CONCATENATE(", zoneIds={",Q192),"")&amp;IF(Z192&lt;&gt;"",CONCATENATE(",",Z192),"")&amp;IF(AF192&lt;&gt;"",CONCATENATE(",",AF192),"")&amp;IF(AK192&lt;&gt;"",CONCATENATE(",",AK192),"")&amp;IF(AP192&lt;&gt;"",CONCATENATE(",",AP192),"")&amp;IF(AU192&lt;&gt;"",CONCATENATE(",",AU192),"")&amp;IF(Q192&lt;&gt;"",CONCATENATE("}",""),"")&amp;IF(OR(I192="true",I192="false",I192&lt;&gt;""), CONCATENATE(", veteran=", I192), ""),""),"")</f>
        <v>, zoneIds={725,382,382}, veteran=false</v>
      </c>
      <c r="BE192" s="21" t="str">
        <f>IF(A192&lt;&gt;"",IF(F192&lt;&gt;"Not in the game (anymore)",IF(A192&lt;&gt;"",", setType="&amp;G192,"")&amp;IF(J192="true",", multiTrialSet=true",""),"")
&amp; IF(AND(H192&lt;&gt;"",ISNUMBER(H192)),", undauntedChestId=" &amp; H192,""),"")</f>
        <v>, setType=LIBSETS_SETTYPE_TRIAL</v>
      </c>
      <c r="BF192" s="21" t="str">
        <f>IF(A192&lt;&gt;"",IF(F192&lt;&gt;"Not in the game (anymore)",IF(AZ192&lt;&gt;"",", isProcSetAllowedInPvP="&amp; AZ192,"")
&amp; IF(F192&lt;&gt;"Not in the game (anymore)",
  IF(V192&lt;&gt;"",", dropMechanic={"&amp;V192&amp;IF(AB192&lt;&gt;"",","&amp;AB192,"")&amp;IF(AH192&lt;&gt;"",","&amp;AH192,"")&amp;IF(AM192&lt;&gt;"",","&amp;AM192,"")&amp;IF(AR192&lt;&gt;"",","&amp;AR192,"")&amp;IF(AW192&lt;&gt;"",","&amp;AW192,"")&amp;"}"
     &amp;IF(OR(W192&lt;&gt;"",AC192&lt;&gt;"",AI192&lt;&gt;"",AN192&lt;&gt;"",AS192&lt;&gt;"",AX192&lt;&gt;"",X192&lt;&gt;"",AD192&lt;&gt;"",AJ192&lt;&gt;"",AO192&lt;&gt;"",AT192&lt;&gt;"",AY192&lt;&gt;""),", dropMechanicDropLocationNames={"
        &amp; IF(OR(W192&lt;&gt;"",AC192&lt;&gt;"",AI192&lt;&gt;"",AN192&lt;&gt;"",AS192&lt;&gt;"",AX192&lt;&gt;""),"['en']={"&amp;IF(W192&lt;&gt;"","'"&amp;W192&amp;"',","'',")&amp;IF(AC192&lt;&gt;"","'"&amp;AC192&amp;"',","'',")&amp;IF(AI192&lt;&gt;"","'"&amp;AI192&amp;"',","'',")&amp;IF(AN192&lt;&gt;"","'"&amp;AN192&amp;"',","'',")&amp;IF(AS192&lt;&gt;"","'"&amp;AS192&amp;"',","'',")&amp;IF(AX192&lt;&gt;"","'"&amp;AX192&amp;"',","'',")&amp;"},","")
        &amp; IF(OR(X192&lt;&gt;"",AD192&lt;&gt;"",AJ192&lt;&gt;"",AO192&lt;&gt;"",AT192&lt;&gt;"",AY192&lt;&gt;""),"['de']={"&amp;IF(X192&lt;&gt;"","'"&amp;X192&amp;"',","'',")&amp;IF(AD192&lt;&gt;"","'"&amp;AD192&amp;"',","'',")&amp;IF(AJ192&lt;&gt;"","'"&amp;AJ192&amp;"',","'',")&amp;IF(AO192&lt;&gt;"","'"&amp;AO192&amp;"',","'',")&amp;IF(AT192&lt;&gt;"","'"&amp;AT192&amp;"',","'',")&amp;IF(AY192&lt;&gt;"","'"&amp;AY192&amp;"',","'',")&amp;"},","")
     &amp; "}",""),"")),""),"")</f>
        <v>, dropMechanic={LIBSETS_DROP_MECHANIC_TRIAL_BOSS}</v>
      </c>
      <c r="BG192" s="21" t="str">
        <f>IF(A192&lt;&gt;"",IF(F192&lt;&gt;"Not in the game (anymore)",
IF(OR(BA192&lt;&gt;"",BB192&lt;&gt;""),", addTooltip={" &amp; IF(BA192&lt;&gt;"","['en']='"&amp; BA192 &amp; "',","")  &amp; IF(AND(BA192&lt;&gt;"",BA192&lt;&gt;BB192), IF(BB192&lt;&gt;"","['de']='"&amp; BB192 &amp; "',",""),"") &amp; "},","")
&amp; "},"
&amp; IF(C192&lt;&gt;"",CONCATENATE(" --",C192," / ",B192,"   [",IF(R192&lt;&gt;"",R192,""),IF(AA192&lt;&gt;"",", "&amp;AA192,""),IF(AG192&lt;&gt;"",", "&amp;AG192,""),IF(AL192&lt;&gt;"",", "&amp;AL192,""),IF(AQ192&lt;&gt;"",", "&amp;AQ192,""),IF(AV192&lt;&gt;"",", "&amp;AV192,""),"]")),""),"")</f>
        <v>}, --Twilight Remedy / Zwielichtgenesung   [Maw of Lorkhaj, Reaper's March, Reaper's March]</v>
      </c>
    </row>
    <row r="193" spans="1:59" x14ac:dyDescent="0.25">
      <c r="A193" s="12">
        <v>230</v>
      </c>
      <c r="B193" t="s">
        <v>1031</v>
      </c>
      <c r="C193" t="s">
        <v>1032</v>
      </c>
      <c r="D193" s="3">
        <f>A193</f>
        <v>230</v>
      </c>
      <c r="G193" s="8" t="s">
        <v>1481</v>
      </c>
      <c r="I193" t="s">
        <v>91</v>
      </c>
      <c r="J193" t="s">
        <v>91</v>
      </c>
      <c r="K193">
        <v>258</v>
      </c>
      <c r="L193">
        <v>258</v>
      </c>
      <c r="M193">
        <v>258</v>
      </c>
      <c r="O193" s="65" t="s">
        <v>477</v>
      </c>
      <c r="Q193" s="3">
        <f>IF(AND(G193&lt;&gt;"LIBSETS_SETTYPE_BATTLEGROUND",G193&lt;&gt;"LIBSETS_SETTYPE_SPECIAL"), IF(R193&lt;&gt;"",VLOOKUP(R193,'ESO zone constants'!$D$3:$H$10001,5,FALSE),""),"")</f>
        <v>725</v>
      </c>
      <c r="R193" t="str">
        <f>IF(AND(O193&lt;&gt;"",NOT(ISERROR(O193))),O193,
IF(AND(P193&lt;&gt;"",ISNUMBER(P193),P193&gt;0,NOT(ISNA(P193))),VLOOKUP(P193,'ESO zone constants'!$A$3:$D$9999,4,FALSE),
IF(AND(K193&lt;&gt;"",K193&gt;0,NOT(ISERROR(K193))),VLOOKUP(K193,'ESO dumped WayshrineInfo'!$K$3:$N$9994,4,FALSE),"")))</f>
        <v>Maw of Lorkhaj</v>
      </c>
      <c r="T193" s="19" t="str">
        <f>IF(AND(S193&lt;&gt;"",NOT(ISERROR(S193))),S193,IF(Q193&lt;&gt;"",IF(NOT(ISERROR(VLOOKUP(Q193,'ESO Dungeon constants'!$D$3:$H$9999,5,FALSE))),VLOOKUP(Q193,'ESO Dungeon constants'!$D$3:$I$9999,6,FALSE),VLOOKUP(Q193,'ESO zone constants'!$H$3:$K$9987,4,FALSE)),""))</f>
        <v>DLC_THIEVES_GUILD</v>
      </c>
      <c r="U193" s="3" t="str">
        <f>IF(T193&lt;&gt;"",VLOOKUP(T193,'LibSets constants'!$B$4:$C$1003,2,FALSE),"")</f>
        <v>Thieves Guild</v>
      </c>
      <c r="V193" s="33" t="s">
        <v>3337</v>
      </c>
      <c r="Y193" s="65"/>
      <c r="Z193" s="3">
        <f>IF(AND(G193&lt;&gt;"LIBSETS_SETTYPE_BATTLEGROUND",G193&lt;&gt;"LIBSETS_SETTYPE_SPECIAL"),
IF(AND(Y193&lt;&gt;"",ISNUMBER(Y193),NOT(ISNA(Y193))),Y193,
   IF(AND(L193&lt;&gt;"",ISNUMBER(L193),L193&gt;0,NOT(ISNA(L193))),VLOOKUP(L193,'ESO dumped WayshrineInfo'!$K$3:$L$9994,2,FALSE),"")
),"")</f>
        <v>382</v>
      </c>
      <c r="AA193" t="str">
        <f>IF(AND(Z193&lt;&gt;"",ISNUMBER(Z193),NOT(ISNA(Z193))),VLOOKUP(Z193,'ESO zone constants'!$A$3:$D$9999,4,FALSE),"")</f>
        <v>Reaper's March</v>
      </c>
      <c r="AC193" s="39"/>
      <c r="AD193" s="39"/>
      <c r="AE193" s="39"/>
      <c r="AF193" s="3">
        <f>IF(AND(G193&lt;&gt;"LIBSETS_SETTYPE_BATTLEGROUND",G193&lt;&gt;"LIBSETS_SETTYPE_SPECIAL"),
IF(AND(AE193&lt;&gt;"",ISNUMBER(AE193),NOT(ISNA(AE193))),AE193,
   IF(AND(M193&lt;&gt;"",ISNUMBER(M193),M193&gt;0,NOT(ISNA(M193))),VLOOKUP(M193,'ESO dumped WayshrineInfo'!$K$3:$L$9994,2,FALSE),"")
),"")</f>
        <v>382</v>
      </c>
      <c r="AG193" t="str">
        <f>IF(AND(AF193&lt;&gt;"",ISNUMBER(AF193),NOT(ISNA(AF193))),VLOOKUP(AF193,'ESO zone constants'!$A$3:$D$9999,4,FALSE),"")</f>
        <v>Reaper's March</v>
      </c>
      <c r="AH193" s="44"/>
      <c r="AI193" s="39"/>
      <c r="AJ193" s="39"/>
      <c r="AK193" s="3" t="str">
        <f>IF(AND(G193&lt;&gt;"LIBSETS_SETTYPE_BATTLEGROUND",G193&lt;&gt;"LIBSETS_SETTYPE_SPECIAL"),IF(AL193&lt;&gt;"",VLOOKUP(AL193,'ESO zone constants'!$D$3:$H$4953,5,FALSE),""),"")</f>
        <v/>
      </c>
      <c r="AM193" s="44"/>
      <c r="AN193" s="39"/>
      <c r="AO193" s="39"/>
      <c r="AP193" s="3" t="str">
        <f>IF(AND(G193&lt;&gt;"LIBSETS_SETTYPE_BATTLEGROUND",G193&lt;&gt;"LIBSETS_SETTYPE_SPECIAL"),IF(AQ193&lt;&gt;"",VLOOKUP(AQ193,'ESO zone constants'!$D$3:$H$4953,5,FALSE),""),"")</f>
        <v/>
      </c>
      <c r="AR193" s="44"/>
      <c r="AS193" s="39"/>
      <c r="AT193" s="39"/>
      <c r="AU193" s="3" t="str">
        <f>IF(AND(G193&lt;&gt;"LIBSETS_SETTYPE_BATTLEGROUND",G193&lt;&gt;"LIBSETS_SETTYPE_SPECIAL"),IF(AV193&lt;&gt;"",VLOOKUP(AV193,'ESO zone constants'!$D$3:$H$4953,5,FALSE),""),"")</f>
        <v/>
      </c>
      <c r="AW193" s="44"/>
      <c r="AX193" s="39"/>
      <c r="AY193" s="39"/>
      <c r="AZ193" s="83" t="s">
        <v>2667</v>
      </c>
      <c r="BA193" s="83"/>
      <c r="BB193" s="83"/>
      <c r="BC193" s="21" t="str">
        <f>IF(A193="???","--","")&amp;IF(F193&lt;&gt;"Not in the game (anymore)",IF(A193&lt;&gt;"",CONCATENATE("[",A193,"] = {wayshrines={")&amp;IF(K193&lt;&gt;"",CONCATENATE(K193,","),"")&amp;IF(L193&lt;&gt;"",CONCATENATE(L193,","),"")&amp;IF(M193&lt;&gt;"",CONCATENATE(M193,","),"")&amp;CONCATENATE("}")&amp;IF(VALUE(N193)&gt;0,CONCATENATE(", traitsNeeded=",N193),"")&amp;CONCATENATE(", dlcId=",IF(T193&lt;&gt;"",T193,"DLC_BASE_GAME")),""),"")</f>
        <v>[230] = {wayshrines={258,258,258,}, dlcId=DLC_THIEVES_GUILD</v>
      </c>
      <c r="BD193" s="21" t="str">
        <f>IF(F193&lt;&gt;"Not in the game (anymore)",IF(A193&lt;&gt;"",IF(Q193&lt;&gt;"",CONCATENATE(", zoneIds={",Q193),"")&amp;IF(Z193&lt;&gt;"",CONCATENATE(",",Z193),"")&amp;IF(AF193&lt;&gt;"",CONCATENATE(",",AF193),"")&amp;IF(AK193&lt;&gt;"",CONCATENATE(",",AK193),"")&amp;IF(AP193&lt;&gt;"",CONCATENATE(",",AP193),"")&amp;IF(AU193&lt;&gt;"",CONCATENATE(",",AU193),"")&amp;IF(Q193&lt;&gt;"",CONCATENATE("}",""),"")&amp;IF(OR(I193="true",I193="false",I193&lt;&gt;""), CONCATENATE(", veteran=", I193), ""),""),"")</f>
        <v>, zoneIds={725,382,382}, veteran=false</v>
      </c>
      <c r="BE193" s="21" t="str">
        <f>IF(A193&lt;&gt;"",IF(F193&lt;&gt;"Not in the game (anymore)",IF(A193&lt;&gt;"",", setType="&amp;G193,"")&amp;IF(J193="true",", multiTrialSet=true",""),"")
&amp; IF(AND(H193&lt;&gt;"",ISNUMBER(H193)),", undauntedChestId=" &amp; H193,""),"")</f>
        <v>, setType=LIBSETS_SETTYPE_TRIAL</v>
      </c>
      <c r="BF193" s="21" t="str">
        <f>IF(A193&lt;&gt;"",IF(F193&lt;&gt;"Not in the game (anymore)",IF(AZ193&lt;&gt;"",", isProcSetAllowedInPvP="&amp; AZ193,"")
&amp; IF(F193&lt;&gt;"Not in the game (anymore)",
  IF(V193&lt;&gt;"",", dropMechanic={"&amp;V193&amp;IF(AB193&lt;&gt;"",","&amp;AB193,"")&amp;IF(AH193&lt;&gt;"",","&amp;AH193,"")&amp;IF(AM193&lt;&gt;"",","&amp;AM193,"")&amp;IF(AR193&lt;&gt;"",","&amp;AR193,"")&amp;IF(AW193&lt;&gt;"",","&amp;AW193,"")&amp;"}"
     &amp;IF(OR(W193&lt;&gt;"",AC193&lt;&gt;"",AI193&lt;&gt;"",AN193&lt;&gt;"",AS193&lt;&gt;"",AX193&lt;&gt;"",X193&lt;&gt;"",AD193&lt;&gt;"",AJ193&lt;&gt;"",AO193&lt;&gt;"",AT193&lt;&gt;"",AY193&lt;&gt;""),", dropMechanicDropLocationNames={"
        &amp; IF(OR(W193&lt;&gt;"",AC193&lt;&gt;"",AI193&lt;&gt;"",AN193&lt;&gt;"",AS193&lt;&gt;"",AX193&lt;&gt;""),"['en']={"&amp;IF(W193&lt;&gt;"","'"&amp;W193&amp;"',","'',")&amp;IF(AC193&lt;&gt;"","'"&amp;AC193&amp;"',","'',")&amp;IF(AI193&lt;&gt;"","'"&amp;AI193&amp;"',","'',")&amp;IF(AN193&lt;&gt;"","'"&amp;AN193&amp;"',","'',")&amp;IF(AS193&lt;&gt;"","'"&amp;AS193&amp;"',","'',")&amp;IF(AX193&lt;&gt;"","'"&amp;AX193&amp;"',","'',")&amp;"},","")
        &amp; IF(OR(X193&lt;&gt;"",AD193&lt;&gt;"",AJ193&lt;&gt;"",AO193&lt;&gt;"",AT193&lt;&gt;"",AY193&lt;&gt;""),"['de']={"&amp;IF(X193&lt;&gt;"","'"&amp;X193&amp;"',","'',")&amp;IF(AD193&lt;&gt;"","'"&amp;AD193&amp;"',","'',")&amp;IF(AJ193&lt;&gt;"","'"&amp;AJ193&amp;"',","'',")&amp;IF(AO193&lt;&gt;"","'"&amp;AO193&amp;"',","'',")&amp;IF(AT193&lt;&gt;"","'"&amp;AT193&amp;"',","'',")&amp;IF(AY193&lt;&gt;"","'"&amp;AY193&amp;"',","'',")&amp;"},","")
     &amp; "}",""),"")),""),"")</f>
        <v>, dropMechanic={LIBSETS_DROP_MECHANIC_TRIAL_BOSS}</v>
      </c>
      <c r="BG193" s="21" t="str">
        <f>IF(A193&lt;&gt;"",IF(F193&lt;&gt;"Not in the game (anymore)",
IF(OR(BA193&lt;&gt;"",BB193&lt;&gt;""),", addTooltip={" &amp; IF(BA193&lt;&gt;"","['en']='"&amp; BA193 &amp; "',","")  &amp; IF(AND(BA193&lt;&gt;"",BA193&lt;&gt;BB193), IF(BB193&lt;&gt;"","['de']='"&amp; BB193 &amp; "',",""),"") &amp; "},","")
&amp; "},"
&amp; IF(C193&lt;&gt;"",CONCATENATE(" --",C193," / ",B193,"   [",IF(R193&lt;&gt;"",R193,""),IF(AA193&lt;&gt;"",", "&amp;AA193,""),IF(AG193&lt;&gt;"",", "&amp;AG193,""),IF(AL193&lt;&gt;"",", "&amp;AL193,""),IF(AQ193&lt;&gt;"",", "&amp;AQ193,""),IF(AV193&lt;&gt;"",", "&amp;AV193,""),"]")),""),"")</f>
        <v>}, --Moondancer / Mondtänzer   [Maw of Lorkhaj, Reaper's March, Reaper's March]</v>
      </c>
    </row>
    <row r="194" spans="1:59" x14ac:dyDescent="0.25">
      <c r="A194" s="12">
        <v>231</v>
      </c>
      <c r="B194" t="s">
        <v>1033</v>
      </c>
      <c r="C194" t="s">
        <v>1034</v>
      </c>
      <c r="D194" s="3">
        <f>A194</f>
        <v>231</v>
      </c>
      <c r="G194" s="8" t="s">
        <v>1481</v>
      </c>
      <c r="I194" t="s">
        <v>91</v>
      </c>
      <c r="J194" t="s">
        <v>91</v>
      </c>
      <c r="K194">
        <v>258</v>
      </c>
      <c r="L194">
        <v>258</v>
      </c>
      <c r="M194">
        <v>258</v>
      </c>
      <c r="O194" s="65" t="s">
        <v>477</v>
      </c>
      <c r="Q194" s="3">
        <f>IF(AND(G194&lt;&gt;"LIBSETS_SETTYPE_BATTLEGROUND",G194&lt;&gt;"LIBSETS_SETTYPE_SPECIAL"), IF(R194&lt;&gt;"",VLOOKUP(R194,'ESO zone constants'!$D$3:$H$10001,5,FALSE),""),"")</f>
        <v>725</v>
      </c>
      <c r="R194" t="str">
        <f>IF(AND(O194&lt;&gt;"",NOT(ISERROR(O194))),O194,
IF(AND(P194&lt;&gt;"",ISNUMBER(P194),P194&gt;0,NOT(ISNA(P194))),VLOOKUP(P194,'ESO zone constants'!$A$3:$D$9999,4,FALSE),
IF(AND(K194&lt;&gt;"",K194&gt;0,NOT(ISERROR(K194))),VLOOKUP(K194,'ESO dumped WayshrineInfo'!$K$3:$N$9994,4,FALSE),"")))</f>
        <v>Maw of Lorkhaj</v>
      </c>
      <c r="T194" s="19" t="str">
        <f>IF(AND(S194&lt;&gt;"",NOT(ISERROR(S194))),S194,IF(Q194&lt;&gt;"",IF(NOT(ISERROR(VLOOKUP(Q194,'ESO Dungeon constants'!$D$3:$H$9999,5,FALSE))),VLOOKUP(Q194,'ESO Dungeon constants'!$D$3:$I$9999,6,FALSE),VLOOKUP(Q194,'ESO zone constants'!$H$3:$K$9987,4,FALSE)),""))</f>
        <v>DLC_THIEVES_GUILD</v>
      </c>
      <c r="U194" s="3" t="str">
        <f>IF(T194&lt;&gt;"",VLOOKUP(T194,'LibSets constants'!$B$4:$C$1003,2,FALSE),"")</f>
        <v>Thieves Guild</v>
      </c>
      <c r="V194" s="33" t="s">
        <v>3337</v>
      </c>
      <c r="Y194" s="65"/>
      <c r="Z194" s="3">
        <f>IF(AND(G194&lt;&gt;"LIBSETS_SETTYPE_BATTLEGROUND",G194&lt;&gt;"LIBSETS_SETTYPE_SPECIAL"),
IF(AND(Y194&lt;&gt;"",ISNUMBER(Y194),NOT(ISNA(Y194))),Y194,
   IF(AND(L194&lt;&gt;"",ISNUMBER(L194),L194&gt;0,NOT(ISNA(L194))),VLOOKUP(L194,'ESO dumped WayshrineInfo'!$K$3:$L$9994,2,FALSE),"")
),"")</f>
        <v>382</v>
      </c>
      <c r="AA194" t="str">
        <f>IF(AND(Z194&lt;&gt;"",ISNUMBER(Z194),NOT(ISNA(Z194))),VLOOKUP(Z194,'ESO zone constants'!$A$3:$D$9999,4,FALSE),"")</f>
        <v>Reaper's March</v>
      </c>
      <c r="AC194" s="39"/>
      <c r="AD194" s="39"/>
      <c r="AE194" s="39"/>
      <c r="AF194" s="3">
        <f>IF(AND(G194&lt;&gt;"LIBSETS_SETTYPE_BATTLEGROUND",G194&lt;&gt;"LIBSETS_SETTYPE_SPECIAL"),
IF(AND(AE194&lt;&gt;"",ISNUMBER(AE194),NOT(ISNA(AE194))),AE194,
   IF(AND(M194&lt;&gt;"",ISNUMBER(M194),M194&gt;0,NOT(ISNA(M194))),VLOOKUP(M194,'ESO dumped WayshrineInfo'!$K$3:$L$9994,2,FALSE),"")
),"")</f>
        <v>382</v>
      </c>
      <c r="AG194" t="str">
        <f>IF(AND(AF194&lt;&gt;"",ISNUMBER(AF194),NOT(ISNA(AF194))),VLOOKUP(AF194,'ESO zone constants'!$A$3:$D$9999,4,FALSE),"")</f>
        <v>Reaper's March</v>
      </c>
      <c r="AH194" s="44"/>
      <c r="AI194" s="39"/>
      <c r="AJ194" s="39"/>
      <c r="AK194" s="3" t="str">
        <f>IF(AND(G194&lt;&gt;"LIBSETS_SETTYPE_BATTLEGROUND",G194&lt;&gt;"LIBSETS_SETTYPE_SPECIAL"),IF(AL194&lt;&gt;"",VLOOKUP(AL194,'ESO zone constants'!$D$3:$H$4953,5,FALSE),""),"")</f>
        <v/>
      </c>
      <c r="AM194" s="44"/>
      <c r="AN194" s="39"/>
      <c r="AO194" s="39"/>
      <c r="AP194" s="3" t="str">
        <f>IF(AND(G194&lt;&gt;"LIBSETS_SETTYPE_BATTLEGROUND",G194&lt;&gt;"LIBSETS_SETTYPE_SPECIAL"),IF(AQ194&lt;&gt;"",VLOOKUP(AQ194,'ESO zone constants'!$D$3:$H$4953,5,FALSE),""),"")</f>
        <v/>
      </c>
      <c r="AR194" s="44"/>
      <c r="AS194" s="39"/>
      <c r="AT194" s="39"/>
      <c r="AU194" s="3" t="str">
        <f>IF(AND(G194&lt;&gt;"LIBSETS_SETTYPE_BATTLEGROUND",G194&lt;&gt;"LIBSETS_SETTYPE_SPECIAL"),IF(AV194&lt;&gt;"",VLOOKUP(AV194,'ESO zone constants'!$D$3:$H$4953,5,FALSE),""),"")</f>
        <v/>
      </c>
      <c r="AW194" s="44"/>
      <c r="AX194" s="39"/>
      <c r="AY194" s="39"/>
      <c r="AZ194" s="83" t="s">
        <v>2667</v>
      </c>
      <c r="BA194" s="83"/>
      <c r="BB194" s="83"/>
      <c r="BC194" s="21" t="str">
        <f>IF(A194="???","--","")&amp;IF(F194&lt;&gt;"Not in the game (anymore)",IF(A194&lt;&gt;"",CONCATENATE("[",A194,"] = {wayshrines={")&amp;IF(K194&lt;&gt;"",CONCATENATE(K194,","),"")&amp;IF(L194&lt;&gt;"",CONCATENATE(L194,","),"")&amp;IF(M194&lt;&gt;"",CONCATENATE(M194,","),"")&amp;CONCATENATE("}")&amp;IF(VALUE(N194)&gt;0,CONCATENATE(", traitsNeeded=",N194),"")&amp;CONCATENATE(", dlcId=",IF(T194&lt;&gt;"",T194,"DLC_BASE_GAME")),""),"")</f>
        <v>[231] = {wayshrines={258,258,258,}, dlcId=DLC_THIEVES_GUILD</v>
      </c>
      <c r="BD194" s="21" t="str">
        <f>IF(F194&lt;&gt;"Not in the game (anymore)",IF(A194&lt;&gt;"",IF(Q194&lt;&gt;"",CONCATENATE(", zoneIds={",Q194),"")&amp;IF(Z194&lt;&gt;"",CONCATENATE(",",Z194),"")&amp;IF(AF194&lt;&gt;"",CONCATENATE(",",AF194),"")&amp;IF(AK194&lt;&gt;"",CONCATENATE(",",AK194),"")&amp;IF(AP194&lt;&gt;"",CONCATENATE(",",AP194),"")&amp;IF(AU194&lt;&gt;"",CONCATENATE(",",AU194),"")&amp;IF(Q194&lt;&gt;"",CONCATENATE("}",""),"")&amp;IF(OR(I194="true",I194="false",I194&lt;&gt;""), CONCATENATE(", veteran=", I194), ""),""),"")</f>
        <v>, zoneIds={725,382,382}, veteran=false</v>
      </c>
      <c r="BE194" s="21" t="str">
        <f>IF(A194&lt;&gt;"",IF(F194&lt;&gt;"Not in the game (anymore)",IF(A194&lt;&gt;"",", setType="&amp;G194,"")&amp;IF(J194="true",", multiTrialSet=true",""),"")
&amp; IF(AND(H194&lt;&gt;"",ISNUMBER(H194)),", undauntedChestId=" &amp; H194,""),"")</f>
        <v>, setType=LIBSETS_SETTYPE_TRIAL</v>
      </c>
      <c r="BF194" s="21" t="str">
        <f>IF(A194&lt;&gt;"",IF(F194&lt;&gt;"Not in the game (anymore)",IF(AZ194&lt;&gt;"",", isProcSetAllowedInPvP="&amp; AZ194,"")
&amp; IF(F194&lt;&gt;"Not in the game (anymore)",
  IF(V194&lt;&gt;"",", dropMechanic={"&amp;V194&amp;IF(AB194&lt;&gt;"",","&amp;AB194,"")&amp;IF(AH194&lt;&gt;"",","&amp;AH194,"")&amp;IF(AM194&lt;&gt;"",","&amp;AM194,"")&amp;IF(AR194&lt;&gt;"",","&amp;AR194,"")&amp;IF(AW194&lt;&gt;"",","&amp;AW194,"")&amp;"}"
     &amp;IF(OR(W194&lt;&gt;"",AC194&lt;&gt;"",AI194&lt;&gt;"",AN194&lt;&gt;"",AS194&lt;&gt;"",AX194&lt;&gt;"",X194&lt;&gt;"",AD194&lt;&gt;"",AJ194&lt;&gt;"",AO194&lt;&gt;"",AT194&lt;&gt;"",AY194&lt;&gt;""),", dropMechanicDropLocationNames={"
        &amp; IF(OR(W194&lt;&gt;"",AC194&lt;&gt;"",AI194&lt;&gt;"",AN194&lt;&gt;"",AS194&lt;&gt;"",AX194&lt;&gt;""),"['en']={"&amp;IF(W194&lt;&gt;"","'"&amp;W194&amp;"',","'',")&amp;IF(AC194&lt;&gt;"","'"&amp;AC194&amp;"',","'',")&amp;IF(AI194&lt;&gt;"","'"&amp;AI194&amp;"',","'',")&amp;IF(AN194&lt;&gt;"","'"&amp;AN194&amp;"',","'',")&amp;IF(AS194&lt;&gt;"","'"&amp;AS194&amp;"',","'',")&amp;IF(AX194&lt;&gt;"","'"&amp;AX194&amp;"',","'',")&amp;"},","")
        &amp; IF(OR(X194&lt;&gt;"",AD194&lt;&gt;"",AJ194&lt;&gt;"",AO194&lt;&gt;"",AT194&lt;&gt;"",AY194&lt;&gt;""),"['de']={"&amp;IF(X194&lt;&gt;"","'"&amp;X194&amp;"',","'',")&amp;IF(AD194&lt;&gt;"","'"&amp;AD194&amp;"',","'',")&amp;IF(AJ194&lt;&gt;"","'"&amp;AJ194&amp;"',","'',")&amp;IF(AO194&lt;&gt;"","'"&amp;AO194&amp;"',","'',")&amp;IF(AT194&lt;&gt;"","'"&amp;AT194&amp;"',","'',")&amp;IF(AY194&lt;&gt;"","'"&amp;AY194&amp;"',","'',")&amp;"},","")
     &amp; "}",""),"")),""),"")</f>
        <v>, dropMechanic={LIBSETS_DROP_MECHANIC_TRIAL_BOSS}</v>
      </c>
      <c r="BG194" s="21" t="str">
        <f>IF(A194&lt;&gt;"",IF(F194&lt;&gt;"Not in the game (anymore)",
IF(OR(BA194&lt;&gt;"",BB194&lt;&gt;""),", addTooltip={" &amp; IF(BA194&lt;&gt;"","['en']='"&amp; BA194 &amp; "',","")  &amp; IF(AND(BA194&lt;&gt;"",BA194&lt;&gt;BB194), IF(BB194&lt;&gt;"","['de']='"&amp; BB194 &amp; "',",""),"") &amp; "},","")
&amp; "},"
&amp; IF(C194&lt;&gt;"",CONCATENATE(" --",C194," / ",B194,"   [",IF(R194&lt;&gt;"",R194,""),IF(AA194&lt;&gt;"",", "&amp;AA194,""),IF(AG194&lt;&gt;"",", "&amp;AG194,""),IF(AL194&lt;&gt;"",", "&amp;AL194,""),IF(AQ194&lt;&gt;"",", "&amp;AQ194,""),IF(AV194&lt;&gt;"",", "&amp;AV194,""),"]")),""),"")</f>
        <v>}, --Lunar Bastion / Mondbastion   [Maw of Lorkhaj, Reaper's March, Reaper's March]</v>
      </c>
    </row>
    <row r="195" spans="1:59" x14ac:dyDescent="0.25">
      <c r="A195" s="12">
        <v>232</v>
      </c>
      <c r="B195" t="s">
        <v>1035</v>
      </c>
      <c r="C195" t="s">
        <v>1036</v>
      </c>
      <c r="D195" s="3">
        <f>A195</f>
        <v>232</v>
      </c>
      <c r="G195" s="8" t="s">
        <v>1481</v>
      </c>
      <c r="I195" t="s">
        <v>91</v>
      </c>
      <c r="J195" t="s">
        <v>91</v>
      </c>
      <c r="K195">
        <v>258</v>
      </c>
      <c r="L195">
        <v>258</v>
      </c>
      <c r="M195">
        <v>258</v>
      </c>
      <c r="O195" s="65" t="s">
        <v>477</v>
      </c>
      <c r="Q195" s="3">
        <f>IF(AND(G195&lt;&gt;"LIBSETS_SETTYPE_BATTLEGROUND",G195&lt;&gt;"LIBSETS_SETTYPE_SPECIAL"), IF(R195&lt;&gt;"",VLOOKUP(R195,'ESO zone constants'!$D$3:$H$10001,5,FALSE),""),"")</f>
        <v>725</v>
      </c>
      <c r="R195" t="str">
        <f>IF(AND(O195&lt;&gt;"",NOT(ISERROR(O195))),O195,
IF(AND(P195&lt;&gt;"",ISNUMBER(P195),P195&gt;0,NOT(ISNA(P195))),VLOOKUP(P195,'ESO zone constants'!$A$3:$D$9999,4,FALSE),
IF(AND(K195&lt;&gt;"",K195&gt;0,NOT(ISERROR(K195))),VLOOKUP(K195,'ESO dumped WayshrineInfo'!$K$3:$N$9994,4,FALSE),"")))</f>
        <v>Maw of Lorkhaj</v>
      </c>
      <c r="T195" s="19" t="str">
        <f>IF(AND(S195&lt;&gt;"",NOT(ISERROR(S195))),S195,IF(Q195&lt;&gt;"",IF(NOT(ISERROR(VLOOKUP(Q195,'ESO Dungeon constants'!$D$3:$H$9999,5,FALSE))),VLOOKUP(Q195,'ESO Dungeon constants'!$D$3:$I$9999,6,FALSE),VLOOKUP(Q195,'ESO zone constants'!$H$3:$K$9987,4,FALSE)),""))</f>
        <v>DLC_THIEVES_GUILD</v>
      </c>
      <c r="U195" s="3" t="str">
        <f>IF(T195&lt;&gt;"",VLOOKUP(T195,'LibSets constants'!$B$4:$C$1003,2,FALSE),"")</f>
        <v>Thieves Guild</v>
      </c>
      <c r="V195" s="33" t="s">
        <v>3337</v>
      </c>
      <c r="Y195" s="65"/>
      <c r="Z195" s="3">
        <f>IF(AND(G195&lt;&gt;"LIBSETS_SETTYPE_BATTLEGROUND",G195&lt;&gt;"LIBSETS_SETTYPE_SPECIAL"),
IF(AND(Y195&lt;&gt;"",ISNUMBER(Y195),NOT(ISNA(Y195))),Y195,
   IF(AND(L195&lt;&gt;"",ISNUMBER(L195),L195&gt;0,NOT(ISNA(L195))),VLOOKUP(L195,'ESO dumped WayshrineInfo'!$K$3:$L$9994,2,FALSE),"")
),"")</f>
        <v>382</v>
      </c>
      <c r="AA195" t="str">
        <f>IF(AND(Z195&lt;&gt;"",ISNUMBER(Z195),NOT(ISNA(Z195))),VLOOKUP(Z195,'ESO zone constants'!$A$3:$D$9999,4,FALSE),"")</f>
        <v>Reaper's March</v>
      </c>
      <c r="AC195" s="39"/>
      <c r="AD195" s="39"/>
      <c r="AE195" s="39"/>
      <c r="AF195" s="3">
        <f>IF(AND(G195&lt;&gt;"LIBSETS_SETTYPE_BATTLEGROUND",G195&lt;&gt;"LIBSETS_SETTYPE_SPECIAL"),
IF(AND(AE195&lt;&gt;"",ISNUMBER(AE195),NOT(ISNA(AE195))),AE195,
   IF(AND(M195&lt;&gt;"",ISNUMBER(M195),M195&gt;0,NOT(ISNA(M195))),VLOOKUP(M195,'ESO dumped WayshrineInfo'!$K$3:$L$9994,2,FALSE),"")
),"")</f>
        <v>382</v>
      </c>
      <c r="AG195" t="str">
        <f>IF(AND(AF195&lt;&gt;"",ISNUMBER(AF195),NOT(ISNA(AF195))),VLOOKUP(AF195,'ESO zone constants'!$A$3:$D$9999,4,FALSE),"")</f>
        <v>Reaper's March</v>
      </c>
      <c r="AH195" s="44"/>
      <c r="AI195" s="39"/>
      <c r="AJ195" s="39"/>
      <c r="AK195" s="3" t="str">
        <f>IF(AND(G195&lt;&gt;"LIBSETS_SETTYPE_BATTLEGROUND",G195&lt;&gt;"LIBSETS_SETTYPE_SPECIAL"),IF(AL195&lt;&gt;"",VLOOKUP(AL195,'ESO zone constants'!$D$3:$H$4953,5,FALSE),""),"")</f>
        <v/>
      </c>
      <c r="AM195" s="44"/>
      <c r="AN195" s="39"/>
      <c r="AO195" s="39"/>
      <c r="AP195" s="3" t="str">
        <f>IF(AND(G195&lt;&gt;"LIBSETS_SETTYPE_BATTLEGROUND",G195&lt;&gt;"LIBSETS_SETTYPE_SPECIAL"),IF(AQ195&lt;&gt;"",VLOOKUP(AQ195,'ESO zone constants'!$D$3:$H$4953,5,FALSE),""),"")</f>
        <v/>
      </c>
      <c r="AR195" s="44"/>
      <c r="AS195" s="39"/>
      <c r="AT195" s="39"/>
      <c r="AU195" s="3" t="str">
        <f>IF(AND(G195&lt;&gt;"LIBSETS_SETTYPE_BATTLEGROUND",G195&lt;&gt;"LIBSETS_SETTYPE_SPECIAL"),IF(AV195&lt;&gt;"",VLOOKUP(AV195,'ESO zone constants'!$D$3:$H$4953,5,FALSE),""),"")</f>
        <v/>
      </c>
      <c r="AW195" s="44"/>
      <c r="AX195" s="39"/>
      <c r="AY195" s="43"/>
      <c r="AZ195" s="83" t="s">
        <v>2667</v>
      </c>
      <c r="BA195" s="83"/>
      <c r="BB195" s="83"/>
      <c r="BC195" s="21" t="str">
        <f>IF(A195="???","--","")&amp;IF(F195&lt;&gt;"Not in the game (anymore)",IF(A195&lt;&gt;"",CONCATENATE("[",A195,"] = {wayshrines={")&amp;IF(K195&lt;&gt;"",CONCATENATE(K195,","),"")&amp;IF(L195&lt;&gt;"",CONCATENATE(L195,","),"")&amp;IF(M195&lt;&gt;"",CONCATENATE(M195,","),"")&amp;CONCATENATE("}")&amp;IF(VALUE(N195)&gt;0,CONCATENATE(", traitsNeeded=",N195),"")&amp;CONCATENATE(", dlcId=",IF(T195&lt;&gt;"",T195,"DLC_BASE_GAME")),""),"")</f>
        <v>[232] = {wayshrines={258,258,258,}, dlcId=DLC_THIEVES_GUILD</v>
      </c>
      <c r="BD195" s="21" t="str">
        <f>IF(F195&lt;&gt;"Not in the game (anymore)",IF(A195&lt;&gt;"",IF(Q195&lt;&gt;"",CONCATENATE(", zoneIds={",Q195),"")&amp;IF(Z195&lt;&gt;"",CONCATENATE(",",Z195),"")&amp;IF(AF195&lt;&gt;"",CONCATENATE(",",AF195),"")&amp;IF(AK195&lt;&gt;"",CONCATENATE(",",AK195),"")&amp;IF(AP195&lt;&gt;"",CONCATENATE(",",AP195),"")&amp;IF(AU195&lt;&gt;"",CONCATENATE(",",AU195),"")&amp;IF(Q195&lt;&gt;"",CONCATENATE("}",""),"")&amp;IF(OR(I195="true",I195="false",I195&lt;&gt;""), CONCATENATE(", veteran=", I195), ""),""),"")</f>
        <v>, zoneIds={725,382,382}, veteran=false</v>
      </c>
      <c r="BE195" s="21" t="str">
        <f>IF(A195&lt;&gt;"",IF(F195&lt;&gt;"Not in the game (anymore)",IF(A195&lt;&gt;"",", setType="&amp;G195,"")&amp;IF(J195="true",", multiTrialSet=true",""),"")
&amp; IF(AND(H195&lt;&gt;"",ISNUMBER(H195)),", undauntedChestId=" &amp; H195,""),"")</f>
        <v>, setType=LIBSETS_SETTYPE_TRIAL</v>
      </c>
      <c r="BF195" s="21" t="str">
        <f>IF(A195&lt;&gt;"",IF(F195&lt;&gt;"Not in the game (anymore)",IF(AZ195&lt;&gt;"",", isProcSetAllowedInPvP="&amp; AZ195,"")
&amp; IF(F195&lt;&gt;"Not in the game (anymore)",
  IF(V195&lt;&gt;"",", dropMechanic={"&amp;V195&amp;IF(AB195&lt;&gt;"",","&amp;AB195,"")&amp;IF(AH195&lt;&gt;"",","&amp;AH195,"")&amp;IF(AM195&lt;&gt;"",","&amp;AM195,"")&amp;IF(AR195&lt;&gt;"",","&amp;AR195,"")&amp;IF(AW195&lt;&gt;"",","&amp;AW195,"")&amp;"}"
     &amp;IF(OR(W195&lt;&gt;"",AC195&lt;&gt;"",AI195&lt;&gt;"",AN195&lt;&gt;"",AS195&lt;&gt;"",AX195&lt;&gt;"",X195&lt;&gt;"",AD195&lt;&gt;"",AJ195&lt;&gt;"",AO195&lt;&gt;"",AT195&lt;&gt;"",AY195&lt;&gt;""),", dropMechanicDropLocationNames={"
        &amp; IF(OR(W195&lt;&gt;"",AC195&lt;&gt;"",AI195&lt;&gt;"",AN195&lt;&gt;"",AS195&lt;&gt;"",AX195&lt;&gt;""),"['en']={"&amp;IF(W195&lt;&gt;"","'"&amp;W195&amp;"',","'',")&amp;IF(AC195&lt;&gt;"","'"&amp;AC195&amp;"',","'',")&amp;IF(AI195&lt;&gt;"","'"&amp;AI195&amp;"',","'',")&amp;IF(AN195&lt;&gt;"","'"&amp;AN195&amp;"',","'',")&amp;IF(AS195&lt;&gt;"","'"&amp;AS195&amp;"',","'',")&amp;IF(AX195&lt;&gt;"","'"&amp;AX195&amp;"',","'',")&amp;"},","")
        &amp; IF(OR(X195&lt;&gt;"",AD195&lt;&gt;"",AJ195&lt;&gt;"",AO195&lt;&gt;"",AT195&lt;&gt;"",AY195&lt;&gt;""),"['de']={"&amp;IF(X195&lt;&gt;"","'"&amp;X195&amp;"',","'',")&amp;IF(AD195&lt;&gt;"","'"&amp;AD195&amp;"',","'',")&amp;IF(AJ195&lt;&gt;"","'"&amp;AJ195&amp;"',","'',")&amp;IF(AO195&lt;&gt;"","'"&amp;AO195&amp;"',","'',")&amp;IF(AT195&lt;&gt;"","'"&amp;AT195&amp;"',","'',")&amp;IF(AY195&lt;&gt;"","'"&amp;AY195&amp;"',","'',")&amp;"},","")
     &amp; "}",""),"")),""),"")</f>
        <v>, dropMechanic={LIBSETS_DROP_MECHANIC_TRIAL_BOSS}</v>
      </c>
      <c r="BG195" s="21" t="str">
        <f>IF(A195&lt;&gt;"",IF(F195&lt;&gt;"Not in the game (anymore)",
IF(OR(BA195&lt;&gt;"",BB195&lt;&gt;""),", addTooltip={" &amp; IF(BA195&lt;&gt;"","['en']='"&amp; BA195 &amp; "',","")  &amp; IF(AND(BA195&lt;&gt;"",BA195&lt;&gt;BB195), IF(BB195&lt;&gt;"","['de']='"&amp; BB195 &amp; "',",""),"") &amp; "},","")
&amp; "},"
&amp; IF(C195&lt;&gt;"",CONCATENATE(" --",C195," / ",B195,"   [",IF(R195&lt;&gt;"",R195,""),IF(AA195&lt;&gt;"",", "&amp;AA195,""),IF(AG195&lt;&gt;"",", "&amp;AG195,""),IF(AL195&lt;&gt;"",", "&amp;AL195,""),IF(AQ195&lt;&gt;"",", "&amp;AQ195,""),IF(AV195&lt;&gt;"",", "&amp;AV195,""),"]")),""),"")</f>
        <v>}, --Roar of Alkosh / Brüllen von Alkosh   [Maw of Lorkhaj, Reaper's March, Reaper's March]</v>
      </c>
    </row>
    <row r="196" spans="1:59" x14ac:dyDescent="0.25">
      <c r="A196" s="12">
        <v>234</v>
      </c>
      <c r="B196" t="s">
        <v>1037</v>
      </c>
      <c r="C196" t="s">
        <v>2600</v>
      </c>
      <c r="D196" s="3">
        <f>A196</f>
        <v>234</v>
      </c>
      <c r="G196" s="8" t="s">
        <v>1475</v>
      </c>
      <c r="I196" t="s">
        <v>91</v>
      </c>
      <c r="J196" t="s">
        <v>91</v>
      </c>
      <c r="K196">
        <v>-1</v>
      </c>
      <c r="L196">
        <v>-1</v>
      </c>
      <c r="M196">
        <v>-1</v>
      </c>
      <c r="O196" s="65" t="s">
        <v>125</v>
      </c>
      <c r="Q196" s="3">
        <f>IF(AND(G196&lt;&gt;"LIBSETS_SETTYPE_BATTLEGROUND",G196&lt;&gt;"LIBSETS_SETTYPE_SPECIAL"), IF(R196&lt;&gt;"",VLOOKUP(R196,'ESO zone constants'!$D$3:$H$10001,5,FALSE),""),"")</f>
        <v>181</v>
      </c>
      <c r="R196" t="str">
        <f>IF(AND(O196&lt;&gt;"",NOT(ISERROR(O196))),O196,
IF(AND(P196&lt;&gt;"",ISNUMBER(P196),P196&gt;0,NOT(ISNA(P196))),VLOOKUP(P196,'ESO zone constants'!$A$3:$D$9999,4,FALSE),
IF(AND(K196&lt;&gt;"",K196&gt;0,NOT(ISERROR(K196))),VLOOKUP(K196,'ESO dumped WayshrineInfo'!$K$3:$N$9994,4,FALSE),"")))</f>
        <v>Cyrodiil</v>
      </c>
      <c r="T196" s="19" t="str">
        <f>IF(AND(S196&lt;&gt;"",NOT(ISERROR(S196))),S196,IF(Q196&lt;&gt;"",IF(NOT(ISERROR(VLOOKUP(Q196,'ESO Dungeon constants'!$D$3:$H$9999,5,FALSE))),VLOOKUP(Q196,'ESO Dungeon constants'!$D$3:$I$9999,6,FALSE),VLOOKUP(Q196,'ESO zone constants'!$H$3:$K$9987,4,FALSE)),""))</f>
        <v>DLC_BASE_GAME</v>
      </c>
      <c r="U196" s="3" t="str">
        <f>IF(T196&lt;&gt;"",VLOOKUP(T196,'LibSets constants'!$B$4:$C$1003,2,FALSE),"")</f>
        <v>Included in base game</v>
      </c>
      <c r="V196" s="33" t="s">
        <v>1541</v>
      </c>
      <c r="Y196" s="65">
        <v>181</v>
      </c>
      <c r="Z196" s="3">
        <f>IF(AND(G196&lt;&gt;"LIBSETS_SETTYPE_BATTLEGROUND",G196&lt;&gt;"LIBSETS_SETTYPE_SPECIAL"),
IF(AND(Y196&lt;&gt;"",ISNUMBER(Y196),NOT(ISNA(Y196))),Y196,
   IF(AND(L196&lt;&gt;"",ISNUMBER(L196),L196&gt;0,NOT(ISNA(L196))),VLOOKUP(L196,'ESO dumped WayshrineInfo'!$K$3:$L$9994,2,FALSE),"")
),"")</f>
        <v>181</v>
      </c>
      <c r="AA196" t="str">
        <f>IF(AND(Z196&lt;&gt;"",ISNUMBER(Z196),NOT(ISNA(Z196))),VLOOKUP(Z196,'ESO zone constants'!$A$3:$D$9999,4,FALSE),"")</f>
        <v>Cyrodiil</v>
      </c>
      <c r="AB196" s="33" t="s">
        <v>2796</v>
      </c>
      <c r="AC196" s="43"/>
      <c r="AD196" s="43"/>
      <c r="AE196" s="43"/>
      <c r="AF196" s="3" t="str">
        <f>IF(AND(G196&lt;&gt;"LIBSETS_SETTYPE_BATTLEGROUND",G196&lt;&gt;"LIBSETS_SETTYPE_SPECIAL"),
IF(AND(AE196&lt;&gt;"",ISNUMBER(AE196),NOT(ISNA(AE196))),AE196,
   IF(AND(M196&lt;&gt;"",ISNUMBER(M196),M196&gt;0,NOT(ISNA(M196))),VLOOKUP(M196,'ESO dumped WayshrineInfo'!$K$3:$L$9994,2,FALSE),"")
),"")</f>
        <v/>
      </c>
      <c r="AG196" t="str">
        <f>IF(AND(AF196&lt;&gt;"",ISNUMBER(AF196),NOT(ISNA(AF196))),VLOOKUP(AF196,'ESO zone constants'!$A$3:$D$9999,4,FALSE),"")</f>
        <v/>
      </c>
      <c r="AH196" s="44"/>
      <c r="AI196" s="43"/>
      <c r="AJ196" s="43"/>
      <c r="AK196" s="3" t="str">
        <f>IF(AND(G196&lt;&gt;"LIBSETS_SETTYPE_BATTLEGROUND",G196&lt;&gt;"LIBSETS_SETTYPE_SPECIAL"),IF(AL196&lt;&gt;"",VLOOKUP(AL196,'ESO zone constants'!$D$3:$H$4953,5,FALSE),""),"")</f>
        <v/>
      </c>
      <c r="AM196" s="44"/>
      <c r="AN196" s="43"/>
      <c r="AO196" s="43"/>
      <c r="AP196" s="3" t="str">
        <f>IF(AND(G196&lt;&gt;"LIBSETS_SETTYPE_BATTLEGROUND",G196&lt;&gt;"LIBSETS_SETTYPE_SPECIAL"),IF(AQ196&lt;&gt;"",VLOOKUP(AQ196,'ESO zone constants'!$D$3:$H$4953,5,FALSE),""),"")</f>
        <v/>
      </c>
      <c r="AR196" s="44"/>
      <c r="AS196" s="43"/>
      <c r="AT196" s="43"/>
      <c r="AU196" s="3" t="str">
        <f>IF(AND(G196&lt;&gt;"LIBSETS_SETTYPE_BATTLEGROUND",G196&lt;&gt;"LIBSETS_SETTYPE_SPECIAL"),IF(AV196&lt;&gt;"",VLOOKUP(AV196,'ESO zone constants'!$D$3:$H$4953,5,FALSE),""),"")</f>
        <v/>
      </c>
      <c r="AW196" s="44"/>
      <c r="AX196" s="43"/>
      <c r="AY196" s="43"/>
      <c r="AZ196" s="83" t="s">
        <v>2668</v>
      </c>
      <c r="BA196" s="83"/>
      <c r="BB196" s="83"/>
      <c r="BC196" s="21" t="str">
        <f>IF(A196="???","--","")&amp;IF(F196&lt;&gt;"Not in the game (anymore)",IF(A196&lt;&gt;"",CONCATENATE("[",A196,"] = {wayshrines={")&amp;IF(K196&lt;&gt;"",CONCATENATE(K196,","),"")&amp;IF(L196&lt;&gt;"",CONCATENATE(L196,","),"")&amp;IF(M196&lt;&gt;"",CONCATENATE(M196,","),"")&amp;CONCATENATE("}")&amp;IF(VALUE(N196)&gt;0,CONCATENATE(", traitsNeeded=",N196),"")&amp;CONCATENATE(", dlcId=",IF(T196&lt;&gt;"",T196,"DLC_BASE_GAME")),""),"")</f>
        <v>[234] = {wayshrines={-1,-1,-1,}, dlcId=DLC_BASE_GAME</v>
      </c>
      <c r="BD196" s="21" t="str">
        <f>IF(F196&lt;&gt;"Not in the game (anymore)",IF(A196&lt;&gt;"",IF(Q196&lt;&gt;"",CONCATENATE(", zoneIds={",Q196),"")&amp;IF(Z196&lt;&gt;"",CONCATENATE(",",Z196),"")&amp;IF(AF196&lt;&gt;"",CONCATENATE(",",AF196),"")&amp;IF(AK196&lt;&gt;"",CONCATENATE(",",AK196),"")&amp;IF(AP196&lt;&gt;"",CONCATENATE(",",AP196),"")&amp;IF(AU196&lt;&gt;"",CONCATENATE(",",AU196),"")&amp;IF(Q196&lt;&gt;"",CONCATENATE("}",""),"")&amp;IF(OR(I196="true",I196="false",I196&lt;&gt;""), CONCATENATE(", veteran=", I196), ""),""),"")</f>
        <v>, zoneIds={181,181}, veteran=false</v>
      </c>
      <c r="BE196" s="21" t="str">
        <f>IF(A196&lt;&gt;"",IF(F196&lt;&gt;"Not in the game (anymore)",IF(A196&lt;&gt;"",", setType="&amp;G196,"")&amp;IF(J196="true",", multiTrialSet=true",""),"")
&amp; IF(AND(H196&lt;&gt;"",ISNUMBER(H196)),", undauntedChestId=" &amp; H196,""),"")</f>
        <v>, setType=LIBSETS_SETTYPE_CYRODIIL</v>
      </c>
      <c r="BF196" s="21" t="str">
        <f>IF(A196&lt;&gt;"",IF(F196&lt;&gt;"Not in the game (anymore)",IF(AZ196&lt;&gt;"",", isProcSetAllowedInPvP="&amp; AZ196,"")
&amp; IF(F196&lt;&gt;"Not in the game (anymore)",
  IF(V196&lt;&gt;"",", dropMechanic={"&amp;V196&amp;IF(AB196&lt;&gt;"",","&amp;AB196,"")&amp;IF(AH196&lt;&gt;"",","&amp;AH196,"")&amp;IF(AM196&lt;&gt;"",","&amp;AM196,"")&amp;IF(AR196&lt;&gt;"",","&amp;AR196,"")&amp;IF(AW196&lt;&gt;"",","&amp;AW196,"")&amp;"}"
     &amp;IF(OR(W196&lt;&gt;"",AC196&lt;&gt;"",AI196&lt;&gt;"",AN196&lt;&gt;"",AS196&lt;&gt;"",AX196&lt;&gt;"",X196&lt;&gt;"",AD196&lt;&gt;"",AJ196&lt;&gt;"",AO196&lt;&gt;"",AT196&lt;&gt;"",AY196&lt;&gt;""),", dropMechanicDropLocationNames={"
        &amp; IF(OR(W196&lt;&gt;"",AC196&lt;&gt;"",AI196&lt;&gt;"",AN196&lt;&gt;"",AS196&lt;&gt;"",AX196&lt;&gt;""),"['en']={"&amp;IF(W196&lt;&gt;"","'"&amp;W196&amp;"',","'',")&amp;IF(AC196&lt;&gt;"","'"&amp;AC196&amp;"',","'',")&amp;IF(AI196&lt;&gt;"","'"&amp;AI196&amp;"',","'',")&amp;IF(AN196&lt;&gt;"","'"&amp;AN196&amp;"',","'',")&amp;IF(AS196&lt;&gt;"","'"&amp;AS196&amp;"',","'',")&amp;IF(AX196&lt;&gt;"","'"&amp;AX196&amp;"',","'',")&amp;"},","")
        &amp; IF(OR(X196&lt;&gt;"",AD196&lt;&gt;"",AJ196&lt;&gt;"",AO196&lt;&gt;"",AT196&lt;&gt;"",AY196&lt;&gt;""),"['de']={"&amp;IF(X196&lt;&gt;"","'"&amp;X196&amp;"',","'',")&amp;IF(AD196&lt;&gt;"","'"&amp;AD196&amp;"',","'',")&amp;IF(AJ196&lt;&gt;"","'"&amp;AJ196&amp;"',","'',")&amp;IF(AO196&lt;&gt;"","'"&amp;AO196&amp;"',","'',")&amp;IF(AT196&lt;&gt;"","'"&amp;AT196&amp;"',","'',")&amp;IF(AY196&lt;&gt;"","'"&amp;AY196&amp;"',","'',")&amp;"},","")
     &amp; "}",""),"")),""),"")</f>
        <v>, isProcSetAllowedInPvP=1, dropMechanic={LIBSETS_DROP_MECHANIC_MAIL_PVP_REWARDS_FOR_THE_WORTHY,LIBSETS_DROP_MECHANIC_AP_ELITE_GEAR_LOCKBOX_MERCHANT}</v>
      </c>
      <c r="BG196" s="21" t="str">
        <f>IF(A196&lt;&gt;"",IF(F196&lt;&gt;"Not in the game (anymore)",
IF(OR(BA196&lt;&gt;"",BB196&lt;&gt;""),", addTooltip={" &amp; IF(BA196&lt;&gt;"","['en']='"&amp; BA196 &amp; "',","")  &amp; IF(AND(BA196&lt;&gt;"",BA196&lt;&gt;BB196), IF(BB196&lt;&gt;"","['de']='"&amp; BB196 &amp; "',",""),"") &amp; "},","")
&amp; "},"
&amp; IF(C196&lt;&gt;"",CONCATENATE(" --",C196," / ",B196,"   [",IF(R196&lt;&gt;"",R196,""),IF(AA196&lt;&gt;"",", "&amp;AA196,""),IF(AG196&lt;&gt;"",", "&amp;AG196,""),IF(AL196&lt;&gt;"",", "&amp;AL196,""),IF(AQ196&lt;&gt;"",", "&amp;AQ196,""),IF(AV196&lt;&gt;"",", "&amp;AV196,""),"]")),""),"")</f>
        <v>}, --Marksman\'s Crest / Wappen des Meisterschützen   [Cyrodiil, Cyrodiil]</v>
      </c>
    </row>
    <row r="197" spans="1:59" x14ac:dyDescent="0.25">
      <c r="A197" s="12">
        <v>235</v>
      </c>
      <c r="B197" t="s">
        <v>1038</v>
      </c>
      <c r="C197" t="s">
        <v>1039</v>
      </c>
      <c r="D197" s="3">
        <f>A197</f>
        <v>235</v>
      </c>
      <c r="G197" s="8" t="s">
        <v>1475</v>
      </c>
      <c r="I197" t="s">
        <v>91</v>
      </c>
      <c r="J197" t="s">
        <v>91</v>
      </c>
      <c r="K197">
        <v>-1</v>
      </c>
      <c r="L197">
        <v>-1</v>
      </c>
      <c r="M197">
        <v>-1</v>
      </c>
      <c r="O197" s="65" t="s">
        <v>125</v>
      </c>
      <c r="Q197" s="3">
        <f>IF(AND(G197&lt;&gt;"LIBSETS_SETTYPE_BATTLEGROUND",G197&lt;&gt;"LIBSETS_SETTYPE_SPECIAL"), IF(R197&lt;&gt;"",VLOOKUP(R197,'ESO zone constants'!$D$3:$H$10001,5,FALSE),""),"")</f>
        <v>181</v>
      </c>
      <c r="R197" t="str">
        <f>IF(AND(O197&lt;&gt;"",NOT(ISERROR(O197))),O197,
IF(AND(P197&lt;&gt;"",ISNUMBER(P197),P197&gt;0,NOT(ISNA(P197))),VLOOKUP(P197,'ESO zone constants'!$A$3:$D$9999,4,FALSE),
IF(AND(K197&lt;&gt;"",K197&gt;0,NOT(ISERROR(K197))),VLOOKUP(K197,'ESO dumped WayshrineInfo'!$K$3:$N$9994,4,FALSE),"")))</f>
        <v>Cyrodiil</v>
      </c>
      <c r="T197" s="19" t="str">
        <f>IF(AND(S197&lt;&gt;"",NOT(ISERROR(S197))),S197,IF(Q197&lt;&gt;"",IF(NOT(ISERROR(VLOOKUP(Q197,'ESO Dungeon constants'!$D$3:$H$9999,5,FALSE))),VLOOKUP(Q197,'ESO Dungeon constants'!$D$3:$I$9999,6,FALSE),VLOOKUP(Q197,'ESO zone constants'!$H$3:$K$9987,4,FALSE)),""))</f>
        <v>DLC_BASE_GAME</v>
      </c>
      <c r="U197" s="3" t="str">
        <f>IF(T197&lt;&gt;"",VLOOKUP(T197,'LibSets constants'!$B$4:$C$1003,2,FALSE),"")</f>
        <v>Included in base game</v>
      </c>
      <c r="V197" s="33" t="s">
        <v>1541</v>
      </c>
      <c r="Y197" s="65">
        <v>181</v>
      </c>
      <c r="Z197" s="3">
        <f>IF(AND(G197&lt;&gt;"LIBSETS_SETTYPE_BATTLEGROUND",G197&lt;&gt;"LIBSETS_SETTYPE_SPECIAL"),
IF(AND(Y197&lt;&gt;"",ISNUMBER(Y197),NOT(ISNA(Y197))),Y197,
   IF(AND(L197&lt;&gt;"",ISNUMBER(L197),L197&gt;0,NOT(ISNA(L197))),VLOOKUP(L197,'ESO dumped WayshrineInfo'!$K$3:$L$9994,2,FALSE),"")
),"")</f>
        <v>181</v>
      </c>
      <c r="AA197" t="str">
        <f>IF(AND(Z197&lt;&gt;"",ISNUMBER(Z197),NOT(ISNA(Z197))),VLOOKUP(Z197,'ESO zone constants'!$A$3:$D$9999,4,FALSE),"")</f>
        <v>Cyrodiil</v>
      </c>
      <c r="AB197" s="33" t="s">
        <v>2796</v>
      </c>
      <c r="AC197" s="43"/>
      <c r="AD197" s="43"/>
      <c r="AE197" s="43"/>
      <c r="AF197" s="3" t="str">
        <f>IF(AND(G197&lt;&gt;"LIBSETS_SETTYPE_BATTLEGROUND",G197&lt;&gt;"LIBSETS_SETTYPE_SPECIAL"),
IF(AND(AE197&lt;&gt;"",ISNUMBER(AE197),NOT(ISNA(AE197))),AE197,
   IF(AND(M197&lt;&gt;"",ISNUMBER(M197),M197&gt;0,NOT(ISNA(M197))),VLOOKUP(M197,'ESO dumped WayshrineInfo'!$K$3:$L$9994,2,FALSE),"")
),"")</f>
        <v/>
      </c>
      <c r="AG197" t="str">
        <f>IF(AND(AF197&lt;&gt;"",ISNUMBER(AF197),NOT(ISNA(AF197))),VLOOKUP(AF197,'ESO zone constants'!$A$3:$D$9999,4,FALSE),"")</f>
        <v/>
      </c>
      <c r="AH197" s="44"/>
      <c r="AI197" s="43"/>
      <c r="AJ197" s="43"/>
      <c r="AK197" s="3" t="str">
        <f>IF(AND(G197&lt;&gt;"LIBSETS_SETTYPE_BATTLEGROUND",G197&lt;&gt;"LIBSETS_SETTYPE_SPECIAL"),IF(AL197&lt;&gt;"",VLOOKUP(AL197,'ESO zone constants'!$D$3:$H$4953,5,FALSE),""),"")</f>
        <v/>
      </c>
      <c r="AM197" s="44"/>
      <c r="AN197" s="43"/>
      <c r="AO197" s="43"/>
      <c r="AP197" s="3" t="str">
        <f>IF(AND(G197&lt;&gt;"LIBSETS_SETTYPE_BATTLEGROUND",G197&lt;&gt;"LIBSETS_SETTYPE_SPECIAL"),IF(AQ197&lt;&gt;"",VLOOKUP(AQ197,'ESO zone constants'!$D$3:$H$4953,5,FALSE),""),"")</f>
        <v/>
      </c>
      <c r="AR197" s="44"/>
      <c r="AS197" s="43"/>
      <c r="AT197" s="43"/>
      <c r="AU197" s="3" t="str">
        <f>IF(AND(G197&lt;&gt;"LIBSETS_SETTYPE_BATTLEGROUND",G197&lt;&gt;"LIBSETS_SETTYPE_SPECIAL"),IF(AV197&lt;&gt;"",VLOOKUP(AV197,'ESO zone constants'!$D$3:$H$4953,5,FALSE),""),"")</f>
        <v/>
      </c>
      <c r="AW197" s="44"/>
      <c r="AX197" s="43"/>
      <c r="AY197" s="43"/>
      <c r="AZ197" s="83" t="s">
        <v>2667</v>
      </c>
      <c r="BA197" s="83"/>
      <c r="BB197" s="83"/>
      <c r="BC197" s="21" t="str">
        <f>IF(A197="???","--","")&amp;IF(F197&lt;&gt;"Not in the game (anymore)",IF(A197&lt;&gt;"",CONCATENATE("[",A197,"] = {wayshrines={")&amp;IF(K197&lt;&gt;"",CONCATENATE(K197,","),"")&amp;IF(L197&lt;&gt;"",CONCATENATE(L197,","),"")&amp;IF(M197&lt;&gt;"",CONCATENATE(M197,","),"")&amp;CONCATENATE("}")&amp;IF(VALUE(N197)&gt;0,CONCATENATE(", traitsNeeded=",N197),"")&amp;CONCATENATE(", dlcId=",IF(T197&lt;&gt;"",T197,"DLC_BASE_GAME")),""),"")</f>
        <v>[235] = {wayshrines={-1,-1,-1,}, dlcId=DLC_BASE_GAME</v>
      </c>
      <c r="BD197" s="21" t="str">
        <f>IF(F197&lt;&gt;"Not in the game (anymore)",IF(A197&lt;&gt;"",IF(Q197&lt;&gt;"",CONCATENATE(", zoneIds={",Q197),"")&amp;IF(Z197&lt;&gt;"",CONCATENATE(",",Z197),"")&amp;IF(AF197&lt;&gt;"",CONCATENATE(",",AF197),"")&amp;IF(AK197&lt;&gt;"",CONCATENATE(",",AK197),"")&amp;IF(AP197&lt;&gt;"",CONCATENATE(",",AP197),"")&amp;IF(AU197&lt;&gt;"",CONCATENATE(",",AU197),"")&amp;IF(Q197&lt;&gt;"",CONCATENATE("}",""),"")&amp;IF(OR(I197="true",I197="false",I197&lt;&gt;""), CONCATENATE(", veteran=", I197), ""),""),"")</f>
        <v>, zoneIds={181,181}, veteran=false</v>
      </c>
      <c r="BE197" s="21" t="str">
        <f>IF(A197&lt;&gt;"",IF(F197&lt;&gt;"Not in the game (anymore)",IF(A197&lt;&gt;"",", setType="&amp;G197,"")&amp;IF(J197="true",", multiTrialSet=true",""),"")
&amp; IF(AND(H197&lt;&gt;"",ISNUMBER(H197)),", undauntedChestId=" &amp; H197,""),"")</f>
        <v>, setType=LIBSETS_SETTYPE_CYRODIIL</v>
      </c>
      <c r="BF197" s="21" t="str">
        <f>IF(A197&lt;&gt;"",IF(F197&lt;&gt;"Not in the game (anymore)",IF(AZ197&lt;&gt;"",", isProcSetAllowedInPvP="&amp; AZ197,"")
&amp; IF(F197&lt;&gt;"Not in the game (anymore)",
  IF(V197&lt;&gt;"",", dropMechanic={"&amp;V197&amp;IF(AB197&lt;&gt;"",","&amp;AB197,"")&amp;IF(AH197&lt;&gt;"",","&amp;AH197,"")&amp;IF(AM197&lt;&gt;"",","&amp;AM197,"")&amp;IF(AR197&lt;&gt;"",","&amp;AR197,"")&amp;IF(AW197&lt;&gt;"",","&amp;AW197,"")&amp;"}"
     &amp;IF(OR(W197&lt;&gt;"",AC197&lt;&gt;"",AI197&lt;&gt;"",AN197&lt;&gt;"",AS197&lt;&gt;"",AX197&lt;&gt;"",X197&lt;&gt;"",AD197&lt;&gt;"",AJ197&lt;&gt;"",AO197&lt;&gt;"",AT197&lt;&gt;"",AY197&lt;&gt;""),", dropMechanicDropLocationNames={"
        &amp; IF(OR(W197&lt;&gt;"",AC197&lt;&gt;"",AI197&lt;&gt;"",AN197&lt;&gt;"",AS197&lt;&gt;"",AX197&lt;&gt;""),"['en']={"&amp;IF(W197&lt;&gt;"","'"&amp;W197&amp;"',","'',")&amp;IF(AC197&lt;&gt;"","'"&amp;AC197&amp;"',","'',")&amp;IF(AI197&lt;&gt;"","'"&amp;AI197&amp;"',","'',")&amp;IF(AN197&lt;&gt;"","'"&amp;AN197&amp;"',","'',")&amp;IF(AS197&lt;&gt;"","'"&amp;AS197&amp;"',","'',")&amp;IF(AX197&lt;&gt;"","'"&amp;AX197&amp;"',","'',")&amp;"},","")
        &amp; IF(OR(X197&lt;&gt;"",AD197&lt;&gt;"",AJ197&lt;&gt;"",AO197&lt;&gt;"",AT197&lt;&gt;"",AY197&lt;&gt;""),"['de']={"&amp;IF(X197&lt;&gt;"","'"&amp;X197&amp;"',","'',")&amp;IF(AD197&lt;&gt;"","'"&amp;AD197&amp;"',","'',")&amp;IF(AJ197&lt;&gt;"","'"&amp;AJ197&amp;"',","'',")&amp;IF(AO197&lt;&gt;"","'"&amp;AO197&amp;"',","'',")&amp;IF(AT197&lt;&gt;"","'"&amp;AT197&amp;"',","'',")&amp;IF(AY197&lt;&gt;"","'"&amp;AY197&amp;"',","'',")&amp;"},","")
     &amp; "}",""),"")),""),"")</f>
        <v>, dropMechanic={LIBSETS_DROP_MECHANIC_MAIL_PVP_REWARDS_FOR_THE_WORTHY,LIBSETS_DROP_MECHANIC_AP_ELITE_GEAR_LOCKBOX_MERCHANT}</v>
      </c>
      <c r="BG197" s="21" t="str">
        <f>IF(A197&lt;&gt;"",IF(F197&lt;&gt;"Not in the game (anymore)",
IF(OR(BA197&lt;&gt;"",BB197&lt;&gt;""),", addTooltip={" &amp; IF(BA197&lt;&gt;"","['en']='"&amp; BA197 &amp; "',","")  &amp; IF(AND(BA197&lt;&gt;"",BA197&lt;&gt;BB197), IF(BB197&lt;&gt;"","['de']='"&amp; BB197 &amp; "',",""),"") &amp; "},","")
&amp; "},"
&amp; IF(C197&lt;&gt;"",CONCATENATE(" --",C197," / ",B197,"   [",IF(R197&lt;&gt;"",R197,""),IF(AA197&lt;&gt;"",", "&amp;AA197,""),IF(AG197&lt;&gt;"",", "&amp;AG197,""),IF(AL197&lt;&gt;"",", "&amp;AL197,""),IF(AQ197&lt;&gt;"",", "&amp;AQ197,""),IF(AV197&lt;&gt;"",", "&amp;AV197,""),"]")),""),"")</f>
        <v>}, --Robes of Transmutation / Roben der Transmutation   [Cyrodiil, Cyrodiil]</v>
      </c>
    </row>
    <row r="198" spans="1:59" x14ac:dyDescent="0.25">
      <c r="A198" s="12">
        <v>236</v>
      </c>
      <c r="B198" t="s">
        <v>1040</v>
      </c>
      <c r="C198" t="s">
        <v>1041</v>
      </c>
      <c r="D198" s="3">
        <f>A198</f>
        <v>236</v>
      </c>
      <c r="G198" s="8" t="s">
        <v>1475</v>
      </c>
      <c r="I198" t="s">
        <v>91</v>
      </c>
      <c r="J198" t="s">
        <v>91</v>
      </c>
      <c r="K198">
        <v>-1</v>
      </c>
      <c r="L198">
        <v>-1</v>
      </c>
      <c r="M198">
        <v>-1</v>
      </c>
      <c r="O198" s="65" t="s">
        <v>125</v>
      </c>
      <c r="Q198" s="3">
        <f>IF(AND(G198&lt;&gt;"LIBSETS_SETTYPE_BATTLEGROUND",G198&lt;&gt;"LIBSETS_SETTYPE_SPECIAL"), IF(R198&lt;&gt;"",VLOOKUP(R198,'ESO zone constants'!$D$3:$H$10001,5,FALSE),""),"")</f>
        <v>181</v>
      </c>
      <c r="R198" t="str">
        <f>IF(AND(O198&lt;&gt;"",NOT(ISERROR(O198))),O198,
IF(AND(P198&lt;&gt;"",ISNUMBER(P198),P198&gt;0,NOT(ISNA(P198))),VLOOKUP(P198,'ESO zone constants'!$A$3:$D$9999,4,FALSE),
IF(AND(K198&lt;&gt;"",K198&gt;0,NOT(ISERROR(K198))),VLOOKUP(K198,'ESO dumped WayshrineInfo'!$K$3:$N$9994,4,FALSE),"")))</f>
        <v>Cyrodiil</v>
      </c>
      <c r="T198" s="19" t="str">
        <f>IF(AND(S198&lt;&gt;"",NOT(ISERROR(S198))),S198,IF(Q198&lt;&gt;"",IF(NOT(ISERROR(VLOOKUP(Q198,'ESO Dungeon constants'!$D$3:$H$9999,5,FALSE))),VLOOKUP(Q198,'ESO Dungeon constants'!$D$3:$I$9999,6,FALSE),VLOOKUP(Q198,'ESO zone constants'!$H$3:$K$9987,4,FALSE)),""))</f>
        <v>DLC_BASE_GAME</v>
      </c>
      <c r="U198" s="3" t="str">
        <f>IF(T198&lt;&gt;"",VLOOKUP(T198,'LibSets constants'!$B$4:$C$1003,2,FALSE),"")</f>
        <v>Included in base game</v>
      </c>
      <c r="V198" s="33" t="s">
        <v>2796</v>
      </c>
      <c r="Y198" s="65"/>
      <c r="Z198" s="3" t="str">
        <f>IF(AND(G198&lt;&gt;"LIBSETS_SETTYPE_BATTLEGROUND",G198&lt;&gt;"LIBSETS_SETTYPE_SPECIAL"),
IF(AND(Y198&lt;&gt;"",ISNUMBER(Y198),NOT(ISNA(Y198))),Y198,
   IF(AND(L198&lt;&gt;"",ISNUMBER(L198),L198&gt;0,NOT(ISNA(L198))),VLOOKUP(L198,'ESO dumped WayshrineInfo'!$K$3:$L$9994,2,FALSE),"")
),"")</f>
        <v/>
      </c>
      <c r="AA198" t="str">
        <f>IF(AND(Z198&lt;&gt;"",ISNUMBER(Z198),NOT(ISNA(Z198))),VLOOKUP(Z198,'ESO zone constants'!$A$3:$D$9999,4,FALSE),"")</f>
        <v/>
      </c>
      <c r="AC198" s="43" t="str">
        <f>IF(AB198&lt;&gt;"",IF(AB198&lt;&gt;"LIBSETS_DROP_MECHANIC_MONSTER_NAME",VLOOKUP(AB198,'LibSets constants'!$I$4:$L$1003,3,FALSE),""),"")</f>
        <v/>
      </c>
      <c r="AD198" s="43" t="str">
        <f>IF(AB198&lt;&gt;"",IF(AB198&lt;&gt;"LIBSETS_DROP_MECHANIC_MONSTER_NAME",VLOOKUP(AB198,'LibSets constants'!$I$4:$L$1003,4,FALSE),""),"")</f>
        <v/>
      </c>
      <c r="AE198" s="43"/>
      <c r="AF198" s="3" t="str">
        <f>IF(AND(G198&lt;&gt;"LIBSETS_SETTYPE_BATTLEGROUND",G198&lt;&gt;"LIBSETS_SETTYPE_SPECIAL"),
IF(AND(AE198&lt;&gt;"",ISNUMBER(AE198),NOT(ISNA(AE198))),AE198,
   IF(AND(M198&lt;&gt;"",ISNUMBER(M198),M198&gt;0,NOT(ISNA(M198))),VLOOKUP(M198,'ESO dumped WayshrineInfo'!$K$3:$L$9994,2,FALSE),"")
),"")</f>
        <v/>
      </c>
      <c r="AG198" t="str">
        <f>IF(AND(AF198&lt;&gt;"",ISNUMBER(AF198),NOT(ISNA(AF198))),VLOOKUP(AF198,'ESO zone constants'!$A$3:$D$9999,4,FALSE),"")</f>
        <v/>
      </c>
      <c r="AH198" s="44"/>
      <c r="AI198" s="43"/>
      <c r="AJ198" s="43"/>
      <c r="AK198" s="3" t="str">
        <f>IF(AND(G198&lt;&gt;"LIBSETS_SETTYPE_BATTLEGROUND",G198&lt;&gt;"LIBSETS_SETTYPE_SPECIAL"),IF(AL198&lt;&gt;"",VLOOKUP(AL198,'ESO zone constants'!$D$3:$H$4953,5,FALSE),""),"")</f>
        <v/>
      </c>
      <c r="AM198" s="44"/>
      <c r="AN198" s="43"/>
      <c r="AO198" s="43"/>
      <c r="AP198" s="3" t="str">
        <f>IF(AND(G198&lt;&gt;"LIBSETS_SETTYPE_BATTLEGROUND",G198&lt;&gt;"LIBSETS_SETTYPE_SPECIAL"),IF(AQ198&lt;&gt;"",VLOOKUP(AQ198,'ESO zone constants'!$D$3:$H$4953,5,FALSE),""),"")</f>
        <v/>
      </c>
      <c r="AR198" s="44"/>
      <c r="AS198" s="43"/>
      <c r="AT198" s="43"/>
      <c r="AU198" s="3" t="str">
        <f>IF(AND(G198&lt;&gt;"LIBSETS_SETTYPE_BATTLEGROUND",G198&lt;&gt;"LIBSETS_SETTYPE_SPECIAL"),IF(AV198&lt;&gt;"",VLOOKUP(AV198,'ESO zone constants'!$D$3:$H$4953,5,FALSE),""),"")</f>
        <v/>
      </c>
      <c r="AW198" s="44"/>
      <c r="AX198" s="43"/>
      <c r="AY198" s="43"/>
      <c r="AZ198" s="83" t="s">
        <v>2667</v>
      </c>
      <c r="BA198" s="83"/>
      <c r="BB198" s="83"/>
      <c r="BC198" s="21" t="str">
        <f>IF(A198="???","--","")&amp;IF(F198&lt;&gt;"Not in the game (anymore)",IF(A198&lt;&gt;"",CONCATENATE("[",A198,"] = {wayshrines={")&amp;IF(K198&lt;&gt;"",CONCATENATE(K198,","),"")&amp;IF(L198&lt;&gt;"",CONCATENATE(L198,","),"")&amp;IF(M198&lt;&gt;"",CONCATENATE(M198,","),"")&amp;CONCATENATE("}")&amp;IF(VALUE(N198)&gt;0,CONCATENATE(", traitsNeeded=",N198),"")&amp;CONCATENATE(", dlcId=",IF(T198&lt;&gt;"",T198,"DLC_BASE_GAME")),""),"")</f>
        <v>[236] = {wayshrines={-1,-1,-1,}, dlcId=DLC_BASE_GAME</v>
      </c>
      <c r="BD198" s="21" t="str">
        <f>IF(F198&lt;&gt;"Not in the game (anymore)",IF(A198&lt;&gt;"",IF(Q198&lt;&gt;"",CONCATENATE(", zoneIds={",Q198),"")&amp;IF(Z198&lt;&gt;"",CONCATENATE(",",Z198),"")&amp;IF(AF198&lt;&gt;"",CONCATENATE(",",AF198),"")&amp;IF(AK198&lt;&gt;"",CONCATENATE(",",AK198),"")&amp;IF(AP198&lt;&gt;"",CONCATENATE(",",AP198),"")&amp;IF(AU198&lt;&gt;"",CONCATENATE(",",AU198),"")&amp;IF(Q198&lt;&gt;"",CONCATENATE("}",""),"")&amp;IF(OR(I198="true",I198="false",I198&lt;&gt;""), CONCATENATE(", veteran=", I198), ""),""),"")</f>
        <v>, zoneIds={181}, veteran=false</v>
      </c>
      <c r="BE198" s="21" t="str">
        <f>IF(A198&lt;&gt;"",IF(F198&lt;&gt;"Not in the game (anymore)",IF(A198&lt;&gt;"",", setType="&amp;G198,"")&amp;IF(J198="true",", multiTrialSet=true",""),"")
&amp; IF(AND(H198&lt;&gt;"",ISNUMBER(H198)),", undauntedChestId=" &amp; H198,""),"")</f>
        <v>, setType=LIBSETS_SETTYPE_CYRODIIL</v>
      </c>
      <c r="BF198" s="21" t="str">
        <f>IF(A198&lt;&gt;"",IF(F198&lt;&gt;"Not in the game (anymore)",IF(AZ198&lt;&gt;"",", isProcSetAllowedInPvP="&amp; AZ198,"")
&amp; IF(F198&lt;&gt;"Not in the game (anymore)",
  IF(V198&lt;&gt;"",", dropMechanic={"&amp;V198&amp;IF(AB198&lt;&gt;"",","&amp;AB198,"")&amp;IF(AH198&lt;&gt;"",","&amp;AH198,"")&amp;IF(AM198&lt;&gt;"",","&amp;AM198,"")&amp;IF(AR198&lt;&gt;"",","&amp;AR198,"")&amp;IF(AW198&lt;&gt;"",","&amp;AW198,"")&amp;"}"
     &amp;IF(OR(W198&lt;&gt;"",AC198&lt;&gt;"",AI198&lt;&gt;"",AN198&lt;&gt;"",AS198&lt;&gt;"",AX198&lt;&gt;"",X198&lt;&gt;"",AD198&lt;&gt;"",AJ198&lt;&gt;"",AO198&lt;&gt;"",AT198&lt;&gt;"",AY198&lt;&gt;""),", dropMechanicDropLocationNames={"
        &amp; IF(OR(W198&lt;&gt;"",AC198&lt;&gt;"",AI198&lt;&gt;"",AN198&lt;&gt;"",AS198&lt;&gt;"",AX198&lt;&gt;""),"['en']={"&amp;IF(W198&lt;&gt;"","'"&amp;W198&amp;"',","'',")&amp;IF(AC198&lt;&gt;"","'"&amp;AC198&amp;"',","'',")&amp;IF(AI198&lt;&gt;"","'"&amp;AI198&amp;"',","'',")&amp;IF(AN198&lt;&gt;"","'"&amp;AN198&amp;"',","'',")&amp;IF(AS198&lt;&gt;"","'"&amp;AS198&amp;"',","'',")&amp;IF(AX198&lt;&gt;"","'"&amp;AX198&amp;"',","'',")&amp;"},","")
        &amp; IF(OR(X198&lt;&gt;"",AD198&lt;&gt;"",AJ198&lt;&gt;"",AO198&lt;&gt;"",AT198&lt;&gt;"",AY198&lt;&gt;""),"['de']={"&amp;IF(X198&lt;&gt;"","'"&amp;X198&amp;"',","'',")&amp;IF(AD198&lt;&gt;"","'"&amp;AD198&amp;"',","'',")&amp;IF(AJ198&lt;&gt;"","'"&amp;AJ198&amp;"',","'',")&amp;IF(AO198&lt;&gt;"","'"&amp;AO198&amp;"',","'',")&amp;IF(AT198&lt;&gt;"","'"&amp;AT198&amp;"',","'',")&amp;IF(AY198&lt;&gt;"","'"&amp;AY198&amp;"',","'',")&amp;"},","")
     &amp; "}",""),"")),""),"")</f>
        <v>, dropMechanic={LIBSETS_DROP_MECHANIC_AP_ELITE_GEAR_LOCKBOX_MERCHANT}</v>
      </c>
      <c r="BG198" s="21" t="str">
        <f>IF(A198&lt;&gt;"",IF(F198&lt;&gt;"Not in the game (anymore)",
IF(OR(BA198&lt;&gt;"",BB198&lt;&gt;""),", addTooltip={" &amp; IF(BA198&lt;&gt;"","['en']='"&amp; BA198 &amp; "',","")  &amp; IF(AND(BA198&lt;&gt;"",BA198&lt;&gt;BB198), IF(BB198&lt;&gt;"","['de']='"&amp; BB198 &amp; "',",""),"") &amp; "},","")
&amp; "},"
&amp; IF(C198&lt;&gt;"",CONCATENATE(" --",C198," / ",B198,"   [",IF(R198&lt;&gt;"",R198,""),IF(AA198&lt;&gt;"",", "&amp;AA198,""),IF(AG198&lt;&gt;"",", "&amp;AG198,""),IF(AL198&lt;&gt;"",", "&amp;AL198,""),IF(AQ198&lt;&gt;"",", "&amp;AQ198,""),IF(AV198&lt;&gt;"",", "&amp;AV198,""),"]")),""),"")</f>
        <v>}, --Vicious Death / Grausamer Tod   [Cyrodiil]</v>
      </c>
    </row>
    <row r="199" spans="1:59" x14ac:dyDescent="0.25">
      <c r="A199" s="12">
        <v>237</v>
      </c>
      <c r="B199" t="s">
        <v>1042</v>
      </c>
      <c r="C199" t="s">
        <v>2601</v>
      </c>
      <c r="D199" s="3">
        <f>A199</f>
        <v>237</v>
      </c>
      <c r="G199" s="8" t="s">
        <v>1475</v>
      </c>
      <c r="I199" t="s">
        <v>91</v>
      </c>
      <c r="J199" t="s">
        <v>91</v>
      </c>
      <c r="K199">
        <v>-1</v>
      </c>
      <c r="L199">
        <v>-1</v>
      </c>
      <c r="M199">
        <v>-1</v>
      </c>
      <c r="O199" s="65" t="s">
        <v>125</v>
      </c>
      <c r="Q199" s="3">
        <f>IF(AND(G199&lt;&gt;"LIBSETS_SETTYPE_BATTLEGROUND",G199&lt;&gt;"LIBSETS_SETTYPE_SPECIAL"), IF(R199&lt;&gt;"",VLOOKUP(R199,'ESO zone constants'!$D$3:$H$10001,5,FALSE),""),"")</f>
        <v>181</v>
      </c>
      <c r="R199" t="str">
        <f>IF(AND(O199&lt;&gt;"",NOT(ISERROR(O199))),O199,
IF(AND(P199&lt;&gt;"",ISNUMBER(P199),P199&gt;0,NOT(ISNA(P199))),VLOOKUP(P199,'ESO zone constants'!$A$3:$D$9999,4,FALSE),
IF(AND(K199&lt;&gt;"",K199&gt;0,NOT(ISERROR(K199))),VLOOKUP(K199,'ESO dumped WayshrineInfo'!$K$3:$N$9994,4,FALSE),"")))</f>
        <v>Cyrodiil</v>
      </c>
      <c r="T199" s="19" t="str">
        <f>IF(AND(S199&lt;&gt;"",NOT(ISERROR(S199))),S199,IF(Q199&lt;&gt;"",IF(NOT(ISERROR(VLOOKUP(Q199,'ESO Dungeon constants'!$D$3:$H$9999,5,FALSE))),VLOOKUP(Q199,'ESO Dungeon constants'!$D$3:$I$9999,6,FALSE),VLOOKUP(Q199,'ESO zone constants'!$H$3:$K$9987,4,FALSE)),""))</f>
        <v>DLC_BASE_GAME</v>
      </c>
      <c r="U199" s="3" t="str">
        <f>IF(T199&lt;&gt;"",VLOOKUP(T199,'LibSets constants'!$B$4:$C$1003,2,FALSE),"")</f>
        <v>Included in base game</v>
      </c>
      <c r="V199" s="33" t="s">
        <v>1541</v>
      </c>
      <c r="Y199" s="65">
        <v>181</v>
      </c>
      <c r="Z199" s="3">
        <f>IF(AND(G199&lt;&gt;"LIBSETS_SETTYPE_BATTLEGROUND",G199&lt;&gt;"LIBSETS_SETTYPE_SPECIAL"),
IF(AND(Y199&lt;&gt;"",ISNUMBER(Y199),NOT(ISNA(Y199))),Y199,
   IF(AND(L199&lt;&gt;"",ISNUMBER(L199),L199&gt;0,NOT(ISNA(L199))),VLOOKUP(L199,'ESO dumped WayshrineInfo'!$K$3:$L$9994,2,FALSE),"")
),"")</f>
        <v>181</v>
      </c>
      <c r="AA199" t="str">
        <f>IF(AND(Z199&lt;&gt;"",ISNUMBER(Z199),NOT(ISNA(Z199))),VLOOKUP(Z199,'ESO zone constants'!$A$3:$D$9999,4,FALSE),"")</f>
        <v>Cyrodiil</v>
      </c>
      <c r="AB199" s="33" t="s">
        <v>2796</v>
      </c>
      <c r="AC199" s="43"/>
      <c r="AD199" s="43"/>
      <c r="AE199" s="43"/>
      <c r="AF199" s="3" t="str">
        <f>IF(AND(G199&lt;&gt;"LIBSETS_SETTYPE_BATTLEGROUND",G199&lt;&gt;"LIBSETS_SETTYPE_SPECIAL"),
IF(AND(AE199&lt;&gt;"",ISNUMBER(AE199),NOT(ISNA(AE199))),AE199,
   IF(AND(M199&lt;&gt;"",ISNUMBER(M199),M199&gt;0,NOT(ISNA(M199))),VLOOKUP(M199,'ESO dumped WayshrineInfo'!$K$3:$L$9994,2,FALSE),"")
),"")</f>
        <v/>
      </c>
      <c r="AG199" t="str">
        <f>IF(AND(AF199&lt;&gt;"",ISNUMBER(AF199),NOT(ISNA(AF199))),VLOOKUP(AF199,'ESO zone constants'!$A$3:$D$9999,4,FALSE),"")</f>
        <v/>
      </c>
      <c r="AH199" s="44"/>
      <c r="AI199" s="43"/>
      <c r="AJ199" s="43"/>
      <c r="AK199" s="3" t="str">
        <f>IF(AND(G199&lt;&gt;"LIBSETS_SETTYPE_BATTLEGROUND",G199&lt;&gt;"LIBSETS_SETTYPE_SPECIAL"),IF(AL199&lt;&gt;"",VLOOKUP(AL199,'ESO zone constants'!$D$3:$H$4953,5,FALSE),""),"")</f>
        <v/>
      </c>
      <c r="AM199" s="44"/>
      <c r="AN199" s="43"/>
      <c r="AO199" s="43"/>
      <c r="AP199" s="3" t="str">
        <f>IF(AND(G199&lt;&gt;"LIBSETS_SETTYPE_BATTLEGROUND",G199&lt;&gt;"LIBSETS_SETTYPE_SPECIAL"),IF(AQ199&lt;&gt;"",VLOOKUP(AQ199,'ESO zone constants'!$D$3:$H$4953,5,FALSE),""),"")</f>
        <v/>
      </c>
      <c r="AR199" s="44"/>
      <c r="AS199" s="43"/>
      <c r="AT199" s="43"/>
      <c r="AU199" s="3" t="str">
        <f>IF(AND(G199&lt;&gt;"LIBSETS_SETTYPE_BATTLEGROUND",G199&lt;&gt;"LIBSETS_SETTYPE_SPECIAL"),IF(AV199&lt;&gt;"",VLOOKUP(AV199,'ESO zone constants'!$D$3:$H$4953,5,FALSE),""),"")</f>
        <v/>
      </c>
      <c r="AW199" s="44"/>
      <c r="AX199" s="43"/>
      <c r="AY199" s="43"/>
      <c r="AZ199" s="83" t="s">
        <v>2668</v>
      </c>
      <c r="BA199" s="83"/>
      <c r="BB199" s="83"/>
      <c r="BC199" s="21" t="str">
        <f>IF(A199="???","--","")&amp;IF(F199&lt;&gt;"Not in the game (anymore)",IF(A199&lt;&gt;"",CONCATENATE("[",A199,"] = {wayshrines={")&amp;IF(K199&lt;&gt;"",CONCATENATE(K199,","),"")&amp;IF(L199&lt;&gt;"",CONCATENATE(L199,","),"")&amp;IF(M199&lt;&gt;"",CONCATENATE(M199,","),"")&amp;CONCATENATE("}")&amp;IF(VALUE(N199)&gt;0,CONCATENATE(", traitsNeeded=",N199),"")&amp;CONCATENATE(", dlcId=",IF(T199&lt;&gt;"",T199,"DLC_BASE_GAME")),""),"")</f>
        <v>[237] = {wayshrines={-1,-1,-1,}, dlcId=DLC_BASE_GAME</v>
      </c>
      <c r="BD199" s="21" t="str">
        <f>IF(F199&lt;&gt;"Not in the game (anymore)",IF(A199&lt;&gt;"",IF(Q199&lt;&gt;"",CONCATENATE(", zoneIds={",Q199),"")&amp;IF(Z199&lt;&gt;"",CONCATENATE(",",Z199),"")&amp;IF(AF199&lt;&gt;"",CONCATENATE(",",AF199),"")&amp;IF(AK199&lt;&gt;"",CONCATENATE(",",AK199),"")&amp;IF(AP199&lt;&gt;"",CONCATENATE(",",AP199),"")&amp;IF(AU199&lt;&gt;"",CONCATENATE(",",AU199),"")&amp;IF(Q199&lt;&gt;"",CONCATENATE("}",""),"")&amp;IF(OR(I199="true",I199="false",I199&lt;&gt;""), CONCATENATE(", veteran=", I199), ""),""),"")</f>
        <v>, zoneIds={181,181}, veteran=false</v>
      </c>
      <c r="BE199" s="21" t="str">
        <f>IF(A199&lt;&gt;"",IF(F199&lt;&gt;"Not in the game (anymore)",IF(A199&lt;&gt;"",", setType="&amp;G199,"")&amp;IF(J199="true",", multiTrialSet=true",""),"")
&amp; IF(AND(H199&lt;&gt;"",ISNUMBER(H199)),", undauntedChestId=" &amp; H199,""),"")</f>
        <v>, setType=LIBSETS_SETTYPE_CYRODIIL</v>
      </c>
      <c r="BF199" s="21" t="str">
        <f>IF(A199&lt;&gt;"",IF(F199&lt;&gt;"Not in the game (anymore)",IF(AZ199&lt;&gt;"",", isProcSetAllowedInPvP="&amp; AZ199,"")
&amp; IF(F199&lt;&gt;"Not in the game (anymore)",
  IF(V199&lt;&gt;"",", dropMechanic={"&amp;V199&amp;IF(AB199&lt;&gt;"",","&amp;AB199,"")&amp;IF(AH199&lt;&gt;"",","&amp;AH199,"")&amp;IF(AM199&lt;&gt;"",","&amp;AM199,"")&amp;IF(AR199&lt;&gt;"",","&amp;AR199,"")&amp;IF(AW199&lt;&gt;"",","&amp;AW199,"")&amp;"}"
     &amp;IF(OR(W199&lt;&gt;"",AC199&lt;&gt;"",AI199&lt;&gt;"",AN199&lt;&gt;"",AS199&lt;&gt;"",AX199&lt;&gt;"",X199&lt;&gt;"",AD199&lt;&gt;"",AJ199&lt;&gt;"",AO199&lt;&gt;"",AT199&lt;&gt;"",AY199&lt;&gt;""),", dropMechanicDropLocationNames={"
        &amp; IF(OR(W199&lt;&gt;"",AC199&lt;&gt;"",AI199&lt;&gt;"",AN199&lt;&gt;"",AS199&lt;&gt;"",AX199&lt;&gt;""),"['en']={"&amp;IF(W199&lt;&gt;"","'"&amp;W199&amp;"',","'',")&amp;IF(AC199&lt;&gt;"","'"&amp;AC199&amp;"',","'',")&amp;IF(AI199&lt;&gt;"","'"&amp;AI199&amp;"',","'',")&amp;IF(AN199&lt;&gt;"","'"&amp;AN199&amp;"',","'',")&amp;IF(AS199&lt;&gt;"","'"&amp;AS199&amp;"',","'',")&amp;IF(AX199&lt;&gt;"","'"&amp;AX199&amp;"',","'',")&amp;"},","")
        &amp; IF(OR(X199&lt;&gt;"",AD199&lt;&gt;"",AJ199&lt;&gt;"",AO199&lt;&gt;"",AT199&lt;&gt;"",AY199&lt;&gt;""),"['de']={"&amp;IF(X199&lt;&gt;"","'"&amp;X199&amp;"',","'',")&amp;IF(AD199&lt;&gt;"","'"&amp;AD199&amp;"',","'',")&amp;IF(AJ199&lt;&gt;"","'"&amp;AJ199&amp;"',","'',")&amp;IF(AO199&lt;&gt;"","'"&amp;AO199&amp;"',","'',")&amp;IF(AT199&lt;&gt;"","'"&amp;AT199&amp;"',","'',")&amp;IF(AY199&lt;&gt;"","'"&amp;AY199&amp;"',","'',")&amp;"},","")
     &amp; "}",""),"")),""),"")</f>
        <v>, isProcSetAllowedInPvP=1, dropMechanic={LIBSETS_DROP_MECHANIC_MAIL_PVP_REWARDS_FOR_THE_WORTHY,LIBSETS_DROP_MECHANIC_AP_ELITE_GEAR_LOCKBOX_MERCHANT}</v>
      </c>
      <c r="BG199" s="21" t="str">
        <f>IF(A199&lt;&gt;"",IF(F199&lt;&gt;"Not in the game (anymore)",
IF(OR(BA199&lt;&gt;"",BB199&lt;&gt;""),", addTooltip={" &amp; IF(BA199&lt;&gt;"","['en']='"&amp; BA199 &amp; "',","")  &amp; IF(AND(BA199&lt;&gt;"",BA199&lt;&gt;BB199), IF(BB199&lt;&gt;"","['de']='"&amp; BB199 &amp; "',",""),"") &amp; "},","")
&amp; "},"
&amp; IF(C199&lt;&gt;"",CONCATENATE(" --",C199," / ",B199,"   [",IF(R199&lt;&gt;"",R199,""),IF(AA199&lt;&gt;"",", "&amp;AA199,""),IF(AG199&lt;&gt;"",", "&amp;AG199,""),IF(AL199&lt;&gt;"",", "&amp;AL199,""),IF(AQ199&lt;&gt;"",", "&amp;AQ199,""),IF(AV199&lt;&gt;"",", "&amp;AV199,""),"]")),""),"")</f>
        <v>}, --Leki\'s Focus / Lekis Fokus   [Cyrodiil, Cyrodiil]</v>
      </c>
    </row>
    <row r="200" spans="1:59" x14ac:dyDescent="0.25">
      <c r="A200" s="12">
        <v>238</v>
      </c>
      <c r="B200" t="s">
        <v>1043</v>
      </c>
      <c r="C200" t="s">
        <v>2602</v>
      </c>
      <c r="D200" s="3">
        <f>A200</f>
        <v>238</v>
      </c>
      <c r="G200" s="8" t="s">
        <v>1475</v>
      </c>
      <c r="I200" t="s">
        <v>91</v>
      </c>
      <c r="J200" t="s">
        <v>91</v>
      </c>
      <c r="K200">
        <v>-1</v>
      </c>
      <c r="L200">
        <v>-1</v>
      </c>
      <c r="M200">
        <v>-1</v>
      </c>
      <c r="O200" s="65" t="s">
        <v>125</v>
      </c>
      <c r="Q200" s="3">
        <f>IF(AND(G200&lt;&gt;"LIBSETS_SETTYPE_BATTLEGROUND",G200&lt;&gt;"LIBSETS_SETTYPE_SPECIAL"), IF(R200&lt;&gt;"",VLOOKUP(R200,'ESO zone constants'!$D$3:$H$10001,5,FALSE),""),"")</f>
        <v>181</v>
      </c>
      <c r="R200" t="str">
        <f>IF(AND(O200&lt;&gt;"",NOT(ISERROR(O200))),O200,
IF(AND(P200&lt;&gt;"",ISNUMBER(P200),P200&gt;0,NOT(ISNA(P200))),VLOOKUP(P200,'ESO zone constants'!$A$3:$D$9999,4,FALSE),
IF(AND(K200&lt;&gt;"",K200&gt;0,NOT(ISERROR(K200))),VLOOKUP(K200,'ESO dumped WayshrineInfo'!$K$3:$N$9994,4,FALSE),"")))</f>
        <v>Cyrodiil</v>
      </c>
      <c r="T200" s="19" t="str">
        <f>IF(AND(S200&lt;&gt;"",NOT(ISERROR(S200))),S200,IF(Q200&lt;&gt;"",IF(NOT(ISERROR(VLOOKUP(Q200,'ESO Dungeon constants'!$D$3:$H$9999,5,FALSE))),VLOOKUP(Q200,'ESO Dungeon constants'!$D$3:$I$9999,6,FALSE),VLOOKUP(Q200,'ESO zone constants'!$H$3:$K$9987,4,FALSE)),""))</f>
        <v>DLC_BASE_GAME</v>
      </c>
      <c r="U200" s="3" t="str">
        <f>IF(T200&lt;&gt;"",VLOOKUP(T200,'LibSets constants'!$B$4:$C$1003,2,FALSE),"")</f>
        <v>Included in base game</v>
      </c>
      <c r="V200" s="33" t="s">
        <v>1541</v>
      </c>
      <c r="Y200" s="65">
        <v>181</v>
      </c>
      <c r="Z200" s="3">
        <f>IF(AND(G200&lt;&gt;"LIBSETS_SETTYPE_BATTLEGROUND",G200&lt;&gt;"LIBSETS_SETTYPE_SPECIAL"),
IF(AND(Y200&lt;&gt;"",ISNUMBER(Y200),NOT(ISNA(Y200))),Y200,
   IF(AND(L200&lt;&gt;"",ISNUMBER(L200),L200&gt;0,NOT(ISNA(L200))),VLOOKUP(L200,'ESO dumped WayshrineInfo'!$K$3:$L$9994,2,FALSE),"")
),"")</f>
        <v>181</v>
      </c>
      <c r="AA200" t="str">
        <f>IF(AND(Z200&lt;&gt;"",ISNUMBER(Z200),NOT(ISNA(Z200))),VLOOKUP(Z200,'ESO zone constants'!$A$3:$D$9999,4,FALSE),"")</f>
        <v>Cyrodiil</v>
      </c>
      <c r="AB200" s="33" t="s">
        <v>2796</v>
      </c>
      <c r="AF200" s="3" t="str">
        <f>IF(AND(G200&lt;&gt;"LIBSETS_SETTYPE_BATTLEGROUND",G200&lt;&gt;"LIBSETS_SETTYPE_SPECIAL"),
IF(AND(AE200&lt;&gt;"",ISNUMBER(AE200),NOT(ISNA(AE200))),AE200,
   IF(AND(M200&lt;&gt;"",ISNUMBER(M200),M200&gt;0,NOT(ISNA(M200))),VLOOKUP(M200,'ESO dumped WayshrineInfo'!$K$3:$L$9994,2,FALSE),"")
),"")</f>
        <v/>
      </c>
      <c r="AG200" t="str">
        <f>IF(AND(AF200&lt;&gt;"",ISNUMBER(AF200),NOT(ISNA(AF200))),VLOOKUP(AF200,'ESO zone constants'!$A$3:$D$9999,4,FALSE),"")</f>
        <v/>
      </c>
      <c r="AH200" s="44"/>
      <c r="AK200" s="3" t="str">
        <f>IF(AND(G200&lt;&gt;"LIBSETS_SETTYPE_BATTLEGROUND",G200&lt;&gt;"LIBSETS_SETTYPE_SPECIAL"),IF(AL200&lt;&gt;"",VLOOKUP(AL200,'ESO zone constants'!$D$3:$H$4953,5,FALSE),""),"")</f>
        <v/>
      </c>
      <c r="AM200" s="44"/>
      <c r="AP200" s="3" t="str">
        <f>IF(AND(G200&lt;&gt;"LIBSETS_SETTYPE_BATTLEGROUND",G200&lt;&gt;"LIBSETS_SETTYPE_SPECIAL"),IF(AQ200&lt;&gt;"",VLOOKUP(AQ200,'ESO zone constants'!$D$3:$H$4953,5,FALSE),""),"")</f>
        <v/>
      </c>
      <c r="AR200" s="44"/>
      <c r="AU200" s="3" t="str">
        <f>IF(AND(G200&lt;&gt;"LIBSETS_SETTYPE_BATTLEGROUND",G200&lt;&gt;"LIBSETS_SETTYPE_SPECIAL"),IF(AV200&lt;&gt;"",VLOOKUP(AV200,'ESO zone constants'!$D$3:$H$4953,5,FALSE),""),"")</f>
        <v/>
      </c>
      <c r="AW200" s="44"/>
      <c r="AZ200" s="83" t="s">
        <v>2667</v>
      </c>
      <c r="BA200" s="83"/>
      <c r="BB200" s="83"/>
      <c r="BC200" s="21" t="str">
        <f>IF(A200="???","--","")&amp;IF(F200&lt;&gt;"Not in the game (anymore)",IF(A200&lt;&gt;"",CONCATENATE("[",A200,"] = {wayshrines={")&amp;IF(K200&lt;&gt;"",CONCATENATE(K200,","),"")&amp;IF(L200&lt;&gt;"",CONCATENATE(L200,","),"")&amp;IF(M200&lt;&gt;"",CONCATENATE(M200,","),"")&amp;CONCATENATE("}")&amp;IF(VALUE(N200)&gt;0,CONCATENATE(", traitsNeeded=",N200),"")&amp;CONCATENATE(", dlcId=",IF(T200&lt;&gt;"",T200,"DLC_BASE_GAME")),""),"")</f>
        <v>[238] = {wayshrines={-1,-1,-1,}, dlcId=DLC_BASE_GAME</v>
      </c>
      <c r="BD200" s="21" t="str">
        <f>IF(F200&lt;&gt;"Not in the game (anymore)",IF(A200&lt;&gt;"",IF(Q200&lt;&gt;"",CONCATENATE(", zoneIds={",Q200),"")&amp;IF(Z200&lt;&gt;"",CONCATENATE(",",Z200),"")&amp;IF(AF200&lt;&gt;"",CONCATENATE(",",AF200),"")&amp;IF(AK200&lt;&gt;"",CONCATENATE(",",AK200),"")&amp;IF(AP200&lt;&gt;"",CONCATENATE(",",AP200),"")&amp;IF(AU200&lt;&gt;"",CONCATENATE(",",AU200),"")&amp;IF(Q200&lt;&gt;"",CONCATENATE("}",""),"")&amp;IF(OR(I200="true",I200="false",I200&lt;&gt;""), CONCATENATE(", veteran=", I200), ""),""),"")</f>
        <v>, zoneIds={181,181}, veteran=false</v>
      </c>
      <c r="BE200" s="21" t="str">
        <f>IF(A200&lt;&gt;"",IF(F200&lt;&gt;"Not in the game (anymore)",IF(A200&lt;&gt;"",", setType="&amp;G200,"")&amp;IF(J200="true",", multiTrialSet=true",""),"")
&amp; IF(AND(H200&lt;&gt;"",ISNUMBER(H200)),", undauntedChestId=" &amp; H200,""),"")</f>
        <v>, setType=LIBSETS_SETTYPE_CYRODIIL</v>
      </c>
      <c r="BF200" s="21" t="str">
        <f>IF(A200&lt;&gt;"",IF(F200&lt;&gt;"Not in the game (anymore)",IF(AZ200&lt;&gt;"",", isProcSetAllowedInPvP="&amp; AZ200,"")
&amp; IF(F200&lt;&gt;"Not in the game (anymore)",
  IF(V200&lt;&gt;"",", dropMechanic={"&amp;V200&amp;IF(AB200&lt;&gt;"",","&amp;AB200,"")&amp;IF(AH200&lt;&gt;"",","&amp;AH200,"")&amp;IF(AM200&lt;&gt;"",","&amp;AM200,"")&amp;IF(AR200&lt;&gt;"",","&amp;AR200,"")&amp;IF(AW200&lt;&gt;"",","&amp;AW200,"")&amp;"}"
     &amp;IF(OR(W200&lt;&gt;"",AC200&lt;&gt;"",AI200&lt;&gt;"",AN200&lt;&gt;"",AS200&lt;&gt;"",AX200&lt;&gt;"",X200&lt;&gt;"",AD200&lt;&gt;"",AJ200&lt;&gt;"",AO200&lt;&gt;"",AT200&lt;&gt;"",AY200&lt;&gt;""),", dropMechanicDropLocationNames={"
        &amp; IF(OR(W200&lt;&gt;"",AC200&lt;&gt;"",AI200&lt;&gt;"",AN200&lt;&gt;"",AS200&lt;&gt;"",AX200&lt;&gt;""),"['en']={"&amp;IF(W200&lt;&gt;"","'"&amp;W200&amp;"',","'',")&amp;IF(AC200&lt;&gt;"","'"&amp;AC200&amp;"',","'',")&amp;IF(AI200&lt;&gt;"","'"&amp;AI200&amp;"',","'',")&amp;IF(AN200&lt;&gt;"","'"&amp;AN200&amp;"',","'',")&amp;IF(AS200&lt;&gt;"","'"&amp;AS200&amp;"',","'',")&amp;IF(AX200&lt;&gt;"","'"&amp;AX200&amp;"',","'',")&amp;"},","")
        &amp; IF(OR(X200&lt;&gt;"",AD200&lt;&gt;"",AJ200&lt;&gt;"",AO200&lt;&gt;"",AT200&lt;&gt;"",AY200&lt;&gt;""),"['de']={"&amp;IF(X200&lt;&gt;"","'"&amp;X200&amp;"',","'',")&amp;IF(AD200&lt;&gt;"","'"&amp;AD200&amp;"',","'',")&amp;IF(AJ200&lt;&gt;"","'"&amp;AJ200&amp;"',","'',")&amp;IF(AO200&lt;&gt;"","'"&amp;AO200&amp;"',","'',")&amp;IF(AT200&lt;&gt;"","'"&amp;AT200&amp;"',","'',")&amp;IF(AY200&lt;&gt;"","'"&amp;AY200&amp;"',","'',")&amp;"},","")
     &amp; "}",""),"")),""),"")</f>
        <v>, dropMechanic={LIBSETS_DROP_MECHANIC_MAIL_PVP_REWARDS_FOR_THE_WORTHY,LIBSETS_DROP_MECHANIC_AP_ELITE_GEAR_LOCKBOX_MERCHANT}</v>
      </c>
      <c r="BG200" s="21" t="str">
        <f>IF(A200&lt;&gt;"",IF(F200&lt;&gt;"Not in the game (anymore)",
IF(OR(BA200&lt;&gt;"",BB200&lt;&gt;""),", addTooltip={" &amp; IF(BA200&lt;&gt;"","['en']='"&amp; BA200 &amp; "',","")  &amp; IF(AND(BA200&lt;&gt;"",BA200&lt;&gt;BB200), IF(BB200&lt;&gt;"","['de']='"&amp; BB200 &amp; "',",""),"") &amp; "},","")
&amp; "},"
&amp; IF(C200&lt;&gt;"",CONCATENATE(" --",C200," / ",B200,"   [",IF(R200&lt;&gt;"",R200,""),IF(AA200&lt;&gt;"",", "&amp;AA200,""),IF(AG200&lt;&gt;"",", "&amp;AG200,""),IF(AL200&lt;&gt;"",", "&amp;AL200,""),IF(AQ200&lt;&gt;"",", "&amp;AQ200,""),IF(AV200&lt;&gt;"",", "&amp;AV200,""),"]")),""),"")</f>
        <v>}, --Fasalla\'s Guile / Fasallas List   [Cyrodiil, Cyrodiil]</v>
      </c>
    </row>
    <row r="201" spans="1:59" x14ac:dyDescent="0.25">
      <c r="A201" s="12">
        <v>239</v>
      </c>
      <c r="B201" t="s">
        <v>1044</v>
      </c>
      <c r="C201" t="s">
        <v>2603</v>
      </c>
      <c r="D201" s="3">
        <f>A201</f>
        <v>239</v>
      </c>
      <c r="G201" s="8" t="s">
        <v>1475</v>
      </c>
      <c r="I201" t="s">
        <v>91</v>
      </c>
      <c r="J201" t="s">
        <v>91</v>
      </c>
      <c r="K201">
        <v>-1</v>
      </c>
      <c r="L201">
        <v>-1</v>
      </c>
      <c r="M201">
        <v>-1</v>
      </c>
      <c r="O201" s="65" t="s">
        <v>125</v>
      </c>
      <c r="Q201" s="3">
        <f>IF(AND(G201&lt;&gt;"LIBSETS_SETTYPE_BATTLEGROUND",G201&lt;&gt;"LIBSETS_SETTYPE_SPECIAL"), IF(R201&lt;&gt;"",VLOOKUP(R201,'ESO zone constants'!$D$3:$H$10001,5,FALSE),""),"")</f>
        <v>181</v>
      </c>
      <c r="R201" t="str">
        <f>IF(AND(O201&lt;&gt;"",NOT(ISERROR(O201))),O201,
IF(AND(P201&lt;&gt;"",ISNUMBER(P201),P201&gt;0,NOT(ISNA(P201))),VLOOKUP(P201,'ESO zone constants'!$A$3:$D$9999,4,FALSE),
IF(AND(K201&lt;&gt;"",K201&gt;0,NOT(ISERROR(K201))),VLOOKUP(K201,'ESO dumped WayshrineInfo'!$K$3:$N$9994,4,FALSE),"")))</f>
        <v>Cyrodiil</v>
      </c>
      <c r="T201" s="19" t="str">
        <f>IF(AND(S201&lt;&gt;"",NOT(ISERROR(S201))),S201,IF(Q201&lt;&gt;"",IF(NOT(ISERROR(VLOOKUP(Q201,'ESO Dungeon constants'!$D$3:$H$9999,5,FALSE))),VLOOKUP(Q201,'ESO Dungeon constants'!$D$3:$I$9999,6,FALSE),VLOOKUP(Q201,'ESO zone constants'!$H$3:$K$9987,4,FALSE)),""))</f>
        <v>DLC_BASE_GAME</v>
      </c>
      <c r="U201" s="3" t="str">
        <f>IF(T201&lt;&gt;"",VLOOKUP(T201,'LibSets constants'!$B$4:$C$1003,2,FALSE),"")</f>
        <v>Included in base game</v>
      </c>
      <c r="V201" s="33" t="s">
        <v>1541</v>
      </c>
      <c r="Y201" s="65">
        <v>181</v>
      </c>
      <c r="Z201" s="3">
        <f>IF(AND(G201&lt;&gt;"LIBSETS_SETTYPE_BATTLEGROUND",G201&lt;&gt;"LIBSETS_SETTYPE_SPECIAL"),
IF(AND(Y201&lt;&gt;"",ISNUMBER(Y201),NOT(ISNA(Y201))),Y201,
   IF(AND(L201&lt;&gt;"",ISNUMBER(L201),L201&gt;0,NOT(ISNA(L201))),VLOOKUP(L201,'ESO dumped WayshrineInfo'!$K$3:$L$9994,2,FALSE),"")
),"")</f>
        <v>181</v>
      </c>
      <c r="AA201" t="str">
        <f>IF(AND(Z201&lt;&gt;"",ISNUMBER(Z201),NOT(ISNA(Z201))),VLOOKUP(Z201,'ESO zone constants'!$A$3:$D$9999,4,FALSE),"")</f>
        <v>Cyrodiil</v>
      </c>
      <c r="AB201" s="33" t="s">
        <v>2796</v>
      </c>
      <c r="AC201" s="43"/>
      <c r="AD201" s="43"/>
      <c r="AE201" s="43"/>
      <c r="AF201" s="3" t="str">
        <f>IF(AND(G201&lt;&gt;"LIBSETS_SETTYPE_BATTLEGROUND",G201&lt;&gt;"LIBSETS_SETTYPE_SPECIAL"),
IF(AND(AE201&lt;&gt;"",ISNUMBER(AE201),NOT(ISNA(AE201))),AE201,
   IF(AND(M201&lt;&gt;"",ISNUMBER(M201),M201&gt;0,NOT(ISNA(M201))),VLOOKUP(M201,'ESO dumped WayshrineInfo'!$K$3:$L$9994,2,FALSE),"")
),"")</f>
        <v/>
      </c>
      <c r="AG201" t="str">
        <f>IF(AND(AF201&lt;&gt;"",ISNUMBER(AF201),NOT(ISNA(AF201))),VLOOKUP(AF201,'ESO zone constants'!$A$3:$D$9999,4,FALSE),"")</f>
        <v/>
      </c>
      <c r="AH201" s="44"/>
      <c r="AI201" s="43"/>
      <c r="AJ201" s="43"/>
      <c r="AK201" s="3" t="str">
        <f>IF(AND(G201&lt;&gt;"LIBSETS_SETTYPE_BATTLEGROUND",G201&lt;&gt;"LIBSETS_SETTYPE_SPECIAL"),IF(AL201&lt;&gt;"",VLOOKUP(AL201,'ESO zone constants'!$D$3:$H$4953,5,FALSE),""),"")</f>
        <v/>
      </c>
      <c r="AM201" s="44"/>
      <c r="AN201" s="43"/>
      <c r="AO201" s="43"/>
      <c r="AP201" s="3" t="str">
        <f>IF(AND(G201&lt;&gt;"LIBSETS_SETTYPE_BATTLEGROUND",G201&lt;&gt;"LIBSETS_SETTYPE_SPECIAL"),IF(AQ201&lt;&gt;"",VLOOKUP(AQ201,'ESO zone constants'!$D$3:$H$4953,5,FALSE),""),"")</f>
        <v/>
      </c>
      <c r="AR201" s="44"/>
      <c r="AS201" s="43"/>
      <c r="AT201" s="43"/>
      <c r="AU201" s="3" t="str">
        <f>IF(AND(G201&lt;&gt;"LIBSETS_SETTYPE_BATTLEGROUND",G201&lt;&gt;"LIBSETS_SETTYPE_SPECIAL"),IF(AV201&lt;&gt;"",VLOOKUP(AV201,'ESO zone constants'!$D$3:$H$4953,5,FALSE),""),"")</f>
        <v/>
      </c>
      <c r="AW201" s="44"/>
      <c r="AX201" s="43"/>
      <c r="AY201" s="43"/>
      <c r="AZ201" s="83" t="s">
        <v>2667</v>
      </c>
      <c r="BA201" s="83"/>
      <c r="BB201" s="83"/>
      <c r="BC201" s="21" t="str">
        <f>IF(A201="???","--","")&amp;IF(F201&lt;&gt;"Not in the game (anymore)",IF(A201&lt;&gt;"",CONCATENATE("[",A201,"] = {wayshrines={")&amp;IF(K201&lt;&gt;"",CONCATENATE(K201,","),"")&amp;IF(L201&lt;&gt;"",CONCATENATE(L201,","),"")&amp;IF(M201&lt;&gt;"",CONCATENATE(M201,","),"")&amp;CONCATENATE("}")&amp;IF(VALUE(N201)&gt;0,CONCATENATE(", traitsNeeded=",N201),"")&amp;CONCATENATE(", dlcId=",IF(T201&lt;&gt;"",T201,"DLC_BASE_GAME")),""),"")</f>
        <v>[239] = {wayshrines={-1,-1,-1,}, dlcId=DLC_BASE_GAME</v>
      </c>
      <c r="BD201" s="21" t="str">
        <f>IF(F201&lt;&gt;"Not in the game (anymore)",IF(A201&lt;&gt;"",IF(Q201&lt;&gt;"",CONCATENATE(", zoneIds={",Q201),"")&amp;IF(Z201&lt;&gt;"",CONCATENATE(",",Z201),"")&amp;IF(AF201&lt;&gt;"",CONCATENATE(",",AF201),"")&amp;IF(AK201&lt;&gt;"",CONCATENATE(",",AK201),"")&amp;IF(AP201&lt;&gt;"",CONCATENATE(",",AP201),"")&amp;IF(AU201&lt;&gt;"",CONCATENATE(",",AU201),"")&amp;IF(Q201&lt;&gt;"",CONCATENATE("}",""),"")&amp;IF(OR(I201="true",I201="false",I201&lt;&gt;""), CONCATENATE(", veteran=", I201), ""),""),"")</f>
        <v>, zoneIds={181,181}, veteran=false</v>
      </c>
      <c r="BE201" s="21" t="str">
        <f>IF(A201&lt;&gt;"",IF(F201&lt;&gt;"Not in the game (anymore)",IF(A201&lt;&gt;"",", setType="&amp;G201,"")&amp;IF(J201="true",", multiTrialSet=true",""),"")
&amp; IF(AND(H201&lt;&gt;"",ISNUMBER(H201)),", undauntedChestId=" &amp; H201,""),"")</f>
        <v>, setType=LIBSETS_SETTYPE_CYRODIIL</v>
      </c>
      <c r="BF201" s="21" t="str">
        <f>IF(A201&lt;&gt;"",IF(F201&lt;&gt;"Not in the game (anymore)",IF(AZ201&lt;&gt;"",", isProcSetAllowedInPvP="&amp; AZ201,"")
&amp; IF(F201&lt;&gt;"Not in the game (anymore)",
  IF(V201&lt;&gt;"",", dropMechanic={"&amp;V201&amp;IF(AB201&lt;&gt;"",","&amp;AB201,"")&amp;IF(AH201&lt;&gt;"",","&amp;AH201,"")&amp;IF(AM201&lt;&gt;"",","&amp;AM201,"")&amp;IF(AR201&lt;&gt;"",","&amp;AR201,"")&amp;IF(AW201&lt;&gt;"",","&amp;AW201,"")&amp;"}"
     &amp;IF(OR(W201&lt;&gt;"",AC201&lt;&gt;"",AI201&lt;&gt;"",AN201&lt;&gt;"",AS201&lt;&gt;"",AX201&lt;&gt;"",X201&lt;&gt;"",AD201&lt;&gt;"",AJ201&lt;&gt;"",AO201&lt;&gt;"",AT201&lt;&gt;"",AY201&lt;&gt;""),", dropMechanicDropLocationNames={"
        &amp; IF(OR(W201&lt;&gt;"",AC201&lt;&gt;"",AI201&lt;&gt;"",AN201&lt;&gt;"",AS201&lt;&gt;"",AX201&lt;&gt;""),"['en']={"&amp;IF(W201&lt;&gt;"","'"&amp;W201&amp;"',","'',")&amp;IF(AC201&lt;&gt;"","'"&amp;AC201&amp;"',","'',")&amp;IF(AI201&lt;&gt;"","'"&amp;AI201&amp;"',","'',")&amp;IF(AN201&lt;&gt;"","'"&amp;AN201&amp;"',","'',")&amp;IF(AS201&lt;&gt;"","'"&amp;AS201&amp;"',","'',")&amp;IF(AX201&lt;&gt;"","'"&amp;AX201&amp;"',","'',")&amp;"},","")
        &amp; IF(OR(X201&lt;&gt;"",AD201&lt;&gt;"",AJ201&lt;&gt;"",AO201&lt;&gt;"",AT201&lt;&gt;"",AY201&lt;&gt;""),"['de']={"&amp;IF(X201&lt;&gt;"","'"&amp;X201&amp;"',","'',")&amp;IF(AD201&lt;&gt;"","'"&amp;AD201&amp;"',","'',")&amp;IF(AJ201&lt;&gt;"","'"&amp;AJ201&amp;"',","'',")&amp;IF(AO201&lt;&gt;"","'"&amp;AO201&amp;"',","'',")&amp;IF(AT201&lt;&gt;"","'"&amp;AT201&amp;"',","'',")&amp;IF(AY201&lt;&gt;"","'"&amp;AY201&amp;"',","'',")&amp;"},","")
     &amp; "}",""),"")),""),"")</f>
        <v>, dropMechanic={LIBSETS_DROP_MECHANIC_MAIL_PVP_REWARDS_FOR_THE_WORTHY,LIBSETS_DROP_MECHANIC_AP_ELITE_GEAR_LOCKBOX_MERCHANT}</v>
      </c>
      <c r="BG201" s="21" t="str">
        <f>IF(A201&lt;&gt;"",IF(F201&lt;&gt;"Not in the game (anymore)",
IF(OR(BA201&lt;&gt;"",BB201&lt;&gt;""),", addTooltip={" &amp; IF(BA201&lt;&gt;"","['en']='"&amp; BA201 &amp; "',","")  &amp; IF(AND(BA201&lt;&gt;"",BA201&lt;&gt;BB201), IF(BB201&lt;&gt;"","['de']='"&amp; BB201 &amp; "',",""),"") &amp; "},","")
&amp; "},"
&amp; IF(C201&lt;&gt;"",CONCATENATE(" --",C201," / ",B201,"   [",IF(R201&lt;&gt;"",R201,""),IF(AA201&lt;&gt;"",", "&amp;AA201,""),IF(AG201&lt;&gt;"",", "&amp;AG201,""),IF(AL201&lt;&gt;"",", "&amp;AL201,""),IF(AQ201&lt;&gt;"",", "&amp;AQ201,""),IF(AV201&lt;&gt;"",", "&amp;AV201,""),"]")),""),"")</f>
        <v>}, --Warrior\'s Fury / Raserei des Kriegers   [Cyrodiil, Cyrodiil]</v>
      </c>
    </row>
    <row r="202" spans="1:59" x14ac:dyDescent="0.25">
      <c r="A202" s="5">
        <v>240</v>
      </c>
      <c r="B202" t="s">
        <v>1045</v>
      </c>
      <c r="C202" t="s">
        <v>1046</v>
      </c>
      <c r="D202" s="3">
        <f>A202</f>
        <v>240</v>
      </c>
      <c r="G202" s="8" t="s">
        <v>1474</v>
      </c>
      <c r="I202" t="s">
        <v>91</v>
      </c>
      <c r="J202" t="s">
        <v>91</v>
      </c>
      <c r="K202">
        <v>254</v>
      </c>
      <c r="L202">
        <v>254</v>
      </c>
      <c r="M202">
        <v>254</v>
      </c>
      <c r="N202">
        <v>5</v>
      </c>
      <c r="Q202" s="3">
        <f>IF(AND(G202&lt;&gt;"LIBSETS_SETTYPE_BATTLEGROUND",G202&lt;&gt;"LIBSETS_SETTYPE_SPECIAL"), IF(R202&lt;&gt;"",VLOOKUP(R202,'ESO zone constants'!$D$3:$H$10001,5,FALSE),""),"")</f>
        <v>823</v>
      </c>
      <c r="R202" t="str">
        <f>IF(AND(O202&lt;&gt;"",NOT(ISERROR(O202))),O202,
IF(AND(P202&lt;&gt;"",ISNUMBER(P202),P202&gt;0,NOT(ISNA(P202))),VLOOKUP(P202,'ESO zone constants'!$A$3:$D$9999,4,FALSE),
IF(AND(K202&lt;&gt;"",K202&gt;0,NOT(ISERROR(K202))),VLOOKUP(K202,'ESO dumped WayshrineInfo'!$K$3:$N$9994,4,FALSE),"")))</f>
        <v>Gold Coast</v>
      </c>
      <c r="T202" s="19" t="str">
        <f>IF(AND(S202&lt;&gt;"",NOT(ISERROR(S202))),S202,IF(Q202&lt;&gt;"",IF(NOT(ISERROR(VLOOKUP(Q202,'ESO Dungeon constants'!$D$3:$H$9999,5,FALSE))),VLOOKUP(Q202,'ESO Dungeon constants'!$D$3:$I$9999,6,FALSE),VLOOKUP(Q202,'ESO zone constants'!$H$3:$K$9987,4,FALSE)),""))</f>
        <v>DLC_DARK_BROTHERHOOD</v>
      </c>
      <c r="U202" s="3" t="str">
        <f>IF(T202&lt;&gt;"",VLOOKUP(T202,'LibSets constants'!$B$4:$C$1003,2,FALSE),"")</f>
        <v>Dark Brotherhood</v>
      </c>
      <c r="V202" s="33" t="s">
        <v>3359</v>
      </c>
      <c r="Y202" s="65"/>
      <c r="Z202" s="3">
        <f>IF(AND(G202&lt;&gt;"LIBSETS_SETTYPE_BATTLEGROUND",G202&lt;&gt;"LIBSETS_SETTYPE_SPECIAL"),
IF(AND(Y202&lt;&gt;"",ISNUMBER(Y202),NOT(ISNA(Y202))),Y202,
   IF(AND(L202&lt;&gt;"",ISNUMBER(L202),L202&gt;0,NOT(ISNA(L202))),VLOOKUP(L202,'ESO dumped WayshrineInfo'!$K$3:$L$9994,2,FALSE),"")
),"")</f>
        <v>823</v>
      </c>
      <c r="AA202" t="str">
        <f>IF(AND(Z202&lt;&gt;"",ISNUMBER(Z202),NOT(ISNA(Z202))),VLOOKUP(Z202,'ESO zone constants'!$A$3:$D$9999,4,FALSE),"")</f>
        <v>Gold Coast</v>
      </c>
      <c r="AB202" s="33" t="s">
        <v>3359</v>
      </c>
      <c r="AC202" s="43"/>
      <c r="AD202" s="43"/>
      <c r="AE202" s="43"/>
      <c r="AF202" s="3">
        <f>IF(AND(G202&lt;&gt;"LIBSETS_SETTYPE_BATTLEGROUND",G202&lt;&gt;"LIBSETS_SETTYPE_SPECIAL"),
IF(AND(AE202&lt;&gt;"",ISNUMBER(AE202),NOT(ISNA(AE202))),AE202,
   IF(AND(M202&lt;&gt;"",ISNUMBER(M202),M202&gt;0,NOT(ISNA(M202))),VLOOKUP(M202,'ESO dumped WayshrineInfo'!$K$3:$L$9994,2,FALSE),"")
),"")</f>
        <v>823</v>
      </c>
      <c r="AG202" t="str">
        <f>IF(AND(AF202&lt;&gt;"",ISNUMBER(AF202),NOT(ISNA(AF202))),VLOOKUP(AF202,'ESO zone constants'!$A$3:$D$9999,4,FALSE),"")</f>
        <v>Gold Coast</v>
      </c>
      <c r="AH202" s="44"/>
      <c r="AI202" s="43"/>
      <c r="AJ202" s="43"/>
      <c r="AK202" s="3" t="str">
        <f>IF(AND(G202&lt;&gt;"LIBSETS_SETTYPE_BATTLEGROUND",G202&lt;&gt;"LIBSETS_SETTYPE_SPECIAL"),IF(AL202&lt;&gt;"",VLOOKUP(AL202,'ESO zone constants'!$D$3:$H$4953,5,FALSE),""),"")</f>
        <v/>
      </c>
      <c r="AM202" s="44"/>
      <c r="AN202" s="43"/>
      <c r="AO202" s="43"/>
      <c r="AP202" s="3" t="str">
        <f>IF(AND(G202&lt;&gt;"LIBSETS_SETTYPE_BATTLEGROUND",G202&lt;&gt;"LIBSETS_SETTYPE_SPECIAL"),IF(AQ202&lt;&gt;"",VLOOKUP(AQ202,'ESO zone constants'!$D$3:$H$4953,5,FALSE),""),"")</f>
        <v/>
      </c>
      <c r="AR202" s="44"/>
      <c r="AS202" s="43"/>
      <c r="AT202" s="43"/>
      <c r="AU202" s="3" t="str">
        <f>IF(AND(G202&lt;&gt;"LIBSETS_SETTYPE_BATTLEGROUND",G202&lt;&gt;"LIBSETS_SETTYPE_SPECIAL"),IF(AV202&lt;&gt;"",VLOOKUP(AV202,'ESO zone constants'!$D$3:$H$4953,5,FALSE),""),"")</f>
        <v/>
      </c>
      <c r="AW202" s="44"/>
      <c r="AX202" s="43"/>
      <c r="AY202" s="43"/>
      <c r="AZ202" s="83" t="s">
        <v>2668</v>
      </c>
      <c r="BA202" s="83"/>
      <c r="BB202" s="83"/>
      <c r="BC202" s="21" t="str">
        <f>IF(A202="???","--","")&amp;IF(F202&lt;&gt;"Not in the game (anymore)",IF(A202&lt;&gt;"",CONCATENATE("[",A202,"] = {wayshrines={")&amp;IF(K202&lt;&gt;"",CONCATENATE(K202,","),"")&amp;IF(L202&lt;&gt;"",CONCATENATE(L202,","),"")&amp;IF(M202&lt;&gt;"",CONCATENATE(M202,","),"")&amp;CONCATENATE("}")&amp;IF(VALUE(N202)&gt;0,CONCATENATE(", traitsNeeded=",N202),"")&amp;CONCATENATE(", dlcId=",IF(T202&lt;&gt;"",T202,"DLC_BASE_GAME")),""),"")</f>
        <v>[240] = {wayshrines={254,254,254,}, traitsNeeded=5, dlcId=DLC_DARK_BROTHERHOOD</v>
      </c>
      <c r="BD202" s="21" t="str">
        <f>IF(F202&lt;&gt;"Not in the game (anymore)",IF(A202&lt;&gt;"",IF(Q202&lt;&gt;"",CONCATENATE(", zoneIds={",Q202),"")&amp;IF(Z202&lt;&gt;"",CONCATENATE(",",Z202),"")&amp;IF(AF202&lt;&gt;"",CONCATENATE(",",AF202),"")&amp;IF(AK202&lt;&gt;"",CONCATENATE(",",AK202),"")&amp;IF(AP202&lt;&gt;"",CONCATENATE(",",AP202),"")&amp;IF(AU202&lt;&gt;"",CONCATENATE(",",AU202),"")&amp;IF(Q202&lt;&gt;"",CONCATENATE("}",""),"")&amp;IF(OR(I202="true",I202="false",I202&lt;&gt;""), CONCATENATE(", veteran=", I202), ""),""),"")</f>
        <v>, zoneIds={823,823,823}, veteran=false</v>
      </c>
      <c r="BE202" s="21" t="str">
        <f>IF(A202&lt;&gt;"",IF(F202&lt;&gt;"Not in the game (anymore)",IF(A202&lt;&gt;"",", setType="&amp;G202,"")&amp;IF(J202="true",", multiTrialSet=true",""),"")
&amp; IF(AND(H202&lt;&gt;"",ISNUMBER(H202)),", undauntedChestId=" &amp; H202,""),"")</f>
        <v>, setType=LIBSETS_SETTYPE_CRAFTED</v>
      </c>
      <c r="BF202" s="21" t="str">
        <f>IF(A202&lt;&gt;"",IF(F202&lt;&gt;"Not in the game (anymore)",IF(AZ202&lt;&gt;"",", isProcSetAllowedInPvP="&amp; AZ202,"")
&amp; IF(F202&lt;&gt;"Not in the game (anymore)",
  IF(V202&lt;&gt;"",", dropMechanic={"&amp;V202&amp;IF(AB202&lt;&gt;"",","&amp;AB202,"")&amp;IF(AH202&lt;&gt;"",","&amp;AH202,"")&amp;IF(AM202&lt;&gt;"",","&amp;AM202,"")&amp;IF(AR202&lt;&gt;"",","&amp;AR202,"")&amp;IF(AW202&lt;&gt;"",","&amp;AW202,"")&amp;"}"
     &amp;IF(OR(W202&lt;&gt;"",AC202&lt;&gt;"",AI202&lt;&gt;"",AN202&lt;&gt;"",AS202&lt;&gt;"",AX202&lt;&gt;"",X202&lt;&gt;"",AD202&lt;&gt;"",AJ202&lt;&gt;"",AO202&lt;&gt;"",AT202&lt;&gt;"",AY202&lt;&gt;""),", dropMechanicDropLocationNames={"
        &amp; IF(OR(W202&lt;&gt;"",AC202&lt;&gt;"",AI202&lt;&gt;"",AN202&lt;&gt;"",AS202&lt;&gt;"",AX202&lt;&gt;""),"['en']={"&amp;IF(W202&lt;&gt;"","'"&amp;W202&amp;"',","'',")&amp;IF(AC202&lt;&gt;"","'"&amp;AC202&amp;"',","'',")&amp;IF(AI202&lt;&gt;"","'"&amp;AI202&amp;"',","'',")&amp;IF(AN202&lt;&gt;"","'"&amp;AN202&amp;"',","'',")&amp;IF(AS202&lt;&gt;"","'"&amp;AS202&amp;"',","'',")&amp;IF(AX202&lt;&gt;"","'"&amp;AX202&amp;"',","'',")&amp;"},","")
        &amp; IF(OR(X202&lt;&gt;"",AD202&lt;&gt;"",AJ202&lt;&gt;"",AO202&lt;&gt;"",AT202&lt;&gt;"",AY202&lt;&gt;""),"['de']={"&amp;IF(X202&lt;&gt;"","'"&amp;X202&amp;"',","'',")&amp;IF(AD202&lt;&gt;"","'"&amp;AD202&amp;"',","'',")&amp;IF(AJ202&lt;&gt;"","'"&amp;AJ202&amp;"',","'',")&amp;IF(AO202&lt;&gt;"","'"&amp;AO202&amp;"',","'',")&amp;IF(AT202&lt;&gt;"","'"&amp;AT202&amp;"',","'',")&amp;IF(AY202&lt;&gt;"","'"&amp;AY202&amp;"',","'',")&amp;"},","")
     &amp; "}",""),"")),""),"")</f>
        <v>, isProcSetAllowedInPvP=1, dropMechanic={LIBSETS_DROP_MECHANIC_CRAFTED,LIBSETS_DROP_MECHANIC_CRAFTED}</v>
      </c>
      <c r="BG202" s="21" t="str">
        <f>IF(A202&lt;&gt;"",IF(F202&lt;&gt;"Not in the game (anymore)",
IF(OR(BA202&lt;&gt;"",BB202&lt;&gt;""),", addTooltip={" &amp; IF(BA202&lt;&gt;"","['en']='"&amp; BA202 &amp; "',","")  &amp; IF(AND(BA202&lt;&gt;"",BA202&lt;&gt;BB202), IF(BB202&lt;&gt;"","['de']='"&amp; BB202 &amp; "',",""),"") &amp; "},","")
&amp; "},"
&amp; IF(C202&lt;&gt;"",CONCATENATE(" --",C202," / ",B202,"   [",IF(R202&lt;&gt;"",R202,""),IF(AA202&lt;&gt;"",", "&amp;AA202,""),IF(AG202&lt;&gt;"",", "&amp;AG202,""),IF(AL202&lt;&gt;"",", "&amp;AL202,""),IF(AQ202&lt;&gt;"",", "&amp;AQ202,""),IF(AV202&lt;&gt;"",", "&amp;AV202,""),"]")),""),"")</f>
        <v>}, --Kvatch Gladiator / Gladiator von Kvatch   [Gold Coast, Gold Coast, Gold Coast]</v>
      </c>
    </row>
    <row r="203" spans="1:59" x14ac:dyDescent="0.25">
      <c r="A203" s="5">
        <v>241</v>
      </c>
      <c r="B203" t="s">
        <v>1047</v>
      </c>
      <c r="C203" t="s">
        <v>2604</v>
      </c>
      <c r="D203" s="3">
        <f>A203</f>
        <v>241</v>
      </c>
      <c r="G203" s="8" t="s">
        <v>1474</v>
      </c>
      <c r="I203" t="s">
        <v>91</v>
      </c>
      <c r="J203" t="s">
        <v>91</v>
      </c>
      <c r="K203">
        <v>251</v>
      </c>
      <c r="L203">
        <v>251</v>
      </c>
      <c r="M203">
        <v>251</v>
      </c>
      <c r="N203">
        <v>7</v>
      </c>
      <c r="Q203" s="3">
        <f>IF(AND(G203&lt;&gt;"LIBSETS_SETTYPE_BATTLEGROUND",G203&lt;&gt;"LIBSETS_SETTYPE_SPECIAL"), IF(R203&lt;&gt;"",VLOOKUP(R203,'ESO zone constants'!$D$3:$H$10001,5,FALSE),""),"")</f>
        <v>823</v>
      </c>
      <c r="R203" t="str">
        <f>IF(AND(O203&lt;&gt;"",NOT(ISERROR(O203))),O203,
IF(AND(P203&lt;&gt;"",ISNUMBER(P203),P203&gt;0,NOT(ISNA(P203))),VLOOKUP(P203,'ESO zone constants'!$A$3:$D$9999,4,FALSE),
IF(AND(K203&lt;&gt;"",K203&gt;0,NOT(ISERROR(K203))),VLOOKUP(K203,'ESO dumped WayshrineInfo'!$K$3:$N$9994,4,FALSE),"")))</f>
        <v>Gold Coast</v>
      </c>
      <c r="T203" s="19" t="str">
        <f>IF(AND(S203&lt;&gt;"",NOT(ISERROR(S203))),S203,IF(Q203&lt;&gt;"",IF(NOT(ISERROR(VLOOKUP(Q203,'ESO Dungeon constants'!$D$3:$H$9999,5,FALSE))),VLOOKUP(Q203,'ESO Dungeon constants'!$D$3:$I$9999,6,FALSE),VLOOKUP(Q203,'ESO zone constants'!$H$3:$K$9987,4,FALSE)),""))</f>
        <v>DLC_DARK_BROTHERHOOD</v>
      </c>
      <c r="U203" s="3" t="str">
        <f>IF(T203&lt;&gt;"",VLOOKUP(T203,'LibSets constants'!$B$4:$C$1003,2,FALSE),"")</f>
        <v>Dark Brotherhood</v>
      </c>
      <c r="V203" s="33" t="s">
        <v>3359</v>
      </c>
      <c r="Y203" s="65"/>
      <c r="Z203" s="3">
        <f>IF(AND(G203&lt;&gt;"LIBSETS_SETTYPE_BATTLEGROUND",G203&lt;&gt;"LIBSETS_SETTYPE_SPECIAL"),
IF(AND(Y203&lt;&gt;"",ISNUMBER(Y203),NOT(ISNA(Y203))),Y203,
   IF(AND(L203&lt;&gt;"",ISNUMBER(L203),L203&gt;0,NOT(ISNA(L203))),VLOOKUP(L203,'ESO dumped WayshrineInfo'!$K$3:$L$9994,2,FALSE),"")
),"")</f>
        <v>823</v>
      </c>
      <c r="AA203" t="str">
        <f>IF(AND(Z203&lt;&gt;"",ISNUMBER(Z203),NOT(ISNA(Z203))),VLOOKUP(Z203,'ESO zone constants'!$A$3:$D$9999,4,FALSE),"")</f>
        <v>Gold Coast</v>
      </c>
      <c r="AB203" s="33" t="s">
        <v>3359</v>
      </c>
      <c r="AC203" s="43"/>
      <c r="AD203" s="43"/>
      <c r="AE203" s="43"/>
      <c r="AF203" s="3">
        <f>IF(AND(G203&lt;&gt;"LIBSETS_SETTYPE_BATTLEGROUND",G203&lt;&gt;"LIBSETS_SETTYPE_SPECIAL"),
IF(AND(AE203&lt;&gt;"",ISNUMBER(AE203),NOT(ISNA(AE203))),AE203,
   IF(AND(M203&lt;&gt;"",ISNUMBER(M203),M203&gt;0,NOT(ISNA(M203))),VLOOKUP(M203,'ESO dumped WayshrineInfo'!$K$3:$L$9994,2,FALSE),"")
),"")</f>
        <v>823</v>
      </c>
      <c r="AG203" t="str">
        <f>IF(AND(AF203&lt;&gt;"",ISNUMBER(AF203),NOT(ISNA(AF203))),VLOOKUP(AF203,'ESO zone constants'!$A$3:$D$9999,4,FALSE),"")</f>
        <v>Gold Coast</v>
      </c>
      <c r="AH203" s="44"/>
      <c r="AI203" s="43"/>
      <c r="AJ203" s="43"/>
      <c r="AK203" s="3" t="str">
        <f>IF(AND(G203&lt;&gt;"LIBSETS_SETTYPE_BATTLEGROUND",G203&lt;&gt;"LIBSETS_SETTYPE_SPECIAL"),IF(AL203&lt;&gt;"",VLOOKUP(AL203,'ESO zone constants'!$D$3:$H$4953,5,FALSE),""),"")</f>
        <v/>
      </c>
      <c r="AM203" s="44"/>
      <c r="AN203" s="43"/>
      <c r="AO203" s="43"/>
      <c r="AP203" s="3" t="str">
        <f>IF(AND(G203&lt;&gt;"LIBSETS_SETTYPE_BATTLEGROUND",G203&lt;&gt;"LIBSETS_SETTYPE_SPECIAL"),IF(AQ203&lt;&gt;"",VLOOKUP(AQ203,'ESO zone constants'!$D$3:$H$4953,5,FALSE),""),"")</f>
        <v/>
      </c>
      <c r="AR203" s="44"/>
      <c r="AS203" s="43"/>
      <c r="AT203" s="43"/>
      <c r="AU203" s="3" t="str">
        <f>IF(AND(G203&lt;&gt;"LIBSETS_SETTYPE_BATTLEGROUND",G203&lt;&gt;"LIBSETS_SETTYPE_SPECIAL"),IF(AV203&lt;&gt;"",VLOOKUP(AV203,'ESO zone constants'!$D$3:$H$4953,5,FALSE),""),"")</f>
        <v/>
      </c>
      <c r="AW203" s="44"/>
      <c r="AX203" s="43"/>
      <c r="AY203" s="43"/>
      <c r="AZ203" s="83" t="s">
        <v>2667</v>
      </c>
      <c r="BA203" s="83"/>
      <c r="BB203" s="83"/>
      <c r="BC203" s="21" t="str">
        <f>IF(A203="???","--","")&amp;IF(F203&lt;&gt;"Not in the game (anymore)",IF(A203&lt;&gt;"",CONCATENATE("[",A203,"] = {wayshrines={")&amp;IF(K203&lt;&gt;"",CONCATENATE(K203,","),"")&amp;IF(L203&lt;&gt;"",CONCATENATE(L203,","),"")&amp;IF(M203&lt;&gt;"",CONCATENATE(M203,","),"")&amp;CONCATENATE("}")&amp;IF(VALUE(N203)&gt;0,CONCATENATE(", traitsNeeded=",N203),"")&amp;CONCATENATE(", dlcId=",IF(T203&lt;&gt;"",T203,"DLC_BASE_GAME")),""),"")</f>
        <v>[241] = {wayshrines={251,251,251,}, traitsNeeded=7, dlcId=DLC_DARK_BROTHERHOOD</v>
      </c>
      <c r="BD203" s="21" t="str">
        <f>IF(F203&lt;&gt;"Not in the game (anymore)",IF(A203&lt;&gt;"",IF(Q203&lt;&gt;"",CONCATENATE(", zoneIds={",Q203),"")&amp;IF(Z203&lt;&gt;"",CONCATENATE(",",Z203),"")&amp;IF(AF203&lt;&gt;"",CONCATENATE(",",AF203),"")&amp;IF(AK203&lt;&gt;"",CONCATENATE(",",AK203),"")&amp;IF(AP203&lt;&gt;"",CONCATENATE(",",AP203),"")&amp;IF(AU203&lt;&gt;"",CONCATENATE(",",AU203),"")&amp;IF(Q203&lt;&gt;"",CONCATENATE("}",""),"")&amp;IF(OR(I203="true",I203="false",I203&lt;&gt;""), CONCATENATE(", veteran=", I203), ""),""),"")</f>
        <v>, zoneIds={823,823,823}, veteran=false</v>
      </c>
      <c r="BE203" s="21" t="str">
        <f>IF(A203&lt;&gt;"",IF(F203&lt;&gt;"Not in the game (anymore)",IF(A203&lt;&gt;"",", setType="&amp;G203,"")&amp;IF(J203="true",", multiTrialSet=true",""),"")
&amp; IF(AND(H203&lt;&gt;"",ISNUMBER(H203)),", undauntedChestId=" &amp; H203,""),"")</f>
        <v>, setType=LIBSETS_SETTYPE_CRAFTED</v>
      </c>
      <c r="BF203" s="21" t="str">
        <f>IF(A203&lt;&gt;"",IF(F203&lt;&gt;"Not in the game (anymore)",IF(AZ203&lt;&gt;"",", isProcSetAllowedInPvP="&amp; AZ203,"")
&amp; IF(F203&lt;&gt;"Not in the game (anymore)",
  IF(V203&lt;&gt;"",", dropMechanic={"&amp;V203&amp;IF(AB203&lt;&gt;"",","&amp;AB203,"")&amp;IF(AH203&lt;&gt;"",","&amp;AH203,"")&amp;IF(AM203&lt;&gt;"",","&amp;AM203,"")&amp;IF(AR203&lt;&gt;"",","&amp;AR203,"")&amp;IF(AW203&lt;&gt;"",","&amp;AW203,"")&amp;"}"
     &amp;IF(OR(W203&lt;&gt;"",AC203&lt;&gt;"",AI203&lt;&gt;"",AN203&lt;&gt;"",AS203&lt;&gt;"",AX203&lt;&gt;"",X203&lt;&gt;"",AD203&lt;&gt;"",AJ203&lt;&gt;"",AO203&lt;&gt;"",AT203&lt;&gt;"",AY203&lt;&gt;""),", dropMechanicDropLocationNames={"
        &amp; IF(OR(W203&lt;&gt;"",AC203&lt;&gt;"",AI203&lt;&gt;"",AN203&lt;&gt;"",AS203&lt;&gt;"",AX203&lt;&gt;""),"['en']={"&amp;IF(W203&lt;&gt;"","'"&amp;W203&amp;"',","'',")&amp;IF(AC203&lt;&gt;"","'"&amp;AC203&amp;"',","'',")&amp;IF(AI203&lt;&gt;"","'"&amp;AI203&amp;"',","'',")&amp;IF(AN203&lt;&gt;"","'"&amp;AN203&amp;"',","'',")&amp;IF(AS203&lt;&gt;"","'"&amp;AS203&amp;"',","'',")&amp;IF(AX203&lt;&gt;"","'"&amp;AX203&amp;"',","'',")&amp;"},","")
        &amp; IF(OR(X203&lt;&gt;"",AD203&lt;&gt;"",AJ203&lt;&gt;"",AO203&lt;&gt;"",AT203&lt;&gt;"",AY203&lt;&gt;""),"['de']={"&amp;IF(X203&lt;&gt;"","'"&amp;X203&amp;"',","'',")&amp;IF(AD203&lt;&gt;"","'"&amp;AD203&amp;"',","'',")&amp;IF(AJ203&lt;&gt;"","'"&amp;AJ203&amp;"',","'',")&amp;IF(AO203&lt;&gt;"","'"&amp;AO203&amp;"',","'',")&amp;IF(AT203&lt;&gt;"","'"&amp;AT203&amp;"',","'',")&amp;IF(AY203&lt;&gt;"","'"&amp;AY203&amp;"',","'',")&amp;"},","")
     &amp; "}",""),"")),""),"")</f>
        <v>, dropMechanic={LIBSETS_DROP_MECHANIC_CRAFTED,LIBSETS_DROP_MECHANIC_CRAFTED}</v>
      </c>
      <c r="BG203" s="21" t="str">
        <f>IF(A203&lt;&gt;"",IF(F203&lt;&gt;"Not in the game (anymore)",
IF(OR(BA203&lt;&gt;"",BB203&lt;&gt;""),", addTooltip={" &amp; IF(BA203&lt;&gt;"","['en']='"&amp; BA203 &amp; "',","")  &amp; IF(AND(BA203&lt;&gt;"",BA203&lt;&gt;BB203), IF(BB203&lt;&gt;"","['de']='"&amp; BB203 &amp; "',",""),"") &amp; "},","")
&amp; "},"
&amp; IF(C203&lt;&gt;"",CONCATENATE(" --",C203," / ",B203,"   [",IF(R203&lt;&gt;"",R203,""),IF(AA203&lt;&gt;"",", "&amp;AA203,""),IF(AG203&lt;&gt;"",", "&amp;AG203,""),IF(AL203&lt;&gt;"",", "&amp;AL203,""),IF(AQ203&lt;&gt;"",", "&amp;AQ203,""),IF(AV203&lt;&gt;"",", "&amp;AV203,""),"]")),""),"")</f>
        <v>}, --Varen\'s Legacy / Varens Erbe   [Gold Coast, Gold Coast, Gold Coast]</v>
      </c>
    </row>
    <row r="204" spans="1:59" x14ac:dyDescent="0.25">
      <c r="A204" s="5">
        <v>242</v>
      </c>
      <c r="B204" t="s">
        <v>1048</v>
      </c>
      <c r="C204" t="s">
        <v>2605</v>
      </c>
      <c r="D204" s="3">
        <f>A204</f>
        <v>242</v>
      </c>
      <c r="G204" s="8" t="s">
        <v>1474</v>
      </c>
      <c r="I204" t="s">
        <v>91</v>
      </c>
      <c r="J204" t="s">
        <v>91</v>
      </c>
      <c r="K204">
        <v>254</v>
      </c>
      <c r="L204">
        <v>254</v>
      </c>
      <c r="M204">
        <v>254</v>
      </c>
      <c r="N204">
        <v>9</v>
      </c>
      <c r="Q204" s="3">
        <f>IF(AND(G204&lt;&gt;"LIBSETS_SETTYPE_BATTLEGROUND",G204&lt;&gt;"LIBSETS_SETTYPE_SPECIAL"), IF(R204&lt;&gt;"",VLOOKUP(R204,'ESO zone constants'!$D$3:$H$10001,5,FALSE),""),"")</f>
        <v>823</v>
      </c>
      <c r="R204" t="str">
        <f>IF(AND(O204&lt;&gt;"",NOT(ISERROR(O204))),O204,
IF(AND(P204&lt;&gt;"",ISNUMBER(P204),P204&gt;0,NOT(ISNA(P204))),VLOOKUP(P204,'ESO zone constants'!$A$3:$D$9999,4,FALSE),
IF(AND(K204&lt;&gt;"",K204&gt;0,NOT(ISERROR(K204))),VLOOKUP(K204,'ESO dumped WayshrineInfo'!$K$3:$N$9994,4,FALSE),"")))</f>
        <v>Gold Coast</v>
      </c>
      <c r="T204" s="19" t="str">
        <f>IF(AND(S204&lt;&gt;"",NOT(ISERROR(S204))),S204,IF(Q204&lt;&gt;"",IF(NOT(ISERROR(VLOOKUP(Q204,'ESO Dungeon constants'!$D$3:$H$9999,5,FALSE))),VLOOKUP(Q204,'ESO Dungeon constants'!$D$3:$I$9999,6,FALSE),VLOOKUP(Q204,'ESO zone constants'!$H$3:$K$9987,4,FALSE)),""))</f>
        <v>DLC_DARK_BROTHERHOOD</v>
      </c>
      <c r="U204" s="3" t="str">
        <f>IF(T204&lt;&gt;"",VLOOKUP(T204,'LibSets constants'!$B$4:$C$1003,2,FALSE),"")</f>
        <v>Dark Brotherhood</v>
      </c>
      <c r="V204" s="33" t="s">
        <v>3359</v>
      </c>
      <c r="Y204" s="65"/>
      <c r="Z204" s="3">
        <f>IF(AND(G204&lt;&gt;"LIBSETS_SETTYPE_BATTLEGROUND",G204&lt;&gt;"LIBSETS_SETTYPE_SPECIAL"),
IF(AND(Y204&lt;&gt;"",ISNUMBER(Y204),NOT(ISNA(Y204))),Y204,
   IF(AND(L204&lt;&gt;"",ISNUMBER(L204),L204&gt;0,NOT(ISNA(L204))),VLOOKUP(L204,'ESO dumped WayshrineInfo'!$K$3:$L$9994,2,FALSE),"")
),"")</f>
        <v>823</v>
      </c>
      <c r="AA204" t="str">
        <f>IF(AND(Z204&lt;&gt;"",ISNUMBER(Z204),NOT(ISNA(Z204))),VLOOKUP(Z204,'ESO zone constants'!$A$3:$D$9999,4,FALSE),"")</f>
        <v>Gold Coast</v>
      </c>
      <c r="AB204" s="33" t="s">
        <v>3359</v>
      </c>
      <c r="AC204" s="43"/>
      <c r="AD204" s="43"/>
      <c r="AE204" s="43"/>
      <c r="AF204" s="3">
        <f>IF(AND(G204&lt;&gt;"LIBSETS_SETTYPE_BATTLEGROUND",G204&lt;&gt;"LIBSETS_SETTYPE_SPECIAL"),
IF(AND(AE204&lt;&gt;"",ISNUMBER(AE204),NOT(ISNA(AE204))),AE204,
   IF(AND(M204&lt;&gt;"",ISNUMBER(M204),M204&gt;0,NOT(ISNA(M204))),VLOOKUP(M204,'ESO dumped WayshrineInfo'!$K$3:$L$9994,2,FALSE),"")
),"")</f>
        <v>823</v>
      </c>
      <c r="AG204" t="str">
        <f>IF(AND(AF204&lt;&gt;"",ISNUMBER(AF204),NOT(ISNA(AF204))),VLOOKUP(AF204,'ESO zone constants'!$A$3:$D$9999,4,FALSE),"")</f>
        <v>Gold Coast</v>
      </c>
      <c r="AH204" s="44"/>
      <c r="AI204" s="43"/>
      <c r="AJ204" s="43"/>
      <c r="AK204" s="3" t="str">
        <f>IF(AND(G204&lt;&gt;"LIBSETS_SETTYPE_BATTLEGROUND",G204&lt;&gt;"LIBSETS_SETTYPE_SPECIAL"),IF(AL204&lt;&gt;"",VLOOKUP(AL204,'ESO zone constants'!$D$3:$H$4953,5,FALSE),""),"")</f>
        <v/>
      </c>
      <c r="AM204" s="44"/>
      <c r="AN204" s="43"/>
      <c r="AO204" s="43"/>
      <c r="AP204" s="3" t="str">
        <f>IF(AND(G204&lt;&gt;"LIBSETS_SETTYPE_BATTLEGROUND",G204&lt;&gt;"LIBSETS_SETTYPE_SPECIAL"),IF(AQ204&lt;&gt;"",VLOOKUP(AQ204,'ESO zone constants'!$D$3:$H$4953,5,FALSE),""),"")</f>
        <v/>
      </c>
      <c r="AR204" s="44"/>
      <c r="AS204" s="43"/>
      <c r="AT204" s="43"/>
      <c r="AU204" s="3" t="str">
        <f>IF(AND(G204&lt;&gt;"LIBSETS_SETTYPE_BATTLEGROUND",G204&lt;&gt;"LIBSETS_SETTYPE_SPECIAL"),IF(AV204&lt;&gt;"",VLOOKUP(AV204,'ESO zone constants'!$D$3:$H$4953,5,FALSE),""),"")</f>
        <v/>
      </c>
      <c r="AW204" s="44"/>
      <c r="AX204" s="43"/>
      <c r="AY204" s="43"/>
      <c r="AZ204" s="83" t="s">
        <v>2667</v>
      </c>
      <c r="BA204" s="83"/>
      <c r="BB204" s="83"/>
      <c r="BC204" s="21" t="str">
        <f>IF(A204="???","--","")&amp;IF(F204&lt;&gt;"Not in the game (anymore)",IF(A204&lt;&gt;"",CONCATENATE("[",A204,"] = {wayshrines={")&amp;IF(K204&lt;&gt;"",CONCATENATE(K204,","),"")&amp;IF(L204&lt;&gt;"",CONCATENATE(L204,","),"")&amp;IF(M204&lt;&gt;"",CONCATENATE(M204,","),"")&amp;CONCATENATE("}")&amp;IF(VALUE(N204)&gt;0,CONCATENATE(", traitsNeeded=",N204),"")&amp;CONCATENATE(", dlcId=",IF(T204&lt;&gt;"",T204,"DLC_BASE_GAME")),""),"")</f>
        <v>[242] = {wayshrines={254,254,254,}, traitsNeeded=9, dlcId=DLC_DARK_BROTHERHOOD</v>
      </c>
      <c r="BD204" s="21" t="str">
        <f>IF(F204&lt;&gt;"Not in the game (anymore)",IF(A204&lt;&gt;"",IF(Q204&lt;&gt;"",CONCATENATE(", zoneIds={",Q204),"")&amp;IF(Z204&lt;&gt;"",CONCATENATE(",",Z204),"")&amp;IF(AF204&lt;&gt;"",CONCATENATE(",",AF204),"")&amp;IF(AK204&lt;&gt;"",CONCATENATE(",",AK204),"")&amp;IF(AP204&lt;&gt;"",CONCATENATE(",",AP204),"")&amp;IF(AU204&lt;&gt;"",CONCATENATE(",",AU204),"")&amp;IF(Q204&lt;&gt;"",CONCATENATE("}",""),"")&amp;IF(OR(I204="true",I204="false",I204&lt;&gt;""), CONCATENATE(", veteran=", I204), ""),""),"")</f>
        <v>, zoneIds={823,823,823}, veteran=false</v>
      </c>
      <c r="BE204" s="21" t="str">
        <f>IF(A204&lt;&gt;"",IF(F204&lt;&gt;"Not in the game (anymore)",IF(A204&lt;&gt;"",", setType="&amp;G204,"")&amp;IF(J204="true",", multiTrialSet=true",""),"")
&amp; IF(AND(H204&lt;&gt;"",ISNUMBER(H204)),", undauntedChestId=" &amp; H204,""),"")</f>
        <v>, setType=LIBSETS_SETTYPE_CRAFTED</v>
      </c>
      <c r="BF204" s="21" t="str">
        <f>IF(A204&lt;&gt;"",IF(F204&lt;&gt;"Not in the game (anymore)",IF(AZ204&lt;&gt;"",", isProcSetAllowedInPvP="&amp; AZ204,"")
&amp; IF(F204&lt;&gt;"Not in the game (anymore)",
  IF(V204&lt;&gt;"",", dropMechanic={"&amp;V204&amp;IF(AB204&lt;&gt;"",","&amp;AB204,"")&amp;IF(AH204&lt;&gt;"",","&amp;AH204,"")&amp;IF(AM204&lt;&gt;"",","&amp;AM204,"")&amp;IF(AR204&lt;&gt;"",","&amp;AR204,"")&amp;IF(AW204&lt;&gt;"",","&amp;AW204,"")&amp;"}"
     &amp;IF(OR(W204&lt;&gt;"",AC204&lt;&gt;"",AI204&lt;&gt;"",AN204&lt;&gt;"",AS204&lt;&gt;"",AX204&lt;&gt;"",X204&lt;&gt;"",AD204&lt;&gt;"",AJ204&lt;&gt;"",AO204&lt;&gt;"",AT204&lt;&gt;"",AY204&lt;&gt;""),", dropMechanicDropLocationNames={"
        &amp; IF(OR(W204&lt;&gt;"",AC204&lt;&gt;"",AI204&lt;&gt;"",AN204&lt;&gt;"",AS204&lt;&gt;"",AX204&lt;&gt;""),"['en']={"&amp;IF(W204&lt;&gt;"","'"&amp;W204&amp;"',","'',")&amp;IF(AC204&lt;&gt;"","'"&amp;AC204&amp;"',","'',")&amp;IF(AI204&lt;&gt;"","'"&amp;AI204&amp;"',","'',")&amp;IF(AN204&lt;&gt;"","'"&amp;AN204&amp;"',","'',")&amp;IF(AS204&lt;&gt;"","'"&amp;AS204&amp;"',","'',")&amp;IF(AX204&lt;&gt;"","'"&amp;AX204&amp;"',","'',")&amp;"},","")
        &amp; IF(OR(X204&lt;&gt;"",AD204&lt;&gt;"",AJ204&lt;&gt;"",AO204&lt;&gt;"",AT204&lt;&gt;"",AY204&lt;&gt;""),"['de']={"&amp;IF(X204&lt;&gt;"","'"&amp;X204&amp;"',","'',")&amp;IF(AD204&lt;&gt;"","'"&amp;AD204&amp;"',","'',")&amp;IF(AJ204&lt;&gt;"","'"&amp;AJ204&amp;"',","'',")&amp;IF(AO204&lt;&gt;"","'"&amp;AO204&amp;"',","'',")&amp;IF(AT204&lt;&gt;"","'"&amp;AT204&amp;"',","'',")&amp;IF(AY204&lt;&gt;"","'"&amp;AY204&amp;"',","'',")&amp;"},","")
     &amp; "}",""),"")),""),"")</f>
        <v>, dropMechanic={LIBSETS_DROP_MECHANIC_CRAFTED,LIBSETS_DROP_MECHANIC_CRAFTED}</v>
      </c>
      <c r="BG204" s="21" t="str">
        <f>IF(A204&lt;&gt;"",IF(F204&lt;&gt;"Not in the game (anymore)",
IF(OR(BA204&lt;&gt;"",BB204&lt;&gt;""),", addTooltip={" &amp; IF(BA204&lt;&gt;"","['en']='"&amp; BA204 &amp; "',","")  &amp; IF(AND(BA204&lt;&gt;"",BA204&lt;&gt;BB204), IF(BB204&lt;&gt;"","['de']='"&amp; BB204 &amp; "',",""),"") &amp; "},","")
&amp; "},"
&amp; IF(C204&lt;&gt;"",CONCATENATE(" --",C204," / ",B204,"   [",IF(R204&lt;&gt;"",R204,""),IF(AA204&lt;&gt;"",", "&amp;AA204,""),IF(AG204&lt;&gt;"",", "&amp;AG204,""),IF(AL204&lt;&gt;"",", "&amp;AL204,""),IF(AQ204&lt;&gt;"",", "&amp;AQ204,""),IF(AV204&lt;&gt;"",", "&amp;AV204,""),"]")),""),"")</f>
        <v>}, --Pelinal\'s Aptitude / Pelinals Talent   [Gold Coast, Gold Coast, Gold Coast]</v>
      </c>
    </row>
    <row r="205" spans="1:59" x14ac:dyDescent="0.25">
      <c r="A205" s="12">
        <v>243</v>
      </c>
      <c r="B205" t="s">
        <v>1049</v>
      </c>
      <c r="C205" t="s">
        <v>1050</v>
      </c>
      <c r="D205" s="3">
        <f>A205</f>
        <v>243</v>
      </c>
      <c r="G205" s="8" t="s">
        <v>1480</v>
      </c>
      <c r="I205" t="s">
        <v>91</v>
      </c>
      <c r="J205" t="s">
        <v>91</v>
      </c>
      <c r="K205">
        <v>254</v>
      </c>
      <c r="L205">
        <v>254</v>
      </c>
      <c r="M205">
        <v>254</v>
      </c>
      <c r="O205" s="65" t="s">
        <v>515</v>
      </c>
      <c r="Q205" s="3">
        <f>IF(AND(G205&lt;&gt;"LIBSETS_SETTYPE_BATTLEGROUND",G205&lt;&gt;"LIBSETS_SETTYPE_SPECIAL"), IF(R205&lt;&gt;"",VLOOKUP(R205,'ESO zone constants'!$D$3:$H$10001,5,FALSE),""),"")</f>
        <v>823</v>
      </c>
      <c r="R205" t="str">
        <f>IF(AND(O205&lt;&gt;"",NOT(ISERROR(O205))),O205,
IF(AND(P205&lt;&gt;"",ISNUMBER(P205),P205&gt;0,NOT(ISNA(P205))),VLOOKUP(P205,'ESO zone constants'!$A$3:$D$9999,4,FALSE),
IF(AND(K205&lt;&gt;"",K205&gt;0,NOT(ISERROR(K205))),VLOOKUP(K205,'ESO dumped WayshrineInfo'!$K$3:$N$9994,4,FALSE),"")))</f>
        <v>Gold Coast</v>
      </c>
      <c r="T205" s="19" t="str">
        <f>IF(AND(S205&lt;&gt;"",NOT(ISERROR(S205))),S205,IF(Q205&lt;&gt;"",IF(NOT(ISERROR(VLOOKUP(Q205,'ESO Dungeon constants'!$D$3:$H$9999,5,FALSE))),VLOOKUP(Q205,'ESO Dungeon constants'!$D$3:$I$9999,6,FALSE),VLOOKUP(Q205,'ESO zone constants'!$H$3:$K$9987,4,FALSE)),""))</f>
        <v>DLC_DARK_BROTHERHOOD</v>
      </c>
      <c r="U205" s="3" t="str">
        <f>IF(T205&lt;&gt;"",VLOOKUP(T205,'LibSets constants'!$B$4:$C$1003,2,FALSE),"")</f>
        <v>Dark Brotherhood</v>
      </c>
      <c r="V205" s="33" t="s">
        <v>1560</v>
      </c>
      <c r="Y205" s="65"/>
      <c r="Z205" s="3">
        <f>IF(AND(G205&lt;&gt;"LIBSETS_SETTYPE_BATTLEGROUND",G205&lt;&gt;"LIBSETS_SETTYPE_SPECIAL"),
IF(AND(Y205&lt;&gt;"",ISNUMBER(Y205),NOT(ISNA(Y205))),Y205,
   IF(AND(L205&lt;&gt;"",ISNUMBER(L205),L205&gt;0,NOT(ISNA(L205))),VLOOKUP(L205,'ESO dumped WayshrineInfo'!$K$3:$L$9994,2,FALSE),"")
),"")</f>
        <v>823</v>
      </c>
      <c r="AA205" t="str">
        <f>IF(AND(Z205&lt;&gt;"",ISNUMBER(Z205),NOT(ISNA(Z205))),VLOOKUP(Z205,'ESO zone constants'!$A$3:$D$9999,4,FALSE),"")</f>
        <v>Gold Coast</v>
      </c>
      <c r="AB205" s="33" t="s">
        <v>1561</v>
      </c>
      <c r="AC205" s="43"/>
      <c r="AD205" s="43"/>
      <c r="AE205" s="43"/>
      <c r="AF205" s="3">
        <f>IF(AND(G205&lt;&gt;"LIBSETS_SETTYPE_BATTLEGROUND",G205&lt;&gt;"LIBSETS_SETTYPE_SPECIAL"),
IF(AND(AE205&lt;&gt;"",ISNUMBER(AE205),NOT(ISNA(AE205))),AE205,
   IF(AND(M205&lt;&gt;"",ISNUMBER(M205),M205&gt;0,NOT(ISNA(M205))),VLOOKUP(M205,'ESO dumped WayshrineInfo'!$K$3:$L$9994,2,FALSE),"")
),"")</f>
        <v>823</v>
      </c>
      <c r="AG205" t="str">
        <f>IF(AND(AF205&lt;&gt;"",ISNUMBER(AF205),NOT(ISNA(AF205))),VLOOKUP(AF205,'ESO zone constants'!$A$3:$D$9999,4,FALSE),"")</f>
        <v>Gold Coast</v>
      </c>
      <c r="AH205" s="44" t="s">
        <v>1562</v>
      </c>
      <c r="AI205" s="43"/>
      <c r="AJ205" s="43"/>
      <c r="AK205" s="3">
        <f>IF(AND(G205&lt;&gt;"LIBSETS_SETTYPE_BATTLEGROUND",G205&lt;&gt;"LIBSETS_SETTYPE_SPECIAL"),IF(AL205&lt;&gt;"",VLOOKUP(AL205,'ESO zone constants'!$D$3:$H$4953,5,FALSE),""),"")</f>
        <v>823</v>
      </c>
      <c r="AL205" t="s">
        <v>515</v>
      </c>
      <c r="AM205" s="44" t="s">
        <v>1563</v>
      </c>
      <c r="AN205" s="43"/>
      <c r="AO205" s="43"/>
      <c r="AP205" s="3" t="str">
        <f>IF(AND(G205&lt;&gt;"LIBSETS_SETTYPE_BATTLEGROUND",G205&lt;&gt;"LIBSETS_SETTYPE_SPECIAL"),IF(AQ205&lt;&gt;"",VLOOKUP(AQ205,'ESO zone constants'!$D$3:$H$4953,5,FALSE),""),"")</f>
        <v/>
      </c>
      <c r="AR205" s="44"/>
      <c r="AS205" s="43"/>
      <c r="AT205" s="43"/>
      <c r="AU205" s="3" t="str">
        <f>IF(AND(G205&lt;&gt;"LIBSETS_SETTYPE_BATTLEGROUND",G205&lt;&gt;"LIBSETS_SETTYPE_SPECIAL"),IF(AV205&lt;&gt;"",VLOOKUP(AV205,'ESO zone constants'!$D$3:$H$4953,5,FALSE),""),"")</f>
        <v/>
      </c>
      <c r="AW205" s="44"/>
      <c r="AX205" s="43"/>
      <c r="AY205" s="43"/>
      <c r="AZ205" s="83" t="s">
        <v>2667</v>
      </c>
      <c r="BA205" s="83"/>
      <c r="BB205" s="83"/>
      <c r="BC205" s="21" t="str">
        <f>IF(A205="???","--","")&amp;IF(F205&lt;&gt;"Not in the game (anymore)",IF(A205&lt;&gt;"",CONCATENATE("[",A205,"] = {wayshrines={")&amp;IF(K205&lt;&gt;"",CONCATENATE(K205,","),"")&amp;IF(L205&lt;&gt;"",CONCATENATE(L205,","),"")&amp;IF(M205&lt;&gt;"",CONCATENATE(M205,","),"")&amp;CONCATENATE("}")&amp;IF(VALUE(N205)&gt;0,CONCATENATE(", traitsNeeded=",N205),"")&amp;CONCATENATE(", dlcId=",IF(T205&lt;&gt;"",T205,"DLC_BASE_GAME")),""),"")</f>
        <v>[243] = {wayshrines={254,254,254,}, dlcId=DLC_DARK_BROTHERHOOD</v>
      </c>
      <c r="BD205" s="21" t="str">
        <f>IF(F205&lt;&gt;"Not in the game (anymore)",IF(A205&lt;&gt;"",IF(Q205&lt;&gt;"",CONCATENATE(", zoneIds={",Q205),"")&amp;IF(Z205&lt;&gt;"",CONCATENATE(",",Z205),"")&amp;IF(AF205&lt;&gt;"",CONCATENATE(",",AF205),"")&amp;IF(AK205&lt;&gt;"",CONCATENATE(",",AK205),"")&amp;IF(AP205&lt;&gt;"",CONCATENATE(",",AP205),"")&amp;IF(AU205&lt;&gt;"",CONCATENATE(",",AU205),"")&amp;IF(Q205&lt;&gt;"",CONCATENATE("}",""),"")&amp;IF(OR(I205="true",I205="false",I205&lt;&gt;""), CONCATENATE(", veteran=", I205), ""),""),"")</f>
        <v>, zoneIds={823,823,823,823}, veteran=false</v>
      </c>
      <c r="BE205" s="21" t="str">
        <f>IF(A205&lt;&gt;"",IF(F205&lt;&gt;"Not in the game (anymore)",IF(A205&lt;&gt;"",", setType="&amp;G205,"")&amp;IF(J205="true",", multiTrialSet=true",""),"")
&amp; IF(AND(H205&lt;&gt;"",ISNUMBER(H205)),", undauntedChestId=" &amp; H205,""),"")</f>
        <v>, setType=LIBSETS_SETTYPE_OVERLAND</v>
      </c>
      <c r="BF205" s="21" t="str">
        <f>IF(A205&lt;&gt;"",IF(F205&lt;&gt;"Not in the game (anymore)",IF(AZ205&lt;&gt;"",", isProcSetAllowedInPvP="&amp; AZ205,"")
&amp; IF(F205&lt;&gt;"Not in the game (anymore)",
  IF(V205&lt;&gt;"",", dropMechanic={"&amp;V205&amp;IF(AB205&lt;&gt;"",","&amp;AB205,"")&amp;IF(AH205&lt;&gt;"",","&amp;AH205,"")&amp;IF(AM205&lt;&gt;"",","&amp;AM205,"")&amp;IF(AR205&lt;&gt;"",","&amp;AR205,"")&amp;IF(AW205&lt;&gt;"",","&amp;AW205,"")&amp;"}"
     &amp;IF(OR(W205&lt;&gt;"",AC205&lt;&gt;"",AI205&lt;&gt;"",AN205&lt;&gt;"",AS205&lt;&gt;"",AX205&lt;&gt;"",X205&lt;&gt;"",AD205&lt;&gt;"",AJ205&lt;&gt;"",AO205&lt;&gt;"",AT205&lt;&gt;"",AY205&lt;&gt;""),", dropMechanicDropLocationNames={"
        &amp; IF(OR(W205&lt;&gt;"",AC205&lt;&gt;"",AI205&lt;&gt;"",AN205&lt;&gt;"",AS205&lt;&gt;"",AX205&lt;&gt;""),"['en']={"&amp;IF(W205&lt;&gt;"","'"&amp;W205&amp;"',","'',")&amp;IF(AC205&lt;&gt;"","'"&amp;AC205&amp;"',","'',")&amp;IF(AI205&lt;&gt;"","'"&amp;AI205&amp;"',","'',")&amp;IF(AN205&lt;&gt;"","'"&amp;AN205&amp;"',","'',")&amp;IF(AS205&lt;&gt;"","'"&amp;AS205&amp;"',","'',")&amp;IF(AX205&lt;&gt;"","'"&amp;AX205&amp;"',","'',")&amp;"},","")
        &amp; IF(OR(X205&lt;&gt;"",AD205&lt;&gt;"",AJ205&lt;&gt;"",AO205&lt;&gt;"",AT205&lt;&gt;"",AY205&lt;&gt;""),"['de']={"&amp;IF(X205&lt;&gt;"","'"&amp;X205&amp;"',","'',")&amp;IF(AD205&lt;&gt;"","'"&amp;AD205&amp;"',","'',")&amp;IF(AJ205&lt;&gt;"","'"&amp;AJ205&amp;"',","'',")&amp;IF(AO205&lt;&gt;"","'"&amp;AO205&amp;"',","'',")&amp;IF(AT205&lt;&gt;"","'"&amp;AT205&amp;"',","'',")&amp;IF(AY205&lt;&gt;"","'"&amp;AY205&amp;"',","'',")&amp;"},","")
     &amp; "}",""),"")),""),"")</f>
        <v>, dropMechanic={LIBSETS_DROP_MECHANIC_OVERLAND_BOSS_DELVE,LIBSETS_DROP_MECHANIC_OVERLAND_WORLDBOSS,LIBSETS_DROP_MECHANIC_OVERLAND_BOSS_PUBLIC_DUNGEON,LIBSETS_DROP_MECHANIC_OVERLAND_CHEST}</v>
      </c>
      <c r="BG205" s="21" t="str">
        <f>IF(A205&lt;&gt;"",IF(F205&lt;&gt;"Not in the game (anymore)",
IF(OR(BA205&lt;&gt;"",BB205&lt;&gt;""),", addTooltip={" &amp; IF(BA205&lt;&gt;"","['en']='"&amp; BA205 &amp; "',","")  &amp; IF(AND(BA205&lt;&gt;"",BA205&lt;&gt;BB205), IF(BB205&lt;&gt;"","['de']='"&amp; BB205 &amp; "',",""),"") &amp; "},","")
&amp; "},"
&amp; IF(C205&lt;&gt;"",CONCATENATE(" --",C205," / ",B205,"   [",IF(R205&lt;&gt;"",R205,""),IF(AA205&lt;&gt;"",", "&amp;AA205,""),IF(AG205&lt;&gt;"",", "&amp;AG205,""),IF(AL205&lt;&gt;"",", "&amp;AL205,""),IF(AQ205&lt;&gt;"",", "&amp;AQ205,""),IF(AV205&lt;&gt;"",", "&amp;AV205,""),"]")),""),"")</f>
        <v>}, --Hide of Morihaus / Haut von Morihaus   [Gold Coast, Gold Coast, Gold Coast, Gold Coast]</v>
      </c>
    </row>
    <row r="206" spans="1:59" x14ac:dyDescent="0.25">
      <c r="A206" s="12">
        <v>244</v>
      </c>
      <c r="B206" t="s">
        <v>1051</v>
      </c>
      <c r="C206" t="s">
        <v>1052</v>
      </c>
      <c r="D206" s="3">
        <f>A206</f>
        <v>244</v>
      </c>
      <c r="G206" s="8" t="s">
        <v>1480</v>
      </c>
      <c r="I206" t="s">
        <v>91</v>
      </c>
      <c r="J206" t="s">
        <v>91</v>
      </c>
      <c r="K206">
        <v>254</v>
      </c>
      <c r="L206">
        <v>254</v>
      </c>
      <c r="M206">
        <v>254</v>
      </c>
      <c r="O206" s="65" t="s">
        <v>515</v>
      </c>
      <c r="Q206" s="3">
        <f>IF(AND(G206&lt;&gt;"LIBSETS_SETTYPE_BATTLEGROUND",G206&lt;&gt;"LIBSETS_SETTYPE_SPECIAL"), IF(R206&lt;&gt;"",VLOOKUP(R206,'ESO zone constants'!$D$3:$H$10001,5,FALSE),""),"")</f>
        <v>823</v>
      </c>
      <c r="R206" t="str">
        <f>IF(AND(O206&lt;&gt;"",NOT(ISERROR(O206))),O206,
IF(AND(P206&lt;&gt;"",ISNUMBER(P206),P206&gt;0,NOT(ISNA(P206))),VLOOKUP(P206,'ESO zone constants'!$A$3:$D$9999,4,FALSE),
IF(AND(K206&lt;&gt;"",K206&gt;0,NOT(ISERROR(K206))),VLOOKUP(K206,'ESO dumped WayshrineInfo'!$K$3:$N$9994,4,FALSE),"")))</f>
        <v>Gold Coast</v>
      </c>
      <c r="T206" s="19" t="str">
        <f>IF(AND(S206&lt;&gt;"",NOT(ISERROR(S206))),S206,IF(Q206&lt;&gt;"",IF(NOT(ISERROR(VLOOKUP(Q206,'ESO Dungeon constants'!$D$3:$H$9999,5,FALSE))),VLOOKUP(Q206,'ESO Dungeon constants'!$D$3:$I$9999,6,FALSE),VLOOKUP(Q206,'ESO zone constants'!$H$3:$K$9987,4,FALSE)),""))</f>
        <v>DLC_DARK_BROTHERHOOD</v>
      </c>
      <c r="U206" s="3" t="str">
        <f>IF(T206&lt;&gt;"",VLOOKUP(T206,'LibSets constants'!$B$4:$C$1003,2,FALSE),"")</f>
        <v>Dark Brotherhood</v>
      </c>
      <c r="V206" s="33" t="s">
        <v>1560</v>
      </c>
      <c r="Y206" s="65"/>
      <c r="Z206" s="3">
        <f>IF(AND(G206&lt;&gt;"LIBSETS_SETTYPE_BATTLEGROUND",G206&lt;&gt;"LIBSETS_SETTYPE_SPECIAL"),
IF(AND(Y206&lt;&gt;"",ISNUMBER(Y206),NOT(ISNA(Y206))),Y206,
   IF(AND(L206&lt;&gt;"",ISNUMBER(L206),L206&gt;0,NOT(ISNA(L206))),VLOOKUP(L206,'ESO dumped WayshrineInfo'!$K$3:$L$9994,2,FALSE),"")
),"")</f>
        <v>823</v>
      </c>
      <c r="AA206" t="str">
        <f>IF(AND(Z206&lt;&gt;"",ISNUMBER(Z206),NOT(ISNA(Z206))),VLOOKUP(Z206,'ESO zone constants'!$A$3:$D$9999,4,FALSE),"")</f>
        <v>Gold Coast</v>
      </c>
      <c r="AB206" s="33" t="s">
        <v>1561</v>
      </c>
      <c r="AC206" s="43"/>
      <c r="AD206" s="43"/>
      <c r="AE206" s="43"/>
      <c r="AF206" s="3">
        <f>IF(AND(G206&lt;&gt;"LIBSETS_SETTYPE_BATTLEGROUND",G206&lt;&gt;"LIBSETS_SETTYPE_SPECIAL"),
IF(AND(AE206&lt;&gt;"",ISNUMBER(AE206),NOT(ISNA(AE206))),AE206,
   IF(AND(M206&lt;&gt;"",ISNUMBER(M206),M206&gt;0,NOT(ISNA(M206))),VLOOKUP(M206,'ESO dumped WayshrineInfo'!$K$3:$L$9994,2,FALSE),"")
),"")</f>
        <v>823</v>
      </c>
      <c r="AG206" t="str">
        <f>IF(AND(AF206&lt;&gt;"",ISNUMBER(AF206),NOT(ISNA(AF206))),VLOOKUP(AF206,'ESO zone constants'!$A$3:$D$9999,4,FALSE),"")</f>
        <v>Gold Coast</v>
      </c>
      <c r="AH206" s="44" t="s">
        <v>1562</v>
      </c>
      <c r="AI206" s="43"/>
      <c r="AJ206" s="43"/>
      <c r="AK206" s="3">
        <f>IF(AND(G206&lt;&gt;"LIBSETS_SETTYPE_BATTLEGROUND",G206&lt;&gt;"LIBSETS_SETTYPE_SPECIAL"),IF(AL206&lt;&gt;"",VLOOKUP(AL206,'ESO zone constants'!$D$3:$H$4953,5,FALSE),""),"")</f>
        <v>823</v>
      </c>
      <c r="AL206" t="s">
        <v>515</v>
      </c>
      <c r="AM206" s="44" t="s">
        <v>1563</v>
      </c>
      <c r="AN206" s="43"/>
      <c r="AO206" s="43"/>
      <c r="AP206" s="3" t="str">
        <f>IF(AND(G206&lt;&gt;"LIBSETS_SETTYPE_BATTLEGROUND",G206&lt;&gt;"LIBSETS_SETTYPE_SPECIAL"),IF(AQ206&lt;&gt;"",VLOOKUP(AQ206,'ESO zone constants'!$D$3:$H$4953,5,FALSE),""),"")</f>
        <v/>
      </c>
      <c r="AR206" s="44"/>
      <c r="AS206" s="43"/>
      <c r="AT206" s="43"/>
      <c r="AU206" s="3" t="str">
        <f>IF(AND(G206&lt;&gt;"LIBSETS_SETTYPE_BATTLEGROUND",G206&lt;&gt;"LIBSETS_SETTYPE_SPECIAL"),IF(AV206&lt;&gt;"",VLOOKUP(AV206,'ESO zone constants'!$D$3:$H$4953,5,FALSE),""),"")</f>
        <v/>
      </c>
      <c r="AW206" s="44"/>
      <c r="AX206" s="43"/>
      <c r="AY206" s="43"/>
      <c r="AZ206" s="83" t="s">
        <v>2668</v>
      </c>
      <c r="BA206" s="83"/>
      <c r="BB206" s="83"/>
      <c r="BC206" s="21" t="str">
        <f>IF(A206="???","--","")&amp;IF(F206&lt;&gt;"Not in the game (anymore)",IF(A206&lt;&gt;"",CONCATENATE("[",A206,"] = {wayshrines={")&amp;IF(K206&lt;&gt;"",CONCATENATE(K206,","),"")&amp;IF(L206&lt;&gt;"",CONCATENATE(L206,","),"")&amp;IF(M206&lt;&gt;"",CONCATENATE(M206,","),"")&amp;CONCATENATE("}")&amp;IF(VALUE(N206)&gt;0,CONCATENATE(", traitsNeeded=",N206),"")&amp;CONCATENATE(", dlcId=",IF(T206&lt;&gt;"",T206,"DLC_BASE_GAME")),""),"")</f>
        <v>[244] = {wayshrines={254,254,254,}, dlcId=DLC_DARK_BROTHERHOOD</v>
      </c>
      <c r="BD206" s="21" t="str">
        <f>IF(F206&lt;&gt;"Not in the game (anymore)",IF(A206&lt;&gt;"",IF(Q206&lt;&gt;"",CONCATENATE(", zoneIds={",Q206),"")&amp;IF(Z206&lt;&gt;"",CONCATENATE(",",Z206),"")&amp;IF(AF206&lt;&gt;"",CONCATENATE(",",AF206),"")&amp;IF(AK206&lt;&gt;"",CONCATENATE(",",AK206),"")&amp;IF(AP206&lt;&gt;"",CONCATENATE(",",AP206),"")&amp;IF(AU206&lt;&gt;"",CONCATENATE(",",AU206),"")&amp;IF(Q206&lt;&gt;"",CONCATENATE("}",""),"")&amp;IF(OR(I206="true",I206="false",I206&lt;&gt;""), CONCATENATE(", veteran=", I206), ""),""),"")</f>
        <v>, zoneIds={823,823,823,823}, veteran=false</v>
      </c>
      <c r="BE206" s="21" t="str">
        <f>IF(A206&lt;&gt;"",IF(F206&lt;&gt;"Not in the game (anymore)",IF(A206&lt;&gt;"",", setType="&amp;G206,"")&amp;IF(J206="true",", multiTrialSet=true",""),"")
&amp; IF(AND(H206&lt;&gt;"",ISNUMBER(H206)),", undauntedChestId=" &amp; H206,""),"")</f>
        <v>, setType=LIBSETS_SETTYPE_OVERLAND</v>
      </c>
      <c r="BF206" s="21" t="str">
        <f>IF(A206&lt;&gt;"",IF(F206&lt;&gt;"Not in the game (anymore)",IF(AZ206&lt;&gt;"",", isProcSetAllowedInPvP="&amp; AZ206,"")
&amp; IF(F206&lt;&gt;"Not in the game (anymore)",
  IF(V206&lt;&gt;"",", dropMechanic={"&amp;V206&amp;IF(AB206&lt;&gt;"",","&amp;AB206,"")&amp;IF(AH206&lt;&gt;"",","&amp;AH206,"")&amp;IF(AM206&lt;&gt;"",","&amp;AM206,"")&amp;IF(AR206&lt;&gt;"",","&amp;AR206,"")&amp;IF(AW206&lt;&gt;"",","&amp;AW206,"")&amp;"}"
     &amp;IF(OR(W206&lt;&gt;"",AC206&lt;&gt;"",AI206&lt;&gt;"",AN206&lt;&gt;"",AS206&lt;&gt;"",AX206&lt;&gt;"",X206&lt;&gt;"",AD206&lt;&gt;"",AJ206&lt;&gt;"",AO206&lt;&gt;"",AT206&lt;&gt;"",AY206&lt;&gt;""),", dropMechanicDropLocationNames={"
        &amp; IF(OR(W206&lt;&gt;"",AC206&lt;&gt;"",AI206&lt;&gt;"",AN206&lt;&gt;"",AS206&lt;&gt;"",AX206&lt;&gt;""),"['en']={"&amp;IF(W206&lt;&gt;"","'"&amp;W206&amp;"',","'',")&amp;IF(AC206&lt;&gt;"","'"&amp;AC206&amp;"',","'',")&amp;IF(AI206&lt;&gt;"","'"&amp;AI206&amp;"',","'',")&amp;IF(AN206&lt;&gt;"","'"&amp;AN206&amp;"',","'',")&amp;IF(AS206&lt;&gt;"","'"&amp;AS206&amp;"',","'',")&amp;IF(AX206&lt;&gt;"","'"&amp;AX206&amp;"',","'',")&amp;"},","")
        &amp; IF(OR(X206&lt;&gt;"",AD206&lt;&gt;"",AJ206&lt;&gt;"",AO206&lt;&gt;"",AT206&lt;&gt;"",AY206&lt;&gt;""),"['de']={"&amp;IF(X206&lt;&gt;"","'"&amp;X206&amp;"',","'',")&amp;IF(AD206&lt;&gt;"","'"&amp;AD206&amp;"',","'',")&amp;IF(AJ206&lt;&gt;"","'"&amp;AJ206&amp;"',","'',")&amp;IF(AO206&lt;&gt;"","'"&amp;AO206&amp;"',","'',")&amp;IF(AT206&lt;&gt;"","'"&amp;AT206&amp;"',","'',")&amp;IF(AY206&lt;&gt;"","'"&amp;AY206&amp;"',","'',")&amp;"},","")
     &amp; "}",""),"")),""),"")</f>
        <v>, isProcSetAllowedInPvP=1, dropMechanic={LIBSETS_DROP_MECHANIC_OVERLAND_BOSS_DELVE,LIBSETS_DROP_MECHANIC_OVERLAND_WORLDBOSS,LIBSETS_DROP_MECHANIC_OVERLAND_BOSS_PUBLIC_DUNGEON,LIBSETS_DROP_MECHANIC_OVERLAND_CHEST}</v>
      </c>
      <c r="BG206" s="21" t="str">
        <f>IF(A206&lt;&gt;"",IF(F206&lt;&gt;"Not in the game (anymore)",
IF(OR(BA206&lt;&gt;"",BB206&lt;&gt;""),", addTooltip={" &amp; IF(BA206&lt;&gt;"","['en']='"&amp; BA206 &amp; "',","")  &amp; IF(AND(BA206&lt;&gt;"",BA206&lt;&gt;BB206), IF(BB206&lt;&gt;"","['de']='"&amp; BB206 &amp; "',",""),"") &amp; "},","")
&amp; "},"
&amp; IF(C206&lt;&gt;"",CONCATENATE(" --",C206," / ",B206,"   [",IF(R206&lt;&gt;"",R206,""),IF(AA206&lt;&gt;"",", "&amp;AA206,""),IF(AG206&lt;&gt;"",", "&amp;AG206,""),IF(AL206&lt;&gt;"",", "&amp;AL206,""),IF(AQ206&lt;&gt;"",", "&amp;AQ206,""),IF(AV206&lt;&gt;"",", "&amp;AV206,""),"]")),""),"")</f>
        <v>}, --Flanking Strategist / Flankierender Stratege   [Gold Coast, Gold Coast, Gold Coast, Gold Coast]</v>
      </c>
    </row>
    <row r="207" spans="1:59" x14ac:dyDescent="0.25">
      <c r="A207" s="12">
        <v>245</v>
      </c>
      <c r="B207" t="s">
        <v>1053</v>
      </c>
      <c r="C207" t="s">
        <v>2606</v>
      </c>
      <c r="D207" s="3">
        <f>A207</f>
        <v>245</v>
      </c>
      <c r="G207" s="8" t="s">
        <v>1480</v>
      </c>
      <c r="I207" t="s">
        <v>91</v>
      </c>
      <c r="J207" t="s">
        <v>91</v>
      </c>
      <c r="K207">
        <v>254</v>
      </c>
      <c r="L207">
        <v>254</v>
      </c>
      <c r="M207">
        <v>254</v>
      </c>
      <c r="O207" s="65" t="s">
        <v>515</v>
      </c>
      <c r="Q207" s="3">
        <f>IF(AND(G207&lt;&gt;"LIBSETS_SETTYPE_BATTLEGROUND",G207&lt;&gt;"LIBSETS_SETTYPE_SPECIAL"), IF(R207&lt;&gt;"",VLOOKUP(R207,'ESO zone constants'!$D$3:$H$10001,5,FALSE),""),"")</f>
        <v>823</v>
      </c>
      <c r="R207" t="str">
        <f>IF(AND(O207&lt;&gt;"",NOT(ISERROR(O207))),O207,
IF(AND(P207&lt;&gt;"",ISNUMBER(P207),P207&gt;0,NOT(ISNA(P207))),VLOOKUP(P207,'ESO zone constants'!$A$3:$D$9999,4,FALSE),
IF(AND(K207&lt;&gt;"",K207&gt;0,NOT(ISERROR(K207))),VLOOKUP(K207,'ESO dumped WayshrineInfo'!$K$3:$N$9994,4,FALSE),"")))</f>
        <v>Gold Coast</v>
      </c>
      <c r="T207" s="19" t="str">
        <f>IF(AND(S207&lt;&gt;"",NOT(ISERROR(S207))),S207,IF(Q207&lt;&gt;"",IF(NOT(ISERROR(VLOOKUP(Q207,'ESO Dungeon constants'!$D$3:$H$9999,5,FALSE))),VLOOKUP(Q207,'ESO Dungeon constants'!$D$3:$I$9999,6,FALSE),VLOOKUP(Q207,'ESO zone constants'!$H$3:$K$9987,4,FALSE)),""))</f>
        <v>DLC_DARK_BROTHERHOOD</v>
      </c>
      <c r="U207" s="3" t="str">
        <f>IF(T207&lt;&gt;"",VLOOKUP(T207,'LibSets constants'!$B$4:$C$1003,2,FALSE),"")</f>
        <v>Dark Brotherhood</v>
      </c>
      <c r="V207" s="33" t="s">
        <v>1560</v>
      </c>
      <c r="Y207" s="65"/>
      <c r="Z207" s="3">
        <f>IF(AND(G207&lt;&gt;"LIBSETS_SETTYPE_BATTLEGROUND",G207&lt;&gt;"LIBSETS_SETTYPE_SPECIAL"),
IF(AND(Y207&lt;&gt;"",ISNUMBER(Y207),NOT(ISNA(Y207))),Y207,
   IF(AND(L207&lt;&gt;"",ISNUMBER(L207),L207&gt;0,NOT(ISNA(L207))),VLOOKUP(L207,'ESO dumped WayshrineInfo'!$K$3:$L$9994,2,FALSE),"")
),"")</f>
        <v>823</v>
      </c>
      <c r="AA207" t="str">
        <f>IF(AND(Z207&lt;&gt;"",ISNUMBER(Z207),NOT(ISNA(Z207))),VLOOKUP(Z207,'ESO zone constants'!$A$3:$D$9999,4,FALSE),"")</f>
        <v>Gold Coast</v>
      </c>
      <c r="AB207" s="33" t="s">
        <v>1561</v>
      </c>
      <c r="AC207" s="40"/>
      <c r="AD207" s="40"/>
      <c r="AE207" s="40"/>
      <c r="AF207" s="3">
        <f>IF(AND(G207&lt;&gt;"LIBSETS_SETTYPE_BATTLEGROUND",G207&lt;&gt;"LIBSETS_SETTYPE_SPECIAL"),
IF(AND(AE207&lt;&gt;"",ISNUMBER(AE207),NOT(ISNA(AE207))),AE207,
   IF(AND(M207&lt;&gt;"",ISNUMBER(M207),M207&gt;0,NOT(ISNA(M207))),VLOOKUP(M207,'ESO dumped WayshrineInfo'!$K$3:$L$9994,2,FALSE),"")
),"")</f>
        <v>823</v>
      </c>
      <c r="AG207" t="str">
        <f>IF(AND(AF207&lt;&gt;"",ISNUMBER(AF207),NOT(ISNA(AF207))),VLOOKUP(AF207,'ESO zone constants'!$A$3:$D$9999,4,FALSE),"")</f>
        <v>Gold Coast</v>
      </c>
      <c r="AH207" s="44" t="s">
        <v>1562</v>
      </c>
      <c r="AI207" s="40"/>
      <c r="AJ207" s="40"/>
      <c r="AK207" s="3">
        <f>IF(AND(G207&lt;&gt;"LIBSETS_SETTYPE_BATTLEGROUND",G207&lt;&gt;"LIBSETS_SETTYPE_SPECIAL"),IF(AL207&lt;&gt;"",VLOOKUP(AL207,'ESO zone constants'!$D$3:$H$4953,5,FALSE),""),"")</f>
        <v>823</v>
      </c>
      <c r="AL207" t="s">
        <v>515</v>
      </c>
      <c r="AM207" s="44" t="s">
        <v>1563</v>
      </c>
      <c r="AN207" s="40"/>
      <c r="AO207" s="40"/>
      <c r="AP207" s="3" t="str">
        <f>IF(AND(G207&lt;&gt;"LIBSETS_SETTYPE_BATTLEGROUND",G207&lt;&gt;"LIBSETS_SETTYPE_SPECIAL"),IF(AQ207&lt;&gt;"",VLOOKUP(AQ207,'ESO zone constants'!$D$3:$H$4953,5,FALSE),""),"")</f>
        <v/>
      </c>
      <c r="AR207" s="44"/>
      <c r="AS207" s="40"/>
      <c r="AT207" s="40"/>
      <c r="AU207" s="3" t="str">
        <f>IF(AND(G207&lt;&gt;"LIBSETS_SETTYPE_BATTLEGROUND",G207&lt;&gt;"LIBSETS_SETTYPE_SPECIAL"),IF(AV207&lt;&gt;"",VLOOKUP(AV207,'ESO zone constants'!$D$3:$H$4953,5,FALSE),""),"")</f>
        <v/>
      </c>
      <c r="AW207" s="44"/>
      <c r="AX207" s="40"/>
      <c r="AY207" s="40"/>
      <c r="AZ207" s="83" t="s">
        <v>2667</v>
      </c>
      <c r="BA207" s="83"/>
      <c r="BB207" s="83"/>
      <c r="BC207" s="21" t="str">
        <f>IF(A207="???","--","")&amp;IF(F207&lt;&gt;"Not in the game (anymore)",IF(A207&lt;&gt;"",CONCATENATE("[",A207,"] = {wayshrines={")&amp;IF(K207&lt;&gt;"",CONCATENATE(K207,","),"")&amp;IF(L207&lt;&gt;"",CONCATENATE(L207,","),"")&amp;IF(M207&lt;&gt;"",CONCATENATE(M207,","),"")&amp;CONCATENATE("}")&amp;IF(VALUE(N207)&gt;0,CONCATENATE(", traitsNeeded=",N207),"")&amp;CONCATENATE(", dlcId=",IF(T207&lt;&gt;"",T207,"DLC_BASE_GAME")),""),"")</f>
        <v>[245] = {wayshrines={254,254,254,}, dlcId=DLC_DARK_BROTHERHOOD</v>
      </c>
      <c r="BD207" s="21" t="str">
        <f>IF(F207&lt;&gt;"Not in the game (anymore)",IF(A207&lt;&gt;"",IF(Q207&lt;&gt;"",CONCATENATE(", zoneIds={",Q207),"")&amp;IF(Z207&lt;&gt;"",CONCATENATE(",",Z207),"")&amp;IF(AF207&lt;&gt;"",CONCATENATE(",",AF207),"")&amp;IF(AK207&lt;&gt;"",CONCATENATE(",",AK207),"")&amp;IF(AP207&lt;&gt;"",CONCATENATE(",",AP207),"")&amp;IF(AU207&lt;&gt;"",CONCATENATE(",",AU207),"")&amp;IF(Q207&lt;&gt;"",CONCATENATE("}",""),"")&amp;IF(OR(I207="true",I207="false",I207&lt;&gt;""), CONCATENATE(", veteran=", I207), ""),""),"")</f>
        <v>, zoneIds={823,823,823,823}, veteran=false</v>
      </c>
      <c r="BE207" s="21" t="str">
        <f>IF(A207&lt;&gt;"",IF(F207&lt;&gt;"Not in the game (anymore)",IF(A207&lt;&gt;"",", setType="&amp;G207,"")&amp;IF(J207="true",", multiTrialSet=true",""),"")
&amp; IF(AND(H207&lt;&gt;"",ISNUMBER(H207)),", undauntedChestId=" &amp; H207,""),"")</f>
        <v>, setType=LIBSETS_SETTYPE_OVERLAND</v>
      </c>
      <c r="BF207" s="21" t="str">
        <f>IF(A207&lt;&gt;"",IF(F207&lt;&gt;"Not in the game (anymore)",IF(AZ207&lt;&gt;"",", isProcSetAllowedInPvP="&amp; AZ207,"")
&amp; IF(F207&lt;&gt;"Not in the game (anymore)",
  IF(V207&lt;&gt;"",", dropMechanic={"&amp;V207&amp;IF(AB207&lt;&gt;"",","&amp;AB207,"")&amp;IF(AH207&lt;&gt;"",","&amp;AH207,"")&amp;IF(AM207&lt;&gt;"",","&amp;AM207,"")&amp;IF(AR207&lt;&gt;"",","&amp;AR207,"")&amp;IF(AW207&lt;&gt;"",","&amp;AW207,"")&amp;"}"
     &amp;IF(OR(W207&lt;&gt;"",AC207&lt;&gt;"",AI207&lt;&gt;"",AN207&lt;&gt;"",AS207&lt;&gt;"",AX207&lt;&gt;"",X207&lt;&gt;"",AD207&lt;&gt;"",AJ207&lt;&gt;"",AO207&lt;&gt;"",AT207&lt;&gt;"",AY207&lt;&gt;""),", dropMechanicDropLocationNames={"
        &amp; IF(OR(W207&lt;&gt;"",AC207&lt;&gt;"",AI207&lt;&gt;"",AN207&lt;&gt;"",AS207&lt;&gt;"",AX207&lt;&gt;""),"['en']={"&amp;IF(W207&lt;&gt;"","'"&amp;W207&amp;"',","'',")&amp;IF(AC207&lt;&gt;"","'"&amp;AC207&amp;"',","'',")&amp;IF(AI207&lt;&gt;"","'"&amp;AI207&amp;"',","'',")&amp;IF(AN207&lt;&gt;"","'"&amp;AN207&amp;"',","'',")&amp;IF(AS207&lt;&gt;"","'"&amp;AS207&amp;"',","'',")&amp;IF(AX207&lt;&gt;"","'"&amp;AX207&amp;"',","'',")&amp;"},","")
        &amp; IF(OR(X207&lt;&gt;"",AD207&lt;&gt;"",AJ207&lt;&gt;"",AO207&lt;&gt;"",AT207&lt;&gt;"",AY207&lt;&gt;""),"['de']={"&amp;IF(X207&lt;&gt;"","'"&amp;X207&amp;"',","'',")&amp;IF(AD207&lt;&gt;"","'"&amp;AD207&amp;"',","'',")&amp;IF(AJ207&lt;&gt;"","'"&amp;AJ207&amp;"',","'',")&amp;IF(AO207&lt;&gt;"","'"&amp;AO207&amp;"',","'',")&amp;IF(AT207&lt;&gt;"","'"&amp;AT207&amp;"',","'',")&amp;IF(AY207&lt;&gt;"","'"&amp;AY207&amp;"',","'',")&amp;"},","")
     &amp; "}",""),"")),""),"")</f>
        <v>, dropMechanic={LIBSETS_DROP_MECHANIC_OVERLAND_BOSS_DELVE,LIBSETS_DROP_MECHANIC_OVERLAND_WORLDBOSS,LIBSETS_DROP_MECHANIC_OVERLAND_BOSS_PUBLIC_DUNGEON,LIBSETS_DROP_MECHANIC_OVERLAND_CHEST}</v>
      </c>
      <c r="BG207" s="21" t="str">
        <f>IF(A207&lt;&gt;"",IF(F207&lt;&gt;"Not in the game (anymore)",
IF(OR(BA207&lt;&gt;"",BB207&lt;&gt;""),", addTooltip={" &amp; IF(BA207&lt;&gt;"","['en']='"&amp; BA207 &amp; "',","")  &amp; IF(AND(BA207&lt;&gt;"",BA207&lt;&gt;BB207), IF(BB207&lt;&gt;"","['de']='"&amp; BB207 &amp; "',",""),"") &amp; "},","")
&amp; "},"
&amp; IF(C207&lt;&gt;"",CONCATENATE(" --",C207," / ",B207,"   [",IF(R207&lt;&gt;"",R207,""),IF(AA207&lt;&gt;"",", "&amp;AA207,""),IF(AG207&lt;&gt;"",", "&amp;AG207,""),IF(AL207&lt;&gt;"",", "&amp;AL207,""),IF(AQ207&lt;&gt;"",", "&amp;AQ207,""),IF(AV207&lt;&gt;"",", "&amp;AV207,""),"]")),""),"")</f>
        <v>}, --Sithis\' Touch / Sithis' Berührung   [Gold Coast, Gold Coast, Gold Coast, Gold Coast]</v>
      </c>
    </row>
    <row r="208" spans="1:59" x14ac:dyDescent="0.25">
      <c r="A208" s="12">
        <v>246</v>
      </c>
      <c r="B208" t="s">
        <v>1054</v>
      </c>
      <c r="C208" t="s">
        <v>2607</v>
      </c>
      <c r="D208" s="3">
        <f>A208</f>
        <v>246</v>
      </c>
      <c r="G208" s="8" t="s">
        <v>1478</v>
      </c>
      <c r="I208" t="s">
        <v>91</v>
      </c>
      <c r="J208" t="s">
        <v>91</v>
      </c>
      <c r="K208">
        <v>-1</v>
      </c>
      <c r="L208">
        <v>-1</v>
      </c>
      <c r="M208">
        <v>-1</v>
      </c>
      <c r="O208" s="65" t="s">
        <v>448</v>
      </c>
      <c r="Q208" s="3">
        <f>IF(AND(G208&lt;&gt;"LIBSETS_SETTYPE_BATTLEGROUND",G208&lt;&gt;"LIBSETS_SETTYPE_SPECIAL"), IF(R208&lt;&gt;"",VLOOKUP(R208,'ESO zone constants'!$D$3:$H$10001,5,FALSE),""),"")</f>
        <v>643</v>
      </c>
      <c r="R208" t="str">
        <f>IF(AND(O208&lt;&gt;"",NOT(ISERROR(O208))),O208,
IF(AND(P208&lt;&gt;"",ISNUMBER(P208),P208&gt;0,NOT(ISNA(P208))),VLOOKUP(P208,'ESO zone constants'!$A$3:$D$9999,4,FALSE),
IF(AND(K208&lt;&gt;"",K208&gt;0,NOT(ISERROR(K208))),VLOOKUP(K208,'ESO dumped WayshrineInfo'!$K$3:$N$9994,4,FALSE),"")))</f>
        <v>Imperial Sewers</v>
      </c>
      <c r="T208" s="19" t="str">
        <f>IF(AND(S208&lt;&gt;"",NOT(ISERROR(S208))),S208,IF(Q208&lt;&gt;"",IF(NOT(ISERROR(VLOOKUP(Q208,'ESO Dungeon constants'!$D$3:$H$9999,5,FALSE))),VLOOKUP(Q208,'ESO Dungeon constants'!$D$3:$I$9999,6,FALSE),VLOOKUP(Q208,'ESO zone constants'!$H$3:$K$9987,4,FALSE)),""))</f>
        <v>DLC_IMPERIAL_CITY</v>
      </c>
      <c r="U208" s="3" t="str">
        <f>IF(T208&lt;&gt;"",VLOOKUP(T208,'LibSets constants'!$B$4:$C$1003,2,FALSE),"")</f>
        <v>Imperial City</v>
      </c>
      <c r="V208" s="33" t="s">
        <v>2792</v>
      </c>
      <c r="Y208" s="65"/>
      <c r="Z208" s="3" t="str">
        <f>IF(AND(G208&lt;&gt;"LIBSETS_SETTYPE_BATTLEGROUND",G208&lt;&gt;"LIBSETS_SETTYPE_SPECIAL"),
IF(AND(Y208&lt;&gt;"",ISNUMBER(Y208),NOT(ISNA(Y208))),Y208,
   IF(AND(L208&lt;&gt;"",ISNUMBER(L208),L208&gt;0,NOT(ISNA(L208))),VLOOKUP(L208,'ESO dumped WayshrineInfo'!$K$3:$L$9994,2,FALSE),"")
),"")</f>
        <v/>
      </c>
      <c r="AA208" t="str">
        <f>IF(AND(Z208&lt;&gt;"",ISNUMBER(Z208),NOT(ISNA(Z208))),VLOOKUP(Z208,'ESO zone constants'!$A$3:$D$9999,4,FALSE),"")</f>
        <v/>
      </c>
      <c r="AC208" s="40" t="str">
        <f>IF(AB208&lt;&gt;"",IF(AB208&lt;&gt;"LIBSETS_DROP_MECHANIC_MONSTER_NAME",VLOOKUP(AB208,'LibSets constants'!$I$4:$L$1003,3,FALSE),""),"")</f>
        <v/>
      </c>
      <c r="AD208" s="40" t="str">
        <f>IF(AB208&lt;&gt;"",IF(AB208&lt;&gt;"LIBSETS_DROP_MECHANIC_MONSTER_NAME",VLOOKUP(AB208,'LibSets constants'!$I$4:$L$1003,4,FALSE),""),"")</f>
        <v/>
      </c>
      <c r="AE208" s="40"/>
      <c r="AF208" s="3" t="str">
        <f>IF(AND(G208&lt;&gt;"LIBSETS_SETTYPE_BATTLEGROUND",G208&lt;&gt;"LIBSETS_SETTYPE_SPECIAL"),
IF(AND(AE208&lt;&gt;"",ISNUMBER(AE208),NOT(ISNA(AE208))),AE208,
   IF(AND(M208&lt;&gt;"",ISNUMBER(M208),M208&gt;0,NOT(ISNA(M208))),VLOOKUP(M208,'ESO dumped WayshrineInfo'!$K$3:$L$9994,2,FALSE),"")
),"")</f>
        <v/>
      </c>
      <c r="AG208" t="str">
        <f>IF(AND(AF208&lt;&gt;"",ISNUMBER(AF208),NOT(ISNA(AF208))),VLOOKUP(AF208,'ESO zone constants'!$A$3:$D$9999,4,FALSE),"")</f>
        <v/>
      </c>
      <c r="AH208" s="44"/>
      <c r="AI208" s="40"/>
      <c r="AJ208" s="40"/>
      <c r="AK208" s="3" t="str">
        <f>IF(AND(G208&lt;&gt;"LIBSETS_SETTYPE_BATTLEGROUND",G208&lt;&gt;"LIBSETS_SETTYPE_SPECIAL"),IF(AL208&lt;&gt;"",VLOOKUP(AL208,'ESO zone constants'!$D$3:$H$4953,5,FALSE),""),"")</f>
        <v/>
      </c>
      <c r="AM208" s="44"/>
      <c r="AN208" s="40"/>
      <c r="AO208" s="40"/>
      <c r="AP208" s="3" t="str">
        <f>IF(AND(G208&lt;&gt;"LIBSETS_SETTYPE_BATTLEGROUND",G208&lt;&gt;"LIBSETS_SETTYPE_SPECIAL"),IF(AQ208&lt;&gt;"",VLOOKUP(AQ208,'ESO zone constants'!$D$3:$H$4953,5,FALSE),""),"")</f>
        <v/>
      </c>
      <c r="AR208" s="44"/>
      <c r="AS208" s="40"/>
      <c r="AT208" s="40"/>
      <c r="AU208" s="3" t="str">
        <f>IF(AND(G208&lt;&gt;"LIBSETS_SETTYPE_BATTLEGROUND",G208&lt;&gt;"LIBSETS_SETTYPE_SPECIAL"),IF(AV208&lt;&gt;"",VLOOKUP(AV208,'ESO zone constants'!$D$3:$H$4953,5,FALSE),""),"")</f>
        <v/>
      </c>
      <c r="AW208" s="44"/>
      <c r="AX208" s="40"/>
      <c r="AY208" s="40"/>
      <c r="AZ208" s="83" t="s">
        <v>2667</v>
      </c>
      <c r="BA208" s="83"/>
      <c r="BB208" s="83"/>
      <c r="BC208" s="21" t="str">
        <f>IF(A208="???","--","")&amp;IF(F208&lt;&gt;"Not in the game (anymore)",IF(A208&lt;&gt;"",CONCATENATE("[",A208,"] = {wayshrines={")&amp;IF(K208&lt;&gt;"",CONCATENATE(K208,","),"")&amp;IF(L208&lt;&gt;"",CONCATENATE(L208,","),"")&amp;IF(M208&lt;&gt;"",CONCATENATE(M208,","),"")&amp;CONCATENATE("}")&amp;IF(VALUE(N208)&gt;0,CONCATENATE(", traitsNeeded=",N208),"")&amp;CONCATENATE(", dlcId=",IF(T208&lt;&gt;"",T208,"DLC_BASE_GAME")),""),"")</f>
        <v>[246] = {wayshrines={-1,-1,-1,}, dlcId=DLC_IMPERIAL_CITY</v>
      </c>
      <c r="BD208" s="21" t="str">
        <f>IF(F208&lt;&gt;"Not in the game (anymore)",IF(A208&lt;&gt;"",IF(Q208&lt;&gt;"",CONCATENATE(", zoneIds={",Q208),"")&amp;IF(Z208&lt;&gt;"",CONCATENATE(",",Z208),"")&amp;IF(AF208&lt;&gt;"",CONCATENATE(",",AF208),"")&amp;IF(AK208&lt;&gt;"",CONCATENATE(",",AK208),"")&amp;IF(AP208&lt;&gt;"",CONCATENATE(",",AP208),"")&amp;IF(AU208&lt;&gt;"",CONCATENATE(",",AU208),"")&amp;IF(Q208&lt;&gt;"",CONCATENATE("}",""),"")&amp;IF(OR(I208="true",I208="false",I208&lt;&gt;""), CONCATENATE(", veteran=", I208), ""),""),"")</f>
        <v>, zoneIds={643}, veteran=false</v>
      </c>
      <c r="BE208" s="21" t="str">
        <f>IF(A208&lt;&gt;"",IF(F208&lt;&gt;"Not in the game (anymore)",IF(A208&lt;&gt;"",", setType="&amp;G208,"")&amp;IF(J208="true",", multiTrialSet=true",""),"")
&amp; IF(AND(H208&lt;&gt;"",ISNUMBER(H208)),", undauntedChestId=" &amp; H208,""),"")</f>
        <v>, setType=LIBSETS_SETTYPE_IMPERIALCITY</v>
      </c>
      <c r="BF208" s="21" t="str">
        <f>IF(A208&lt;&gt;"",IF(F208&lt;&gt;"Not in the game (anymore)",IF(AZ208&lt;&gt;"",", isProcSetAllowedInPvP="&amp; AZ208,"")
&amp; IF(F208&lt;&gt;"Not in the game (anymore)",
  IF(V208&lt;&gt;"",", dropMechanic={"&amp;V208&amp;IF(AB208&lt;&gt;"",","&amp;AB208,"")&amp;IF(AH208&lt;&gt;"",","&amp;AH208,"")&amp;IF(AM208&lt;&gt;"",","&amp;AM208,"")&amp;IF(AR208&lt;&gt;"",","&amp;AR208,"")&amp;IF(AW208&lt;&gt;"",","&amp;AW208,"")&amp;"}"
     &amp;IF(OR(W208&lt;&gt;"",AC208&lt;&gt;"",AI208&lt;&gt;"",AN208&lt;&gt;"",AS208&lt;&gt;"",AX208&lt;&gt;"",X208&lt;&gt;"",AD208&lt;&gt;"",AJ208&lt;&gt;"",AO208&lt;&gt;"",AT208&lt;&gt;"",AY208&lt;&gt;""),", dropMechanicDropLocationNames={"
        &amp; IF(OR(W208&lt;&gt;"",AC208&lt;&gt;"",AI208&lt;&gt;"",AN208&lt;&gt;"",AS208&lt;&gt;"",AX208&lt;&gt;""),"['en']={"&amp;IF(W208&lt;&gt;"","'"&amp;W208&amp;"',","'',")&amp;IF(AC208&lt;&gt;"","'"&amp;AC208&amp;"',","'',")&amp;IF(AI208&lt;&gt;"","'"&amp;AI208&amp;"',","'',")&amp;IF(AN208&lt;&gt;"","'"&amp;AN208&amp;"',","'',")&amp;IF(AS208&lt;&gt;"","'"&amp;AS208&amp;"',","'',")&amp;IF(AX208&lt;&gt;"","'"&amp;AX208&amp;"',","'',")&amp;"},","")
        &amp; IF(OR(X208&lt;&gt;"",AD208&lt;&gt;"",AJ208&lt;&gt;"",AO208&lt;&gt;"",AT208&lt;&gt;"",AY208&lt;&gt;""),"['de']={"&amp;IF(X208&lt;&gt;"","'"&amp;X208&amp;"',","'',")&amp;IF(AD208&lt;&gt;"","'"&amp;AD208&amp;"',","'',")&amp;IF(AJ208&lt;&gt;"","'"&amp;AJ208&amp;"',","'',")&amp;IF(AO208&lt;&gt;"","'"&amp;AO208&amp;"',","'',")&amp;IF(AT208&lt;&gt;"","'"&amp;AT208&amp;"',","'',")&amp;IF(AY208&lt;&gt;"","'"&amp;AY208&amp;"',","'',")&amp;"},","")
     &amp; "}",""),"")),""),"")</f>
        <v>, dropMechanic={LIBSETS_DROP_MECHANIC_TELVAR_EQUIPMENT_LOCKBOX_MERCHANT}</v>
      </c>
      <c r="BG208" s="21" t="str">
        <f>IF(A208&lt;&gt;"",IF(F208&lt;&gt;"Not in the game (anymore)",
IF(OR(BA208&lt;&gt;"",BB208&lt;&gt;""),", addTooltip={" &amp; IF(BA208&lt;&gt;"","['en']='"&amp; BA208 &amp; "',","")  &amp; IF(AND(BA208&lt;&gt;"",BA208&lt;&gt;BB208), IF(BB208&lt;&gt;"","['de']='"&amp; BB208 &amp; "',",""),"") &amp; "},","")
&amp; "},"
&amp; IF(C208&lt;&gt;"",CONCATENATE(" --",C208," / ",B208,"   [",IF(R208&lt;&gt;"",R208,""),IF(AA208&lt;&gt;"",", "&amp;AA208,""),IF(AG208&lt;&gt;"",", "&amp;AG208,""),IF(AL208&lt;&gt;"",", "&amp;AL208,""),IF(AQ208&lt;&gt;"",", "&amp;AQ208,""),IF(AV208&lt;&gt;"",", "&amp;AV208,""),"]")),""),"")</f>
        <v>}, --Galerion\'s Revenge / Galerions Revanche   [Imperial Sewers]</v>
      </c>
    </row>
    <row r="209" spans="1:59" x14ac:dyDescent="0.25">
      <c r="A209" s="12">
        <v>247</v>
      </c>
      <c r="B209" t="s">
        <v>1055</v>
      </c>
      <c r="C209" t="s">
        <v>1056</v>
      </c>
      <c r="D209" s="3">
        <f>A209</f>
        <v>247</v>
      </c>
      <c r="G209" s="8" t="s">
        <v>1478</v>
      </c>
      <c r="I209" t="s">
        <v>91</v>
      </c>
      <c r="J209" t="s">
        <v>91</v>
      </c>
      <c r="K209">
        <v>-1</v>
      </c>
      <c r="L209">
        <v>-1</v>
      </c>
      <c r="M209">
        <v>-1</v>
      </c>
      <c r="O209" s="65" t="s">
        <v>448</v>
      </c>
      <c r="Q209" s="3">
        <f>IF(AND(G209&lt;&gt;"LIBSETS_SETTYPE_BATTLEGROUND",G209&lt;&gt;"LIBSETS_SETTYPE_SPECIAL"), IF(R209&lt;&gt;"",VLOOKUP(R209,'ESO zone constants'!$D$3:$H$10001,5,FALSE),""),"")</f>
        <v>643</v>
      </c>
      <c r="R209" t="str">
        <f>IF(AND(O209&lt;&gt;"",NOT(ISERROR(O209))),O209,
IF(AND(P209&lt;&gt;"",ISNUMBER(P209),P209&gt;0,NOT(ISNA(P209))),VLOOKUP(P209,'ESO zone constants'!$A$3:$D$9999,4,FALSE),
IF(AND(K209&lt;&gt;"",K209&gt;0,NOT(ISERROR(K209))),VLOOKUP(K209,'ESO dumped WayshrineInfo'!$K$3:$N$9994,4,FALSE),"")))</f>
        <v>Imperial Sewers</v>
      </c>
      <c r="T209" s="19" t="str">
        <f>IF(AND(S209&lt;&gt;"",NOT(ISERROR(S209))),S209,IF(Q209&lt;&gt;"",IF(NOT(ISERROR(VLOOKUP(Q209,'ESO Dungeon constants'!$D$3:$H$9999,5,FALSE))),VLOOKUP(Q209,'ESO Dungeon constants'!$D$3:$I$9999,6,FALSE),VLOOKUP(Q209,'ESO zone constants'!$H$3:$K$9987,4,FALSE)),""))</f>
        <v>DLC_IMPERIAL_CITY</v>
      </c>
      <c r="U209" s="3" t="str">
        <f>IF(T209&lt;&gt;"",VLOOKUP(T209,'LibSets constants'!$B$4:$C$1003,2,FALSE),"")</f>
        <v>Imperial City</v>
      </c>
      <c r="V209" s="33" t="s">
        <v>2792</v>
      </c>
      <c r="Y209" s="65"/>
      <c r="Z209" s="3" t="str">
        <f>IF(AND(G209&lt;&gt;"LIBSETS_SETTYPE_BATTLEGROUND",G209&lt;&gt;"LIBSETS_SETTYPE_SPECIAL"),
IF(AND(Y209&lt;&gt;"",ISNUMBER(Y209),NOT(ISNA(Y209))),Y209,
   IF(AND(L209&lt;&gt;"",ISNUMBER(L209),L209&gt;0,NOT(ISNA(L209))),VLOOKUP(L209,'ESO dumped WayshrineInfo'!$K$3:$L$9994,2,FALSE),"")
),"")</f>
        <v/>
      </c>
      <c r="AA209" t="str">
        <f>IF(AND(Z209&lt;&gt;"",ISNUMBER(Z209),NOT(ISNA(Z209))),VLOOKUP(Z209,'ESO zone constants'!$A$3:$D$9999,4,FALSE),"")</f>
        <v/>
      </c>
      <c r="AC209" s="40" t="str">
        <f>IF(AB209&lt;&gt;"",IF(AB209&lt;&gt;"LIBSETS_DROP_MECHANIC_MONSTER_NAME",VLOOKUP(AB209,'LibSets constants'!$I$4:$L$1003,3,FALSE),""),"")</f>
        <v/>
      </c>
      <c r="AD209" s="40" t="str">
        <f>IF(AB209&lt;&gt;"",IF(AB209&lt;&gt;"LIBSETS_DROP_MECHANIC_MONSTER_NAME",VLOOKUP(AB209,'LibSets constants'!$I$4:$L$1003,4,FALSE),""),"")</f>
        <v/>
      </c>
      <c r="AE209" s="40"/>
      <c r="AF209" s="3" t="str">
        <f>IF(AND(G209&lt;&gt;"LIBSETS_SETTYPE_BATTLEGROUND",G209&lt;&gt;"LIBSETS_SETTYPE_SPECIAL"),
IF(AND(AE209&lt;&gt;"",ISNUMBER(AE209),NOT(ISNA(AE209))),AE209,
   IF(AND(M209&lt;&gt;"",ISNUMBER(M209),M209&gt;0,NOT(ISNA(M209))),VLOOKUP(M209,'ESO dumped WayshrineInfo'!$K$3:$L$9994,2,FALSE),"")
),"")</f>
        <v/>
      </c>
      <c r="AG209" t="str">
        <f>IF(AND(AF209&lt;&gt;"",ISNUMBER(AF209),NOT(ISNA(AF209))),VLOOKUP(AF209,'ESO zone constants'!$A$3:$D$9999,4,FALSE),"")</f>
        <v/>
      </c>
      <c r="AH209" s="44"/>
      <c r="AI209" s="40"/>
      <c r="AJ209" s="40"/>
      <c r="AK209" s="3" t="str">
        <f>IF(AND(G209&lt;&gt;"LIBSETS_SETTYPE_BATTLEGROUND",G209&lt;&gt;"LIBSETS_SETTYPE_SPECIAL"),IF(AL209&lt;&gt;"",VLOOKUP(AL209,'ESO zone constants'!$D$3:$H$4953,5,FALSE),""),"")</f>
        <v/>
      </c>
      <c r="AM209" s="44"/>
      <c r="AN209" s="40"/>
      <c r="AO209" s="40"/>
      <c r="AP209" s="3" t="str">
        <f>IF(AND(G209&lt;&gt;"LIBSETS_SETTYPE_BATTLEGROUND",G209&lt;&gt;"LIBSETS_SETTYPE_SPECIAL"),IF(AQ209&lt;&gt;"",VLOOKUP(AQ209,'ESO zone constants'!$D$3:$H$4953,5,FALSE),""),"")</f>
        <v/>
      </c>
      <c r="AR209" s="44"/>
      <c r="AS209" s="40"/>
      <c r="AT209" s="40"/>
      <c r="AU209" s="3" t="str">
        <f>IF(AND(G209&lt;&gt;"LIBSETS_SETTYPE_BATTLEGROUND",G209&lt;&gt;"LIBSETS_SETTYPE_SPECIAL"),IF(AV209&lt;&gt;"",VLOOKUP(AV209,'ESO zone constants'!$D$3:$H$4953,5,FALSE),""),"")</f>
        <v/>
      </c>
      <c r="AW209" s="44"/>
      <c r="AX209" s="40"/>
      <c r="AY209" s="40"/>
      <c r="AZ209" s="83" t="s">
        <v>2667</v>
      </c>
      <c r="BA209" s="83"/>
      <c r="BB209" s="83"/>
      <c r="BC209" s="21" t="str">
        <f>IF(A209="???","--","")&amp;IF(F209&lt;&gt;"Not in the game (anymore)",IF(A209&lt;&gt;"",CONCATENATE("[",A209,"] = {wayshrines={")&amp;IF(K209&lt;&gt;"",CONCATENATE(K209,","),"")&amp;IF(L209&lt;&gt;"",CONCATENATE(L209,","),"")&amp;IF(M209&lt;&gt;"",CONCATENATE(M209,","),"")&amp;CONCATENATE("}")&amp;IF(VALUE(N209)&gt;0,CONCATENATE(", traitsNeeded=",N209),"")&amp;CONCATENATE(", dlcId=",IF(T209&lt;&gt;"",T209,"DLC_BASE_GAME")),""),"")</f>
        <v>[247] = {wayshrines={-1,-1,-1,}, dlcId=DLC_IMPERIAL_CITY</v>
      </c>
      <c r="BD209" s="21" t="str">
        <f>IF(F209&lt;&gt;"Not in the game (anymore)",IF(A209&lt;&gt;"",IF(Q209&lt;&gt;"",CONCATENATE(", zoneIds={",Q209),"")&amp;IF(Z209&lt;&gt;"",CONCATENATE(",",Z209),"")&amp;IF(AF209&lt;&gt;"",CONCATENATE(",",AF209),"")&amp;IF(AK209&lt;&gt;"",CONCATENATE(",",AK209),"")&amp;IF(AP209&lt;&gt;"",CONCATENATE(",",AP209),"")&amp;IF(AU209&lt;&gt;"",CONCATENATE(",",AU209),"")&amp;IF(Q209&lt;&gt;"",CONCATENATE("}",""),"")&amp;IF(OR(I209="true",I209="false",I209&lt;&gt;""), CONCATENATE(", veteran=", I209), ""),""),"")</f>
        <v>, zoneIds={643}, veteran=false</v>
      </c>
      <c r="BE209" s="21" t="str">
        <f>IF(A209&lt;&gt;"",IF(F209&lt;&gt;"Not in the game (anymore)",IF(A209&lt;&gt;"",", setType="&amp;G209,"")&amp;IF(J209="true",", multiTrialSet=true",""),"")
&amp; IF(AND(H209&lt;&gt;"",ISNUMBER(H209)),", undauntedChestId=" &amp; H209,""),"")</f>
        <v>, setType=LIBSETS_SETTYPE_IMPERIALCITY</v>
      </c>
      <c r="BF209" s="21" t="str">
        <f>IF(A209&lt;&gt;"",IF(F209&lt;&gt;"Not in the game (anymore)",IF(AZ209&lt;&gt;"",", isProcSetAllowedInPvP="&amp; AZ209,"")
&amp; IF(F209&lt;&gt;"Not in the game (anymore)",
  IF(V209&lt;&gt;"",", dropMechanic={"&amp;V209&amp;IF(AB209&lt;&gt;"",","&amp;AB209,"")&amp;IF(AH209&lt;&gt;"",","&amp;AH209,"")&amp;IF(AM209&lt;&gt;"",","&amp;AM209,"")&amp;IF(AR209&lt;&gt;"",","&amp;AR209,"")&amp;IF(AW209&lt;&gt;"",","&amp;AW209,"")&amp;"}"
     &amp;IF(OR(W209&lt;&gt;"",AC209&lt;&gt;"",AI209&lt;&gt;"",AN209&lt;&gt;"",AS209&lt;&gt;"",AX209&lt;&gt;"",X209&lt;&gt;"",AD209&lt;&gt;"",AJ209&lt;&gt;"",AO209&lt;&gt;"",AT209&lt;&gt;"",AY209&lt;&gt;""),", dropMechanicDropLocationNames={"
        &amp; IF(OR(W209&lt;&gt;"",AC209&lt;&gt;"",AI209&lt;&gt;"",AN209&lt;&gt;"",AS209&lt;&gt;"",AX209&lt;&gt;""),"['en']={"&amp;IF(W209&lt;&gt;"","'"&amp;W209&amp;"',","'',")&amp;IF(AC209&lt;&gt;"","'"&amp;AC209&amp;"',","'',")&amp;IF(AI209&lt;&gt;"","'"&amp;AI209&amp;"',","'',")&amp;IF(AN209&lt;&gt;"","'"&amp;AN209&amp;"',","'',")&amp;IF(AS209&lt;&gt;"","'"&amp;AS209&amp;"',","'',")&amp;IF(AX209&lt;&gt;"","'"&amp;AX209&amp;"',","'',")&amp;"},","")
        &amp; IF(OR(X209&lt;&gt;"",AD209&lt;&gt;"",AJ209&lt;&gt;"",AO209&lt;&gt;"",AT209&lt;&gt;"",AY209&lt;&gt;""),"['de']={"&amp;IF(X209&lt;&gt;"","'"&amp;X209&amp;"',","'',")&amp;IF(AD209&lt;&gt;"","'"&amp;AD209&amp;"',","'',")&amp;IF(AJ209&lt;&gt;"","'"&amp;AJ209&amp;"',","'',")&amp;IF(AO209&lt;&gt;"","'"&amp;AO209&amp;"',","'',")&amp;IF(AT209&lt;&gt;"","'"&amp;AT209&amp;"',","'',")&amp;IF(AY209&lt;&gt;"","'"&amp;AY209&amp;"',","'',")&amp;"},","")
     &amp; "}",""),"")),""),"")</f>
        <v>, dropMechanic={LIBSETS_DROP_MECHANIC_TELVAR_EQUIPMENT_LOCKBOX_MERCHANT}</v>
      </c>
      <c r="BG209" s="21" t="str">
        <f>IF(A209&lt;&gt;"",IF(F209&lt;&gt;"Not in the game (anymore)",
IF(OR(BA209&lt;&gt;"",BB209&lt;&gt;""),", addTooltip={" &amp; IF(BA209&lt;&gt;"","['en']='"&amp; BA209 &amp; "',","")  &amp; IF(AND(BA209&lt;&gt;"",BA209&lt;&gt;BB209), IF(BB209&lt;&gt;"","['de']='"&amp; BB209 &amp; "',",""),"") &amp; "},","")
&amp; "},"
&amp; IF(C209&lt;&gt;"",CONCATENATE(" --",C209," / ",B209,"   [",IF(R209&lt;&gt;"",R209,""),IF(AA209&lt;&gt;"",", "&amp;AA209,""),IF(AG209&lt;&gt;"",", "&amp;AG209,""),IF(AL209&lt;&gt;"",", "&amp;AL209,""),IF(AQ209&lt;&gt;"",", "&amp;AQ209,""),IF(AV209&lt;&gt;"",", "&amp;AV209,""),"]")),""),"")</f>
        <v>}, --Vicecanon of Venom / Vizekanoniker des Gifts   [Imperial Sewers]</v>
      </c>
    </row>
    <row r="210" spans="1:59" x14ac:dyDescent="0.25">
      <c r="A210" s="12">
        <v>248</v>
      </c>
      <c r="B210" t="s">
        <v>1057</v>
      </c>
      <c r="C210" t="s">
        <v>1058</v>
      </c>
      <c r="D210" s="3">
        <f>A210</f>
        <v>248</v>
      </c>
      <c r="G210" s="8" t="s">
        <v>1478</v>
      </c>
      <c r="I210" t="s">
        <v>91</v>
      </c>
      <c r="J210" t="s">
        <v>91</v>
      </c>
      <c r="K210">
        <v>-1</v>
      </c>
      <c r="L210">
        <v>-1</v>
      </c>
      <c r="M210">
        <v>-1</v>
      </c>
      <c r="O210" s="65" t="s">
        <v>448</v>
      </c>
      <c r="Q210" s="3">
        <f>IF(AND(G210&lt;&gt;"LIBSETS_SETTYPE_BATTLEGROUND",G210&lt;&gt;"LIBSETS_SETTYPE_SPECIAL"), IF(R210&lt;&gt;"",VLOOKUP(R210,'ESO zone constants'!$D$3:$H$10001,5,FALSE),""),"")</f>
        <v>643</v>
      </c>
      <c r="R210" t="str">
        <f>IF(AND(O210&lt;&gt;"",NOT(ISERROR(O210))),O210,
IF(AND(P210&lt;&gt;"",ISNUMBER(P210),P210&gt;0,NOT(ISNA(P210))),VLOOKUP(P210,'ESO zone constants'!$A$3:$D$9999,4,FALSE),
IF(AND(K210&lt;&gt;"",K210&gt;0,NOT(ISERROR(K210))),VLOOKUP(K210,'ESO dumped WayshrineInfo'!$K$3:$N$9994,4,FALSE),"")))</f>
        <v>Imperial Sewers</v>
      </c>
      <c r="T210" s="19" t="str">
        <f>IF(AND(S210&lt;&gt;"",NOT(ISERROR(S210))),S210,IF(Q210&lt;&gt;"",IF(NOT(ISERROR(VLOOKUP(Q210,'ESO Dungeon constants'!$D$3:$H$9999,5,FALSE))),VLOOKUP(Q210,'ESO Dungeon constants'!$D$3:$I$9999,6,FALSE),VLOOKUP(Q210,'ESO zone constants'!$H$3:$K$9987,4,FALSE)),""))</f>
        <v>DLC_IMPERIAL_CITY</v>
      </c>
      <c r="U210" s="3" t="str">
        <f>IF(T210&lt;&gt;"",VLOOKUP(T210,'LibSets constants'!$B$4:$C$1003,2,FALSE),"")</f>
        <v>Imperial City</v>
      </c>
      <c r="V210" s="33" t="s">
        <v>2792</v>
      </c>
      <c r="Y210" s="65"/>
      <c r="Z210" s="3" t="str">
        <f>IF(AND(G210&lt;&gt;"LIBSETS_SETTYPE_BATTLEGROUND",G210&lt;&gt;"LIBSETS_SETTYPE_SPECIAL"),
IF(AND(Y210&lt;&gt;"",ISNUMBER(Y210),NOT(ISNA(Y210))),Y210,
   IF(AND(L210&lt;&gt;"",ISNUMBER(L210),L210&gt;0,NOT(ISNA(L210))),VLOOKUP(L210,'ESO dumped WayshrineInfo'!$K$3:$L$9994,2,FALSE),"")
),"")</f>
        <v/>
      </c>
      <c r="AA210" t="str">
        <f>IF(AND(Z210&lt;&gt;"",ISNUMBER(Z210),NOT(ISNA(Z210))),VLOOKUP(Z210,'ESO zone constants'!$A$3:$D$9999,4,FALSE),"")</f>
        <v/>
      </c>
      <c r="AC210" s="40" t="str">
        <f>IF(AB210&lt;&gt;"",IF(AB210&lt;&gt;"LIBSETS_DROP_MECHANIC_MONSTER_NAME",VLOOKUP(AB210,'LibSets constants'!$I$4:$L$1003,3,FALSE),""),"")</f>
        <v/>
      </c>
      <c r="AD210" s="40" t="str">
        <f>IF(AB210&lt;&gt;"",IF(AB210&lt;&gt;"LIBSETS_DROP_MECHANIC_MONSTER_NAME",VLOOKUP(AB210,'LibSets constants'!$I$4:$L$1003,4,FALSE),""),"")</f>
        <v/>
      </c>
      <c r="AE210" s="40"/>
      <c r="AF210" s="3" t="str">
        <f>IF(AND(G210&lt;&gt;"LIBSETS_SETTYPE_BATTLEGROUND",G210&lt;&gt;"LIBSETS_SETTYPE_SPECIAL"),
IF(AND(AE210&lt;&gt;"",ISNUMBER(AE210),NOT(ISNA(AE210))),AE210,
   IF(AND(M210&lt;&gt;"",ISNUMBER(M210),M210&gt;0,NOT(ISNA(M210))),VLOOKUP(M210,'ESO dumped WayshrineInfo'!$K$3:$L$9994,2,FALSE),"")
),"")</f>
        <v/>
      </c>
      <c r="AG210" t="str">
        <f>IF(AND(AF210&lt;&gt;"",ISNUMBER(AF210),NOT(ISNA(AF210))),VLOOKUP(AF210,'ESO zone constants'!$A$3:$D$9999,4,FALSE),"")</f>
        <v/>
      </c>
      <c r="AH210" s="44"/>
      <c r="AI210" s="40"/>
      <c r="AJ210" s="40"/>
      <c r="AK210" s="3" t="str">
        <f>IF(AND(G210&lt;&gt;"LIBSETS_SETTYPE_BATTLEGROUND",G210&lt;&gt;"LIBSETS_SETTYPE_SPECIAL"),IF(AL210&lt;&gt;"",VLOOKUP(AL210,'ESO zone constants'!$D$3:$H$4953,5,FALSE),""),"")</f>
        <v/>
      </c>
      <c r="AM210" s="44"/>
      <c r="AN210" s="40"/>
      <c r="AO210" s="40"/>
      <c r="AP210" s="3" t="str">
        <f>IF(AND(G210&lt;&gt;"LIBSETS_SETTYPE_BATTLEGROUND",G210&lt;&gt;"LIBSETS_SETTYPE_SPECIAL"),IF(AQ210&lt;&gt;"",VLOOKUP(AQ210,'ESO zone constants'!$D$3:$H$4953,5,FALSE),""),"")</f>
        <v/>
      </c>
      <c r="AR210" s="44"/>
      <c r="AS210" s="40"/>
      <c r="AT210" s="40"/>
      <c r="AU210" s="3" t="str">
        <f>IF(AND(G210&lt;&gt;"LIBSETS_SETTYPE_BATTLEGROUND",G210&lt;&gt;"LIBSETS_SETTYPE_SPECIAL"),IF(AV210&lt;&gt;"",VLOOKUP(AV210,'ESO zone constants'!$D$3:$H$4953,5,FALSE),""),"")</f>
        <v/>
      </c>
      <c r="AW210" s="44"/>
      <c r="AX210" s="40"/>
      <c r="AY210" s="40"/>
      <c r="AZ210" s="83" t="s">
        <v>2667</v>
      </c>
      <c r="BA210" s="83"/>
      <c r="BB210" s="83"/>
      <c r="BC210" s="21" t="str">
        <f>IF(A210="???","--","")&amp;IF(F210&lt;&gt;"Not in the game (anymore)",IF(A210&lt;&gt;"",CONCATENATE("[",A210,"] = {wayshrines={")&amp;IF(K210&lt;&gt;"",CONCATENATE(K210,","),"")&amp;IF(L210&lt;&gt;"",CONCATENATE(L210,","),"")&amp;IF(M210&lt;&gt;"",CONCATENATE(M210,","),"")&amp;CONCATENATE("}")&amp;IF(VALUE(N210)&gt;0,CONCATENATE(", traitsNeeded=",N210),"")&amp;CONCATENATE(", dlcId=",IF(T210&lt;&gt;"",T210,"DLC_BASE_GAME")),""),"")</f>
        <v>[248] = {wayshrines={-1,-1,-1,}, dlcId=DLC_IMPERIAL_CITY</v>
      </c>
      <c r="BD210" s="21" t="str">
        <f>IF(F210&lt;&gt;"Not in the game (anymore)",IF(A210&lt;&gt;"",IF(Q210&lt;&gt;"",CONCATENATE(", zoneIds={",Q210),"")&amp;IF(Z210&lt;&gt;"",CONCATENATE(",",Z210),"")&amp;IF(AF210&lt;&gt;"",CONCATENATE(",",AF210),"")&amp;IF(AK210&lt;&gt;"",CONCATENATE(",",AK210),"")&amp;IF(AP210&lt;&gt;"",CONCATENATE(",",AP210),"")&amp;IF(AU210&lt;&gt;"",CONCATENATE(",",AU210),"")&amp;IF(Q210&lt;&gt;"",CONCATENATE("}",""),"")&amp;IF(OR(I210="true",I210="false",I210&lt;&gt;""), CONCATENATE(", veteran=", I210), ""),""),"")</f>
        <v>, zoneIds={643}, veteran=false</v>
      </c>
      <c r="BE210" s="21" t="str">
        <f>IF(A210&lt;&gt;"",IF(F210&lt;&gt;"Not in the game (anymore)",IF(A210&lt;&gt;"",", setType="&amp;G210,"")&amp;IF(J210="true",", multiTrialSet=true",""),"")
&amp; IF(AND(H210&lt;&gt;"",ISNUMBER(H210)),", undauntedChestId=" &amp; H210,""),"")</f>
        <v>, setType=LIBSETS_SETTYPE_IMPERIALCITY</v>
      </c>
      <c r="BF210" s="21" t="str">
        <f>IF(A210&lt;&gt;"",IF(F210&lt;&gt;"Not in the game (anymore)",IF(AZ210&lt;&gt;"",", isProcSetAllowedInPvP="&amp; AZ210,"")
&amp; IF(F210&lt;&gt;"Not in the game (anymore)",
  IF(V210&lt;&gt;"",", dropMechanic={"&amp;V210&amp;IF(AB210&lt;&gt;"",","&amp;AB210,"")&amp;IF(AH210&lt;&gt;"",","&amp;AH210,"")&amp;IF(AM210&lt;&gt;"",","&amp;AM210,"")&amp;IF(AR210&lt;&gt;"",","&amp;AR210,"")&amp;IF(AW210&lt;&gt;"",","&amp;AW210,"")&amp;"}"
     &amp;IF(OR(W210&lt;&gt;"",AC210&lt;&gt;"",AI210&lt;&gt;"",AN210&lt;&gt;"",AS210&lt;&gt;"",AX210&lt;&gt;"",X210&lt;&gt;"",AD210&lt;&gt;"",AJ210&lt;&gt;"",AO210&lt;&gt;"",AT210&lt;&gt;"",AY210&lt;&gt;""),", dropMechanicDropLocationNames={"
        &amp; IF(OR(W210&lt;&gt;"",AC210&lt;&gt;"",AI210&lt;&gt;"",AN210&lt;&gt;"",AS210&lt;&gt;"",AX210&lt;&gt;""),"['en']={"&amp;IF(W210&lt;&gt;"","'"&amp;W210&amp;"',","'',")&amp;IF(AC210&lt;&gt;"","'"&amp;AC210&amp;"',","'',")&amp;IF(AI210&lt;&gt;"","'"&amp;AI210&amp;"',","'',")&amp;IF(AN210&lt;&gt;"","'"&amp;AN210&amp;"',","'',")&amp;IF(AS210&lt;&gt;"","'"&amp;AS210&amp;"',","'',")&amp;IF(AX210&lt;&gt;"","'"&amp;AX210&amp;"',","'',")&amp;"},","")
        &amp; IF(OR(X210&lt;&gt;"",AD210&lt;&gt;"",AJ210&lt;&gt;"",AO210&lt;&gt;"",AT210&lt;&gt;"",AY210&lt;&gt;""),"['de']={"&amp;IF(X210&lt;&gt;"","'"&amp;X210&amp;"',","'',")&amp;IF(AD210&lt;&gt;"","'"&amp;AD210&amp;"',","'',")&amp;IF(AJ210&lt;&gt;"","'"&amp;AJ210&amp;"',","'',")&amp;IF(AO210&lt;&gt;"","'"&amp;AO210&amp;"',","'',")&amp;IF(AT210&lt;&gt;"","'"&amp;AT210&amp;"',","'',")&amp;IF(AY210&lt;&gt;"","'"&amp;AY210&amp;"',","'',")&amp;"},","")
     &amp; "}",""),"")),""),"")</f>
        <v>, dropMechanic={LIBSETS_DROP_MECHANIC_TELVAR_EQUIPMENT_LOCKBOX_MERCHANT}</v>
      </c>
      <c r="BG210" s="21" t="str">
        <f>IF(A210&lt;&gt;"",IF(F210&lt;&gt;"Not in the game (anymore)",
IF(OR(BA210&lt;&gt;"",BB210&lt;&gt;""),", addTooltip={" &amp; IF(BA210&lt;&gt;"","['en']='"&amp; BA210 &amp; "',","")  &amp; IF(AND(BA210&lt;&gt;"",BA210&lt;&gt;BB210), IF(BB210&lt;&gt;"","['de']='"&amp; BB210 &amp; "',",""),"") &amp; "},","")
&amp; "},"
&amp; IF(C210&lt;&gt;"",CONCATENATE(" --",C210," / ",B210,"   [",IF(R210&lt;&gt;"",R210,""),IF(AA210&lt;&gt;"",", "&amp;AA210,""),IF(AG210&lt;&gt;"",", "&amp;AG210,""),IF(AL210&lt;&gt;"",", "&amp;AL210,""),IF(AQ210&lt;&gt;"",", "&amp;AQ210,""),IF(AV210&lt;&gt;"",", "&amp;AV210,""),"]")),""),"")</f>
        <v>}, --Thews of the Harbinger / Muskeln des Vorboten   [Imperial Sewers]</v>
      </c>
    </row>
    <row r="211" spans="1:59" x14ac:dyDescent="0.25">
      <c r="A211" s="12">
        <v>253</v>
      </c>
      <c r="B211" t="s">
        <v>1059</v>
      </c>
      <c r="C211" t="s">
        <v>1060</v>
      </c>
      <c r="D211" s="3">
        <f>A211</f>
        <v>253</v>
      </c>
      <c r="G211" s="8" t="s">
        <v>1478</v>
      </c>
      <c r="I211" t="s">
        <v>91</v>
      </c>
      <c r="J211" t="s">
        <v>91</v>
      </c>
      <c r="K211">
        <v>-1</v>
      </c>
      <c r="L211">
        <v>-1</v>
      </c>
      <c r="M211">
        <v>-1</v>
      </c>
      <c r="O211" s="65" t="s">
        <v>448</v>
      </c>
      <c r="Q211" s="3">
        <f>IF(AND(G211&lt;&gt;"LIBSETS_SETTYPE_BATTLEGROUND",G211&lt;&gt;"LIBSETS_SETTYPE_SPECIAL"), IF(R211&lt;&gt;"",VLOOKUP(R211,'ESO zone constants'!$D$3:$H$10001,5,FALSE),""),"")</f>
        <v>643</v>
      </c>
      <c r="R211" t="str">
        <f>IF(AND(O211&lt;&gt;"",NOT(ISERROR(O211))),O211,
IF(AND(P211&lt;&gt;"",ISNUMBER(P211),P211&gt;0,NOT(ISNA(P211))),VLOOKUP(P211,'ESO zone constants'!$A$3:$D$9999,4,FALSE),
IF(AND(K211&lt;&gt;"",K211&gt;0,NOT(ISERROR(K211))),VLOOKUP(K211,'ESO dumped WayshrineInfo'!$K$3:$N$9994,4,FALSE),"")))</f>
        <v>Imperial Sewers</v>
      </c>
      <c r="T211" s="19" t="str">
        <f>IF(AND(S211&lt;&gt;"",NOT(ISERROR(S211))),S211,IF(Q211&lt;&gt;"",IF(NOT(ISERROR(VLOOKUP(Q211,'ESO Dungeon constants'!$D$3:$H$9999,5,FALSE))),VLOOKUP(Q211,'ESO Dungeon constants'!$D$3:$I$9999,6,FALSE),VLOOKUP(Q211,'ESO zone constants'!$H$3:$K$9987,4,FALSE)),""))</f>
        <v>DLC_IMPERIAL_CITY</v>
      </c>
      <c r="U211" s="3" t="str">
        <f>IF(T211&lt;&gt;"",VLOOKUP(T211,'LibSets constants'!$B$4:$C$1003,2,FALSE),"")</f>
        <v>Imperial City</v>
      </c>
      <c r="V211" s="33" t="s">
        <v>2792</v>
      </c>
      <c r="Y211" s="65"/>
      <c r="Z211" s="3" t="str">
        <f>IF(AND(G211&lt;&gt;"LIBSETS_SETTYPE_BATTLEGROUND",G211&lt;&gt;"LIBSETS_SETTYPE_SPECIAL"),
IF(AND(Y211&lt;&gt;"",ISNUMBER(Y211),NOT(ISNA(Y211))),Y211,
   IF(AND(L211&lt;&gt;"",ISNUMBER(L211),L211&gt;0,NOT(ISNA(L211))),VLOOKUP(L211,'ESO dumped WayshrineInfo'!$K$3:$L$9994,2,FALSE),"")
),"")</f>
        <v/>
      </c>
      <c r="AA211" t="str">
        <f>IF(AND(Z211&lt;&gt;"",ISNUMBER(Z211),NOT(ISNA(Z211))),VLOOKUP(Z211,'ESO zone constants'!$A$3:$D$9999,4,FALSE),"")</f>
        <v/>
      </c>
      <c r="AC211" s="40" t="str">
        <f>IF(AB211&lt;&gt;"",IF(AB211&lt;&gt;"LIBSETS_DROP_MECHANIC_MONSTER_NAME",VLOOKUP(AB211,'LibSets constants'!$I$4:$L$1003,3,FALSE),""),"")</f>
        <v/>
      </c>
      <c r="AD211" s="40" t="str">
        <f>IF(AB211&lt;&gt;"",IF(AB211&lt;&gt;"LIBSETS_DROP_MECHANIC_MONSTER_NAME",VLOOKUP(AB211,'LibSets constants'!$I$4:$L$1003,4,FALSE),""),"")</f>
        <v/>
      </c>
      <c r="AE211" s="40"/>
      <c r="AF211" s="3" t="str">
        <f>IF(AND(G211&lt;&gt;"LIBSETS_SETTYPE_BATTLEGROUND",G211&lt;&gt;"LIBSETS_SETTYPE_SPECIAL"),
IF(AND(AE211&lt;&gt;"",ISNUMBER(AE211),NOT(ISNA(AE211))),AE211,
   IF(AND(M211&lt;&gt;"",ISNUMBER(M211),M211&gt;0,NOT(ISNA(M211))),VLOOKUP(M211,'ESO dumped WayshrineInfo'!$K$3:$L$9994,2,FALSE),"")
),"")</f>
        <v/>
      </c>
      <c r="AG211" t="str">
        <f>IF(AND(AF211&lt;&gt;"",ISNUMBER(AF211),NOT(ISNA(AF211))),VLOOKUP(AF211,'ESO zone constants'!$A$3:$D$9999,4,FALSE),"")</f>
        <v/>
      </c>
      <c r="AH211" s="44"/>
      <c r="AI211" s="40"/>
      <c r="AJ211" s="40"/>
      <c r="AK211" s="3" t="str">
        <f>IF(AND(G211&lt;&gt;"LIBSETS_SETTYPE_BATTLEGROUND",G211&lt;&gt;"LIBSETS_SETTYPE_SPECIAL"),IF(AL211&lt;&gt;"",VLOOKUP(AL211,'ESO zone constants'!$D$3:$H$4953,5,FALSE),""),"")</f>
        <v/>
      </c>
      <c r="AM211" s="44"/>
      <c r="AN211" s="40"/>
      <c r="AO211" s="40"/>
      <c r="AP211" s="3" t="str">
        <f>IF(AND(G211&lt;&gt;"LIBSETS_SETTYPE_BATTLEGROUND",G211&lt;&gt;"LIBSETS_SETTYPE_SPECIAL"),IF(AQ211&lt;&gt;"",VLOOKUP(AQ211,'ESO zone constants'!$D$3:$H$4953,5,FALSE),""),"")</f>
        <v/>
      </c>
      <c r="AR211" s="44"/>
      <c r="AS211" s="40"/>
      <c r="AT211" s="40"/>
      <c r="AU211" s="3" t="str">
        <f>IF(AND(G211&lt;&gt;"LIBSETS_SETTYPE_BATTLEGROUND",G211&lt;&gt;"LIBSETS_SETTYPE_SPECIAL"),IF(AV211&lt;&gt;"",VLOOKUP(AV211,'ESO zone constants'!$D$3:$H$4953,5,FALSE),""),"")</f>
        <v/>
      </c>
      <c r="AW211" s="44"/>
      <c r="AX211" s="40"/>
      <c r="AY211" s="40"/>
      <c r="AZ211" s="83" t="s">
        <v>2667</v>
      </c>
      <c r="BA211" s="83"/>
      <c r="BB211" s="83"/>
      <c r="BC211" s="21" t="str">
        <f>IF(A211="???","--","")&amp;IF(F211&lt;&gt;"Not in the game (anymore)",IF(A211&lt;&gt;"",CONCATENATE("[",A211,"] = {wayshrines={")&amp;IF(K211&lt;&gt;"",CONCATENATE(K211,","),"")&amp;IF(L211&lt;&gt;"",CONCATENATE(L211,","),"")&amp;IF(M211&lt;&gt;"",CONCATENATE(M211,","),"")&amp;CONCATENATE("}")&amp;IF(VALUE(N211)&gt;0,CONCATENATE(", traitsNeeded=",N211),"")&amp;CONCATENATE(", dlcId=",IF(T211&lt;&gt;"",T211,"DLC_BASE_GAME")),""),"")</f>
        <v>[253] = {wayshrines={-1,-1,-1,}, dlcId=DLC_IMPERIAL_CITY</v>
      </c>
      <c r="BD211" s="21" t="str">
        <f>IF(F211&lt;&gt;"Not in the game (anymore)",IF(A211&lt;&gt;"",IF(Q211&lt;&gt;"",CONCATENATE(", zoneIds={",Q211),"")&amp;IF(Z211&lt;&gt;"",CONCATENATE(",",Z211),"")&amp;IF(AF211&lt;&gt;"",CONCATENATE(",",AF211),"")&amp;IF(AK211&lt;&gt;"",CONCATENATE(",",AK211),"")&amp;IF(AP211&lt;&gt;"",CONCATENATE(",",AP211),"")&amp;IF(AU211&lt;&gt;"",CONCATENATE(",",AU211),"")&amp;IF(Q211&lt;&gt;"",CONCATENATE("}",""),"")&amp;IF(OR(I211="true",I211="false",I211&lt;&gt;""), CONCATENATE(", veteran=", I211), ""),""),"")</f>
        <v>, zoneIds={643}, veteran=false</v>
      </c>
      <c r="BE211" s="21" t="str">
        <f>IF(A211&lt;&gt;"",IF(F211&lt;&gt;"Not in the game (anymore)",IF(A211&lt;&gt;"",", setType="&amp;G211,"")&amp;IF(J211="true",", multiTrialSet=true",""),"")
&amp; IF(AND(H211&lt;&gt;"",ISNUMBER(H211)),", undauntedChestId=" &amp; H211,""),"")</f>
        <v>, setType=LIBSETS_SETTYPE_IMPERIALCITY</v>
      </c>
      <c r="BF211" s="21" t="str">
        <f>IF(A211&lt;&gt;"",IF(F211&lt;&gt;"Not in the game (anymore)",IF(AZ211&lt;&gt;"",", isProcSetAllowedInPvP="&amp; AZ211,"")
&amp; IF(F211&lt;&gt;"Not in the game (anymore)",
  IF(V211&lt;&gt;"",", dropMechanic={"&amp;V211&amp;IF(AB211&lt;&gt;"",","&amp;AB211,"")&amp;IF(AH211&lt;&gt;"",","&amp;AH211,"")&amp;IF(AM211&lt;&gt;"",","&amp;AM211,"")&amp;IF(AR211&lt;&gt;"",","&amp;AR211,"")&amp;IF(AW211&lt;&gt;"",","&amp;AW211,"")&amp;"}"
     &amp;IF(OR(W211&lt;&gt;"",AC211&lt;&gt;"",AI211&lt;&gt;"",AN211&lt;&gt;"",AS211&lt;&gt;"",AX211&lt;&gt;"",X211&lt;&gt;"",AD211&lt;&gt;"",AJ211&lt;&gt;"",AO211&lt;&gt;"",AT211&lt;&gt;"",AY211&lt;&gt;""),", dropMechanicDropLocationNames={"
        &amp; IF(OR(W211&lt;&gt;"",AC211&lt;&gt;"",AI211&lt;&gt;"",AN211&lt;&gt;"",AS211&lt;&gt;"",AX211&lt;&gt;""),"['en']={"&amp;IF(W211&lt;&gt;"","'"&amp;W211&amp;"',","'',")&amp;IF(AC211&lt;&gt;"","'"&amp;AC211&amp;"',","'',")&amp;IF(AI211&lt;&gt;"","'"&amp;AI211&amp;"',","'',")&amp;IF(AN211&lt;&gt;"","'"&amp;AN211&amp;"',","'',")&amp;IF(AS211&lt;&gt;"","'"&amp;AS211&amp;"',","'',")&amp;IF(AX211&lt;&gt;"","'"&amp;AX211&amp;"',","'',")&amp;"},","")
        &amp; IF(OR(X211&lt;&gt;"",AD211&lt;&gt;"",AJ211&lt;&gt;"",AO211&lt;&gt;"",AT211&lt;&gt;"",AY211&lt;&gt;""),"['de']={"&amp;IF(X211&lt;&gt;"","'"&amp;X211&amp;"',","'',")&amp;IF(AD211&lt;&gt;"","'"&amp;AD211&amp;"',","'',")&amp;IF(AJ211&lt;&gt;"","'"&amp;AJ211&amp;"',","'',")&amp;IF(AO211&lt;&gt;"","'"&amp;AO211&amp;"',","'',")&amp;IF(AT211&lt;&gt;"","'"&amp;AT211&amp;"',","'',")&amp;IF(AY211&lt;&gt;"","'"&amp;AY211&amp;"',","'',")&amp;"},","")
     &amp; "}",""),"")),""),"")</f>
        <v>, dropMechanic={LIBSETS_DROP_MECHANIC_TELVAR_EQUIPMENT_LOCKBOX_MERCHANT}</v>
      </c>
      <c r="BG211" s="21" t="str">
        <f>IF(A211&lt;&gt;"",IF(F211&lt;&gt;"Not in the game (anymore)",
IF(OR(BA211&lt;&gt;"",BB211&lt;&gt;""),", addTooltip={" &amp; IF(BA211&lt;&gt;"","['en']='"&amp; BA211 &amp; "',","")  &amp; IF(AND(BA211&lt;&gt;"",BA211&lt;&gt;BB211), IF(BB211&lt;&gt;"","['de']='"&amp; BB211 &amp; "',",""),"") &amp; "},","")
&amp; "},"
&amp; IF(C211&lt;&gt;"",CONCATENATE(" --",C211," / ",B211,"   [",IF(R211&lt;&gt;"",R211,""),IF(AA211&lt;&gt;"",", "&amp;AA211,""),IF(AG211&lt;&gt;"",", "&amp;AG211,""),IF(AL211&lt;&gt;"",", "&amp;AL211,""),IF(AQ211&lt;&gt;"",", "&amp;AQ211,""),IF(AV211&lt;&gt;"",", "&amp;AV211,""),"]")),""),"")</f>
        <v>}, --Imperial Physique / Kaiserliche Physis   [Imperial Sewers]</v>
      </c>
    </row>
    <row r="212" spans="1:59" x14ac:dyDescent="0.25">
      <c r="A212" s="5">
        <v>256</v>
      </c>
      <c r="B212" t="s">
        <v>1061</v>
      </c>
      <c r="C212" t="s">
        <v>13</v>
      </c>
      <c r="D212" s="3">
        <f>A212</f>
        <v>256</v>
      </c>
      <c r="G212" s="8" t="s">
        <v>1479</v>
      </c>
      <c r="H212" s="93">
        <v>3</v>
      </c>
      <c r="I212" t="s">
        <v>1466</v>
      </c>
      <c r="J212" t="s">
        <v>91</v>
      </c>
      <c r="K212">
        <v>260</v>
      </c>
      <c r="L212">
        <v>260</v>
      </c>
      <c r="M212">
        <v>260</v>
      </c>
      <c r="O212" s="65" t="s">
        <v>53</v>
      </c>
      <c r="Q212" s="3">
        <f>IF(AND(G212&lt;&gt;"LIBSETS_SETTYPE_BATTLEGROUND",G212&lt;&gt;"LIBSETS_SETTYPE_SPECIAL"), IF(R212&lt;&gt;"",VLOOKUP(R212,'ESO zone constants'!$D$3:$H$10001,5,FALSE),""),"")</f>
        <v>843</v>
      </c>
      <c r="R212" t="str">
        <f>IF(AND(O212&lt;&gt;"",NOT(ISERROR(O212))),O212,
IF(AND(P212&lt;&gt;"",ISNUMBER(P212),P212&gt;0,NOT(ISNA(P212))),VLOOKUP(P212,'ESO zone constants'!$A$3:$D$9999,4,FALSE),
IF(AND(K212&lt;&gt;"",K212&gt;0,NOT(ISERROR(K212))),VLOOKUP(K212,'ESO dumped WayshrineInfo'!$K$3:$N$9994,4,FALSE),"")))</f>
        <v>Ruins of Mazzatun</v>
      </c>
      <c r="T212" s="19" t="str">
        <f>IF(AND(S212&lt;&gt;"",NOT(ISERROR(S212))),S212,IF(Q212&lt;&gt;"",IF(NOT(ISERROR(VLOOKUP(Q212,'ESO Dungeon constants'!$D$3:$H$9999,5,FALSE))),VLOOKUP(Q212,'ESO Dungeon constants'!$D$3:$I$9999,6,FALSE),VLOOKUP(Q212,'ESO zone constants'!$H$3:$K$9987,4,FALSE)),""))</f>
        <v>DLC_SHADOWS_OF_THE_HIST</v>
      </c>
      <c r="U212" s="3" t="str">
        <f>IF(T212&lt;&gt;"",VLOOKUP(T212,'LibSets constants'!$B$4:$C$1003,2,FALSE),"")</f>
        <v>Shadows of the Hist</v>
      </c>
      <c r="V212" s="33" t="s">
        <v>1544</v>
      </c>
      <c r="W212" s="3" t="s">
        <v>1363</v>
      </c>
      <c r="X212" s="3" t="s">
        <v>1635</v>
      </c>
      <c r="Y212" s="65"/>
      <c r="Z212" s="3">
        <f>IF(AND(G212&lt;&gt;"LIBSETS_SETTYPE_BATTLEGROUND",G212&lt;&gt;"LIBSETS_SETTYPE_SPECIAL"),
IF(AND(Y212&lt;&gt;"",ISNUMBER(Y212),NOT(ISNA(Y212))),Y212,
   IF(AND(L212&lt;&gt;"",ISNUMBER(L212),L212&gt;0,NOT(ISNA(L212))),VLOOKUP(L212,'ESO dumped WayshrineInfo'!$K$3:$L$9994,2,FALSE),"")
),"")</f>
        <v>117</v>
      </c>
      <c r="AA212" t="str">
        <f>IF(AND(Z212&lt;&gt;"",ISNUMBER(Z212),NOT(ISNA(Z212))),VLOOKUP(Z212,'ESO zone constants'!$A$3:$D$9999,4,FALSE),"")</f>
        <v>Shadowfen</v>
      </c>
      <c r="AC212" s="42"/>
      <c r="AD212" s="42"/>
      <c r="AE212" s="42"/>
      <c r="AF212" s="3">
        <f>IF(AND(G212&lt;&gt;"LIBSETS_SETTYPE_BATTLEGROUND",G212&lt;&gt;"LIBSETS_SETTYPE_SPECIAL"),
IF(AND(AE212&lt;&gt;"",ISNUMBER(AE212),NOT(ISNA(AE212))),AE212,
   IF(AND(M212&lt;&gt;"",ISNUMBER(M212),M212&gt;0,NOT(ISNA(M212))),VLOOKUP(M212,'ESO dumped WayshrineInfo'!$K$3:$L$9994,2,FALSE),"")
),"")</f>
        <v>117</v>
      </c>
      <c r="AG212" t="str">
        <f>IF(AND(AF212&lt;&gt;"",ISNUMBER(AF212),NOT(ISNA(AF212))),VLOOKUP(AF212,'ESO zone constants'!$A$3:$D$9999,4,FALSE),"")</f>
        <v>Shadowfen</v>
      </c>
      <c r="AH212" s="44"/>
      <c r="AI212" s="42"/>
      <c r="AJ212" s="42"/>
      <c r="AK212" s="3" t="str">
        <f>IF(AND(G212&lt;&gt;"LIBSETS_SETTYPE_BATTLEGROUND",G212&lt;&gt;"LIBSETS_SETTYPE_SPECIAL"),IF(AL212&lt;&gt;"",VLOOKUP(AL212,'ESO zone constants'!$D$3:$H$4953,5,FALSE),""),"")</f>
        <v/>
      </c>
      <c r="AM212" s="44"/>
      <c r="AN212" s="42"/>
      <c r="AO212" s="42"/>
      <c r="AP212" s="3" t="str">
        <f>IF(AND(G212&lt;&gt;"LIBSETS_SETTYPE_BATTLEGROUND",G212&lt;&gt;"LIBSETS_SETTYPE_SPECIAL"),IF(AQ212&lt;&gt;"",VLOOKUP(AQ212,'ESO zone constants'!$D$3:$H$4953,5,FALSE),""),"")</f>
        <v/>
      </c>
      <c r="AR212" s="44"/>
      <c r="AS212" s="42"/>
      <c r="AT212" s="42"/>
      <c r="AU212" s="3" t="str">
        <f>IF(AND(G212&lt;&gt;"LIBSETS_SETTYPE_BATTLEGROUND",G212&lt;&gt;"LIBSETS_SETTYPE_SPECIAL"),IF(AV212&lt;&gt;"",VLOOKUP(AV212,'ESO zone constants'!$D$3:$H$4953,5,FALSE),""),"")</f>
        <v/>
      </c>
      <c r="AW212" s="44"/>
      <c r="AX212" s="42"/>
      <c r="AY212" s="42"/>
      <c r="AZ212" s="83" t="s">
        <v>2667</v>
      </c>
      <c r="BA212" s="83"/>
      <c r="BB212" s="83"/>
      <c r="BC212" s="21" t="str">
        <f>IF(A212="???","--","")&amp;IF(F212&lt;&gt;"Not in the game (anymore)",IF(A212&lt;&gt;"",CONCATENATE("[",A212,"] = {wayshrines={")&amp;IF(K212&lt;&gt;"",CONCATENATE(K212,","),"")&amp;IF(L212&lt;&gt;"",CONCATENATE(L212,","),"")&amp;IF(M212&lt;&gt;"",CONCATENATE(M212,","),"")&amp;CONCATENATE("}")&amp;IF(VALUE(N212)&gt;0,CONCATENATE(", traitsNeeded=",N212),"")&amp;CONCATENATE(", dlcId=",IF(T212&lt;&gt;"",T212,"DLC_BASE_GAME")),""),"")</f>
        <v>[256] = {wayshrines={260,260,260,}, dlcId=DLC_SHADOWS_OF_THE_HIST</v>
      </c>
      <c r="BD212" s="21" t="str">
        <f>IF(F212&lt;&gt;"Not in the game (anymore)",IF(A212&lt;&gt;"",IF(Q212&lt;&gt;"",CONCATENATE(", zoneIds={",Q212),"")&amp;IF(Z212&lt;&gt;"",CONCATENATE(",",Z212),"")&amp;IF(AF212&lt;&gt;"",CONCATENATE(",",AF212),"")&amp;IF(AK212&lt;&gt;"",CONCATENATE(",",AK212),"")&amp;IF(AP212&lt;&gt;"",CONCATENATE(",",AP212),"")&amp;IF(AU212&lt;&gt;"",CONCATENATE(",",AU212),"")&amp;IF(Q212&lt;&gt;"",CONCATENATE("}",""),"")&amp;IF(OR(I212="true",I212="false",I212&lt;&gt;""), CONCATENATE(", veteran=", I212), ""),""),"")</f>
        <v>, zoneIds={843,117,117}, veteran={[EQUIP_TYPE_HEAD]=true, [EQUIP_TYPE_SHOULDERS]=false}</v>
      </c>
      <c r="BE212" s="21" t="str">
        <f>IF(A212&lt;&gt;"",IF(F212&lt;&gt;"Not in the game (anymore)",IF(A212&lt;&gt;"",", setType="&amp;G212,"")&amp;IF(J212="true",", multiTrialSet=true",""),"")
&amp; IF(AND(H212&lt;&gt;"",ISNUMBER(H212)),", undauntedChestId=" &amp; H212,""),"")</f>
        <v>, setType=LIBSETS_SETTYPE_MONSTER, undauntedChestId=3</v>
      </c>
      <c r="BF212" s="21" t="str">
        <f>IF(A212&lt;&gt;"",IF(F212&lt;&gt;"Not in the game (anymore)",IF(AZ212&lt;&gt;"",", isProcSetAllowedInPvP="&amp; AZ212,"")
&amp; IF(F212&lt;&gt;"Not in the game (anymore)",
  IF(V212&lt;&gt;"",", dropMechanic={"&amp;V212&amp;IF(AB212&lt;&gt;"",","&amp;AB212,"")&amp;IF(AH212&lt;&gt;"",","&amp;AH212,"")&amp;IF(AM212&lt;&gt;"",","&amp;AM212,"")&amp;IF(AR212&lt;&gt;"",","&amp;AR212,"")&amp;IF(AW212&lt;&gt;"",","&amp;AW212,"")&amp;"}"
     &amp;IF(OR(W212&lt;&gt;"",AC212&lt;&gt;"",AI212&lt;&gt;"",AN212&lt;&gt;"",AS212&lt;&gt;"",AX212&lt;&gt;"",X212&lt;&gt;"",AD212&lt;&gt;"",AJ212&lt;&gt;"",AO212&lt;&gt;"",AT212&lt;&gt;"",AY212&lt;&gt;""),", dropMechanicDropLocationNames={"
        &amp; IF(OR(W212&lt;&gt;"",AC212&lt;&gt;"",AI212&lt;&gt;"",AN212&lt;&gt;"",AS212&lt;&gt;"",AX212&lt;&gt;""),"['en']={"&amp;IF(W212&lt;&gt;"","'"&amp;W212&amp;"',","'',")&amp;IF(AC212&lt;&gt;"","'"&amp;AC212&amp;"',","'',")&amp;IF(AI212&lt;&gt;"","'"&amp;AI212&amp;"',","'',")&amp;IF(AN212&lt;&gt;"","'"&amp;AN212&amp;"',","'',")&amp;IF(AS212&lt;&gt;"","'"&amp;AS212&amp;"',","'',")&amp;IF(AX212&lt;&gt;"","'"&amp;AX212&amp;"',","'',")&amp;"},","")
        &amp; IF(OR(X212&lt;&gt;"",AD212&lt;&gt;"",AJ212&lt;&gt;"",AO212&lt;&gt;"",AT212&lt;&gt;"",AY212&lt;&gt;""),"['de']={"&amp;IF(X212&lt;&gt;"","'"&amp;X212&amp;"',","'',")&amp;IF(AD212&lt;&gt;"","'"&amp;AD212&amp;"',","'',")&amp;IF(AJ212&lt;&gt;"","'"&amp;AJ212&amp;"',","'',")&amp;IF(AO212&lt;&gt;"","'"&amp;AO212&amp;"',","'',")&amp;IF(AT212&lt;&gt;"","'"&amp;AT212&amp;"',","'',")&amp;IF(AY212&lt;&gt;"","'"&amp;AY212&amp;"',","'',")&amp;"},","")
     &amp; "}",""),"")),""),"")</f>
        <v>, dropMechanic={LIBSETS_DROP_MECHANIC_MONSTER_NAME}, dropMechanicDropLocationNames={['en']={'Tree-Minder Na-Kesh','','','','','',},['de']={'Baumhirtin Na-Kesh','','','','','',},}</v>
      </c>
      <c r="BG212" s="21" t="str">
        <f>IF(A212&lt;&gt;"",IF(F212&lt;&gt;"Not in the game (anymore)",
IF(OR(BA212&lt;&gt;"",BB212&lt;&gt;""),", addTooltip={" &amp; IF(BA212&lt;&gt;"","['en']='"&amp; BA212 &amp; "',","")  &amp; IF(AND(BA212&lt;&gt;"",BA212&lt;&gt;BB212), IF(BB212&lt;&gt;"","['de']='"&amp; BB212 &amp; "',",""),"") &amp; "},","")
&amp; "},"
&amp; IF(C212&lt;&gt;"",CONCATENATE(" --",C212," / ",B212,"   [",IF(R212&lt;&gt;"",R212,""),IF(AA212&lt;&gt;"",", "&amp;AA212,""),IF(AG212&lt;&gt;"",", "&amp;AG212,""),IF(AL212&lt;&gt;"",", "&amp;AL212,""),IF(AQ212&lt;&gt;"",", "&amp;AQ212,""),IF(AV212&lt;&gt;"",", "&amp;AV212,""),"]")),""),"")</f>
        <v>}, --Mighty Chudan / Mächtiger Chudan   [Ruins of Mazzatun, Shadowfen, Shadowfen]</v>
      </c>
    </row>
    <row r="213" spans="1:59" x14ac:dyDescent="0.25">
      <c r="A213" s="5">
        <v>257</v>
      </c>
      <c r="B213" t="s">
        <v>32</v>
      </c>
      <c r="C213" t="s">
        <v>32</v>
      </c>
      <c r="D213" s="3">
        <f>A213</f>
        <v>257</v>
      </c>
      <c r="G213" s="8" t="s">
        <v>1479</v>
      </c>
      <c r="H213" s="93">
        <v>3</v>
      </c>
      <c r="I213" t="s">
        <v>1466</v>
      </c>
      <c r="J213" t="s">
        <v>91</v>
      </c>
      <c r="K213">
        <v>261</v>
      </c>
      <c r="L213">
        <v>261</v>
      </c>
      <c r="M213">
        <v>261</v>
      </c>
      <c r="O213" s="65" t="s">
        <v>72</v>
      </c>
      <c r="Q213" s="3">
        <f>IF(AND(G213&lt;&gt;"LIBSETS_SETTYPE_BATTLEGROUND",G213&lt;&gt;"LIBSETS_SETTYPE_SPECIAL"), IF(R213&lt;&gt;"",VLOOKUP(R213,'ESO zone constants'!$D$3:$H$10001,5,FALSE),""),"")</f>
        <v>848</v>
      </c>
      <c r="R213" t="str">
        <f>IF(AND(O213&lt;&gt;"",NOT(ISERROR(O213))),O213,
IF(AND(P213&lt;&gt;"",ISNUMBER(P213),P213&gt;0,NOT(ISNA(P213))),VLOOKUP(P213,'ESO zone constants'!$A$3:$D$9999,4,FALSE),
IF(AND(K213&lt;&gt;"",K213&gt;0,NOT(ISERROR(K213))),VLOOKUP(K213,'ESO dumped WayshrineInfo'!$K$3:$N$9994,4,FALSE),"")))</f>
        <v>Cradle of Shadows</v>
      </c>
      <c r="T213" s="19" t="str">
        <f>IF(AND(S213&lt;&gt;"",NOT(ISERROR(S213))),S213,IF(Q213&lt;&gt;"",IF(NOT(ISERROR(VLOOKUP(Q213,'ESO Dungeon constants'!$D$3:$H$9999,5,FALSE))),VLOOKUP(Q213,'ESO Dungeon constants'!$D$3:$I$9999,6,FALSE),VLOOKUP(Q213,'ESO zone constants'!$H$3:$K$9987,4,FALSE)),""))</f>
        <v>DLC_SHADOWS_OF_THE_HIST</v>
      </c>
      <c r="U213" s="3" t="str">
        <f>IF(T213&lt;&gt;"",VLOOKUP(T213,'LibSets constants'!$B$4:$C$1003,2,FALSE),"")</f>
        <v>Shadows of the Hist</v>
      </c>
      <c r="V213" s="33" t="s">
        <v>1544</v>
      </c>
      <c r="W213" s="3" t="s">
        <v>32</v>
      </c>
      <c r="X213" s="3" t="s">
        <v>32</v>
      </c>
      <c r="Y213" s="65"/>
      <c r="Z213" s="3">
        <f>IF(AND(G213&lt;&gt;"LIBSETS_SETTYPE_BATTLEGROUND",G213&lt;&gt;"LIBSETS_SETTYPE_SPECIAL"),
IF(AND(Y213&lt;&gt;"",ISNUMBER(Y213),NOT(ISNA(Y213))),Y213,
   IF(AND(L213&lt;&gt;"",ISNUMBER(L213),L213&gt;0,NOT(ISNA(L213))),VLOOKUP(L213,'ESO dumped WayshrineInfo'!$K$3:$L$9994,2,FALSE),"")
),"")</f>
        <v>117</v>
      </c>
      <c r="AA213" t="str">
        <f>IF(AND(Z213&lt;&gt;"",ISNUMBER(Z213),NOT(ISNA(Z213))),VLOOKUP(Z213,'ESO zone constants'!$A$3:$D$9999,4,FALSE),"")</f>
        <v>Shadowfen</v>
      </c>
      <c r="AC213" s="42"/>
      <c r="AD213" s="42"/>
      <c r="AE213" s="42"/>
      <c r="AF213" s="3">
        <f>IF(AND(G213&lt;&gt;"LIBSETS_SETTYPE_BATTLEGROUND",G213&lt;&gt;"LIBSETS_SETTYPE_SPECIAL"),
IF(AND(AE213&lt;&gt;"",ISNUMBER(AE213),NOT(ISNA(AE213))),AE213,
   IF(AND(M213&lt;&gt;"",ISNUMBER(M213),M213&gt;0,NOT(ISNA(M213))),VLOOKUP(M213,'ESO dumped WayshrineInfo'!$K$3:$L$9994,2,FALSE),"")
),"")</f>
        <v>117</v>
      </c>
      <c r="AG213" t="str">
        <f>IF(AND(AF213&lt;&gt;"",ISNUMBER(AF213),NOT(ISNA(AF213))),VLOOKUP(AF213,'ESO zone constants'!$A$3:$D$9999,4,FALSE),"")</f>
        <v>Shadowfen</v>
      </c>
      <c r="AH213" s="44"/>
      <c r="AI213" s="42"/>
      <c r="AJ213" s="42"/>
      <c r="AK213" s="3" t="str">
        <f>IF(AND(G213&lt;&gt;"LIBSETS_SETTYPE_BATTLEGROUND",G213&lt;&gt;"LIBSETS_SETTYPE_SPECIAL"),IF(AL213&lt;&gt;"",VLOOKUP(AL213,'ESO zone constants'!$D$3:$H$4953,5,FALSE),""),"")</f>
        <v/>
      </c>
      <c r="AM213" s="44"/>
      <c r="AN213" s="42"/>
      <c r="AO213" s="42"/>
      <c r="AP213" s="3" t="str">
        <f>IF(AND(G213&lt;&gt;"LIBSETS_SETTYPE_BATTLEGROUND",G213&lt;&gt;"LIBSETS_SETTYPE_SPECIAL"),IF(AQ213&lt;&gt;"",VLOOKUP(AQ213,'ESO zone constants'!$D$3:$H$4953,5,FALSE),""),"")</f>
        <v/>
      </c>
      <c r="AR213" s="44"/>
      <c r="AS213" s="42"/>
      <c r="AT213" s="42"/>
      <c r="AU213" s="3" t="str">
        <f>IF(AND(G213&lt;&gt;"LIBSETS_SETTYPE_BATTLEGROUND",G213&lt;&gt;"LIBSETS_SETTYPE_SPECIAL"),IF(AV213&lt;&gt;"",VLOOKUP(AV213,'ESO zone constants'!$D$3:$H$4953,5,FALSE),""),"")</f>
        <v/>
      </c>
      <c r="AW213" s="44"/>
      <c r="AX213" s="42"/>
      <c r="AY213" s="42"/>
      <c r="AZ213" s="83" t="s">
        <v>2667</v>
      </c>
      <c r="BA213" s="83"/>
      <c r="BB213" s="83"/>
      <c r="BC213" s="21" t="str">
        <f>IF(A213="???","--","")&amp;IF(F213&lt;&gt;"Not in the game (anymore)",IF(A213&lt;&gt;"",CONCATENATE("[",A213,"] = {wayshrines={")&amp;IF(K213&lt;&gt;"",CONCATENATE(K213,","),"")&amp;IF(L213&lt;&gt;"",CONCATENATE(L213,","),"")&amp;IF(M213&lt;&gt;"",CONCATENATE(M213,","),"")&amp;CONCATENATE("}")&amp;IF(VALUE(N213)&gt;0,CONCATENATE(", traitsNeeded=",N213),"")&amp;CONCATENATE(", dlcId=",IF(T213&lt;&gt;"",T213,"DLC_BASE_GAME")),""),"")</f>
        <v>[257] = {wayshrines={261,261,261,}, dlcId=DLC_SHADOWS_OF_THE_HIST</v>
      </c>
      <c r="BD213" s="21" t="str">
        <f>IF(F213&lt;&gt;"Not in the game (anymore)",IF(A213&lt;&gt;"",IF(Q213&lt;&gt;"",CONCATENATE(", zoneIds={",Q213),"")&amp;IF(Z213&lt;&gt;"",CONCATENATE(",",Z213),"")&amp;IF(AF213&lt;&gt;"",CONCATENATE(",",AF213),"")&amp;IF(AK213&lt;&gt;"",CONCATENATE(",",AK213),"")&amp;IF(AP213&lt;&gt;"",CONCATENATE(",",AP213),"")&amp;IF(AU213&lt;&gt;"",CONCATENATE(",",AU213),"")&amp;IF(Q213&lt;&gt;"",CONCATENATE("}",""),"")&amp;IF(OR(I213="true",I213="false",I213&lt;&gt;""), CONCATENATE(", veteran=", I213), ""),""),"")</f>
        <v>, zoneIds={848,117,117}, veteran={[EQUIP_TYPE_HEAD]=true, [EQUIP_TYPE_SHOULDERS]=false}</v>
      </c>
      <c r="BE213" s="21" t="str">
        <f>IF(A213&lt;&gt;"",IF(F213&lt;&gt;"Not in the game (anymore)",IF(A213&lt;&gt;"",", setType="&amp;G213,"")&amp;IF(J213="true",", multiTrialSet=true",""),"")
&amp; IF(AND(H213&lt;&gt;"",ISNUMBER(H213)),", undauntedChestId=" &amp; H213,""),"")</f>
        <v>, setType=LIBSETS_SETTYPE_MONSTER, undauntedChestId=3</v>
      </c>
      <c r="BF213" s="21" t="str">
        <f>IF(A213&lt;&gt;"",IF(F213&lt;&gt;"Not in the game (anymore)",IF(AZ213&lt;&gt;"",", isProcSetAllowedInPvP="&amp; AZ213,"")
&amp; IF(F213&lt;&gt;"Not in the game (anymore)",
  IF(V213&lt;&gt;"",", dropMechanic={"&amp;V213&amp;IF(AB213&lt;&gt;"",","&amp;AB213,"")&amp;IF(AH213&lt;&gt;"",","&amp;AH213,"")&amp;IF(AM213&lt;&gt;"",","&amp;AM213,"")&amp;IF(AR213&lt;&gt;"",","&amp;AR213,"")&amp;IF(AW213&lt;&gt;"",","&amp;AW213,"")&amp;"}"
     &amp;IF(OR(W213&lt;&gt;"",AC213&lt;&gt;"",AI213&lt;&gt;"",AN213&lt;&gt;"",AS213&lt;&gt;"",AX213&lt;&gt;"",X213&lt;&gt;"",AD213&lt;&gt;"",AJ213&lt;&gt;"",AO213&lt;&gt;"",AT213&lt;&gt;"",AY213&lt;&gt;""),", dropMechanicDropLocationNames={"
        &amp; IF(OR(W213&lt;&gt;"",AC213&lt;&gt;"",AI213&lt;&gt;"",AN213&lt;&gt;"",AS213&lt;&gt;"",AX213&lt;&gt;""),"['en']={"&amp;IF(W213&lt;&gt;"","'"&amp;W213&amp;"',","'',")&amp;IF(AC213&lt;&gt;"","'"&amp;AC213&amp;"',","'',")&amp;IF(AI213&lt;&gt;"","'"&amp;AI213&amp;"',","'',")&amp;IF(AN213&lt;&gt;"","'"&amp;AN213&amp;"',","'',")&amp;IF(AS213&lt;&gt;"","'"&amp;AS213&amp;"',","'',")&amp;IF(AX213&lt;&gt;"","'"&amp;AX213&amp;"',","'',")&amp;"},","")
        &amp; IF(OR(X213&lt;&gt;"",AD213&lt;&gt;"",AJ213&lt;&gt;"",AO213&lt;&gt;"",AT213&lt;&gt;"",AY213&lt;&gt;""),"['de']={"&amp;IF(X213&lt;&gt;"","'"&amp;X213&amp;"',","'',")&amp;IF(AD213&lt;&gt;"","'"&amp;AD213&amp;"',","'',")&amp;IF(AJ213&lt;&gt;"","'"&amp;AJ213&amp;"',","'',")&amp;IF(AO213&lt;&gt;"","'"&amp;AO213&amp;"',","'',")&amp;IF(AT213&lt;&gt;"","'"&amp;AT213&amp;"',","'',")&amp;IF(AY213&lt;&gt;"","'"&amp;AY213&amp;"',","'',")&amp;"},","")
     &amp; "}",""),"")),""),"")</f>
        <v>, dropMechanic={LIBSETS_DROP_MECHANIC_MONSTER_NAME}, dropMechanicDropLocationNames={['en']={'Velidreth','','','','','',},['de']={'Velidreth','','','','','',},}</v>
      </c>
      <c r="BG213" s="21" t="str">
        <f>IF(A213&lt;&gt;"",IF(F213&lt;&gt;"Not in the game (anymore)",
IF(OR(BA213&lt;&gt;"",BB213&lt;&gt;""),", addTooltip={" &amp; IF(BA213&lt;&gt;"","['en']='"&amp; BA213 &amp; "',","")  &amp; IF(AND(BA213&lt;&gt;"",BA213&lt;&gt;BB213), IF(BB213&lt;&gt;"","['de']='"&amp; BB213 &amp; "',",""),"") &amp; "},","")
&amp; "},"
&amp; IF(C213&lt;&gt;"",CONCATENATE(" --",C213," / ",B213,"   [",IF(R213&lt;&gt;"",R213,""),IF(AA213&lt;&gt;"",", "&amp;AA213,""),IF(AG213&lt;&gt;"",", "&amp;AG213,""),IF(AL213&lt;&gt;"",", "&amp;AL213,""),IF(AQ213&lt;&gt;"",", "&amp;AQ213,""),IF(AV213&lt;&gt;"",", "&amp;AV213,""),"]")),""),"")</f>
        <v>}, --Velidreth / Velidreth   [Cradle of Shadows, Shadowfen, Shadowfen]</v>
      </c>
    </row>
    <row r="214" spans="1:59" x14ac:dyDescent="0.25">
      <c r="A214" s="12">
        <v>258</v>
      </c>
      <c r="B214" t="s">
        <v>1062</v>
      </c>
      <c r="C214" t="s">
        <v>1063</v>
      </c>
      <c r="D214" s="3">
        <f>A214</f>
        <v>258</v>
      </c>
      <c r="G214" s="8" t="s">
        <v>1477</v>
      </c>
      <c r="I214" t="s">
        <v>91</v>
      </c>
      <c r="J214" t="s">
        <v>91</v>
      </c>
      <c r="K214">
        <v>260</v>
      </c>
      <c r="L214">
        <v>260</v>
      </c>
      <c r="M214">
        <v>260</v>
      </c>
      <c r="O214" s="65" t="s">
        <v>53</v>
      </c>
      <c r="Q214" s="3">
        <f>IF(AND(G214&lt;&gt;"LIBSETS_SETTYPE_BATTLEGROUND",G214&lt;&gt;"LIBSETS_SETTYPE_SPECIAL"), IF(R214&lt;&gt;"",VLOOKUP(R214,'ESO zone constants'!$D$3:$H$10001,5,FALSE),""),"")</f>
        <v>843</v>
      </c>
      <c r="R214" t="str">
        <f>IF(AND(O214&lt;&gt;"",NOT(ISERROR(O214))),O214,
IF(AND(P214&lt;&gt;"",ISNUMBER(P214),P214&gt;0,NOT(ISNA(P214))),VLOOKUP(P214,'ESO zone constants'!$A$3:$D$9999,4,FALSE),
IF(AND(K214&lt;&gt;"",K214&gt;0,NOT(ISERROR(K214))),VLOOKUP(K214,'ESO dumped WayshrineInfo'!$K$3:$N$9994,4,FALSE),"")))</f>
        <v>Ruins of Mazzatun</v>
      </c>
      <c r="T214" s="19" t="str">
        <f>IF(AND(S214&lt;&gt;"",NOT(ISERROR(S214))),S214,IF(Q214&lt;&gt;"",IF(NOT(ISERROR(VLOOKUP(Q214,'ESO Dungeon constants'!$D$3:$H$9999,5,FALSE))),VLOOKUP(Q214,'ESO Dungeon constants'!$D$3:$I$9999,6,FALSE),VLOOKUP(Q214,'ESO zone constants'!$H$3:$K$9987,4,FALSE)),""))</f>
        <v>DLC_SHADOWS_OF_THE_HIST</v>
      </c>
      <c r="U214" s="3" t="str">
        <f>IF(T214&lt;&gt;"",VLOOKUP(T214,'LibSets constants'!$B$4:$C$1003,2,FALSE),"")</f>
        <v>Shadows of the Hist</v>
      </c>
      <c r="V214" s="33" t="s">
        <v>3356</v>
      </c>
      <c r="Y214" s="65"/>
      <c r="Z214" s="3">
        <f>IF(AND(G214&lt;&gt;"LIBSETS_SETTYPE_BATTLEGROUND",G214&lt;&gt;"LIBSETS_SETTYPE_SPECIAL"),
IF(AND(Y214&lt;&gt;"",ISNUMBER(Y214),NOT(ISNA(Y214))),Y214,
   IF(AND(L214&lt;&gt;"",ISNUMBER(L214),L214&gt;0,NOT(ISNA(L214))),VLOOKUP(L214,'ESO dumped WayshrineInfo'!$K$3:$L$9994,2,FALSE),"")
),"")</f>
        <v>117</v>
      </c>
      <c r="AA214" t="str">
        <f>IF(AND(Z214&lt;&gt;"",ISNUMBER(Z214),NOT(ISNA(Z214))),VLOOKUP(Z214,'ESO zone constants'!$A$3:$D$9999,4,FALSE),"")</f>
        <v>Shadowfen</v>
      </c>
      <c r="AB214" s="33" t="s">
        <v>3356</v>
      </c>
      <c r="AC214" s="40"/>
      <c r="AD214" s="40"/>
      <c r="AE214" s="40"/>
      <c r="AF214" s="3">
        <f>IF(AND(G214&lt;&gt;"LIBSETS_SETTYPE_BATTLEGROUND",G214&lt;&gt;"LIBSETS_SETTYPE_SPECIAL"),
IF(AND(AE214&lt;&gt;"",ISNUMBER(AE214),NOT(ISNA(AE214))),AE214,
   IF(AND(M214&lt;&gt;"",ISNUMBER(M214),M214&gt;0,NOT(ISNA(M214))),VLOOKUP(M214,'ESO dumped WayshrineInfo'!$K$3:$L$9994,2,FALSE),"")
),"")</f>
        <v>117</v>
      </c>
      <c r="AG214" t="str">
        <f>IF(AND(AF214&lt;&gt;"",ISNUMBER(AF214),NOT(ISNA(AF214))),VLOOKUP(AF214,'ESO zone constants'!$A$3:$D$9999,4,FALSE),"")</f>
        <v>Shadowfen</v>
      </c>
      <c r="AH214" s="44"/>
      <c r="AI214" s="40"/>
      <c r="AJ214" s="40"/>
      <c r="AK214" s="3" t="str">
        <f>IF(AND(G214&lt;&gt;"LIBSETS_SETTYPE_BATTLEGROUND",G214&lt;&gt;"LIBSETS_SETTYPE_SPECIAL"),IF(AL214&lt;&gt;"",VLOOKUP(AL214,'ESO zone constants'!$D$3:$H$4953,5,FALSE),""),"")</f>
        <v/>
      </c>
      <c r="AM214" s="44"/>
      <c r="AN214" s="40"/>
      <c r="AO214" s="40"/>
      <c r="AP214" s="3" t="str">
        <f>IF(AND(G214&lt;&gt;"LIBSETS_SETTYPE_BATTLEGROUND",G214&lt;&gt;"LIBSETS_SETTYPE_SPECIAL"),IF(AQ214&lt;&gt;"",VLOOKUP(AQ214,'ESO zone constants'!$D$3:$H$4953,5,FALSE),""),"")</f>
        <v/>
      </c>
      <c r="AR214" s="44"/>
      <c r="AS214" s="40"/>
      <c r="AT214" s="40"/>
      <c r="AU214" s="3" t="str">
        <f>IF(AND(G214&lt;&gt;"LIBSETS_SETTYPE_BATTLEGROUND",G214&lt;&gt;"LIBSETS_SETTYPE_SPECIAL"),IF(AV214&lt;&gt;"",VLOOKUP(AV214,'ESO zone constants'!$D$3:$H$4953,5,FALSE),""),"")</f>
        <v/>
      </c>
      <c r="AW214" s="44"/>
      <c r="AX214" s="40"/>
      <c r="AY214" s="40"/>
      <c r="AZ214" s="83" t="s">
        <v>2668</v>
      </c>
      <c r="BA214" s="83"/>
      <c r="BB214" s="83"/>
      <c r="BC214" s="21" t="str">
        <f>IF(A214="???","--","")&amp;IF(F214&lt;&gt;"Not in the game (anymore)",IF(A214&lt;&gt;"",CONCATENATE("[",A214,"] = {wayshrines={")&amp;IF(K214&lt;&gt;"",CONCATENATE(K214,","),"")&amp;IF(L214&lt;&gt;"",CONCATENATE(L214,","),"")&amp;IF(M214&lt;&gt;"",CONCATENATE(M214,","),"")&amp;CONCATENATE("}")&amp;IF(VALUE(N214)&gt;0,CONCATENATE(", traitsNeeded=",N214),"")&amp;CONCATENATE(", dlcId=",IF(T214&lt;&gt;"",T214,"DLC_BASE_GAME")),""),"")</f>
        <v>[258] = {wayshrines={260,260,260,}, dlcId=DLC_SHADOWS_OF_THE_HIST</v>
      </c>
      <c r="BD214" s="21" t="str">
        <f>IF(F214&lt;&gt;"Not in the game (anymore)",IF(A214&lt;&gt;"",IF(Q214&lt;&gt;"",CONCATENATE(", zoneIds={",Q214),"")&amp;IF(Z214&lt;&gt;"",CONCATENATE(",",Z214),"")&amp;IF(AF214&lt;&gt;"",CONCATENATE(",",AF214),"")&amp;IF(AK214&lt;&gt;"",CONCATENATE(",",AK214),"")&amp;IF(AP214&lt;&gt;"",CONCATENATE(",",AP214),"")&amp;IF(AU214&lt;&gt;"",CONCATENATE(",",AU214),"")&amp;IF(Q214&lt;&gt;"",CONCATENATE("}",""),"")&amp;IF(OR(I214="true",I214="false",I214&lt;&gt;""), CONCATENATE(", veteran=", I214), ""),""),"")</f>
        <v>, zoneIds={843,117,117}, veteran=false</v>
      </c>
      <c r="BE214" s="21" t="str">
        <f>IF(A214&lt;&gt;"",IF(F214&lt;&gt;"Not in the game (anymore)",IF(A214&lt;&gt;"",", setType="&amp;G214,"")&amp;IF(J214="true",", multiTrialSet=true",""),"")
&amp; IF(AND(H214&lt;&gt;"",ISNUMBER(H214)),", undauntedChestId=" &amp; H214,""),"")</f>
        <v>, setType=LIBSETS_SETTYPE_DUNGEON</v>
      </c>
      <c r="BF214" s="21" t="str">
        <f>IF(A214&lt;&gt;"",IF(F214&lt;&gt;"Not in the game (anymore)",IF(AZ214&lt;&gt;"",", isProcSetAllowedInPvP="&amp; AZ214,"")
&amp; IF(F214&lt;&gt;"Not in the game (anymore)",
  IF(V214&lt;&gt;"",", dropMechanic={"&amp;V214&amp;IF(AB214&lt;&gt;"",","&amp;AB214,"")&amp;IF(AH214&lt;&gt;"",","&amp;AH214,"")&amp;IF(AM214&lt;&gt;"",","&amp;AM214,"")&amp;IF(AR214&lt;&gt;"",","&amp;AR214,"")&amp;IF(AW214&lt;&gt;"",","&amp;AW214,"")&amp;"}"
     &amp;IF(OR(W214&lt;&gt;"",AC214&lt;&gt;"",AI214&lt;&gt;"",AN214&lt;&gt;"",AS214&lt;&gt;"",AX214&lt;&gt;"",X214&lt;&gt;"",AD214&lt;&gt;"",AJ214&lt;&gt;"",AO214&lt;&gt;"",AT214&lt;&gt;"",AY214&lt;&gt;""),", dropMechanicDropLocationNames={"
        &amp; IF(OR(W214&lt;&gt;"",AC214&lt;&gt;"",AI214&lt;&gt;"",AN214&lt;&gt;"",AS214&lt;&gt;"",AX214&lt;&gt;""),"['en']={"&amp;IF(W214&lt;&gt;"","'"&amp;W214&amp;"',","'',")&amp;IF(AC214&lt;&gt;"","'"&amp;AC214&amp;"',","'',")&amp;IF(AI214&lt;&gt;"","'"&amp;AI214&amp;"',","'',")&amp;IF(AN214&lt;&gt;"","'"&amp;AN214&amp;"',","'',")&amp;IF(AS214&lt;&gt;"","'"&amp;AS214&amp;"',","'',")&amp;IF(AX214&lt;&gt;"","'"&amp;AX214&amp;"',","'',")&amp;"},","")
        &amp; IF(OR(X214&lt;&gt;"",AD214&lt;&gt;"",AJ214&lt;&gt;"",AO214&lt;&gt;"",AT214&lt;&gt;"",AY214&lt;&gt;""),"['de']={"&amp;IF(X214&lt;&gt;"","'"&amp;X214&amp;"',","'',")&amp;IF(AD214&lt;&gt;"","'"&amp;AD214&amp;"',","'',")&amp;IF(AJ214&lt;&gt;"","'"&amp;AJ214&amp;"',","'',")&amp;IF(AO214&lt;&gt;"","'"&amp;AO214&amp;"',","'',")&amp;IF(AT214&lt;&gt;"","'"&amp;AT214&amp;"',","'',")&amp;IF(AY214&lt;&gt;"","'"&amp;AY214&amp;"',","'',")&amp;"},","")
     &amp; "}",""),"")),""),"")</f>
        <v>, isProcSetAllowedInPvP=1, dropMechanic={LIBSETS_DROP_MECHANIC_GROUP_DUNGEON_BOSS,LIBSETS_DROP_MECHANIC_GROUP_DUNGEON_BOSS}</v>
      </c>
      <c r="BG214" s="21" t="str">
        <f>IF(A214&lt;&gt;"",IF(F214&lt;&gt;"Not in the game (anymore)",
IF(OR(BA214&lt;&gt;"",BB214&lt;&gt;""),", addTooltip={" &amp; IF(BA214&lt;&gt;"","['en']='"&amp; BA214 &amp; "',","")  &amp; IF(AND(BA214&lt;&gt;"",BA214&lt;&gt;BB214), IF(BB214&lt;&gt;"","['de']='"&amp; BB214 &amp; "',",""),"") &amp; "},","")
&amp; "},"
&amp; IF(C214&lt;&gt;"",CONCATENATE(" --",C214," / ",B214,"   [",IF(R214&lt;&gt;"",R214,""),IF(AA214&lt;&gt;"",", "&amp;AA214,""),IF(AG214&lt;&gt;"",", "&amp;AG214,""),IF(AL214&lt;&gt;"",", "&amp;AL214,""),IF(AQ214&lt;&gt;"",", "&amp;AQ214,""),IF(AV214&lt;&gt;"",", "&amp;AV214,""),"]")),""),"")</f>
        <v>}, --Amber Plasm / Bernsteinplasma   [Ruins of Mazzatun, Shadowfen, Shadowfen]</v>
      </c>
    </row>
    <row r="215" spans="1:59" x14ac:dyDescent="0.25">
      <c r="A215" s="12">
        <v>259</v>
      </c>
      <c r="B215" t="s">
        <v>1064</v>
      </c>
      <c r="C215" t="s">
        <v>2608</v>
      </c>
      <c r="D215" s="3">
        <f>A215</f>
        <v>259</v>
      </c>
      <c r="G215" s="8" t="s">
        <v>1477</v>
      </c>
      <c r="I215" t="s">
        <v>91</v>
      </c>
      <c r="J215" t="s">
        <v>91</v>
      </c>
      <c r="K215">
        <v>260</v>
      </c>
      <c r="L215">
        <v>260</v>
      </c>
      <c r="M215">
        <v>260</v>
      </c>
      <c r="O215" s="65" t="s">
        <v>53</v>
      </c>
      <c r="Q215" s="3">
        <f>IF(AND(G215&lt;&gt;"LIBSETS_SETTYPE_BATTLEGROUND",G215&lt;&gt;"LIBSETS_SETTYPE_SPECIAL"), IF(R215&lt;&gt;"",VLOOKUP(R215,'ESO zone constants'!$D$3:$H$10001,5,FALSE),""),"")</f>
        <v>843</v>
      </c>
      <c r="R215" t="str">
        <f>IF(AND(O215&lt;&gt;"",NOT(ISERROR(O215))),O215,
IF(AND(P215&lt;&gt;"",ISNUMBER(P215),P215&gt;0,NOT(ISNA(P215))),VLOOKUP(P215,'ESO zone constants'!$A$3:$D$9999,4,FALSE),
IF(AND(K215&lt;&gt;"",K215&gt;0,NOT(ISERROR(K215))),VLOOKUP(K215,'ESO dumped WayshrineInfo'!$K$3:$N$9994,4,FALSE),"")))</f>
        <v>Ruins of Mazzatun</v>
      </c>
      <c r="T215" s="19" t="str">
        <f>IF(AND(S215&lt;&gt;"",NOT(ISERROR(S215))),S215,IF(Q215&lt;&gt;"",IF(NOT(ISERROR(VLOOKUP(Q215,'ESO Dungeon constants'!$D$3:$H$9999,5,FALSE))),VLOOKUP(Q215,'ESO Dungeon constants'!$D$3:$I$9999,6,FALSE),VLOOKUP(Q215,'ESO zone constants'!$H$3:$K$9987,4,FALSE)),""))</f>
        <v>DLC_SHADOWS_OF_THE_HIST</v>
      </c>
      <c r="U215" s="3" t="str">
        <f>IF(T215&lt;&gt;"",VLOOKUP(T215,'LibSets constants'!$B$4:$C$1003,2,FALSE),"")</f>
        <v>Shadows of the Hist</v>
      </c>
      <c r="V215" s="33" t="s">
        <v>3356</v>
      </c>
      <c r="Y215" s="65"/>
      <c r="Z215" s="3">
        <f>IF(AND(G215&lt;&gt;"LIBSETS_SETTYPE_BATTLEGROUND",G215&lt;&gt;"LIBSETS_SETTYPE_SPECIAL"),
IF(AND(Y215&lt;&gt;"",ISNUMBER(Y215),NOT(ISNA(Y215))),Y215,
   IF(AND(L215&lt;&gt;"",ISNUMBER(L215),L215&gt;0,NOT(ISNA(L215))),VLOOKUP(L215,'ESO dumped WayshrineInfo'!$K$3:$L$9994,2,FALSE),"")
),"")</f>
        <v>117</v>
      </c>
      <c r="AA215" t="str">
        <f>IF(AND(Z215&lt;&gt;"",ISNUMBER(Z215),NOT(ISNA(Z215))),VLOOKUP(Z215,'ESO zone constants'!$A$3:$D$9999,4,FALSE),"")</f>
        <v>Shadowfen</v>
      </c>
      <c r="AB215" s="33" t="s">
        <v>3356</v>
      </c>
      <c r="AC215" s="40"/>
      <c r="AD215" s="40"/>
      <c r="AE215" s="40"/>
      <c r="AF215" s="3">
        <f>IF(AND(G215&lt;&gt;"LIBSETS_SETTYPE_BATTLEGROUND",G215&lt;&gt;"LIBSETS_SETTYPE_SPECIAL"),
IF(AND(AE215&lt;&gt;"",ISNUMBER(AE215),NOT(ISNA(AE215))),AE215,
   IF(AND(M215&lt;&gt;"",ISNUMBER(M215),M215&gt;0,NOT(ISNA(M215))),VLOOKUP(M215,'ESO dumped WayshrineInfo'!$K$3:$L$9994,2,FALSE),"")
),"")</f>
        <v>117</v>
      </c>
      <c r="AG215" t="str">
        <f>IF(AND(AF215&lt;&gt;"",ISNUMBER(AF215),NOT(ISNA(AF215))),VLOOKUP(AF215,'ESO zone constants'!$A$3:$D$9999,4,FALSE),"")</f>
        <v>Shadowfen</v>
      </c>
      <c r="AH215" s="44"/>
      <c r="AI215" s="40"/>
      <c r="AJ215" s="40"/>
      <c r="AK215" s="3" t="str">
        <f>IF(AND(G215&lt;&gt;"LIBSETS_SETTYPE_BATTLEGROUND",G215&lt;&gt;"LIBSETS_SETTYPE_SPECIAL"),IF(AL215&lt;&gt;"",VLOOKUP(AL215,'ESO zone constants'!$D$3:$H$4953,5,FALSE),""),"")</f>
        <v/>
      </c>
      <c r="AM215" s="44"/>
      <c r="AN215" s="40"/>
      <c r="AO215" s="40"/>
      <c r="AP215" s="3" t="str">
        <f>IF(AND(G215&lt;&gt;"LIBSETS_SETTYPE_BATTLEGROUND",G215&lt;&gt;"LIBSETS_SETTYPE_SPECIAL"),IF(AQ215&lt;&gt;"",VLOOKUP(AQ215,'ESO zone constants'!$D$3:$H$4953,5,FALSE),""),"")</f>
        <v/>
      </c>
      <c r="AR215" s="44"/>
      <c r="AS215" s="40"/>
      <c r="AT215" s="40"/>
      <c r="AU215" s="3" t="str">
        <f>IF(AND(G215&lt;&gt;"LIBSETS_SETTYPE_BATTLEGROUND",G215&lt;&gt;"LIBSETS_SETTYPE_SPECIAL"),IF(AV215&lt;&gt;"",VLOOKUP(AV215,'ESO zone constants'!$D$3:$H$4953,5,FALSE),""),"")</f>
        <v/>
      </c>
      <c r="AW215" s="44"/>
      <c r="AX215" s="40"/>
      <c r="AY215" s="40"/>
      <c r="AZ215" s="83" t="s">
        <v>2667</v>
      </c>
      <c r="BA215" s="83"/>
      <c r="BB215" s="83"/>
      <c r="BC215" s="21" t="str">
        <f>IF(A215="???","--","")&amp;IF(F215&lt;&gt;"Not in the game (anymore)",IF(A215&lt;&gt;"",CONCATENATE("[",A215,"] = {wayshrines={")&amp;IF(K215&lt;&gt;"",CONCATENATE(K215,","),"")&amp;IF(L215&lt;&gt;"",CONCATENATE(L215,","),"")&amp;IF(M215&lt;&gt;"",CONCATENATE(M215,","),"")&amp;CONCATENATE("}")&amp;IF(VALUE(N215)&gt;0,CONCATENATE(", traitsNeeded=",N215),"")&amp;CONCATENATE(", dlcId=",IF(T215&lt;&gt;"",T215,"DLC_BASE_GAME")),""),"")</f>
        <v>[259] = {wayshrines={260,260,260,}, dlcId=DLC_SHADOWS_OF_THE_HIST</v>
      </c>
      <c r="BD215" s="21" t="str">
        <f>IF(F215&lt;&gt;"Not in the game (anymore)",IF(A215&lt;&gt;"",IF(Q215&lt;&gt;"",CONCATENATE(", zoneIds={",Q215),"")&amp;IF(Z215&lt;&gt;"",CONCATENATE(",",Z215),"")&amp;IF(AF215&lt;&gt;"",CONCATENATE(",",AF215),"")&amp;IF(AK215&lt;&gt;"",CONCATENATE(",",AK215),"")&amp;IF(AP215&lt;&gt;"",CONCATENATE(",",AP215),"")&amp;IF(AU215&lt;&gt;"",CONCATENATE(",",AU215),"")&amp;IF(Q215&lt;&gt;"",CONCATENATE("}",""),"")&amp;IF(OR(I215="true",I215="false",I215&lt;&gt;""), CONCATENATE(", veteran=", I215), ""),""),"")</f>
        <v>, zoneIds={843,117,117}, veteran=false</v>
      </c>
      <c r="BE215" s="21" t="str">
        <f>IF(A215&lt;&gt;"",IF(F215&lt;&gt;"Not in the game (anymore)",IF(A215&lt;&gt;"",", setType="&amp;G215,"")&amp;IF(J215="true",", multiTrialSet=true",""),"")
&amp; IF(AND(H215&lt;&gt;"",ISNUMBER(H215)),", undauntedChestId=" &amp; H215,""),"")</f>
        <v>, setType=LIBSETS_SETTYPE_DUNGEON</v>
      </c>
      <c r="BF215" s="21" t="str">
        <f>IF(A215&lt;&gt;"",IF(F215&lt;&gt;"Not in the game (anymore)",IF(AZ215&lt;&gt;"",", isProcSetAllowedInPvP="&amp; AZ215,"")
&amp; IF(F215&lt;&gt;"Not in the game (anymore)",
  IF(V215&lt;&gt;"",", dropMechanic={"&amp;V215&amp;IF(AB215&lt;&gt;"",","&amp;AB215,"")&amp;IF(AH215&lt;&gt;"",","&amp;AH215,"")&amp;IF(AM215&lt;&gt;"",","&amp;AM215,"")&amp;IF(AR215&lt;&gt;"",","&amp;AR215,"")&amp;IF(AW215&lt;&gt;"",","&amp;AW215,"")&amp;"}"
     &amp;IF(OR(W215&lt;&gt;"",AC215&lt;&gt;"",AI215&lt;&gt;"",AN215&lt;&gt;"",AS215&lt;&gt;"",AX215&lt;&gt;"",X215&lt;&gt;"",AD215&lt;&gt;"",AJ215&lt;&gt;"",AO215&lt;&gt;"",AT215&lt;&gt;"",AY215&lt;&gt;""),", dropMechanicDropLocationNames={"
        &amp; IF(OR(W215&lt;&gt;"",AC215&lt;&gt;"",AI215&lt;&gt;"",AN215&lt;&gt;"",AS215&lt;&gt;"",AX215&lt;&gt;""),"['en']={"&amp;IF(W215&lt;&gt;"","'"&amp;W215&amp;"',","'',")&amp;IF(AC215&lt;&gt;"","'"&amp;AC215&amp;"',","'',")&amp;IF(AI215&lt;&gt;"","'"&amp;AI215&amp;"',","'',")&amp;IF(AN215&lt;&gt;"","'"&amp;AN215&amp;"',","'',")&amp;IF(AS215&lt;&gt;"","'"&amp;AS215&amp;"',","'',")&amp;IF(AX215&lt;&gt;"","'"&amp;AX215&amp;"',","'',")&amp;"},","")
        &amp; IF(OR(X215&lt;&gt;"",AD215&lt;&gt;"",AJ215&lt;&gt;"",AO215&lt;&gt;"",AT215&lt;&gt;"",AY215&lt;&gt;""),"['de']={"&amp;IF(X215&lt;&gt;"","'"&amp;X215&amp;"',","'',")&amp;IF(AD215&lt;&gt;"","'"&amp;AD215&amp;"',","'',")&amp;IF(AJ215&lt;&gt;"","'"&amp;AJ215&amp;"',","'',")&amp;IF(AO215&lt;&gt;"","'"&amp;AO215&amp;"',","'',")&amp;IF(AT215&lt;&gt;"","'"&amp;AT215&amp;"',","'',")&amp;IF(AY215&lt;&gt;"","'"&amp;AY215&amp;"',","'',")&amp;"},","")
     &amp; "}",""),"")),""),"")</f>
        <v>, dropMechanic={LIBSETS_DROP_MECHANIC_GROUP_DUNGEON_BOSS,LIBSETS_DROP_MECHANIC_GROUP_DUNGEON_BOSS}</v>
      </c>
      <c r="BG215" s="21" t="str">
        <f>IF(A215&lt;&gt;"",IF(F215&lt;&gt;"Not in the game (anymore)",
IF(OR(BA215&lt;&gt;"",BB215&lt;&gt;""),", addTooltip={" &amp; IF(BA215&lt;&gt;"","['en']='"&amp; BA215 &amp; "',","")  &amp; IF(AND(BA215&lt;&gt;"",BA215&lt;&gt;BB215), IF(BB215&lt;&gt;"","['de']='"&amp; BB215 &amp; "',",""),"") &amp; "},","")
&amp; "},"
&amp; IF(C215&lt;&gt;"",CONCATENATE(" --",C215," / ",B215,"   [",IF(R215&lt;&gt;"",R215,""),IF(AA215&lt;&gt;"",", "&amp;AA215,""),IF(AG215&lt;&gt;"",", "&amp;AG215,""),IF(AL215&lt;&gt;"",", "&amp;AL215,""),IF(AQ215&lt;&gt;"",", "&amp;AQ215,""),IF(AV215&lt;&gt;"",", "&amp;AV215,""),"]")),""),"")</f>
        <v>}, --Heem-Jas\' Retribution / Heem-Jas' Vergeltung   [Ruins of Mazzatun, Shadowfen, Shadowfen]</v>
      </c>
    </row>
    <row r="216" spans="1:59" x14ac:dyDescent="0.25">
      <c r="A216" s="12">
        <v>260</v>
      </c>
      <c r="B216" t="s">
        <v>1065</v>
      </c>
      <c r="C216" t="s">
        <v>1066</v>
      </c>
      <c r="D216" s="3">
        <f>A216</f>
        <v>260</v>
      </c>
      <c r="G216" s="8" t="s">
        <v>1477</v>
      </c>
      <c r="I216" t="s">
        <v>91</v>
      </c>
      <c r="J216" t="s">
        <v>91</v>
      </c>
      <c r="K216">
        <v>260</v>
      </c>
      <c r="L216">
        <v>260</v>
      </c>
      <c r="M216">
        <v>260</v>
      </c>
      <c r="O216" s="65" t="s">
        <v>53</v>
      </c>
      <c r="Q216" s="3">
        <f>IF(AND(G216&lt;&gt;"LIBSETS_SETTYPE_BATTLEGROUND",G216&lt;&gt;"LIBSETS_SETTYPE_SPECIAL"), IF(R216&lt;&gt;"",VLOOKUP(R216,'ESO zone constants'!$D$3:$H$10001,5,FALSE),""),"")</f>
        <v>843</v>
      </c>
      <c r="R216" t="str">
        <f>IF(AND(O216&lt;&gt;"",NOT(ISERROR(O216))),O216,
IF(AND(P216&lt;&gt;"",ISNUMBER(P216),P216&gt;0,NOT(ISNA(P216))),VLOOKUP(P216,'ESO zone constants'!$A$3:$D$9999,4,FALSE),
IF(AND(K216&lt;&gt;"",K216&gt;0,NOT(ISERROR(K216))),VLOOKUP(K216,'ESO dumped WayshrineInfo'!$K$3:$N$9994,4,FALSE),"")))</f>
        <v>Ruins of Mazzatun</v>
      </c>
      <c r="T216" s="19" t="str">
        <f>IF(AND(S216&lt;&gt;"",NOT(ISERROR(S216))),S216,IF(Q216&lt;&gt;"",IF(NOT(ISERROR(VLOOKUP(Q216,'ESO Dungeon constants'!$D$3:$H$9999,5,FALSE))),VLOOKUP(Q216,'ESO Dungeon constants'!$D$3:$I$9999,6,FALSE),VLOOKUP(Q216,'ESO zone constants'!$H$3:$K$9987,4,FALSE)),""))</f>
        <v>DLC_SHADOWS_OF_THE_HIST</v>
      </c>
      <c r="U216" s="3" t="str">
        <f>IF(T216&lt;&gt;"",VLOOKUP(T216,'LibSets constants'!$B$4:$C$1003,2,FALSE),"")</f>
        <v>Shadows of the Hist</v>
      </c>
      <c r="V216" s="33" t="s">
        <v>3356</v>
      </c>
      <c r="Y216" s="65"/>
      <c r="Z216" s="3">
        <f>IF(AND(G216&lt;&gt;"LIBSETS_SETTYPE_BATTLEGROUND",G216&lt;&gt;"LIBSETS_SETTYPE_SPECIAL"),
IF(AND(Y216&lt;&gt;"",ISNUMBER(Y216),NOT(ISNA(Y216))),Y216,
   IF(AND(L216&lt;&gt;"",ISNUMBER(L216),L216&gt;0,NOT(ISNA(L216))),VLOOKUP(L216,'ESO dumped WayshrineInfo'!$K$3:$L$9994,2,FALSE),"")
),"")</f>
        <v>117</v>
      </c>
      <c r="AA216" t="str">
        <f>IF(AND(Z216&lt;&gt;"",ISNUMBER(Z216),NOT(ISNA(Z216))),VLOOKUP(Z216,'ESO zone constants'!$A$3:$D$9999,4,FALSE),"")</f>
        <v>Shadowfen</v>
      </c>
      <c r="AB216" s="33" t="s">
        <v>3356</v>
      </c>
      <c r="AC216" s="40"/>
      <c r="AD216" s="40"/>
      <c r="AE216" s="40"/>
      <c r="AF216" s="3">
        <f>IF(AND(G216&lt;&gt;"LIBSETS_SETTYPE_BATTLEGROUND",G216&lt;&gt;"LIBSETS_SETTYPE_SPECIAL"),
IF(AND(AE216&lt;&gt;"",ISNUMBER(AE216),NOT(ISNA(AE216))),AE216,
   IF(AND(M216&lt;&gt;"",ISNUMBER(M216),M216&gt;0,NOT(ISNA(M216))),VLOOKUP(M216,'ESO dumped WayshrineInfo'!$K$3:$L$9994,2,FALSE),"")
),"")</f>
        <v>117</v>
      </c>
      <c r="AG216" t="str">
        <f>IF(AND(AF216&lt;&gt;"",ISNUMBER(AF216),NOT(ISNA(AF216))),VLOOKUP(AF216,'ESO zone constants'!$A$3:$D$9999,4,FALSE),"")</f>
        <v>Shadowfen</v>
      </c>
      <c r="AH216" s="44"/>
      <c r="AI216" s="40"/>
      <c r="AJ216" s="40"/>
      <c r="AK216" s="3" t="str">
        <f>IF(AND(G216&lt;&gt;"LIBSETS_SETTYPE_BATTLEGROUND",G216&lt;&gt;"LIBSETS_SETTYPE_SPECIAL"),IF(AL216&lt;&gt;"",VLOOKUP(AL216,'ESO zone constants'!$D$3:$H$4953,5,FALSE),""),"")</f>
        <v/>
      </c>
      <c r="AM216" s="44"/>
      <c r="AN216" s="40"/>
      <c r="AO216" s="40"/>
      <c r="AP216" s="3" t="str">
        <f>IF(AND(G216&lt;&gt;"LIBSETS_SETTYPE_BATTLEGROUND",G216&lt;&gt;"LIBSETS_SETTYPE_SPECIAL"),IF(AQ216&lt;&gt;"",VLOOKUP(AQ216,'ESO zone constants'!$D$3:$H$4953,5,FALSE),""),"")</f>
        <v/>
      </c>
      <c r="AR216" s="44"/>
      <c r="AS216" s="40"/>
      <c r="AT216" s="40"/>
      <c r="AU216" s="3" t="str">
        <f>IF(AND(G216&lt;&gt;"LIBSETS_SETTYPE_BATTLEGROUND",G216&lt;&gt;"LIBSETS_SETTYPE_SPECIAL"),IF(AV216&lt;&gt;"",VLOOKUP(AV216,'ESO zone constants'!$D$3:$H$4953,5,FALSE),""),"")</f>
        <v/>
      </c>
      <c r="AW216" s="44"/>
      <c r="AX216" s="40"/>
      <c r="AY216" s="40"/>
      <c r="AZ216" s="83" t="s">
        <v>2667</v>
      </c>
      <c r="BA216" s="83"/>
      <c r="BB216" s="83"/>
      <c r="BC216" s="21" t="str">
        <f>IF(A216="???","--","")&amp;IF(F216&lt;&gt;"Not in the game (anymore)",IF(A216&lt;&gt;"",CONCATENATE("[",A216,"] = {wayshrines={")&amp;IF(K216&lt;&gt;"",CONCATENATE(K216,","),"")&amp;IF(L216&lt;&gt;"",CONCATENATE(L216,","),"")&amp;IF(M216&lt;&gt;"",CONCATENATE(M216,","),"")&amp;CONCATENATE("}")&amp;IF(VALUE(N216)&gt;0,CONCATENATE(", traitsNeeded=",N216),"")&amp;CONCATENATE(", dlcId=",IF(T216&lt;&gt;"",T216,"DLC_BASE_GAME")),""),"")</f>
        <v>[260] = {wayshrines={260,260,260,}, dlcId=DLC_SHADOWS_OF_THE_HIST</v>
      </c>
      <c r="BD216" s="21" t="str">
        <f>IF(F216&lt;&gt;"Not in the game (anymore)",IF(A216&lt;&gt;"",IF(Q216&lt;&gt;"",CONCATENATE(", zoneIds={",Q216),"")&amp;IF(Z216&lt;&gt;"",CONCATENATE(",",Z216),"")&amp;IF(AF216&lt;&gt;"",CONCATENATE(",",AF216),"")&amp;IF(AK216&lt;&gt;"",CONCATENATE(",",AK216),"")&amp;IF(AP216&lt;&gt;"",CONCATENATE(",",AP216),"")&amp;IF(AU216&lt;&gt;"",CONCATENATE(",",AU216),"")&amp;IF(Q216&lt;&gt;"",CONCATENATE("}",""),"")&amp;IF(OR(I216="true",I216="false",I216&lt;&gt;""), CONCATENATE(", veteran=", I216), ""),""),"")</f>
        <v>, zoneIds={843,117,117}, veteran=false</v>
      </c>
      <c r="BE216" s="21" t="str">
        <f>IF(A216&lt;&gt;"",IF(F216&lt;&gt;"Not in the game (anymore)",IF(A216&lt;&gt;"",", setType="&amp;G216,"")&amp;IF(J216="true",", multiTrialSet=true",""),"")
&amp; IF(AND(H216&lt;&gt;"",ISNUMBER(H216)),", undauntedChestId=" &amp; H216,""),"")</f>
        <v>, setType=LIBSETS_SETTYPE_DUNGEON</v>
      </c>
      <c r="BF216" s="21" t="str">
        <f>IF(A216&lt;&gt;"",IF(F216&lt;&gt;"Not in the game (anymore)",IF(AZ216&lt;&gt;"",", isProcSetAllowedInPvP="&amp; AZ216,"")
&amp; IF(F216&lt;&gt;"Not in the game (anymore)",
  IF(V216&lt;&gt;"",", dropMechanic={"&amp;V216&amp;IF(AB216&lt;&gt;"",","&amp;AB216,"")&amp;IF(AH216&lt;&gt;"",","&amp;AH216,"")&amp;IF(AM216&lt;&gt;"",","&amp;AM216,"")&amp;IF(AR216&lt;&gt;"",","&amp;AR216,"")&amp;IF(AW216&lt;&gt;"",","&amp;AW216,"")&amp;"}"
     &amp;IF(OR(W216&lt;&gt;"",AC216&lt;&gt;"",AI216&lt;&gt;"",AN216&lt;&gt;"",AS216&lt;&gt;"",AX216&lt;&gt;"",X216&lt;&gt;"",AD216&lt;&gt;"",AJ216&lt;&gt;"",AO216&lt;&gt;"",AT216&lt;&gt;"",AY216&lt;&gt;""),", dropMechanicDropLocationNames={"
        &amp; IF(OR(W216&lt;&gt;"",AC216&lt;&gt;"",AI216&lt;&gt;"",AN216&lt;&gt;"",AS216&lt;&gt;"",AX216&lt;&gt;""),"['en']={"&amp;IF(W216&lt;&gt;"","'"&amp;W216&amp;"',","'',")&amp;IF(AC216&lt;&gt;"","'"&amp;AC216&amp;"',","'',")&amp;IF(AI216&lt;&gt;"","'"&amp;AI216&amp;"',","'',")&amp;IF(AN216&lt;&gt;"","'"&amp;AN216&amp;"',","'',")&amp;IF(AS216&lt;&gt;"","'"&amp;AS216&amp;"',","'',")&amp;IF(AX216&lt;&gt;"","'"&amp;AX216&amp;"',","'',")&amp;"},","")
        &amp; IF(OR(X216&lt;&gt;"",AD216&lt;&gt;"",AJ216&lt;&gt;"",AO216&lt;&gt;"",AT216&lt;&gt;"",AY216&lt;&gt;""),"['de']={"&amp;IF(X216&lt;&gt;"","'"&amp;X216&amp;"',","'',")&amp;IF(AD216&lt;&gt;"","'"&amp;AD216&amp;"',","'',")&amp;IF(AJ216&lt;&gt;"","'"&amp;AJ216&amp;"',","'',")&amp;IF(AO216&lt;&gt;"","'"&amp;AO216&amp;"',","'',")&amp;IF(AT216&lt;&gt;"","'"&amp;AT216&amp;"',","'',")&amp;IF(AY216&lt;&gt;"","'"&amp;AY216&amp;"',","'',")&amp;"},","")
     &amp; "}",""),"")),""),"")</f>
        <v>, dropMechanic={LIBSETS_DROP_MECHANIC_GROUP_DUNGEON_BOSS,LIBSETS_DROP_MECHANIC_GROUP_DUNGEON_BOSS}</v>
      </c>
      <c r="BG216" s="21" t="str">
        <f>IF(A216&lt;&gt;"",IF(F216&lt;&gt;"Not in the game (anymore)",
IF(OR(BA216&lt;&gt;"",BB216&lt;&gt;""),", addTooltip={" &amp; IF(BA216&lt;&gt;"","['en']='"&amp; BA216 &amp; "',","")  &amp; IF(AND(BA216&lt;&gt;"",BA216&lt;&gt;BB216), IF(BB216&lt;&gt;"","['de']='"&amp; BB216 &amp; "',",""),"") &amp; "},","")
&amp; "},"
&amp; IF(C216&lt;&gt;"",CONCATENATE(" --",C216," / ",B216,"   [",IF(R216&lt;&gt;"",R216,""),IF(AA216&lt;&gt;"",", "&amp;AA216,""),IF(AG216&lt;&gt;"",", "&amp;AG216,""),IF(AL216&lt;&gt;"",", "&amp;AL216,""),IF(AQ216&lt;&gt;"",", "&amp;AQ216,""),IF(AV216&lt;&gt;"",", "&amp;AV216,""),"]")),""),"")</f>
        <v>}, --Aspect of Mazzatun / Aspekt von Mazzatun   [Ruins of Mazzatun, Shadowfen, Shadowfen]</v>
      </c>
    </row>
    <row r="217" spans="1:59" x14ac:dyDescent="0.25">
      <c r="A217" s="12">
        <v>261</v>
      </c>
      <c r="B217" t="s">
        <v>1067</v>
      </c>
      <c r="C217" t="s">
        <v>1068</v>
      </c>
      <c r="D217" s="3">
        <f>A217</f>
        <v>261</v>
      </c>
      <c r="G217" s="8" t="s">
        <v>1477</v>
      </c>
      <c r="I217" t="s">
        <v>91</v>
      </c>
      <c r="J217" t="s">
        <v>91</v>
      </c>
      <c r="K217">
        <v>261</v>
      </c>
      <c r="L217">
        <v>261</v>
      </c>
      <c r="M217">
        <v>261</v>
      </c>
      <c r="O217" s="65" t="s">
        <v>72</v>
      </c>
      <c r="Q217" s="3">
        <f>IF(AND(G217&lt;&gt;"LIBSETS_SETTYPE_BATTLEGROUND",G217&lt;&gt;"LIBSETS_SETTYPE_SPECIAL"), IF(R217&lt;&gt;"",VLOOKUP(R217,'ESO zone constants'!$D$3:$H$10001,5,FALSE),""),"")</f>
        <v>848</v>
      </c>
      <c r="R217" t="str">
        <f>IF(AND(O217&lt;&gt;"",NOT(ISERROR(O217))),O217,
IF(AND(P217&lt;&gt;"",ISNUMBER(P217),P217&gt;0,NOT(ISNA(P217))),VLOOKUP(P217,'ESO zone constants'!$A$3:$D$9999,4,FALSE),
IF(AND(K217&lt;&gt;"",K217&gt;0,NOT(ISERROR(K217))),VLOOKUP(K217,'ESO dumped WayshrineInfo'!$K$3:$N$9994,4,FALSE),"")))</f>
        <v>Cradle of Shadows</v>
      </c>
      <c r="T217" s="19" t="str">
        <f>IF(AND(S217&lt;&gt;"",NOT(ISERROR(S217))),S217,IF(Q217&lt;&gt;"",IF(NOT(ISERROR(VLOOKUP(Q217,'ESO Dungeon constants'!$D$3:$H$9999,5,FALSE))),VLOOKUP(Q217,'ESO Dungeon constants'!$D$3:$I$9999,6,FALSE),VLOOKUP(Q217,'ESO zone constants'!$H$3:$K$9987,4,FALSE)),""))</f>
        <v>DLC_SHADOWS_OF_THE_HIST</v>
      </c>
      <c r="U217" s="3" t="str">
        <f>IF(T217&lt;&gt;"",VLOOKUP(T217,'LibSets constants'!$B$4:$C$1003,2,FALSE),"")</f>
        <v>Shadows of the Hist</v>
      </c>
      <c r="V217" s="33" t="s">
        <v>3356</v>
      </c>
      <c r="Y217" s="65"/>
      <c r="Z217" s="3">
        <f>IF(AND(G217&lt;&gt;"LIBSETS_SETTYPE_BATTLEGROUND",G217&lt;&gt;"LIBSETS_SETTYPE_SPECIAL"),
IF(AND(Y217&lt;&gt;"",ISNUMBER(Y217),NOT(ISNA(Y217))),Y217,
   IF(AND(L217&lt;&gt;"",ISNUMBER(L217),L217&gt;0,NOT(ISNA(L217))),VLOOKUP(L217,'ESO dumped WayshrineInfo'!$K$3:$L$9994,2,FALSE),"")
),"")</f>
        <v>117</v>
      </c>
      <c r="AA217" t="str">
        <f>IF(AND(Z217&lt;&gt;"",ISNUMBER(Z217),NOT(ISNA(Z217))),VLOOKUP(Z217,'ESO zone constants'!$A$3:$D$9999,4,FALSE),"")</f>
        <v>Shadowfen</v>
      </c>
      <c r="AB217" s="33" t="s">
        <v>3356</v>
      </c>
      <c r="AC217" s="40"/>
      <c r="AD217" s="40"/>
      <c r="AE217" s="40"/>
      <c r="AF217" s="3">
        <f>IF(AND(G217&lt;&gt;"LIBSETS_SETTYPE_BATTLEGROUND",G217&lt;&gt;"LIBSETS_SETTYPE_SPECIAL"),
IF(AND(AE217&lt;&gt;"",ISNUMBER(AE217),NOT(ISNA(AE217))),AE217,
   IF(AND(M217&lt;&gt;"",ISNUMBER(M217),M217&gt;0,NOT(ISNA(M217))),VLOOKUP(M217,'ESO dumped WayshrineInfo'!$K$3:$L$9994,2,FALSE),"")
),"")</f>
        <v>117</v>
      </c>
      <c r="AG217" t="str">
        <f>IF(AND(AF217&lt;&gt;"",ISNUMBER(AF217),NOT(ISNA(AF217))),VLOOKUP(AF217,'ESO zone constants'!$A$3:$D$9999,4,FALSE),"")</f>
        <v>Shadowfen</v>
      </c>
      <c r="AH217" s="44"/>
      <c r="AI217" s="40"/>
      <c r="AJ217" s="40"/>
      <c r="AK217" s="3" t="str">
        <f>IF(AND(G217&lt;&gt;"LIBSETS_SETTYPE_BATTLEGROUND",G217&lt;&gt;"LIBSETS_SETTYPE_SPECIAL"),IF(AL217&lt;&gt;"",VLOOKUP(AL217,'ESO zone constants'!$D$3:$H$4953,5,FALSE),""),"")</f>
        <v/>
      </c>
      <c r="AM217" s="44"/>
      <c r="AN217" s="40"/>
      <c r="AO217" s="40"/>
      <c r="AP217" s="3" t="str">
        <f>IF(AND(G217&lt;&gt;"LIBSETS_SETTYPE_BATTLEGROUND",G217&lt;&gt;"LIBSETS_SETTYPE_SPECIAL"),IF(AQ217&lt;&gt;"",VLOOKUP(AQ217,'ESO zone constants'!$D$3:$H$4953,5,FALSE),""),"")</f>
        <v/>
      </c>
      <c r="AR217" s="44"/>
      <c r="AS217" s="40"/>
      <c r="AT217" s="40"/>
      <c r="AU217" s="3" t="str">
        <f>IF(AND(G217&lt;&gt;"LIBSETS_SETTYPE_BATTLEGROUND",G217&lt;&gt;"LIBSETS_SETTYPE_SPECIAL"),IF(AV217&lt;&gt;"",VLOOKUP(AV217,'ESO zone constants'!$D$3:$H$4953,5,FALSE),""),"")</f>
        <v/>
      </c>
      <c r="AW217" s="44"/>
      <c r="AX217" s="40"/>
      <c r="AY217" s="40"/>
      <c r="AZ217" s="83" t="s">
        <v>2667</v>
      </c>
      <c r="BA217" s="83"/>
      <c r="BB217" s="83"/>
      <c r="BC217" s="21" t="str">
        <f>IF(A217="???","--","")&amp;IF(F217&lt;&gt;"Not in the game (anymore)",IF(A217&lt;&gt;"",CONCATENATE("[",A217,"] = {wayshrines={")&amp;IF(K217&lt;&gt;"",CONCATENATE(K217,","),"")&amp;IF(L217&lt;&gt;"",CONCATENATE(L217,","),"")&amp;IF(M217&lt;&gt;"",CONCATENATE(M217,","),"")&amp;CONCATENATE("}")&amp;IF(VALUE(N217)&gt;0,CONCATENATE(", traitsNeeded=",N217),"")&amp;CONCATENATE(", dlcId=",IF(T217&lt;&gt;"",T217,"DLC_BASE_GAME")),""),"")</f>
        <v>[261] = {wayshrines={261,261,261,}, dlcId=DLC_SHADOWS_OF_THE_HIST</v>
      </c>
      <c r="BD217" s="21" t="str">
        <f>IF(F217&lt;&gt;"Not in the game (anymore)",IF(A217&lt;&gt;"",IF(Q217&lt;&gt;"",CONCATENATE(", zoneIds={",Q217),"")&amp;IF(Z217&lt;&gt;"",CONCATENATE(",",Z217),"")&amp;IF(AF217&lt;&gt;"",CONCATENATE(",",AF217),"")&amp;IF(AK217&lt;&gt;"",CONCATENATE(",",AK217),"")&amp;IF(AP217&lt;&gt;"",CONCATENATE(",",AP217),"")&amp;IF(AU217&lt;&gt;"",CONCATENATE(",",AU217),"")&amp;IF(Q217&lt;&gt;"",CONCATENATE("}",""),"")&amp;IF(OR(I217="true",I217="false",I217&lt;&gt;""), CONCATENATE(", veteran=", I217), ""),""),"")</f>
        <v>, zoneIds={848,117,117}, veteran=false</v>
      </c>
      <c r="BE217" s="21" t="str">
        <f>IF(A217&lt;&gt;"",IF(F217&lt;&gt;"Not in the game (anymore)",IF(A217&lt;&gt;"",", setType="&amp;G217,"")&amp;IF(J217="true",", multiTrialSet=true",""),"")
&amp; IF(AND(H217&lt;&gt;"",ISNUMBER(H217)),", undauntedChestId=" &amp; H217,""),"")</f>
        <v>, setType=LIBSETS_SETTYPE_DUNGEON</v>
      </c>
      <c r="BF217" s="21" t="str">
        <f>IF(A217&lt;&gt;"",IF(F217&lt;&gt;"Not in the game (anymore)",IF(AZ217&lt;&gt;"",", isProcSetAllowedInPvP="&amp; AZ217,"")
&amp; IF(F217&lt;&gt;"Not in the game (anymore)",
  IF(V217&lt;&gt;"",", dropMechanic={"&amp;V217&amp;IF(AB217&lt;&gt;"",","&amp;AB217,"")&amp;IF(AH217&lt;&gt;"",","&amp;AH217,"")&amp;IF(AM217&lt;&gt;"",","&amp;AM217,"")&amp;IF(AR217&lt;&gt;"",","&amp;AR217,"")&amp;IF(AW217&lt;&gt;"",","&amp;AW217,"")&amp;"}"
     &amp;IF(OR(W217&lt;&gt;"",AC217&lt;&gt;"",AI217&lt;&gt;"",AN217&lt;&gt;"",AS217&lt;&gt;"",AX217&lt;&gt;"",X217&lt;&gt;"",AD217&lt;&gt;"",AJ217&lt;&gt;"",AO217&lt;&gt;"",AT217&lt;&gt;"",AY217&lt;&gt;""),", dropMechanicDropLocationNames={"
        &amp; IF(OR(W217&lt;&gt;"",AC217&lt;&gt;"",AI217&lt;&gt;"",AN217&lt;&gt;"",AS217&lt;&gt;"",AX217&lt;&gt;""),"['en']={"&amp;IF(W217&lt;&gt;"","'"&amp;W217&amp;"',","'',")&amp;IF(AC217&lt;&gt;"","'"&amp;AC217&amp;"',","'',")&amp;IF(AI217&lt;&gt;"","'"&amp;AI217&amp;"',","'',")&amp;IF(AN217&lt;&gt;"","'"&amp;AN217&amp;"',","'',")&amp;IF(AS217&lt;&gt;"","'"&amp;AS217&amp;"',","'',")&amp;IF(AX217&lt;&gt;"","'"&amp;AX217&amp;"',","'',")&amp;"},","")
        &amp; IF(OR(X217&lt;&gt;"",AD217&lt;&gt;"",AJ217&lt;&gt;"",AO217&lt;&gt;"",AT217&lt;&gt;"",AY217&lt;&gt;""),"['de']={"&amp;IF(X217&lt;&gt;"","'"&amp;X217&amp;"',","'',")&amp;IF(AD217&lt;&gt;"","'"&amp;AD217&amp;"',","'',")&amp;IF(AJ217&lt;&gt;"","'"&amp;AJ217&amp;"',","'',")&amp;IF(AO217&lt;&gt;"","'"&amp;AO217&amp;"',","'',")&amp;IF(AT217&lt;&gt;"","'"&amp;AT217&amp;"',","'',")&amp;IF(AY217&lt;&gt;"","'"&amp;AY217&amp;"',","'',")&amp;"},","")
     &amp; "}",""),"")),""),"")</f>
        <v>, dropMechanic={LIBSETS_DROP_MECHANIC_GROUP_DUNGEON_BOSS,LIBSETS_DROP_MECHANIC_GROUP_DUNGEON_BOSS}</v>
      </c>
      <c r="BG217" s="21" t="str">
        <f>IF(A217&lt;&gt;"",IF(F217&lt;&gt;"Not in the game (anymore)",
IF(OR(BA217&lt;&gt;"",BB217&lt;&gt;""),", addTooltip={" &amp; IF(BA217&lt;&gt;"","['en']='"&amp; BA217 &amp; "',","")  &amp; IF(AND(BA217&lt;&gt;"",BA217&lt;&gt;BB217), IF(BB217&lt;&gt;"","['de']='"&amp; BB217 &amp; "',",""),"") &amp; "},","")
&amp; "},"
&amp; IF(C217&lt;&gt;"",CONCATENATE(" --",C217," / ",B217,"   [",IF(R217&lt;&gt;"",R217,""),IF(AA217&lt;&gt;"",", "&amp;AA217,""),IF(AG217&lt;&gt;"",", "&amp;AG217,""),IF(AL217&lt;&gt;"",", "&amp;AL217,""),IF(AQ217&lt;&gt;"",", "&amp;AQ217,""),IF(AV217&lt;&gt;"",", "&amp;AV217,""),"]")),""),"")</f>
        <v>}, --Gossamer / Gespinst   [Cradle of Shadows, Shadowfen, Shadowfen]</v>
      </c>
    </row>
    <row r="218" spans="1:59" x14ac:dyDescent="0.25">
      <c r="A218" s="12">
        <v>262</v>
      </c>
      <c r="B218" t="s">
        <v>1069</v>
      </c>
      <c r="C218" t="s">
        <v>1070</v>
      </c>
      <c r="D218" s="3">
        <f>A218</f>
        <v>262</v>
      </c>
      <c r="G218" s="8" t="s">
        <v>1477</v>
      </c>
      <c r="I218" t="s">
        <v>91</v>
      </c>
      <c r="J218" t="s">
        <v>91</v>
      </c>
      <c r="K218">
        <v>261</v>
      </c>
      <c r="L218">
        <v>261</v>
      </c>
      <c r="M218">
        <v>261</v>
      </c>
      <c r="O218" s="65" t="s">
        <v>72</v>
      </c>
      <c r="Q218" s="3">
        <f>IF(AND(G218&lt;&gt;"LIBSETS_SETTYPE_BATTLEGROUND",G218&lt;&gt;"LIBSETS_SETTYPE_SPECIAL"), IF(R218&lt;&gt;"",VLOOKUP(R218,'ESO zone constants'!$D$3:$H$10001,5,FALSE),""),"")</f>
        <v>848</v>
      </c>
      <c r="R218" t="str">
        <f>IF(AND(O218&lt;&gt;"",NOT(ISERROR(O218))),O218,
IF(AND(P218&lt;&gt;"",ISNUMBER(P218),P218&gt;0,NOT(ISNA(P218))),VLOOKUP(P218,'ESO zone constants'!$A$3:$D$9999,4,FALSE),
IF(AND(K218&lt;&gt;"",K218&gt;0,NOT(ISERROR(K218))),VLOOKUP(K218,'ESO dumped WayshrineInfo'!$K$3:$N$9994,4,FALSE),"")))</f>
        <v>Cradle of Shadows</v>
      </c>
      <c r="T218" s="19" t="str">
        <f>IF(AND(S218&lt;&gt;"",NOT(ISERROR(S218))),S218,IF(Q218&lt;&gt;"",IF(NOT(ISERROR(VLOOKUP(Q218,'ESO Dungeon constants'!$D$3:$H$9999,5,FALSE))),VLOOKUP(Q218,'ESO Dungeon constants'!$D$3:$I$9999,6,FALSE),VLOOKUP(Q218,'ESO zone constants'!$H$3:$K$9987,4,FALSE)),""))</f>
        <v>DLC_SHADOWS_OF_THE_HIST</v>
      </c>
      <c r="U218" s="3" t="str">
        <f>IF(T218&lt;&gt;"",VLOOKUP(T218,'LibSets constants'!$B$4:$C$1003,2,FALSE),"")</f>
        <v>Shadows of the Hist</v>
      </c>
      <c r="V218" s="33" t="s">
        <v>3356</v>
      </c>
      <c r="Y218" s="65"/>
      <c r="Z218" s="3">
        <f>IF(AND(G218&lt;&gt;"LIBSETS_SETTYPE_BATTLEGROUND",G218&lt;&gt;"LIBSETS_SETTYPE_SPECIAL"),
IF(AND(Y218&lt;&gt;"",ISNUMBER(Y218),NOT(ISNA(Y218))),Y218,
   IF(AND(L218&lt;&gt;"",ISNUMBER(L218),L218&gt;0,NOT(ISNA(L218))),VLOOKUP(L218,'ESO dumped WayshrineInfo'!$K$3:$L$9994,2,FALSE),"")
),"")</f>
        <v>117</v>
      </c>
      <c r="AA218" t="str">
        <f>IF(AND(Z218&lt;&gt;"",ISNUMBER(Z218),NOT(ISNA(Z218))),VLOOKUP(Z218,'ESO zone constants'!$A$3:$D$9999,4,FALSE),"")</f>
        <v>Shadowfen</v>
      </c>
      <c r="AB218" s="33" t="s">
        <v>3356</v>
      </c>
      <c r="AC218" s="40"/>
      <c r="AD218" s="40"/>
      <c r="AE218" s="40"/>
      <c r="AF218" s="3">
        <f>IF(AND(G218&lt;&gt;"LIBSETS_SETTYPE_BATTLEGROUND",G218&lt;&gt;"LIBSETS_SETTYPE_SPECIAL"),
IF(AND(AE218&lt;&gt;"",ISNUMBER(AE218),NOT(ISNA(AE218))),AE218,
   IF(AND(M218&lt;&gt;"",ISNUMBER(M218),M218&gt;0,NOT(ISNA(M218))),VLOOKUP(M218,'ESO dumped WayshrineInfo'!$K$3:$L$9994,2,FALSE),"")
),"")</f>
        <v>117</v>
      </c>
      <c r="AG218" t="str">
        <f>IF(AND(AF218&lt;&gt;"",ISNUMBER(AF218),NOT(ISNA(AF218))),VLOOKUP(AF218,'ESO zone constants'!$A$3:$D$9999,4,FALSE),"")</f>
        <v>Shadowfen</v>
      </c>
      <c r="AH218" s="44"/>
      <c r="AI218" s="40"/>
      <c r="AJ218" s="40"/>
      <c r="AK218" s="3" t="str">
        <f>IF(AND(G218&lt;&gt;"LIBSETS_SETTYPE_BATTLEGROUND",G218&lt;&gt;"LIBSETS_SETTYPE_SPECIAL"),IF(AL218&lt;&gt;"",VLOOKUP(AL218,'ESO zone constants'!$D$3:$H$4953,5,FALSE),""),"")</f>
        <v/>
      </c>
      <c r="AM218" s="44"/>
      <c r="AN218" s="40"/>
      <c r="AO218" s="40"/>
      <c r="AP218" s="3" t="str">
        <f>IF(AND(G218&lt;&gt;"LIBSETS_SETTYPE_BATTLEGROUND",G218&lt;&gt;"LIBSETS_SETTYPE_SPECIAL"),IF(AQ218&lt;&gt;"",VLOOKUP(AQ218,'ESO zone constants'!$D$3:$H$4953,5,FALSE),""),"")</f>
        <v/>
      </c>
      <c r="AR218" s="44"/>
      <c r="AS218" s="40"/>
      <c r="AT218" s="40"/>
      <c r="AU218" s="3" t="str">
        <f>IF(AND(G218&lt;&gt;"LIBSETS_SETTYPE_BATTLEGROUND",G218&lt;&gt;"LIBSETS_SETTYPE_SPECIAL"),IF(AV218&lt;&gt;"",VLOOKUP(AV218,'ESO zone constants'!$D$3:$H$4953,5,FALSE),""),"")</f>
        <v/>
      </c>
      <c r="AW218" s="44"/>
      <c r="AX218" s="40"/>
      <c r="AY218" s="40"/>
      <c r="AZ218" s="83" t="s">
        <v>2667</v>
      </c>
      <c r="BA218" s="83"/>
      <c r="BB218" s="83"/>
      <c r="BC218" s="21" t="str">
        <f>IF(A218="???","--","")&amp;IF(F218&lt;&gt;"Not in the game (anymore)",IF(A218&lt;&gt;"",CONCATENATE("[",A218,"] = {wayshrines={")&amp;IF(K218&lt;&gt;"",CONCATENATE(K218,","),"")&amp;IF(L218&lt;&gt;"",CONCATENATE(L218,","),"")&amp;IF(M218&lt;&gt;"",CONCATENATE(M218,","),"")&amp;CONCATENATE("}")&amp;IF(VALUE(N218)&gt;0,CONCATENATE(", traitsNeeded=",N218),"")&amp;CONCATENATE(", dlcId=",IF(T218&lt;&gt;"",T218,"DLC_BASE_GAME")),""),"")</f>
        <v>[262] = {wayshrines={261,261,261,}, dlcId=DLC_SHADOWS_OF_THE_HIST</v>
      </c>
      <c r="BD218" s="21" t="str">
        <f>IF(F218&lt;&gt;"Not in the game (anymore)",IF(A218&lt;&gt;"",IF(Q218&lt;&gt;"",CONCATENATE(", zoneIds={",Q218),"")&amp;IF(Z218&lt;&gt;"",CONCATENATE(",",Z218),"")&amp;IF(AF218&lt;&gt;"",CONCATENATE(",",AF218),"")&amp;IF(AK218&lt;&gt;"",CONCATENATE(",",AK218),"")&amp;IF(AP218&lt;&gt;"",CONCATENATE(",",AP218),"")&amp;IF(AU218&lt;&gt;"",CONCATENATE(",",AU218),"")&amp;IF(Q218&lt;&gt;"",CONCATENATE("}",""),"")&amp;IF(OR(I218="true",I218="false",I218&lt;&gt;""), CONCATENATE(", veteran=", I218), ""),""),"")</f>
        <v>, zoneIds={848,117,117}, veteran=false</v>
      </c>
      <c r="BE218" s="21" t="str">
        <f>IF(A218&lt;&gt;"",IF(F218&lt;&gt;"Not in the game (anymore)",IF(A218&lt;&gt;"",", setType="&amp;G218,"")&amp;IF(J218="true",", multiTrialSet=true",""),"")
&amp; IF(AND(H218&lt;&gt;"",ISNUMBER(H218)),", undauntedChestId=" &amp; H218,""),"")</f>
        <v>, setType=LIBSETS_SETTYPE_DUNGEON</v>
      </c>
      <c r="BF218" s="21" t="str">
        <f>IF(A218&lt;&gt;"",IF(F218&lt;&gt;"Not in the game (anymore)",IF(AZ218&lt;&gt;"",", isProcSetAllowedInPvP="&amp; AZ218,"")
&amp; IF(F218&lt;&gt;"Not in the game (anymore)",
  IF(V218&lt;&gt;"",", dropMechanic={"&amp;V218&amp;IF(AB218&lt;&gt;"",","&amp;AB218,"")&amp;IF(AH218&lt;&gt;"",","&amp;AH218,"")&amp;IF(AM218&lt;&gt;"",","&amp;AM218,"")&amp;IF(AR218&lt;&gt;"",","&amp;AR218,"")&amp;IF(AW218&lt;&gt;"",","&amp;AW218,"")&amp;"}"
     &amp;IF(OR(W218&lt;&gt;"",AC218&lt;&gt;"",AI218&lt;&gt;"",AN218&lt;&gt;"",AS218&lt;&gt;"",AX218&lt;&gt;"",X218&lt;&gt;"",AD218&lt;&gt;"",AJ218&lt;&gt;"",AO218&lt;&gt;"",AT218&lt;&gt;"",AY218&lt;&gt;""),", dropMechanicDropLocationNames={"
        &amp; IF(OR(W218&lt;&gt;"",AC218&lt;&gt;"",AI218&lt;&gt;"",AN218&lt;&gt;"",AS218&lt;&gt;"",AX218&lt;&gt;""),"['en']={"&amp;IF(W218&lt;&gt;"","'"&amp;W218&amp;"',","'',")&amp;IF(AC218&lt;&gt;"","'"&amp;AC218&amp;"',","'',")&amp;IF(AI218&lt;&gt;"","'"&amp;AI218&amp;"',","'',")&amp;IF(AN218&lt;&gt;"","'"&amp;AN218&amp;"',","'',")&amp;IF(AS218&lt;&gt;"","'"&amp;AS218&amp;"',","'',")&amp;IF(AX218&lt;&gt;"","'"&amp;AX218&amp;"',","'',")&amp;"},","")
        &amp; IF(OR(X218&lt;&gt;"",AD218&lt;&gt;"",AJ218&lt;&gt;"",AO218&lt;&gt;"",AT218&lt;&gt;"",AY218&lt;&gt;""),"['de']={"&amp;IF(X218&lt;&gt;"","'"&amp;X218&amp;"',","'',")&amp;IF(AD218&lt;&gt;"","'"&amp;AD218&amp;"',","'',")&amp;IF(AJ218&lt;&gt;"","'"&amp;AJ218&amp;"',","'',")&amp;IF(AO218&lt;&gt;"","'"&amp;AO218&amp;"',","'',")&amp;IF(AT218&lt;&gt;"","'"&amp;AT218&amp;"',","'',")&amp;IF(AY218&lt;&gt;"","'"&amp;AY218&amp;"',","'',")&amp;"},","")
     &amp; "}",""),"")),""),"")</f>
        <v>, dropMechanic={LIBSETS_DROP_MECHANIC_GROUP_DUNGEON_BOSS,LIBSETS_DROP_MECHANIC_GROUP_DUNGEON_BOSS}</v>
      </c>
      <c r="BG218" s="21" t="str">
        <f>IF(A218&lt;&gt;"",IF(F218&lt;&gt;"Not in the game (anymore)",
IF(OR(BA218&lt;&gt;"",BB218&lt;&gt;""),", addTooltip={" &amp; IF(BA218&lt;&gt;"","['en']='"&amp; BA218 &amp; "',","")  &amp; IF(AND(BA218&lt;&gt;"",BA218&lt;&gt;BB218), IF(BB218&lt;&gt;"","['de']='"&amp; BB218 &amp; "',",""),"") &amp; "},","")
&amp; "},"
&amp; IF(C218&lt;&gt;"",CONCATENATE(" --",C218," / ",B218,"   [",IF(R218&lt;&gt;"",R218,""),IF(AA218&lt;&gt;"",", "&amp;AA218,""),IF(AG218&lt;&gt;"",", "&amp;AG218,""),IF(AL218&lt;&gt;"",", "&amp;AL218,""),IF(AQ218&lt;&gt;"",", "&amp;AQ218,""),IF(AV218&lt;&gt;"",", "&amp;AV218,""),"]")),""),"")</f>
        <v>}, --Widowmaker / Witwenmacher   [Cradle of Shadows, Shadowfen, Shadowfen]</v>
      </c>
    </row>
    <row r="219" spans="1:59" s="28" customFormat="1" x14ac:dyDescent="0.25">
      <c r="A219" s="12">
        <v>263</v>
      </c>
      <c r="B219" t="s">
        <v>1071</v>
      </c>
      <c r="C219" t="s">
        <v>1072</v>
      </c>
      <c r="D219" s="3">
        <f>A219</f>
        <v>263</v>
      </c>
      <c r="E219"/>
      <c r="F219"/>
      <c r="G219" s="8" t="s">
        <v>1477</v>
      </c>
      <c r="H219"/>
      <c r="I219" t="s">
        <v>91</v>
      </c>
      <c r="J219" t="s">
        <v>91</v>
      </c>
      <c r="K219">
        <v>261</v>
      </c>
      <c r="L219">
        <v>261</v>
      </c>
      <c r="M219">
        <v>261</v>
      </c>
      <c r="N219"/>
      <c r="O219" s="65" t="s">
        <v>72</v>
      </c>
      <c r="P219" s="65"/>
      <c r="Q219" s="3">
        <f>IF(AND(G219&lt;&gt;"LIBSETS_SETTYPE_BATTLEGROUND",G219&lt;&gt;"LIBSETS_SETTYPE_SPECIAL"), IF(R219&lt;&gt;"",VLOOKUP(R219,'ESO zone constants'!$D$3:$H$10001,5,FALSE),""),"")</f>
        <v>848</v>
      </c>
      <c r="R219" t="str">
        <f>IF(AND(O219&lt;&gt;"",NOT(ISERROR(O219))),O219,
IF(AND(P219&lt;&gt;"",ISNUMBER(P219),P219&gt;0,NOT(ISNA(P219))),VLOOKUP(P219,'ESO zone constants'!$A$3:$D$9999,4,FALSE),
IF(AND(K219&lt;&gt;"",K219&gt;0,NOT(ISERROR(K219))),VLOOKUP(K219,'ESO dumped WayshrineInfo'!$K$3:$N$9994,4,FALSE),"")))</f>
        <v>Cradle of Shadows</v>
      </c>
      <c r="S219" s="65"/>
      <c r="T219" s="19" t="str">
        <f>IF(AND(S219&lt;&gt;"",NOT(ISERROR(S219))),S219,IF(Q219&lt;&gt;"",IF(NOT(ISERROR(VLOOKUP(Q219,'ESO Dungeon constants'!$D$3:$H$9999,5,FALSE))),VLOOKUP(Q219,'ESO Dungeon constants'!$D$3:$I$9999,6,FALSE),VLOOKUP(Q219,'ESO zone constants'!$H$3:$K$9987,4,FALSE)),""))</f>
        <v>DLC_SHADOWS_OF_THE_HIST</v>
      </c>
      <c r="U219" s="3" t="str">
        <f>IF(T219&lt;&gt;"",VLOOKUP(T219,'LibSets constants'!$B$4:$C$1003,2,FALSE),"")</f>
        <v>Shadows of the Hist</v>
      </c>
      <c r="V219" s="33" t="s">
        <v>3356</v>
      </c>
      <c r="W219" s="3"/>
      <c r="X219" s="3"/>
      <c r="Y219" s="65"/>
      <c r="Z219" s="3">
        <f>IF(AND(G219&lt;&gt;"LIBSETS_SETTYPE_BATTLEGROUND",G219&lt;&gt;"LIBSETS_SETTYPE_SPECIAL"),
IF(AND(Y219&lt;&gt;"",ISNUMBER(Y219),NOT(ISNA(Y219))),Y219,
   IF(AND(L219&lt;&gt;"",ISNUMBER(L219),L219&gt;0,NOT(ISNA(L219))),VLOOKUP(L219,'ESO dumped WayshrineInfo'!$K$3:$L$9994,2,FALSE),"")
),"")</f>
        <v>117</v>
      </c>
      <c r="AA219" t="str">
        <f>IF(AND(Z219&lt;&gt;"",ISNUMBER(Z219),NOT(ISNA(Z219))),VLOOKUP(Z219,'ESO zone constants'!$A$3:$D$9999,4,FALSE),"")</f>
        <v>Shadowfen</v>
      </c>
      <c r="AB219" s="33" t="s">
        <v>3356</v>
      </c>
      <c r="AC219" s="43"/>
      <c r="AD219" s="43"/>
      <c r="AE219" s="43"/>
      <c r="AF219" s="3">
        <f>IF(AND(G219&lt;&gt;"LIBSETS_SETTYPE_BATTLEGROUND",G219&lt;&gt;"LIBSETS_SETTYPE_SPECIAL"),
IF(AND(AE219&lt;&gt;"",ISNUMBER(AE219),NOT(ISNA(AE219))),AE219,
   IF(AND(M219&lt;&gt;"",ISNUMBER(M219),M219&gt;0,NOT(ISNA(M219))),VLOOKUP(M219,'ESO dumped WayshrineInfo'!$K$3:$L$9994,2,FALSE),"")
),"")</f>
        <v>117</v>
      </c>
      <c r="AG219" t="str">
        <f>IF(AND(AF219&lt;&gt;"",ISNUMBER(AF219),NOT(ISNA(AF219))),VLOOKUP(AF219,'ESO zone constants'!$A$3:$D$9999,4,FALSE),"")</f>
        <v>Shadowfen</v>
      </c>
      <c r="AH219" s="44"/>
      <c r="AI219" s="43"/>
      <c r="AJ219" s="43"/>
      <c r="AK219" s="3" t="str">
        <f>IF(AND(G219&lt;&gt;"LIBSETS_SETTYPE_BATTLEGROUND",G219&lt;&gt;"LIBSETS_SETTYPE_SPECIAL"),IF(AL219&lt;&gt;"",VLOOKUP(AL219,'ESO zone constants'!$D$3:$H$4953,5,FALSE),""),"")</f>
        <v/>
      </c>
      <c r="AL219"/>
      <c r="AM219" s="44"/>
      <c r="AN219" s="43"/>
      <c r="AO219" s="43"/>
      <c r="AP219" s="3" t="str">
        <f>IF(AND(G219&lt;&gt;"LIBSETS_SETTYPE_BATTLEGROUND",G219&lt;&gt;"LIBSETS_SETTYPE_SPECIAL"),IF(AQ219&lt;&gt;"",VLOOKUP(AQ219,'ESO zone constants'!$D$3:$H$4953,5,FALSE),""),"")</f>
        <v/>
      </c>
      <c r="AQ219"/>
      <c r="AR219" s="44"/>
      <c r="AS219" s="43"/>
      <c r="AT219" s="43"/>
      <c r="AU219" s="3" t="str">
        <f>IF(AND(G219&lt;&gt;"LIBSETS_SETTYPE_BATTLEGROUND",G219&lt;&gt;"LIBSETS_SETTYPE_SPECIAL"),IF(AV219&lt;&gt;"",VLOOKUP(AV219,'ESO zone constants'!$D$3:$H$4953,5,FALSE),""),"")</f>
        <v/>
      </c>
      <c r="AV219"/>
      <c r="AW219" s="44"/>
      <c r="AX219" s="43"/>
      <c r="AY219" s="43"/>
      <c r="AZ219" s="83" t="s">
        <v>2667</v>
      </c>
      <c r="BA219" s="83"/>
      <c r="BB219" s="83"/>
      <c r="BC219" s="21" t="str">
        <f>IF(A219="???","--","")&amp;IF(F219&lt;&gt;"Not in the game (anymore)",IF(A219&lt;&gt;"",CONCATENATE("[",A219,"] = {wayshrines={")&amp;IF(K219&lt;&gt;"",CONCATENATE(K219,","),"")&amp;IF(L219&lt;&gt;"",CONCATENATE(L219,","),"")&amp;IF(M219&lt;&gt;"",CONCATENATE(M219,","),"")&amp;CONCATENATE("}")&amp;IF(VALUE(N219)&gt;0,CONCATENATE(", traitsNeeded=",N219),"")&amp;CONCATENATE(", dlcId=",IF(T219&lt;&gt;"",T219,"DLC_BASE_GAME")),""),"")</f>
        <v>[263] = {wayshrines={261,261,261,}, dlcId=DLC_SHADOWS_OF_THE_HIST</v>
      </c>
      <c r="BD219" s="21" t="str">
        <f>IF(F219&lt;&gt;"Not in the game (anymore)",IF(A219&lt;&gt;"",IF(Q219&lt;&gt;"",CONCATENATE(", zoneIds={",Q219),"")&amp;IF(Z219&lt;&gt;"",CONCATENATE(",",Z219),"")&amp;IF(AF219&lt;&gt;"",CONCATENATE(",",AF219),"")&amp;IF(AK219&lt;&gt;"",CONCATENATE(",",AK219),"")&amp;IF(AP219&lt;&gt;"",CONCATENATE(",",AP219),"")&amp;IF(AU219&lt;&gt;"",CONCATENATE(",",AU219),"")&amp;IF(Q219&lt;&gt;"",CONCATENATE("}",""),"")&amp;IF(OR(I219="true",I219="false",I219&lt;&gt;""), CONCATENATE(", veteran=", I219), ""),""),"")</f>
        <v>, zoneIds={848,117,117}, veteran=false</v>
      </c>
      <c r="BE219" s="21" t="str">
        <f>IF(A219&lt;&gt;"",IF(F219&lt;&gt;"Not in the game (anymore)",IF(A219&lt;&gt;"",", setType="&amp;G219,"")&amp;IF(J219="true",", multiTrialSet=true",""),"")
&amp; IF(AND(H219&lt;&gt;"",ISNUMBER(H219)),", undauntedChestId=" &amp; H219,""),"")</f>
        <v>, setType=LIBSETS_SETTYPE_DUNGEON</v>
      </c>
      <c r="BF219" s="21" t="str">
        <f>IF(A219&lt;&gt;"",IF(F219&lt;&gt;"Not in the game (anymore)",IF(AZ219&lt;&gt;"",", isProcSetAllowedInPvP="&amp; AZ219,"")
&amp; IF(F219&lt;&gt;"Not in the game (anymore)",
  IF(V219&lt;&gt;"",", dropMechanic={"&amp;V219&amp;IF(AB219&lt;&gt;"",","&amp;AB219,"")&amp;IF(AH219&lt;&gt;"",","&amp;AH219,"")&amp;IF(AM219&lt;&gt;"",","&amp;AM219,"")&amp;IF(AR219&lt;&gt;"",","&amp;AR219,"")&amp;IF(AW219&lt;&gt;"",","&amp;AW219,"")&amp;"}"
     &amp;IF(OR(W219&lt;&gt;"",AC219&lt;&gt;"",AI219&lt;&gt;"",AN219&lt;&gt;"",AS219&lt;&gt;"",AX219&lt;&gt;"",X219&lt;&gt;"",AD219&lt;&gt;"",AJ219&lt;&gt;"",AO219&lt;&gt;"",AT219&lt;&gt;"",AY219&lt;&gt;""),", dropMechanicDropLocationNames={"
        &amp; IF(OR(W219&lt;&gt;"",AC219&lt;&gt;"",AI219&lt;&gt;"",AN219&lt;&gt;"",AS219&lt;&gt;"",AX219&lt;&gt;""),"['en']={"&amp;IF(W219&lt;&gt;"","'"&amp;W219&amp;"',","'',")&amp;IF(AC219&lt;&gt;"","'"&amp;AC219&amp;"',","'',")&amp;IF(AI219&lt;&gt;"","'"&amp;AI219&amp;"',","'',")&amp;IF(AN219&lt;&gt;"","'"&amp;AN219&amp;"',","'',")&amp;IF(AS219&lt;&gt;"","'"&amp;AS219&amp;"',","'',")&amp;IF(AX219&lt;&gt;"","'"&amp;AX219&amp;"',","'',")&amp;"},","")
        &amp; IF(OR(X219&lt;&gt;"",AD219&lt;&gt;"",AJ219&lt;&gt;"",AO219&lt;&gt;"",AT219&lt;&gt;"",AY219&lt;&gt;""),"['de']={"&amp;IF(X219&lt;&gt;"","'"&amp;X219&amp;"',","'',")&amp;IF(AD219&lt;&gt;"","'"&amp;AD219&amp;"',","'',")&amp;IF(AJ219&lt;&gt;"","'"&amp;AJ219&amp;"',","'',")&amp;IF(AO219&lt;&gt;"","'"&amp;AO219&amp;"',","'',")&amp;IF(AT219&lt;&gt;"","'"&amp;AT219&amp;"',","'',")&amp;IF(AY219&lt;&gt;"","'"&amp;AY219&amp;"',","'',")&amp;"},","")
     &amp; "}",""),"")),""),"")</f>
        <v>, dropMechanic={LIBSETS_DROP_MECHANIC_GROUP_DUNGEON_BOSS,LIBSETS_DROP_MECHANIC_GROUP_DUNGEON_BOSS}</v>
      </c>
      <c r="BG219" s="21" t="str">
        <f>IF(A219&lt;&gt;"",IF(F219&lt;&gt;"Not in the game (anymore)",
IF(OR(BA219&lt;&gt;"",BB219&lt;&gt;""),", addTooltip={" &amp; IF(BA219&lt;&gt;"","['en']='"&amp; BA219 &amp; "',","")  &amp; IF(AND(BA219&lt;&gt;"",BA219&lt;&gt;BB219), IF(BB219&lt;&gt;"","['de']='"&amp; BB219 &amp; "',",""),"") &amp; "},","")
&amp; "},"
&amp; IF(C219&lt;&gt;"",CONCATENATE(" --",C219," / ",B219,"   [",IF(R219&lt;&gt;"",R219,""),IF(AA219&lt;&gt;"",", "&amp;AA219,""),IF(AG219&lt;&gt;"",", "&amp;AG219,""),IF(AL219&lt;&gt;"",", "&amp;AL219,""),IF(AQ219&lt;&gt;"",", "&amp;AQ219,""),IF(AV219&lt;&gt;"",", "&amp;AV219,""),"]")),""),"")</f>
        <v>}, --Hand of Mephala / Hand von Mephala   [Cradle of Shadows, Shadowfen, Shadowfen]</v>
      </c>
    </row>
    <row r="220" spans="1:59" s="14" customFormat="1" x14ac:dyDescent="0.25">
      <c r="A220" s="16">
        <v>264</v>
      </c>
      <c r="B220" s="14" t="s">
        <v>1073</v>
      </c>
      <c r="C220" t="s">
        <v>1074</v>
      </c>
      <c r="D220" s="25">
        <f>A220</f>
        <v>264</v>
      </c>
      <c r="E220" s="14" t="s">
        <v>1467</v>
      </c>
      <c r="F220" s="14" t="s">
        <v>1464</v>
      </c>
      <c r="G220" s="27" t="s">
        <v>1479</v>
      </c>
      <c r="I220" s="14" t="s">
        <v>1466</v>
      </c>
      <c r="J220" s="14" t="s">
        <v>91</v>
      </c>
      <c r="K220" s="14">
        <v>-1</v>
      </c>
      <c r="L220" s="14">
        <v>-1</v>
      </c>
      <c r="M220" s="14">
        <v>-1</v>
      </c>
      <c r="O220" s="65"/>
      <c r="P220" s="65"/>
      <c r="Q220" s="3" t="str">
        <f>IF(AND(G220&lt;&gt;"LIBSETS_SETTYPE_BATTLEGROUND",G220&lt;&gt;"LIBSETS_SETTYPE_SPECIAL"), IF(R220&lt;&gt;"",VLOOKUP(R220,'ESO zone constants'!$D$3:$H$10001,5,FALSE),""),"")</f>
        <v/>
      </c>
      <c r="R220" t="str">
        <f>IF(AND(O220&lt;&gt;"",NOT(ISERROR(O220))),O220,
IF(AND(P220&lt;&gt;"",ISNUMBER(P220),P220&gt;0,NOT(ISNA(P220))),VLOOKUP(P220,'ESO zone constants'!$A$3:$D$9999,4,FALSE),
IF(AND(K220&lt;&gt;"",K220&gt;0,NOT(ISERROR(K220))),VLOOKUP(K220,'ESO dumped WayshrineInfo'!$K$3:$N$9994,4,FALSE),"")))</f>
        <v/>
      </c>
      <c r="S220" s="65"/>
      <c r="T220" s="19" t="str">
        <f>IF(AND(S220&lt;&gt;"",NOT(ISERROR(S220))),S220,IF(Q220&lt;&gt;"",IF(NOT(ISERROR(VLOOKUP(Q220,'ESO Dungeon constants'!$D$3:$H$9999,5,FALSE))),VLOOKUP(Q220,'ESO Dungeon constants'!$D$3:$I$9999,6,FALSE),VLOOKUP(Q220,'ESO zone constants'!$H$3:$K$9987,4,FALSE)),""))</f>
        <v/>
      </c>
      <c r="U220" s="3" t="str">
        <f>IF(T220&lt;&gt;"",VLOOKUP(T220,'LibSets constants'!$B$4:$C$1003,2,FALSE),"")</f>
        <v/>
      </c>
      <c r="V220" s="33"/>
      <c r="W220" s="3"/>
      <c r="X220" s="3"/>
      <c r="Y220" s="65">
        <v>643</v>
      </c>
      <c r="Z220" s="3">
        <f>IF(AND(G220&lt;&gt;"LIBSETS_SETTYPE_BATTLEGROUND",G220&lt;&gt;"LIBSETS_SETTYPE_SPECIAL"),
IF(AND(Y220&lt;&gt;"",ISNUMBER(Y220),NOT(ISNA(Y220))),Y220,
   IF(AND(L220&lt;&gt;"",ISNUMBER(L220),L220&gt;0,NOT(ISNA(L220))),VLOOKUP(L220,'ESO dumped WayshrineInfo'!$K$3:$L$9994,2,FALSE),"")
),"")</f>
        <v>643</v>
      </c>
      <c r="AA220" t="str">
        <f>IF(AND(Z220&lt;&gt;"",ISNUMBER(Z220),NOT(ISNA(Z220))),VLOOKUP(Z220,'ESO zone constants'!$A$3:$D$9999,4,FALSE),"")</f>
        <v>Imperial Sewers</v>
      </c>
      <c r="AB220" s="33"/>
      <c r="AC220" s="40" t="str">
        <f>IF(AB220&lt;&gt;"",IF(AB220&lt;&gt;"LIBSETS_DROP_MECHANIC_MONSTER_NAME",VLOOKUP(AB220,'LibSets constants'!$I$4:$L$1003,3,FALSE),""),"")</f>
        <v/>
      </c>
      <c r="AD220" s="40" t="str">
        <f>IF(AB220&lt;&gt;"",IF(AB220&lt;&gt;"LIBSETS_DROP_MECHANIC_MONSTER_NAME",VLOOKUP(AB220,'LibSets constants'!$I$4:$L$1003,4,FALSE),""),"")</f>
        <v/>
      </c>
      <c r="AE220" s="40"/>
      <c r="AF220" s="3" t="str">
        <f>IF(AND(G220&lt;&gt;"LIBSETS_SETTYPE_BATTLEGROUND",G220&lt;&gt;"LIBSETS_SETTYPE_SPECIAL"),
IF(AND(AE220&lt;&gt;"",ISNUMBER(AE220),NOT(ISNA(AE220))),AE220,
   IF(AND(M220&lt;&gt;"",ISNUMBER(M220),M220&gt;0,NOT(ISNA(M220))),VLOOKUP(M220,'ESO dumped WayshrineInfo'!$K$3:$L$9994,2,FALSE),"")
),"")</f>
        <v/>
      </c>
      <c r="AG220" t="str">
        <f>IF(AND(AF220&lt;&gt;"",ISNUMBER(AF220),NOT(ISNA(AF220))),VLOOKUP(AF220,'ESO zone constants'!$A$3:$D$9999,4,FALSE),"")</f>
        <v/>
      </c>
      <c r="AH220" s="44"/>
      <c r="AI220" s="40"/>
      <c r="AJ220" s="40"/>
      <c r="AK220" s="3" t="str">
        <f>IF(AND(G220&lt;&gt;"LIBSETS_SETTYPE_BATTLEGROUND",G220&lt;&gt;"LIBSETS_SETTYPE_SPECIAL"),IF(AL220&lt;&gt;"",VLOOKUP(AL220,'ESO zone constants'!$D$3:$H$4953,5,FALSE),""),"")</f>
        <v/>
      </c>
      <c r="AL220"/>
      <c r="AM220" s="44"/>
      <c r="AN220" s="40"/>
      <c r="AO220" s="40"/>
      <c r="AP220" s="3" t="str">
        <f>IF(AND(G220&lt;&gt;"LIBSETS_SETTYPE_BATTLEGROUND",G220&lt;&gt;"LIBSETS_SETTYPE_SPECIAL"),IF(AQ220&lt;&gt;"",VLOOKUP(AQ220,'ESO zone constants'!$D$3:$H$4953,5,FALSE),""),"")</f>
        <v/>
      </c>
      <c r="AR220" s="44"/>
      <c r="AS220" s="40"/>
      <c r="AT220" s="40"/>
      <c r="AU220" s="3" t="str">
        <f>IF(AND(G220&lt;&gt;"LIBSETS_SETTYPE_BATTLEGROUND",G220&lt;&gt;"LIBSETS_SETTYPE_SPECIAL"),IF(AV220&lt;&gt;"",VLOOKUP(AV220,'ESO zone constants'!$D$3:$H$4953,5,FALSE),""),"")</f>
        <v/>
      </c>
      <c r="AW220" s="44"/>
      <c r="AX220" s="40"/>
      <c r="AY220" s="40"/>
      <c r="AZ220" s="83" t="s">
        <v>2667</v>
      </c>
      <c r="BA220" s="83"/>
      <c r="BB220" s="83"/>
      <c r="BC220" s="21" t="str">
        <f>IF(A220="???","--","")&amp;IF(F220&lt;&gt;"Not in the game (anymore)",IF(A220&lt;&gt;"",CONCATENATE("[",A220,"] = {wayshrines={")&amp;IF(K220&lt;&gt;"",CONCATENATE(K220,","),"")&amp;IF(L220&lt;&gt;"",CONCATENATE(L220,","),"")&amp;IF(M220&lt;&gt;"",CONCATENATE(M220,","),"")&amp;CONCATENATE("}")&amp;IF(VALUE(N220)&gt;0,CONCATENATE(", traitsNeeded=",N220),"")&amp;CONCATENATE(", dlcId=",IF(T220&lt;&gt;"",T220,"DLC_BASE_GAME")),""),"")</f>
        <v/>
      </c>
      <c r="BD220" s="21" t="str">
        <f>IF(F220&lt;&gt;"Not in the game (anymore)",IF(A220&lt;&gt;"",IF(Q220&lt;&gt;"",CONCATENATE(", zoneIds={",Q220),"")&amp;IF(Z220&lt;&gt;"",CONCATENATE(",",Z220),"")&amp;IF(AF220&lt;&gt;"",CONCATENATE(",",AF220),"")&amp;IF(AK220&lt;&gt;"",CONCATENATE(",",AK220),"")&amp;IF(AP220&lt;&gt;"",CONCATENATE(",",AP220),"")&amp;IF(AU220&lt;&gt;"",CONCATENATE(",",AU220),"")&amp;IF(Q220&lt;&gt;"",CONCATENATE("}",""),"")&amp;IF(OR(I220="true",I220="false",I220&lt;&gt;""), CONCATENATE(", veteran=", I220), ""),""),"")</f>
        <v/>
      </c>
      <c r="BE220" s="21" t="str">
        <f>IF(A220&lt;&gt;"",IF(F220&lt;&gt;"Not in the game (anymore)",IF(A220&lt;&gt;"",", setType="&amp;G220,"")&amp;IF(J220="true",", multiTrialSet=true",""),"")
&amp; IF(AND(H220&lt;&gt;"",ISNUMBER(H220)),", undauntedChestId=" &amp; H220,""),"")</f>
        <v/>
      </c>
      <c r="BF220" s="21" t="str">
        <f>IF(A220&lt;&gt;"",IF(F220&lt;&gt;"Not in the game (anymore)",IF(AZ220&lt;&gt;"",", isProcSetAllowedInPvP="&amp; AZ220,"")
&amp; IF(F220&lt;&gt;"Not in the game (anymore)",
  IF(V220&lt;&gt;"",", dropMechanic={"&amp;V220&amp;IF(AB220&lt;&gt;"",","&amp;AB220,"")&amp;IF(AH220&lt;&gt;"",","&amp;AH220,"")&amp;IF(AM220&lt;&gt;"",","&amp;AM220,"")&amp;IF(AR220&lt;&gt;"",","&amp;AR220,"")&amp;IF(AW220&lt;&gt;"",","&amp;AW220,"")&amp;"}"
     &amp;IF(OR(W220&lt;&gt;"",AC220&lt;&gt;"",AI220&lt;&gt;"",AN220&lt;&gt;"",AS220&lt;&gt;"",AX220&lt;&gt;"",X220&lt;&gt;"",AD220&lt;&gt;"",AJ220&lt;&gt;"",AO220&lt;&gt;"",AT220&lt;&gt;"",AY220&lt;&gt;""),", dropMechanicDropLocationNames={"
        &amp; IF(OR(W220&lt;&gt;"",AC220&lt;&gt;"",AI220&lt;&gt;"",AN220&lt;&gt;"",AS220&lt;&gt;"",AX220&lt;&gt;""),"['en']={"&amp;IF(W220&lt;&gt;"","'"&amp;W220&amp;"',","'',")&amp;IF(AC220&lt;&gt;"","'"&amp;AC220&amp;"',","'',")&amp;IF(AI220&lt;&gt;"","'"&amp;AI220&amp;"',","'',")&amp;IF(AN220&lt;&gt;"","'"&amp;AN220&amp;"',","'',")&amp;IF(AS220&lt;&gt;"","'"&amp;AS220&amp;"',","'',")&amp;IF(AX220&lt;&gt;"","'"&amp;AX220&amp;"',","'',")&amp;"},","")
        &amp; IF(OR(X220&lt;&gt;"",AD220&lt;&gt;"",AJ220&lt;&gt;"",AO220&lt;&gt;"",AT220&lt;&gt;"",AY220&lt;&gt;""),"['de']={"&amp;IF(X220&lt;&gt;"","'"&amp;X220&amp;"',","'',")&amp;IF(AD220&lt;&gt;"","'"&amp;AD220&amp;"',","'',")&amp;IF(AJ220&lt;&gt;"","'"&amp;AJ220&amp;"',","'',")&amp;IF(AO220&lt;&gt;"","'"&amp;AO220&amp;"',","'',")&amp;IF(AT220&lt;&gt;"","'"&amp;AT220&amp;"',","'',")&amp;IF(AY220&lt;&gt;"","'"&amp;AY220&amp;"',","'',")&amp;"},","")
     &amp; "}",""),"")),""),"")</f>
        <v/>
      </c>
      <c r="BG220" s="21" t="str">
        <f>IF(A220&lt;&gt;"",IF(F220&lt;&gt;"Not in the game (anymore)",
IF(OR(BA220&lt;&gt;"",BB220&lt;&gt;""),", addTooltip={" &amp; IF(BA220&lt;&gt;"","['en']='"&amp; BA220 &amp; "',","")  &amp; IF(AND(BA220&lt;&gt;"",BA220&lt;&gt;BB220), IF(BB220&lt;&gt;"","['de']='"&amp; BB220 &amp; "',",""),"") &amp; "},","")
&amp; "},"
&amp; IF(C220&lt;&gt;"",CONCATENATE(" --",C220," / ",B220,"   [",IF(R220&lt;&gt;"",R220,""),IF(AA220&lt;&gt;"",", "&amp;AA220,""),IF(AG220&lt;&gt;"",", "&amp;AG220,""),IF(AL220&lt;&gt;"",", "&amp;AL220,""),IF(AQ220&lt;&gt;"",", "&amp;AQ220,""),IF(AV220&lt;&gt;"",", "&amp;AV220,""),"]")),""),"")</f>
        <v/>
      </c>
    </row>
    <row r="221" spans="1:59" x14ac:dyDescent="0.25">
      <c r="A221" s="5">
        <v>265</v>
      </c>
      <c r="B221" t="s">
        <v>1075</v>
      </c>
      <c r="C221" t="s">
        <v>22</v>
      </c>
      <c r="D221" s="3">
        <f>A221</f>
        <v>265</v>
      </c>
      <c r="G221" s="8" t="s">
        <v>1479</v>
      </c>
      <c r="H221" s="93">
        <v>2</v>
      </c>
      <c r="I221" t="s">
        <v>1466</v>
      </c>
      <c r="J221" t="s">
        <v>91</v>
      </c>
      <c r="K221">
        <v>194</v>
      </c>
      <c r="L221">
        <v>194</v>
      </c>
      <c r="M221">
        <v>194</v>
      </c>
      <c r="O221" s="65" t="s">
        <v>96</v>
      </c>
      <c r="Q221" s="3">
        <f>IF(AND(G221&lt;&gt;"LIBSETS_SETTYPE_BATTLEGROUND",G221&lt;&gt;"LIBSETS_SETTYPE_SPECIAL"), IF(R221&lt;&gt;"",VLOOKUP(R221,'ESO zone constants'!$D$3:$H$10001,5,FALSE),""),"")</f>
        <v>380</v>
      </c>
      <c r="R221" t="str">
        <f>IF(AND(O221&lt;&gt;"",NOT(ISERROR(O221))),O221,
IF(AND(P221&lt;&gt;"",ISNUMBER(P221),P221&gt;0,NOT(ISNA(P221))),VLOOKUP(P221,'ESO zone constants'!$A$3:$D$9999,4,FALSE),
IF(AND(K221&lt;&gt;"",K221&gt;0,NOT(ISERROR(K221))),VLOOKUP(K221,'ESO dumped WayshrineInfo'!$K$3:$N$9994,4,FALSE),"")))</f>
        <v>The Banished Cells I</v>
      </c>
      <c r="T221" s="19" t="str">
        <f>IF(AND(S221&lt;&gt;"",NOT(ISERROR(S221))),S221,IF(Q221&lt;&gt;"",IF(NOT(ISERROR(VLOOKUP(Q221,'ESO Dungeon constants'!$D$3:$H$9999,5,FALSE))),VLOOKUP(Q221,'ESO Dungeon constants'!$D$3:$I$9999,6,FALSE),VLOOKUP(Q221,'ESO zone constants'!$H$3:$K$9987,4,FALSE)),""))</f>
        <v>DLC_BASE_GAME</v>
      </c>
      <c r="U221" s="3" t="str">
        <f>IF(T221&lt;&gt;"",VLOOKUP(T221,'LibSets constants'!$B$4:$C$1003,2,FALSE),"")</f>
        <v>Included in base game</v>
      </c>
      <c r="V221" s="33" t="s">
        <v>1544</v>
      </c>
      <c r="W221" s="3" t="s">
        <v>1362</v>
      </c>
      <c r="X221" s="3" t="s">
        <v>1640</v>
      </c>
      <c r="Y221" s="65"/>
      <c r="Z221" s="3">
        <f>IF(AND(G221&lt;&gt;"LIBSETS_SETTYPE_BATTLEGROUND",G221&lt;&gt;"LIBSETS_SETTYPE_SPECIAL"),
IF(AND(Y221&lt;&gt;"",ISNUMBER(Y221),NOT(ISNA(Y221))),Y221,
   IF(AND(L221&lt;&gt;"",ISNUMBER(L221),L221&gt;0,NOT(ISNA(L221))),VLOOKUP(L221,'ESO dumped WayshrineInfo'!$K$3:$L$9994,2,FALSE),"")
),"")</f>
        <v>381</v>
      </c>
      <c r="AA221" t="str">
        <f>IF(AND(Z221&lt;&gt;"",ISNUMBER(Z221),NOT(ISNA(Z221))),VLOOKUP(Z221,'ESO zone constants'!$A$3:$D$9999,4,FALSE),"")</f>
        <v>Auridon</v>
      </c>
      <c r="AC221" s="42"/>
      <c r="AD221" s="42"/>
      <c r="AE221" s="42"/>
      <c r="AF221" s="3">
        <f>IF(AND(G221&lt;&gt;"LIBSETS_SETTYPE_BATTLEGROUND",G221&lt;&gt;"LIBSETS_SETTYPE_SPECIAL"),
IF(AND(AE221&lt;&gt;"",ISNUMBER(AE221),NOT(ISNA(AE221))),AE221,
   IF(AND(M221&lt;&gt;"",ISNUMBER(M221),M221&gt;0,NOT(ISNA(M221))),VLOOKUP(M221,'ESO dumped WayshrineInfo'!$K$3:$L$9994,2,FALSE),"")
),"")</f>
        <v>381</v>
      </c>
      <c r="AG221" t="str">
        <f>IF(AND(AF221&lt;&gt;"",ISNUMBER(AF221),NOT(ISNA(AF221))),VLOOKUP(AF221,'ESO zone constants'!$A$3:$D$9999,4,FALSE),"")</f>
        <v>Auridon</v>
      </c>
      <c r="AH221" s="44"/>
      <c r="AI221" s="42"/>
      <c r="AJ221" s="42"/>
      <c r="AK221" s="3" t="str">
        <f>IF(AND(G221&lt;&gt;"LIBSETS_SETTYPE_BATTLEGROUND",G221&lt;&gt;"LIBSETS_SETTYPE_SPECIAL"),IF(AL221&lt;&gt;"",VLOOKUP(AL221,'ESO zone constants'!$D$3:$H$4953,5,FALSE),""),"")</f>
        <v/>
      </c>
      <c r="AM221" s="44"/>
      <c r="AN221" s="42"/>
      <c r="AO221" s="42"/>
      <c r="AP221" s="3" t="str">
        <f>IF(AND(G221&lt;&gt;"LIBSETS_SETTYPE_BATTLEGROUND",G221&lt;&gt;"LIBSETS_SETTYPE_SPECIAL"),IF(AQ221&lt;&gt;"",VLOOKUP(AQ221,'ESO zone constants'!$D$3:$H$4953,5,FALSE),""),"")</f>
        <v/>
      </c>
      <c r="AR221" s="44"/>
      <c r="AS221" s="42"/>
      <c r="AT221" s="42"/>
      <c r="AU221" s="3" t="str">
        <f>IF(AND(G221&lt;&gt;"LIBSETS_SETTYPE_BATTLEGROUND",G221&lt;&gt;"LIBSETS_SETTYPE_SPECIAL"),IF(AV221&lt;&gt;"",VLOOKUP(AV221,'ESO zone constants'!$D$3:$H$4953,5,FALSE),""),"")</f>
        <v/>
      </c>
      <c r="AW221" s="44"/>
      <c r="AX221" s="42"/>
      <c r="AY221" s="42"/>
      <c r="AZ221" s="83" t="s">
        <v>2667</v>
      </c>
      <c r="BA221" s="83"/>
      <c r="BB221" s="83"/>
      <c r="BC221" s="21" t="str">
        <f>IF(A221="???","--","")&amp;IF(F221&lt;&gt;"Not in the game (anymore)",IF(A221&lt;&gt;"",CONCATENATE("[",A221,"] = {wayshrines={")&amp;IF(K221&lt;&gt;"",CONCATENATE(K221,","),"")&amp;IF(L221&lt;&gt;"",CONCATENATE(L221,","),"")&amp;IF(M221&lt;&gt;"",CONCATENATE(M221,","),"")&amp;CONCATENATE("}")&amp;IF(VALUE(N221)&gt;0,CONCATENATE(", traitsNeeded=",N221),"")&amp;CONCATENATE(", dlcId=",IF(T221&lt;&gt;"",T221,"DLC_BASE_GAME")),""),"")</f>
        <v>[265] = {wayshrines={194,194,194,}, dlcId=DLC_BASE_GAME</v>
      </c>
      <c r="BD221" s="21" t="str">
        <f>IF(F221&lt;&gt;"Not in the game (anymore)",IF(A221&lt;&gt;"",IF(Q221&lt;&gt;"",CONCATENATE(", zoneIds={",Q221),"")&amp;IF(Z221&lt;&gt;"",CONCATENATE(",",Z221),"")&amp;IF(AF221&lt;&gt;"",CONCATENATE(",",AF221),"")&amp;IF(AK221&lt;&gt;"",CONCATENATE(",",AK221),"")&amp;IF(AP221&lt;&gt;"",CONCATENATE(",",AP221),"")&amp;IF(AU221&lt;&gt;"",CONCATENATE(",",AU221),"")&amp;IF(Q221&lt;&gt;"",CONCATENATE("}",""),"")&amp;IF(OR(I221="true",I221="false",I221&lt;&gt;""), CONCATENATE(", veteran=", I221), ""),""),"")</f>
        <v>, zoneIds={380,381,381}, veteran={[EQUIP_TYPE_HEAD]=true, [EQUIP_TYPE_SHOULDERS]=false}</v>
      </c>
      <c r="BE221" s="21" t="str">
        <f>IF(A221&lt;&gt;"",IF(F221&lt;&gt;"Not in the game (anymore)",IF(A221&lt;&gt;"",", setType="&amp;G221,"")&amp;IF(J221="true",", multiTrialSet=true",""),"")
&amp; IF(AND(H221&lt;&gt;"",ISNUMBER(H221)),", undauntedChestId=" &amp; H221,""),"")</f>
        <v>, setType=LIBSETS_SETTYPE_MONSTER, undauntedChestId=2</v>
      </c>
      <c r="BF221" s="21" t="str">
        <f>IF(A221&lt;&gt;"",IF(F221&lt;&gt;"Not in the game (anymore)",IF(AZ221&lt;&gt;"",", isProcSetAllowedInPvP="&amp; AZ221,"")
&amp; IF(F221&lt;&gt;"Not in the game (anymore)",
  IF(V221&lt;&gt;"",", dropMechanic={"&amp;V221&amp;IF(AB221&lt;&gt;"",","&amp;AB221,"")&amp;IF(AH221&lt;&gt;"",","&amp;AH221,"")&amp;IF(AM221&lt;&gt;"",","&amp;AM221,"")&amp;IF(AR221&lt;&gt;"",","&amp;AR221,"")&amp;IF(AW221&lt;&gt;"",","&amp;AW221,"")&amp;"}"
     &amp;IF(OR(W221&lt;&gt;"",AC221&lt;&gt;"",AI221&lt;&gt;"",AN221&lt;&gt;"",AS221&lt;&gt;"",AX221&lt;&gt;"",X221&lt;&gt;"",AD221&lt;&gt;"",AJ221&lt;&gt;"",AO221&lt;&gt;"",AT221&lt;&gt;"",AY221&lt;&gt;""),", dropMechanicDropLocationNames={"
        &amp; IF(OR(W221&lt;&gt;"",AC221&lt;&gt;"",AI221&lt;&gt;"",AN221&lt;&gt;"",AS221&lt;&gt;"",AX221&lt;&gt;""),"['en']={"&amp;IF(W221&lt;&gt;"","'"&amp;W221&amp;"',","'',")&amp;IF(AC221&lt;&gt;"","'"&amp;AC221&amp;"',","'',")&amp;IF(AI221&lt;&gt;"","'"&amp;AI221&amp;"',","'',")&amp;IF(AN221&lt;&gt;"","'"&amp;AN221&amp;"',","'',")&amp;IF(AS221&lt;&gt;"","'"&amp;AS221&amp;"',","'',")&amp;IF(AX221&lt;&gt;"","'"&amp;AX221&amp;"',","'',")&amp;"},","")
        &amp; IF(OR(X221&lt;&gt;"",AD221&lt;&gt;"",AJ221&lt;&gt;"",AO221&lt;&gt;"",AT221&lt;&gt;"",AY221&lt;&gt;""),"['de']={"&amp;IF(X221&lt;&gt;"","'"&amp;X221&amp;"',","'',")&amp;IF(AD221&lt;&gt;"","'"&amp;AD221&amp;"',","'',")&amp;IF(AJ221&lt;&gt;"","'"&amp;AJ221&amp;"',","'',")&amp;IF(AO221&lt;&gt;"","'"&amp;AO221&amp;"',","'',")&amp;IF(AT221&lt;&gt;"","'"&amp;AT221&amp;"',","'',")&amp;IF(AY221&lt;&gt;"","'"&amp;AY221&amp;"',","'',")&amp;"},","")
     &amp; "}",""),"")),""),"")</f>
        <v>, dropMechanic={LIBSETS_DROP_MECHANIC_MONSTER_NAME}, dropMechanicDropLocationNames={['en']={'High Kinlord Rilis','','','','','',},['de']={'Sippenhochfürst Rilis','','','','','',},}</v>
      </c>
      <c r="BG221" s="21" t="str">
        <f>IF(A221&lt;&gt;"",IF(F221&lt;&gt;"Not in the game (anymore)",
IF(OR(BA221&lt;&gt;"",BB221&lt;&gt;""),", addTooltip={" &amp; IF(BA221&lt;&gt;"","['en']='"&amp; BA221 &amp; "',","")  &amp; IF(AND(BA221&lt;&gt;"",BA221&lt;&gt;BB221), IF(BB221&lt;&gt;"","['de']='"&amp; BB221 &amp; "',",""),"") &amp; "},","")
&amp; "},"
&amp; IF(C221&lt;&gt;"",CONCATENATE(" --",C221," / ",B221,"   [",IF(R221&lt;&gt;"",R221,""),IF(AA221&lt;&gt;"",", "&amp;AA221,""),IF(AG221&lt;&gt;"",", "&amp;AG221,""),IF(AL221&lt;&gt;"",", "&amp;AL221,""),IF(AQ221&lt;&gt;"",", "&amp;AQ221,""),IF(AV221&lt;&gt;"",", "&amp;AV221,""),"]")),""),"")</f>
        <v>}, --Shadowrend / Schattenriss   [The Banished Cells I, Auridon, Auridon]</v>
      </c>
    </row>
    <row r="222" spans="1:59" x14ac:dyDescent="0.25">
      <c r="A222" s="5">
        <v>266</v>
      </c>
      <c r="B222" t="s">
        <v>10</v>
      </c>
      <c r="C222" t="s">
        <v>2609</v>
      </c>
      <c r="D222" s="3">
        <f>A222</f>
        <v>266</v>
      </c>
      <c r="G222" s="8" t="s">
        <v>1479</v>
      </c>
      <c r="H222" s="93">
        <v>2</v>
      </c>
      <c r="I222" t="s">
        <v>1466</v>
      </c>
      <c r="J222" t="s">
        <v>91</v>
      </c>
      <c r="K222">
        <v>98</v>
      </c>
      <c r="L222">
        <v>98</v>
      </c>
      <c r="M222">
        <v>98</v>
      </c>
      <c r="O222" s="65" t="s">
        <v>51</v>
      </c>
      <c r="Q222" s="3">
        <f>IF(AND(G222&lt;&gt;"LIBSETS_SETTYPE_BATTLEGROUND",G222&lt;&gt;"LIBSETS_SETTYPE_SPECIAL"), IF(R222&lt;&gt;"",VLOOKUP(R222,'ESO zone constants'!$D$3:$H$10001,5,FALSE),""),"")</f>
        <v>283</v>
      </c>
      <c r="R222" t="str">
        <f>IF(AND(O222&lt;&gt;"",NOT(ISERROR(O222))),O222,
IF(AND(P222&lt;&gt;"",ISNUMBER(P222),P222&gt;0,NOT(ISNA(P222))),VLOOKUP(P222,'ESO zone constants'!$A$3:$D$9999,4,FALSE),
IF(AND(K222&lt;&gt;"",K222&gt;0,NOT(ISERROR(K222))),VLOOKUP(K222,'ESO dumped WayshrineInfo'!$K$3:$N$9994,4,FALSE),"")))</f>
        <v>Fungal Grotto I</v>
      </c>
      <c r="T222" s="19" t="str">
        <f>IF(AND(S222&lt;&gt;"",NOT(ISERROR(S222))),S222,IF(Q222&lt;&gt;"",IF(NOT(ISERROR(VLOOKUP(Q222,'ESO Dungeon constants'!$D$3:$H$9999,5,FALSE))),VLOOKUP(Q222,'ESO Dungeon constants'!$D$3:$I$9999,6,FALSE),VLOOKUP(Q222,'ESO zone constants'!$H$3:$K$9987,4,FALSE)),""))</f>
        <v>DLC_BASE_GAME</v>
      </c>
      <c r="U222" s="3" t="str">
        <f>IF(T222&lt;&gt;"",VLOOKUP(T222,'LibSets constants'!$B$4:$C$1003,2,FALSE),"")</f>
        <v>Included in base game</v>
      </c>
      <c r="V222" s="33" t="s">
        <v>1544</v>
      </c>
      <c r="W222" s="3" t="s">
        <v>1558</v>
      </c>
      <c r="X222" s="3" t="s">
        <v>1633</v>
      </c>
      <c r="Y222" s="65"/>
      <c r="Z222" s="3">
        <f>IF(AND(G222&lt;&gt;"LIBSETS_SETTYPE_BATTLEGROUND",G222&lt;&gt;"LIBSETS_SETTYPE_SPECIAL"),
IF(AND(Y222&lt;&gt;"",ISNUMBER(Y222),NOT(ISNA(Y222))),Y222,
   IF(AND(L222&lt;&gt;"",ISNUMBER(L222),L222&gt;0,NOT(ISNA(L222))),VLOOKUP(L222,'ESO dumped WayshrineInfo'!$K$3:$L$9994,2,FALSE),"")
),"")</f>
        <v>41</v>
      </c>
      <c r="AA222" t="str">
        <f>IF(AND(Z222&lt;&gt;"",ISNUMBER(Z222),NOT(ISNA(Z222))),VLOOKUP(Z222,'ESO zone constants'!$A$3:$D$9999,4,FALSE),"")</f>
        <v>Stonefalls</v>
      </c>
      <c r="AC222" s="42"/>
      <c r="AD222" s="42"/>
      <c r="AE222" s="42"/>
      <c r="AF222" s="3">
        <f>IF(AND(G222&lt;&gt;"LIBSETS_SETTYPE_BATTLEGROUND",G222&lt;&gt;"LIBSETS_SETTYPE_SPECIAL"),
IF(AND(AE222&lt;&gt;"",ISNUMBER(AE222),NOT(ISNA(AE222))),AE222,
   IF(AND(M222&lt;&gt;"",ISNUMBER(M222),M222&gt;0,NOT(ISNA(M222))),VLOOKUP(M222,'ESO dumped WayshrineInfo'!$K$3:$L$9994,2,FALSE),"")
),"")</f>
        <v>41</v>
      </c>
      <c r="AG222" t="str">
        <f>IF(AND(AF222&lt;&gt;"",ISNUMBER(AF222),NOT(ISNA(AF222))),VLOOKUP(AF222,'ESO zone constants'!$A$3:$D$9999,4,FALSE),"")</f>
        <v>Stonefalls</v>
      </c>
      <c r="AH222" s="44"/>
      <c r="AI222" s="42"/>
      <c r="AJ222" s="42"/>
      <c r="AK222" s="3" t="str">
        <f>IF(AND(G222&lt;&gt;"LIBSETS_SETTYPE_BATTLEGROUND",G222&lt;&gt;"LIBSETS_SETTYPE_SPECIAL"),IF(AL222&lt;&gt;"",VLOOKUP(AL222,'ESO zone constants'!$D$3:$H$4953,5,FALSE),""),"")</f>
        <v/>
      </c>
      <c r="AM222" s="44"/>
      <c r="AN222" s="42"/>
      <c r="AO222" s="42"/>
      <c r="AP222" s="3" t="str">
        <f>IF(AND(G222&lt;&gt;"LIBSETS_SETTYPE_BATTLEGROUND",G222&lt;&gt;"LIBSETS_SETTYPE_SPECIAL"),IF(AQ222&lt;&gt;"",VLOOKUP(AQ222,'ESO zone constants'!$D$3:$H$4953,5,FALSE),""),"")</f>
        <v/>
      </c>
      <c r="AR222" s="44"/>
      <c r="AS222" s="42"/>
      <c r="AT222" s="42"/>
      <c r="AU222" s="3" t="str">
        <f>IF(AND(G222&lt;&gt;"LIBSETS_SETTYPE_BATTLEGROUND",G222&lt;&gt;"LIBSETS_SETTYPE_SPECIAL"),IF(AV222&lt;&gt;"",VLOOKUP(AV222,'ESO zone constants'!$D$3:$H$4953,5,FALSE),""),"")</f>
        <v/>
      </c>
      <c r="AW222" s="44"/>
      <c r="AX222" s="42"/>
      <c r="AY222" s="42"/>
      <c r="AZ222" s="83" t="s">
        <v>2667</v>
      </c>
      <c r="BA222" s="83"/>
      <c r="BB222" s="83"/>
      <c r="BC222" s="21" t="str">
        <f>IF(A222="???","--","")&amp;IF(F222&lt;&gt;"Not in the game (anymore)",IF(A222&lt;&gt;"",CONCATENATE("[",A222,"] = {wayshrines={")&amp;IF(K222&lt;&gt;"",CONCATENATE(K222,","),"")&amp;IF(L222&lt;&gt;"",CONCATENATE(L222,","),"")&amp;IF(M222&lt;&gt;"",CONCATENATE(M222,","),"")&amp;CONCATENATE("}")&amp;IF(VALUE(N222)&gt;0,CONCATENATE(", traitsNeeded=",N222),"")&amp;CONCATENATE(", dlcId=",IF(T222&lt;&gt;"",T222,"DLC_BASE_GAME")),""),"")</f>
        <v>[266] = {wayshrines={98,98,98,}, dlcId=DLC_BASE_GAME</v>
      </c>
      <c r="BD222" s="21" t="str">
        <f>IF(F222&lt;&gt;"Not in the game (anymore)",IF(A222&lt;&gt;"",IF(Q222&lt;&gt;"",CONCATENATE(", zoneIds={",Q222),"")&amp;IF(Z222&lt;&gt;"",CONCATENATE(",",Z222),"")&amp;IF(AF222&lt;&gt;"",CONCATENATE(",",AF222),"")&amp;IF(AK222&lt;&gt;"",CONCATENATE(",",AK222),"")&amp;IF(AP222&lt;&gt;"",CONCATENATE(",",AP222),"")&amp;IF(AU222&lt;&gt;"",CONCATENATE(",",AU222),"")&amp;IF(Q222&lt;&gt;"",CONCATENATE("}",""),"")&amp;IF(OR(I222="true",I222="false",I222&lt;&gt;""), CONCATENATE(", veteran=", I222), ""),""),"")</f>
        <v>, zoneIds={283,41,41}, veteran={[EQUIP_TYPE_HEAD]=true, [EQUIP_TYPE_SHOULDERS]=false}</v>
      </c>
      <c r="BE222" s="21" t="str">
        <f>IF(A222&lt;&gt;"",IF(F222&lt;&gt;"Not in the game (anymore)",IF(A222&lt;&gt;"",", setType="&amp;G222,"")&amp;IF(J222="true",", multiTrialSet=true",""),"")
&amp; IF(AND(H222&lt;&gt;"",ISNUMBER(H222)),", undauntedChestId=" &amp; H222,""),"")</f>
        <v>, setType=LIBSETS_SETTYPE_MONSTER, undauntedChestId=2</v>
      </c>
      <c r="BF222" s="21" t="str">
        <f>IF(A222&lt;&gt;"",IF(F222&lt;&gt;"Not in the game (anymore)",IF(AZ222&lt;&gt;"",", isProcSetAllowedInPvP="&amp; AZ222,"")
&amp; IF(F222&lt;&gt;"Not in the game (anymore)",
  IF(V222&lt;&gt;"",", dropMechanic={"&amp;V222&amp;IF(AB222&lt;&gt;"",","&amp;AB222,"")&amp;IF(AH222&lt;&gt;"",","&amp;AH222,"")&amp;IF(AM222&lt;&gt;"",","&amp;AM222,"")&amp;IF(AR222&lt;&gt;"",","&amp;AR222,"")&amp;IF(AW222&lt;&gt;"",","&amp;AW222,"")&amp;"}"
     &amp;IF(OR(W222&lt;&gt;"",AC222&lt;&gt;"",AI222&lt;&gt;"",AN222&lt;&gt;"",AS222&lt;&gt;"",AX222&lt;&gt;"",X222&lt;&gt;"",AD222&lt;&gt;"",AJ222&lt;&gt;"",AO222&lt;&gt;"",AT222&lt;&gt;"",AY222&lt;&gt;""),", dropMechanicDropLocationNames={"
        &amp; IF(OR(W222&lt;&gt;"",AC222&lt;&gt;"",AI222&lt;&gt;"",AN222&lt;&gt;"",AS222&lt;&gt;"",AX222&lt;&gt;""),"['en']={"&amp;IF(W222&lt;&gt;"","'"&amp;W222&amp;"',","'',")&amp;IF(AC222&lt;&gt;"","'"&amp;AC222&amp;"',","'',")&amp;IF(AI222&lt;&gt;"","'"&amp;AI222&amp;"',","'',")&amp;IF(AN222&lt;&gt;"","'"&amp;AN222&amp;"',","'',")&amp;IF(AS222&lt;&gt;"","'"&amp;AS222&amp;"',","'',")&amp;IF(AX222&lt;&gt;"","'"&amp;AX222&amp;"',","'',")&amp;"},","")
        &amp; IF(OR(X222&lt;&gt;"",AD222&lt;&gt;"",AJ222&lt;&gt;"",AO222&lt;&gt;"",AT222&lt;&gt;"",AY222&lt;&gt;""),"['de']={"&amp;IF(X222&lt;&gt;"","'"&amp;X222&amp;"',","'',")&amp;IF(AD222&lt;&gt;"","'"&amp;AD222&amp;"',","'',")&amp;IF(AJ222&lt;&gt;"","'"&amp;AJ222&amp;"',","'',")&amp;IF(AO222&lt;&gt;"","'"&amp;AO222&amp;"',","'',")&amp;IF(AT222&lt;&gt;"","'"&amp;AT222&amp;"',","'',")&amp;IF(AY222&lt;&gt;"","'"&amp;AY222&amp;"',","'',")&amp;"},","")
     &amp; "}",""),"")),""),"")</f>
        <v>, dropMechanic={LIBSETS_DROP_MECHANIC_MONSTER_NAME}, dropMechanicDropLocationNames={['en']={'Kra\'gh the Dreugh King','','','','','',},['de']={'Kra\'gh der Dreughkönig','','','','','',},}</v>
      </c>
      <c r="BG222" s="21" t="str">
        <f>IF(A222&lt;&gt;"",IF(F222&lt;&gt;"Not in the game (anymore)",
IF(OR(BA222&lt;&gt;"",BB222&lt;&gt;""),", addTooltip={" &amp; IF(BA222&lt;&gt;"","['en']='"&amp; BA222 &amp; "',","")  &amp; IF(AND(BA222&lt;&gt;"",BA222&lt;&gt;BB222), IF(BB222&lt;&gt;"","['de']='"&amp; BB222 &amp; "',",""),"") &amp; "},","")
&amp; "},"
&amp; IF(C222&lt;&gt;"",CONCATENATE(" --",C222," / ",B222,"   [",IF(R222&lt;&gt;"",R222,""),IF(AA222&lt;&gt;"",", "&amp;AA222,""),IF(AG222&lt;&gt;"",", "&amp;AG222,""),IF(AL222&lt;&gt;"",", "&amp;AL222,""),IF(AQ222&lt;&gt;"",", "&amp;AQ222,""),IF(AV222&lt;&gt;"",", "&amp;AV222,""),"]")),""),"")</f>
        <v>}, --Kra\'gh / Kra'gh   [Fungal Grotto I, Stonefalls, Stonefalls]</v>
      </c>
    </row>
    <row r="223" spans="1:59" x14ac:dyDescent="0.25">
      <c r="A223" s="5">
        <v>267</v>
      </c>
      <c r="B223" t="s">
        <v>1076</v>
      </c>
      <c r="C223" t="s">
        <v>27</v>
      </c>
      <c r="D223" s="3">
        <f>A223</f>
        <v>267</v>
      </c>
      <c r="G223" s="8" t="s">
        <v>1479</v>
      </c>
      <c r="H223" s="93">
        <v>2</v>
      </c>
      <c r="I223" t="s">
        <v>1466</v>
      </c>
      <c r="J223" t="s">
        <v>91</v>
      </c>
      <c r="K223">
        <v>193</v>
      </c>
      <c r="L223">
        <v>193</v>
      </c>
      <c r="M223">
        <v>193</v>
      </c>
      <c r="O223" s="65" t="s">
        <v>66</v>
      </c>
      <c r="Q223" s="3">
        <f>IF(AND(G223&lt;&gt;"LIBSETS_SETTYPE_BATTLEGROUND",G223&lt;&gt;"LIBSETS_SETTYPE_SPECIAL"), IF(R223&lt;&gt;"",VLOOKUP(R223,'ESO zone constants'!$D$3:$H$10001,5,FALSE),""),"")</f>
        <v>144</v>
      </c>
      <c r="R223" t="str">
        <f>IF(AND(O223&lt;&gt;"",NOT(ISERROR(O223))),O223,
IF(AND(P223&lt;&gt;"",ISNUMBER(P223),P223&gt;0,NOT(ISNA(P223))),VLOOKUP(P223,'ESO zone constants'!$A$3:$D$9999,4,FALSE),
IF(AND(K223&lt;&gt;"",K223&gt;0,NOT(ISERROR(K223))),VLOOKUP(K223,'ESO dumped WayshrineInfo'!$K$3:$N$9994,4,FALSE),"")))</f>
        <v>Spindleclutch I</v>
      </c>
      <c r="T223" s="19" t="str">
        <f>IF(AND(S223&lt;&gt;"",NOT(ISERROR(S223))),S223,IF(Q223&lt;&gt;"",IF(NOT(ISERROR(VLOOKUP(Q223,'ESO Dungeon constants'!$D$3:$H$9999,5,FALSE))),VLOOKUP(Q223,'ESO Dungeon constants'!$D$3:$I$9999,6,FALSE),VLOOKUP(Q223,'ESO zone constants'!$H$3:$K$9987,4,FALSE)),""))</f>
        <v>DLC_BASE_GAME</v>
      </c>
      <c r="U223" s="3" t="str">
        <f>IF(T223&lt;&gt;"",VLOOKUP(T223,'LibSets constants'!$B$4:$C$1003,2,FALSE),"")</f>
        <v>Included in base game</v>
      </c>
      <c r="V223" s="33" t="s">
        <v>1544</v>
      </c>
      <c r="W223" s="3" t="s">
        <v>1547</v>
      </c>
      <c r="X223" s="3" t="s">
        <v>1637</v>
      </c>
      <c r="Y223" s="65"/>
      <c r="Z223" s="3">
        <f>IF(AND(G223&lt;&gt;"LIBSETS_SETTYPE_BATTLEGROUND",G223&lt;&gt;"LIBSETS_SETTYPE_SPECIAL"),
IF(AND(Y223&lt;&gt;"",ISNUMBER(Y223),NOT(ISNA(Y223))),Y223,
   IF(AND(L223&lt;&gt;"",ISNUMBER(L223),L223&gt;0,NOT(ISNA(L223))),VLOOKUP(L223,'ESO dumped WayshrineInfo'!$K$3:$L$9994,2,FALSE),"")
),"")</f>
        <v>3</v>
      </c>
      <c r="AA223" t="str">
        <f>IF(AND(Z223&lt;&gt;"",ISNUMBER(Z223),NOT(ISNA(Z223))),VLOOKUP(Z223,'ESO zone constants'!$A$3:$D$9999,4,FALSE),"")</f>
        <v>Glenumbra</v>
      </c>
      <c r="AC223" s="42"/>
      <c r="AD223" s="42"/>
      <c r="AE223" s="42"/>
      <c r="AF223" s="3">
        <f>IF(AND(G223&lt;&gt;"LIBSETS_SETTYPE_BATTLEGROUND",G223&lt;&gt;"LIBSETS_SETTYPE_SPECIAL"),
IF(AND(AE223&lt;&gt;"",ISNUMBER(AE223),NOT(ISNA(AE223))),AE223,
   IF(AND(M223&lt;&gt;"",ISNUMBER(M223),M223&gt;0,NOT(ISNA(M223))),VLOOKUP(M223,'ESO dumped WayshrineInfo'!$K$3:$L$9994,2,FALSE),"")
),"")</f>
        <v>3</v>
      </c>
      <c r="AG223" t="str">
        <f>IF(AND(AF223&lt;&gt;"",ISNUMBER(AF223),NOT(ISNA(AF223))),VLOOKUP(AF223,'ESO zone constants'!$A$3:$D$9999,4,FALSE),"")</f>
        <v>Glenumbra</v>
      </c>
      <c r="AH223" s="44"/>
      <c r="AI223" s="42"/>
      <c r="AJ223" s="42"/>
      <c r="AK223" s="3" t="str">
        <f>IF(AND(G223&lt;&gt;"LIBSETS_SETTYPE_BATTLEGROUND",G223&lt;&gt;"LIBSETS_SETTYPE_SPECIAL"),IF(AL223&lt;&gt;"",VLOOKUP(AL223,'ESO zone constants'!$D$3:$H$4953,5,FALSE),""),"")</f>
        <v/>
      </c>
      <c r="AM223" s="44"/>
      <c r="AN223" s="42"/>
      <c r="AO223" s="42"/>
      <c r="AP223" s="3" t="str">
        <f>IF(AND(G223&lt;&gt;"LIBSETS_SETTYPE_BATTLEGROUND",G223&lt;&gt;"LIBSETS_SETTYPE_SPECIAL"),IF(AQ223&lt;&gt;"",VLOOKUP(AQ223,'ESO zone constants'!$D$3:$H$4953,5,FALSE),""),"")</f>
        <v/>
      </c>
      <c r="AR223" s="44"/>
      <c r="AS223" s="42"/>
      <c r="AT223" s="42"/>
      <c r="AU223" s="3" t="str">
        <f>IF(AND(G223&lt;&gt;"LIBSETS_SETTYPE_BATTLEGROUND",G223&lt;&gt;"LIBSETS_SETTYPE_SPECIAL"),IF(AV223&lt;&gt;"",VLOOKUP(AV223,'ESO zone constants'!$D$3:$H$4953,5,FALSE),""),"")</f>
        <v/>
      </c>
      <c r="AW223" s="44"/>
      <c r="AX223" s="42"/>
      <c r="AY223" s="42"/>
      <c r="AZ223" s="83" t="s">
        <v>2667</v>
      </c>
      <c r="BA223" s="83"/>
      <c r="BB223" s="83"/>
      <c r="BC223" s="21" t="str">
        <f>IF(A223="???","--","")&amp;IF(F223&lt;&gt;"Not in the game (anymore)",IF(A223&lt;&gt;"",CONCATENATE("[",A223,"] = {wayshrines={")&amp;IF(K223&lt;&gt;"",CONCATENATE(K223,","),"")&amp;IF(L223&lt;&gt;"",CONCATENATE(L223,","),"")&amp;IF(M223&lt;&gt;"",CONCATENATE(M223,","),"")&amp;CONCATENATE("}")&amp;IF(VALUE(N223)&gt;0,CONCATENATE(", traitsNeeded=",N223),"")&amp;CONCATENATE(", dlcId=",IF(T223&lt;&gt;"",T223,"DLC_BASE_GAME")),""),"")</f>
        <v>[267] = {wayshrines={193,193,193,}, dlcId=DLC_BASE_GAME</v>
      </c>
      <c r="BD223" s="21" t="str">
        <f>IF(F223&lt;&gt;"Not in the game (anymore)",IF(A223&lt;&gt;"",IF(Q223&lt;&gt;"",CONCATENATE(", zoneIds={",Q223),"")&amp;IF(Z223&lt;&gt;"",CONCATENATE(",",Z223),"")&amp;IF(AF223&lt;&gt;"",CONCATENATE(",",AF223),"")&amp;IF(AK223&lt;&gt;"",CONCATENATE(",",AK223),"")&amp;IF(AP223&lt;&gt;"",CONCATENATE(",",AP223),"")&amp;IF(AU223&lt;&gt;"",CONCATENATE(",",AU223),"")&amp;IF(Q223&lt;&gt;"",CONCATENATE("}",""),"")&amp;IF(OR(I223="true",I223="false",I223&lt;&gt;""), CONCATENATE(", veteran=", I223), ""),""),"")</f>
        <v>, zoneIds={144,3,3}, veteran={[EQUIP_TYPE_HEAD]=true, [EQUIP_TYPE_SHOULDERS]=false}</v>
      </c>
      <c r="BE223" s="21" t="str">
        <f>IF(A223&lt;&gt;"",IF(F223&lt;&gt;"Not in the game (anymore)",IF(A223&lt;&gt;"",", setType="&amp;G223,"")&amp;IF(J223="true",", multiTrialSet=true",""),"")
&amp; IF(AND(H223&lt;&gt;"",ISNUMBER(H223)),", undauntedChestId=" &amp; H223,""),"")</f>
        <v>, setType=LIBSETS_SETTYPE_MONSTER, undauntedChestId=2</v>
      </c>
      <c r="BF223" s="21" t="str">
        <f>IF(A223&lt;&gt;"",IF(F223&lt;&gt;"Not in the game (anymore)",IF(AZ223&lt;&gt;"",", isProcSetAllowedInPvP="&amp; AZ223,"")
&amp; IF(F223&lt;&gt;"Not in the game (anymore)",
  IF(V223&lt;&gt;"",", dropMechanic={"&amp;V223&amp;IF(AB223&lt;&gt;"",","&amp;AB223,"")&amp;IF(AH223&lt;&gt;"",","&amp;AH223,"")&amp;IF(AM223&lt;&gt;"",","&amp;AM223,"")&amp;IF(AR223&lt;&gt;"",","&amp;AR223,"")&amp;IF(AW223&lt;&gt;"",","&amp;AW223,"")&amp;"}"
     &amp;IF(OR(W223&lt;&gt;"",AC223&lt;&gt;"",AI223&lt;&gt;"",AN223&lt;&gt;"",AS223&lt;&gt;"",AX223&lt;&gt;"",X223&lt;&gt;"",AD223&lt;&gt;"",AJ223&lt;&gt;"",AO223&lt;&gt;"",AT223&lt;&gt;"",AY223&lt;&gt;""),", dropMechanicDropLocationNames={"
        &amp; IF(OR(W223&lt;&gt;"",AC223&lt;&gt;"",AI223&lt;&gt;"",AN223&lt;&gt;"",AS223&lt;&gt;"",AX223&lt;&gt;""),"['en']={"&amp;IF(W223&lt;&gt;"","'"&amp;W223&amp;"',","'',")&amp;IF(AC223&lt;&gt;"","'"&amp;AC223&amp;"',","'',")&amp;IF(AI223&lt;&gt;"","'"&amp;AI223&amp;"',","'',")&amp;IF(AN223&lt;&gt;"","'"&amp;AN223&amp;"',","'',")&amp;IF(AS223&lt;&gt;"","'"&amp;AS223&amp;"',","'',")&amp;IF(AX223&lt;&gt;"","'"&amp;AX223&amp;"',","'',")&amp;"},","")
        &amp; IF(OR(X223&lt;&gt;"",AD223&lt;&gt;"",AJ223&lt;&gt;"",AO223&lt;&gt;"",AT223&lt;&gt;"",AY223&lt;&gt;""),"['de']={"&amp;IF(X223&lt;&gt;"","'"&amp;X223&amp;"',","'',")&amp;IF(AD223&lt;&gt;"","'"&amp;AD223&amp;"',","'',")&amp;IF(AJ223&lt;&gt;"","'"&amp;AJ223&amp;"',","'',")&amp;IF(AO223&lt;&gt;"","'"&amp;AO223&amp;"',","'',")&amp;IF(AT223&lt;&gt;"","'"&amp;AT223&amp;"',","'',")&amp;IF(AY223&lt;&gt;"","'"&amp;AY223&amp;"',","'',")&amp;"},","")
     &amp; "}",""),"")),""),"")</f>
        <v>, dropMechanic={LIBSETS_DROP_MECHANIC_MONSTER_NAME}, dropMechanicDropLocationNames={['en']={'The Whisperer','','','','','',},['de']={'Die Flüsterin','','','','','',},}</v>
      </c>
      <c r="BG223" s="21" t="str">
        <f>IF(A223&lt;&gt;"",IF(F223&lt;&gt;"Not in the game (anymore)",
IF(OR(BA223&lt;&gt;"",BB223&lt;&gt;""),", addTooltip={" &amp; IF(BA223&lt;&gt;"","['en']='"&amp; BA223 &amp; "',","")  &amp; IF(AND(BA223&lt;&gt;"",BA223&lt;&gt;BB223), IF(BB223&lt;&gt;"","['de']='"&amp; BB223 &amp; "',",""),"") &amp; "},","")
&amp; "},"
&amp; IF(C223&lt;&gt;"",CONCATENATE(" --",C223," / ",B223,"   [",IF(R223&lt;&gt;"",R223,""),IF(AA223&lt;&gt;"",", "&amp;AA223,""),IF(AG223&lt;&gt;"",", "&amp;AG223,""),IF(AL223&lt;&gt;"",", "&amp;AL223,""),IF(AQ223&lt;&gt;"",", "&amp;AQ223,""),IF(AV223&lt;&gt;"",", "&amp;AV223,""),"]")),""),"")</f>
        <v>}, --Swarm Mother / Schwarmmutter   [Spindleclutch I, Glenumbra, Glenumbra]</v>
      </c>
    </row>
    <row r="224" spans="1:59" x14ac:dyDescent="0.25">
      <c r="A224" s="5">
        <v>268</v>
      </c>
      <c r="B224" t="s">
        <v>1077</v>
      </c>
      <c r="C224" t="s">
        <v>21</v>
      </c>
      <c r="D224" s="3">
        <f>A224</f>
        <v>268</v>
      </c>
      <c r="G224" s="8" t="s">
        <v>1479</v>
      </c>
      <c r="H224" s="93">
        <v>2</v>
      </c>
      <c r="I224" t="s">
        <v>1466</v>
      </c>
      <c r="J224" t="s">
        <v>91</v>
      </c>
      <c r="K224">
        <v>198</v>
      </c>
      <c r="L224">
        <v>198</v>
      </c>
      <c r="M224">
        <v>198</v>
      </c>
      <c r="O224" s="65" t="s">
        <v>61</v>
      </c>
      <c r="Q224" s="3">
        <f>IF(AND(G224&lt;&gt;"LIBSETS_SETTYPE_BATTLEGROUND",G224&lt;&gt;"LIBSETS_SETTYPE_SPECIAL"), IF(R224&lt;&gt;"",VLOOKUP(R224,'ESO zone constants'!$D$3:$H$10001,5,FALSE),""),"")</f>
        <v>63</v>
      </c>
      <c r="R224" t="str">
        <f>IF(AND(O224&lt;&gt;"",NOT(ISERROR(O224))),O224,
IF(AND(P224&lt;&gt;"",ISNUMBER(P224),P224&gt;0,NOT(ISNA(P224))),VLOOKUP(P224,'ESO zone constants'!$A$3:$D$9999,4,FALSE),
IF(AND(K224&lt;&gt;"",K224&gt;0,NOT(ISERROR(K224))),VLOOKUP(K224,'ESO dumped WayshrineInfo'!$K$3:$N$9994,4,FALSE),"")))</f>
        <v>Darkshade Caverns I</v>
      </c>
      <c r="T224" s="19" t="str">
        <f>IF(AND(S224&lt;&gt;"",NOT(ISERROR(S224))),S224,IF(Q224&lt;&gt;"",IF(NOT(ISERROR(VLOOKUP(Q224,'ESO Dungeon constants'!$D$3:$H$9999,5,FALSE))),VLOOKUP(Q224,'ESO Dungeon constants'!$D$3:$I$9999,6,FALSE),VLOOKUP(Q224,'ESO zone constants'!$H$3:$K$9987,4,FALSE)),""))</f>
        <v>DLC_BASE_GAME</v>
      </c>
      <c r="U224" s="3" t="str">
        <f>IF(T224&lt;&gt;"",VLOOKUP(T224,'LibSets constants'!$B$4:$C$1003,2,FALSE),"")</f>
        <v>Included in base game</v>
      </c>
      <c r="V224" s="33" t="s">
        <v>1544</v>
      </c>
      <c r="W224" s="3" t="s">
        <v>21</v>
      </c>
      <c r="X224" s="3" t="s">
        <v>1077</v>
      </c>
      <c r="Y224" s="65"/>
      <c r="Z224" s="3">
        <f>IF(AND(G224&lt;&gt;"LIBSETS_SETTYPE_BATTLEGROUND",G224&lt;&gt;"LIBSETS_SETTYPE_SPECIAL"),
IF(AND(Y224&lt;&gt;"",ISNUMBER(Y224),NOT(ISNA(Y224))),Y224,
   IF(AND(L224&lt;&gt;"",ISNUMBER(L224),L224&gt;0,NOT(ISNA(L224))),VLOOKUP(L224,'ESO dumped WayshrineInfo'!$K$3:$L$9994,2,FALSE),"")
),"")</f>
        <v>57</v>
      </c>
      <c r="AA224" t="str">
        <f>IF(AND(Z224&lt;&gt;"",ISNUMBER(Z224),NOT(ISNA(Z224))),VLOOKUP(Z224,'ESO zone constants'!$A$3:$D$9999,4,FALSE),"")</f>
        <v>Deshaan</v>
      </c>
      <c r="AC224" s="42"/>
      <c r="AD224" s="42"/>
      <c r="AE224" s="42"/>
      <c r="AF224" s="3">
        <f>IF(AND(G224&lt;&gt;"LIBSETS_SETTYPE_BATTLEGROUND",G224&lt;&gt;"LIBSETS_SETTYPE_SPECIAL"),
IF(AND(AE224&lt;&gt;"",ISNUMBER(AE224),NOT(ISNA(AE224))),AE224,
   IF(AND(M224&lt;&gt;"",ISNUMBER(M224),M224&gt;0,NOT(ISNA(M224))),VLOOKUP(M224,'ESO dumped WayshrineInfo'!$K$3:$L$9994,2,FALSE),"")
),"")</f>
        <v>57</v>
      </c>
      <c r="AG224" t="str">
        <f>IF(AND(AF224&lt;&gt;"",ISNUMBER(AF224),NOT(ISNA(AF224))),VLOOKUP(AF224,'ESO zone constants'!$A$3:$D$9999,4,FALSE),"")</f>
        <v>Deshaan</v>
      </c>
      <c r="AH224" s="44"/>
      <c r="AI224" s="42"/>
      <c r="AJ224" s="42"/>
      <c r="AK224" s="3" t="str">
        <f>IF(AND(G224&lt;&gt;"LIBSETS_SETTYPE_BATTLEGROUND",G224&lt;&gt;"LIBSETS_SETTYPE_SPECIAL"),IF(AL224&lt;&gt;"",VLOOKUP(AL224,'ESO zone constants'!$D$3:$H$4953,5,FALSE),""),"")</f>
        <v/>
      </c>
      <c r="AM224" s="44"/>
      <c r="AN224" s="42"/>
      <c r="AO224" s="42"/>
      <c r="AP224" s="3" t="str">
        <f>IF(AND(G224&lt;&gt;"LIBSETS_SETTYPE_BATTLEGROUND",G224&lt;&gt;"LIBSETS_SETTYPE_SPECIAL"),IF(AQ224&lt;&gt;"",VLOOKUP(AQ224,'ESO zone constants'!$D$3:$H$4953,5,FALSE),""),"")</f>
        <v/>
      </c>
      <c r="AR224" s="44"/>
      <c r="AS224" s="42"/>
      <c r="AT224" s="42"/>
      <c r="AU224" s="3" t="str">
        <f>IF(AND(G224&lt;&gt;"LIBSETS_SETTYPE_BATTLEGROUND",G224&lt;&gt;"LIBSETS_SETTYPE_SPECIAL"),IF(AV224&lt;&gt;"",VLOOKUP(AV224,'ESO zone constants'!$D$3:$H$4953,5,FALSE),""),"")</f>
        <v/>
      </c>
      <c r="AW224" s="44"/>
      <c r="AX224" s="42"/>
      <c r="AY224" s="42"/>
      <c r="AZ224" s="83" t="s">
        <v>2667</v>
      </c>
      <c r="BA224" s="83"/>
      <c r="BB224" s="83"/>
      <c r="BC224" s="21" t="str">
        <f>IF(A224="???","--","")&amp;IF(F224&lt;&gt;"Not in the game (anymore)",IF(A224&lt;&gt;"",CONCATENATE("[",A224,"] = {wayshrines={")&amp;IF(K224&lt;&gt;"",CONCATENATE(K224,","),"")&amp;IF(L224&lt;&gt;"",CONCATENATE(L224,","),"")&amp;IF(M224&lt;&gt;"",CONCATENATE(M224,","),"")&amp;CONCATENATE("}")&amp;IF(VALUE(N224)&gt;0,CONCATENATE(", traitsNeeded=",N224),"")&amp;CONCATENATE(", dlcId=",IF(T224&lt;&gt;"",T224,"DLC_BASE_GAME")),""),"")</f>
        <v>[268] = {wayshrines={198,198,198,}, dlcId=DLC_BASE_GAME</v>
      </c>
      <c r="BD224" s="21" t="str">
        <f>IF(F224&lt;&gt;"Not in the game (anymore)",IF(A224&lt;&gt;"",IF(Q224&lt;&gt;"",CONCATENATE(", zoneIds={",Q224),"")&amp;IF(Z224&lt;&gt;"",CONCATENATE(",",Z224),"")&amp;IF(AF224&lt;&gt;"",CONCATENATE(",",AF224),"")&amp;IF(AK224&lt;&gt;"",CONCATENATE(",",AK224),"")&amp;IF(AP224&lt;&gt;"",CONCATENATE(",",AP224),"")&amp;IF(AU224&lt;&gt;"",CONCATENATE(",",AU224),"")&amp;IF(Q224&lt;&gt;"",CONCATENATE("}",""),"")&amp;IF(OR(I224="true",I224="false",I224&lt;&gt;""), CONCATENATE(", veteran=", I224), ""),""),"")</f>
        <v>, zoneIds={63,57,57}, veteran={[EQUIP_TYPE_HEAD]=true, [EQUIP_TYPE_SHOULDERS]=false}</v>
      </c>
      <c r="BE224" s="21" t="str">
        <f>IF(A224&lt;&gt;"",IF(F224&lt;&gt;"Not in the game (anymore)",IF(A224&lt;&gt;"",", setType="&amp;G224,"")&amp;IF(J224="true",", multiTrialSet=true",""),"")
&amp; IF(AND(H224&lt;&gt;"",ISNUMBER(H224)),", undauntedChestId=" &amp; H224,""),"")</f>
        <v>, setType=LIBSETS_SETTYPE_MONSTER, undauntedChestId=2</v>
      </c>
      <c r="BF224" s="21" t="str">
        <f>IF(A224&lt;&gt;"",IF(F224&lt;&gt;"Not in the game (anymore)",IF(AZ224&lt;&gt;"",", isProcSetAllowedInPvP="&amp; AZ224,"")
&amp; IF(F224&lt;&gt;"Not in the game (anymore)",
  IF(V224&lt;&gt;"",", dropMechanic={"&amp;V224&amp;IF(AB224&lt;&gt;"",","&amp;AB224,"")&amp;IF(AH224&lt;&gt;"",","&amp;AH224,"")&amp;IF(AM224&lt;&gt;"",","&amp;AM224,"")&amp;IF(AR224&lt;&gt;"",","&amp;AR224,"")&amp;IF(AW224&lt;&gt;"",","&amp;AW224,"")&amp;"}"
     &amp;IF(OR(W224&lt;&gt;"",AC224&lt;&gt;"",AI224&lt;&gt;"",AN224&lt;&gt;"",AS224&lt;&gt;"",AX224&lt;&gt;"",X224&lt;&gt;"",AD224&lt;&gt;"",AJ224&lt;&gt;"",AO224&lt;&gt;"",AT224&lt;&gt;"",AY224&lt;&gt;""),", dropMechanicDropLocationNames={"
        &amp; IF(OR(W224&lt;&gt;"",AC224&lt;&gt;"",AI224&lt;&gt;"",AN224&lt;&gt;"",AS224&lt;&gt;"",AX224&lt;&gt;""),"['en']={"&amp;IF(W224&lt;&gt;"","'"&amp;W224&amp;"',","'',")&amp;IF(AC224&lt;&gt;"","'"&amp;AC224&amp;"',","'',")&amp;IF(AI224&lt;&gt;"","'"&amp;AI224&amp;"',","'',")&amp;IF(AN224&lt;&gt;"","'"&amp;AN224&amp;"',","'',")&amp;IF(AS224&lt;&gt;"","'"&amp;AS224&amp;"',","'',")&amp;IF(AX224&lt;&gt;"","'"&amp;AX224&amp;"',","'',")&amp;"},","")
        &amp; IF(OR(X224&lt;&gt;"",AD224&lt;&gt;"",AJ224&lt;&gt;"",AO224&lt;&gt;"",AT224&lt;&gt;"",AY224&lt;&gt;""),"['de']={"&amp;IF(X224&lt;&gt;"","'"&amp;X224&amp;"',","'',")&amp;IF(AD224&lt;&gt;"","'"&amp;AD224&amp;"',","'',")&amp;IF(AJ224&lt;&gt;"","'"&amp;AJ224&amp;"',","'',")&amp;IF(AO224&lt;&gt;"","'"&amp;AO224&amp;"',","'',")&amp;IF(AT224&lt;&gt;"","'"&amp;AT224&amp;"',","'',")&amp;IF(AY224&lt;&gt;"","'"&amp;AY224&amp;"',","'',")&amp;"},","")
     &amp; "}",""),"")),""),"")</f>
        <v>, dropMechanic={LIBSETS_DROP_MECHANIC_MONSTER_NAME}, dropMechanicDropLocationNames={['en']={'Sentinel of Rkugamz','','','','','',},['de']={'Wachposten von Rkugamz','','','','','',},}</v>
      </c>
      <c r="BG224" s="21" t="str">
        <f>IF(A224&lt;&gt;"",IF(F224&lt;&gt;"Not in the game (anymore)",
IF(OR(BA224&lt;&gt;"",BB224&lt;&gt;""),", addTooltip={" &amp; IF(BA224&lt;&gt;"","['en']='"&amp; BA224 &amp; "',","")  &amp; IF(AND(BA224&lt;&gt;"",BA224&lt;&gt;BB224), IF(BB224&lt;&gt;"","['de']='"&amp; BB224 &amp; "',",""),"") &amp; "},","")
&amp; "},"
&amp; IF(C224&lt;&gt;"",CONCATENATE(" --",C224," / ",B224,"   [",IF(R224&lt;&gt;"",R224,""),IF(AA224&lt;&gt;"",", "&amp;AA224,""),IF(AG224&lt;&gt;"",", "&amp;AG224,""),IF(AL224&lt;&gt;"",", "&amp;AL224,""),IF(AQ224&lt;&gt;"",", "&amp;AQ224,""),IF(AV224&lt;&gt;"",", "&amp;AV224,""),"]")),""),"")</f>
        <v>}, --Sentinel of Rkugamz / Wachposten von Rkugamz   [Darkshade Caverns I, Deshaan, Deshaan]</v>
      </c>
    </row>
    <row r="225" spans="1:59" x14ac:dyDescent="0.25">
      <c r="A225" s="5">
        <v>269</v>
      </c>
      <c r="B225" t="s">
        <v>1078</v>
      </c>
      <c r="C225" t="s">
        <v>2</v>
      </c>
      <c r="D225" s="3">
        <f>A225</f>
        <v>269</v>
      </c>
      <c r="G225" s="8" t="s">
        <v>1479</v>
      </c>
      <c r="H225" s="93">
        <v>2</v>
      </c>
      <c r="I225" t="s">
        <v>1466</v>
      </c>
      <c r="J225" t="s">
        <v>91</v>
      </c>
      <c r="K225">
        <v>191</v>
      </c>
      <c r="L225">
        <v>191</v>
      </c>
      <c r="M225">
        <v>191</v>
      </c>
      <c r="O225" s="65" t="s">
        <v>43</v>
      </c>
      <c r="Q225" s="3">
        <f>IF(AND(G225&lt;&gt;"LIBSETS_SETTYPE_BATTLEGROUND",G225&lt;&gt;"LIBSETS_SETTYPE_SPECIAL"), IF(R225&lt;&gt;"",VLOOKUP(R225,'ESO zone constants'!$D$3:$H$10001,5,FALSE),""),"")</f>
        <v>126</v>
      </c>
      <c r="R225" t="str">
        <f>IF(AND(O225&lt;&gt;"",NOT(ISERROR(O225))),O225,
IF(AND(P225&lt;&gt;"",ISNUMBER(P225),P225&gt;0,NOT(ISNA(P225))),VLOOKUP(P225,'ESO zone constants'!$A$3:$D$9999,4,FALSE),
IF(AND(K225&lt;&gt;"",K225&gt;0,NOT(ISERROR(K225))),VLOOKUP(K225,'ESO dumped WayshrineInfo'!$K$3:$N$9994,4,FALSE),"")))</f>
        <v>Elden Hollow I</v>
      </c>
      <c r="T225" s="19" t="str">
        <f>IF(AND(S225&lt;&gt;"",NOT(ISERROR(S225))),S225,IF(Q225&lt;&gt;"",IF(NOT(ISERROR(VLOOKUP(Q225,'ESO Dungeon constants'!$D$3:$H$9999,5,FALSE))),VLOOKUP(Q225,'ESO Dungeon constants'!$D$3:$I$9999,6,FALSE),VLOOKUP(Q225,'ESO zone constants'!$H$3:$K$9987,4,FALSE)),""))</f>
        <v>DLC_BASE_GAME</v>
      </c>
      <c r="U225" s="3" t="str">
        <f>IF(T225&lt;&gt;"",VLOOKUP(T225,'LibSets constants'!$B$4:$C$1003,2,FALSE),"")</f>
        <v>Included in base game</v>
      </c>
      <c r="V225" s="33" t="s">
        <v>1544</v>
      </c>
      <c r="W225" s="3" t="s">
        <v>1548</v>
      </c>
      <c r="X225" s="3" t="s">
        <v>1643</v>
      </c>
      <c r="Y225" s="65"/>
      <c r="Z225" s="3">
        <f>IF(AND(G225&lt;&gt;"LIBSETS_SETTYPE_BATTLEGROUND",G225&lt;&gt;"LIBSETS_SETTYPE_SPECIAL"),
IF(AND(Y225&lt;&gt;"",ISNUMBER(Y225),NOT(ISNA(Y225))),Y225,
   IF(AND(L225&lt;&gt;"",ISNUMBER(L225),L225&gt;0,NOT(ISNA(L225))),VLOOKUP(L225,'ESO dumped WayshrineInfo'!$K$3:$L$9994,2,FALSE),"")
),"")</f>
        <v>383</v>
      </c>
      <c r="AA225" t="str">
        <f>IF(AND(Z225&lt;&gt;"",ISNUMBER(Z225),NOT(ISNA(Z225))),VLOOKUP(Z225,'ESO zone constants'!$A$3:$D$9999,4,FALSE),"")</f>
        <v>Grahtwood</v>
      </c>
      <c r="AC225" s="42"/>
      <c r="AD225" s="42"/>
      <c r="AE225" s="42"/>
      <c r="AF225" s="3">
        <f>IF(AND(G225&lt;&gt;"LIBSETS_SETTYPE_BATTLEGROUND",G225&lt;&gt;"LIBSETS_SETTYPE_SPECIAL"),
IF(AND(AE225&lt;&gt;"",ISNUMBER(AE225),NOT(ISNA(AE225))),AE225,
   IF(AND(M225&lt;&gt;"",ISNUMBER(M225),M225&gt;0,NOT(ISNA(M225))),VLOOKUP(M225,'ESO dumped WayshrineInfo'!$K$3:$L$9994,2,FALSE),"")
),"")</f>
        <v>383</v>
      </c>
      <c r="AG225" t="str">
        <f>IF(AND(AF225&lt;&gt;"",ISNUMBER(AF225),NOT(ISNA(AF225))),VLOOKUP(AF225,'ESO zone constants'!$A$3:$D$9999,4,FALSE),"")</f>
        <v>Grahtwood</v>
      </c>
      <c r="AH225" s="44"/>
      <c r="AI225" s="42"/>
      <c r="AJ225" s="42"/>
      <c r="AK225" s="3" t="str">
        <f>IF(AND(G225&lt;&gt;"LIBSETS_SETTYPE_BATTLEGROUND",G225&lt;&gt;"LIBSETS_SETTYPE_SPECIAL"),IF(AL225&lt;&gt;"",VLOOKUP(AL225,'ESO zone constants'!$D$3:$H$4953,5,FALSE),""),"")</f>
        <v/>
      </c>
      <c r="AM225" s="44"/>
      <c r="AN225" s="42"/>
      <c r="AO225" s="42"/>
      <c r="AP225" s="3" t="str">
        <f>IF(AND(G225&lt;&gt;"LIBSETS_SETTYPE_BATTLEGROUND",G225&lt;&gt;"LIBSETS_SETTYPE_SPECIAL"),IF(AQ225&lt;&gt;"",VLOOKUP(AQ225,'ESO zone constants'!$D$3:$H$4953,5,FALSE),""),"")</f>
        <v/>
      </c>
      <c r="AR225" s="44"/>
      <c r="AS225" s="42"/>
      <c r="AT225" s="42"/>
      <c r="AU225" s="3" t="str">
        <f>IF(AND(G225&lt;&gt;"LIBSETS_SETTYPE_BATTLEGROUND",G225&lt;&gt;"LIBSETS_SETTYPE_SPECIAL"),IF(AV225&lt;&gt;"",VLOOKUP(AV225,'ESO zone constants'!$D$3:$H$4953,5,FALSE),""),"")</f>
        <v/>
      </c>
      <c r="AW225" s="44"/>
      <c r="AX225" s="42"/>
      <c r="AY225" s="42"/>
      <c r="AZ225" s="83" t="s">
        <v>2667</v>
      </c>
      <c r="BA225" s="83"/>
      <c r="BB225" s="83"/>
      <c r="BC225" s="21" t="str">
        <f>IF(A225="???","--","")&amp;IF(F225&lt;&gt;"Not in the game (anymore)",IF(A225&lt;&gt;"",CONCATENATE("[",A225,"] = {wayshrines={")&amp;IF(K225&lt;&gt;"",CONCATENATE(K225,","),"")&amp;IF(L225&lt;&gt;"",CONCATENATE(L225,","),"")&amp;IF(M225&lt;&gt;"",CONCATENATE(M225,","),"")&amp;CONCATENATE("}")&amp;IF(VALUE(N225)&gt;0,CONCATENATE(", traitsNeeded=",N225),"")&amp;CONCATENATE(", dlcId=",IF(T225&lt;&gt;"",T225,"DLC_BASE_GAME")),""),"")</f>
        <v>[269] = {wayshrines={191,191,191,}, dlcId=DLC_BASE_GAME</v>
      </c>
      <c r="BD225" s="21" t="str">
        <f>IF(F225&lt;&gt;"Not in the game (anymore)",IF(A225&lt;&gt;"",IF(Q225&lt;&gt;"",CONCATENATE(", zoneIds={",Q225),"")&amp;IF(Z225&lt;&gt;"",CONCATENATE(",",Z225),"")&amp;IF(AF225&lt;&gt;"",CONCATENATE(",",AF225),"")&amp;IF(AK225&lt;&gt;"",CONCATENATE(",",AK225),"")&amp;IF(AP225&lt;&gt;"",CONCATENATE(",",AP225),"")&amp;IF(AU225&lt;&gt;"",CONCATENATE(",",AU225),"")&amp;IF(Q225&lt;&gt;"",CONCATENATE("}",""),"")&amp;IF(OR(I225="true",I225="false",I225&lt;&gt;""), CONCATENATE(", veteran=", I225), ""),""),"")</f>
        <v>, zoneIds={126,383,383}, veteran={[EQUIP_TYPE_HEAD]=true, [EQUIP_TYPE_SHOULDERS]=false}</v>
      </c>
      <c r="BE225" s="21" t="str">
        <f>IF(A225&lt;&gt;"",IF(F225&lt;&gt;"Not in the game (anymore)",IF(A225&lt;&gt;"",", setType="&amp;G225,"")&amp;IF(J225="true",", multiTrialSet=true",""),"")
&amp; IF(AND(H225&lt;&gt;"",ISNUMBER(H225)),", undauntedChestId=" &amp; H225,""),"")</f>
        <v>, setType=LIBSETS_SETTYPE_MONSTER, undauntedChestId=2</v>
      </c>
      <c r="BF225" s="21" t="str">
        <f>IF(A225&lt;&gt;"",IF(F225&lt;&gt;"Not in the game (anymore)",IF(AZ225&lt;&gt;"",", isProcSetAllowedInPvP="&amp; AZ225,"")
&amp; IF(F225&lt;&gt;"Not in the game (anymore)",
  IF(V225&lt;&gt;"",", dropMechanic={"&amp;V225&amp;IF(AB225&lt;&gt;"",","&amp;AB225,"")&amp;IF(AH225&lt;&gt;"",","&amp;AH225,"")&amp;IF(AM225&lt;&gt;"",","&amp;AM225,"")&amp;IF(AR225&lt;&gt;"",","&amp;AR225,"")&amp;IF(AW225&lt;&gt;"",","&amp;AW225,"")&amp;"}"
     &amp;IF(OR(W225&lt;&gt;"",AC225&lt;&gt;"",AI225&lt;&gt;"",AN225&lt;&gt;"",AS225&lt;&gt;"",AX225&lt;&gt;"",X225&lt;&gt;"",AD225&lt;&gt;"",AJ225&lt;&gt;"",AO225&lt;&gt;"",AT225&lt;&gt;"",AY225&lt;&gt;""),", dropMechanicDropLocationNames={"
        &amp; IF(OR(W225&lt;&gt;"",AC225&lt;&gt;"",AI225&lt;&gt;"",AN225&lt;&gt;"",AS225&lt;&gt;"",AX225&lt;&gt;""),"['en']={"&amp;IF(W225&lt;&gt;"","'"&amp;W225&amp;"',","'',")&amp;IF(AC225&lt;&gt;"","'"&amp;AC225&amp;"',","'',")&amp;IF(AI225&lt;&gt;"","'"&amp;AI225&amp;"',","'',")&amp;IF(AN225&lt;&gt;"","'"&amp;AN225&amp;"',","'',")&amp;IF(AS225&lt;&gt;"","'"&amp;AS225&amp;"',","'',")&amp;IF(AX225&lt;&gt;"","'"&amp;AX225&amp;"',","'',")&amp;"},","")
        &amp; IF(OR(X225&lt;&gt;"",AD225&lt;&gt;"",AJ225&lt;&gt;"",AO225&lt;&gt;"",AT225&lt;&gt;"",AY225&lt;&gt;""),"['de']={"&amp;IF(X225&lt;&gt;"","'"&amp;X225&amp;"',","'',")&amp;IF(AD225&lt;&gt;"","'"&amp;AD225&amp;"',","'',")&amp;IF(AJ225&lt;&gt;"","'"&amp;AJ225&amp;"',","'',")&amp;IF(AO225&lt;&gt;"","'"&amp;AO225&amp;"',","'',")&amp;IF(AT225&lt;&gt;"","'"&amp;AT225&amp;"',","'',")&amp;IF(AY225&lt;&gt;"","'"&amp;AY225&amp;"',","'',")&amp;"},","")
     &amp; "}",""),"")),""),"")</f>
        <v>, dropMechanic={LIBSETS_DROP_MECHANIC_MONSTER_NAME}, dropMechanicDropLocationNames={['en']={'Canonreeve Oraneth','','','','','',},['de']={'Stiftsvogt Oraneth','','','','','',},}</v>
      </c>
      <c r="BG225" s="21" t="str">
        <f>IF(A225&lt;&gt;"",IF(F225&lt;&gt;"Not in the game (anymore)",
IF(OR(BA225&lt;&gt;"",BB225&lt;&gt;""),", addTooltip={" &amp; IF(BA225&lt;&gt;"","['en']='"&amp; BA225 &amp; "',","")  &amp; IF(AND(BA225&lt;&gt;"",BA225&lt;&gt;BB225), IF(BB225&lt;&gt;"","['de']='"&amp; BB225 &amp; "',",""),"") &amp; "},","")
&amp; "},"
&amp; IF(C225&lt;&gt;"",CONCATENATE(" --",C225," / ",B225,"   [",IF(R225&lt;&gt;"",R225,""),IF(AA225&lt;&gt;"",", "&amp;AA225,""),IF(AG225&lt;&gt;"",", "&amp;AG225,""),IF(AL225&lt;&gt;"",", "&amp;AL225,""),IF(AQ225&lt;&gt;"",", "&amp;AQ225,""),IF(AV225&lt;&gt;"",", "&amp;AV225,""),"]")),""),"")</f>
        <v>}, --Chokethorn / Würgedorn   [Elden Hollow I, Grahtwood, Grahtwood]</v>
      </c>
    </row>
    <row r="226" spans="1:59" x14ac:dyDescent="0.25">
      <c r="A226" s="5">
        <v>270</v>
      </c>
      <c r="B226" t="s">
        <v>1079</v>
      </c>
      <c r="C226" t="s">
        <v>23</v>
      </c>
      <c r="D226" s="3">
        <f>A226</f>
        <v>270</v>
      </c>
      <c r="G226" s="8" t="s">
        <v>1479</v>
      </c>
      <c r="H226" s="93">
        <v>2</v>
      </c>
      <c r="I226" t="s">
        <v>1466</v>
      </c>
      <c r="J226" t="s">
        <v>91</v>
      </c>
      <c r="K226">
        <v>189</v>
      </c>
      <c r="L226">
        <v>189</v>
      </c>
      <c r="M226">
        <v>189</v>
      </c>
      <c r="O226" s="65" t="s">
        <v>62</v>
      </c>
      <c r="Q226" s="3">
        <f>IF(AND(G226&lt;&gt;"LIBSETS_SETTYPE_BATTLEGROUND",G226&lt;&gt;"LIBSETS_SETTYPE_SPECIAL"), IF(R226&lt;&gt;"",VLOOKUP(R226,'ESO zone constants'!$D$3:$H$10001,5,FALSE),""),"")</f>
        <v>146</v>
      </c>
      <c r="R226" t="str">
        <f>IF(AND(O226&lt;&gt;"",NOT(ISERROR(O226))),O226,
IF(AND(P226&lt;&gt;"",ISNUMBER(P226),P226&gt;0,NOT(ISNA(P226))),VLOOKUP(P226,'ESO zone constants'!$A$3:$D$9999,4,FALSE),
IF(AND(K226&lt;&gt;"",K226&gt;0,NOT(ISERROR(K226))),VLOOKUP(K226,'ESO dumped WayshrineInfo'!$K$3:$N$9994,4,FALSE),"")))</f>
        <v>Wayrest Sewers I</v>
      </c>
      <c r="T226" s="19" t="str">
        <f>IF(AND(S226&lt;&gt;"",NOT(ISERROR(S226))),S226,IF(Q226&lt;&gt;"",IF(NOT(ISERROR(VLOOKUP(Q226,'ESO Dungeon constants'!$D$3:$H$9999,5,FALSE))),VLOOKUP(Q226,'ESO Dungeon constants'!$D$3:$I$9999,6,FALSE),VLOOKUP(Q226,'ESO zone constants'!$H$3:$K$9987,4,FALSE)),""))</f>
        <v>DLC_BASE_GAME</v>
      </c>
      <c r="U226" s="3" t="str">
        <f>IF(T226&lt;&gt;"",VLOOKUP(T226,'LibSets constants'!$B$4:$C$1003,2,FALSE),"")</f>
        <v>Included in base game</v>
      </c>
      <c r="V226" s="33" t="s">
        <v>1544</v>
      </c>
      <c r="W226" s="3" t="s">
        <v>1646</v>
      </c>
      <c r="X226" s="3" t="s">
        <v>1647</v>
      </c>
      <c r="Y226" s="65"/>
      <c r="Z226" s="3">
        <f>IF(AND(G226&lt;&gt;"LIBSETS_SETTYPE_BATTLEGROUND",G226&lt;&gt;"LIBSETS_SETTYPE_SPECIAL"),
IF(AND(Y226&lt;&gt;"",ISNUMBER(Y226),NOT(ISNA(Y226))),Y226,
   IF(AND(L226&lt;&gt;"",ISNUMBER(L226),L226&gt;0,NOT(ISNA(L226))),VLOOKUP(L226,'ESO dumped WayshrineInfo'!$K$3:$L$9994,2,FALSE),"")
),"")</f>
        <v>19</v>
      </c>
      <c r="AA226" t="str">
        <f>IF(AND(Z226&lt;&gt;"",ISNUMBER(Z226),NOT(ISNA(Z226))),VLOOKUP(Z226,'ESO zone constants'!$A$3:$D$9999,4,FALSE),"")</f>
        <v>Stormhaven</v>
      </c>
      <c r="AC226" s="42"/>
      <c r="AD226" s="42"/>
      <c r="AE226" s="42"/>
      <c r="AF226" s="3">
        <f>IF(AND(G226&lt;&gt;"LIBSETS_SETTYPE_BATTLEGROUND",G226&lt;&gt;"LIBSETS_SETTYPE_SPECIAL"),
IF(AND(AE226&lt;&gt;"",ISNUMBER(AE226),NOT(ISNA(AE226))),AE226,
   IF(AND(M226&lt;&gt;"",ISNUMBER(M226),M226&gt;0,NOT(ISNA(M226))),VLOOKUP(M226,'ESO dumped WayshrineInfo'!$K$3:$L$9994,2,FALSE),"")
),"")</f>
        <v>19</v>
      </c>
      <c r="AG226" t="str">
        <f>IF(AND(AF226&lt;&gt;"",ISNUMBER(AF226),NOT(ISNA(AF226))),VLOOKUP(AF226,'ESO zone constants'!$A$3:$D$9999,4,FALSE),"")</f>
        <v>Stormhaven</v>
      </c>
      <c r="AH226" s="44"/>
      <c r="AI226" s="42"/>
      <c r="AJ226" s="42"/>
      <c r="AK226" s="3" t="str">
        <f>IF(AND(G226&lt;&gt;"LIBSETS_SETTYPE_BATTLEGROUND",G226&lt;&gt;"LIBSETS_SETTYPE_SPECIAL"),IF(AL226&lt;&gt;"",VLOOKUP(AL226,'ESO zone constants'!$D$3:$H$4953,5,FALSE),""),"")</f>
        <v/>
      </c>
      <c r="AM226" s="44"/>
      <c r="AN226" s="42"/>
      <c r="AO226" s="42"/>
      <c r="AP226" s="3" t="str">
        <f>IF(AND(G226&lt;&gt;"LIBSETS_SETTYPE_BATTLEGROUND",G226&lt;&gt;"LIBSETS_SETTYPE_SPECIAL"),IF(AQ226&lt;&gt;"",VLOOKUP(AQ226,'ESO zone constants'!$D$3:$H$4953,5,FALSE),""),"")</f>
        <v/>
      </c>
      <c r="AR226" s="44"/>
      <c r="AS226" s="42"/>
      <c r="AT226" s="42"/>
      <c r="AU226" s="3" t="str">
        <f>IF(AND(G226&lt;&gt;"LIBSETS_SETTYPE_BATTLEGROUND",G226&lt;&gt;"LIBSETS_SETTYPE_SPECIAL"),IF(AV226&lt;&gt;"",VLOOKUP(AV226,'ESO zone constants'!$D$3:$H$4953,5,FALSE),""),"")</f>
        <v/>
      </c>
      <c r="AW226" s="44"/>
      <c r="AX226" s="42"/>
      <c r="AY226" s="42"/>
      <c r="AZ226" s="83" t="s">
        <v>2667</v>
      </c>
      <c r="BA226" s="83"/>
      <c r="BB226" s="83"/>
      <c r="BC226" s="21" t="str">
        <f>IF(A226="???","--","")&amp;IF(F226&lt;&gt;"Not in the game (anymore)",IF(A226&lt;&gt;"",CONCATENATE("[",A226,"] = {wayshrines={")&amp;IF(K226&lt;&gt;"",CONCATENATE(K226,","),"")&amp;IF(L226&lt;&gt;"",CONCATENATE(L226,","),"")&amp;IF(M226&lt;&gt;"",CONCATENATE(M226,","),"")&amp;CONCATENATE("}")&amp;IF(VALUE(N226)&gt;0,CONCATENATE(", traitsNeeded=",N226),"")&amp;CONCATENATE(", dlcId=",IF(T226&lt;&gt;"",T226,"DLC_BASE_GAME")),""),"")</f>
        <v>[270] = {wayshrines={189,189,189,}, dlcId=DLC_BASE_GAME</v>
      </c>
      <c r="BD226" s="21" t="str">
        <f>IF(F226&lt;&gt;"Not in the game (anymore)",IF(A226&lt;&gt;"",IF(Q226&lt;&gt;"",CONCATENATE(", zoneIds={",Q226),"")&amp;IF(Z226&lt;&gt;"",CONCATENATE(",",Z226),"")&amp;IF(AF226&lt;&gt;"",CONCATENATE(",",AF226),"")&amp;IF(AK226&lt;&gt;"",CONCATENATE(",",AK226),"")&amp;IF(AP226&lt;&gt;"",CONCATENATE(",",AP226),"")&amp;IF(AU226&lt;&gt;"",CONCATENATE(",",AU226),"")&amp;IF(Q226&lt;&gt;"",CONCATENATE("}",""),"")&amp;IF(OR(I226="true",I226="false",I226&lt;&gt;""), CONCATENATE(", veteran=", I226), ""),""),"")</f>
        <v>, zoneIds={146,19,19}, veteran={[EQUIP_TYPE_HEAD]=true, [EQUIP_TYPE_SHOULDERS]=false}</v>
      </c>
      <c r="BE226" s="21" t="str">
        <f>IF(A226&lt;&gt;"",IF(F226&lt;&gt;"Not in the game (anymore)",IF(A226&lt;&gt;"",", setType="&amp;G226,"")&amp;IF(J226="true",", multiTrialSet=true",""),"")
&amp; IF(AND(H226&lt;&gt;"",ISNUMBER(H226)),", undauntedChestId=" &amp; H226,""),"")</f>
        <v>, setType=LIBSETS_SETTYPE_MONSTER, undauntedChestId=2</v>
      </c>
      <c r="BF226" s="21" t="str">
        <f>IF(A226&lt;&gt;"",IF(F226&lt;&gt;"Not in the game (anymore)",IF(AZ226&lt;&gt;"",", isProcSetAllowedInPvP="&amp; AZ226,"")
&amp; IF(F226&lt;&gt;"Not in the game (anymore)",
  IF(V226&lt;&gt;"",", dropMechanic={"&amp;V226&amp;IF(AB226&lt;&gt;"",","&amp;AB226,"")&amp;IF(AH226&lt;&gt;"",","&amp;AH226,"")&amp;IF(AM226&lt;&gt;"",","&amp;AM226,"")&amp;IF(AR226&lt;&gt;"",","&amp;AR226,"")&amp;IF(AW226&lt;&gt;"",","&amp;AW226,"")&amp;"}"
     &amp;IF(OR(W226&lt;&gt;"",AC226&lt;&gt;"",AI226&lt;&gt;"",AN226&lt;&gt;"",AS226&lt;&gt;"",AX226&lt;&gt;"",X226&lt;&gt;"",AD226&lt;&gt;"",AJ226&lt;&gt;"",AO226&lt;&gt;"",AT226&lt;&gt;"",AY226&lt;&gt;""),", dropMechanicDropLocationNames={"
        &amp; IF(OR(W226&lt;&gt;"",AC226&lt;&gt;"",AI226&lt;&gt;"",AN226&lt;&gt;"",AS226&lt;&gt;"",AX226&lt;&gt;""),"['en']={"&amp;IF(W226&lt;&gt;"","'"&amp;W226&amp;"',","'',")&amp;IF(AC226&lt;&gt;"","'"&amp;AC226&amp;"',","'',")&amp;IF(AI226&lt;&gt;"","'"&amp;AI226&amp;"',","'',")&amp;IF(AN226&lt;&gt;"","'"&amp;AN226&amp;"',","'',")&amp;IF(AS226&lt;&gt;"","'"&amp;AS226&amp;"',","'',")&amp;IF(AX226&lt;&gt;"","'"&amp;AX226&amp;"',","'',")&amp;"},","")
        &amp; IF(OR(X226&lt;&gt;"",AD226&lt;&gt;"",AJ226&lt;&gt;"",AO226&lt;&gt;"",AT226&lt;&gt;"",AY226&lt;&gt;""),"['de']={"&amp;IF(X226&lt;&gt;"","'"&amp;X226&amp;"',","'',")&amp;IF(AD226&lt;&gt;"","'"&amp;AD226&amp;"',","'',")&amp;IF(AJ226&lt;&gt;"","'"&amp;AJ226&amp;"',","'',")&amp;IF(AO226&lt;&gt;"","'"&amp;AO226&amp;"',","'',")&amp;IF(AT226&lt;&gt;"","'"&amp;AT226&amp;"',","'',")&amp;IF(AY226&lt;&gt;"","'"&amp;AY226&amp;"',","'',")&amp;"},","")
     &amp; "}",""),"")),""),"")</f>
        <v>, dropMechanic={LIBSETS_DROP_MECHANIC_MONSTER_NAME}, dropMechanicDropLocationNames={['en']={'Varaine and Allene Pellingare','','','','','',},['de']={'Varaine und Allene Pellingare','','','','','',},}</v>
      </c>
      <c r="BG226" s="21" t="str">
        <f>IF(A226&lt;&gt;"",IF(F226&lt;&gt;"Not in the game (anymore)",
IF(OR(BA226&lt;&gt;"",BB226&lt;&gt;""),", addTooltip={" &amp; IF(BA226&lt;&gt;"","['en']='"&amp; BA226 &amp; "',","")  &amp; IF(AND(BA226&lt;&gt;"",BA226&lt;&gt;BB226), IF(BB226&lt;&gt;"","['de']='"&amp; BB226 &amp; "',",""),"") &amp; "},","")
&amp; "},"
&amp; IF(C226&lt;&gt;"",CONCATENATE(" --",C226," / ",B226,"   [",IF(R226&lt;&gt;"",R226,""),IF(AA226&lt;&gt;"",", "&amp;AA226,""),IF(AG226&lt;&gt;"",", "&amp;AG226,""),IF(AL226&lt;&gt;"",", "&amp;AL226,""),IF(AQ226&lt;&gt;"",", "&amp;AQ226,""),IF(AV226&lt;&gt;"",", "&amp;AV226,""),"]")),""),"")</f>
        <v>}, --Slimecraw / Schleimkropf   [Wayrest Sewers I, Stormhaven, Stormhaven]</v>
      </c>
    </row>
    <row r="227" spans="1:59" x14ac:dyDescent="0.25">
      <c r="A227" s="5">
        <v>271</v>
      </c>
      <c r="B227" t="s">
        <v>20</v>
      </c>
      <c r="C227" t="s">
        <v>20</v>
      </c>
      <c r="D227" s="3">
        <f>A227</f>
        <v>271</v>
      </c>
      <c r="G227" s="8" t="s">
        <v>1479</v>
      </c>
      <c r="H227" s="93">
        <v>1</v>
      </c>
      <c r="I227" t="s">
        <v>1466</v>
      </c>
      <c r="J227" t="s">
        <v>91</v>
      </c>
      <c r="K227">
        <v>192</v>
      </c>
      <c r="L227">
        <v>192</v>
      </c>
      <c r="M227">
        <v>192</v>
      </c>
      <c r="O227" s="65" t="s">
        <v>60</v>
      </c>
      <c r="Q227" s="3">
        <f>IF(AND(G227&lt;&gt;"LIBSETS_SETTYPE_BATTLEGROUND",G227&lt;&gt;"LIBSETS_SETTYPE_SPECIAL"), IF(R227&lt;&gt;"",VLOOKUP(R227,'ESO zone constants'!$D$3:$H$10001,5,FALSE),""),"")</f>
        <v>148</v>
      </c>
      <c r="R227" t="str">
        <f>IF(AND(O227&lt;&gt;"",NOT(ISERROR(O227))),O227,
IF(AND(P227&lt;&gt;"",ISNUMBER(P227),P227&gt;0,NOT(ISNA(P227))),VLOOKUP(P227,'ESO zone constants'!$A$3:$D$9999,4,FALSE),
IF(AND(K227&lt;&gt;"",K227&gt;0,NOT(ISERROR(K227))),VLOOKUP(K227,'ESO dumped WayshrineInfo'!$K$3:$N$9994,4,FALSE),"")))</f>
        <v>Arx Corinium</v>
      </c>
      <c r="T227" s="19" t="str">
        <f>IF(AND(S227&lt;&gt;"",NOT(ISERROR(S227))),S227,IF(Q227&lt;&gt;"",IF(NOT(ISERROR(VLOOKUP(Q227,'ESO Dungeon constants'!$D$3:$H$9999,5,FALSE))),VLOOKUP(Q227,'ESO Dungeon constants'!$D$3:$I$9999,6,FALSE),VLOOKUP(Q227,'ESO zone constants'!$H$3:$K$9987,4,FALSE)),""))</f>
        <v>DLC_BASE_GAME</v>
      </c>
      <c r="U227" s="3" t="str">
        <f>IF(T227&lt;&gt;"",VLOOKUP(T227,'LibSets constants'!$B$4:$C$1003,2,FALSE),"")</f>
        <v>Included in base game</v>
      </c>
      <c r="V227" s="33" t="s">
        <v>1544</v>
      </c>
      <c r="W227" s="3" t="s">
        <v>1549</v>
      </c>
      <c r="X227" s="3" t="s">
        <v>1625</v>
      </c>
      <c r="Y227" s="65"/>
      <c r="Z227" s="3">
        <f>IF(AND(G227&lt;&gt;"LIBSETS_SETTYPE_BATTLEGROUND",G227&lt;&gt;"LIBSETS_SETTYPE_SPECIAL"),
IF(AND(Y227&lt;&gt;"",ISNUMBER(Y227),NOT(ISNA(Y227))),Y227,
   IF(AND(L227&lt;&gt;"",ISNUMBER(L227),L227&gt;0,NOT(ISNA(L227))),VLOOKUP(L227,'ESO dumped WayshrineInfo'!$K$3:$L$9994,2,FALSE),"")
),"")</f>
        <v>117</v>
      </c>
      <c r="AA227" t="str">
        <f>IF(AND(Z227&lt;&gt;"",ISNUMBER(Z227),NOT(ISNA(Z227))),VLOOKUP(Z227,'ESO zone constants'!$A$3:$D$9999,4,FALSE),"")</f>
        <v>Shadowfen</v>
      </c>
      <c r="AC227" s="42"/>
      <c r="AD227" s="42"/>
      <c r="AE227" s="42"/>
      <c r="AF227" s="3">
        <f>IF(AND(G227&lt;&gt;"LIBSETS_SETTYPE_BATTLEGROUND",G227&lt;&gt;"LIBSETS_SETTYPE_SPECIAL"),
IF(AND(AE227&lt;&gt;"",ISNUMBER(AE227),NOT(ISNA(AE227))),AE227,
   IF(AND(M227&lt;&gt;"",ISNUMBER(M227),M227&gt;0,NOT(ISNA(M227))),VLOOKUP(M227,'ESO dumped WayshrineInfo'!$K$3:$L$9994,2,FALSE),"")
),"")</f>
        <v>117</v>
      </c>
      <c r="AG227" t="str">
        <f>IF(AND(AF227&lt;&gt;"",ISNUMBER(AF227),NOT(ISNA(AF227))),VLOOKUP(AF227,'ESO zone constants'!$A$3:$D$9999,4,FALSE),"")</f>
        <v>Shadowfen</v>
      </c>
      <c r="AH227" s="44"/>
      <c r="AI227" s="42"/>
      <c r="AJ227" s="42"/>
      <c r="AK227" s="3" t="str">
        <f>IF(AND(G227&lt;&gt;"LIBSETS_SETTYPE_BATTLEGROUND",G227&lt;&gt;"LIBSETS_SETTYPE_SPECIAL"),IF(AL227&lt;&gt;"",VLOOKUP(AL227,'ESO zone constants'!$D$3:$H$4953,5,FALSE),""),"")</f>
        <v/>
      </c>
      <c r="AM227" s="44"/>
      <c r="AN227" s="42"/>
      <c r="AO227" s="42"/>
      <c r="AP227" s="3" t="str">
        <f>IF(AND(G227&lt;&gt;"LIBSETS_SETTYPE_BATTLEGROUND",G227&lt;&gt;"LIBSETS_SETTYPE_SPECIAL"),IF(AQ227&lt;&gt;"",VLOOKUP(AQ227,'ESO zone constants'!$D$3:$H$4953,5,FALSE),""),"")</f>
        <v/>
      </c>
      <c r="AR227" s="44"/>
      <c r="AS227" s="42"/>
      <c r="AT227" s="42"/>
      <c r="AU227" s="3" t="str">
        <f>IF(AND(G227&lt;&gt;"LIBSETS_SETTYPE_BATTLEGROUND",G227&lt;&gt;"LIBSETS_SETTYPE_SPECIAL"),IF(AV227&lt;&gt;"",VLOOKUP(AV227,'ESO zone constants'!$D$3:$H$4953,5,FALSE),""),"")</f>
        <v/>
      </c>
      <c r="AW227" s="44"/>
      <c r="AX227" s="42"/>
      <c r="AY227" s="42"/>
      <c r="AZ227" s="83" t="s">
        <v>2667</v>
      </c>
      <c r="BA227" s="83"/>
      <c r="BB227" s="83"/>
      <c r="BC227" s="21" t="str">
        <f>IF(A227="???","--","")&amp;IF(F227&lt;&gt;"Not in the game (anymore)",IF(A227&lt;&gt;"",CONCATENATE("[",A227,"] = {wayshrines={")&amp;IF(K227&lt;&gt;"",CONCATENATE(K227,","),"")&amp;IF(L227&lt;&gt;"",CONCATENATE(L227,","),"")&amp;IF(M227&lt;&gt;"",CONCATENATE(M227,","),"")&amp;CONCATENATE("}")&amp;IF(VALUE(N227)&gt;0,CONCATENATE(", traitsNeeded=",N227),"")&amp;CONCATENATE(", dlcId=",IF(T227&lt;&gt;"",T227,"DLC_BASE_GAME")),""),"")</f>
        <v>[271] = {wayshrines={192,192,192,}, dlcId=DLC_BASE_GAME</v>
      </c>
      <c r="BD227" s="21" t="str">
        <f>IF(F227&lt;&gt;"Not in the game (anymore)",IF(A227&lt;&gt;"",IF(Q227&lt;&gt;"",CONCATENATE(", zoneIds={",Q227),"")&amp;IF(Z227&lt;&gt;"",CONCATENATE(",",Z227),"")&amp;IF(AF227&lt;&gt;"",CONCATENATE(",",AF227),"")&amp;IF(AK227&lt;&gt;"",CONCATENATE(",",AK227),"")&amp;IF(AP227&lt;&gt;"",CONCATENATE(",",AP227),"")&amp;IF(AU227&lt;&gt;"",CONCATENATE(",",AU227),"")&amp;IF(Q227&lt;&gt;"",CONCATENATE("}",""),"")&amp;IF(OR(I227="true",I227="false",I227&lt;&gt;""), CONCATENATE(", veteran=", I227), ""),""),"")</f>
        <v>, zoneIds={148,117,117}, veteran={[EQUIP_TYPE_HEAD]=true, [EQUIP_TYPE_SHOULDERS]=false}</v>
      </c>
      <c r="BE227" s="21" t="str">
        <f>IF(A227&lt;&gt;"",IF(F227&lt;&gt;"Not in the game (anymore)",IF(A227&lt;&gt;"",", setType="&amp;G227,"")&amp;IF(J227="true",", multiTrialSet=true",""),"")
&amp; IF(AND(H227&lt;&gt;"",ISNUMBER(H227)),", undauntedChestId=" &amp; H227,""),"")</f>
        <v>, setType=LIBSETS_SETTYPE_MONSTER, undauntedChestId=1</v>
      </c>
      <c r="BF227" s="21" t="str">
        <f>IF(A227&lt;&gt;"",IF(F227&lt;&gt;"Not in the game (anymore)",IF(AZ227&lt;&gt;"",", isProcSetAllowedInPvP="&amp; AZ227,"")
&amp; IF(F227&lt;&gt;"Not in the game (anymore)",
  IF(V227&lt;&gt;"",", dropMechanic={"&amp;V227&amp;IF(AB227&lt;&gt;"",","&amp;AB227,"")&amp;IF(AH227&lt;&gt;"",","&amp;AH227,"")&amp;IF(AM227&lt;&gt;"",","&amp;AM227,"")&amp;IF(AR227&lt;&gt;"",","&amp;AR227,"")&amp;IF(AW227&lt;&gt;"",","&amp;AW227,"")&amp;"}"
     &amp;IF(OR(W227&lt;&gt;"",AC227&lt;&gt;"",AI227&lt;&gt;"",AN227&lt;&gt;"",AS227&lt;&gt;"",AX227&lt;&gt;"",X227&lt;&gt;"",AD227&lt;&gt;"",AJ227&lt;&gt;"",AO227&lt;&gt;"",AT227&lt;&gt;"",AY227&lt;&gt;""),", dropMechanicDropLocationNames={"
        &amp; IF(OR(W227&lt;&gt;"",AC227&lt;&gt;"",AI227&lt;&gt;"",AN227&lt;&gt;"",AS227&lt;&gt;"",AX227&lt;&gt;""),"['en']={"&amp;IF(W227&lt;&gt;"","'"&amp;W227&amp;"',","'',")&amp;IF(AC227&lt;&gt;"","'"&amp;AC227&amp;"',","'',")&amp;IF(AI227&lt;&gt;"","'"&amp;AI227&amp;"',","'',")&amp;IF(AN227&lt;&gt;"","'"&amp;AN227&amp;"',","'',")&amp;IF(AS227&lt;&gt;"","'"&amp;AS227&amp;"',","'',")&amp;IF(AX227&lt;&gt;"","'"&amp;AX227&amp;"',","'',")&amp;"},","")
        &amp; IF(OR(X227&lt;&gt;"",AD227&lt;&gt;"",AJ227&lt;&gt;"",AO227&lt;&gt;"",AT227&lt;&gt;"",AY227&lt;&gt;""),"['de']={"&amp;IF(X227&lt;&gt;"","'"&amp;X227&amp;"',","'',")&amp;IF(AD227&lt;&gt;"","'"&amp;AD227&amp;"',","'',")&amp;IF(AJ227&lt;&gt;"","'"&amp;AJ227&amp;"',","'',")&amp;IF(AO227&lt;&gt;"","'"&amp;AO227&amp;"',","'',")&amp;IF(AT227&lt;&gt;"","'"&amp;AT227&amp;"',","'',")&amp;IF(AY227&lt;&gt;"","'"&amp;AY227&amp;"',","'',")&amp;"},","")
     &amp; "}",""),"")),""),"")</f>
        <v>, dropMechanic={LIBSETS_DROP_MECHANIC_MONSTER_NAME}, dropMechanicDropLocationNames={['en']={'Sellistrix the Lamia Queen','','','','','',},['de']={'Sellistrix die Lamienkönigin','','','','','',},}</v>
      </c>
      <c r="BG227" s="21" t="str">
        <f>IF(A227&lt;&gt;"",IF(F227&lt;&gt;"Not in the game (anymore)",
IF(OR(BA227&lt;&gt;"",BB227&lt;&gt;""),", addTooltip={" &amp; IF(BA227&lt;&gt;"","['en']='"&amp; BA227 &amp; "',","")  &amp; IF(AND(BA227&lt;&gt;"",BA227&lt;&gt;BB227), IF(BB227&lt;&gt;"","['de']='"&amp; BB227 &amp; "',",""),"") &amp; "},","")
&amp; "},"
&amp; IF(C227&lt;&gt;"",CONCATENATE(" --",C227," / ",B227,"   [",IF(R227&lt;&gt;"",R227,""),IF(AA227&lt;&gt;"",", "&amp;AA227,""),IF(AG227&lt;&gt;"",", "&amp;AG227,""),IF(AL227&lt;&gt;"",", "&amp;AL227,""),IF(AQ227&lt;&gt;"",", "&amp;AQ227,""),IF(AV227&lt;&gt;"",", "&amp;AV227,""),"]")),""),"")</f>
        <v>}, --Sellistrix / Sellistrix   [Arx Corinium, Shadowfen, Shadowfen]</v>
      </c>
    </row>
    <row r="228" spans="1:59" x14ac:dyDescent="0.25">
      <c r="A228" s="5">
        <v>272</v>
      </c>
      <c r="B228" t="s">
        <v>1080</v>
      </c>
      <c r="C228" t="s">
        <v>9</v>
      </c>
      <c r="D228" s="3">
        <f>A228</f>
        <v>272</v>
      </c>
      <c r="G228" s="8" t="s">
        <v>1479</v>
      </c>
      <c r="H228" s="93">
        <v>1</v>
      </c>
      <c r="I228" t="s">
        <v>1466</v>
      </c>
      <c r="J228" t="s">
        <v>91</v>
      </c>
      <c r="K228">
        <v>197</v>
      </c>
      <c r="L228">
        <v>197</v>
      </c>
      <c r="M228">
        <v>197</v>
      </c>
      <c r="O228" s="65" t="s">
        <v>50</v>
      </c>
      <c r="Q228" s="3">
        <f>IF(AND(G228&lt;&gt;"LIBSETS_SETTYPE_BATTLEGROUND",G228&lt;&gt;"LIBSETS_SETTYPE_SPECIAL"), IF(R228&lt;&gt;"",VLOOKUP(R228,'ESO zone constants'!$D$3:$H$10001,5,FALSE),""),"")</f>
        <v>176</v>
      </c>
      <c r="R228" t="str">
        <f>IF(AND(O228&lt;&gt;"",NOT(ISERROR(O228))),O228,
IF(AND(P228&lt;&gt;"",ISNUMBER(P228),P228&gt;0,NOT(ISNA(P228))),VLOOKUP(P228,'ESO zone constants'!$A$3:$D$9999,4,FALSE),
IF(AND(K228&lt;&gt;"",K228&gt;0,NOT(ISERROR(K228))),VLOOKUP(K228,'ESO dumped WayshrineInfo'!$K$3:$N$9994,4,FALSE),"")))</f>
        <v>City of Ash I</v>
      </c>
      <c r="T228" s="19" t="str">
        <f>IF(AND(S228&lt;&gt;"",NOT(ISERROR(S228))),S228,IF(Q228&lt;&gt;"",IF(NOT(ISERROR(VLOOKUP(Q228,'ESO Dungeon constants'!$D$3:$H$9999,5,FALSE))),VLOOKUP(Q228,'ESO Dungeon constants'!$D$3:$I$9999,6,FALSE),VLOOKUP(Q228,'ESO zone constants'!$H$3:$K$9987,4,FALSE)),""))</f>
        <v>DLC_BASE_GAME</v>
      </c>
      <c r="U228" s="3" t="str">
        <f>IF(T228&lt;&gt;"",VLOOKUP(T228,'LibSets constants'!$B$4:$C$1003,2,FALSE),"")</f>
        <v>Included in base game</v>
      </c>
      <c r="V228" s="33" t="s">
        <v>1544</v>
      </c>
      <c r="W228" s="3" t="s">
        <v>1550</v>
      </c>
      <c r="X228" s="3" t="s">
        <v>1639</v>
      </c>
      <c r="Y228" s="65"/>
      <c r="Z228" s="3">
        <f>IF(AND(G228&lt;&gt;"LIBSETS_SETTYPE_BATTLEGROUND",G228&lt;&gt;"LIBSETS_SETTYPE_SPECIAL"),
IF(AND(Y228&lt;&gt;"",ISNUMBER(Y228),NOT(ISNA(Y228))),Y228,
   IF(AND(L228&lt;&gt;"",ISNUMBER(L228),L228&gt;0,NOT(ISNA(L228))),VLOOKUP(L228,'ESO dumped WayshrineInfo'!$K$3:$L$9994,2,FALSE),"")
),"")</f>
        <v>108</v>
      </c>
      <c r="AA228" t="str">
        <f>IF(AND(Z228&lt;&gt;"",ISNUMBER(Z228),NOT(ISNA(Z228))),VLOOKUP(Z228,'ESO zone constants'!$A$3:$D$9999,4,FALSE),"")</f>
        <v>Greenshade</v>
      </c>
      <c r="AC228" s="42"/>
      <c r="AD228" s="42"/>
      <c r="AE228" s="42"/>
      <c r="AF228" s="3">
        <f>IF(AND(G228&lt;&gt;"LIBSETS_SETTYPE_BATTLEGROUND",G228&lt;&gt;"LIBSETS_SETTYPE_SPECIAL"),
IF(AND(AE228&lt;&gt;"",ISNUMBER(AE228),NOT(ISNA(AE228))),AE228,
   IF(AND(M228&lt;&gt;"",ISNUMBER(M228),M228&gt;0,NOT(ISNA(M228))),VLOOKUP(M228,'ESO dumped WayshrineInfo'!$K$3:$L$9994,2,FALSE),"")
),"")</f>
        <v>108</v>
      </c>
      <c r="AG228" t="str">
        <f>IF(AND(AF228&lt;&gt;"",ISNUMBER(AF228),NOT(ISNA(AF228))),VLOOKUP(AF228,'ESO zone constants'!$A$3:$D$9999,4,FALSE),"")</f>
        <v>Greenshade</v>
      </c>
      <c r="AH228" s="44"/>
      <c r="AI228" s="42"/>
      <c r="AJ228" s="42"/>
      <c r="AK228" s="3" t="str">
        <f>IF(AND(G228&lt;&gt;"LIBSETS_SETTYPE_BATTLEGROUND",G228&lt;&gt;"LIBSETS_SETTYPE_SPECIAL"),IF(AL228&lt;&gt;"",VLOOKUP(AL228,'ESO zone constants'!$D$3:$H$4953,5,FALSE),""),"")</f>
        <v/>
      </c>
      <c r="AM228" s="44"/>
      <c r="AN228" s="42"/>
      <c r="AO228" s="42"/>
      <c r="AP228" s="3" t="str">
        <f>IF(AND(G228&lt;&gt;"LIBSETS_SETTYPE_BATTLEGROUND",G228&lt;&gt;"LIBSETS_SETTYPE_SPECIAL"),IF(AQ228&lt;&gt;"",VLOOKUP(AQ228,'ESO zone constants'!$D$3:$H$4953,5,FALSE),""),"")</f>
        <v/>
      </c>
      <c r="AR228" s="44"/>
      <c r="AS228" s="42"/>
      <c r="AT228" s="42"/>
      <c r="AU228" s="3" t="str">
        <f>IF(AND(G228&lt;&gt;"LIBSETS_SETTYPE_BATTLEGROUND",G228&lt;&gt;"LIBSETS_SETTYPE_SPECIAL"),IF(AV228&lt;&gt;"",VLOOKUP(AV228,'ESO zone constants'!$D$3:$H$4953,5,FALSE),""),"")</f>
        <v/>
      </c>
      <c r="AW228" s="44"/>
      <c r="AX228" s="42"/>
      <c r="AY228" s="42"/>
      <c r="AZ228" s="83" t="s">
        <v>2667</v>
      </c>
      <c r="BA228" s="83"/>
      <c r="BB228" s="83"/>
      <c r="BC228" s="21" t="str">
        <f>IF(A228="???","--","")&amp;IF(F228&lt;&gt;"Not in the game (anymore)",IF(A228&lt;&gt;"",CONCATENATE("[",A228,"] = {wayshrines={")&amp;IF(K228&lt;&gt;"",CONCATENATE(K228,","),"")&amp;IF(L228&lt;&gt;"",CONCATENATE(L228,","),"")&amp;IF(M228&lt;&gt;"",CONCATENATE(M228,","),"")&amp;CONCATENATE("}")&amp;IF(VALUE(N228)&gt;0,CONCATENATE(", traitsNeeded=",N228),"")&amp;CONCATENATE(", dlcId=",IF(T228&lt;&gt;"",T228,"DLC_BASE_GAME")),""),"")</f>
        <v>[272] = {wayshrines={197,197,197,}, dlcId=DLC_BASE_GAME</v>
      </c>
      <c r="BD228" s="21" t="str">
        <f>IF(F228&lt;&gt;"Not in the game (anymore)",IF(A228&lt;&gt;"",IF(Q228&lt;&gt;"",CONCATENATE(", zoneIds={",Q228),"")&amp;IF(Z228&lt;&gt;"",CONCATENATE(",",Z228),"")&amp;IF(AF228&lt;&gt;"",CONCATENATE(",",AF228),"")&amp;IF(AK228&lt;&gt;"",CONCATENATE(",",AK228),"")&amp;IF(AP228&lt;&gt;"",CONCATENATE(",",AP228),"")&amp;IF(AU228&lt;&gt;"",CONCATENATE(",",AU228),"")&amp;IF(Q228&lt;&gt;"",CONCATENATE("}",""),"")&amp;IF(OR(I228="true",I228="false",I228&lt;&gt;""), CONCATENATE(", veteran=", I228), ""),""),"")</f>
        <v>, zoneIds={176,108,108}, veteran={[EQUIP_TYPE_HEAD]=true, [EQUIP_TYPE_SHOULDERS]=false}</v>
      </c>
      <c r="BE228" s="21" t="str">
        <f>IF(A228&lt;&gt;"",IF(F228&lt;&gt;"Not in the game (anymore)",IF(A228&lt;&gt;"",", setType="&amp;G228,"")&amp;IF(J228="true",", multiTrialSet=true",""),"")
&amp; IF(AND(H228&lt;&gt;"",ISNUMBER(H228)),", undauntedChestId=" &amp; H228,""),"")</f>
        <v>, setType=LIBSETS_SETTYPE_MONSTER, undauntedChestId=1</v>
      </c>
      <c r="BF228" s="21" t="str">
        <f>IF(A228&lt;&gt;"",IF(F228&lt;&gt;"Not in the game (anymore)",IF(AZ228&lt;&gt;"",", isProcSetAllowedInPvP="&amp; AZ228,"")
&amp; IF(F228&lt;&gt;"Not in the game (anymore)",
  IF(V228&lt;&gt;"",", dropMechanic={"&amp;V228&amp;IF(AB228&lt;&gt;"",","&amp;AB228,"")&amp;IF(AH228&lt;&gt;"",","&amp;AH228,"")&amp;IF(AM228&lt;&gt;"",","&amp;AM228,"")&amp;IF(AR228&lt;&gt;"",","&amp;AR228,"")&amp;IF(AW228&lt;&gt;"",","&amp;AW228,"")&amp;"}"
     &amp;IF(OR(W228&lt;&gt;"",AC228&lt;&gt;"",AI228&lt;&gt;"",AN228&lt;&gt;"",AS228&lt;&gt;"",AX228&lt;&gt;"",X228&lt;&gt;"",AD228&lt;&gt;"",AJ228&lt;&gt;"",AO228&lt;&gt;"",AT228&lt;&gt;"",AY228&lt;&gt;""),", dropMechanicDropLocationNames={"
        &amp; IF(OR(W228&lt;&gt;"",AC228&lt;&gt;"",AI228&lt;&gt;"",AN228&lt;&gt;"",AS228&lt;&gt;"",AX228&lt;&gt;""),"['en']={"&amp;IF(W228&lt;&gt;"","'"&amp;W228&amp;"',","'',")&amp;IF(AC228&lt;&gt;"","'"&amp;AC228&amp;"',","'',")&amp;IF(AI228&lt;&gt;"","'"&amp;AI228&amp;"',","'',")&amp;IF(AN228&lt;&gt;"","'"&amp;AN228&amp;"',","'',")&amp;IF(AS228&lt;&gt;"","'"&amp;AS228&amp;"',","'',")&amp;IF(AX228&lt;&gt;"","'"&amp;AX228&amp;"',","'',")&amp;"},","")
        &amp; IF(OR(X228&lt;&gt;"",AD228&lt;&gt;"",AJ228&lt;&gt;"",AO228&lt;&gt;"",AT228&lt;&gt;"",AY228&lt;&gt;""),"['de']={"&amp;IF(X228&lt;&gt;"","'"&amp;X228&amp;"',","'',")&amp;IF(AD228&lt;&gt;"","'"&amp;AD228&amp;"',","'',")&amp;IF(AJ228&lt;&gt;"","'"&amp;AJ228&amp;"',","'',")&amp;IF(AO228&lt;&gt;"","'"&amp;AO228&amp;"',","'',")&amp;IF(AT228&lt;&gt;"","'"&amp;AT228&amp;"',","'',")&amp;IF(AY228&lt;&gt;"","'"&amp;AY228&amp;"',","'',")&amp;"},","")
     &amp; "}",""),"")),""),"")</f>
        <v>, dropMechanic={LIBSETS_DROP_MECHANIC_MONSTER_NAME}, dropMechanicDropLocationNames={['en']={'Razor Master Erthas','','','','','',},['de']={'Klingenmeister Erthas','','','','','',},}</v>
      </c>
      <c r="BG228" s="21" t="str">
        <f>IF(A228&lt;&gt;"",IF(F228&lt;&gt;"Not in the game (anymore)",
IF(OR(BA228&lt;&gt;"",BB228&lt;&gt;""),", addTooltip={" &amp; IF(BA228&lt;&gt;"","['en']='"&amp; BA228 &amp; "',","")  &amp; IF(AND(BA228&lt;&gt;"",BA228&lt;&gt;BB228), IF(BB228&lt;&gt;"","['de']='"&amp; BB228 &amp; "',",""),"") &amp; "},","")
&amp; "},"
&amp; IF(C228&lt;&gt;"",CONCATENATE(" --",C228," / ",B228,"   [",IF(R228&lt;&gt;"",R228,""),IF(AA228&lt;&gt;"",", "&amp;AA228,""),IF(AG228&lt;&gt;"",", "&amp;AG228,""),IF(AL228&lt;&gt;"",", "&amp;AL228,""),IF(AQ228&lt;&gt;"",", "&amp;AQ228,""),IF(AV228&lt;&gt;"",", "&amp;AV228,""),"]")),""),"")</f>
        <v>}, --Infernal Guardian / Infernaler Wächter   [City of Ash I, Greenshade, Greenshade]</v>
      </c>
    </row>
    <row r="229" spans="1:59" x14ac:dyDescent="0.25">
      <c r="A229" s="5">
        <v>273</v>
      </c>
      <c r="B229" t="s">
        <v>8</v>
      </c>
      <c r="C229" t="s">
        <v>8</v>
      </c>
      <c r="D229" s="3">
        <f>A229</f>
        <v>273</v>
      </c>
      <c r="G229" s="8" t="s">
        <v>1479</v>
      </c>
      <c r="H229" s="93">
        <v>1</v>
      </c>
      <c r="I229" t="s">
        <v>1466</v>
      </c>
      <c r="J229" t="s">
        <v>91</v>
      </c>
      <c r="K229">
        <v>190</v>
      </c>
      <c r="L229">
        <v>190</v>
      </c>
      <c r="M229">
        <v>190</v>
      </c>
      <c r="O229" s="65" t="s">
        <v>49</v>
      </c>
      <c r="Q229" s="3">
        <f>IF(AND(G229&lt;&gt;"LIBSETS_SETTYPE_BATTLEGROUND",G229&lt;&gt;"LIBSETS_SETTYPE_SPECIAL"), IF(R229&lt;&gt;"",VLOOKUP(R229,'ESO zone constants'!$D$3:$H$10001,5,FALSE),""),"")</f>
        <v>130</v>
      </c>
      <c r="R229" t="str">
        <f>IF(AND(O229&lt;&gt;"",NOT(ISERROR(O229))),O229,
IF(AND(P229&lt;&gt;"",ISNUMBER(P229),P229&gt;0,NOT(ISNA(P229))),VLOOKUP(P229,'ESO zone constants'!$A$3:$D$9999,4,FALSE),
IF(AND(K229&lt;&gt;"",K229&gt;0,NOT(ISERROR(K229))),VLOOKUP(K229,'ESO dumped WayshrineInfo'!$K$3:$N$9994,4,FALSE),"")))</f>
        <v>Crypt of Hearts I</v>
      </c>
      <c r="T229" s="19" t="str">
        <f>IF(AND(S229&lt;&gt;"",NOT(ISERROR(S229))),S229,IF(Q229&lt;&gt;"",IF(NOT(ISERROR(VLOOKUP(Q229,'ESO Dungeon constants'!$D$3:$H$9999,5,FALSE))),VLOOKUP(Q229,'ESO Dungeon constants'!$D$3:$I$9999,6,FALSE),VLOOKUP(Q229,'ESO zone constants'!$H$3:$K$9987,4,FALSE)),""))</f>
        <v>DLC_BASE_GAME</v>
      </c>
      <c r="U229" s="3" t="str">
        <f>IF(T229&lt;&gt;"",VLOOKUP(T229,'LibSets constants'!$B$4:$C$1003,2,FALSE),"")</f>
        <v>Included in base game</v>
      </c>
      <c r="V229" s="33" t="s">
        <v>1544</v>
      </c>
      <c r="W229" s="3" t="s">
        <v>2803</v>
      </c>
      <c r="X229" s="3" t="s">
        <v>1631</v>
      </c>
      <c r="Y229" s="65"/>
      <c r="Z229" s="3">
        <f>IF(AND(G229&lt;&gt;"LIBSETS_SETTYPE_BATTLEGROUND",G229&lt;&gt;"LIBSETS_SETTYPE_SPECIAL"),
IF(AND(Y229&lt;&gt;"",ISNUMBER(Y229),NOT(ISNA(Y229))),Y229,
   IF(AND(L229&lt;&gt;"",ISNUMBER(L229),L229&gt;0,NOT(ISNA(L229))),VLOOKUP(L229,'ESO dumped WayshrineInfo'!$K$3:$L$9994,2,FALSE),"")
),"")</f>
        <v>20</v>
      </c>
      <c r="AA229" t="str">
        <f>IF(AND(Z229&lt;&gt;"",ISNUMBER(Z229),NOT(ISNA(Z229))),VLOOKUP(Z229,'ESO zone constants'!$A$3:$D$9999,4,FALSE),"")</f>
        <v>Rivenspire</v>
      </c>
      <c r="AC229" s="42"/>
      <c r="AD229" s="42"/>
      <c r="AE229" s="42"/>
      <c r="AF229" s="3">
        <f>IF(AND(G229&lt;&gt;"LIBSETS_SETTYPE_BATTLEGROUND",G229&lt;&gt;"LIBSETS_SETTYPE_SPECIAL"),
IF(AND(AE229&lt;&gt;"",ISNUMBER(AE229),NOT(ISNA(AE229))),AE229,
   IF(AND(M229&lt;&gt;"",ISNUMBER(M229),M229&gt;0,NOT(ISNA(M229))),VLOOKUP(M229,'ESO dumped WayshrineInfo'!$K$3:$L$9994,2,FALSE),"")
),"")</f>
        <v>20</v>
      </c>
      <c r="AG229" t="str">
        <f>IF(AND(AF229&lt;&gt;"",ISNUMBER(AF229),NOT(ISNA(AF229))),VLOOKUP(AF229,'ESO zone constants'!$A$3:$D$9999,4,FALSE),"")</f>
        <v>Rivenspire</v>
      </c>
      <c r="AH229" s="44"/>
      <c r="AI229" s="42"/>
      <c r="AJ229" s="42"/>
      <c r="AK229" s="3" t="str">
        <f>IF(AND(G229&lt;&gt;"LIBSETS_SETTYPE_BATTLEGROUND",G229&lt;&gt;"LIBSETS_SETTYPE_SPECIAL"),IF(AL229&lt;&gt;"",VLOOKUP(AL229,'ESO zone constants'!$D$3:$H$4953,5,FALSE),""),"")</f>
        <v/>
      </c>
      <c r="AM229" s="44"/>
      <c r="AN229" s="42"/>
      <c r="AO229" s="42"/>
      <c r="AP229" s="3" t="str">
        <f>IF(AND(G229&lt;&gt;"LIBSETS_SETTYPE_BATTLEGROUND",G229&lt;&gt;"LIBSETS_SETTYPE_SPECIAL"),IF(AQ229&lt;&gt;"",VLOOKUP(AQ229,'ESO zone constants'!$D$3:$H$4953,5,FALSE),""),"")</f>
        <v/>
      </c>
      <c r="AR229" s="44"/>
      <c r="AS229" s="42"/>
      <c r="AT229" s="42"/>
      <c r="AU229" s="3" t="str">
        <f>IF(AND(G229&lt;&gt;"LIBSETS_SETTYPE_BATTLEGROUND",G229&lt;&gt;"LIBSETS_SETTYPE_SPECIAL"),IF(AV229&lt;&gt;"",VLOOKUP(AV229,'ESO zone constants'!$D$3:$H$4953,5,FALSE),""),"")</f>
        <v/>
      </c>
      <c r="AW229" s="44"/>
      <c r="AX229" s="42"/>
      <c r="AY229" s="42"/>
      <c r="AZ229" s="83" t="s">
        <v>2667</v>
      </c>
      <c r="BA229" s="83"/>
      <c r="BB229" s="83"/>
      <c r="BC229" s="21" t="str">
        <f>IF(A229="???","--","")&amp;IF(F229&lt;&gt;"Not in the game (anymore)",IF(A229&lt;&gt;"",CONCATENATE("[",A229,"] = {wayshrines={")&amp;IF(K229&lt;&gt;"",CONCATENATE(K229,","),"")&amp;IF(L229&lt;&gt;"",CONCATENATE(L229,","),"")&amp;IF(M229&lt;&gt;"",CONCATENATE(M229,","),"")&amp;CONCATENATE("}")&amp;IF(VALUE(N229)&gt;0,CONCATENATE(", traitsNeeded=",N229),"")&amp;CONCATENATE(", dlcId=",IF(T229&lt;&gt;"",T229,"DLC_BASE_GAME")),""),"")</f>
        <v>[273] = {wayshrines={190,190,190,}, dlcId=DLC_BASE_GAME</v>
      </c>
      <c r="BD229" s="21" t="str">
        <f>IF(F229&lt;&gt;"Not in the game (anymore)",IF(A229&lt;&gt;"",IF(Q229&lt;&gt;"",CONCATENATE(", zoneIds={",Q229),"")&amp;IF(Z229&lt;&gt;"",CONCATENATE(",",Z229),"")&amp;IF(AF229&lt;&gt;"",CONCATENATE(",",AF229),"")&amp;IF(AK229&lt;&gt;"",CONCATENATE(",",AK229),"")&amp;IF(AP229&lt;&gt;"",CONCATENATE(",",AP229),"")&amp;IF(AU229&lt;&gt;"",CONCATENATE(",",AU229),"")&amp;IF(Q229&lt;&gt;"",CONCATENATE("}",""),"")&amp;IF(OR(I229="true",I229="false",I229&lt;&gt;""), CONCATENATE(", veteran=", I229), ""),""),"")</f>
        <v>, zoneIds={130,20,20}, veteran={[EQUIP_TYPE_HEAD]=true, [EQUIP_TYPE_SHOULDERS]=false}</v>
      </c>
      <c r="BE229" s="21" t="str">
        <f>IF(A229&lt;&gt;"",IF(F229&lt;&gt;"Not in the game (anymore)",IF(A229&lt;&gt;"",", setType="&amp;G229,"")&amp;IF(J229="true",", multiTrialSet=true",""),"")
&amp; IF(AND(H229&lt;&gt;"",ISNUMBER(H229)),", undauntedChestId=" &amp; H229,""),"")</f>
        <v>, setType=LIBSETS_SETTYPE_MONSTER, undauntedChestId=1</v>
      </c>
      <c r="BF229" s="21" t="str">
        <f>IF(A229&lt;&gt;"",IF(F229&lt;&gt;"Not in the game (anymore)",IF(AZ229&lt;&gt;"",", isProcSetAllowedInPvP="&amp; AZ229,"")
&amp; IF(F229&lt;&gt;"Not in the game (anymore)",
  IF(V229&lt;&gt;"",", dropMechanic={"&amp;V229&amp;IF(AB229&lt;&gt;"",","&amp;AB229,"")&amp;IF(AH229&lt;&gt;"",","&amp;AH229,"")&amp;IF(AM229&lt;&gt;"",","&amp;AM229,"")&amp;IF(AR229&lt;&gt;"",","&amp;AR229,"")&amp;IF(AW229&lt;&gt;"",","&amp;AW229,"")&amp;"}"
     &amp;IF(OR(W229&lt;&gt;"",AC229&lt;&gt;"",AI229&lt;&gt;"",AN229&lt;&gt;"",AS229&lt;&gt;"",AX229&lt;&gt;"",X229&lt;&gt;"",AD229&lt;&gt;"",AJ229&lt;&gt;"",AO229&lt;&gt;"",AT229&lt;&gt;"",AY229&lt;&gt;""),", dropMechanicDropLocationNames={"
        &amp; IF(OR(W229&lt;&gt;"",AC229&lt;&gt;"",AI229&lt;&gt;"",AN229&lt;&gt;"",AS229&lt;&gt;"",AX229&lt;&gt;""),"['en']={"&amp;IF(W229&lt;&gt;"","'"&amp;W229&amp;"',","'',")&amp;IF(AC229&lt;&gt;"","'"&amp;AC229&amp;"',","'',")&amp;IF(AI229&lt;&gt;"","'"&amp;AI229&amp;"',","'',")&amp;IF(AN229&lt;&gt;"","'"&amp;AN229&amp;"',","'',")&amp;IF(AS229&lt;&gt;"","'"&amp;AS229&amp;"',","'',")&amp;IF(AX229&lt;&gt;"","'"&amp;AX229&amp;"',","'',")&amp;"},","")
        &amp; IF(OR(X229&lt;&gt;"",AD229&lt;&gt;"",AJ229&lt;&gt;"",AO229&lt;&gt;"",AT229&lt;&gt;"",AY229&lt;&gt;""),"['de']={"&amp;IF(X229&lt;&gt;"","'"&amp;X229&amp;"',","'',")&amp;IF(AD229&lt;&gt;"","'"&amp;AD229&amp;"',","'',")&amp;IF(AJ229&lt;&gt;"","'"&amp;AJ229&amp;"',","'',")&amp;IF(AO229&lt;&gt;"","'"&amp;AO229&amp;"',","'',")&amp;IF(AT229&lt;&gt;"","'"&amp;AT229&amp;"',","'',")&amp;IF(AY229&lt;&gt;"","'"&amp;AY229&amp;"',","'',")&amp;"},","")
     &amp; "}",""),"")),""),"")</f>
        <v>, dropMechanic={LIBSETS_DROP_MECHANIC_MONSTER_NAME}, dropMechanicDropLocationNames={['en']={'Ilambris-Athor or Ilambris-Zaven','','','','','',},['de']={'Ilambris Zwillinge','','','','','',},}</v>
      </c>
      <c r="BG229" s="21" t="str">
        <f>IF(A229&lt;&gt;"",IF(F229&lt;&gt;"Not in the game (anymore)",
IF(OR(BA229&lt;&gt;"",BB229&lt;&gt;""),", addTooltip={" &amp; IF(BA229&lt;&gt;"","['en']='"&amp; BA229 &amp; "',","")  &amp; IF(AND(BA229&lt;&gt;"",BA229&lt;&gt;BB229), IF(BB229&lt;&gt;"","['de']='"&amp; BB229 &amp; "',",""),"") &amp; "},","")
&amp; "},"
&amp; IF(C229&lt;&gt;"",CONCATENATE(" --",C229," / ",B229,"   [",IF(R229&lt;&gt;"",R229,""),IF(AA229&lt;&gt;"",", "&amp;AA229,""),IF(AG229&lt;&gt;"",", "&amp;AG229,""),IF(AL229&lt;&gt;"",", "&amp;AL229,""),IF(AQ229&lt;&gt;"",", "&amp;AQ229,""),IF(AV229&lt;&gt;"",", "&amp;AV229,""),"]")),""),"")</f>
        <v>}, --Ilambris / Ilambris   [Crypt of Hearts I, Rivenspire, Rivenspire]</v>
      </c>
    </row>
    <row r="230" spans="1:59" x14ac:dyDescent="0.25">
      <c r="A230" s="5">
        <v>274</v>
      </c>
      <c r="B230" t="s">
        <v>1081</v>
      </c>
      <c r="C230" t="s">
        <v>7</v>
      </c>
      <c r="D230" s="3">
        <f>A230</f>
        <v>274</v>
      </c>
      <c r="G230" s="8" t="s">
        <v>1479</v>
      </c>
      <c r="H230" s="93">
        <v>1</v>
      </c>
      <c r="I230" t="s">
        <v>1466</v>
      </c>
      <c r="J230" t="s">
        <v>91</v>
      </c>
      <c r="K230">
        <v>195</v>
      </c>
      <c r="L230">
        <v>195</v>
      </c>
      <c r="M230">
        <v>195</v>
      </c>
      <c r="O230" s="65" t="s">
        <v>48</v>
      </c>
      <c r="Q230" s="3">
        <f>IF(AND(G230&lt;&gt;"LIBSETS_SETTYPE_BATTLEGROUND",G230&lt;&gt;"LIBSETS_SETTYPE_SPECIAL"), IF(R230&lt;&gt;"",VLOOKUP(R230,'ESO zone constants'!$D$3:$H$10001,5,FALSE),""),"")</f>
        <v>449</v>
      </c>
      <c r="R230" t="str">
        <f>IF(AND(O230&lt;&gt;"",NOT(ISERROR(O230))),O230,
IF(AND(P230&lt;&gt;"",ISNUMBER(P230),P230&gt;0,NOT(ISNA(P230))),VLOOKUP(P230,'ESO zone constants'!$A$3:$D$9999,4,FALSE),
IF(AND(K230&lt;&gt;"",K230&gt;0,NOT(ISERROR(K230))),VLOOKUP(K230,'ESO dumped WayshrineInfo'!$K$3:$N$9994,4,FALSE),"")))</f>
        <v>Direfrost Keep</v>
      </c>
      <c r="T230" s="19" t="str">
        <f>IF(AND(S230&lt;&gt;"",NOT(ISERROR(S230))),S230,IF(Q230&lt;&gt;"",IF(NOT(ISERROR(VLOOKUP(Q230,'ESO Dungeon constants'!$D$3:$H$9999,5,FALSE))),VLOOKUP(Q230,'ESO Dungeon constants'!$D$3:$I$9999,6,FALSE),VLOOKUP(Q230,'ESO zone constants'!$H$3:$K$9987,4,FALSE)),""))</f>
        <v>DLC_BASE_GAME</v>
      </c>
      <c r="U230" s="3" t="str">
        <f>IF(T230&lt;&gt;"",VLOOKUP(T230,'LibSets constants'!$B$4:$C$1003,2,FALSE),"")</f>
        <v>Included in base game</v>
      </c>
      <c r="V230" s="33" t="s">
        <v>1544</v>
      </c>
      <c r="W230" s="3" t="s">
        <v>1551</v>
      </c>
      <c r="X230" s="3" t="s">
        <v>1626</v>
      </c>
      <c r="Y230" s="65"/>
      <c r="Z230" s="3">
        <f>IF(AND(G230&lt;&gt;"LIBSETS_SETTYPE_BATTLEGROUND",G230&lt;&gt;"LIBSETS_SETTYPE_SPECIAL"),
IF(AND(Y230&lt;&gt;"",ISNUMBER(Y230),NOT(ISNA(Y230))),Y230,
   IF(AND(L230&lt;&gt;"",ISNUMBER(L230),L230&gt;0,NOT(ISNA(L230))),VLOOKUP(L230,'ESO dumped WayshrineInfo'!$K$3:$L$9994,2,FALSE),"")
),"")</f>
        <v>101</v>
      </c>
      <c r="AA230" t="str">
        <f>IF(AND(Z230&lt;&gt;"",ISNUMBER(Z230),NOT(ISNA(Z230))),VLOOKUP(Z230,'ESO zone constants'!$A$3:$D$9999,4,FALSE),"")</f>
        <v>Eastmarch</v>
      </c>
      <c r="AC230" s="42"/>
      <c r="AD230" s="42"/>
      <c r="AE230" s="42"/>
      <c r="AF230" s="3">
        <f>IF(AND(G230&lt;&gt;"LIBSETS_SETTYPE_BATTLEGROUND",G230&lt;&gt;"LIBSETS_SETTYPE_SPECIAL"),
IF(AND(AE230&lt;&gt;"",ISNUMBER(AE230),NOT(ISNA(AE230))),AE230,
   IF(AND(M230&lt;&gt;"",ISNUMBER(M230),M230&gt;0,NOT(ISNA(M230))),VLOOKUP(M230,'ESO dumped WayshrineInfo'!$K$3:$L$9994,2,FALSE),"")
),"")</f>
        <v>101</v>
      </c>
      <c r="AG230" t="str">
        <f>IF(AND(AF230&lt;&gt;"",ISNUMBER(AF230),NOT(ISNA(AF230))),VLOOKUP(AF230,'ESO zone constants'!$A$3:$D$9999,4,FALSE),"")</f>
        <v>Eastmarch</v>
      </c>
      <c r="AH230" s="44"/>
      <c r="AI230" s="42"/>
      <c r="AJ230" s="42"/>
      <c r="AK230" s="3" t="str">
        <f>IF(AND(G230&lt;&gt;"LIBSETS_SETTYPE_BATTLEGROUND",G230&lt;&gt;"LIBSETS_SETTYPE_SPECIAL"),IF(AL230&lt;&gt;"",VLOOKUP(AL230,'ESO zone constants'!$D$3:$H$4953,5,FALSE),""),"")</f>
        <v/>
      </c>
      <c r="AM230" s="44"/>
      <c r="AN230" s="42"/>
      <c r="AO230" s="42"/>
      <c r="AP230" s="3" t="str">
        <f>IF(AND(G230&lt;&gt;"LIBSETS_SETTYPE_BATTLEGROUND",G230&lt;&gt;"LIBSETS_SETTYPE_SPECIAL"),IF(AQ230&lt;&gt;"",VLOOKUP(AQ230,'ESO zone constants'!$D$3:$H$4953,5,FALSE),""),"")</f>
        <v/>
      </c>
      <c r="AR230" s="44"/>
      <c r="AS230" s="42"/>
      <c r="AT230" s="42"/>
      <c r="AU230" s="3" t="str">
        <f>IF(AND(G230&lt;&gt;"LIBSETS_SETTYPE_BATTLEGROUND",G230&lt;&gt;"LIBSETS_SETTYPE_SPECIAL"),IF(AV230&lt;&gt;"",VLOOKUP(AV230,'ESO zone constants'!$D$3:$H$4953,5,FALSE),""),"")</f>
        <v/>
      </c>
      <c r="AW230" s="44"/>
      <c r="AX230" s="42"/>
      <c r="AY230" s="42"/>
      <c r="AZ230" s="83" t="s">
        <v>2667</v>
      </c>
      <c r="BA230" s="83"/>
      <c r="BB230" s="83"/>
      <c r="BC230" s="21" t="str">
        <f>IF(A230="???","--","")&amp;IF(F230&lt;&gt;"Not in the game (anymore)",IF(A230&lt;&gt;"",CONCATENATE("[",A230,"] = {wayshrines={")&amp;IF(K230&lt;&gt;"",CONCATENATE(K230,","),"")&amp;IF(L230&lt;&gt;"",CONCATENATE(L230,","),"")&amp;IF(M230&lt;&gt;"",CONCATENATE(M230,","),"")&amp;CONCATENATE("}")&amp;IF(VALUE(N230)&gt;0,CONCATENATE(", traitsNeeded=",N230),"")&amp;CONCATENATE(", dlcId=",IF(T230&lt;&gt;"",T230,"DLC_BASE_GAME")),""),"")</f>
        <v>[274] = {wayshrines={195,195,195,}, dlcId=DLC_BASE_GAME</v>
      </c>
      <c r="BD230" s="21" t="str">
        <f>IF(F230&lt;&gt;"Not in the game (anymore)",IF(A230&lt;&gt;"",IF(Q230&lt;&gt;"",CONCATENATE(", zoneIds={",Q230),"")&amp;IF(Z230&lt;&gt;"",CONCATENATE(",",Z230),"")&amp;IF(AF230&lt;&gt;"",CONCATENATE(",",AF230),"")&amp;IF(AK230&lt;&gt;"",CONCATENATE(",",AK230),"")&amp;IF(AP230&lt;&gt;"",CONCATENATE(",",AP230),"")&amp;IF(AU230&lt;&gt;"",CONCATENATE(",",AU230),"")&amp;IF(Q230&lt;&gt;"",CONCATENATE("}",""),"")&amp;IF(OR(I230="true",I230="false",I230&lt;&gt;""), CONCATENATE(", veteran=", I230), ""),""),"")</f>
        <v>, zoneIds={449,101,101}, veteran={[EQUIP_TYPE_HEAD]=true, [EQUIP_TYPE_SHOULDERS]=false}</v>
      </c>
      <c r="BE230" s="21" t="str">
        <f>IF(A230&lt;&gt;"",IF(F230&lt;&gt;"Not in the game (anymore)",IF(A230&lt;&gt;"",", setType="&amp;G230,"")&amp;IF(J230="true",", multiTrialSet=true",""),"")
&amp; IF(AND(H230&lt;&gt;"",ISNUMBER(H230)),", undauntedChestId=" &amp; H230,""),"")</f>
        <v>, setType=LIBSETS_SETTYPE_MONSTER, undauntedChestId=1</v>
      </c>
      <c r="BF230" s="21" t="str">
        <f>IF(A230&lt;&gt;"",IF(F230&lt;&gt;"Not in the game (anymore)",IF(AZ230&lt;&gt;"",", isProcSetAllowedInPvP="&amp; AZ230,"")
&amp; IF(F230&lt;&gt;"Not in the game (anymore)",
  IF(V230&lt;&gt;"",", dropMechanic={"&amp;V230&amp;IF(AB230&lt;&gt;"",","&amp;AB230,"")&amp;IF(AH230&lt;&gt;"",","&amp;AH230,"")&amp;IF(AM230&lt;&gt;"",","&amp;AM230,"")&amp;IF(AR230&lt;&gt;"",","&amp;AR230,"")&amp;IF(AW230&lt;&gt;"",","&amp;AW230,"")&amp;"}"
     &amp;IF(OR(W230&lt;&gt;"",AC230&lt;&gt;"",AI230&lt;&gt;"",AN230&lt;&gt;"",AS230&lt;&gt;"",AX230&lt;&gt;"",X230&lt;&gt;"",AD230&lt;&gt;"",AJ230&lt;&gt;"",AO230&lt;&gt;"",AT230&lt;&gt;"",AY230&lt;&gt;""),", dropMechanicDropLocationNames={"
        &amp; IF(OR(W230&lt;&gt;"",AC230&lt;&gt;"",AI230&lt;&gt;"",AN230&lt;&gt;"",AS230&lt;&gt;"",AX230&lt;&gt;""),"['en']={"&amp;IF(W230&lt;&gt;"","'"&amp;W230&amp;"',","'',")&amp;IF(AC230&lt;&gt;"","'"&amp;AC230&amp;"',","'',")&amp;IF(AI230&lt;&gt;"","'"&amp;AI230&amp;"',","'',")&amp;IF(AN230&lt;&gt;"","'"&amp;AN230&amp;"',","'',")&amp;IF(AS230&lt;&gt;"","'"&amp;AS230&amp;"',","'',")&amp;IF(AX230&lt;&gt;"","'"&amp;AX230&amp;"',","'',")&amp;"},","")
        &amp; IF(OR(X230&lt;&gt;"",AD230&lt;&gt;"",AJ230&lt;&gt;"",AO230&lt;&gt;"",AT230&lt;&gt;"",AY230&lt;&gt;""),"['de']={"&amp;IF(X230&lt;&gt;"","'"&amp;X230&amp;"',","'',")&amp;IF(AD230&lt;&gt;"","'"&amp;AD230&amp;"',","'',")&amp;IF(AJ230&lt;&gt;"","'"&amp;AJ230&amp;"',","'',")&amp;IF(AO230&lt;&gt;"","'"&amp;AO230&amp;"',","'',")&amp;IF(AT230&lt;&gt;"","'"&amp;AT230&amp;"',","'',")&amp;IF(AY230&lt;&gt;"","'"&amp;AY230&amp;"',","'',")&amp;"},","")
     &amp; "}",""),"")),""),"")</f>
        <v>, dropMechanic={LIBSETS_DROP_MECHANIC_MONSTER_NAME}, dropMechanicDropLocationNames={['en']={'Drodda of Icereach','','','','','',},['de']={'Drodda von Eiskap','','','','','',},}</v>
      </c>
      <c r="BG230" s="21" t="str">
        <f>IF(A230&lt;&gt;"",IF(F230&lt;&gt;"Not in the game (anymore)",
IF(OR(BA230&lt;&gt;"",BB230&lt;&gt;""),", addTooltip={" &amp; IF(BA230&lt;&gt;"","['en']='"&amp; BA230 &amp; "',","")  &amp; IF(AND(BA230&lt;&gt;"",BA230&lt;&gt;BB230), IF(BB230&lt;&gt;"","['de']='"&amp; BB230 &amp; "',",""),"") &amp; "},","")
&amp; "},"
&amp; IF(C230&lt;&gt;"",CONCATENATE(" --",C230," / ",B230,"   [",IF(R230&lt;&gt;"",R230,""),IF(AA230&lt;&gt;"",", "&amp;AA230,""),IF(AG230&lt;&gt;"",", "&amp;AG230,""),IF(AL230&lt;&gt;"",", "&amp;AL230,""),IF(AQ230&lt;&gt;"",", "&amp;AQ230,""),IF(AV230&lt;&gt;"",", "&amp;AV230,""),"]")),""),"")</f>
        <v>}, --Iceheart / Eisherz   [Direfrost Keep, Eastmarch, Eastmarch]</v>
      </c>
    </row>
    <row r="231" spans="1:59" x14ac:dyDescent="0.25">
      <c r="A231" s="5">
        <v>275</v>
      </c>
      <c r="B231" t="s">
        <v>1082</v>
      </c>
      <c r="C231" t="s">
        <v>26</v>
      </c>
      <c r="D231" s="3">
        <f>A231</f>
        <v>275</v>
      </c>
      <c r="G231" s="8" t="s">
        <v>1479</v>
      </c>
      <c r="H231" s="93">
        <v>1</v>
      </c>
      <c r="I231" t="s">
        <v>1466</v>
      </c>
      <c r="J231" t="s">
        <v>91</v>
      </c>
      <c r="K231">
        <v>188</v>
      </c>
      <c r="L231">
        <v>188</v>
      </c>
      <c r="M231">
        <v>188</v>
      </c>
      <c r="O231" s="65" t="s">
        <v>65</v>
      </c>
      <c r="Q231" s="3">
        <f>IF(AND(G231&lt;&gt;"LIBSETS_SETTYPE_BATTLEGROUND",G231&lt;&gt;"LIBSETS_SETTYPE_SPECIAL"), IF(R231&lt;&gt;"",VLOOKUP(R231,'ESO zone constants'!$D$3:$H$10001,5,FALSE),""),"")</f>
        <v>131</v>
      </c>
      <c r="R231" t="str">
        <f>IF(AND(O231&lt;&gt;"",NOT(ISERROR(O231))),O231,
IF(AND(P231&lt;&gt;"",ISNUMBER(P231),P231&gt;0,NOT(ISNA(P231))),VLOOKUP(P231,'ESO zone constants'!$A$3:$D$9999,4,FALSE),
IF(AND(K231&lt;&gt;"",K231&gt;0,NOT(ISERROR(K231))),VLOOKUP(K231,'ESO dumped WayshrineInfo'!$K$3:$N$9994,4,FALSE),"")))</f>
        <v>Tempest Island</v>
      </c>
      <c r="T231" s="19" t="str">
        <f>IF(AND(S231&lt;&gt;"",NOT(ISERROR(S231))),S231,IF(Q231&lt;&gt;"",IF(NOT(ISERROR(VLOOKUP(Q231,'ESO Dungeon constants'!$D$3:$H$9999,5,FALSE))),VLOOKUP(Q231,'ESO Dungeon constants'!$D$3:$I$9999,6,FALSE),VLOOKUP(Q231,'ESO zone constants'!$H$3:$K$9987,4,FALSE)),""))</f>
        <v>DLC_BASE_GAME</v>
      </c>
      <c r="U231" s="3" t="str">
        <f>IF(T231&lt;&gt;"",VLOOKUP(T231,'LibSets constants'!$B$4:$C$1003,2,FALSE),"")</f>
        <v>Included in base game</v>
      </c>
      <c r="V231" s="33" t="s">
        <v>1544</v>
      </c>
      <c r="W231" s="43" t="s">
        <v>1552</v>
      </c>
      <c r="X231" s="43" t="s">
        <v>1645</v>
      </c>
      <c r="Y231" s="65"/>
      <c r="Z231" s="3">
        <f>IF(AND(G231&lt;&gt;"LIBSETS_SETTYPE_BATTLEGROUND",G231&lt;&gt;"LIBSETS_SETTYPE_SPECIAL"),
IF(AND(Y231&lt;&gt;"",ISNUMBER(Y231),NOT(ISNA(Y231))),Y231,
   IF(AND(L231&lt;&gt;"",ISNUMBER(L231),L231&gt;0,NOT(ISNA(L231))),VLOOKUP(L231,'ESO dumped WayshrineInfo'!$K$3:$L$9994,2,FALSE),"")
),"")</f>
        <v>58</v>
      </c>
      <c r="AA231" t="str">
        <f>IF(AND(Z231&lt;&gt;"",ISNUMBER(Z231),NOT(ISNA(Z231))),VLOOKUP(Z231,'ESO zone constants'!$A$3:$D$9999,4,FALSE),"")</f>
        <v>Malabal Tor</v>
      </c>
      <c r="AC231" s="42"/>
      <c r="AD231" s="42"/>
      <c r="AE231" s="42"/>
      <c r="AF231" s="3">
        <f>IF(AND(G231&lt;&gt;"LIBSETS_SETTYPE_BATTLEGROUND",G231&lt;&gt;"LIBSETS_SETTYPE_SPECIAL"),
IF(AND(AE231&lt;&gt;"",ISNUMBER(AE231),NOT(ISNA(AE231))),AE231,
   IF(AND(M231&lt;&gt;"",ISNUMBER(M231),M231&gt;0,NOT(ISNA(M231))),VLOOKUP(M231,'ESO dumped WayshrineInfo'!$K$3:$L$9994,2,FALSE),"")
),"")</f>
        <v>58</v>
      </c>
      <c r="AG231" t="str">
        <f>IF(AND(AF231&lt;&gt;"",ISNUMBER(AF231),NOT(ISNA(AF231))),VLOOKUP(AF231,'ESO zone constants'!$A$3:$D$9999,4,FALSE),"")</f>
        <v>Malabal Tor</v>
      </c>
      <c r="AH231" s="44"/>
      <c r="AI231" s="42"/>
      <c r="AJ231" s="42"/>
      <c r="AK231" s="3" t="str">
        <f>IF(AND(G231&lt;&gt;"LIBSETS_SETTYPE_BATTLEGROUND",G231&lt;&gt;"LIBSETS_SETTYPE_SPECIAL"),IF(AL231&lt;&gt;"",VLOOKUP(AL231,'ESO zone constants'!$D$3:$H$4953,5,FALSE),""),"")</f>
        <v/>
      </c>
      <c r="AM231" s="44"/>
      <c r="AN231" s="42"/>
      <c r="AO231" s="42"/>
      <c r="AP231" s="3" t="str">
        <f>IF(AND(G231&lt;&gt;"LIBSETS_SETTYPE_BATTLEGROUND",G231&lt;&gt;"LIBSETS_SETTYPE_SPECIAL"),IF(AQ231&lt;&gt;"",VLOOKUP(AQ231,'ESO zone constants'!$D$3:$H$4953,5,FALSE),""),"")</f>
        <v/>
      </c>
      <c r="AR231" s="44"/>
      <c r="AS231" s="42"/>
      <c r="AT231" s="42"/>
      <c r="AU231" s="3" t="str">
        <f>IF(AND(G231&lt;&gt;"LIBSETS_SETTYPE_BATTLEGROUND",G231&lt;&gt;"LIBSETS_SETTYPE_SPECIAL"),IF(AV231&lt;&gt;"",VLOOKUP(AV231,'ESO zone constants'!$D$3:$H$4953,5,FALSE),""),"")</f>
        <v/>
      </c>
      <c r="AV231" s="42"/>
      <c r="AW231" s="44"/>
      <c r="AX231" s="42"/>
      <c r="AY231" s="42"/>
      <c r="AZ231" s="83" t="s">
        <v>2667</v>
      </c>
      <c r="BA231" s="83"/>
      <c r="BB231" s="83"/>
      <c r="BC231" s="21" t="str">
        <f>IF(A231="???","--","")&amp;IF(F231&lt;&gt;"Not in the game (anymore)",IF(A231&lt;&gt;"",CONCATENATE("[",A231,"] = {wayshrines={")&amp;IF(K231&lt;&gt;"",CONCATENATE(K231,","),"")&amp;IF(L231&lt;&gt;"",CONCATENATE(L231,","),"")&amp;IF(M231&lt;&gt;"",CONCATENATE(M231,","),"")&amp;CONCATENATE("}")&amp;IF(VALUE(N231)&gt;0,CONCATENATE(", traitsNeeded=",N231),"")&amp;CONCATENATE(", dlcId=",IF(T231&lt;&gt;"",T231,"DLC_BASE_GAME")),""),"")</f>
        <v>[275] = {wayshrines={188,188,188,}, dlcId=DLC_BASE_GAME</v>
      </c>
      <c r="BD231" s="21" t="str">
        <f>IF(F231&lt;&gt;"Not in the game (anymore)",IF(A231&lt;&gt;"",IF(Q231&lt;&gt;"",CONCATENATE(", zoneIds={",Q231),"")&amp;IF(Z231&lt;&gt;"",CONCATENATE(",",Z231),"")&amp;IF(AF231&lt;&gt;"",CONCATENATE(",",AF231),"")&amp;IF(AK231&lt;&gt;"",CONCATENATE(",",AK231),"")&amp;IF(AP231&lt;&gt;"",CONCATENATE(",",AP231),"")&amp;IF(AU231&lt;&gt;"",CONCATENATE(",",AU231),"")&amp;IF(Q231&lt;&gt;"",CONCATENATE("}",""),"")&amp;IF(OR(I231="true",I231="false",I231&lt;&gt;""), CONCATENATE(", veteran=", I231), ""),""),"")</f>
        <v>, zoneIds={131,58,58}, veteran={[EQUIP_TYPE_HEAD]=true, [EQUIP_TYPE_SHOULDERS]=false}</v>
      </c>
      <c r="BE231" s="21" t="str">
        <f>IF(A231&lt;&gt;"",IF(F231&lt;&gt;"Not in the game (anymore)",IF(A231&lt;&gt;"",", setType="&amp;G231,"")&amp;IF(J231="true",", multiTrialSet=true",""),"")
&amp; IF(AND(H231&lt;&gt;"",ISNUMBER(H231)),", undauntedChestId=" &amp; H231,""),"")</f>
        <v>, setType=LIBSETS_SETTYPE_MONSTER, undauntedChestId=1</v>
      </c>
      <c r="BF231" s="21" t="str">
        <f>IF(A231&lt;&gt;"",IF(F231&lt;&gt;"Not in the game (anymore)",IF(AZ231&lt;&gt;"",", isProcSetAllowedInPvP="&amp; AZ231,"")
&amp; IF(F231&lt;&gt;"Not in the game (anymore)",
  IF(V231&lt;&gt;"",", dropMechanic={"&amp;V231&amp;IF(AB231&lt;&gt;"",","&amp;AB231,"")&amp;IF(AH231&lt;&gt;"",","&amp;AH231,"")&amp;IF(AM231&lt;&gt;"",","&amp;AM231,"")&amp;IF(AR231&lt;&gt;"",","&amp;AR231,"")&amp;IF(AW231&lt;&gt;"",","&amp;AW231,"")&amp;"}"
     &amp;IF(OR(W231&lt;&gt;"",AC231&lt;&gt;"",AI231&lt;&gt;"",AN231&lt;&gt;"",AS231&lt;&gt;"",AX231&lt;&gt;"",X231&lt;&gt;"",AD231&lt;&gt;"",AJ231&lt;&gt;"",AO231&lt;&gt;"",AT231&lt;&gt;"",AY231&lt;&gt;""),", dropMechanicDropLocationNames={"
        &amp; IF(OR(W231&lt;&gt;"",AC231&lt;&gt;"",AI231&lt;&gt;"",AN231&lt;&gt;"",AS231&lt;&gt;"",AX231&lt;&gt;""),"['en']={"&amp;IF(W231&lt;&gt;"","'"&amp;W231&amp;"',","'',")&amp;IF(AC231&lt;&gt;"","'"&amp;AC231&amp;"',","'',")&amp;IF(AI231&lt;&gt;"","'"&amp;AI231&amp;"',","'',")&amp;IF(AN231&lt;&gt;"","'"&amp;AN231&amp;"',","'',")&amp;IF(AS231&lt;&gt;"","'"&amp;AS231&amp;"',","'',")&amp;IF(AX231&lt;&gt;"","'"&amp;AX231&amp;"',","'',")&amp;"},","")
        &amp; IF(OR(X231&lt;&gt;"",AD231&lt;&gt;"",AJ231&lt;&gt;"",AO231&lt;&gt;"",AT231&lt;&gt;"",AY231&lt;&gt;""),"['de']={"&amp;IF(X231&lt;&gt;"","'"&amp;X231&amp;"',","'',")&amp;IF(AD231&lt;&gt;"","'"&amp;AD231&amp;"',","'',")&amp;IF(AJ231&lt;&gt;"","'"&amp;AJ231&amp;"',","'',")&amp;IF(AO231&lt;&gt;"","'"&amp;AO231&amp;"',","'',")&amp;IF(AT231&lt;&gt;"","'"&amp;AT231&amp;"',","'',")&amp;IF(AY231&lt;&gt;"","'"&amp;AY231&amp;"',","'',")&amp;"},","")
     &amp; "}",""),"")),""),"")</f>
        <v>, dropMechanic={LIBSETS_DROP_MECHANIC_MONSTER_NAME}, dropMechanicDropLocationNames={['en']={'Stormreeve Neidir','','','','','',},['de']={'Sturmvogt Neidir','','','','','',},}</v>
      </c>
      <c r="BG231" s="21" t="str">
        <f>IF(A231&lt;&gt;"",IF(F231&lt;&gt;"Not in the game (anymore)",
IF(OR(BA231&lt;&gt;"",BB231&lt;&gt;""),", addTooltip={" &amp; IF(BA231&lt;&gt;"","['en']='"&amp; BA231 &amp; "',","")  &amp; IF(AND(BA231&lt;&gt;"",BA231&lt;&gt;BB231), IF(BB231&lt;&gt;"","['de']='"&amp; BB231 &amp; "',",""),"") &amp; "},","")
&amp; "},"
&amp; IF(C231&lt;&gt;"",CONCATENATE(" --",C231," / ",B231,"   [",IF(R231&lt;&gt;"",R231,""),IF(AA231&lt;&gt;"",", "&amp;AA231,""),IF(AG231&lt;&gt;"",", "&amp;AG231,""),IF(AL231&lt;&gt;"",", "&amp;AL231,""),IF(AQ231&lt;&gt;"",", "&amp;AQ231,""),IF(AV231&lt;&gt;"",", "&amp;AV231,""),"]")),""),"")</f>
        <v>}, --Stormfist / Sturmfaust   [Tempest Island, Malabal Tor, Malabal Tor]</v>
      </c>
    </row>
    <row r="232" spans="1:59" x14ac:dyDescent="0.25">
      <c r="A232" s="5">
        <v>276</v>
      </c>
      <c r="B232" t="s">
        <v>1083</v>
      </c>
      <c r="C232" t="s">
        <v>29</v>
      </c>
      <c r="D232" s="3">
        <f>A232</f>
        <v>276</v>
      </c>
      <c r="G232" s="8" t="s">
        <v>1479</v>
      </c>
      <c r="H232" s="93">
        <v>1</v>
      </c>
      <c r="I232" t="s">
        <v>1466</v>
      </c>
      <c r="J232" t="s">
        <v>91</v>
      </c>
      <c r="K232">
        <v>196</v>
      </c>
      <c r="L232">
        <v>196</v>
      </c>
      <c r="M232">
        <v>196</v>
      </c>
      <c r="O232" s="65" t="s">
        <v>68</v>
      </c>
      <c r="Q232" s="3">
        <f>IF(AND(G232&lt;&gt;"LIBSETS_SETTYPE_BATTLEGROUND",G232&lt;&gt;"LIBSETS_SETTYPE_SPECIAL"), IF(R232&lt;&gt;"",VLOOKUP(R232,'ESO zone constants'!$D$3:$H$10001,5,FALSE),""),"")</f>
        <v>22</v>
      </c>
      <c r="R232" t="str">
        <f>IF(AND(O232&lt;&gt;"",NOT(ISERROR(O232))),O232,
IF(AND(P232&lt;&gt;"",ISNUMBER(P232),P232&gt;0,NOT(ISNA(P232))),VLOOKUP(P232,'ESO zone constants'!$A$3:$D$9999,4,FALSE),
IF(AND(K232&lt;&gt;"",K232&gt;0,NOT(ISERROR(K232))),VLOOKUP(K232,'ESO dumped WayshrineInfo'!$K$3:$N$9994,4,FALSE),"")))</f>
        <v>Volenfell</v>
      </c>
      <c r="T232" s="19" t="str">
        <f>IF(AND(S232&lt;&gt;"",NOT(ISERROR(S232))),S232,IF(Q232&lt;&gt;"",IF(NOT(ISERROR(VLOOKUP(Q232,'ESO Dungeon constants'!$D$3:$H$9999,5,FALSE))),VLOOKUP(Q232,'ESO Dungeon constants'!$D$3:$I$9999,6,FALSE),VLOOKUP(Q232,'ESO zone constants'!$H$3:$K$9987,4,FALSE)),""))</f>
        <v>DLC_BASE_GAME</v>
      </c>
      <c r="U232" s="3" t="str">
        <f>IF(T232&lt;&gt;"",VLOOKUP(T232,'LibSets constants'!$B$4:$C$1003,2,FALSE),"")</f>
        <v>Included in base game</v>
      </c>
      <c r="V232" s="33" t="s">
        <v>1544</v>
      </c>
      <c r="W232" s="3" t="s">
        <v>1365</v>
      </c>
      <c r="X232" s="3" t="s">
        <v>1621</v>
      </c>
      <c r="Y232" s="65"/>
      <c r="Z232" s="3">
        <f>IF(AND(G232&lt;&gt;"LIBSETS_SETTYPE_BATTLEGROUND",G232&lt;&gt;"LIBSETS_SETTYPE_SPECIAL"),
IF(AND(Y232&lt;&gt;"",ISNUMBER(Y232),NOT(ISNA(Y232))),Y232,
   IF(AND(L232&lt;&gt;"",ISNUMBER(L232),L232&gt;0,NOT(ISNA(L232))),VLOOKUP(L232,'ESO dumped WayshrineInfo'!$K$3:$L$9994,2,FALSE),"")
),"")</f>
        <v>104</v>
      </c>
      <c r="AA232" t="str">
        <f>IF(AND(Z232&lt;&gt;"",ISNUMBER(Z232),NOT(ISNA(Z232))),VLOOKUP(Z232,'ESO zone constants'!$A$3:$D$9999,4,FALSE),"")</f>
        <v>Alik'r Desert</v>
      </c>
      <c r="AC232" s="42"/>
      <c r="AD232" s="42"/>
      <c r="AE232" s="42"/>
      <c r="AF232" s="3">
        <f>IF(AND(G232&lt;&gt;"LIBSETS_SETTYPE_BATTLEGROUND",G232&lt;&gt;"LIBSETS_SETTYPE_SPECIAL"),
IF(AND(AE232&lt;&gt;"",ISNUMBER(AE232),NOT(ISNA(AE232))),AE232,
   IF(AND(M232&lt;&gt;"",ISNUMBER(M232),M232&gt;0,NOT(ISNA(M232))),VLOOKUP(M232,'ESO dumped WayshrineInfo'!$K$3:$L$9994,2,FALSE),"")
),"")</f>
        <v>104</v>
      </c>
      <c r="AG232" t="str">
        <f>IF(AND(AF232&lt;&gt;"",ISNUMBER(AF232),NOT(ISNA(AF232))),VLOOKUP(AF232,'ESO zone constants'!$A$3:$D$9999,4,FALSE),"")</f>
        <v>Alik'r Desert</v>
      </c>
      <c r="AH232" s="44"/>
      <c r="AI232" s="42"/>
      <c r="AJ232" s="42"/>
      <c r="AK232" s="3" t="str">
        <f>IF(AND(G232&lt;&gt;"LIBSETS_SETTYPE_BATTLEGROUND",G232&lt;&gt;"LIBSETS_SETTYPE_SPECIAL"),IF(AL232&lt;&gt;"",VLOOKUP(AL232,'ESO zone constants'!$D$3:$H$4953,5,FALSE),""),"")</f>
        <v/>
      </c>
      <c r="AM232" s="44"/>
      <c r="AN232" s="42"/>
      <c r="AO232" s="42"/>
      <c r="AP232" s="3" t="str">
        <f>IF(AND(G232&lt;&gt;"LIBSETS_SETTYPE_BATTLEGROUND",G232&lt;&gt;"LIBSETS_SETTYPE_SPECIAL"),IF(AQ232&lt;&gt;"",VLOOKUP(AQ232,'ESO zone constants'!$D$3:$H$4953,5,FALSE),""),"")</f>
        <v/>
      </c>
      <c r="AR232" s="44"/>
      <c r="AS232" s="42"/>
      <c r="AT232" s="42"/>
      <c r="AU232" s="3" t="str">
        <f>IF(AND(G232&lt;&gt;"LIBSETS_SETTYPE_BATTLEGROUND",G232&lt;&gt;"LIBSETS_SETTYPE_SPECIAL"),IF(AV232&lt;&gt;"",VLOOKUP(AV232,'ESO zone constants'!$D$3:$H$4953,5,FALSE),""),"")</f>
        <v/>
      </c>
      <c r="AW232" s="44"/>
      <c r="AX232" s="42"/>
      <c r="AY232" s="42"/>
      <c r="AZ232" s="83" t="s">
        <v>2667</v>
      </c>
      <c r="BA232" s="83"/>
      <c r="BB232" s="83"/>
      <c r="BC232" s="21" t="str">
        <f>IF(A232="???","--","")&amp;IF(F232&lt;&gt;"Not in the game (anymore)",IF(A232&lt;&gt;"",CONCATENATE("[",A232,"] = {wayshrines={")&amp;IF(K232&lt;&gt;"",CONCATENATE(K232,","),"")&amp;IF(L232&lt;&gt;"",CONCATENATE(L232,","),"")&amp;IF(M232&lt;&gt;"",CONCATENATE(M232,","),"")&amp;CONCATENATE("}")&amp;IF(VALUE(N232)&gt;0,CONCATENATE(", traitsNeeded=",N232),"")&amp;CONCATENATE(", dlcId=",IF(T232&lt;&gt;"",T232,"DLC_BASE_GAME")),""),"")</f>
        <v>[276] = {wayshrines={196,196,196,}, dlcId=DLC_BASE_GAME</v>
      </c>
      <c r="BD232" s="21" t="str">
        <f>IF(F232&lt;&gt;"Not in the game (anymore)",IF(A232&lt;&gt;"",IF(Q232&lt;&gt;"",CONCATENATE(", zoneIds={",Q232),"")&amp;IF(Z232&lt;&gt;"",CONCATENATE(",",Z232),"")&amp;IF(AF232&lt;&gt;"",CONCATENATE(",",AF232),"")&amp;IF(AK232&lt;&gt;"",CONCATENATE(",",AK232),"")&amp;IF(AP232&lt;&gt;"",CONCATENATE(",",AP232),"")&amp;IF(AU232&lt;&gt;"",CONCATENATE(",",AU232),"")&amp;IF(Q232&lt;&gt;"",CONCATENATE("}",""),"")&amp;IF(OR(I232="true",I232="false",I232&lt;&gt;""), CONCATENATE(", veteran=", I232), ""),""),"")</f>
        <v>, zoneIds={22,104,104}, veteran={[EQUIP_TYPE_HEAD]=true, [EQUIP_TYPE_SHOULDERS]=false}</v>
      </c>
      <c r="BE232" s="21" t="str">
        <f>IF(A232&lt;&gt;"",IF(F232&lt;&gt;"Not in the game (anymore)",IF(A232&lt;&gt;"",", setType="&amp;G232,"")&amp;IF(J232="true",", multiTrialSet=true",""),"")
&amp; IF(AND(H232&lt;&gt;"",ISNUMBER(H232)),", undauntedChestId=" &amp; H232,""),"")</f>
        <v>, setType=LIBSETS_SETTYPE_MONSTER, undauntedChestId=1</v>
      </c>
      <c r="BF232" s="21" t="str">
        <f>IF(A232&lt;&gt;"",IF(F232&lt;&gt;"Not in the game (anymore)",IF(AZ232&lt;&gt;"",", isProcSetAllowedInPvP="&amp; AZ232,"")
&amp; IF(F232&lt;&gt;"Not in the game (anymore)",
  IF(V232&lt;&gt;"",", dropMechanic={"&amp;V232&amp;IF(AB232&lt;&gt;"",","&amp;AB232,"")&amp;IF(AH232&lt;&gt;"",","&amp;AH232,"")&amp;IF(AM232&lt;&gt;"",","&amp;AM232,"")&amp;IF(AR232&lt;&gt;"",","&amp;AR232,"")&amp;IF(AW232&lt;&gt;"",","&amp;AW232,"")&amp;"}"
     &amp;IF(OR(W232&lt;&gt;"",AC232&lt;&gt;"",AI232&lt;&gt;"",AN232&lt;&gt;"",AS232&lt;&gt;"",AX232&lt;&gt;"",X232&lt;&gt;"",AD232&lt;&gt;"",AJ232&lt;&gt;"",AO232&lt;&gt;"",AT232&lt;&gt;"",AY232&lt;&gt;""),", dropMechanicDropLocationNames={"
        &amp; IF(OR(W232&lt;&gt;"",AC232&lt;&gt;"",AI232&lt;&gt;"",AN232&lt;&gt;"",AS232&lt;&gt;"",AX232&lt;&gt;""),"['en']={"&amp;IF(W232&lt;&gt;"","'"&amp;W232&amp;"',","'',")&amp;IF(AC232&lt;&gt;"","'"&amp;AC232&amp;"',","'',")&amp;IF(AI232&lt;&gt;"","'"&amp;AI232&amp;"',","'',")&amp;IF(AN232&lt;&gt;"","'"&amp;AN232&amp;"',","'',")&amp;IF(AS232&lt;&gt;"","'"&amp;AS232&amp;"',","'',")&amp;IF(AX232&lt;&gt;"","'"&amp;AX232&amp;"',","'',")&amp;"},","")
        &amp; IF(OR(X232&lt;&gt;"",AD232&lt;&gt;"",AJ232&lt;&gt;"",AO232&lt;&gt;"",AT232&lt;&gt;"",AY232&lt;&gt;""),"['de']={"&amp;IF(X232&lt;&gt;"","'"&amp;X232&amp;"',","'',")&amp;IF(AD232&lt;&gt;"","'"&amp;AD232&amp;"',","'',")&amp;IF(AJ232&lt;&gt;"","'"&amp;AJ232&amp;"',","'',")&amp;IF(AO232&lt;&gt;"","'"&amp;AO232&amp;"',","'',")&amp;IF(AT232&lt;&gt;"","'"&amp;AT232&amp;"',","'',")&amp;IF(AY232&lt;&gt;"","'"&amp;AY232&amp;"',","'',")&amp;"},","")
     &amp; "}",""),"")),""),"")</f>
        <v>, dropMechanic={LIBSETS_DROP_MECHANIC_MONSTER_NAME}, dropMechanicDropLocationNames={['en']={'The Guardian Council','','','','','',},['de']={'Die Wächter','','','','','',},}</v>
      </c>
      <c r="BG232" s="21" t="str">
        <f>IF(A232&lt;&gt;"",IF(F232&lt;&gt;"Not in the game (anymore)",
IF(OR(BA232&lt;&gt;"",BB232&lt;&gt;""),", addTooltip={" &amp; IF(BA232&lt;&gt;"","['en']='"&amp; BA232 &amp; "',","")  &amp; IF(AND(BA232&lt;&gt;"",BA232&lt;&gt;BB232), IF(BB232&lt;&gt;"","['de']='"&amp; BB232 &amp; "',",""),"") &amp; "},","")
&amp; "},"
&amp; IF(C232&lt;&gt;"",CONCATENATE(" --",C232," / ",B232,"   [",IF(R232&lt;&gt;"",R232,""),IF(AA232&lt;&gt;"",", "&amp;AA232,""),IF(AG232&lt;&gt;"",", "&amp;AG232,""),IF(AL232&lt;&gt;"",", "&amp;AL232,""),IF(AQ232&lt;&gt;"",", "&amp;AQ232,""),IF(AV232&lt;&gt;"",", "&amp;AV232,""),"]")),""),"")</f>
        <v>}, --Tremorscale / Bebenschuppe   [Volenfell, Alik'r Desert, Alik'r Desert]</v>
      </c>
    </row>
    <row r="233" spans="1:59" x14ac:dyDescent="0.25">
      <c r="A233" s="5">
        <v>277</v>
      </c>
      <c r="B233" t="s">
        <v>1084</v>
      </c>
      <c r="C233" t="s">
        <v>17</v>
      </c>
      <c r="D233" s="3">
        <f>A233</f>
        <v>277</v>
      </c>
      <c r="G233" s="8" t="s">
        <v>1479</v>
      </c>
      <c r="H233" s="93">
        <v>1</v>
      </c>
      <c r="I233" t="s">
        <v>1466</v>
      </c>
      <c r="J233" t="s">
        <v>91</v>
      </c>
      <c r="K233">
        <v>186</v>
      </c>
      <c r="L233">
        <v>186</v>
      </c>
      <c r="M233">
        <v>186</v>
      </c>
      <c r="O233" s="65" t="s">
        <v>57</v>
      </c>
      <c r="Q233" s="3">
        <f>IF(AND(G233&lt;&gt;"LIBSETS_SETTYPE_BATTLEGROUND",G233&lt;&gt;"LIBSETS_SETTYPE_SPECIAL"), IF(R233&lt;&gt;"",VLOOKUP(R233,'ESO zone constants'!$D$3:$H$10001,5,FALSE),""),"")</f>
        <v>38</v>
      </c>
      <c r="R233" t="str">
        <f>IF(AND(O233&lt;&gt;"",NOT(ISERROR(O233))),O233,
IF(AND(P233&lt;&gt;"",ISNUMBER(P233),P233&gt;0,NOT(ISNA(P233))),VLOOKUP(P233,'ESO zone constants'!$A$3:$D$9999,4,FALSE),
IF(AND(K233&lt;&gt;"",K233&gt;0,NOT(ISERROR(K233))),VLOOKUP(K233,'ESO dumped WayshrineInfo'!$K$3:$N$9994,4,FALSE),"")))</f>
        <v>Blackheart Haven</v>
      </c>
      <c r="T233" s="19" t="str">
        <f>IF(AND(S233&lt;&gt;"",NOT(ISERROR(S233))),S233,IF(Q233&lt;&gt;"",IF(NOT(ISERROR(VLOOKUP(Q233,'ESO Dungeon constants'!$D$3:$H$9999,5,FALSE))),VLOOKUP(Q233,'ESO Dungeon constants'!$D$3:$I$9999,6,FALSE),VLOOKUP(Q233,'ESO zone constants'!$H$3:$K$9987,4,FALSE)),""))</f>
        <v>DLC_BASE_GAME</v>
      </c>
      <c r="U233" s="3" t="str">
        <f>IF(T233&lt;&gt;"",VLOOKUP(T233,'LibSets constants'!$B$4:$C$1003,2,FALSE),"")</f>
        <v>Included in base game</v>
      </c>
      <c r="V233" s="33" t="s">
        <v>1544</v>
      </c>
      <c r="W233" s="3" t="s">
        <v>1364</v>
      </c>
      <c r="X233" s="3" t="s">
        <v>1636</v>
      </c>
      <c r="Y233" s="65"/>
      <c r="Z233" s="3">
        <f>IF(AND(G233&lt;&gt;"LIBSETS_SETTYPE_BATTLEGROUND",G233&lt;&gt;"LIBSETS_SETTYPE_SPECIAL"),
IF(AND(Y233&lt;&gt;"",ISNUMBER(Y233),NOT(ISNA(Y233))),Y233,
   IF(AND(L233&lt;&gt;"",ISNUMBER(L233),L233&gt;0,NOT(ISNA(L233))),VLOOKUP(L233,'ESO dumped WayshrineInfo'!$K$3:$L$9994,2,FALSE),"")
),"")</f>
        <v>92</v>
      </c>
      <c r="AA233" t="str">
        <f>IF(AND(Z233&lt;&gt;"",ISNUMBER(Z233),NOT(ISNA(Z233))),VLOOKUP(Z233,'ESO zone constants'!$A$3:$D$9999,4,FALSE),"")</f>
        <v>Bangkorai</v>
      </c>
      <c r="AC233" s="42"/>
      <c r="AD233" s="42"/>
      <c r="AE233" s="42"/>
      <c r="AF233" s="3">
        <f>IF(AND(G233&lt;&gt;"LIBSETS_SETTYPE_BATTLEGROUND",G233&lt;&gt;"LIBSETS_SETTYPE_SPECIAL"),
IF(AND(AE233&lt;&gt;"",ISNUMBER(AE233),NOT(ISNA(AE233))),AE233,
   IF(AND(M233&lt;&gt;"",ISNUMBER(M233),M233&gt;0,NOT(ISNA(M233))),VLOOKUP(M233,'ESO dumped WayshrineInfo'!$K$3:$L$9994,2,FALSE),"")
),"")</f>
        <v>92</v>
      </c>
      <c r="AG233" t="str">
        <f>IF(AND(AF233&lt;&gt;"",ISNUMBER(AF233),NOT(ISNA(AF233))),VLOOKUP(AF233,'ESO zone constants'!$A$3:$D$9999,4,FALSE),"")</f>
        <v>Bangkorai</v>
      </c>
      <c r="AH233" s="44"/>
      <c r="AI233" s="42"/>
      <c r="AJ233" s="42"/>
      <c r="AK233" s="3" t="str">
        <f>IF(AND(G233&lt;&gt;"LIBSETS_SETTYPE_BATTLEGROUND",G233&lt;&gt;"LIBSETS_SETTYPE_SPECIAL"),IF(AL233&lt;&gt;"",VLOOKUP(AL233,'ESO zone constants'!$D$3:$H$4953,5,FALSE),""),"")</f>
        <v/>
      </c>
      <c r="AM233" s="44"/>
      <c r="AN233" s="42"/>
      <c r="AO233" s="42"/>
      <c r="AP233" s="3" t="str">
        <f>IF(AND(G233&lt;&gt;"LIBSETS_SETTYPE_BATTLEGROUND",G233&lt;&gt;"LIBSETS_SETTYPE_SPECIAL"),IF(AQ233&lt;&gt;"",VLOOKUP(AQ233,'ESO zone constants'!$D$3:$H$4953,5,FALSE),""),"")</f>
        <v/>
      </c>
      <c r="AR233" s="44"/>
      <c r="AS233" s="42"/>
      <c r="AT233" s="42"/>
      <c r="AU233" s="3" t="str">
        <f>IF(AND(G233&lt;&gt;"LIBSETS_SETTYPE_BATTLEGROUND",G233&lt;&gt;"LIBSETS_SETTYPE_SPECIAL"),IF(AV233&lt;&gt;"",VLOOKUP(AV233,'ESO zone constants'!$D$3:$H$4953,5,FALSE),""),"")</f>
        <v/>
      </c>
      <c r="AW233" s="44"/>
      <c r="AX233" s="42"/>
      <c r="AY233" s="42"/>
      <c r="AZ233" s="83" t="s">
        <v>2667</v>
      </c>
      <c r="BA233" s="83"/>
      <c r="BB233" s="83"/>
      <c r="BC233" s="21" t="str">
        <f>IF(A233="???","--","")&amp;IF(F233&lt;&gt;"Not in the game (anymore)",IF(A233&lt;&gt;"",CONCATENATE("[",A233,"] = {wayshrines={")&amp;IF(K233&lt;&gt;"",CONCATENATE(K233,","),"")&amp;IF(L233&lt;&gt;"",CONCATENATE(L233,","),"")&amp;IF(M233&lt;&gt;"",CONCATENATE(M233,","),"")&amp;CONCATENATE("}")&amp;IF(VALUE(N233)&gt;0,CONCATENATE(", traitsNeeded=",N233),"")&amp;CONCATENATE(", dlcId=",IF(T233&lt;&gt;"",T233,"DLC_BASE_GAME")),""),"")</f>
        <v>[277] = {wayshrines={186,186,186,}, dlcId=DLC_BASE_GAME</v>
      </c>
      <c r="BD233" s="21" t="str">
        <f>IF(F233&lt;&gt;"Not in the game (anymore)",IF(A233&lt;&gt;"",IF(Q233&lt;&gt;"",CONCATENATE(", zoneIds={",Q233),"")&amp;IF(Z233&lt;&gt;"",CONCATENATE(",",Z233),"")&amp;IF(AF233&lt;&gt;"",CONCATENATE(",",AF233),"")&amp;IF(AK233&lt;&gt;"",CONCATENATE(",",AK233),"")&amp;IF(AP233&lt;&gt;"",CONCATENATE(",",AP233),"")&amp;IF(AU233&lt;&gt;"",CONCATENATE(",",AU233),"")&amp;IF(Q233&lt;&gt;"",CONCATENATE("}",""),"")&amp;IF(OR(I233="true",I233="false",I233&lt;&gt;""), CONCATENATE(", veteran=", I233), ""),""),"")</f>
        <v>, zoneIds={38,92,92}, veteran={[EQUIP_TYPE_HEAD]=true, [EQUIP_TYPE_SHOULDERS]=false}</v>
      </c>
      <c r="BE233" s="21" t="str">
        <f>IF(A233&lt;&gt;"",IF(F233&lt;&gt;"Not in the game (anymore)",IF(A233&lt;&gt;"",", setType="&amp;G233,"")&amp;IF(J233="true",", multiTrialSet=true",""),"")
&amp; IF(AND(H233&lt;&gt;"",ISNUMBER(H233)),", undauntedChestId=" &amp; H233,""),"")</f>
        <v>, setType=LIBSETS_SETTYPE_MONSTER, undauntedChestId=1</v>
      </c>
      <c r="BF233" s="21" t="str">
        <f>IF(A233&lt;&gt;"",IF(F233&lt;&gt;"Not in the game (anymore)",IF(AZ233&lt;&gt;"",", isProcSetAllowedInPvP="&amp; AZ233,"")
&amp; IF(F233&lt;&gt;"Not in the game (anymore)",
  IF(V233&lt;&gt;"",", dropMechanic={"&amp;V233&amp;IF(AB233&lt;&gt;"",","&amp;AB233,"")&amp;IF(AH233&lt;&gt;"",","&amp;AH233,"")&amp;IF(AM233&lt;&gt;"",","&amp;AM233,"")&amp;IF(AR233&lt;&gt;"",","&amp;AR233,"")&amp;IF(AW233&lt;&gt;"",","&amp;AW233,"")&amp;"}"
     &amp;IF(OR(W233&lt;&gt;"",AC233&lt;&gt;"",AI233&lt;&gt;"",AN233&lt;&gt;"",AS233&lt;&gt;"",AX233&lt;&gt;"",X233&lt;&gt;"",AD233&lt;&gt;"",AJ233&lt;&gt;"",AO233&lt;&gt;"",AT233&lt;&gt;"",AY233&lt;&gt;""),", dropMechanicDropLocationNames={"
        &amp; IF(OR(W233&lt;&gt;"",AC233&lt;&gt;"",AI233&lt;&gt;"",AN233&lt;&gt;"",AS233&lt;&gt;"",AX233&lt;&gt;""),"['en']={"&amp;IF(W233&lt;&gt;"","'"&amp;W233&amp;"',","'',")&amp;IF(AC233&lt;&gt;"","'"&amp;AC233&amp;"',","'',")&amp;IF(AI233&lt;&gt;"","'"&amp;AI233&amp;"',","'',")&amp;IF(AN233&lt;&gt;"","'"&amp;AN233&amp;"',","'',")&amp;IF(AS233&lt;&gt;"","'"&amp;AS233&amp;"',","'',")&amp;IF(AX233&lt;&gt;"","'"&amp;AX233&amp;"',","'',")&amp;"},","")
        &amp; IF(OR(X233&lt;&gt;"",AD233&lt;&gt;"",AJ233&lt;&gt;"",AO233&lt;&gt;"",AT233&lt;&gt;"",AY233&lt;&gt;""),"['de']={"&amp;IF(X233&lt;&gt;"","'"&amp;X233&amp;"',","'',")&amp;IF(AD233&lt;&gt;"","'"&amp;AD233&amp;"',","'',")&amp;IF(AJ233&lt;&gt;"","'"&amp;AJ233&amp;"',","'',")&amp;IF(AO233&lt;&gt;"","'"&amp;AO233&amp;"',","'',")&amp;IF(AT233&lt;&gt;"","'"&amp;AT233&amp;"',","'',")&amp;IF(AY233&lt;&gt;"","'"&amp;AY233&amp;"',","'',")&amp;"},","")
     &amp; "}",""),"")),""),"")</f>
        <v>, dropMechanic={LIBSETS_DROP_MECHANIC_MONSTER_NAME}, dropMechanicDropLocationNames={['en']={'Captain Blackheart','','','','','',},['de']={'Kapitän Schwarzherz','','','','','',},}</v>
      </c>
      <c r="BG233" s="21" t="str">
        <f>IF(A233&lt;&gt;"",IF(F233&lt;&gt;"Not in the game (anymore)",
IF(OR(BA233&lt;&gt;"",BB233&lt;&gt;""),", addTooltip={" &amp; IF(BA233&lt;&gt;"","['en']='"&amp; BA233 &amp; "',","")  &amp; IF(AND(BA233&lt;&gt;"",BA233&lt;&gt;BB233), IF(BB233&lt;&gt;"","['de']='"&amp; BB233 &amp; "',",""),"") &amp; "},","")
&amp; "},"
&amp; IF(C233&lt;&gt;"",CONCATENATE(" --",C233," / ",B233,"   [",IF(R233&lt;&gt;"",R233,""),IF(AA233&lt;&gt;"",", "&amp;AA233,""),IF(AG233&lt;&gt;"",", "&amp;AG233,""),IF(AL233&lt;&gt;"",", "&amp;AL233,""),IF(AQ233&lt;&gt;"",", "&amp;AQ233,""),IF(AV233&lt;&gt;"",", "&amp;AV233,""),"]")),""),"")</f>
        <v>}, --Pirate Skeleton / Piratenskelett   [Blackheart Haven, Bangkorai, Bangkorai]</v>
      </c>
    </row>
    <row r="234" spans="1:59" x14ac:dyDescent="0.25">
      <c r="A234" s="5">
        <v>278</v>
      </c>
      <c r="B234" t="s">
        <v>1085</v>
      </c>
      <c r="C234" t="s">
        <v>1086</v>
      </c>
      <c r="D234" s="3">
        <f>A234</f>
        <v>278</v>
      </c>
      <c r="G234" s="8" t="s">
        <v>1479</v>
      </c>
      <c r="H234" s="93">
        <v>1</v>
      </c>
      <c r="I234" t="s">
        <v>1466</v>
      </c>
      <c r="J234" t="s">
        <v>91</v>
      </c>
      <c r="K234">
        <v>187</v>
      </c>
      <c r="L234">
        <v>187</v>
      </c>
      <c r="M234">
        <v>187</v>
      </c>
      <c r="O234" s="65" t="s">
        <v>70</v>
      </c>
      <c r="Q234" s="3">
        <f>IF(AND(G234&lt;&gt;"LIBSETS_SETTYPE_BATTLEGROUND",G234&lt;&gt;"LIBSETS_SETTYPE_SPECIAL"), IF(R234&lt;&gt;"",VLOOKUP(R234,'ESO zone constants'!$D$3:$H$10001,5,FALSE),""),"")</f>
        <v>64</v>
      </c>
      <c r="R234" t="str">
        <f>IF(AND(O234&lt;&gt;"",NOT(ISERROR(O234))),O234,
IF(AND(P234&lt;&gt;"",ISNUMBER(P234),P234&gt;0,NOT(ISNA(P234))),VLOOKUP(P234,'ESO zone constants'!$A$3:$D$9999,4,FALSE),
IF(AND(K234&lt;&gt;"",K234&gt;0,NOT(ISERROR(K234))),VLOOKUP(K234,'ESO dumped WayshrineInfo'!$K$3:$N$9994,4,FALSE),"")))</f>
        <v>Blessed Crucible</v>
      </c>
      <c r="T234" s="19" t="str">
        <f>IF(AND(S234&lt;&gt;"",NOT(ISERROR(S234))),S234,IF(Q234&lt;&gt;"",IF(NOT(ISERROR(VLOOKUP(Q234,'ESO Dungeon constants'!$D$3:$H$9999,5,FALSE))),VLOOKUP(Q234,'ESO Dungeon constants'!$D$3:$I$9999,6,FALSE),VLOOKUP(Q234,'ESO zone constants'!$H$3:$K$9987,4,FALSE)),""))</f>
        <v>DLC_BASE_GAME</v>
      </c>
      <c r="U234" s="3" t="str">
        <f>IF(T234&lt;&gt;"",VLOOKUP(T234,'LibSets constants'!$B$4:$C$1003,2,FALSE),"")</f>
        <v>Included in base game</v>
      </c>
      <c r="V234" s="33" t="s">
        <v>1544</v>
      </c>
      <c r="W234" s="3" t="s">
        <v>1623</v>
      </c>
      <c r="X234" s="3" t="s">
        <v>1624</v>
      </c>
      <c r="Y234" s="65"/>
      <c r="Z234" s="3">
        <f>IF(AND(G234&lt;&gt;"LIBSETS_SETTYPE_BATTLEGROUND",G234&lt;&gt;"LIBSETS_SETTYPE_SPECIAL"),
IF(AND(Y234&lt;&gt;"",ISNUMBER(Y234),NOT(ISNA(Y234))),Y234,
   IF(AND(L234&lt;&gt;"",ISNUMBER(L234),L234&gt;0,NOT(ISNA(L234))),VLOOKUP(L234,'ESO dumped WayshrineInfo'!$K$3:$L$9994,2,FALSE),"")
),"")</f>
        <v>103</v>
      </c>
      <c r="AA234" t="str">
        <f>IF(AND(Z234&lt;&gt;"",ISNUMBER(Z234),NOT(ISNA(Z234))),VLOOKUP(Z234,'ESO zone constants'!$A$3:$D$9999,4,FALSE),"")</f>
        <v>The Rift</v>
      </c>
      <c r="AC234" s="42"/>
      <c r="AD234" s="42"/>
      <c r="AE234" s="42"/>
      <c r="AF234" s="3">
        <f>IF(AND(G234&lt;&gt;"LIBSETS_SETTYPE_BATTLEGROUND",G234&lt;&gt;"LIBSETS_SETTYPE_SPECIAL"),
IF(AND(AE234&lt;&gt;"",ISNUMBER(AE234),NOT(ISNA(AE234))),AE234,
   IF(AND(M234&lt;&gt;"",ISNUMBER(M234),M234&gt;0,NOT(ISNA(M234))),VLOOKUP(M234,'ESO dumped WayshrineInfo'!$K$3:$L$9994,2,FALSE),"")
),"")</f>
        <v>103</v>
      </c>
      <c r="AG234" t="str">
        <f>IF(AND(AF234&lt;&gt;"",ISNUMBER(AF234),NOT(ISNA(AF234))),VLOOKUP(AF234,'ESO zone constants'!$A$3:$D$9999,4,FALSE),"")</f>
        <v>The Rift</v>
      </c>
      <c r="AH234" s="44"/>
      <c r="AI234" s="42"/>
      <c r="AJ234" s="42"/>
      <c r="AK234" s="3" t="str">
        <f>IF(AND(G234&lt;&gt;"LIBSETS_SETTYPE_BATTLEGROUND",G234&lt;&gt;"LIBSETS_SETTYPE_SPECIAL"),IF(AL234&lt;&gt;"",VLOOKUP(AL234,'ESO zone constants'!$D$3:$H$4953,5,FALSE),""),"")</f>
        <v/>
      </c>
      <c r="AM234" s="44"/>
      <c r="AN234" s="42"/>
      <c r="AO234" s="42"/>
      <c r="AP234" s="3" t="str">
        <f>IF(AND(G234&lt;&gt;"LIBSETS_SETTYPE_BATTLEGROUND",G234&lt;&gt;"LIBSETS_SETTYPE_SPECIAL"),IF(AQ234&lt;&gt;"",VLOOKUP(AQ234,'ESO zone constants'!$D$3:$H$4953,5,FALSE),""),"")</f>
        <v/>
      </c>
      <c r="AR234" s="44"/>
      <c r="AS234" s="42"/>
      <c r="AT234" s="42"/>
      <c r="AU234" s="3" t="str">
        <f>IF(AND(G234&lt;&gt;"LIBSETS_SETTYPE_BATTLEGROUND",G234&lt;&gt;"LIBSETS_SETTYPE_SPECIAL"),IF(AV234&lt;&gt;"",VLOOKUP(AV234,'ESO zone constants'!$D$3:$H$4953,5,FALSE),""),"")</f>
        <v/>
      </c>
      <c r="AW234" s="44"/>
      <c r="AX234" s="42"/>
      <c r="AY234" s="42"/>
      <c r="AZ234" s="83" t="s">
        <v>2667</v>
      </c>
      <c r="BA234" s="83"/>
      <c r="BB234" s="83"/>
      <c r="BC234" s="21" t="str">
        <f>IF(A234="???","--","")&amp;IF(F234&lt;&gt;"Not in the game (anymore)",IF(A234&lt;&gt;"",CONCATENATE("[",A234,"] = {wayshrines={")&amp;IF(K234&lt;&gt;"",CONCATENATE(K234,","),"")&amp;IF(L234&lt;&gt;"",CONCATENATE(L234,","),"")&amp;IF(M234&lt;&gt;"",CONCATENATE(M234,","),"")&amp;CONCATENATE("}")&amp;IF(VALUE(N234)&gt;0,CONCATENATE(", traitsNeeded=",N234),"")&amp;CONCATENATE(", dlcId=",IF(T234&lt;&gt;"",T234,"DLC_BASE_GAME")),""),"")</f>
        <v>[278] = {wayshrines={187,187,187,}, dlcId=DLC_BASE_GAME</v>
      </c>
      <c r="BD234" s="21" t="str">
        <f>IF(F234&lt;&gt;"Not in the game (anymore)",IF(A234&lt;&gt;"",IF(Q234&lt;&gt;"",CONCATENATE(", zoneIds={",Q234),"")&amp;IF(Z234&lt;&gt;"",CONCATENATE(",",Z234),"")&amp;IF(AF234&lt;&gt;"",CONCATENATE(",",AF234),"")&amp;IF(AK234&lt;&gt;"",CONCATENATE(",",AK234),"")&amp;IF(AP234&lt;&gt;"",CONCATENATE(",",AP234),"")&amp;IF(AU234&lt;&gt;"",CONCATENATE(",",AU234),"")&amp;IF(Q234&lt;&gt;"",CONCATENATE("}",""),"")&amp;IF(OR(I234="true",I234="false",I234&lt;&gt;""), CONCATENATE(", veteran=", I234), ""),""),"")</f>
        <v>, zoneIds={64,103,103}, veteran={[EQUIP_TYPE_HEAD]=true, [EQUIP_TYPE_SHOULDERS]=false}</v>
      </c>
      <c r="BE234" s="21" t="str">
        <f>IF(A234&lt;&gt;"",IF(F234&lt;&gt;"Not in the game (anymore)",IF(A234&lt;&gt;"",", setType="&amp;G234,"")&amp;IF(J234="true",", multiTrialSet=true",""),"")
&amp; IF(AND(H234&lt;&gt;"",ISNUMBER(H234)),", undauntedChestId=" &amp; H234,""),"")</f>
        <v>, setType=LIBSETS_SETTYPE_MONSTER, undauntedChestId=1</v>
      </c>
      <c r="BF234" s="21" t="str">
        <f>IF(A234&lt;&gt;"",IF(F234&lt;&gt;"Not in the game (anymore)",IF(AZ234&lt;&gt;"",", isProcSetAllowedInPvP="&amp; AZ234,"")
&amp; IF(F234&lt;&gt;"Not in the game (anymore)",
  IF(V234&lt;&gt;"",", dropMechanic={"&amp;V234&amp;IF(AB234&lt;&gt;"",","&amp;AB234,"")&amp;IF(AH234&lt;&gt;"",","&amp;AH234,"")&amp;IF(AM234&lt;&gt;"",","&amp;AM234,"")&amp;IF(AR234&lt;&gt;"",","&amp;AR234,"")&amp;IF(AW234&lt;&gt;"",","&amp;AW234,"")&amp;"}"
     &amp;IF(OR(W234&lt;&gt;"",AC234&lt;&gt;"",AI234&lt;&gt;"",AN234&lt;&gt;"",AS234&lt;&gt;"",AX234&lt;&gt;"",X234&lt;&gt;"",AD234&lt;&gt;"",AJ234&lt;&gt;"",AO234&lt;&gt;"",AT234&lt;&gt;"",AY234&lt;&gt;""),", dropMechanicDropLocationNames={"
        &amp; IF(OR(W234&lt;&gt;"",AC234&lt;&gt;"",AI234&lt;&gt;"",AN234&lt;&gt;"",AS234&lt;&gt;"",AX234&lt;&gt;""),"['en']={"&amp;IF(W234&lt;&gt;"","'"&amp;W234&amp;"',","'',")&amp;IF(AC234&lt;&gt;"","'"&amp;AC234&amp;"',","'',")&amp;IF(AI234&lt;&gt;"","'"&amp;AI234&amp;"',","'',")&amp;IF(AN234&lt;&gt;"","'"&amp;AN234&amp;"',","'',")&amp;IF(AS234&lt;&gt;"","'"&amp;AS234&amp;"',","'',")&amp;IF(AX234&lt;&gt;"","'"&amp;AX234&amp;"',","'',")&amp;"},","")
        &amp; IF(OR(X234&lt;&gt;"",AD234&lt;&gt;"",AJ234&lt;&gt;"",AO234&lt;&gt;"",AT234&lt;&gt;"",AY234&lt;&gt;""),"['de']={"&amp;IF(X234&lt;&gt;"","'"&amp;X234&amp;"',","'',")&amp;IF(AD234&lt;&gt;"","'"&amp;AD234&amp;"',","'',")&amp;IF(AJ234&lt;&gt;"","'"&amp;AJ234&amp;"',","'',")&amp;IF(AO234&lt;&gt;"","'"&amp;AO234&amp;"',","'',")&amp;IF(AT234&lt;&gt;"","'"&amp;AT234&amp;"',","'',")&amp;IF(AY234&lt;&gt;"","'"&amp;AY234&amp;"',","'',")&amp;"},","")
     &amp; "}",""),"")),""),"")</f>
        <v>, dropMechanic={LIBSETS_DROP_MECHANIC_MONSTER_NAME}, dropMechanicDropLocationNames={['en']={'The Lava Queen','','','','','',},['de']={'Die Lavakönigin','','','','','',},}</v>
      </c>
      <c r="BG234" s="21" t="str">
        <f>IF(A234&lt;&gt;"",IF(F234&lt;&gt;"Not in the game (anymore)",
IF(OR(BA234&lt;&gt;"",BB234&lt;&gt;""),", addTooltip={" &amp; IF(BA234&lt;&gt;"","['en']='"&amp; BA234 &amp; "',","")  &amp; IF(AND(BA234&lt;&gt;"",BA234&lt;&gt;BB234), IF(BB234&lt;&gt;"","['de']='"&amp; BB234 &amp; "',",""),"") &amp; "},","")
&amp; "},"
&amp; IF(C234&lt;&gt;"",CONCATENATE(" --",C234," / ",B234,"   [",IF(R234&lt;&gt;"",R234,""),IF(AA234&lt;&gt;"",", "&amp;AA234,""),IF(AG234&lt;&gt;"",", "&amp;AG234,""),IF(AL234&lt;&gt;"",", "&amp;AL234,""),IF(AQ234&lt;&gt;"",", "&amp;AQ234,""),IF(AV234&lt;&gt;"",", "&amp;AV234,""),"]")),""),"")</f>
        <v>}, --The Troll King / Trollkönig   [Blessed Crucible, The Rift, The Rift]</v>
      </c>
    </row>
    <row r="235" spans="1:59" x14ac:dyDescent="0.25">
      <c r="A235" s="5">
        <v>279</v>
      </c>
      <c r="B235" t="s">
        <v>19</v>
      </c>
      <c r="C235" t="s">
        <v>19</v>
      </c>
      <c r="D235" s="3">
        <f>A235</f>
        <v>279</v>
      </c>
      <c r="G235" s="8" t="s">
        <v>1479</v>
      </c>
      <c r="H235" s="93">
        <v>1</v>
      </c>
      <c r="I235" t="s">
        <v>1466</v>
      </c>
      <c r="J235" t="s">
        <v>91</v>
      </c>
      <c r="K235">
        <v>185</v>
      </c>
      <c r="L235">
        <v>185</v>
      </c>
      <c r="M235">
        <v>185</v>
      </c>
      <c r="O235" s="65" t="s">
        <v>59</v>
      </c>
      <c r="Q235" s="3">
        <f>IF(AND(G235&lt;&gt;"LIBSETS_SETTYPE_BATTLEGROUND",G235&lt;&gt;"LIBSETS_SETTYPE_SPECIAL"), IF(R235&lt;&gt;"",VLOOKUP(R235,'ESO zone constants'!$D$3:$H$10001,5,FALSE),""),"")</f>
        <v>31</v>
      </c>
      <c r="R235" t="str">
        <f>IF(AND(O235&lt;&gt;"",NOT(ISERROR(O235))),O235,
IF(AND(P235&lt;&gt;"",ISNUMBER(P235),P235&gt;0,NOT(ISNA(P235))),VLOOKUP(P235,'ESO zone constants'!$A$3:$D$9999,4,FALSE),
IF(AND(K235&lt;&gt;"",K235&gt;0,NOT(ISERROR(K235))),VLOOKUP(K235,'ESO dumped WayshrineInfo'!$K$3:$N$9994,4,FALSE),"")))</f>
        <v>Selene's Web</v>
      </c>
      <c r="T235" s="19" t="str">
        <f>IF(AND(S235&lt;&gt;"",NOT(ISERROR(S235))),S235,IF(Q235&lt;&gt;"",IF(NOT(ISERROR(VLOOKUP(Q235,'ESO Dungeon constants'!$D$3:$H$9999,5,FALSE))),VLOOKUP(Q235,'ESO Dungeon constants'!$D$3:$I$9999,6,FALSE),VLOOKUP(Q235,'ESO zone constants'!$H$3:$K$9987,4,FALSE)),""))</f>
        <v>DLC_BASE_GAME</v>
      </c>
      <c r="U235" s="3" t="str">
        <f>IF(T235&lt;&gt;"",VLOOKUP(T235,'LibSets constants'!$B$4:$C$1003,2,FALSE),"")</f>
        <v>Included in base game</v>
      </c>
      <c r="V235" s="33" t="s">
        <v>1544</v>
      </c>
      <c r="W235" s="3" t="s">
        <v>19</v>
      </c>
      <c r="X235" s="3" t="s">
        <v>19</v>
      </c>
      <c r="Y235" s="65"/>
      <c r="Z235" s="3">
        <f>IF(AND(G235&lt;&gt;"LIBSETS_SETTYPE_BATTLEGROUND",G235&lt;&gt;"LIBSETS_SETTYPE_SPECIAL"),
IF(AND(Y235&lt;&gt;"",ISNUMBER(Y235),NOT(ISNA(Y235))),Y235,
   IF(AND(L235&lt;&gt;"",ISNUMBER(L235),L235&gt;0,NOT(ISNA(L235))),VLOOKUP(L235,'ESO dumped WayshrineInfo'!$K$3:$L$9994,2,FALSE),"")
),"")</f>
        <v>382</v>
      </c>
      <c r="AA235" t="str">
        <f>IF(AND(Z235&lt;&gt;"",ISNUMBER(Z235),NOT(ISNA(Z235))),VLOOKUP(Z235,'ESO zone constants'!$A$3:$D$9999,4,FALSE),"")</f>
        <v>Reaper's March</v>
      </c>
      <c r="AC235" s="42"/>
      <c r="AD235" s="42"/>
      <c r="AE235" s="42"/>
      <c r="AF235" s="3">
        <f>IF(AND(G235&lt;&gt;"LIBSETS_SETTYPE_BATTLEGROUND",G235&lt;&gt;"LIBSETS_SETTYPE_SPECIAL"),
IF(AND(AE235&lt;&gt;"",ISNUMBER(AE235),NOT(ISNA(AE235))),AE235,
   IF(AND(M235&lt;&gt;"",ISNUMBER(M235),M235&gt;0,NOT(ISNA(M235))),VLOOKUP(M235,'ESO dumped WayshrineInfo'!$K$3:$L$9994,2,FALSE),"")
),"")</f>
        <v>382</v>
      </c>
      <c r="AG235" t="str">
        <f>IF(AND(AF235&lt;&gt;"",ISNUMBER(AF235),NOT(ISNA(AF235))),VLOOKUP(AF235,'ESO zone constants'!$A$3:$D$9999,4,FALSE),"")</f>
        <v>Reaper's March</v>
      </c>
      <c r="AH235" s="44"/>
      <c r="AI235" s="42"/>
      <c r="AJ235" s="42"/>
      <c r="AK235" s="3" t="str">
        <f>IF(AND(G235&lt;&gt;"LIBSETS_SETTYPE_BATTLEGROUND",G235&lt;&gt;"LIBSETS_SETTYPE_SPECIAL"),IF(AL235&lt;&gt;"",VLOOKUP(AL235,'ESO zone constants'!$D$3:$H$4953,5,FALSE),""),"")</f>
        <v/>
      </c>
      <c r="AM235" s="44"/>
      <c r="AN235" s="42"/>
      <c r="AO235" s="42"/>
      <c r="AP235" s="3" t="str">
        <f>IF(AND(G235&lt;&gt;"LIBSETS_SETTYPE_BATTLEGROUND",G235&lt;&gt;"LIBSETS_SETTYPE_SPECIAL"),IF(AQ235&lt;&gt;"",VLOOKUP(AQ235,'ESO zone constants'!$D$3:$H$4953,5,FALSE),""),"")</f>
        <v/>
      </c>
      <c r="AR235" s="44"/>
      <c r="AS235" s="42"/>
      <c r="AT235" s="42"/>
      <c r="AU235" s="3" t="str">
        <f>IF(AND(G235&lt;&gt;"LIBSETS_SETTYPE_BATTLEGROUND",G235&lt;&gt;"LIBSETS_SETTYPE_SPECIAL"),IF(AV235&lt;&gt;"",VLOOKUP(AV235,'ESO zone constants'!$D$3:$H$4953,5,FALSE),""),"")</f>
        <v/>
      </c>
      <c r="AW235" s="44"/>
      <c r="AX235" s="42"/>
      <c r="AY235" s="42"/>
      <c r="AZ235" s="83" t="s">
        <v>2667</v>
      </c>
      <c r="BA235" s="83"/>
      <c r="BB235" s="83"/>
      <c r="BC235" s="21" t="str">
        <f>IF(A235="???","--","")&amp;IF(F235&lt;&gt;"Not in the game (anymore)",IF(A235&lt;&gt;"",CONCATENATE("[",A235,"] = {wayshrines={")&amp;IF(K235&lt;&gt;"",CONCATENATE(K235,","),"")&amp;IF(L235&lt;&gt;"",CONCATENATE(L235,","),"")&amp;IF(M235&lt;&gt;"",CONCATENATE(M235,","),"")&amp;CONCATENATE("}")&amp;IF(VALUE(N235)&gt;0,CONCATENATE(", traitsNeeded=",N235),"")&amp;CONCATENATE(", dlcId=",IF(T235&lt;&gt;"",T235,"DLC_BASE_GAME")),""),"")</f>
        <v>[279] = {wayshrines={185,185,185,}, dlcId=DLC_BASE_GAME</v>
      </c>
      <c r="BD235" s="21" t="str">
        <f>IF(F235&lt;&gt;"Not in the game (anymore)",IF(A235&lt;&gt;"",IF(Q235&lt;&gt;"",CONCATENATE(", zoneIds={",Q235),"")&amp;IF(Z235&lt;&gt;"",CONCATENATE(",",Z235),"")&amp;IF(AF235&lt;&gt;"",CONCATENATE(",",AF235),"")&amp;IF(AK235&lt;&gt;"",CONCATENATE(",",AK235),"")&amp;IF(AP235&lt;&gt;"",CONCATENATE(",",AP235),"")&amp;IF(AU235&lt;&gt;"",CONCATENATE(",",AU235),"")&amp;IF(Q235&lt;&gt;"",CONCATENATE("}",""),"")&amp;IF(OR(I235="true",I235="false",I235&lt;&gt;""), CONCATENATE(", veteran=", I235), ""),""),"")</f>
        <v>, zoneIds={31,382,382}, veteran={[EQUIP_TYPE_HEAD]=true, [EQUIP_TYPE_SHOULDERS]=false}</v>
      </c>
      <c r="BE235" s="21" t="str">
        <f>IF(A235&lt;&gt;"",IF(F235&lt;&gt;"Not in the game (anymore)",IF(A235&lt;&gt;"",", setType="&amp;G235,"")&amp;IF(J235="true",", multiTrialSet=true",""),"")
&amp; IF(AND(H235&lt;&gt;"",ISNUMBER(H235)),", undauntedChestId=" &amp; H235,""),"")</f>
        <v>, setType=LIBSETS_SETTYPE_MONSTER, undauntedChestId=1</v>
      </c>
      <c r="BF235" s="21" t="str">
        <f>IF(A235&lt;&gt;"",IF(F235&lt;&gt;"Not in the game (anymore)",IF(AZ235&lt;&gt;"",", isProcSetAllowedInPvP="&amp; AZ235,"")
&amp; IF(F235&lt;&gt;"Not in the game (anymore)",
  IF(V235&lt;&gt;"",", dropMechanic={"&amp;V235&amp;IF(AB235&lt;&gt;"",","&amp;AB235,"")&amp;IF(AH235&lt;&gt;"",","&amp;AH235,"")&amp;IF(AM235&lt;&gt;"",","&amp;AM235,"")&amp;IF(AR235&lt;&gt;"",","&amp;AR235,"")&amp;IF(AW235&lt;&gt;"",","&amp;AW235,"")&amp;"}"
     &amp;IF(OR(W235&lt;&gt;"",AC235&lt;&gt;"",AI235&lt;&gt;"",AN235&lt;&gt;"",AS235&lt;&gt;"",AX235&lt;&gt;"",X235&lt;&gt;"",AD235&lt;&gt;"",AJ235&lt;&gt;"",AO235&lt;&gt;"",AT235&lt;&gt;"",AY235&lt;&gt;""),", dropMechanicDropLocationNames={"
        &amp; IF(OR(W235&lt;&gt;"",AC235&lt;&gt;"",AI235&lt;&gt;"",AN235&lt;&gt;"",AS235&lt;&gt;"",AX235&lt;&gt;""),"['en']={"&amp;IF(W235&lt;&gt;"","'"&amp;W235&amp;"',","'',")&amp;IF(AC235&lt;&gt;"","'"&amp;AC235&amp;"',","'',")&amp;IF(AI235&lt;&gt;"","'"&amp;AI235&amp;"',","'',")&amp;IF(AN235&lt;&gt;"","'"&amp;AN235&amp;"',","'',")&amp;IF(AS235&lt;&gt;"","'"&amp;AS235&amp;"',","'',")&amp;IF(AX235&lt;&gt;"","'"&amp;AX235&amp;"',","'',")&amp;"},","")
        &amp; IF(OR(X235&lt;&gt;"",AD235&lt;&gt;"",AJ235&lt;&gt;"",AO235&lt;&gt;"",AT235&lt;&gt;"",AY235&lt;&gt;""),"['de']={"&amp;IF(X235&lt;&gt;"","'"&amp;X235&amp;"',","'',")&amp;IF(AD235&lt;&gt;"","'"&amp;AD235&amp;"',","'',")&amp;IF(AJ235&lt;&gt;"","'"&amp;AJ235&amp;"',","'',")&amp;IF(AO235&lt;&gt;"","'"&amp;AO235&amp;"',","'',")&amp;IF(AT235&lt;&gt;"","'"&amp;AT235&amp;"',","'',")&amp;IF(AY235&lt;&gt;"","'"&amp;AY235&amp;"',","'',")&amp;"},","")
     &amp; "}",""),"")),""),"")</f>
        <v>, dropMechanic={LIBSETS_DROP_MECHANIC_MONSTER_NAME}, dropMechanicDropLocationNames={['en']={'Selene','','','','','',},['de']={'Selene','','','','','',},}</v>
      </c>
      <c r="BG235" s="21" t="str">
        <f>IF(A235&lt;&gt;"",IF(F235&lt;&gt;"Not in the game (anymore)",
IF(OR(BA235&lt;&gt;"",BB235&lt;&gt;""),", addTooltip={" &amp; IF(BA235&lt;&gt;"","['en']='"&amp; BA235 &amp; "',","")  &amp; IF(AND(BA235&lt;&gt;"",BA235&lt;&gt;BB235), IF(BB235&lt;&gt;"","['de']='"&amp; BB235 &amp; "',",""),"") &amp; "},","")
&amp; "},"
&amp; IF(C235&lt;&gt;"",CONCATENATE(" --",C235," / ",B235,"   [",IF(R235&lt;&gt;"",R235,""),IF(AA235&lt;&gt;"",", "&amp;AA235,""),IF(AG235&lt;&gt;"",", "&amp;AG235,""),IF(AL235&lt;&gt;"",", "&amp;AL235,""),IF(AQ235&lt;&gt;"",", "&amp;AQ235,""),IF(AV235&lt;&gt;"",", "&amp;AV235,""),"]")),""),"")</f>
        <v>}, --Selene / Selene   [Selene's Web, Reaper's March, Reaper's March]</v>
      </c>
    </row>
    <row r="236" spans="1:59" x14ac:dyDescent="0.25">
      <c r="A236" s="5">
        <v>280</v>
      </c>
      <c r="B236" t="s">
        <v>6</v>
      </c>
      <c r="C236" t="s">
        <v>6</v>
      </c>
      <c r="D236" s="3">
        <f>A236</f>
        <v>280</v>
      </c>
      <c r="G236" s="8" t="s">
        <v>1479</v>
      </c>
      <c r="H236" s="93">
        <v>1</v>
      </c>
      <c r="I236" t="s">
        <v>1466</v>
      </c>
      <c r="J236" t="s">
        <v>91</v>
      </c>
      <c r="K236">
        <v>184</v>
      </c>
      <c r="L236">
        <v>184</v>
      </c>
      <c r="M236">
        <v>184</v>
      </c>
      <c r="O236" s="65" t="s">
        <v>47</v>
      </c>
      <c r="Q236" s="3">
        <f>IF(AND(G236&lt;&gt;"LIBSETS_SETTYPE_BATTLEGROUND",G236&lt;&gt;"LIBSETS_SETTYPE_SPECIAL"), IF(R236&lt;&gt;"",VLOOKUP(R236,'ESO zone constants'!$D$3:$H$10001,5,FALSE),""),"")</f>
        <v>11</v>
      </c>
      <c r="R236" t="str">
        <f>IF(AND(O236&lt;&gt;"",NOT(ISERROR(O236))),O236,
IF(AND(P236&lt;&gt;"",ISNUMBER(P236),P236&gt;0,NOT(ISNA(P236))),VLOOKUP(P236,'ESO zone constants'!$A$3:$D$9999,4,FALSE),
IF(AND(K236&lt;&gt;"",K236&gt;0,NOT(ISERROR(K236))),VLOOKUP(K236,'ESO dumped WayshrineInfo'!$K$3:$N$9994,4,FALSE),"")))</f>
        <v>Vaults of Madness</v>
      </c>
      <c r="T236" s="19" t="str">
        <f>IF(AND(S236&lt;&gt;"",NOT(ISERROR(S236))),S236,IF(Q236&lt;&gt;"",IF(NOT(ISERROR(VLOOKUP(Q236,'ESO Dungeon constants'!$D$3:$H$9999,5,FALSE))),VLOOKUP(Q236,'ESO Dungeon constants'!$D$3:$I$9999,6,FALSE),VLOOKUP(Q236,'ESO zone constants'!$H$3:$K$9987,4,FALSE)),""))</f>
        <v>DLC_BASE_GAME</v>
      </c>
      <c r="U236" s="3" t="str">
        <f>IF(T236&lt;&gt;"",VLOOKUP(T236,'LibSets constants'!$B$4:$C$1003,2,FALSE),"")</f>
        <v>Included in base game</v>
      </c>
      <c r="V236" s="33" t="s">
        <v>1544</v>
      </c>
      <c r="W236" s="3" t="s">
        <v>1553</v>
      </c>
      <c r="X236" s="3" t="s">
        <v>1630</v>
      </c>
      <c r="Y236" s="65"/>
      <c r="Z236" s="3">
        <f>IF(AND(G236&lt;&gt;"LIBSETS_SETTYPE_BATTLEGROUND",G236&lt;&gt;"LIBSETS_SETTYPE_SPECIAL"),
IF(AND(Y236&lt;&gt;"",ISNUMBER(Y236),NOT(ISNA(Y236))),Y236,
   IF(AND(L236&lt;&gt;"",ISNUMBER(L236),L236&gt;0,NOT(ISNA(L236))),VLOOKUP(L236,'ESO dumped WayshrineInfo'!$K$3:$L$9994,2,FALSE),"")
),"")</f>
        <v>347</v>
      </c>
      <c r="AA236" t="str">
        <f>IF(AND(Z236&lt;&gt;"",ISNUMBER(Z236),NOT(ISNA(Z236))),VLOOKUP(Z236,'ESO zone constants'!$A$3:$D$9999,4,FALSE),"")</f>
        <v>Coldharbour</v>
      </c>
      <c r="AC236" s="42"/>
      <c r="AD236" s="42"/>
      <c r="AE236" s="42"/>
      <c r="AF236" s="3">
        <f>IF(AND(G236&lt;&gt;"LIBSETS_SETTYPE_BATTLEGROUND",G236&lt;&gt;"LIBSETS_SETTYPE_SPECIAL"),
IF(AND(AE236&lt;&gt;"",ISNUMBER(AE236),NOT(ISNA(AE236))),AE236,
   IF(AND(M236&lt;&gt;"",ISNUMBER(M236),M236&gt;0,NOT(ISNA(M236))),VLOOKUP(M236,'ESO dumped WayshrineInfo'!$K$3:$L$9994,2,FALSE),"")
),"")</f>
        <v>347</v>
      </c>
      <c r="AG236" t="str">
        <f>IF(AND(AF236&lt;&gt;"",ISNUMBER(AF236),NOT(ISNA(AF236))),VLOOKUP(AF236,'ESO zone constants'!$A$3:$D$9999,4,FALSE),"")</f>
        <v>Coldharbour</v>
      </c>
      <c r="AH236" s="44"/>
      <c r="AI236" s="42"/>
      <c r="AJ236" s="42"/>
      <c r="AK236" s="3" t="str">
        <f>IF(AND(G236&lt;&gt;"LIBSETS_SETTYPE_BATTLEGROUND",G236&lt;&gt;"LIBSETS_SETTYPE_SPECIAL"),IF(AL236&lt;&gt;"",VLOOKUP(AL236,'ESO zone constants'!$D$3:$H$4953,5,FALSE),""),"")</f>
        <v/>
      </c>
      <c r="AM236" s="44"/>
      <c r="AN236" s="42"/>
      <c r="AO236" s="42"/>
      <c r="AP236" s="3" t="str">
        <f>IF(AND(G236&lt;&gt;"LIBSETS_SETTYPE_BATTLEGROUND",G236&lt;&gt;"LIBSETS_SETTYPE_SPECIAL"),IF(AQ236&lt;&gt;"",VLOOKUP(AQ236,'ESO zone constants'!$D$3:$H$4953,5,FALSE),""),"")</f>
        <v/>
      </c>
      <c r="AR236" s="44"/>
      <c r="AS236" s="42"/>
      <c r="AT236" s="42"/>
      <c r="AU236" s="3" t="str">
        <f>IF(AND(G236&lt;&gt;"LIBSETS_SETTYPE_BATTLEGROUND",G236&lt;&gt;"LIBSETS_SETTYPE_SPECIAL"),IF(AV236&lt;&gt;"",VLOOKUP(AV236,'ESO zone constants'!$D$3:$H$4953,5,FALSE),""),"")</f>
        <v/>
      </c>
      <c r="AW236" s="44"/>
      <c r="AX236" s="42"/>
      <c r="AY236" s="42"/>
      <c r="AZ236" s="83" t="s">
        <v>2667</v>
      </c>
      <c r="BA236" s="83"/>
      <c r="BB236" s="83"/>
      <c r="BC236" s="21" t="str">
        <f>IF(A236="???","--","")&amp;IF(F236&lt;&gt;"Not in the game (anymore)",IF(A236&lt;&gt;"",CONCATENATE("[",A236,"] = {wayshrines={")&amp;IF(K236&lt;&gt;"",CONCATENATE(K236,","),"")&amp;IF(L236&lt;&gt;"",CONCATENATE(L236,","),"")&amp;IF(M236&lt;&gt;"",CONCATENATE(M236,","),"")&amp;CONCATENATE("}")&amp;IF(VALUE(N236)&gt;0,CONCATENATE(", traitsNeeded=",N236),"")&amp;CONCATENATE(", dlcId=",IF(T236&lt;&gt;"",T236,"DLC_BASE_GAME")),""),"")</f>
        <v>[280] = {wayshrines={184,184,184,}, dlcId=DLC_BASE_GAME</v>
      </c>
      <c r="BD236" s="21" t="str">
        <f>IF(F236&lt;&gt;"Not in the game (anymore)",IF(A236&lt;&gt;"",IF(Q236&lt;&gt;"",CONCATENATE(", zoneIds={",Q236),"")&amp;IF(Z236&lt;&gt;"",CONCATENATE(",",Z236),"")&amp;IF(AF236&lt;&gt;"",CONCATENATE(",",AF236),"")&amp;IF(AK236&lt;&gt;"",CONCATENATE(",",AK236),"")&amp;IF(AP236&lt;&gt;"",CONCATENATE(",",AP236),"")&amp;IF(AU236&lt;&gt;"",CONCATENATE(",",AU236),"")&amp;IF(Q236&lt;&gt;"",CONCATENATE("}",""),"")&amp;IF(OR(I236="true",I236="false",I236&lt;&gt;""), CONCATENATE(", veteran=", I236), ""),""),"")</f>
        <v>, zoneIds={11,347,347}, veteran={[EQUIP_TYPE_HEAD]=true, [EQUIP_TYPE_SHOULDERS]=false}</v>
      </c>
      <c r="BE236" s="21" t="str">
        <f>IF(A236&lt;&gt;"",IF(F236&lt;&gt;"Not in the game (anymore)",IF(A236&lt;&gt;"",", setType="&amp;G236,"")&amp;IF(J236="true",", multiTrialSet=true",""),"")
&amp; IF(AND(H236&lt;&gt;"",ISNUMBER(H236)),", undauntedChestId=" &amp; H236,""),"")</f>
        <v>, setType=LIBSETS_SETTYPE_MONSTER, undauntedChestId=1</v>
      </c>
      <c r="BF236" s="21" t="str">
        <f>IF(A236&lt;&gt;"",IF(F236&lt;&gt;"Not in the game (anymore)",IF(AZ236&lt;&gt;"",", isProcSetAllowedInPvP="&amp; AZ236,"")
&amp; IF(F236&lt;&gt;"Not in the game (anymore)",
  IF(V236&lt;&gt;"",", dropMechanic={"&amp;V236&amp;IF(AB236&lt;&gt;"",","&amp;AB236,"")&amp;IF(AH236&lt;&gt;"",","&amp;AH236,"")&amp;IF(AM236&lt;&gt;"",","&amp;AM236,"")&amp;IF(AR236&lt;&gt;"",","&amp;AR236,"")&amp;IF(AW236&lt;&gt;"",","&amp;AW236,"")&amp;"}"
     &amp;IF(OR(W236&lt;&gt;"",AC236&lt;&gt;"",AI236&lt;&gt;"",AN236&lt;&gt;"",AS236&lt;&gt;"",AX236&lt;&gt;"",X236&lt;&gt;"",AD236&lt;&gt;"",AJ236&lt;&gt;"",AO236&lt;&gt;"",AT236&lt;&gt;"",AY236&lt;&gt;""),", dropMechanicDropLocationNames={"
        &amp; IF(OR(W236&lt;&gt;"",AC236&lt;&gt;"",AI236&lt;&gt;"",AN236&lt;&gt;"",AS236&lt;&gt;"",AX236&lt;&gt;""),"['en']={"&amp;IF(W236&lt;&gt;"","'"&amp;W236&amp;"',","'',")&amp;IF(AC236&lt;&gt;"","'"&amp;AC236&amp;"',","'',")&amp;IF(AI236&lt;&gt;"","'"&amp;AI236&amp;"',","'',")&amp;IF(AN236&lt;&gt;"","'"&amp;AN236&amp;"',","'',")&amp;IF(AS236&lt;&gt;"","'"&amp;AS236&amp;"',","'',")&amp;IF(AX236&lt;&gt;"","'"&amp;AX236&amp;"',","'',")&amp;"},","")
        &amp; IF(OR(X236&lt;&gt;"",AD236&lt;&gt;"",AJ236&lt;&gt;"",AO236&lt;&gt;"",AT236&lt;&gt;"",AY236&lt;&gt;""),"['de']={"&amp;IF(X236&lt;&gt;"","'"&amp;X236&amp;"',","'',")&amp;IF(AD236&lt;&gt;"","'"&amp;AD236&amp;"',","'',")&amp;IF(AJ236&lt;&gt;"","'"&amp;AJ236&amp;"',","'',")&amp;IF(AO236&lt;&gt;"","'"&amp;AO236&amp;"',","'',")&amp;IF(AT236&lt;&gt;"","'"&amp;AT236&amp;"',","'',")&amp;IF(AY236&lt;&gt;"","'"&amp;AY236&amp;"',","'',")&amp;"},","")
     &amp; "}",""),"")),""),"")</f>
        <v>, dropMechanic={LIBSETS_DROP_MECHANIC_MONSTER_NAME}, dropMechanicDropLocationNames={['en']={'Mad Architect','','','','','',},['de']={'Der Verrückte Architekt','','','','','',},}</v>
      </c>
      <c r="BG236" s="21" t="str">
        <f>IF(A236&lt;&gt;"",IF(F236&lt;&gt;"Not in the game (anymore)",
IF(OR(BA236&lt;&gt;"",BB236&lt;&gt;""),", addTooltip={" &amp; IF(BA236&lt;&gt;"","['en']='"&amp; BA236 &amp; "',","")  &amp; IF(AND(BA236&lt;&gt;"",BA236&lt;&gt;BB236), IF(BB236&lt;&gt;"","['de']='"&amp; BB236 &amp; "',",""),"") &amp; "},","")
&amp; "},"
&amp; IF(C236&lt;&gt;"",CONCATENATE(" --",C236," / ",B236,"   [",IF(R236&lt;&gt;"",R236,""),IF(AA236&lt;&gt;"",", "&amp;AA236,""),IF(AG236&lt;&gt;"",", "&amp;AG236,""),IF(AL236&lt;&gt;"",", "&amp;AL236,""),IF(AQ236&lt;&gt;"",", "&amp;AQ236,""),IF(AV236&lt;&gt;"",", "&amp;AV236,""),"]")),""),"")</f>
        <v>}, --Grothdarr / Grothdarr   [Vaults of Madness, Coldharbour, Coldharbour]</v>
      </c>
    </row>
    <row r="237" spans="1:59" x14ac:dyDescent="0.25">
      <c r="A237" s="12">
        <v>281</v>
      </c>
      <c r="B237" t="s">
        <v>1087</v>
      </c>
      <c r="C237" t="s">
        <v>1088</v>
      </c>
      <c r="D237" s="3">
        <f>A237</f>
        <v>281</v>
      </c>
      <c r="G237" s="8" t="s">
        <v>1480</v>
      </c>
      <c r="I237" t="s">
        <v>91</v>
      </c>
      <c r="J237" t="s">
        <v>91</v>
      </c>
      <c r="K237">
        <v>138</v>
      </c>
      <c r="L237">
        <v>141</v>
      </c>
      <c r="M237">
        <v>181</v>
      </c>
      <c r="Q237" s="3">
        <f>IF(AND(G237&lt;&gt;"LIBSETS_SETTYPE_BATTLEGROUND",G237&lt;&gt;"LIBSETS_SETTYPE_SPECIAL"), IF(R237&lt;&gt;"",VLOOKUP(R237,'ESO zone constants'!$D$3:$H$10001,5,FALSE),""),"")</f>
        <v>534</v>
      </c>
      <c r="R237" t="str">
        <f>IF(AND(O237&lt;&gt;"",NOT(ISERROR(O237))),O237,
IF(AND(P237&lt;&gt;"",ISNUMBER(P237),P237&gt;0,NOT(ISNA(P237))),VLOOKUP(P237,'ESO zone constants'!$A$3:$D$9999,4,FALSE),
IF(AND(K237&lt;&gt;"",K237&gt;0,NOT(ISERROR(K237))),VLOOKUP(K237,'ESO dumped WayshrineInfo'!$K$3:$N$9994,4,FALSE),"")))</f>
        <v>Stros M'Kai</v>
      </c>
      <c r="T237" s="19" t="str">
        <f>IF(AND(S237&lt;&gt;"",NOT(ISERROR(S237))),S237,IF(Q237&lt;&gt;"",IF(NOT(ISERROR(VLOOKUP(Q237,'ESO Dungeon constants'!$D$3:$H$9999,5,FALSE))),VLOOKUP(Q237,'ESO Dungeon constants'!$D$3:$I$9999,6,FALSE),VLOOKUP(Q237,'ESO zone constants'!$H$3:$K$9987,4,FALSE)),""))</f>
        <v>DLC_BASE_GAME</v>
      </c>
      <c r="U237" s="3" t="str">
        <f>IF(T237&lt;&gt;"",VLOOKUP(T237,'LibSets constants'!$B$4:$C$1003,2,FALSE),"")</f>
        <v>Included in base game</v>
      </c>
      <c r="V237" s="44" t="s">
        <v>1563</v>
      </c>
      <c r="Y237" s="65"/>
      <c r="Z237" s="3">
        <f>IF(AND(G237&lt;&gt;"LIBSETS_SETTYPE_BATTLEGROUND",G237&lt;&gt;"LIBSETS_SETTYPE_SPECIAL"),
IF(AND(Y237&lt;&gt;"",ISNUMBER(Y237),NOT(ISNA(Y237))),Y237,
   IF(AND(L237&lt;&gt;"",ISNUMBER(L237),L237&gt;0,NOT(ISNA(L237))),VLOOKUP(L237,'ESO dumped WayshrineInfo'!$K$3:$L$9994,2,FALSE),"")
),"")</f>
        <v>537</v>
      </c>
      <c r="AA237" t="str">
        <f>IF(AND(Z237&lt;&gt;"",ISNUMBER(Z237),NOT(ISNA(Z237))),VLOOKUP(Z237,'ESO zone constants'!$A$3:$D$9999,4,FALSE),"")</f>
        <v>Khenarthi's Roost</v>
      </c>
      <c r="AB237" s="44" t="s">
        <v>1563</v>
      </c>
      <c r="AC237" s="40"/>
      <c r="AD237" s="40"/>
      <c r="AE237" s="40"/>
      <c r="AF237" s="3">
        <f>IF(AND(G237&lt;&gt;"LIBSETS_SETTYPE_BATTLEGROUND",G237&lt;&gt;"LIBSETS_SETTYPE_SPECIAL"),
IF(AND(AE237&lt;&gt;"",ISNUMBER(AE237),NOT(ISNA(AE237))),AE237,
   IF(AND(M237&lt;&gt;"",ISNUMBER(M237),M237&gt;0,NOT(ISNA(M237))),VLOOKUP(M237,'ESO dumped WayshrineInfo'!$K$3:$L$9994,2,FALSE),"")
),"")</f>
        <v>535</v>
      </c>
      <c r="AG237" t="str">
        <f>IF(AND(AF237&lt;&gt;"",ISNUMBER(AF237),NOT(ISNA(AF237))),VLOOKUP(AF237,'ESO zone constants'!$A$3:$D$9999,4,FALSE),"")</f>
        <v>Betnikh</v>
      </c>
      <c r="AH237" s="44" t="s">
        <v>1563</v>
      </c>
      <c r="AI237" s="40"/>
      <c r="AJ237" s="40"/>
      <c r="AK237" s="3">
        <f>IF(AND(G237&lt;&gt;"LIBSETS_SETTYPE_BATTLEGROUND",G237&lt;&gt;"LIBSETS_SETTYPE_SPECIAL"),IF(AL237&lt;&gt;"",VLOOKUP(AL237,'ESO zone constants'!$D$3:$H$4953,5,FALSE),""),"")</f>
        <v>280</v>
      </c>
      <c r="AL237" s="4" t="s">
        <v>197</v>
      </c>
      <c r="AM237" s="44" t="s">
        <v>1563</v>
      </c>
      <c r="AN237" s="40"/>
      <c r="AO237" s="40"/>
      <c r="AP237" s="3">
        <f>IF(AND(G237&lt;&gt;"LIBSETS_SETTYPE_BATTLEGROUND",G237&lt;&gt;"LIBSETS_SETTYPE_SPECIAL"),IF(AQ237&lt;&gt;"",VLOOKUP(AQ237,'ESO zone constants'!$D$3:$H$4953,5,FALSE),""),"")</f>
        <v>281</v>
      </c>
      <c r="AQ237" t="s">
        <v>198</v>
      </c>
      <c r="AR237" s="44" t="s">
        <v>1563</v>
      </c>
      <c r="AS237" s="40"/>
      <c r="AT237" s="40"/>
      <c r="AU237" s="3" t="str">
        <f>IF(AND(G237&lt;&gt;"LIBSETS_SETTYPE_BATTLEGROUND",G237&lt;&gt;"LIBSETS_SETTYPE_SPECIAL"),IF(AV237&lt;&gt;"",VLOOKUP(AV237,'ESO zone constants'!$D$3:$H$4953,5,FALSE),""),"")</f>
        <v/>
      </c>
      <c r="AV237" s="4"/>
      <c r="AW237" s="44"/>
      <c r="AX237" s="40"/>
      <c r="AY237" s="40"/>
      <c r="AZ237" s="83" t="s">
        <v>2668</v>
      </c>
      <c r="BA237" s="83"/>
      <c r="BB237" s="83"/>
      <c r="BC237" s="21" t="str">
        <f>IF(A237="???","--","")&amp;IF(F237&lt;&gt;"Not in the game (anymore)",IF(A237&lt;&gt;"",CONCATENATE("[",A237,"] = {wayshrines={")&amp;IF(K237&lt;&gt;"",CONCATENATE(K237,","),"")&amp;IF(L237&lt;&gt;"",CONCATENATE(L237,","),"")&amp;IF(M237&lt;&gt;"",CONCATENATE(M237,","),"")&amp;CONCATENATE("}")&amp;IF(VALUE(N237)&gt;0,CONCATENATE(", traitsNeeded=",N237),"")&amp;CONCATENATE(", dlcId=",IF(T237&lt;&gt;"",T237,"DLC_BASE_GAME")),""),"")</f>
        <v>[281] = {wayshrines={138,141,181,}, dlcId=DLC_BASE_GAME</v>
      </c>
      <c r="BD237" s="21" t="str">
        <f>IF(F237&lt;&gt;"Not in the game (anymore)",IF(A237&lt;&gt;"",IF(Q237&lt;&gt;"",CONCATENATE(", zoneIds={",Q237),"")&amp;IF(Z237&lt;&gt;"",CONCATENATE(",",Z237),"")&amp;IF(AF237&lt;&gt;"",CONCATENATE(",",AF237),"")&amp;IF(AK237&lt;&gt;"",CONCATENATE(",",AK237),"")&amp;IF(AP237&lt;&gt;"",CONCATENATE(",",AP237),"")&amp;IF(AU237&lt;&gt;"",CONCATENATE(",",AU237),"")&amp;IF(Q237&lt;&gt;"",CONCATENATE("}",""),"")&amp;IF(OR(I237="true",I237="false",I237&lt;&gt;""), CONCATENATE(", veteran=", I237), ""),""),"")</f>
        <v>, zoneIds={534,537,535,280,281}, veteran=false</v>
      </c>
      <c r="BE237" s="21" t="str">
        <f>IF(A237&lt;&gt;"",IF(F237&lt;&gt;"Not in the game (anymore)",IF(A237&lt;&gt;"",", setType="&amp;G237,"")&amp;IF(J237="true",", multiTrialSet=true",""),"")
&amp; IF(AND(H237&lt;&gt;"",ISNUMBER(H237)),", undauntedChestId=" &amp; H237,""),"")</f>
        <v>, setType=LIBSETS_SETTYPE_OVERLAND</v>
      </c>
      <c r="BF237" s="21" t="str">
        <f>IF(A237&lt;&gt;"",IF(F237&lt;&gt;"Not in the game (anymore)",IF(AZ237&lt;&gt;"",", isProcSetAllowedInPvP="&amp; AZ237,"")
&amp; IF(F237&lt;&gt;"Not in the game (anymore)",
  IF(V237&lt;&gt;"",", dropMechanic={"&amp;V237&amp;IF(AB237&lt;&gt;"",","&amp;AB237,"")&amp;IF(AH237&lt;&gt;"",","&amp;AH237,"")&amp;IF(AM237&lt;&gt;"",","&amp;AM237,"")&amp;IF(AR237&lt;&gt;"",","&amp;AR237,"")&amp;IF(AW237&lt;&gt;"",","&amp;AW237,"")&amp;"}"
     &amp;IF(OR(W237&lt;&gt;"",AC237&lt;&gt;"",AI237&lt;&gt;"",AN237&lt;&gt;"",AS237&lt;&gt;"",AX237&lt;&gt;"",X237&lt;&gt;"",AD237&lt;&gt;"",AJ237&lt;&gt;"",AO237&lt;&gt;"",AT237&lt;&gt;"",AY237&lt;&gt;""),", dropMechanicDropLocationNames={"
        &amp; IF(OR(W237&lt;&gt;"",AC237&lt;&gt;"",AI237&lt;&gt;"",AN237&lt;&gt;"",AS237&lt;&gt;"",AX237&lt;&gt;""),"['en']={"&amp;IF(W237&lt;&gt;"","'"&amp;W237&amp;"',","'',")&amp;IF(AC237&lt;&gt;"","'"&amp;AC237&amp;"',","'',")&amp;IF(AI237&lt;&gt;"","'"&amp;AI237&amp;"',","'',")&amp;IF(AN237&lt;&gt;"","'"&amp;AN237&amp;"',","'',")&amp;IF(AS237&lt;&gt;"","'"&amp;AS237&amp;"',","'',")&amp;IF(AX237&lt;&gt;"","'"&amp;AX237&amp;"',","'',")&amp;"},","")
        &amp; IF(OR(X237&lt;&gt;"",AD237&lt;&gt;"",AJ237&lt;&gt;"",AO237&lt;&gt;"",AT237&lt;&gt;"",AY237&lt;&gt;""),"['de']={"&amp;IF(X237&lt;&gt;"","'"&amp;X237&amp;"',","'',")&amp;IF(AD237&lt;&gt;"","'"&amp;AD237&amp;"',","'',")&amp;IF(AJ237&lt;&gt;"","'"&amp;AJ237&amp;"',","'',")&amp;IF(AO237&lt;&gt;"","'"&amp;AO237&amp;"',","'',")&amp;IF(AT237&lt;&gt;"","'"&amp;AT237&amp;"',","'',")&amp;IF(AY237&lt;&gt;"","'"&amp;AY237&amp;"',","'',")&amp;"},","")
     &amp; "}",""),"")),""),"")</f>
        <v>, isProcSetAllowedInPvP=1, dropMechanic={LIBSETS_DROP_MECHANIC_OVERLAND_CHEST,LIBSETS_DROP_MECHANIC_OVERLAND_CHEST,LIBSETS_DROP_MECHANIC_OVERLAND_CHEST,LIBSETS_DROP_MECHANIC_OVERLAND_CHEST,LIBSETS_DROP_MECHANIC_OVERLAND_CHEST}</v>
      </c>
      <c r="BG237" s="21" t="str">
        <f>IF(A237&lt;&gt;"",IF(F237&lt;&gt;"Not in the game (anymore)",
IF(OR(BA237&lt;&gt;"",BB237&lt;&gt;""),", addTooltip={" &amp; IF(BA237&lt;&gt;"","['en']='"&amp; BA237 &amp; "',","")  &amp; IF(AND(BA237&lt;&gt;"",BA237&lt;&gt;BB237), IF(BB237&lt;&gt;"","['de']='"&amp; BB237 &amp; "',",""),"") &amp; "},","")
&amp; "},"
&amp; IF(C237&lt;&gt;"",CONCATENATE(" --",C237," / ",B237,"   [",IF(R237&lt;&gt;"",R237,""),IF(AA237&lt;&gt;"",", "&amp;AA237,""),IF(AG237&lt;&gt;"",", "&amp;AG237,""),IF(AL237&lt;&gt;"",", "&amp;AL237,""),IF(AQ237&lt;&gt;"",", "&amp;AQ237,""),IF(AV237&lt;&gt;"",", "&amp;AV237,""),"]")),""),"")</f>
        <v>}, --Armor of the Trainee / Rüstung des Auszubildenden   [Stros M'Kai, Khenarthi's Roost, Betnikh, Bleakrock Isle, Bal Foyen]</v>
      </c>
    </row>
    <row r="238" spans="1:59" x14ac:dyDescent="0.25">
      <c r="A238" s="12">
        <v>282</v>
      </c>
      <c r="B238" t="s">
        <v>1089</v>
      </c>
      <c r="C238" t="s">
        <v>1090</v>
      </c>
      <c r="D238" s="3">
        <f>A238</f>
        <v>282</v>
      </c>
      <c r="G238" s="8" t="s">
        <v>1480</v>
      </c>
      <c r="I238" t="s">
        <v>91</v>
      </c>
      <c r="J238" t="s">
        <v>91</v>
      </c>
      <c r="K238">
        <v>55</v>
      </c>
      <c r="L238">
        <v>55</v>
      </c>
      <c r="M238">
        <v>55</v>
      </c>
      <c r="O238" s="65" t="s">
        <v>105</v>
      </c>
      <c r="Q238" s="3">
        <f>IF(AND(G238&lt;&gt;"LIBSETS_SETTYPE_BATTLEGROUND",G238&lt;&gt;"LIBSETS_SETTYPE_SPECIAL"), IF(R238&lt;&gt;"",VLOOKUP(R238,'ESO zone constants'!$D$3:$H$10001,5,FALSE),""),"")</f>
        <v>20</v>
      </c>
      <c r="R238" t="str">
        <f>IF(AND(O238&lt;&gt;"",NOT(ISERROR(O238))),O238,
IF(AND(P238&lt;&gt;"",ISNUMBER(P238),P238&gt;0,NOT(ISNA(P238))),VLOOKUP(P238,'ESO zone constants'!$A$3:$D$9999,4,FALSE),
IF(AND(K238&lt;&gt;"",K238&gt;0,NOT(ISERROR(K238))),VLOOKUP(K238,'ESO dumped WayshrineInfo'!$K$3:$N$9994,4,FALSE),"")))</f>
        <v>Rivenspire</v>
      </c>
      <c r="T238" s="19" t="str">
        <f>IF(AND(S238&lt;&gt;"",NOT(ISERROR(S238))),S238,IF(Q238&lt;&gt;"",IF(NOT(ISERROR(VLOOKUP(Q238,'ESO Dungeon constants'!$D$3:$H$9999,5,FALSE))),VLOOKUP(Q238,'ESO Dungeon constants'!$D$3:$I$9999,6,FALSE),VLOOKUP(Q238,'ESO zone constants'!$H$3:$K$9987,4,FALSE)),""))</f>
        <v>DLC_BASE_GAME</v>
      </c>
      <c r="U238" s="3" t="str">
        <f>IF(T238&lt;&gt;"",VLOOKUP(T238,'LibSets constants'!$B$4:$C$1003,2,FALSE),"")</f>
        <v>Included in base game</v>
      </c>
      <c r="V238" s="33" t="s">
        <v>1560</v>
      </c>
      <c r="Y238" s="65"/>
      <c r="Z238" s="3">
        <f>IF(AND(G238&lt;&gt;"LIBSETS_SETTYPE_BATTLEGROUND",G238&lt;&gt;"LIBSETS_SETTYPE_SPECIAL"),
IF(AND(Y238&lt;&gt;"",ISNUMBER(Y238),NOT(ISNA(Y238))),Y238,
   IF(AND(L238&lt;&gt;"",ISNUMBER(L238),L238&gt;0,NOT(ISNA(L238))),VLOOKUP(L238,'ESO dumped WayshrineInfo'!$K$3:$L$9994,2,FALSE),"")
),"")</f>
        <v>20</v>
      </c>
      <c r="AA238" t="str">
        <f>IF(AND(Z238&lt;&gt;"",ISNUMBER(Z238),NOT(ISNA(Z238))),VLOOKUP(Z238,'ESO zone constants'!$A$3:$D$9999,4,FALSE),"")</f>
        <v>Rivenspire</v>
      </c>
      <c r="AB238" s="33" t="s">
        <v>1561</v>
      </c>
      <c r="AC238" s="40"/>
      <c r="AD238" s="40"/>
      <c r="AE238" s="40"/>
      <c r="AF238" s="3">
        <f>IF(AND(G238&lt;&gt;"LIBSETS_SETTYPE_BATTLEGROUND",G238&lt;&gt;"LIBSETS_SETTYPE_SPECIAL"),
IF(AND(AE238&lt;&gt;"",ISNUMBER(AE238),NOT(ISNA(AE238))),AE238,
   IF(AND(M238&lt;&gt;"",ISNUMBER(M238),M238&gt;0,NOT(ISNA(M238))),VLOOKUP(M238,'ESO dumped WayshrineInfo'!$K$3:$L$9994,2,FALSE),"")
),"")</f>
        <v>20</v>
      </c>
      <c r="AG238" t="str">
        <f>IF(AND(AF238&lt;&gt;"",ISNUMBER(AF238),NOT(ISNA(AF238))),VLOOKUP(AF238,'ESO zone constants'!$A$3:$D$9999,4,FALSE),"")</f>
        <v>Rivenspire</v>
      </c>
      <c r="AH238" s="44" t="s">
        <v>1562</v>
      </c>
      <c r="AI238" s="40"/>
      <c r="AJ238" s="40"/>
      <c r="AK238" s="3">
        <f>IF(AND(G238&lt;&gt;"LIBSETS_SETTYPE_BATTLEGROUND",G238&lt;&gt;"LIBSETS_SETTYPE_SPECIAL"),IF(AL238&lt;&gt;"",VLOOKUP(AL238,'ESO zone constants'!$D$3:$H$4953,5,FALSE),""),"")</f>
        <v>20</v>
      </c>
      <c r="AL238" t="s">
        <v>105</v>
      </c>
      <c r="AM238" s="44" t="s">
        <v>1563</v>
      </c>
      <c r="AN238" s="40"/>
      <c r="AO238" s="40"/>
      <c r="AP238" s="3" t="str">
        <f>IF(AND(G238&lt;&gt;"LIBSETS_SETTYPE_BATTLEGROUND",G238&lt;&gt;"LIBSETS_SETTYPE_SPECIAL"),IF(AQ238&lt;&gt;"",VLOOKUP(AQ238,'ESO zone constants'!$D$3:$H$4953,5,FALSE),""),"")</f>
        <v/>
      </c>
      <c r="AR238" s="44"/>
      <c r="AS238" s="40"/>
      <c r="AT238" s="40"/>
      <c r="AU238" s="3" t="str">
        <f>IF(AND(G238&lt;&gt;"LIBSETS_SETTYPE_BATTLEGROUND",G238&lt;&gt;"LIBSETS_SETTYPE_SPECIAL"),IF(AV238&lt;&gt;"",VLOOKUP(AV238,'ESO zone constants'!$D$3:$H$4953,5,FALSE),""),"")</f>
        <v/>
      </c>
      <c r="AW238" s="44"/>
      <c r="AX238" s="40"/>
      <c r="AY238" s="40"/>
      <c r="AZ238" s="83" t="s">
        <v>2667</v>
      </c>
      <c r="BA238" s="83"/>
      <c r="BB238" s="83"/>
      <c r="BC238" s="21" t="str">
        <f>IF(A238="???","--","")&amp;IF(F238&lt;&gt;"Not in the game (anymore)",IF(A238&lt;&gt;"",CONCATENATE("[",A238,"] = {wayshrines={")&amp;IF(K238&lt;&gt;"",CONCATENATE(K238,","),"")&amp;IF(L238&lt;&gt;"",CONCATENATE(L238,","),"")&amp;IF(M238&lt;&gt;"",CONCATENATE(M238,","),"")&amp;CONCATENATE("}")&amp;IF(VALUE(N238)&gt;0,CONCATENATE(", traitsNeeded=",N238),"")&amp;CONCATENATE(", dlcId=",IF(T238&lt;&gt;"",T238,"DLC_BASE_GAME")),""),"")</f>
        <v>[282] = {wayshrines={55,55,55,}, dlcId=DLC_BASE_GAME</v>
      </c>
      <c r="BD238" s="21" t="str">
        <f>IF(F238&lt;&gt;"Not in the game (anymore)",IF(A238&lt;&gt;"",IF(Q238&lt;&gt;"",CONCATENATE(", zoneIds={",Q238),"")&amp;IF(Z238&lt;&gt;"",CONCATENATE(",",Z238),"")&amp;IF(AF238&lt;&gt;"",CONCATENATE(",",AF238),"")&amp;IF(AK238&lt;&gt;"",CONCATENATE(",",AK238),"")&amp;IF(AP238&lt;&gt;"",CONCATENATE(",",AP238),"")&amp;IF(AU238&lt;&gt;"",CONCATENATE(",",AU238),"")&amp;IF(Q238&lt;&gt;"",CONCATENATE("}",""),"")&amp;IF(OR(I238="true",I238="false",I238&lt;&gt;""), CONCATENATE(", veteran=", I238), ""),""),"")</f>
        <v>, zoneIds={20,20,20,20}, veteran=false</v>
      </c>
      <c r="BE238" s="21" t="str">
        <f>IF(A238&lt;&gt;"",IF(F238&lt;&gt;"Not in the game (anymore)",IF(A238&lt;&gt;"",", setType="&amp;G238,"")&amp;IF(J238="true",", multiTrialSet=true",""),"")
&amp; IF(AND(H238&lt;&gt;"",ISNUMBER(H238)),", undauntedChestId=" &amp; H238,""),"")</f>
        <v>, setType=LIBSETS_SETTYPE_OVERLAND</v>
      </c>
      <c r="BF238" s="21" t="str">
        <f>IF(A238&lt;&gt;"",IF(F238&lt;&gt;"Not in the game (anymore)",IF(AZ238&lt;&gt;"",", isProcSetAllowedInPvP="&amp; AZ238,"")
&amp; IF(F238&lt;&gt;"Not in the game (anymore)",
  IF(V238&lt;&gt;"",", dropMechanic={"&amp;V238&amp;IF(AB238&lt;&gt;"",","&amp;AB238,"")&amp;IF(AH238&lt;&gt;"",","&amp;AH238,"")&amp;IF(AM238&lt;&gt;"",","&amp;AM238,"")&amp;IF(AR238&lt;&gt;"",","&amp;AR238,"")&amp;IF(AW238&lt;&gt;"",","&amp;AW238,"")&amp;"}"
     &amp;IF(OR(W238&lt;&gt;"",AC238&lt;&gt;"",AI238&lt;&gt;"",AN238&lt;&gt;"",AS238&lt;&gt;"",AX238&lt;&gt;"",X238&lt;&gt;"",AD238&lt;&gt;"",AJ238&lt;&gt;"",AO238&lt;&gt;"",AT238&lt;&gt;"",AY238&lt;&gt;""),", dropMechanicDropLocationNames={"
        &amp; IF(OR(W238&lt;&gt;"",AC238&lt;&gt;"",AI238&lt;&gt;"",AN238&lt;&gt;"",AS238&lt;&gt;"",AX238&lt;&gt;""),"['en']={"&amp;IF(W238&lt;&gt;"","'"&amp;W238&amp;"',","'',")&amp;IF(AC238&lt;&gt;"","'"&amp;AC238&amp;"',","'',")&amp;IF(AI238&lt;&gt;"","'"&amp;AI238&amp;"',","'',")&amp;IF(AN238&lt;&gt;"","'"&amp;AN238&amp;"',","'',")&amp;IF(AS238&lt;&gt;"","'"&amp;AS238&amp;"',","'',")&amp;IF(AX238&lt;&gt;"","'"&amp;AX238&amp;"',","'',")&amp;"},","")
        &amp; IF(OR(X238&lt;&gt;"",AD238&lt;&gt;"",AJ238&lt;&gt;"",AO238&lt;&gt;"",AT238&lt;&gt;"",AY238&lt;&gt;""),"['de']={"&amp;IF(X238&lt;&gt;"","'"&amp;X238&amp;"',","'',")&amp;IF(AD238&lt;&gt;"","'"&amp;AD238&amp;"',","'',")&amp;IF(AJ238&lt;&gt;"","'"&amp;AJ238&amp;"',","'',")&amp;IF(AO238&lt;&gt;"","'"&amp;AO238&amp;"',","'',")&amp;IF(AT238&lt;&gt;"","'"&amp;AT238&amp;"',","'',")&amp;IF(AY238&lt;&gt;"","'"&amp;AY238&amp;"',","'',")&amp;"},","")
     &amp; "}",""),"")),""),"")</f>
        <v>, dropMechanic={LIBSETS_DROP_MECHANIC_OVERLAND_BOSS_DELVE,LIBSETS_DROP_MECHANIC_OVERLAND_WORLDBOSS,LIBSETS_DROP_MECHANIC_OVERLAND_BOSS_PUBLIC_DUNGEON,LIBSETS_DROP_MECHANIC_OVERLAND_CHEST}</v>
      </c>
      <c r="BG238" s="21" t="str">
        <f>IF(A238&lt;&gt;"",IF(F238&lt;&gt;"Not in the game (anymore)",
IF(OR(BA238&lt;&gt;"",BB238&lt;&gt;""),", addTooltip={" &amp; IF(BA238&lt;&gt;"","['en']='"&amp; BA238 &amp; "',","")  &amp; IF(AND(BA238&lt;&gt;"",BA238&lt;&gt;BB238), IF(BB238&lt;&gt;"","['de']='"&amp; BB238 &amp; "',",""),"") &amp; "},","")
&amp; "},"
&amp; IF(C238&lt;&gt;"",CONCATENATE(" --",C238," / ",B238,"   [",IF(R238&lt;&gt;"",R238,""),IF(AA238&lt;&gt;"",", "&amp;AA238,""),IF(AG238&lt;&gt;"",", "&amp;AG238,""),IF(AL238&lt;&gt;"",", "&amp;AL238,""),IF(AQ238&lt;&gt;"",", "&amp;AQ238,""),IF(AV238&lt;&gt;"",", "&amp;AV238,""),"]")),""),"")</f>
        <v>}, --Vampire Cloak / Vampirumhang   [Rivenspire, Rivenspire, Rivenspire, Rivenspire]</v>
      </c>
    </row>
    <row r="239" spans="1:59" x14ac:dyDescent="0.25">
      <c r="A239" s="12">
        <v>283</v>
      </c>
      <c r="B239" t="s">
        <v>1091</v>
      </c>
      <c r="C239" t="s">
        <v>1092</v>
      </c>
      <c r="D239" s="3">
        <f>A239</f>
        <v>283</v>
      </c>
      <c r="G239" s="8" t="s">
        <v>1480</v>
      </c>
      <c r="I239" t="s">
        <v>91</v>
      </c>
      <c r="J239" t="s">
        <v>91</v>
      </c>
      <c r="K239">
        <v>61</v>
      </c>
      <c r="L239">
        <v>61</v>
      </c>
      <c r="M239">
        <v>61</v>
      </c>
      <c r="O239" s="65" t="s">
        <v>112</v>
      </c>
      <c r="Q239" s="3">
        <f>IF(AND(G239&lt;&gt;"LIBSETS_SETTYPE_BATTLEGROUND",G239&lt;&gt;"LIBSETS_SETTYPE_SPECIAL"), IF(R239&lt;&gt;"",VLOOKUP(R239,'ESO zone constants'!$D$3:$H$10001,5,FALSE),""),"")</f>
        <v>104</v>
      </c>
      <c r="R239" t="str">
        <f>IF(AND(O239&lt;&gt;"",NOT(ISERROR(O239))),O239,
IF(AND(P239&lt;&gt;"",ISNUMBER(P239),P239&gt;0,NOT(ISNA(P239))),VLOOKUP(P239,'ESO zone constants'!$A$3:$D$9999,4,FALSE),
IF(AND(K239&lt;&gt;"",K239&gt;0,NOT(ISERROR(K239))),VLOOKUP(K239,'ESO dumped WayshrineInfo'!$K$3:$N$9994,4,FALSE),"")))</f>
        <v>Alik'r Desert</v>
      </c>
      <c r="T239" s="19" t="str">
        <f>IF(AND(S239&lt;&gt;"",NOT(ISERROR(S239))),S239,IF(Q239&lt;&gt;"",IF(NOT(ISERROR(VLOOKUP(Q239,'ESO Dungeon constants'!$D$3:$H$9999,5,FALSE))),VLOOKUP(Q239,'ESO Dungeon constants'!$D$3:$I$9999,6,FALSE),VLOOKUP(Q239,'ESO zone constants'!$H$3:$K$9987,4,FALSE)),""))</f>
        <v>DLC_BASE_GAME</v>
      </c>
      <c r="U239" s="3" t="str">
        <f>IF(T239&lt;&gt;"",VLOOKUP(T239,'LibSets constants'!$B$4:$C$1003,2,FALSE),"")</f>
        <v>Included in base game</v>
      </c>
      <c r="V239" s="33" t="s">
        <v>1560</v>
      </c>
      <c r="Y239" s="65"/>
      <c r="Z239" s="3">
        <f>IF(AND(G239&lt;&gt;"LIBSETS_SETTYPE_BATTLEGROUND",G239&lt;&gt;"LIBSETS_SETTYPE_SPECIAL"),
IF(AND(Y239&lt;&gt;"",ISNUMBER(Y239),NOT(ISNA(Y239))),Y239,
   IF(AND(L239&lt;&gt;"",ISNUMBER(L239),L239&gt;0,NOT(ISNA(L239))),VLOOKUP(L239,'ESO dumped WayshrineInfo'!$K$3:$L$9994,2,FALSE),"")
),"")</f>
        <v>104</v>
      </c>
      <c r="AA239" t="str">
        <f>IF(AND(Z239&lt;&gt;"",ISNUMBER(Z239),NOT(ISNA(Z239))),VLOOKUP(Z239,'ESO zone constants'!$A$3:$D$9999,4,FALSE),"")</f>
        <v>Alik'r Desert</v>
      </c>
      <c r="AB239" s="33" t="s">
        <v>1561</v>
      </c>
      <c r="AC239" s="40"/>
      <c r="AD239" s="40"/>
      <c r="AE239" s="40"/>
      <c r="AF239" s="3">
        <f>IF(AND(G239&lt;&gt;"LIBSETS_SETTYPE_BATTLEGROUND",G239&lt;&gt;"LIBSETS_SETTYPE_SPECIAL"),
IF(AND(AE239&lt;&gt;"",ISNUMBER(AE239),NOT(ISNA(AE239))),AE239,
   IF(AND(M239&lt;&gt;"",ISNUMBER(M239),M239&gt;0,NOT(ISNA(M239))),VLOOKUP(M239,'ESO dumped WayshrineInfo'!$K$3:$L$9994,2,FALSE),"")
),"")</f>
        <v>104</v>
      </c>
      <c r="AG239" t="str">
        <f>IF(AND(AF239&lt;&gt;"",ISNUMBER(AF239),NOT(ISNA(AF239))),VLOOKUP(AF239,'ESO zone constants'!$A$3:$D$9999,4,FALSE),"")</f>
        <v>Alik'r Desert</v>
      </c>
      <c r="AH239" s="44" t="s">
        <v>1562</v>
      </c>
      <c r="AI239" s="40"/>
      <c r="AJ239" s="40"/>
      <c r="AK239" s="3">
        <f>IF(AND(G239&lt;&gt;"LIBSETS_SETTYPE_BATTLEGROUND",G239&lt;&gt;"LIBSETS_SETTYPE_SPECIAL"),IF(AL239&lt;&gt;"",VLOOKUP(AL239,'ESO zone constants'!$D$3:$H$4953,5,FALSE),""),"")</f>
        <v>104</v>
      </c>
      <c r="AL239" t="s">
        <v>112</v>
      </c>
      <c r="AM239" s="44" t="s">
        <v>1563</v>
      </c>
      <c r="AN239" s="40"/>
      <c r="AO239" s="40"/>
      <c r="AP239" s="3" t="str">
        <f>IF(AND(G239&lt;&gt;"LIBSETS_SETTYPE_BATTLEGROUND",G239&lt;&gt;"LIBSETS_SETTYPE_SPECIAL"),IF(AQ239&lt;&gt;"",VLOOKUP(AQ239,'ESO zone constants'!$D$3:$H$4953,5,FALSE),""),"")</f>
        <v/>
      </c>
      <c r="AR239" s="44"/>
      <c r="AS239" s="40"/>
      <c r="AT239" s="40"/>
      <c r="AU239" s="3" t="str">
        <f>IF(AND(G239&lt;&gt;"LIBSETS_SETTYPE_BATTLEGROUND",G239&lt;&gt;"LIBSETS_SETTYPE_SPECIAL"),IF(AV239&lt;&gt;"",VLOOKUP(AV239,'ESO zone constants'!$D$3:$H$4953,5,FALSE),""),"")</f>
        <v/>
      </c>
      <c r="AW239" s="44"/>
      <c r="AX239" s="40"/>
      <c r="AY239" s="40"/>
      <c r="AZ239" s="83" t="s">
        <v>2668</v>
      </c>
      <c r="BA239" s="83"/>
      <c r="BB239" s="83"/>
      <c r="BC239" s="21" t="str">
        <f>IF(A239="???","--","")&amp;IF(F239&lt;&gt;"Not in the game (anymore)",IF(A239&lt;&gt;"",CONCATENATE("[",A239,"] = {wayshrines={")&amp;IF(K239&lt;&gt;"",CONCATENATE(K239,","),"")&amp;IF(L239&lt;&gt;"",CONCATENATE(L239,","),"")&amp;IF(M239&lt;&gt;"",CONCATENATE(M239,","),"")&amp;CONCATENATE("}")&amp;IF(VALUE(N239)&gt;0,CONCATENATE(", traitsNeeded=",N239),"")&amp;CONCATENATE(", dlcId=",IF(T239&lt;&gt;"",T239,"DLC_BASE_GAME")),""),"")</f>
        <v>[283] = {wayshrines={61,61,61,}, dlcId=DLC_BASE_GAME</v>
      </c>
      <c r="BD239" s="21" t="str">
        <f>IF(F239&lt;&gt;"Not in the game (anymore)",IF(A239&lt;&gt;"",IF(Q239&lt;&gt;"",CONCATENATE(", zoneIds={",Q239),"")&amp;IF(Z239&lt;&gt;"",CONCATENATE(",",Z239),"")&amp;IF(AF239&lt;&gt;"",CONCATENATE(",",AF239),"")&amp;IF(AK239&lt;&gt;"",CONCATENATE(",",AK239),"")&amp;IF(AP239&lt;&gt;"",CONCATENATE(",",AP239),"")&amp;IF(AU239&lt;&gt;"",CONCATENATE(",",AU239),"")&amp;IF(Q239&lt;&gt;"",CONCATENATE("}",""),"")&amp;IF(OR(I239="true",I239="false",I239&lt;&gt;""), CONCATENATE(", veteran=", I239), ""),""),"")</f>
        <v>, zoneIds={104,104,104,104}, veteran=false</v>
      </c>
      <c r="BE239" s="21" t="str">
        <f>IF(A239&lt;&gt;"",IF(F239&lt;&gt;"Not in the game (anymore)",IF(A239&lt;&gt;"",", setType="&amp;G239,"")&amp;IF(J239="true",", multiTrialSet=true",""),"")
&amp; IF(AND(H239&lt;&gt;"",ISNUMBER(H239)),", undauntedChestId=" &amp; H239,""),"")</f>
        <v>, setType=LIBSETS_SETTYPE_OVERLAND</v>
      </c>
      <c r="BF239" s="21" t="str">
        <f>IF(A239&lt;&gt;"",IF(F239&lt;&gt;"Not in the game (anymore)",IF(AZ239&lt;&gt;"",", isProcSetAllowedInPvP="&amp; AZ239,"")
&amp; IF(F239&lt;&gt;"Not in the game (anymore)",
  IF(V239&lt;&gt;"",", dropMechanic={"&amp;V239&amp;IF(AB239&lt;&gt;"",","&amp;AB239,"")&amp;IF(AH239&lt;&gt;"",","&amp;AH239,"")&amp;IF(AM239&lt;&gt;"",","&amp;AM239,"")&amp;IF(AR239&lt;&gt;"",","&amp;AR239,"")&amp;IF(AW239&lt;&gt;"",","&amp;AW239,"")&amp;"}"
     &amp;IF(OR(W239&lt;&gt;"",AC239&lt;&gt;"",AI239&lt;&gt;"",AN239&lt;&gt;"",AS239&lt;&gt;"",AX239&lt;&gt;"",X239&lt;&gt;"",AD239&lt;&gt;"",AJ239&lt;&gt;"",AO239&lt;&gt;"",AT239&lt;&gt;"",AY239&lt;&gt;""),", dropMechanicDropLocationNames={"
        &amp; IF(OR(W239&lt;&gt;"",AC239&lt;&gt;"",AI239&lt;&gt;"",AN239&lt;&gt;"",AS239&lt;&gt;"",AX239&lt;&gt;""),"['en']={"&amp;IF(W239&lt;&gt;"","'"&amp;W239&amp;"',","'',")&amp;IF(AC239&lt;&gt;"","'"&amp;AC239&amp;"',","'',")&amp;IF(AI239&lt;&gt;"","'"&amp;AI239&amp;"',","'',")&amp;IF(AN239&lt;&gt;"","'"&amp;AN239&amp;"',","'',")&amp;IF(AS239&lt;&gt;"","'"&amp;AS239&amp;"',","'',")&amp;IF(AX239&lt;&gt;"","'"&amp;AX239&amp;"',","'',")&amp;"},","")
        &amp; IF(OR(X239&lt;&gt;"",AD239&lt;&gt;"",AJ239&lt;&gt;"",AO239&lt;&gt;"",AT239&lt;&gt;"",AY239&lt;&gt;""),"['de']={"&amp;IF(X239&lt;&gt;"","'"&amp;X239&amp;"',","'',")&amp;IF(AD239&lt;&gt;"","'"&amp;AD239&amp;"',","'',")&amp;IF(AJ239&lt;&gt;"","'"&amp;AJ239&amp;"',","'',")&amp;IF(AO239&lt;&gt;"","'"&amp;AO239&amp;"',","'',")&amp;IF(AT239&lt;&gt;"","'"&amp;AT239&amp;"',","'',")&amp;IF(AY239&lt;&gt;"","'"&amp;AY239&amp;"',","'',")&amp;"},","")
     &amp; "}",""),"")),""),"")</f>
        <v>, isProcSetAllowedInPvP=1, dropMechanic={LIBSETS_DROP_MECHANIC_OVERLAND_BOSS_DELVE,LIBSETS_DROP_MECHANIC_OVERLAND_WORLDBOSS,LIBSETS_DROP_MECHANIC_OVERLAND_BOSS_PUBLIC_DUNGEON,LIBSETS_DROP_MECHANIC_OVERLAND_CHEST}</v>
      </c>
      <c r="BG239" s="21" t="str">
        <f>IF(A239&lt;&gt;"",IF(F239&lt;&gt;"Not in the game (anymore)",
IF(OR(BA239&lt;&gt;"",BB239&lt;&gt;""),", addTooltip={" &amp; IF(BA239&lt;&gt;"","['en']='"&amp; BA239 &amp; "',","")  &amp; IF(AND(BA239&lt;&gt;"",BA239&lt;&gt;BB239), IF(BB239&lt;&gt;"","['de']='"&amp; BB239 &amp; "',",""),"") &amp; "},","")
&amp; "},"
&amp; IF(C239&lt;&gt;"",CONCATENATE(" --",C239," / ",B239,"   [",IF(R239&lt;&gt;"",R239,""),IF(AA239&lt;&gt;"",", "&amp;AA239,""),IF(AG239&lt;&gt;"",", "&amp;AG239,""),IF(AL239&lt;&gt;"",", "&amp;AL239,""),IF(AQ239&lt;&gt;"",", "&amp;AQ239,""),IF(AV239&lt;&gt;"",", "&amp;AV239,""),"]")),""),"")</f>
        <v>}, --Sword-Singer / Schwertsänger   [Alik'r Desert, Alik'r Desert, Alik'r Desert, Alik'r Desert]</v>
      </c>
    </row>
    <row r="240" spans="1:59" x14ac:dyDescent="0.25">
      <c r="A240" s="12">
        <v>284</v>
      </c>
      <c r="B240" t="s">
        <v>1093</v>
      </c>
      <c r="C240" t="s">
        <v>1094</v>
      </c>
      <c r="D240" s="3">
        <f>A240</f>
        <v>284</v>
      </c>
      <c r="G240" s="8" t="s">
        <v>1480</v>
      </c>
      <c r="I240" t="s">
        <v>91</v>
      </c>
      <c r="J240" t="s">
        <v>91</v>
      </c>
      <c r="K240">
        <v>61</v>
      </c>
      <c r="L240">
        <v>61</v>
      </c>
      <c r="M240">
        <v>61</v>
      </c>
      <c r="O240" s="65" t="s">
        <v>112</v>
      </c>
      <c r="Q240" s="3">
        <f>IF(AND(G240&lt;&gt;"LIBSETS_SETTYPE_BATTLEGROUND",G240&lt;&gt;"LIBSETS_SETTYPE_SPECIAL"), IF(R240&lt;&gt;"",VLOOKUP(R240,'ESO zone constants'!$D$3:$H$10001,5,FALSE),""),"")</f>
        <v>104</v>
      </c>
      <c r="R240" t="str">
        <f>IF(AND(O240&lt;&gt;"",NOT(ISERROR(O240))),O240,
IF(AND(P240&lt;&gt;"",ISNUMBER(P240),P240&gt;0,NOT(ISNA(P240))),VLOOKUP(P240,'ESO zone constants'!$A$3:$D$9999,4,FALSE),
IF(AND(K240&lt;&gt;"",K240&gt;0,NOT(ISERROR(K240))),VLOOKUP(K240,'ESO dumped WayshrineInfo'!$K$3:$N$9994,4,FALSE),"")))</f>
        <v>Alik'r Desert</v>
      </c>
      <c r="T240" s="19" t="str">
        <f>IF(AND(S240&lt;&gt;"",NOT(ISERROR(S240))),S240,IF(Q240&lt;&gt;"",IF(NOT(ISERROR(VLOOKUP(Q240,'ESO Dungeon constants'!$D$3:$H$9999,5,FALSE))),VLOOKUP(Q240,'ESO Dungeon constants'!$D$3:$I$9999,6,FALSE),VLOOKUP(Q240,'ESO zone constants'!$H$3:$K$9987,4,FALSE)),""))</f>
        <v>DLC_BASE_GAME</v>
      </c>
      <c r="U240" s="3" t="str">
        <f>IF(T240&lt;&gt;"",VLOOKUP(T240,'LibSets constants'!$B$4:$C$1003,2,FALSE),"")</f>
        <v>Included in base game</v>
      </c>
      <c r="V240" s="33" t="s">
        <v>1560</v>
      </c>
      <c r="Y240" s="65"/>
      <c r="Z240" s="3">
        <f>IF(AND(G240&lt;&gt;"LIBSETS_SETTYPE_BATTLEGROUND",G240&lt;&gt;"LIBSETS_SETTYPE_SPECIAL"),
IF(AND(Y240&lt;&gt;"",ISNUMBER(Y240),NOT(ISNA(Y240))),Y240,
   IF(AND(L240&lt;&gt;"",ISNUMBER(L240),L240&gt;0,NOT(ISNA(L240))),VLOOKUP(L240,'ESO dumped WayshrineInfo'!$K$3:$L$9994,2,FALSE),"")
),"")</f>
        <v>104</v>
      </c>
      <c r="AA240" t="str">
        <f>IF(AND(Z240&lt;&gt;"",ISNUMBER(Z240),NOT(ISNA(Z240))),VLOOKUP(Z240,'ESO zone constants'!$A$3:$D$9999,4,FALSE),"")</f>
        <v>Alik'r Desert</v>
      </c>
      <c r="AB240" s="33" t="s">
        <v>1561</v>
      </c>
      <c r="AC240" s="40"/>
      <c r="AD240" s="40"/>
      <c r="AE240" s="40"/>
      <c r="AF240" s="3">
        <f>IF(AND(G240&lt;&gt;"LIBSETS_SETTYPE_BATTLEGROUND",G240&lt;&gt;"LIBSETS_SETTYPE_SPECIAL"),
IF(AND(AE240&lt;&gt;"",ISNUMBER(AE240),NOT(ISNA(AE240))),AE240,
   IF(AND(M240&lt;&gt;"",ISNUMBER(M240),M240&gt;0,NOT(ISNA(M240))),VLOOKUP(M240,'ESO dumped WayshrineInfo'!$K$3:$L$9994,2,FALSE),"")
),"")</f>
        <v>104</v>
      </c>
      <c r="AG240" t="str">
        <f>IF(AND(AF240&lt;&gt;"",ISNUMBER(AF240),NOT(ISNA(AF240))),VLOOKUP(AF240,'ESO zone constants'!$A$3:$D$9999,4,FALSE),"")</f>
        <v>Alik'r Desert</v>
      </c>
      <c r="AH240" s="44" t="s">
        <v>1562</v>
      </c>
      <c r="AI240" s="40"/>
      <c r="AJ240" s="40"/>
      <c r="AK240" s="3">
        <f>IF(AND(G240&lt;&gt;"LIBSETS_SETTYPE_BATTLEGROUND",G240&lt;&gt;"LIBSETS_SETTYPE_SPECIAL"),IF(AL240&lt;&gt;"",VLOOKUP(AL240,'ESO zone constants'!$D$3:$H$4953,5,FALSE),""),"")</f>
        <v>104</v>
      </c>
      <c r="AL240" t="s">
        <v>112</v>
      </c>
      <c r="AM240" s="44" t="s">
        <v>1563</v>
      </c>
      <c r="AN240" s="40"/>
      <c r="AO240" s="40"/>
      <c r="AP240" s="3" t="str">
        <f>IF(AND(G240&lt;&gt;"LIBSETS_SETTYPE_BATTLEGROUND",G240&lt;&gt;"LIBSETS_SETTYPE_SPECIAL"),IF(AQ240&lt;&gt;"",VLOOKUP(AQ240,'ESO zone constants'!$D$3:$H$4953,5,FALSE),""),"")</f>
        <v/>
      </c>
      <c r="AR240" s="44"/>
      <c r="AS240" s="40"/>
      <c r="AT240" s="40"/>
      <c r="AU240" s="3" t="str">
        <f>IF(AND(G240&lt;&gt;"LIBSETS_SETTYPE_BATTLEGROUND",G240&lt;&gt;"LIBSETS_SETTYPE_SPECIAL"),IF(AV240&lt;&gt;"",VLOOKUP(AV240,'ESO zone constants'!$D$3:$H$4953,5,FALSE),""),"")</f>
        <v/>
      </c>
      <c r="AW240" s="44"/>
      <c r="AX240" s="40"/>
      <c r="AY240" s="40"/>
      <c r="AZ240" s="83" t="s">
        <v>2667</v>
      </c>
      <c r="BA240" s="83"/>
      <c r="BB240" s="83"/>
      <c r="BC240" s="21" t="str">
        <f>IF(A240="???","--","")&amp;IF(F240&lt;&gt;"Not in the game (anymore)",IF(A240&lt;&gt;"",CONCATENATE("[",A240,"] = {wayshrines={")&amp;IF(K240&lt;&gt;"",CONCATENATE(K240,","),"")&amp;IF(L240&lt;&gt;"",CONCATENATE(L240,","),"")&amp;IF(M240&lt;&gt;"",CONCATENATE(M240,","),"")&amp;CONCATENATE("}")&amp;IF(VALUE(N240)&gt;0,CONCATENATE(", traitsNeeded=",N240),"")&amp;CONCATENATE(", dlcId=",IF(T240&lt;&gt;"",T240,"DLC_BASE_GAME")),""),"")</f>
        <v>[284] = {wayshrines={61,61,61,}, dlcId=DLC_BASE_GAME</v>
      </c>
      <c r="BD240" s="21" t="str">
        <f>IF(F240&lt;&gt;"Not in the game (anymore)",IF(A240&lt;&gt;"",IF(Q240&lt;&gt;"",CONCATENATE(", zoneIds={",Q240),"")&amp;IF(Z240&lt;&gt;"",CONCATENATE(",",Z240),"")&amp;IF(AF240&lt;&gt;"",CONCATENATE(",",AF240),"")&amp;IF(AK240&lt;&gt;"",CONCATENATE(",",AK240),"")&amp;IF(AP240&lt;&gt;"",CONCATENATE(",",AP240),"")&amp;IF(AU240&lt;&gt;"",CONCATENATE(",",AU240),"")&amp;IF(Q240&lt;&gt;"",CONCATENATE("}",""),"")&amp;IF(OR(I240="true",I240="false",I240&lt;&gt;""), CONCATENATE(", veteran=", I240), ""),""),"")</f>
        <v>, zoneIds={104,104,104,104}, veteran=false</v>
      </c>
      <c r="BE240" s="21" t="str">
        <f>IF(A240&lt;&gt;"",IF(F240&lt;&gt;"Not in the game (anymore)",IF(A240&lt;&gt;"",", setType="&amp;G240,"")&amp;IF(J240="true",", multiTrialSet=true",""),"")
&amp; IF(AND(H240&lt;&gt;"",ISNUMBER(H240)),", undauntedChestId=" &amp; H240,""),"")</f>
        <v>, setType=LIBSETS_SETTYPE_OVERLAND</v>
      </c>
      <c r="BF240" s="21" t="str">
        <f>IF(A240&lt;&gt;"",IF(F240&lt;&gt;"Not in the game (anymore)",IF(AZ240&lt;&gt;"",", isProcSetAllowedInPvP="&amp; AZ240,"")
&amp; IF(F240&lt;&gt;"Not in the game (anymore)",
  IF(V240&lt;&gt;"",", dropMechanic={"&amp;V240&amp;IF(AB240&lt;&gt;"",","&amp;AB240,"")&amp;IF(AH240&lt;&gt;"",","&amp;AH240,"")&amp;IF(AM240&lt;&gt;"",","&amp;AM240,"")&amp;IF(AR240&lt;&gt;"",","&amp;AR240,"")&amp;IF(AW240&lt;&gt;"",","&amp;AW240,"")&amp;"}"
     &amp;IF(OR(W240&lt;&gt;"",AC240&lt;&gt;"",AI240&lt;&gt;"",AN240&lt;&gt;"",AS240&lt;&gt;"",AX240&lt;&gt;"",X240&lt;&gt;"",AD240&lt;&gt;"",AJ240&lt;&gt;"",AO240&lt;&gt;"",AT240&lt;&gt;"",AY240&lt;&gt;""),", dropMechanicDropLocationNames={"
        &amp; IF(OR(W240&lt;&gt;"",AC240&lt;&gt;"",AI240&lt;&gt;"",AN240&lt;&gt;"",AS240&lt;&gt;"",AX240&lt;&gt;""),"['en']={"&amp;IF(W240&lt;&gt;"","'"&amp;W240&amp;"',","'',")&amp;IF(AC240&lt;&gt;"","'"&amp;AC240&amp;"',","'',")&amp;IF(AI240&lt;&gt;"","'"&amp;AI240&amp;"',","'',")&amp;IF(AN240&lt;&gt;"","'"&amp;AN240&amp;"',","'',")&amp;IF(AS240&lt;&gt;"","'"&amp;AS240&amp;"',","'',")&amp;IF(AX240&lt;&gt;"","'"&amp;AX240&amp;"',","'',")&amp;"},","")
        &amp; IF(OR(X240&lt;&gt;"",AD240&lt;&gt;"",AJ240&lt;&gt;"",AO240&lt;&gt;"",AT240&lt;&gt;"",AY240&lt;&gt;""),"['de']={"&amp;IF(X240&lt;&gt;"","'"&amp;X240&amp;"',","'',")&amp;IF(AD240&lt;&gt;"","'"&amp;AD240&amp;"',","'',")&amp;IF(AJ240&lt;&gt;"","'"&amp;AJ240&amp;"',","'',")&amp;IF(AO240&lt;&gt;"","'"&amp;AO240&amp;"',","'',")&amp;IF(AT240&lt;&gt;"","'"&amp;AT240&amp;"',","'',")&amp;IF(AY240&lt;&gt;"","'"&amp;AY240&amp;"',","'',")&amp;"},","")
     &amp; "}",""),"")),""),"")</f>
        <v>, dropMechanic={LIBSETS_DROP_MECHANIC_OVERLAND_BOSS_DELVE,LIBSETS_DROP_MECHANIC_OVERLAND_WORLDBOSS,LIBSETS_DROP_MECHANIC_OVERLAND_BOSS_PUBLIC_DUNGEON,LIBSETS_DROP_MECHANIC_OVERLAND_CHEST}</v>
      </c>
      <c r="BG240" s="21" t="str">
        <f>IF(A240&lt;&gt;"",IF(F240&lt;&gt;"Not in the game (anymore)",
IF(OR(BA240&lt;&gt;"",BB240&lt;&gt;""),", addTooltip={" &amp; IF(BA240&lt;&gt;"","['en']='"&amp; BA240 &amp; "',","")  &amp; IF(AND(BA240&lt;&gt;"",BA240&lt;&gt;BB240), IF(BB240&lt;&gt;"","['de']='"&amp; BB240 &amp; "',",""),"") &amp; "},","")
&amp; "},"
&amp; IF(C240&lt;&gt;"",CONCATENATE(" --",C240," / ",B240,"   [",IF(R240&lt;&gt;"",R240,""),IF(AA240&lt;&gt;"",", "&amp;AA240,""),IF(AG240&lt;&gt;"",", "&amp;AG240,""),IF(AL240&lt;&gt;"",", "&amp;AL240,""),IF(AQ240&lt;&gt;"",", "&amp;AQ240,""),IF(AV240&lt;&gt;"",", "&amp;AV240,""),"]")),""),"")</f>
        <v>}, --Order of Diagna / Orden von Diagna   [Alik'r Desert, Alik'r Desert, Alik'r Desert, Alik'r Desert]</v>
      </c>
    </row>
    <row r="241" spans="1:59" x14ac:dyDescent="0.25">
      <c r="A241" s="12">
        <v>285</v>
      </c>
      <c r="B241" t="s">
        <v>1095</v>
      </c>
      <c r="C241" t="s">
        <v>1096</v>
      </c>
      <c r="D241" s="3">
        <f>A241</f>
        <v>285</v>
      </c>
      <c r="G241" s="8" t="s">
        <v>1480</v>
      </c>
      <c r="I241" t="s">
        <v>91</v>
      </c>
      <c r="J241" t="s">
        <v>91</v>
      </c>
      <c r="K241">
        <v>36</v>
      </c>
      <c r="L241">
        <v>36</v>
      </c>
      <c r="M241">
        <v>36</v>
      </c>
      <c r="O241" s="65" t="s">
        <v>109</v>
      </c>
      <c r="Q241" s="3">
        <f>IF(AND(G241&lt;&gt;"LIBSETS_SETTYPE_BATTLEGROUND",G241&lt;&gt;"LIBSETS_SETTYPE_SPECIAL"), IF(R241&lt;&gt;"",VLOOKUP(R241,'ESO zone constants'!$D$3:$H$10001,5,FALSE),""),"")</f>
        <v>92</v>
      </c>
      <c r="R241" t="str">
        <f>IF(AND(O241&lt;&gt;"",NOT(ISERROR(O241))),O241,
IF(AND(P241&lt;&gt;"",ISNUMBER(P241),P241&gt;0,NOT(ISNA(P241))),VLOOKUP(P241,'ESO zone constants'!$A$3:$D$9999,4,FALSE),
IF(AND(K241&lt;&gt;"",K241&gt;0,NOT(ISERROR(K241))),VLOOKUP(K241,'ESO dumped WayshrineInfo'!$K$3:$N$9994,4,FALSE),"")))</f>
        <v>Bangkorai</v>
      </c>
      <c r="T241" s="19" t="str">
        <f>IF(AND(S241&lt;&gt;"",NOT(ISERROR(S241))),S241,IF(Q241&lt;&gt;"",IF(NOT(ISERROR(VLOOKUP(Q241,'ESO Dungeon constants'!$D$3:$H$9999,5,FALSE))),VLOOKUP(Q241,'ESO Dungeon constants'!$D$3:$I$9999,6,FALSE),VLOOKUP(Q241,'ESO zone constants'!$H$3:$K$9987,4,FALSE)),""))</f>
        <v>DLC_BASE_GAME</v>
      </c>
      <c r="U241" s="3" t="str">
        <f>IF(T241&lt;&gt;"",VLOOKUP(T241,'LibSets constants'!$B$4:$C$1003,2,FALSE),"")</f>
        <v>Included in base game</v>
      </c>
      <c r="V241" s="33" t="s">
        <v>1560</v>
      </c>
      <c r="Y241" s="65"/>
      <c r="Z241" s="3">
        <f>IF(AND(G241&lt;&gt;"LIBSETS_SETTYPE_BATTLEGROUND",G241&lt;&gt;"LIBSETS_SETTYPE_SPECIAL"),
IF(AND(Y241&lt;&gt;"",ISNUMBER(Y241),NOT(ISNA(Y241))),Y241,
   IF(AND(L241&lt;&gt;"",ISNUMBER(L241),L241&gt;0,NOT(ISNA(L241))),VLOOKUP(L241,'ESO dumped WayshrineInfo'!$K$3:$L$9994,2,FALSE),"")
),"")</f>
        <v>92</v>
      </c>
      <c r="AA241" t="str">
        <f>IF(AND(Z241&lt;&gt;"",ISNUMBER(Z241),NOT(ISNA(Z241))),VLOOKUP(Z241,'ESO zone constants'!$A$3:$D$9999,4,FALSE),"")</f>
        <v>Bangkorai</v>
      </c>
      <c r="AB241" s="33" t="s">
        <v>1561</v>
      </c>
      <c r="AC241" s="40"/>
      <c r="AD241" s="40"/>
      <c r="AE241" s="40"/>
      <c r="AF241" s="3">
        <f>IF(AND(G241&lt;&gt;"LIBSETS_SETTYPE_BATTLEGROUND",G241&lt;&gt;"LIBSETS_SETTYPE_SPECIAL"),
IF(AND(AE241&lt;&gt;"",ISNUMBER(AE241),NOT(ISNA(AE241))),AE241,
   IF(AND(M241&lt;&gt;"",ISNUMBER(M241),M241&gt;0,NOT(ISNA(M241))),VLOOKUP(M241,'ESO dumped WayshrineInfo'!$K$3:$L$9994,2,FALSE),"")
),"")</f>
        <v>92</v>
      </c>
      <c r="AG241" t="str">
        <f>IF(AND(AF241&lt;&gt;"",ISNUMBER(AF241),NOT(ISNA(AF241))),VLOOKUP(AF241,'ESO zone constants'!$A$3:$D$9999,4,FALSE),"")</f>
        <v>Bangkorai</v>
      </c>
      <c r="AH241" s="44" t="s">
        <v>1562</v>
      </c>
      <c r="AI241" s="40"/>
      <c r="AJ241" s="40"/>
      <c r="AK241" s="3">
        <f>IF(AND(G241&lt;&gt;"LIBSETS_SETTYPE_BATTLEGROUND",G241&lt;&gt;"LIBSETS_SETTYPE_SPECIAL"),IF(AL241&lt;&gt;"",VLOOKUP(AL241,'ESO zone constants'!$D$3:$H$4953,5,FALSE),""),"")</f>
        <v>92</v>
      </c>
      <c r="AL241" t="s">
        <v>109</v>
      </c>
      <c r="AM241" s="44" t="s">
        <v>1563</v>
      </c>
      <c r="AN241" s="40"/>
      <c r="AO241" s="40"/>
      <c r="AP241" s="3" t="str">
        <f>IF(AND(G241&lt;&gt;"LIBSETS_SETTYPE_BATTLEGROUND",G241&lt;&gt;"LIBSETS_SETTYPE_SPECIAL"),IF(AQ241&lt;&gt;"",VLOOKUP(AQ241,'ESO zone constants'!$D$3:$H$4953,5,FALSE),""),"")</f>
        <v/>
      </c>
      <c r="AR241" s="44"/>
      <c r="AS241" s="40"/>
      <c r="AT241" s="40"/>
      <c r="AU241" s="3" t="str">
        <f>IF(AND(G241&lt;&gt;"LIBSETS_SETTYPE_BATTLEGROUND",G241&lt;&gt;"LIBSETS_SETTYPE_SPECIAL"),IF(AV241&lt;&gt;"",VLOOKUP(AV241,'ESO zone constants'!$D$3:$H$4953,5,FALSE),""),"")</f>
        <v/>
      </c>
      <c r="AW241" s="44"/>
      <c r="AX241" s="40"/>
      <c r="AY241" s="40"/>
      <c r="AZ241" s="83" t="s">
        <v>2667</v>
      </c>
      <c r="BA241" s="83"/>
      <c r="BB241" s="83"/>
      <c r="BC241" s="21" t="str">
        <f>IF(A241="???","--","")&amp;IF(F241&lt;&gt;"Not in the game (anymore)",IF(A241&lt;&gt;"",CONCATENATE("[",A241,"] = {wayshrines={")&amp;IF(K241&lt;&gt;"",CONCATENATE(K241,","),"")&amp;IF(L241&lt;&gt;"",CONCATENATE(L241,","),"")&amp;IF(M241&lt;&gt;"",CONCATENATE(M241,","),"")&amp;CONCATENATE("}")&amp;IF(VALUE(N241)&gt;0,CONCATENATE(", traitsNeeded=",N241),"")&amp;CONCATENATE(", dlcId=",IF(T241&lt;&gt;"",T241,"DLC_BASE_GAME")),""),"")</f>
        <v>[285] = {wayshrines={36,36,36,}, dlcId=DLC_BASE_GAME</v>
      </c>
      <c r="BD241" s="21" t="str">
        <f>IF(F241&lt;&gt;"Not in the game (anymore)",IF(A241&lt;&gt;"",IF(Q241&lt;&gt;"",CONCATENATE(", zoneIds={",Q241),"")&amp;IF(Z241&lt;&gt;"",CONCATENATE(",",Z241),"")&amp;IF(AF241&lt;&gt;"",CONCATENATE(",",AF241),"")&amp;IF(AK241&lt;&gt;"",CONCATENATE(",",AK241),"")&amp;IF(AP241&lt;&gt;"",CONCATENATE(",",AP241),"")&amp;IF(AU241&lt;&gt;"",CONCATENATE(",",AU241),"")&amp;IF(Q241&lt;&gt;"",CONCATENATE("}",""),"")&amp;IF(OR(I241="true",I241="false",I241&lt;&gt;""), CONCATENATE(", veteran=", I241), ""),""),"")</f>
        <v>, zoneIds={92,92,92,92}, veteran=false</v>
      </c>
      <c r="BE241" s="21" t="str">
        <f>IF(A241&lt;&gt;"",IF(F241&lt;&gt;"Not in the game (anymore)",IF(A241&lt;&gt;"",", setType="&amp;G241,"")&amp;IF(J241="true",", multiTrialSet=true",""),"")
&amp; IF(AND(H241&lt;&gt;"",ISNUMBER(H241)),", undauntedChestId=" &amp; H241,""),"")</f>
        <v>, setType=LIBSETS_SETTYPE_OVERLAND</v>
      </c>
      <c r="BF241" s="21" t="str">
        <f>IF(A241&lt;&gt;"",IF(F241&lt;&gt;"Not in the game (anymore)",IF(AZ241&lt;&gt;"",", isProcSetAllowedInPvP="&amp; AZ241,"")
&amp; IF(F241&lt;&gt;"Not in the game (anymore)",
  IF(V241&lt;&gt;"",", dropMechanic={"&amp;V241&amp;IF(AB241&lt;&gt;"",","&amp;AB241,"")&amp;IF(AH241&lt;&gt;"",","&amp;AH241,"")&amp;IF(AM241&lt;&gt;"",","&amp;AM241,"")&amp;IF(AR241&lt;&gt;"",","&amp;AR241,"")&amp;IF(AW241&lt;&gt;"",","&amp;AW241,"")&amp;"}"
     &amp;IF(OR(W241&lt;&gt;"",AC241&lt;&gt;"",AI241&lt;&gt;"",AN241&lt;&gt;"",AS241&lt;&gt;"",AX241&lt;&gt;"",X241&lt;&gt;"",AD241&lt;&gt;"",AJ241&lt;&gt;"",AO241&lt;&gt;"",AT241&lt;&gt;"",AY241&lt;&gt;""),", dropMechanicDropLocationNames={"
        &amp; IF(OR(W241&lt;&gt;"",AC241&lt;&gt;"",AI241&lt;&gt;"",AN241&lt;&gt;"",AS241&lt;&gt;"",AX241&lt;&gt;""),"['en']={"&amp;IF(W241&lt;&gt;"","'"&amp;W241&amp;"',","'',")&amp;IF(AC241&lt;&gt;"","'"&amp;AC241&amp;"',","'',")&amp;IF(AI241&lt;&gt;"","'"&amp;AI241&amp;"',","'',")&amp;IF(AN241&lt;&gt;"","'"&amp;AN241&amp;"',","'',")&amp;IF(AS241&lt;&gt;"","'"&amp;AS241&amp;"',","'',")&amp;IF(AX241&lt;&gt;"","'"&amp;AX241&amp;"',","'',")&amp;"},","")
        &amp; IF(OR(X241&lt;&gt;"",AD241&lt;&gt;"",AJ241&lt;&gt;"",AO241&lt;&gt;"",AT241&lt;&gt;"",AY241&lt;&gt;""),"['de']={"&amp;IF(X241&lt;&gt;"","'"&amp;X241&amp;"',","'',")&amp;IF(AD241&lt;&gt;"","'"&amp;AD241&amp;"',","'',")&amp;IF(AJ241&lt;&gt;"","'"&amp;AJ241&amp;"',","'',")&amp;IF(AO241&lt;&gt;"","'"&amp;AO241&amp;"',","'',")&amp;IF(AT241&lt;&gt;"","'"&amp;AT241&amp;"',","'',")&amp;IF(AY241&lt;&gt;"","'"&amp;AY241&amp;"',","'',")&amp;"},","")
     &amp; "}",""),"")),""),"")</f>
        <v>, dropMechanic={LIBSETS_DROP_MECHANIC_OVERLAND_BOSS_DELVE,LIBSETS_DROP_MECHANIC_OVERLAND_WORLDBOSS,LIBSETS_DROP_MECHANIC_OVERLAND_BOSS_PUBLIC_DUNGEON,LIBSETS_DROP_MECHANIC_OVERLAND_CHEST}</v>
      </c>
      <c r="BG241" s="21" t="str">
        <f>IF(A241&lt;&gt;"",IF(F241&lt;&gt;"Not in the game (anymore)",
IF(OR(BA241&lt;&gt;"",BB241&lt;&gt;""),", addTooltip={" &amp; IF(BA241&lt;&gt;"","['en']='"&amp; BA241 &amp; "',","")  &amp; IF(AND(BA241&lt;&gt;"",BA241&lt;&gt;BB241), IF(BB241&lt;&gt;"","['de']='"&amp; BB241 &amp; "',",""),"") &amp; "},","")
&amp; "},"
&amp; IF(C241&lt;&gt;"",CONCATENATE(" --",C241," / ",B241,"   [",IF(R241&lt;&gt;"",R241,""),IF(AA241&lt;&gt;"",", "&amp;AA241,""),IF(AG241&lt;&gt;"",", "&amp;AG241,""),IF(AL241&lt;&gt;"",", "&amp;AL241,""),IF(AQ241&lt;&gt;"",", "&amp;AQ241,""),IF(AV241&lt;&gt;"",", "&amp;AV241,""),"]")),""),"")</f>
        <v>}, --Vampire Lord / Vampirfürst   [Bangkorai, Bangkorai, Bangkorai, Bangkorai]</v>
      </c>
    </row>
    <row r="242" spans="1:59" x14ac:dyDescent="0.25">
      <c r="A242" s="12">
        <v>286</v>
      </c>
      <c r="B242" t="s">
        <v>1097</v>
      </c>
      <c r="C242" t="s">
        <v>2545</v>
      </c>
      <c r="D242" s="3">
        <f>A242</f>
        <v>286</v>
      </c>
      <c r="E242" s="42"/>
      <c r="G242" s="8" t="s">
        <v>1480</v>
      </c>
      <c r="I242" t="s">
        <v>91</v>
      </c>
      <c r="J242" t="s">
        <v>91</v>
      </c>
      <c r="K242">
        <v>36</v>
      </c>
      <c r="L242">
        <v>36</v>
      </c>
      <c r="M242">
        <v>36</v>
      </c>
      <c r="O242" s="65" t="s">
        <v>109</v>
      </c>
      <c r="Q242" s="3">
        <f>IF(AND(G242&lt;&gt;"LIBSETS_SETTYPE_BATTLEGROUND",G242&lt;&gt;"LIBSETS_SETTYPE_SPECIAL"), IF(R242&lt;&gt;"",VLOOKUP(R242,'ESO zone constants'!$D$3:$H$10001,5,FALSE),""),"")</f>
        <v>92</v>
      </c>
      <c r="R242" t="str">
        <f>IF(AND(O242&lt;&gt;"",NOT(ISERROR(O242))),O242,
IF(AND(P242&lt;&gt;"",ISNUMBER(P242),P242&gt;0,NOT(ISNA(P242))),VLOOKUP(P242,'ESO zone constants'!$A$3:$D$9999,4,FALSE),
IF(AND(K242&lt;&gt;"",K242&gt;0,NOT(ISERROR(K242))),VLOOKUP(K242,'ESO dumped WayshrineInfo'!$K$3:$N$9994,4,FALSE),"")))</f>
        <v>Bangkorai</v>
      </c>
      <c r="T242" s="19" t="str">
        <f>IF(AND(S242&lt;&gt;"",NOT(ISERROR(S242))),S242,IF(Q242&lt;&gt;"",IF(NOT(ISERROR(VLOOKUP(Q242,'ESO Dungeon constants'!$D$3:$H$9999,5,FALSE))),VLOOKUP(Q242,'ESO Dungeon constants'!$D$3:$I$9999,6,FALSE),VLOOKUP(Q242,'ESO zone constants'!$H$3:$K$9987,4,FALSE)),""))</f>
        <v>DLC_BASE_GAME</v>
      </c>
      <c r="U242" s="3" t="str">
        <f>IF(T242&lt;&gt;"",VLOOKUP(T242,'LibSets constants'!$B$4:$C$1003,2,FALSE),"")</f>
        <v>Included in base game</v>
      </c>
      <c r="V242" s="33" t="s">
        <v>1560</v>
      </c>
      <c r="Y242" s="65"/>
      <c r="Z242" s="3">
        <f>IF(AND(G242&lt;&gt;"LIBSETS_SETTYPE_BATTLEGROUND",G242&lt;&gt;"LIBSETS_SETTYPE_SPECIAL"),
IF(AND(Y242&lt;&gt;"",ISNUMBER(Y242),NOT(ISNA(Y242))),Y242,
   IF(AND(L242&lt;&gt;"",ISNUMBER(L242),L242&gt;0,NOT(ISNA(L242))),VLOOKUP(L242,'ESO dumped WayshrineInfo'!$K$3:$L$9994,2,FALSE),"")
),"")</f>
        <v>92</v>
      </c>
      <c r="AA242" t="str">
        <f>IF(AND(Z242&lt;&gt;"",ISNUMBER(Z242),NOT(ISNA(Z242))),VLOOKUP(Z242,'ESO zone constants'!$A$3:$D$9999,4,FALSE),"")</f>
        <v>Bangkorai</v>
      </c>
      <c r="AB242" s="33" t="s">
        <v>1561</v>
      </c>
      <c r="AC242" s="40"/>
      <c r="AD242" s="40"/>
      <c r="AE242" s="40"/>
      <c r="AF242" s="3">
        <f>IF(AND(G242&lt;&gt;"LIBSETS_SETTYPE_BATTLEGROUND",G242&lt;&gt;"LIBSETS_SETTYPE_SPECIAL"),
IF(AND(AE242&lt;&gt;"",ISNUMBER(AE242),NOT(ISNA(AE242))),AE242,
   IF(AND(M242&lt;&gt;"",ISNUMBER(M242),M242&gt;0,NOT(ISNA(M242))),VLOOKUP(M242,'ESO dumped WayshrineInfo'!$K$3:$L$9994,2,FALSE),"")
),"")</f>
        <v>92</v>
      </c>
      <c r="AG242" t="str">
        <f>IF(AND(AF242&lt;&gt;"",ISNUMBER(AF242),NOT(ISNA(AF242))),VLOOKUP(AF242,'ESO zone constants'!$A$3:$D$9999,4,FALSE),"")</f>
        <v>Bangkorai</v>
      </c>
      <c r="AH242" s="44" t="s">
        <v>1562</v>
      </c>
      <c r="AI242" s="40"/>
      <c r="AJ242" s="40"/>
      <c r="AK242" s="3">
        <f>IF(AND(G242&lt;&gt;"LIBSETS_SETTYPE_BATTLEGROUND",G242&lt;&gt;"LIBSETS_SETTYPE_SPECIAL"),IF(AL242&lt;&gt;"",VLOOKUP(AL242,'ESO zone constants'!$D$3:$H$4953,5,FALSE),""),"")</f>
        <v>92</v>
      </c>
      <c r="AL242" t="s">
        <v>109</v>
      </c>
      <c r="AM242" s="44" t="s">
        <v>1563</v>
      </c>
      <c r="AN242" s="40"/>
      <c r="AO242" s="40"/>
      <c r="AP242" s="3" t="str">
        <f>IF(AND(G242&lt;&gt;"LIBSETS_SETTYPE_BATTLEGROUND",G242&lt;&gt;"LIBSETS_SETTYPE_SPECIAL"),IF(AQ242&lt;&gt;"",VLOOKUP(AQ242,'ESO zone constants'!$D$3:$H$4953,5,FALSE),""),"")</f>
        <v/>
      </c>
      <c r="AR242" s="44"/>
      <c r="AS242" s="40"/>
      <c r="AT242" s="40"/>
      <c r="AU242" s="3" t="str">
        <f>IF(AND(G242&lt;&gt;"LIBSETS_SETTYPE_BATTLEGROUND",G242&lt;&gt;"LIBSETS_SETTYPE_SPECIAL"),IF(AV242&lt;&gt;"",VLOOKUP(AV242,'ESO zone constants'!$D$3:$H$4953,5,FALSE),""),"")</f>
        <v/>
      </c>
      <c r="AW242" s="44"/>
      <c r="AX242" s="40"/>
      <c r="AY242" s="40"/>
      <c r="AZ242" s="83" t="s">
        <v>2668</v>
      </c>
      <c r="BA242" s="83"/>
      <c r="BB242" s="83"/>
      <c r="BC242" s="21" t="str">
        <f>IF(A242="???","--","")&amp;IF(F242&lt;&gt;"Not in the game (anymore)",IF(A242&lt;&gt;"",CONCATENATE("[",A242,"] = {wayshrines={")&amp;IF(K242&lt;&gt;"",CONCATENATE(K242,","),"")&amp;IF(L242&lt;&gt;"",CONCATENATE(L242,","),"")&amp;IF(M242&lt;&gt;"",CONCATENATE(M242,","),"")&amp;CONCATENATE("}")&amp;IF(VALUE(N242)&gt;0,CONCATENATE(", traitsNeeded=",N242),"")&amp;CONCATENATE(", dlcId=",IF(T242&lt;&gt;"",T242,"DLC_BASE_GAME")),""),"")</f>
        <v>[286] = {wayshrines={36,36,36,}, dlcId=DLC_BASE_GAME</v>
      </c>
      <c r="BD242" s="21" t="str">
        <f>IF(F242&lt;&gt;"Not in the game (anymore)",IF(A242&lt;&gt;"",IF(Q242&lt;&gt;"",CONCATENATE(", zoneIds={",Q242),"")&amp;IF(Z242&lt;&gt;"",CONCATENATE(",",Z242),"")&amp;IF(AF242&lt;&gt;"",CONCATENATE(",",AF242),"")&amp;IF(AK242&lt;&gt;"",CONCATENATE(",",AK242),"")&amp;IF(AP242&lt;&gt;"",CONCATENATE(",",AP242),"")&amp;IF(AU242&lt;&gt;"",CONCATENATE(",",AU242),"")&amp;IF(Q242&lt;&gt;"",CONCATENATE("}",""),"")&amp;IF(OR(I242="true",I242="false",I242&lt;&gt;""), CONCATENATE(", veteran=", I242), ""),""),"")</f>
        <v>, zoneIds={92,92,92,92}, veteran=false</v>
      </c>
      <c r="BE242" s="21" t="str">
        <f>IF(A242&lt;&gt;"",IF(F242&lt;&gt;"Not in the game (anymore)",IF(A242&lt;&gt;"",", setType="&amp;G242,"")&amp;IF(J242="true",", multiTrialSet=true",""),"")
&amp; IF(AND(H242&lt;&gt;"",ISNUMBER(H242)),", undauntedChestId=" &amp; H242,""),"")</f>
        <v>, setType=LIBSETS_SETTYPE_OVERLAND</v>
      </c>
      <c r="BF242" s="21" t="str">
        <f>IF(A242&lt;&gt;"",IF(F242&lt;&gt;"Not in the game (anymore)",IF(AZ242&lt;&gt;"",", isProcSetAllowedInPvP="&amp; AZ242,"")
&amp; IF(F242&lt;&gt;"Not in the game (anymore)",
  IF(V242&lt;&gt;"",", dropMechanic={"&amp;V242&amp;IF(AB242&lt;&gt;"",","&amp;AB242,"")&amp;IF(AH242&lt;&gt;"",","&amp;AH242,"")&amp;IF(AM242&lt;&gt;"",","&amp;AM242,"")&amp;IF(AR242&lt;&gt;"",","&amp;AR242,"")&amp;IF(AW242&lt;&gt;"",","&amp;AW242,"")&amp;"}"
     &amp;IF(OR(W242&lt;&gt;"",AC242&lt;&gt;"",AI242&lt;&gt;"",AN242&lt;&gt;"",AS242&lt;&gt;"",AX242&lt;&gt;"",X242&lt;&gt;"",AD242&lt;&gt;"",AJ242&lt;&gt;"",AO242&lt;&gt;"",AT242&lt;&gt;"",AY242&lt;&gt;""),", dropMechanicDropLocationNames={"
        &amp; IF(OR(W242&lt;&gt;"",AC242&lt;&gt;"",AI242&lt;&gt;"",AN242&lt;&gt;"",AS242&lt;&gt;"",AX242&lt;&gt;""),"['en']={"&amp;IF(W242&lt;&gt;"","'"&amp;W242&amp;"',","'',")&amp;IF(AC242&lt;&gt;"","'"&amp;AC242&amp;"',","'',")&amp;IF(AI242&lt;&gt;"","'"&amp;AI242&amp;"',","'',")&amp;IF(AN242&lt;&gt;"","'"&amp;AN242&amp;"',","'',")&amp;IF(AS242&lt;&gt;"","'"&amp;AS242&amp;"',","'',")&amp;IF(AX242&lt;&gt;"","'"&amp;AX242&amp;"',","'',")&amp;"},","")
        &amp; IF(OR(X242&lt;&gt;"",AD242&lt;&gt;"",AJ242&lt;&gt;"",AO242&lt;&gt;"",AT242&lt;&gt;"",AY242&lt;&gt;""),"['de']={"&amp;IF(X242&lt;&gt;"","'"&amp;X242&amp;"',","'',")&amp;IF(AD242&lt;&gt;"","'"&amp;AD242&amp;"',","'',")&amp;IF(AJ242&lt;&gt;"","'"&amp;AJ242&amp;"',","'',")&amp;IF(AO242&lt;&gt;"","'"&amp;AO242&amp;"',","'',")&amp;IF(AT242&lt;&gt;"","'"&amp;AT242&amp;"',","'',")&amp;IF(AY242&lt;&gt;"","'"&amp;AY242&amp;"',","'',")&amp;"},","")
     &amp; "}",""),"")),""),"")</f>
        <v>, isProcSetAllowedInPvP=1, dropMechanic={LIBSETS_DROP_MECHANIC_OVERLAND_BOSS_DELVE,LIBSETS_DROP_MECHANIC_OVERLAND_WORLDBOSS,LIBSETS_DROP_MECHANIC_OVERLAND_BOSS_PUBLIC_DUNGEON,LIBSETS_DROP_MECHANIC_OVERLAND_CHEST}</v>
      </c>
      <c r="BG242" s="21" t="str">
        <f>IF(A242&lt;&gt;"",IF(F242&lt;&gt;"Not in the game (anymore)",
IF(OR(BA242&lt;&gt;"",BB242&lt;&gt;""),", addTooltip={" &amp; IF(BA242&lt;&gt;"","['en']='"&amp; BA242 &amp; "',","")  &amp; IF(AND(BA242&lt;&gt;"",BA242&lt;&gt;BB242), IF(BB242&lt;&gt;"","['de']='"&amp; BB242 &amp; "',",""),"") &amp; "},","")
&amp; "},"
&amp; IF(C242&lt;&gt;"",CONCATENATE(" --",C242," / ",B242,"   [",IF(R242&lt;&gt;"",R242,""),IF(AA242&lt;&gt;"",", "&amp;AA242,""),IF(AG242&lt;&gt;"",", "&amp;AG242,""),IF(AL242&lt;&gt;"",", "&amp;AL242,""),IF(AQ242&lt;&gt;"",", "&amp;AQ242,""),IF(AV242&lt;&gt;"",", "&amp;AV242,""),"]")),""),"")</f>
        <v>}, --Spriggan\'s Thorns / Dornen des Zweiglings   [Bangkorai, Bangkorai, Bangkorai, Bangkorai]</v>
      </c>
    </row>
    <row r="243" spans="1:59" x14ac:dyDescent="0.25">
      <c r="A243" s="12">
        <v>287</v>
      </c>
      <c r="B243" t="s">
        <v>1098</v>
      </c>
      <c r="C243" t="s">
        <v>1099</v>
      </c>
      <c r="D243" s="3">
        <f>A243</f>
        <v>287</v>
      </c>
      <c r="G243" s="8" t="s">
        <v>1480</v>
      </c>
      <c r="I243" t="s">
        <v>91</v>
      </c>
      <c r="J243" t="s">
        <v>91</v>
      </c>
      <c r="K243">
        <v>214</v>
      </c>
      <c r="L243">
        <v>214</v>
      </c>
      <c r="M243">
        <v>214</v>
      </c>
      <c r="O243" s="65" t="s">
        <v>266</v>
      </c>
      <c r="Q243" s="3">
        <f>IF(AND(G243&lt;&gt;"LIBSETS_SETTYPE_BATTLEGROUND",G243&lt;&gt;"LIBSETS_SETTYPE_SPECIAL"), IF(R243&lt;&gt;"",VLOOKUP(R243,'ESO zone constants'!$D$3:$H$10001,5,FALSE),""),"")</f>
        <v>383</v>
      </c>
      <c r="R243" t="str">
        <f>IF(AND(O243&lt;&gt;"",NOT(ISERROR(O243))),O243,
IF(AND(P243&lt;&gt;"",ISNUMBER(P243),P243&gt;0,NOT(ISNA(P243))),VLOOKUP(P243,'ESO zone constants'!$A$3:$D$9999,4,FALSE),
IF(AND(K243&lt;&gt;"",K243&gt;0,NOT(ISERROR(K243))),VLOOKUP(K243,'ESO dumped WayshrineInfo'!$K$3:$N$9994,4,FALSE),"")))</f>
        <v>Grahtwood</v>
      </c>
      <c r="T243" s="19" t="str">
        <f>IF(AND(S243&lt;&gt;"",NOT(ISERROR(S243))),S243,IF(Q243&lt;&gt;"",IF(NOT(ISERROR(VLOOKUP(Q243,'ESO Dungeon constants'!$D$3:$H$9999,5,FALSE))),VLOOKUP(Q243,'ESO Dungeon constants'!$D$3:$I$9999,6,FALSE),VLOOKUP(Q243,'ESO zone constants'!$H$3:$K$9987,4,FALSE)),""))</f>
        <v>DLC_BASE_GAME</v>
      </c>
      <c r="U243" s="3" t="str">
        <f>IF(T243&lt;&gt;"",VLOOKUP(T243,'LibSets constants'!$B$4:$C$1003,2,FALSE),"")</f>
        <v>Included in base game</v>
      </c>
      <c r="V243" s="33" t="s">
        <v>1560</v>
      </c>
      <c r="Y243" s="65"/>
      <c r="Z243" s="3">
        <f>IF(AND(G243&lt;&gt;"LIBSETS_SETTYPE_BATTLEGROUND",G243&lt;&gt;"LIBSETS_SETTYPE_SPECIAL"),
IF(AND(Y243&lt;&gt;"",ISNUMBER(Y243),NOT(ISNA(Y243))),Y243,
   IF(AND(L243&lt;&gt;"",ISNUMBER(L243),L243&gt;0,NOT(ISNA(L243))),VLOOKUP(L243,'ESO dumped WayshrineInfo'!$K$3:$L$9994,2,FALSE),"")
),"")</f>
        <v>383</v>
      </c>
      <c r="AA243" t="str">
        <f>IF(AND(Z243&lt;&gt;"",ISNUMBER(Z243),NOT(ISNA(Z243))),VLOOKUP(Z243,'ESO zone constants'!$A$3:$D$9999,4,FALSE),"")</f>
        <v>Grahtwood</v>
      </c>
      <c r="AB243" s="33" t="s">
        <v>1561</v>
      </c>
      <c r="AC243" s="40"/>
      <c r="AD243" s="40"/>
      <c r="AE243" s="40"/>
      <c r="AF243" s="3">
        <f>IF(AND(G243&lt;&gt;"LIBSETS_SETTYPE_BATTLEGROUND",G243&lt;&gt;"LIBSETS_SETTYPE_SPECIAL"),
IF(AND(AE243&lt;&gt;"",ISNUMBER(AE243),NOT(ISNA(AE243))),AE243,
   IF(AND(M243&lt;&gt;"",ISNUMBER(M243),M243&gt;0,NOT(ISNA(M243))),VLOOKUP(M243,'ESO dumped WayshrineInfo'!$K$3:$L$9994,2,FALSE),"")
),"")</f>
        <v>383</v>
      </c>
      <c r="AG243" t="str">
        <f>IF(AND(AF243&lt;&gt;"",ISNUMBER(AF243),NOT(ISNA(AF243))),VLOOKUP(AF243,'ESO zone constants'!$A$3:$D$9999,4,FALSE),"")</f>
        <v>Grahtwood</v>
      </c>
      <c r="AH243" s="44" t="s">
        <v>1562</v>
      </c>
      <c r="AI243" s="40"/>
      <c r="AJ243" s="40"/>
      <c r="AK243" s="3">
        <f>IF(AND(G243&lt;&gt;"LIBSETS_SETTYPE_BATTLEGROUND",G243&lt;&gt;"LIBSETS_SETTYPE_SPECIAL"),IF(AL243&lt;&gt;"",VLOOKUP(AL243,'ESO zone constants'!$D$3:$H$4953,5,FALSE),""),"")</f>
        <v>383</v>
      </c>
      <c r="AL243" t="s">
        <v>266</v>
      </c>
      <c r="AM243" s="44" t="s">
        <v>1563</v>
      </c>
      <c r="AN243" s="40"/>
      <c r="AO243" s="40"/>
      <c r="AP243" s="3" t="str">
        <f>IF(AND(G243&lt;&gt;"LIBSETS_SETTYPE_BATTLEGROUND",G243&lt;&gt;"LIBSETS_SETTYPE_SPECIAL"),IF(AQ243&lt;&gt;"",VLOOKUP(AQ243,'ESO zone constants'!$D$3:$H$4953,5,FALSE),""),"")</f>
        <v/>
      </c>
      <c r="AR243" s="44"/>
      <c r="AS243" s="40"/>
      <c r="AT243" s="40"/>
      <c r="AU243" s="3" t="str">
        <f>IF(AND(G243&lt;&gt;"LIBSETS_SETTYPE_BATTLEGROUND",G243&lt;&gt;"LIBSETS_SETTYPE_SPECIAL"),IF(AV243&lt;&gt;"",VLOOKUP(AV243,'ESO zone constants'!$D$3:$H$4953,5,FALSE),""),"")</f>
        <v/>
      </c>
      <c r="AW243" s="44"/>
      <c r="AX243" s="40"/>
      <c r="AY243" s="40"/>
      <c r="AZ243" s="83" t="s">
        <v>2667</v>
      </c>
      <c r="BA243" s="83"/>
      <c r="BB243" s="83"/>
      <c r="BC243" s="21" t="str">
        <f>IF(A243="???","--","")&amp;IF(F243&lt;&gt;"Not in the game (anymore)",IF(A243&lt;&gt;"",CONCATENATE("[",A243,"] = {wayshrines={")&amp;IF(K243&lt;&gt;"",CONCATENATE(K243,","),"")&amp;IF(L243&lt;&gt;"",CONCATENATE(L243,","),"")&amp;IF(M243&lt;&gt;"",CONCATENATE(M243,","),"")&amp;CONCATENATE("}")&amp;IF(VALUE(N243)&gt;0,CONCATENATE(", traitsNeeded=",N243),"")&amp;CONCATENATE(", dlcId=",IF(T243&lt;&gt;"",T243,"DLC_BASE_GAME")),""),"")</f>
        <v>[287] = {wayshrines={214,214,214,}, dlcId=DLC_BASE_GAME</v>
      </c>
      <c r="BD243" s="21" t="str">
        <f>IF(F243&lt;&gt;"Not in the game (anymore)",IF(A243&lt;&gt;"",IF(Q243&lt;&gt;"",CONCATENATE(", zoneIds={",Q243),"")&amp;IF(Z243&lt;&gt;"",CONCATENATE(",",Z243),"")&amp;IF(AF243&lt;&gt;"",CONCATENATE(",",AF243),"")&amp;IF(AK243&lt;&gt;"",CONCATENATE(",",AK243),"")&amp;IF(AP243&lt;&gt;"",CONCATENATE(",",AP243),"")&amp;IF(AU243&lt;&gt;"",CONCATENATE(",",AU243),"")&amp;IF(Q243&lt;&gt;"",CONCATENATE("}",""),"")&amp;IF(OR(I243="true",I243="false",I243&lt;&gt;""), CONCATENATE(", veteran=", I243), ""),""),"")</f>
        <v>, zoneIds={383,383,383,383}, veteran=false</v>
      </c>
      <c r="BE243" s="21" t="str">
        <f>IF(A243&lt;&gt;"",IF(F243&lt;&gt;"Not in the game (anymore)",IF(A243&lt;&gt;"",", setType="&amp;G243,"")&amp;IF(J243="true",", multiTrialSet=true",""),"")
&amp; IF(AND(H243&lt;&gt;"",ISNUMBER(H243)),", undauntedChestId=" &amp; H243,""),"")</f>
        <v>, setType=LIBSETS_SETTYPE_OVERLAND</v>
      </c>
      <c r="BF243" s="21" t="str">
        <f>IF(A243&lt;&gt;"",IF(F243&lt;&gt;"Not in the game (anymore)",IF(AZ243&lt;&gt;"",", isProcSetAllowedInPvP="&amp; AZ243,"")
&amp; IF(F243&lt;&gt;"Not in the game (anymore)",
  IF(V243&lt;&gt;"",", dropMechanic={"&amp;V243&amp;IF(AB243&lt;&gt;"",","&amp;AB243,"")&amp;IF(AH243&lt;&gt;"",","&amp;AH243,"")&amp;IF(AM243&lt;&gt;"",","&amp;AM243,"")&amp;IF(AR243&lt;&gt;"",","&amp;AR243,"")&amp;IF(AW243&lt;&gt;"",","&amp;AW243,"")&amp;"}"
     &amp;IF(OR(W243&lt;&gt;"",AC243&lt;&gt;"",AI243&lt;&gt;"",AN243&lt;&gt;"",AS243&lt;&gt;"",AX243&lt;&gt;"",X243&lt;&gt;"",AD243&lt;&gt;"",AJ243&lt;&gt;"",AO243&lt;&gt;"",AT243&lt;&gt;"",AY243&lt;&gt;""),", dropMechanicDropLocationNames={"
        &amp; IF(OR(W243&lt;&gt;"",AC243&lt;&gt;"",AI243&lt;&gt;"",AN243&lt;&gt;"",AS243&lt;&gt;"",AX243&lt;&gt;""),"['en']={"&amp;IF(W243&lt;&gt;"","'"&amp;W243&amp;"',","'',")&amp;IF(AC243&lt;&gt;"","'"&amp;AC243&amp;"',","'',")&amp;IF(AI243&lt;&gt;"","'"&amp;AI243&amp;"',","'',")&amp;IF(AN243&lt;&gt;"","'"&amp;AN243&amp;"',","'',")&amp;IF(AS243&lt;&gt;"","'"&amp;AS243&amp;"',","'',")&amp;IF(AX243&lt;&gt;"","'"&amp;AX243&amp;"',","'',")&amp;"},","")
        &amp; IF(OR(X243&lt;&gt;"",AD243&lt;&gt;"",AJ243&lt;&gt;"",AO243&lt;&gt;"",AT243&lt;&gt;"",AY243&lt;&gt;""),"['de']={"&amp;IF(X243&lt;&gt;"","'"&amp;X243&amp;"',","'',")&amp;IF(AD243&lt;&gt;"","'"&amp;AD243&amp;"',","'',")&amp;IF(AJ243&lt;&gt;"","'"&amp;AJ243&amp;"',","'',")&amp;IF(AO243&lt;&gt;"","'"&amp;AO243&amp;"',","'',")&amp;IF(AT243&lt;&gt;"","'"&amp;AT243&amp;"',","'',")&amp;IF(AY243&lt;&gt;"","'"&amp;AY243&amp;"',","'',")&amp;"},","")
     &amp; "}",""),"")),""),"")</f>
        <v>, dropMechanic={LIBSETS_DROP_MECHANIC_OVERLAND_BOSS_DELVE,LIBSETS_DROP_MECHANIC_OVERLAND_WORLDBOSS,LIBSETS_DROP_MECHANIC_OVERLAND_BOSS_PUBLIC_DUNGEON,LIBSETS_DROP_MECHANIC_OVERLAND_CHEST}</v>
      </c>
      <c r="BG243" s="21" t="str">
        <f>IF(A243&lt;&gt;"",IF(F243&lt;&gt;"Not in the game (anymore)",
IF(OR(BA243&lt;&gt;"",BB243&lt;&gt;""),", addTooltip={" &amp; IF(BA243&lt;&gt;"","['en']='"&amp; BA243 &amp; "',","")  &amp; IF(AND(BA243&lt;&gt;"",BA243&lt;&gt;BB243), IF(BB243&lt;&gt;"","['de']='"&amp; BB243 &amp; "',",""),"") &amp; "},","")
&amp; "},"
&amp; IF(C243&lt;&gt;"",CONCATENATE(" --",C243," / ",B243,"   [",IF(R243&lt;&gt;"",R243,""),IF(AA243&lt;&gt;"",", "&amp;AA243,""),IF(AG243&lt;&gt;"",", "&amp;AG243,""),IF(AL243&lt;&gt;"",", "&amp;AL243,""),IF(AQ243&lt;&gt;"",", "&amp;AQ243,""),IF(AV243&lt;&gt;"",", "&amp;AV243,""),"]")),""),"")</f>
        <v>}, --Green Pact / Der Grüne Pakt   [Grahtwood, Grahtwood, Grahtwood, Grahtwood]</v>
      </c>
    </row>
    <row r="244" spans="1:59" s="14" customFormat="1" x14ac:dyDescent="0.25">
      <c r="A244" s="12">
        <v>288</v>
      </c>
      <c r="B244" t="s">
        <v>1100</v>
      </c>
      <c r="C244" t="s">
        <v>2610</v>
      </c>
      <c r="D244" s="3">
        <f>A244</f>
        <v>288</v>
      </c>
      <c r="E244" s="42"/>
      <c r="F244"/>
      <c r="G244" s="8" t="s">
        <v>1480</v>
      </c>
      <c r="H244"/>
      <c r="I244" t="s">
        <v>91</v>
      </c>
      <c r="J244" t="s">
        <v>91</v>
      </c>
      <c r="K244">
        <v>143</v>
      </c>
      <c r="L244">
        <v>143</v>
      </c>
      <c r="M244">
        <v>143</v>
      </c>
      <c r="N244"/>
      <c r="O244" s="65" t="s">
        <v>113</v>
      </c>
      <c r="P244" s="65"/>
      <c r="Q244" s="3">
        <f>IF(AND(G244&lt;&gt;"LIBSETS_SETTYPE_BATTLEGROUND",G244&lt;&gt;"LIBSETS_SETTYPE_SPECIAL"), IF(R244&lt;&gt;"",VLOOKUP(R244,'ESO zone constants'!$D$3:$H$10001,5,FALSE),""),"")</f>
        <v>108</v>
      </c>
      <c r="R244" t="str">
        <f>IF(AND(O244&lt;&gt;"",NOT(ISERROR(O244))),O244,
IF(AND(P244&lt;&gt;"",ISNUMBER(P244),P244&gt;0,NOT(ISNA(P244))),VLOOKUP(P244,'ESO zone constants'!$A$3:$D$9999,4,FALSE),
IF(AND(K244&lt;&gt;"",K244&gt;0,NOT(ISERROR(K244))),VLOOKUP(K244,'ESO dumped WayshrineInfo'!$K$3:$N$9994,4,FALSE),"")))</f>
        <v>Greenshade</v>
      </c>
      <c r="S244" s="65"/>
      <c r="T244" s="19" t="str">
        <f>IF(AND(S244&lt;&gt;"",NOT(ISERROR(S244))),S244,IF(Q244&lt;&gt;"",IF(NOT(ISERROR(VLOOKUP(Q244,'ESO Dungeon constants'!$D$3:$H$9999,5,FALSE))),VLOOKUP(Q244,'ESO Dungeon constants'!$D$3:$I$9999,6,FALSE),VLOOKUP(Q244,'ESO zone constants'!$H$3:$K$9987,4,FALSE)),""))</f>
        <v>DLC_BASE_GAME</v>
      </c>
      <c r="U244" s="3" t="str">
        <f>IF(T244&lt;&gt;"",VLOOKUP(T244,'LibSets constants'!$B$4:$C$1003,2,FALSE),"")</f>
        <v>Included in base game</v>
      </c>
      <c r="V244" s="33" t="s">
        <v>1560</v>
      </c>
      <c r="W244" s="3"/>
      <c r="X244" s="3"/>
      <c r="Y244" s="65"/>
      <c r="Z244" s="3">
        <f>IF(AND(G244&lt;&gt;"LIBSETS_SETTYPE_BATTLEGROUND",G244&lt;&gt;"LIBSETS_SETTYPE_SPECIAL"),
IF(AND(Y244&lt;&gt;"",ISNUMBER(Y244),NOT(ISNA(Y244))),Y244,
   IF(AND(L244&lt;&gt;"",ISNUMBER(L244),L244&gt;0,NOT(ISNA(L244))),VLOOKUP(L244,'ESO dumped WayshrineInfo'!$K$3:$L$9994,2,FALSE),"")
),"")</f>
        <v>108</v>
      </c>
      <c r="AA244" t="str">
        <f>IF(AND(Z244&lt;&gt;"",ISNUMBER(Z244),NOT(ISNA(Z244))),VLOOKUP(Z244,'ESO zone constants'!$A$3:$D$9999,4,FALSE),"")</f>
        <v>Greenshade</v>
      </c>
      <c r="AB244" s="33" t="s">
        <v>1561</v>
      </c>
      <c r="AC244" s="43"/>
      <c r="AD244" s="43"/>
      <c r="AE244" s="43"/>
      <c r="AF244" s="3">
        <f>IF(AND(G244&lt;&gt;"LIBSETS_SETTYPE_BATTLEGROUND",G244&lt;&gt;"LIBSETS_SETTYPE_SPECIAL"),
IF(AND(AE244&lt;&gt;"",ISNUMBER(AE244),NOT(ISNA(AE244))),AE244,
   IF(AND(M244&lt;&gt;"",ISNUMBER(M244),M244&gt;0,NOT(ISNA(M244))),VLOOKUP(M244,'ESO dumped WayshrineInfo'!$K$3:$L$9994,2,FALSE),"")
),"")</f>
        <v>108</v>
      </c>
      <c r="AG244" t="str">
        <f>IF(AND(AF244&lt;&gt;"",ISNUMBER(AF244),NOT(ISNA(AF244))),VLOOKUP(AF244,'ESO zone constants'!$A$3:$D$9999,4,FALSE),"")</f>
        <v>Greenshade</v>
      </c>
      <c r="AH244" s="44" t="s">
        <v>1562</v>
      </c>
      <c r="AI244" s="43"/>
      <c r="AJ244" s="43"/>
      <c r="AK244" s="3">
        <f>IF(AND(G244&lt;&gt;"LIBSETS_SETTYPE_BATTLEGROUND",G244&lt;&gt;"LIBSETS_SETTYPE_SPECIAL"),IF(AL244&lt;&gt;"",VLOOKUP(AL244,'ESO zone constants'!$D$3:$H$4953,5,FALSE),""),"")</f>
        <v>108</v>
      </c>
      <c r="AL244" t="s">
        <v>113</v>
      </c>
      <c r="AM244" s="44" t="s">
        <v>1563</v>
      </c>
      <c r="AN244" s="43"/>
      <c r="AO244" s="43"/>
      <c r="AP244" s="3" t="str">
        <f>IF(AND(G244&lt;&gt;"LIBSETS_SETTYPE_BATTLEGROUND",G244&lt;&gt;"LIBSETS_SETTYPE_SPECIAL"),IF(AQ244&lt;&gt;"",VLOOKUP(AQ244,'ESO zone constants'!$D$3:$H$4953,5,FALSE),""),"")</f>
        <v/>
      </c>
      <c r="AQ244"/>
      <c r="AR244" s="44"/>
      <c r="AS244" s="43"/>
      <c r="AT244" s="43"/>
      <c r="AU244" s="3" t="str">
        <f>IF(AND(G244&lt;&gt;"LIBSETS_SETTYPE_BATTLEGROUND",G244&lt;&gt;"LIBSETS_SETTYPE_SPECIAL"),IF(AV244&lt;&gt;"",VLOOKUP(AV244,'ESO zone constants'!$D$3:$H$4953,5,FALSE),""),"")</f>
        <v/>
      </c>
      <c r="AV244"/>
      <c r="AW244" s="44"/>
      <c r="AX244" s="43"/>
      <c r="AY244" s="43"/>
      <c r="AZ244" s="83" t="s">
        <v>2668</v>
      </c>
      <c r="BA244" s="83"/>
      <c r="BB244" s="83"/>
      <c r="BC244" s="21" t="str">
        <f>IF(A244="???","--","")&amp;IF(F244&lt;&gt;"Not in the game (anymore)",IF(A244&lt;&gt;"",CONCATENATE("[",A244,"] = {wayshrines={")&amp;IF(K244&lt;&gt;"",CONCATENATE(K244,","),"")&amp;IF(L244&lt;&gt;"",CONCATENATE(L244,","),"")&amp;IF(M244&lt;&gt;"",CONCATENATE(M244,","),"")&amp;CONCATENATE("}")&amp;IF(VALUE(N244)&gt;0,CONCATENATE(", traitsNeeded=",N244),"")&amp;CONCATENATE(", dlcId=",IF(T244&lt;&gt;"",T244,"DLC_BASE_GAME")),""),"")</f>
        <v>[288] = {wayshrines={143,143,143,}, dlcId=DLC_BASE_GAME</v>
      </c>
      <c r="BD244" s="21" t="str">
        <f>IF(F244&lt;&gt;"Not in the game (anymore)",IF(A244&lt;&gt;"",IF(Q244&lt;&gt;"",CONCATENATE(", zoneIds={",Q244),"")&amp;IF(Z244&lt;&gt;"",CONCATENATE(",",Z244),"")&amp;IF(AF244&lt;&gt;"",CONCATENATE(",",AF244),"")&amp;IF(AK244&lt;&gt;"",CONCATENATE(",",AK244),"")&amp;IF(AP244&lt;&gt;"",CONCATENATE(",",AP244),"")&amp;IF(AU244&lt;&gt;"",CONCATENATE(",",AU244),"")&amp;IF(Q244&lt;&gt;"",CONCATENATE("}",""),"")&amp;IF(OR(I244="true",I244="false",I244&lt;&gt;""), CONCATENATE(", veteran=", I244), ""),""),"")</f>
        <v>, zoneIds={108,108,108,108}, veteran=false</v>
      </c>
      <c r="BE244" s="21" t="str">
        <f>IF(A244&lt;&gt;"",IF(F244&lt;&gt;"Not in the game (anymore)",IF(A244&lt;&gt;"",", setType="&amp;G244,"")&amp;IF(J244="true",", multiTrialSet=true",""),"")
&amp; IF(AND(H244&lt;&gt;"",ISNUMBER(H244)),", undauntedChestId=" &amp; H244,""),"")</f>
        <v>, setType=LIBSETS_SETTYPE_OVERLAND</v>
      </c>
      <c r="BF244" s="21" t="str">
        <f>IF(A244&lt;&gt;"",IF(F244&lt;&gt;"Not in the game (anymore)",IF(AZ244&lt;&gt;"",", isProcSetAllowedInPvP="&amp; AZ244,"")
&amp; IF(F244&lt;&gt;"Not in the game (anymore)",
  IF(V244&lt;&gt;"",", dropMechanic={"&amp;V244&amp;IF(AB244&lt;&gt;"",","&amp;AB244,"")&amp;IF(AH244&lt;&gt;"",","&amp;AH244,"")&amp;IF(AM244&lt;&gt;"",","&amp;AM244,"")&amp;IF(AR244&lt;&gt;"",","&amp;AR244,"")&amp;IF(AW244&lt;&gt;"",","&amp;AW244,"")&amp;"}"
     &amp;IF(OR(W244&lt;&gt;"",AC244&lt;&gt;"",AI244&lt;&gt;"",AN244&lt;&gt;"",AS244&lt;&gt;"",AX244&lt;&gt;"",X244&lt;&gt;"",AD244&lt;&gt;"",AJ244&lt;&gt;"",AO244&lt;&gt;"",AT244&lt;&gt;"",AY244&lt;&gt;""),", dropMechanicDropLocationNames={"
        &amp; IF(OR(W244&lt;&gt;"",AC244&lt;&gt;"",AI244&lt;&gt;"",AN244&lt;&gt;"",AS244&lt;&gt;"",AX244&lt;&gt;""),"['en']={"&amp;IF(W244&lt;&gt;"","'"&amp;W244&amp;"',","'',")&amp;IF(AC244&lt;&gt;"","'"&amp;AC244&amp;"',","'',")&amp;IF(AI244&lt;&gt;"","'"&amp;AI244&amp;"',","'',")&amp;IF(AN244&lt;&gt;"","'"&amp;AN244&amp;"',","'',")&amp;IF(AS244&lt;&gt;"","'"&amp;AS244&amp;"',","'',")&amp;IF(AX244&lt;&gt;"","'"&amp;AX244&amp;"',","'',")&amp;"},","")
        &amp; IF(OR(X244&lt;&gt;"",AD244&lt;&gt;"",AJ244&lt;&gt;"",AO244&lt;&gt;"",AT244&lt;&gt;"",AY244&lt;&gt;""),"['de']={"&amp;IF(X244&lt;&gt;"","'"&amp;X244&amp;"',","'',")&amp;IF(AD244&lt;&gt;"","'"&amp;AD244&amp;"',","'',")&amp;IF(AJ244&lt;&gt;"","'"&amp;AJ244&amp;"',","'',")&amp;IF(AO244&lt;&gt;"","'"&amp;AO244&amp;"',","'',")&amp;IF(AT244&lt;&gt;"","'"&amp;AT244&amp;"',","'',")&amp;IF(AY244&lt;&gt;"","'"&amp;AY244&amp;"',","'',")&amp;"},","")
     &amp; "}",""),"")),""),"")</f>
        <v>, isProcSetAllowedInPvP=1, dropMechanic={LIBSETS_DROP_MECHANIC_OVERLAND_BOSS_DELVE,LIBSETS_DROP_MECHANIC_OVERLAND_WORLDBOSS,LIBSETS_DROP_MECHANIC_OVERLAND_BOSS_PUBLIC_DUNGEON,LIBSETS_DROP_MECHANIC_OVERLAND_CHEST}</v>
      </c>
      <c r="BG244" s="21" t="str">
        <f>IF(A244&lt;&gt;"",IF(F244&lt;&gt;"Not in the game (anymore)",
IF(OR(BA244&lt;&gt;"",BB244&lt;&gt;""),", addTooltip={" &amp; IF(BA244&lt;&gt;"","['en']='"&amp; BA244 &amp; "',","")  &amp; IF(AND(BA244&lt;&gt;"",BA244&lt;&gt;BB244), IF(BB244&lt;&gt;"","['de']='"&amp; BB244 &amp; "',",""),"") &amp; "},","")
&amp; "},"
&amp; IF(C244&lt;&gt;"",CONCATENATE(" --",C244," / ",B244,"   [",IF(R244&lt;&gt;"",R244,""),IF(AA244&lt;&gt;"",", "&amp;AA244,""),IF(AG244&lt;&gt;"",", "&amp;AG244,""),IF(AL244&lt;&gt;"",", "&amp;AL244,""),IF(AQ244&lt;&gt;"",", "&amp;AQ244,""),IF(AV244&lt;&gt;"",", "&amp;AV244,""),"]")),""),"")</f>
        <v>}, --Beekeeper\'s Gear / Werkzeug des Bienenhüters   [Greenshade, Greenshade, Greenshade, Greenshade]</v>
      </c>
    </row>
    <row r="245" spans="1:59" x14ac:dyDescent="0.25">
      <c r="A245" s="12">
        <v>289</v>
      </c>
      <c r="B245" t="s">
        <v>1101</v>
      </c>
      <c r="C245" t="s">
        <v>2544</v>
      </c>
      <c r="D245" s="3">
        <f>A245</f>
        <v>289</v>
      </c>
      <c r="G245" s="8" t="s">
        <v>1480</v>
      </c>
      <c r="I245" t="s">
        <v>91</v>
      </c>
      <c r="J245" t="s">
        <v>91</v>
      </c>
      <c r="K245">
        <v>102</v>
      </c>
      <c r="L245">
        <v>102</v>
      </c>
      <c r="M245">
        <v>102</v>
      </c>
      <c r="O245" s="65" t="s">
        <v>108</v>
      </c>
      <c r="Q245" s="3">
        <f>IF(AND(G245&lt;&gt;"LIBSETS_SETTYPE_BATTLEGROUND",G245&lt;&gt;"LIBSETS_SETTYPE_SPECIAL"), IF(R245&lt;&gt;"",VLOOKUP(R245,'ESO zone constants'!$D$3:$H$10001,5,FALSE),""),"")</f>
        <v>58</v>
      </c>
      <c r="R245" t="str">
        <f>IF(AND(O245&lt;&gt;"",NOT(ISERROR(O245))),O245,
IF(AND(P245&lt;&gt;"",ISNUMBER(P245),P245&gt;0,NOT(ISNA(P245))),VLOOKUP(P245,'ESO zone constants'!$A$3:$D$9999,4,FALSE),
IF(AND(K245&lt;&gt;"",K245&gt;0,NOT(ISERROR(K245))),VLOOKUP(K245,'ESO dumped WayshrineInfo'!$K$3:$N$9994,4,FALSE),"")))</f>
        <v>Malabal Tor</v>
      </c>
      <c r="T245" s="19" t="str">
        <f>IF(AND(S245&lt;&gt;"",NOT(ISERROR(S245))),S245,IF(Q245&lt;&gt;"",IF(NOT(ISERROR(VLOOKUP(Q245,'ESO Dungeon constants'!$D$3:$H$9999,5,FALSE))),VLOOKUP(Q245,'ESO Dungeon constants'!$D$3:$I$9999,6,FALSE),VLOOKUP(Q245,'ESO zone constants'!$H$3:$K$9987,4,FALSE)),""))</f>
        <v>DLC_BASE_GAME</v>
      </c>
      <c r="U245" s="3" t="str">
        <f>IF(T245&lt;&gt;"",VLOOKUP(T245,'LibSets constants'!$B$4:$C$1003,2,FALSE),"")</f>
        <v>Included in base game</v>
      </c>
      <c r="V245" s="33" t="s">
        <v>1560</v>
      </c>
      <c r="Y245" s="65"/>
      <c r="Z245" s="3">
        <f>IF(AND(G245&lt;&gt;"LIBSETS_SETTYPE_BATTLEGROUND",G245&lt;&gt;"LIBSETS_SETTYPE_SPECIAL"),
IF(AND(Y245&lt;&gt;"",ISNUMBER(Y245),NOT(ISNA(Y245))),Y245,
   IF(AND(L245&lt;&gt;"",ISNUMBER(L245),L245&gt;0,NOT(ISNA(L245))),VLOOKUP(L245,'ESO dumped WayshrineInfo'!$K$3:$L$9994,2,FALSE),"")
),"")</f>
        <v>58</v>
      </c>
      <c r="AA245" t="str">
        <f>IF(AND(Z245&lt;&gt;"",ISNUMBER(Z245),NOT(ISNA(Z245))),VLOOKUP(Z245,'ESO zone constants'!$A$3:$D$9999,4,FALSE),"")</f>
        <v>Malabal Tor</v>
      </c>
      <c r="AB245" s="33" t="s">
        <v>1561</v>
      </c>
      <c r="AC245" s="43"/>
      <c r="AD245" s="43"/>
      <c r="AE245" s="43"/>
      <c r="AF245" s="3">
        <f>IF(AND(G245&lt;&gt;"LIBSETS_SETTYPE_BATTLEGROUND",G245&lt;&gt;"LIBSETS_SETTYPE_SPECIAL"),
IF(AND(AE245&lt;&gt;"",ISNUMBER(AE245),NOT(ISNA(AE245))),AE245,
   IF(AND(M245&lt;&gt;"",ISNUMBER(M245),M245&gt;0,NOT(ISNA(M245))),VLOOKUP(M245,'ESO dumped WayshrineInfo'!$K$3:$L$9994,2,FALSE),"")
),"")</f>
        <v>58</v>
      </c>
      <c r="AG245" t="str">
        <f>IF(AND(AF245&lt;&gt;"",ISNUMBER(AF245),NOT(ISNA(AF245))),VLOOKUP(AF245,'ESO zone constants'!$A$3:$D$9999,4,FALSE),"")</f>
        <v>Malabal Tor</v>
      </c>
      <c r="AH245" s="44" t="s">
        <v>1562</v>
      </c>
      <c r="AI245" s="43"/>
      <c r="AJ245" s="43"/>
      <c r="AK245" s="3">
        <f>IF(AND(G245&lt;&gt;"LIBSETS_SETTYPE_BATTLEGROUND",G245&lt;&gt;"LIBSETS_SETTYPE_SPECIAL"),IF(AL245&lt;&gt;"",VLOOKUP(AL245,'ESO zone constants'!$D$3:$H$4953,5,FALSE),""),"")</f>
        <v>58</v>
      </c>
      <c r="AL245" t="s">
        <v>108</v>
      </c>
      <c r="AM245" s="44" t="s">
        <v>1563</v>
      </c>
      <c r="AN245" s="43"/>
      <c r="AO245" s="43"/>
      <c r="AP245" s="3" t="str">
        <f>IF(AND(G245&lt;&gt;"LIBSETS_SETTYPE_BATTLEGROUND",G245&lt;&gt;"LIBSETS_SETTYPE_SPECIAL"),IF(AQ245&lt;&gt;"",VLOOKUP(AQ245,'ESO zone constants'!$D$3:$H$4953,5,FALSE),""),"")</f>
        <v/>
      </c>
      <c r="AR245" s="44"/>
      <c r="AS245" s="43"/>
      <c r="AT245" s="43"/>
      <c r="AU245" s="3" t="str">
        <f>IF(AND(G245&lt;&gt;"LIBSETS_SETTYPE_BATTLEGROUND",G245&lt;&gt;"LIBSETS_SETTYPE_SPECIAL"),IF(AV245&lt;&gt;"",VLOOKUP(AV245,'ESO zone constants'!$D$3:$H$4953,5,FALSE),""),"")</f>
        <v/>
      </c>
      <c r="AW245" s="44"/>
      <c r="AX245" s="43"/>
      <c r="AY245" s="43"/>
      <c r="AZ245" s="83" t="s">
        <v>2668</v>
      </c>
      <c r="BA245" s="83"/>
      <c r="BB245" s="83"/>
      <c r="BC245" s="21" t="str">
        <f>IF(A245="???","--","")&amp;IF(F245&lt;&gt;"Not in the game (anymore)",IF(A245&lt;&gt;"",CONCATENATE("[",A245,"] = {wayshrines={")&amp;IF(K245&lt;&gt;"",CONCATENATE(K245,","),"")&amp;IF(L245&lt;&gt;"",CONCATENATE(L245,","),"")&amp;IF(M245&lt;&gt;"",CONCATENATE(M245,","),"")&amp;CONCATENATE("}")&amp;IF(VALUE(N245)&gt;0,CONCATENATE(", traitsNeeded=",N245),"")&amp;CONCATENATE(", dlcId=",IF(T245&lt;&gt;"",T245,"DLC_BASE_GAME")),""),"")</f>
        <v>[289] = {wayshrines={102,102,102,}, dlcId=DLC_BASE_GAME</v>
      </c>
      <c r="BD245" s="21" t="str">
        <f>IF(F245&lt;&gt;"Not in the game (anymore)",IF(A245&lt;&gt;"",IF(Q245&lt;&gt;"",CONCATENATE(", zoneIds={",Q245),"")&amp;IF(Z245&lt;&gt;"",CONCATENATE(",",Z245),"")&amp;IF(AF245&lt;&gt;"",CONCATENATE(",",AF245),"")&amp;IF(AK245&lt;&gt;"",CONCATENATE(",",AK245),"")&amp;IF(AP245&lt;&gt;"",CONCATENATE(",",AP245),"")&amp;IF(AU245&lt;&gt;"",CONCATENATE(",",AU245),"")&amp;IF(Q245&lt;&gt;"",CONCATENATE("}",""),"")&amp;IF(OR(I245="true",I245="false",I245&lt;&gt;""), CONCATENATE(", veteran=", I245), ""),""),"")</f>
        <v>, zoneIds={58,58,58,58}, veteran=false</v>
      </c>
      <c r="BE245" s="21" t="str">
        <f>IF(A245&lt;&gt;"",IF(F245&lt;&gt;"Not in the game (anymore)",IF(A245&lt;&gt;"",", setType="&amp;G245,"")&amp;IF(J245="true",", multiTrialSet=true",""),"")
&amp; IF(AND(H245&lt;&gt;"",ISNUMBER(H245)),", undauntedChestId=" &amp; H245,""),"")</f>
        <v>, setType=LIBSETS_SETTYPE_OVERLAND</v>
      </c>
      <c r="BF245" s="21" t="str">
        <f>IF(A245&lt;&gt;"",IF(F245&lt;&gt;"Not in the game (anymore)",IF(AZ245&lt;&gt;"",", isProcSetAllowedInPvP="&amp; AZ245,"")
&amp; IF(F245&lt;&gt;"Not in the game (anymore)",
  IF(V245&lt;&gt;"",", dropMechanic={"&amp;V245&amp;IF(AB245&lt;&gt;"",","&amp;AB245,"")&amp;IF(AH245&lt;&gt;"",","&amp;AH245,"")&amp;IF(AM245&lt;&gt;"",","&amp;AM245,"")&amp;IF(AR245&lt;&gt;"",","&amp;AR245,"")&amp;IF(AW245&lt;&gt;"",","&amp;AW245,"")&amp;"}"
     &amp;IF(OR(W245&lt;&gt;"",AC245&lt;&gt;"",AI245&lt;&gt;"",AN245&lt;&gt;"",AS245&lt;&gt;"",AX245&lt;&gt;"",X245&lt;&gt;"",AD245&lt;&gt;"",AJ245&lt;&gt;"",AO245&lt;&gt;"",AT245&lt;&gt;"",AY245&lt;&gt;""),", dropMechanicDropLocationNames={"
        &amp; IF(OR(W245&lt;&gt;"",AC245&lt;&gt;"",AI245&lt;&gt;"",AN245&lt;&gt;"",AS245&lt;&gt;"",AX245&lt;&gt;""),"['en']={"&amp;IF(W245&lt;&gt;"","'"&amp;W245&amp;"',","'',")&amp;IF(AC245&lt;&gt;"","'"&amp;AC245&amp;"',","'',")&amp;IF(AI245&lt;&gt;"","'"&amp;AI245&amp;"',","'',")&amp;IF(AN245&lt;&gt;"","'"&amp;AN245&amp;"',","'',")&amp;IF(AS245&lt;&gt;"","'"&amp;AS245&amp;"',","'',")&amp;IF(AX245&lt;&gt;"","'"&amp;AX245&amp;"',","'',")&amp;"},","")
        &amp; IF(OR(X245&lt;&gt;"",AD245&lt;&gt;"",AJ245&lt;&gt;"",AO245&lt;&gt;"",AT245&lt;&gt;"",AY245&lt;&gt;""),"['de']={"&amp;IF(X245&lt;&gt;"","'"&amp;X245&amp;"',","'',")&amp;IF(AD245&lt;&gt;"","'"&amp;AD245&amp;"',","'',")&amp;IF(AJ245&lt;&gt;"","'"&amp;AJ245&amp;"',","'',")&amp;IF(AO245&lt;&gt;"","'"&amp;AO245&amp;"',","'',")&amp;IF(AT245&lt;&gt;"","'"&amp;AT245&amp;"',","'',")&amp;IF(AY245&lt;&gt;"","'"&amp;AY245&amp;"',","'',")&amp;"},","")
     &amp; "}",""),"")),""),"")</f>
        <v>, isProcSetAllowedInPvP=1, dropMechanic={LIBSETS_DROP_MECHANIC_OVERLAND_BOSS_DELVE,LIBSETS_DROP_MECHANIC_OVERLAND_WORLDBOSS,LIBSETS_DROP_MECHANIC_OVERLAND_BOSS_PUBLIC_DUNGEON,LIBSETS_DROP_MECHANIC_OVERLAND_CHEST}</v>
      </c>
      <c r="BG245" s="21" t="str">
        <f>IF(A245&lt;&gt;"",IF(F245&lt;&gt;"Not in the game (anymore)",
IF(OR(BA245&lt;&gt;"",BB245&lt;&gt;""),", addTooltip={" &amp; IF(BA245&lt;&gt;"","['en']='"&amp; BA245 &amp; "',","")  &amp; IF(AND(BA245&lt;&gt;"",BA245&lt;&gt;BB245), IF(BB245&lt;&gt;"","['de']='"&amp; BB245 &amp; "',",""),"") &amp; "},","")
&amp; "},"
&amp; IF(C245&lt;&gt;"",CONCATENATE(" --",C245," / ",B245,"   [",IF(R245&lt;&gt;"",R245,""),IF(AA245&lt;&gt;"",", "&amp;AA245,""),IF(AG245&lt;&gt;"",", "&amp;AG245,""),IF(AL245&lt;&gt;"",", "&amp;AL245,""),IF(AQ245&lt;&gt;"",", "&amp;AQ245,""),IF(AV245&lt;&gt;"",", "&amp;AV245,""),"]")),""),"")</f>
        <v>}, --Spinner\'s Garments / Gewänder des Webers   [Malabal Tor, Malabal Tor, Malabal Tor, Malabal Tor]</v>
      </c>
    </row>
    <row r="246" spans="1:59" x14ac:dyDescent="0.25">
      <c r="A246" s="12">
        <v>290</v>
      </c>
      <c r="B246" t="s">
        <v>1102</v>
      </c>
      <c r="C246" t="s">
        <v>1103</v>
      </c>
      <c r="D246" s="3">
        <f>A246</f>
        <v>290</v>
      </c>
      <c r="G246" s="8" t="s">
        <v>1480</v>
      </c>
      <c r="I246" t="s">
        <v>91</v>
      </c>
      <c r="J246" t="s">
        <v>91</v>
      </c>
      <c r="K246">
        <v>162</v>
      </c>
      <c r="L246">
        <v>162</v>
      </c>
      <c r="M246">
        <v>162</v>
      </c>
      <c r="O246" s="65" t="s">
        <v>265</v>
      </c>
      <c r="Q246" s="3">
        <f>IF(AND(G246&lt;&gt;"LIBSETS_SETTYPE_BATTLEGROUND",G246&lt;&gt;"LIBSETS_SETTYPE_SPECIAL"), IF(R246&lt;&gt;"",VLOOKUP(R246,'ESO zone constants'!$D$3:$H$10001,5,FALSE),""),"")</f>
        <v>382</v>
      </c>
      <c r="R246" t="str">
        <f>IF(AND(O246&lt;&gt;"",NOT(ISERROR(O246))),O246,
IF(AND(P246&lt;&gt;"",ISNUMBER(P246),P246&gt;0,NOT(ISNA(P246))),VLOOKUP(P246,'ESO zone constants'!$A$3:$D$9999,4,FALSE),
IF(AND(K246&lt;&gt;"",K246&gt;0,NOT(ISERROR(K246))),VLOOKUP(K246,'ESO dumped WayshrineInfo'!$K$3:$N$9994,4,FALSE),"")))</f>
        <v>Reaper's March</v>
      </c>
      <c r="T246" s="19" t="str">
        <f>IF(AND(S246&lt;&gt;"",NOT(ISERROR(S246))),S246,IF(Q246&lt;&gt;"",IF(NOT(ISERROR(VLOOKUP(Q246,'ESO Dungeon constants'!$D$3:$H$9999,5,FALSE))),VLOOKUP(Q246,'ESO Dungeon constants'!$D$3:$I$9999,6,FALSE),VLOOKUP(Q246,'ESO zone constants'!$H$3:$K$9987,4,FALSE)),""))</f>
        <v>DLC_BASE_GAME</v>
      </c>
      <c r="U246" s="3" t="str">
        <f>IF(T246&lt;&gt;"",VLOOKUP(T246,'LibSets constants'!$B$4:$C$1003,2,FALSE),"")</f>
        <v>Included in base game</v>
      </c>
      <c r="V246" s="33" t="s">
        <v>1560</v>
      </c>
      <c r="Y246" s="65"/>
      <c r="Z246" s="3">
        <f>IF(AND(G246&lt;&gt;"LIBSETS_SETTYPE_BATTLEGROUND",G246&lt;&gt;"LIBSETS_SETTYPE_SPECIAL"),
IF(AND(Y246&lt;&gt;"",ISNUMBER(Y246),NOT(ISNA(Y246))),Y246,
   IF(AND(L246&lt;&gt;"",ISNUMBER(L246),L246&gt;0,NOT(ISNA(L246))),VLOOKUP(L246,'ESO dumped WayshrineInfo'!$K$3:$L$9994,2,FALSE),"")
),"")</f>
        <v>382</v>
      </c>
      <c r="AA246" t="str">
        <f>IF(AND(Z246&lt;&gt;"",ISNUMBER(Z246),NOT(ISNA(Z246))),VLOOKUP(Z246,'ESO zone constants'!$A$3:$D$9999,4,FALSE),"")</f>
        <v>Reaper's March</v>
      </c>
      <c r="AB246" s="33" t="s">
        <v>1561</v>
      </c>
      <c r="AC246" s="43"/>
      <c r="AD246" s="43"/>
      <c r="AE246" s="43"/>
      <c r="AF246" s="3">
        <f>IF(AND(G246&lt;&gt;"LIBSETS_SETTYPE_BATTLEGROUND",G246&lt;&gt;"LIBSETS_SETTYPE_SPECIAL"),
IF(AND(AE246&lt;&gt;"",ISNUMBER(AE246),NOT(ISNA(AE246))),AE246,
   IF(AND(M246&lt;&gt;"",ISNUMBER(M246),M246&gt;0,NOT(ISNA(M246))),VLOOKUP(M246,'ESO dumped WayshrineInfo'!$K$3:$L$9994,2,FALSE),"")
),"")</f>
        <v>382</v>
      </c>
      <c r="AG246" t="str">
        <f>IF(AND(AF246&lt;&gt;"",ISNUMBER(AF246),NOT(ISNA(AF246))),VLOOKUP(AF246,'ESO zone constants'!$A$3:$D$9999,4,FALSE),"")</f>
        <v>Reaper's March</v>
      </c>
      <c r="AH246" s="44" t="s">
        <v>1562</v>
      </c>
      <c r="AI246" s="43"/>
      <c r="AJ246" s="43"/>
      <c r="AK246" s="3">
        <f>IF(AND(G246&lt;&gt;"LIBSETS_SETTYPE_BATTLEGROUND",G246&lt;&gt;"LIBSETS_SETTYPE_SPECIAL"),IF(AL246&lt;&gt;"",VLOOKUP(AL246,'ESO zone constants'!$D$3:$H$4953,5,FALSE),""),"")</f>
        <v>382</v>
      </c>
      <c r="AL246" t="s">
        <v>265</v>
      </c>
      <c r="AM246" s="44" t="s">
        <v>1563</v>
      </c>
      <c r="AN246" s="43"/>
      <c r="AO246" s="43"/>
      <c r="AP246" s="3" t="str">
        <f>IF(AND(G246&lt;&gt;"LIBSETS_SETTYPE_BATTLEGROUND",G246&lt;&gt;"LIBSETS_SETTYPE_SPECIAL"),IF(AQ246&lt;&gt;"",VLOOKUP(AQ246,'ESO zone constants'!$D$3:$H$4953,5,FALSE),""),"")</f>
        <v/>
      </c>
      <c r="AR246" s="44"/>
      <c r="AS246" s="43"/>
      <c r="AT246" s="43"/>
      <c r="AU246" s="3" t="str">
        <f>IF(AND(G246&lt;&gt;"LIBSETS_SETTYPE_BATTLEGROUND",G246&lt;&gt;"LIBSETS_SETTYPE_SPECIAL"),IF(AV246&lt;&gt;"",VLOOKUP(AV246,'ESO zone constants'!$D$3:$H$4953,5,FALSE),""),"")</f>
        <v/>
      </c>
      <c r="AW246" s="44"/>
      <c r="AX246" s="43"/>
      <c r="AY246" s="43"/>
      <c r="AZ246" s="83" t="s">
        <v>2667</v>
      </c>
      <c r="BA246" s="83"/>
      <c r="BB246" s="83"/>
      <c r="BC246" s="21" t="str">
        <f>IF(A246="???","--","")&amp;IF(F246&lt;&gt;"Not in the game (anymore)",IF(A246&lt;&gt;"",CONCATENATE("[",A246,"] = {wayshrines={")&amp;IF(K246&lt;&gt;"",CONCATENATE(K246,","),"")&amp;IF(L246&lt;&gt;"",CONCATENATE(L246,","),"")&amp;IF(M246&lt;&gt;"",CONCATENATE(M246,","),"")&amp;CONCATENATE("}")&amp;IF(VALUE(N246)&gt;0,CONCATENATE(", traitsNeeded=",N246),"")&amp;CONCATENATE(", dlcId=",IF(T246&lt;&gt;"",T246,"DLC_BASE_GAME")),""),"")</f>
        <v>[290] = {wayshrines={162,162,162,}, dlcId=DLC_BASE_GAME</v>
      </c>
      <c r="BD246" s="21" t="str">
        <f>IF(F246&lt;&gt;"Not in the game (anymore)",IF(A246&lt;&gt;"",IF(Q246&lt;&gt;"",CONCATENATE(", zoneIds={",Q246),"")&amp;IF(Z246&lt;&gt;"",CONCATENATE(",",Z246),"")&amp;IF(AF246&lt;&gt;"",CONCATENATE(",",AF246),"")&amp;IF(AK246&lt;&gt;"",CONCATENATE(",",AK246),"")&amp;IF(AP246&lt;&gt;"",CONCATENATE(",",AP246),"")&amp;IF(AU246&lt;&gt;"",CONCATENATE(",",AU246),"")&amp;IF(Q246&lt;&gt;"",CONCATENATE("}",""),"")&amp;IF(OR(I246="true",I246="false",I246&lt;&gt;""), CONCATENATE(", veteran=", I246), ""),""),"")</f>
        <v>, zoneIds={382,382,382,382}, veteran=false</v>
      </c>
      <c r="BE246" s="21" t="str">
        <f>IF(A246&lt;&gt;"",IF(F246&lt;&gt;"Not in the game (anymore)",IF(A246&lt;&gt;"",", setType="&amp;G246,"")&amp;IF(J246="true",", multiTrialSet=true",""),"")
&amp; IF(AND(H246&lt;&gt;"",ISNUMBER(H246)),", undauntedChestId=" &amp; H246,""),"")</f>
        <v>, setType=LIBSETS_SETTYPE_OVERLAND</v>
      </c>
      <c r="BF246" s="21" t="str">
        <f>IF(A246&lt;&gt;"",IF(F246&lt;&gt;"Not in the game (anymore)",IF(AZ246&lt;&gt;"",", isProcSetAllowedInPvP="&amp; AZ246,"")
&amp; IF(F246&lt;&gt;"Not in the game (anymore)",
  IF(V246&lt;&gt;"",", dropMechanic={"&amp;V246&amp;IF(AB246&lt;&gt;"",","&amp;AB246,"")&amp;IF(AH246&lt;&gt;"",","&amp;AH246,"")&amp;IF(AM246&lt;&gt;"",","&amp;AM246,"")&amp;IF(AR246&lt;&gt;"",","&amp;AR246,"")&amp;IF(AW246&lt;&gt;"",","&amp;AW246,"")&amp;"}"
     &amp;IF(OR(W246&lt;&gt;"",AC246&lt;&gt;"",AI246&lt;&gt;"",AN246&lt;&gt;"",AS246&lt;&gt;"",AX246&lt;&gt;"",X246&lt;&gt;"",AD246&lt;&gt;"",AJ246&lt;&gt;"",AO246&lt;&gt;"",AT246&lt;&gt;"",AY246&lt;&gt;""),", dropMechanicDropLocationNames={"
        &amp; IF(OR(W246&lt;&gt;"",AC246&lt;&gt;"",AI246&lt;&gt;"",AN246&lt;&gt;"",AS246&lt;&gt;"",AX246&lt;&gt;""),"['en']={"&amp;IF(W246&lt;&gt;"","'"&amp;W246&amp;"',","'',")&amp;IF(AC246&lt;&gt;"","'"&amp;AC246&amp;"',","'',")&amp;IF(AI246&lt;&gt;"","'"&amp;AI246&amp;"',","'',")&amp;IF(AN246&lt;&gt;"","'"&amp;AN246&amp;"',","'',")&amp;IF(AS246&lt;&gt;"","'"&amp;AS246&amp;"',","'',")&amp;IF(AX246&lt;&gt;"","'"&amp;AX246&amp;"',","'',")&amp;"},","")
        &amp; IF(OR(X246&lt;&gt;"",AD246&lt;&gt;"",AJ246&lt;&gt;"",AO246&lt;&gt;"",AT246&lt;&gt;"",AY246&lt;&gt;""),"['de']={"&amp;IF(X246&lt;&gt;"","'"&amp;X246&amp;"',","'',")&amp;IF(AD246&lt;&gt;"","'"&amp;AD246&amp;"',","'',")&amp;IF(AJ246&lt;&gt;"","'"&amp;AJ246&amp;"',","'',")&amp;IF(AO246&lt;&gt;"","'"&amp;AO246&amp;"',","'',")&amp;IF(AT246&lt;&gt;"","'"&amp;AT246&amp;"',","'',")&amp;IF(AY246&lt;&gt;"","'"&amp;AY246&amp;"',","'',")&amp;"},","")
     &amp; "}",""),"")),""),"")</f>
        <v>, dropMechanic={LIBSETS_DROP_MECHANIC_OVERLAND_BOSS_DELVE,LIBSETS_DROP_MECHANIC_OVERLAND_WORLDBOSS,LIBSETS_DROP_MECHANIC_OVERLAND_BOSS_PUBLIC_DUNGEON,LIBSETS_DROP_MECHANIC_OVERLAND_CHEST}</v>
      </c>
      <c r="BG246" s="21" t="str">
        <f>IF(A246&lt;&gt;"",IF(F246&lt;&gt;"Not in the game (anymore)",
IF(OR(BA246&lt;&gt;"",BB246&lt;&gt;""),", addTooltip={" &amp; IF(BA246&lt;&gt;"","['en']='"&amp; BA246 &amp; "',","")  &amp; IF(AND(BA246&lt;&gt;"",BA246&lt;&gt;BB246), IF(BB246&lt;&gt;"","['de']='"&amp; BB246 &amp; "',",""),"") &amp; "},","")
&amp; "},"
&amp; IF(C246&lt;&gt;"",CONCATENATE(" --",C246," / ",B246,"   [",IF(R246&lt;&gt;"",R246,""),IF(AA246&lt;&gt;"",", "&amp;AA246,""),IF(AG246&lt;&gt;"",", "&amp;AG246,""),IF(AL246&lt;&gt;"",", "&amp;AL246,""),IF(AQ246&lt;&gt;"",", "&amp;AQ246,""),IF(AV246&lt;&gt;"",", "&amp;AV246,""),"]")),""),"")</f>
        <v>}, --Skooma Smuggler / Skoomaschmuggler   [Reaper's March, Reaper's March, Reaper's March, Reaper's March]</v>
      </c>
    </row>
    <row r="247" spans="1:59" x14ac:dyDescent="0.25">
      <c r="A247" s="12">
        <v>291</v>
      </c>
      <c r="B247" t="s">
        <v>1104</v>
      </c>
      <c r="C247" t="s">
        <v>1105</v>
      </c>
      <c r="D247" s="3">
        <f>A247</f>
        <v>291</v>
      </c>
      <c r="G247" s="8" t="s">
        <v>1480</v>
      </c>
      <c r="I247" t="s">
        <v>91</v>
      </c>
      <c r="J247" t="s">
        <v>91</v>
      </c>
      <c r="K247">
        <v>65</v>
      </c>
      <c r="L247">
        <v>65</v>
      </c>
      <c r="M247">
        <v>65</v>
      </c>
      <c r="O247" s="65" t="s">
        <v>106</v>
      </c>
      <c r="Q247" s="3">
        <f>IF(AND(G247&lt;&gt;"LIBSETS_SETTYPE_BATTLEGROUND",G247&lt;&gt;"LIBSETS_SETTYPE_SPECIAL"), IF(R247&lt;&gt;"",VLOOKUP(R247,'ESO zone constants'!$D$3:$H$10001,5,FALSE),""),"")</f>
        <v>41</v>
      </c>
      <c r="R247" t="str">
        <f>IF(AND(O247&lt;&gt;"",NOT(ISERROR(O247))),O247,
IF(AND(P247&lt;&gt;"",ISNUMBER(P247),P247&gt;0,NOT(ISNA(P247))),VLOOKUP(P247,'ESO zone constants'!$A$3:$D$9999,4,FALSE),
IF(AND(K247&lt;&gt;"",K247&gt;0,NOT(ISERROR(K247))),VLOOKUP(K247,'ESO dumped WayshrineInfo'!$K$3:$N$9994,4,FALSE),"")))</f>
        <v>Stonefalls</v>
      </c>
      <c r="T247" s="19" t="str">
        <f>IF(AND(S247&lt;&gt;"",NOT(ISERROR(S247))),S247,IF(Q247&lt;&gt;"",IF(NOT(ISERROR(VLOOKUP(Q247,'ESO Dungeon constants'!$D$3:$H$9999,5,FALSE))),VLOOKUP(Q247,'ESO Dungeon constants'!$D$3:$I$9999,6,FALSE),VLOOKUP(Q247,'ESO zone constants'!$H$3:$K$9987,4,FALSE)),""))</f>
        <v>DLC_BASE_GAME</v>
      </c>
      <c r="U247" s="3" t="str">
        <f>IF(T247&lt;&gt;"",VLOOKUP(T247,'LibSets constants'!$B$4:$C$1003,2,FALSE),"")</f>
        <v>Included in base game</v>
      </c>
      <c r="V247" s="33" t="s">
        <v>1560</v>
      </c>
      <c r="Y247" s="65"/>
      <c r="Z247" s="3">
        <f>IF(AND(G247&lt;&gt;"LIBSETS_SETTYPE_BATTLEGROUND",G247&lt;&gt;"LIBSETS_SETTYPE_SPECIAL"),
IF(AND(Y247&lt;&gt;"",ISNUMBER(Y247),NOT(ISNA(Y247))),Y247,
   IF(AND(L247&lt;&gt;"",ISNUMBER(L247),L247&gt;0,NOT(ISNA(L247))),VLOOKUP(L247,'ESO dumped WayshrineInfo'!$K$3:$L$9994,2,FALSE),"")
),"")</f>
        <v>41</v>
      </c>
      <c r="AA247" t="str">
        <f>IF(AND(Z247&lt;&gt;"",ISNUMBER(Z247),NOT(ISNA(Z247))),VLOOKUP(Z247,'ESO zone constants'!$A$3:$D$9999,4,FALSE),"")</f>
        <v>Stonefalls</v>
      </c>
      <c r="AB247" s="33" t="s">
        <v>1561</v>
      </c>
      <c r="AC247" s="43"/>
      <c r="AD247" s="43"/>
      <c r="AE247" s="43"/>
      <c r="AF247" s="3">
        <f>IF(AND(G247&lt;&gt;"LIBSETS_SETTYPE_BATTLEGROUND",G247&lt;&gt;"LIBSETS_SETTYPE_SPECIAL"),
IF(AND(AE247&lt;&gt;"",ISNUMBER(AE247),NOT(ISNA(AE247))),AE247,
   IF(AND(M247&lt;&gt;"",ISNUMBER(M247),M247&gt;0,NOT(ISNA(M247))),VLOOKUP(M247,'ESO dumped WayshrineInfo'!$K$3:$L$9994,2,FALSE),"")
),"")</f>
        <v>41</v>
      </c>
      <c r="AG247" t="str">
        <f>IF(AND(AF247&lt;&gt;"",ISNUMBER(AF247),NOT(ISNA(AF247))),VLOOKUP(AF247,'ESO zone constants'!$A$3:$D$9999,4,FALSE),"")</f>
        <v>Stonefalls</v>
      </c>
      <c r="AH247" s="44" t="s">
        <v>1562</v>
      </c>
      <c r="AI247" s="43"/>
      <c r="AJ247" s="43"/>
      <c r="AK247" s="3">
        <f>IF(AND(G247&lt;&gt;"LIBSETS_SETTYPE_BATTLEGROUND",G247&lt;&gt;"LIBSETS_SETTYPE_SPECIAL"),IF(AL247&lt;&gt;"",VLOOKUP(AL247,'ESO zone constants'!$D$3:$H$4953,5,FALSE),""),"")</f>
        <v>41</v>
      </c>
      <c r="AL247" t="s">
        <v>106</v>
      </c>
      <c r="AM247" s="44" t="s">
        <v>1563</v>
      </c>
      <c r="AN247" s="43"/>
      <c r="AO247" s="43"/>
      <c r="AP247" s="3" t="str">
        <f>IF(AND(G247&lt;&gt;"LIBSETS_SETTYPE_BATTLEGROUND",G247&lt;&gt;"LIBSETS_SETTYPE_SPECIAL"),IF(AQ247&lt;&gt;"",VLOOKUP(AQ247,'ESO zone constants'!$D$3:$H$4953,5,FALSE),""),"")</f>
        <v/>
      </c>
      <c r="AR247" s="44"/>
      <c r="AS247" s="43"/>
      <c r="AT247" s="43"/>
      <c r="AU247" s="3" t="str">
        <f>IF(AND(G247&lt;&gt;"LIBSETS_SETTYPE_BATTLEGROUND",G247&lt;&gt;"LIBSETS_SETTYPE_SPECIAL"),IF(AV247&lt;&gt;"",VLOOKUP(AV247,'ESO zone constants'!$D$3:$H$4953,5,FALSE),""),"")</f>
        <v/>
      </c>
      <c r="AW247" s="44"/>
      <c r="AX247" s="43"/>
      <c r="AY247" s="43"/>
      <c r="AZ247" s="83" t="s">
        <v>2667</v>
      </c>
      <c r="BA247" s="83"/>
      <c r="BB247" s="83"/>
      <c r="BC247" s="21" t="str">
        <f>IF(A247="???","--","")&amp;IF(F247&lt;&gt;"Not in the game (anymore)",IF(A247&lt;&gt;"",CONCATENATE("[",A247,"] = {wayshrines={")&amp;IF(K247&lt;&gt;"",CONCATENATE(K247,","),"")&amp;IF(L247&lt;&gt;"",CONCATENATE(L247,","),"")&amp;IF(M247&lt;&gt;"",CONCATENATE(M247,","),"")&amp;CONCATENATE("}")&amp;IF(VALUE(N247)&gt;0,CONCATENATE(", traitsNeeded=",N247),"")&amp;CONCATENATE(", dlcId=",IF(T247&lt;&gt;"",T247,"DLC_BASE_GAME")),""),"")</f>
        <v>[291] = {wayshrines={65,65,65,}, dlcId=DLC_BASE_GAME</v>
      </c>
      <c r="BD247" s="21" t="str">
        <f>IF(F247&lt;&gt;"Not in the game (anymore)",IF(A247&lt;&gt;"",IF(Q247&lt;&gt;"",CONCATENATE(", zoneIds={",Q247),"")&amp;IF(Z247&lt;&gt;"",CONCATENATE(",",Z247),"")&amp;IF(AF247&lt;&gt;"",CONCATENATE(",",AF247),"")&amp;IF(AK247&lt;&gt;"",CONCATENATE(",",AK247),"")&amp;IF(AP247&lt;&gt;"",CONCATENATE(",",AP247),"")&amp;IF(AU247&lt;&gt;"",CONCATENATE(",",AU247),"")&amp;IF(Q247&lt;&gt;"",CONCATENATE("}",""),"")&amp;IF(OR(I247="true",I247="false",I247&lt;&gt;""), CONCATENATE(", veteran=", I247), ""),""),"")</f>
        <v>, zoneIds={41,41,41,41}, veteran=false</v>
      </c>
      <c r="BE247" s="21" t="str">
        <f>IF(A247&lt;&gt;"",IF(F247&lt;&gt;"Not in the game (anymore)",IF(A247&lt;&gt;"",", setType="&amp;G247,"")&amp;IF(J247="true",", multiTrialSet=true",""),"")
&amp; IF(AND(H247&lt;&gt;"",ISNUMBER(H247)),", undauntedChestId=" &amp; H247,""),"")</f>
        <v>, setType=LIBSETS_SETTYPE_OVERLAND</v>
      </c>
      <c r="BF247" s="21" t="str">
        <f>IF(A247&lt;&gt;"",IF(F247&lt;&gt;"Not in the game (anymore)",IF(AZ247&lt;&gt;"",", isProcSetAllowedInPvP="&amp; AZ247,"")
&amp; IF(F247&lt;&gt;"Not in the game (anymore)",
  IF(V247&lt;&gt;"",", dropMechanic={"&amp;V247&amp;IF(AB247&lt;&gt;"",","&amp;AB247,"")&amp;IF(AH247&lt;&gt;"",","&amp;AH247,"")&amp;IF(AM247&lt;&gt;"",","&amp;AM247,"")&amp;IF(AR247&lt;&gt;"",","&amp;AR247,"")&amp;IF(AW247&lt;&gt;"",","&amp;AW247,"")&amp;"}"
     &amp;IF(OR(W247&lt;&gt;"",AC247&lt;&gt;"",AI247&lt;&gt;"",AN247&lt;&gt;"",AS247&lt;&gt;"",AX247&lt;&gt;"",X247&lt;&gt;"",AD247&lt;&gt;"",AJ247&lt;&gt;"",AO247&lt;&gt;"",AT247&lt;&gt;"",AY247&lt;&gt;""),", dropMechanicDropLocationNames={"
        &amp; IF(OR(W247&lt;&gt;"",AC247&lt;&gt;"",AI247&lt;&gt;"",AN247&lt;&gt;"",AS247&lt;&gt;"",AX247&lt;&gt;""),"['en']={"&amp;IF(W247&lt;&gt;"","'"&amp;W247&amp;"',","'',")&amp;IF(AC247&lt;&gt;"","'"&amp;AC247&amp;"',","'',")&amp;IF(AI247&lt;&gt;"","'"&amp;AI247&amp;"',","'',")&amp;IF(AN247&lt;&gt;"","'"&amp;AN247&amp;"',","'',")&amp;IF(AS247&lt;&gt;"","'"&amp;AS247&amp;"',","'',")&amp;IF(AX247&lt;&gt;"","'"&amp;AX247&amp;"',","'',")&amp;"},","")
        &amp; IF(OR(X247&lt;&gt;"",AD247&lt;&gt;"",AJ247&lt;&gt;"",AO247&lt;&gt;"",AT247&lt;&gt;"",AY247&lt;&gt;""),"['de']={"&amp;IF(X247&lt;&gt;"","'"&amp;X247&amp;"',","'',")&amp;IF(AD247&lt;&gt;"","'"&amp;AD247&amp;"',","'',")&amp;IF(AJ247&lt;&gt;"","'"&amp;AJ247&amp;"',","'',")&amp;IF(AO247&lt;&gt;"","'"&amp;AO247&amp;"',","'',")&amp;IF(AT247&lt;&gt;"","'"&amp;AT247&amp;"',","'',")&amp;IF(AY247&lt;&gt;"","'"&amp;AY247&amp;"',","'',")&amp;"},","")
     &amp; "}",""),"")),""),"")</f>
        <v>, dropMechanic={LIBSETS_DROP_MECHANIC_OVERLAND_BOSS_DELVE,LIBSETS_DROP_MECHANIC_OVERLAND_WORLDBOSS,LIBSETS_DROP_MECHANIC_OVERLAND_BOSS_PUBLIC_DUNGEON,LIBSETS_DROP_MECHANIC_OVERLAND_CHEST}</v>
      </c>
      <c r="BG247" s="21" t="str">
        <f>IF(A247&lt;&gt;"",IF(F247&lt;&gt;"Not in the game (anymore)",
IF(OR(BA247&lt;&gt;"",BB247&lt;&gt;""),", addTooltip={" &amp; IF(BA247&lt;&gt;"","['en']='"&amp; BA247 &amp; "',","")  &amp; IF(AND(BA247&lt;&gt;"",BA247&lt;&gt;BB247), IF(BB247&lt;&gt;"","['de']='"&amp; BB247 &amp; "',",""),"") &amp; "},","")
&amp; "},"
&amp; IF(C247&lt;&gt;"",CONCATENATE(" --",C247," / ",B247,"   [",IF(R247&lt;&gt;"",R247,""),IF(AA247&lt;&gt;"",", "&amp;AA247,""),IF(AG247&lt;&gt;"",", "&amp;AG247,""),IF(AL247&lt;&gt;"",", "&amp;AL247,""),IF(AQ247&lt;&gt;"",", "&amp;AQ247,""),IF(AV247&lt;&gt;"",", "&amp;AV247,""),"]")),""),"")</f>
        <v>}, --Shalk Exoskeleton / Schröterpanzer   [Stonefalls, Stonefalls, Stonefalls, Stonefalls]</v>
      </c>
    </row>
    <row r="248" spans="1:59" x14ac:dyDescent="0.25">
      <c r="A248" s="12">
        <v>292</v>
      </c>
      <c r="B248" t="s">
        <v>1106</v>
      </c>
      <c r="C248" t="s">
        <v>2611</v>
      </c>
      <c r="D248" s="3">
        <f>A248</f>
        <v>292</v>
      </c>
      <c r="G248" s="8" t="s">
        <v>1480</v>
      </c>
      <c r="I248" t="s">
        <v>91</v>
      </c>
      <c r="J248" t="s">
        <v>91</v>
      </c>
      <c r="K248">
        <v>28</v>
      </c>
      <c r="L248">
        <v>28</v>
      </c>
      <c r="M248">
        <v>28</v>
      </c>
      <c r="O248" s="65" t="s">
        <v>107</v>
      </c>
      <c r="Q248" s="3">
        <f>IF(AND(G248&lt;&gt;"LIBSETS_SETTYPE_BATTLEGROUND",G248&lt;&gt;"LIBSETS_SETTYPE_SPECIAL"), IF(R248&lt;&gt;"",VLOOKUP(R248,'ESO zone constants'!$D$3:$H$10001,5,FALSE),""),"")</f>
        <v>57</v>
      </c>
      <c r="R248" t="str">
        <f>IF(AND(O248&lt;&gt;"",NOT(ISERROR(O248))),O248,
IF(AND(P248&lt;&gt;"",ISNUMBER(P248),P248&gt;0,NOT(ISNA(P248))),VLOOKUP(P248,'ESO zone constants'!$A$3:$D$9999,4,FALSE),
IF(AND(K248&lt;&gt;"",K248&gt;0,NOT(ISERROR(K248))),VLOOKUP(K248,'ESO dumped WayshrineInfo'!$K$3:$N$9994,4,FALSE),"")))</f>
        <v>Deshaan</v>
      </c>
      <c r="T248" s="19" t="str">
        <f>IF(AND(S248&lt;&gt;"",NOT(ISERROR(S248))),S248,IF(Q248&lt;&gt;"",IF(NOT(ISERROR(VLOOKUP(Q248,'ESO Dungeon constants'!$D$3:$H$9999,5,FALSE))),VLOOKUP(Q248,'ESO Dungeon constants'!$D$3:$I$9999,6,FALSE),VLOOKUP(Q248,'ESO zone constants'!$H$3:$K$9987,4,FALSE)),""))</f>
        <v>DLC_BASE_GAME</v>
      </c>
      <c r="U248" s="3" t="str">
        <f>IF(T248&lt;&gt;"",VLOOKUP(T248,'LibSets constants'!$B$4:$C$1003,2,FALSE),"")</f>
        <v>Included in base game</v>
      </c>
      <c r="V248" s="33" t="s">
        <v>1560</v>
      </c>
      <c r="Y248" s="65"/>
      <c r="Z248" s="3">
        <f>IF(AND(G248&lt;&gt;"LIBSETS_SETTYPE_BATTLEGROUND",G248&lt;&gt;"LIBSETS_SETTYPE_SPECIAL"),
IF(AND(Y248&lt;&gt;"",ISNUMBER(Y248),NOT(ISNA(Y248))),Y248,
   IF(AND(L248&lt;&gt;"",ISNUMBER(L248),L248&gt;0,NOT(ISNA(L248))),VLOOKUP(L248,'ESO dumped WayshrineInfo'!$K$3:$L$9994,2,FALSE),"")
),"")</f>
        <v>57</v>
      </c>
      <c r="AA248" t="str">
        <f>IF(AND(Z248&lt;&gt;"",ISNUMBER(Z248),NOT(ISNA(Z248))),VLOOKUP(Z248,'ESO zone constants'!$A$3:$D$9999,4,FALSE),"")</f>
        <v>Deshaan</v>
      </c>
      <c r="AB248" s="33" t="s">
        <v>1561</v>
      </c>
      <c r="AC248" s="43"/>
      <c r="AD248" s="43"/>
      <c r="AE248" s="43"/>
      <c r="AF248" s="3">
        <f>IF(AND(G248&lt;&gt;"LIBSETS_SETTYPE_BATTLEGROUND",G248&lt;&gt;"LIBSETS_SETTYPE_SPECIAL"),
IF(AND(AE248&lt;&gt;"",ISNUMBER(AE248),NOT(ISNA(AE248))),AE248,
   IF(AND(M248&lt;&gt;"",ISNUMBER(M248),M248&gt;0,NOT(ISNA(M248))),VLOOKUP(M248,'ESO dumped WayshrineInfo'!$K$3:$L$9994,2,FALSE),"")
),"")</f>
        <v>57</v>
      </c>
      <c r="AG248" t="str">
        <f>IF(AND(AF248&lt;&gt;"",ISNUMBER(AF248),NOT(ISNA(AF248))),VLOOKUP(AF248,'ESO zone constants'!$A$3:$D$9999,4,FALSE),"")</f>
        <v>Deshaan</v>
      </c>
      <c r="AH248" s="44" t="s">
        <v>1562</v>
      </c>
      <c r="AI248" s="43"/>
      <c r="AJ248" s="43"/>
      <c r="AK248" s="3">
        <f>IF(AND(G248&lt;&gt;"LIBSETS_SETTYPE_BATTLEGROUND",G248&lt;&gt;"LIBSETS_SETTYPE_SPECIAL"),IF(AL248&lt;&gt;"",VLOOKUP(AL248,'ESO zone constants'!$D$3:$H$4953,5,FALSE),""),"")</f>
        <v>57</v>
      </c>
      <c r="AL248" t="s">
        <v>107</v>
      </c>
      <c r="AM248" s="44" t="s">
        <v>1563</v>
      </c>
      <c r="AN248" s="43"/>
      <c r="AO248" s="43"/>
      <c r="AP248" s="3" t="str">
        <f>IF(AND(G248&lt;&gt;"LIBSETS_SETTYPE_BATTLEGROUND",G248&lt;&gt;"LIBSETS_SETTYPE_SPECIAL"),IF(AQ248&lt;&gt;"",VLOOKUP(AQ248,'ESO zone constants'!$D$3:$H$4953,5,FALSE),""),"")</f>
        <v/>
      </c>
      <c r="AR248" s="44"/>
      <c r="AS248" s="43"/>
      <c r="AT248" s="43"/>
      <c r="AU248" s="3" t="str">
        <f>IF(AND(G248&lt;&gt;"LIBSETS_SETTYPE_BATTLEGROUND",G248&lt;&gt;"LIBSETS_SETTYPE_SPECIAL"),IF(AV248&lt;&gt;"",VLOOKUP(AV248,'ESO zone constants'!$D$3:$H$4953,5,FALSE),""),"")</f>
        <v/>
      </c>
      <c r="AW248" s="44"/>
      <c r="AX248" s="43"/>
      <c r="AY248" s="43"/>
      <c r="AZ248" s="83" t="s">
        <v>2667</v>
      </c>
      <c r="BA248" s="83"/>
      <c r="BB248" s="83"/>
      <c r="BC248" s="21" t="str">
        <f>IF(A248="???","--","")&amp;IF(F248&lt;&gt;"Not in the game (anymore)",IF(A248&lt;&gt;"",CONCATENATE("[",A248,"] = {wayshrines={")&amp;IF(K248&lt;&gt;"",CONCATENATE(K248,","),"")&amp;IF(L248&lt;&gt;"",CONCATENATE(L248,","),"")&amp;IF(M248&lt;&gt;"",CONCATENATE(M248,","),"")&amp;CONCATENATE("}")&amp;IF(VALUE(N248)&gt;0,CONCATENATE(", traitsNeeded=",N248),"")&amp;CONCATENATE(", dlcId=",IF(T248&lt;&gt;"",T248,"DLC_BASE_GAME")),""),"")</f>
        <v>[292] = {wayshrines={28,28,28,}, dlcId=DLC_BASE_GAME</v>
      </c>
      <c r="BD248" s="21" t="str">
        <f>IF(F248&lt;&gt;"Not in the game (anymore)",IF(A248&lt;&gt;"",IF(Q248&lt;&gt;"",CONCATENATE(", zoneIds={",Q248),"")&amp;IF(Z248&lt;&gt;"",CONCATENATE(",",Z248),"")&amp;IF(AF248&lt;&gt;"",CONCATENATE(",",AF248),"")&amp;IF(AK248&lt;&gt;"",CONCATENATE(",",AK248),"")&amp;IF(AP248&lt;&gt;"",CONCATENATE(",",AP248),"")&amp;IF(AU248&lt;&gt;"",CONCATENATE(",",AU248),"")&amp;IF(Q248&lt;&gt;"",CONCATENATE("}",""),"")&amp;IF(OR(I248="true",I248="false",I248&lt;&gt;""), CONCATENATE(", veteran=", I248), ""),""),"")</f>
        <v>, zoneIds={57,57,57,57}, veteran=false</v>
      </c>
      <c r="BE248" s="21" t="str">
        <f>IF(A248&lt;&gt;"",IF(F248&lt;&gt;"Not in the game (anymore)",IF(A248&lt;&gt;"",", setType="&amp;G248,"")&amp;IF(J248="true",", multiTrialSet=true",""),"")
&amp; IF(AND(H248&lt;&gt;"",ISNUMBER(H248)),", undauntedChestId=" &amp; H248,""),"")</f>
        <v>, setType=LIBSETS_SETTYPE_OVERLAND</v>
      </c>
      <c r="BF248" s="21" t="str">
        <f>IF(A248&lt;&gt;"",IF(F248&lt;&gt;"Not in the game (anymore)",IF(AZ248&lt;&gt;"",", isProcSetAllowedInPvP="&amp; AZ248,"")
&amp; IF(F248&lt;&gt;"Not in the game (anymore)",
  IF(V248&lt;&gt;"",", dropMechanic={"&amp;V248&amp;IF(AB248&lt;&gt;"",","&amp;AB248,"")&amp;IF(AH248&lt;&gt;"",","&amp;AH248,"")&amp;IF(AM248&lt;&gt;"",","&amp;AM248,"")&amp;IF(AR248&lt;&gt;"",","&amp;AR248,"")&amp;IF(AW248&lt;&gt;"",","&amp;AW248,"")&amp;"}"
     &amp;IF(OR(W248&lt;&gt;"",AC248&lt;&gt;"",AI248&lt;&gt;"",AN248&lt;&gt;"",AS248&lt;&gt;"",AX248&lt;&gt;"",X248&lt;&gt;"",AD248&lt;&gt;"",AJ248&lt;&gt;"",AO248&lt;&gt;"",AT248&lt;&gt;"",AY248&lt;&gt;""),", dropMechanicDropLocationNames={"
        &amp; IF(OR(W248&lt;&gt;"",AC248&lt;&gt;"",AI248&lt;&gt;"",AN248&lt;&gt;"",AS248&lt;&gt;"",AX248&lt;&gt;""),"['en']={"&amp;IF(W248&lt;&gt;"","'"&amp;W248&amp;"',","'',")&amp;IF(AC248&lt;&gt;"","'"&amp;AC248&amp;"',","'',")&amp;IF(AI248&lt;&gt;"","'"&amp;AI248&amp;"',","'',")&amp;IF(AN248&lt;&gt;"","'"&amp;AN248&amp;"',","'',")&amp;IF(AS248&lt;&gt;"","'"&amp;AS248&amp;"',","'',")&amp;IF(AX248&lt;&gt;"","'"&amp;AX248&amp;"',","'',")&amp;"},","")
        &amp; IF(OR(X248&lt;&gt;"",AD248&lt;&gt;"",AJ248&lt;&gt;"",AO248&lt;&gt;"",AT248&lt;&gt;"",AY248&lt;&gt;""),"['de']={"&amp;IF(X248&lt;&gt;"","'"&amp;X248&amp;"',","'',")&amp;IF(AD248&lt;&gt;"","'"&amp;AD248&amp;"',","'',")&amp;IF(AJ248&lt;&gt;"","'"&amp;AJ248&amp;"',","'',")&amp;IF(AO248&lt;&gt;"","'"&amp;AO248&amp;"',","'',")&amp;IF(AT248&lt;&gt;"","'"&amp;AT248&amp;"',","'',")&amp;IF(AY248&lt;&gt;"","'"&amp;AY248&amp;"',","'',")&amp;"},","")
     &amp; "}",""),"")),""),"")</f>
        <v>, dropMechanic={LIBSETS_DROP_MECHANIC_OVERLAND_BOSS_DELVE,LIBSETS_DROP_MECHANIC_OVERLAND_WORLDBOSS,LIBSETS_DROP_MECHANIC_OVERLAND_BOSS_PUBLIC_DUNGEON,LIBSETS_DROP_MECHANIC_OVERLAND_CHEST}</v>
      </c>
      <c r="BG248" s="21" t="str">
        <f>IF(A248&lt;&gt;"",IF(F248&lt;&gt;"Not in the game (anymore)",
IF(OR(BA248&lt;&gt;"",BB248&lt;&gt;""),", addTooltip={" &amp; IF(BA248&lt;&gt;"","['en']='"&amp; BA248 &amp; "',","")  &amp; IF(AND(BA248&lt;&gt;"",BA248&lt;&gt;BB248), IF(BB248&lt;&gt;"","['de']='"&amp; BB248 &amp; "',",""),"") &amp; "},","")
&amp; "},"
&amp; IF(C248&lt;&gt;"",CONCATENATE(" --",C248," / ",B248,"   [",IF(R248&lt;&gt;"",R248,""),IF(AA248&lt;&gt;"",", "&amp;AA248,""),IF(AG248&lt;&gt;"",", "&amp;AG248,""),IF(AL248&lt;&gt;"",", "&amp;AL248,""),IF(AQ248&lt;&gt;"",", "&amp;AQ248,""),IF(AV248&lt;&gt;"",", "&amp;AV248,""),"]")),""),"")</f>
        <v>}, --Mother\'s Sorrow / Muttertränen   [Deshaan, Deshaan, Deshaan, Deshaan]</v>
      </c>
    </row>
    <row r="249" spans="1:59" x14ac:dyDescent="0.25">
      <c r="A249" s="12">
        <v>293</v>
      </c>
      <c r="B249" t="s">
        <v>1107</v>
      </c>
      <c r="C249" t="s">
        <v>1108</v>
      </c>
      <c r="D249" s="3">
        <f>A249</f>
        <v>293</v>
      </c>
      <c r="G249" s="8" t="s">
        <v>1480</v>
      </c>
      <c r="I249" t="s">
        <v>91</v>
      </c>
      <c r="J249" t="s">
        <v>91</v>
      </c>
      <c r="K249">
        <v>28</v>
      </c>
      <c r="L249">
        <v>28</v>
      </c>
      <c r="M249">
        <v>28</v>
      </c>
      <c r="O249" s="65" t="s">
        <v>107</v>
      </c>
      <c r="Q249" s="3">
        <f>IF(AND(G249&lt;&gt;"LIBSETS_SETTYPE_BATTLEGROUND",G249&lt;&gt;"LIBSETS_SETTYPE_SPECIAL"), IF(R249&lt;&gt;"",VLOOKUP(R249,'ESO zone constants'!$D$3:$H$10001,5,FALSE),""),"")</f>
        <v>57</v>
      </c>
      <c r="R249" t="str">
        <f>IF(AND(O249&lt;&gt;"",NOT(ISERROR(O249))),O249,
IF(AND(P249&lt;&gt;"",ISNUMBER(P249),P249&gt;0,NOT(ISNA(P249))),VLOOKUP(P249,'ESO zone constants'!$A$3:$D$9999,4,FALSE),
IF(AND(K249&lt;&gt;"",K249&gt;0,NOT(ISERROR(K249))),VLOOKUP(K249,'ESO dumped WayshrineInfo'!$K$3:$N$9994,4,FALSE),"")))</f>
        <v>Deshaan</v>
      </c>
      <c r="T249" s="19" t="str">
        <f>IF(AND(S249&lt;&gt;"",NOT(ISERROR(S249))),S249,IF(Q249&lt;&gt;"",IF(NOT(ISERROR(VLOOKUP(Q249,'ESO Dungeon constants'!$D$3:$H$9999,5,FALSE))),VLOOKUP(Q249,'ESO Dungeon constants'!$D$3:$I$9999,6,FALSE),VLOOKUP(Q249,'ESO zone constants'!$H$3:$K$9987,4,FALSE)),""))</f>
        <v>DLC_BASE_GAME</v>
      </c>
      <c r="U249" s="3" t="str">
        <f>IF(T249&lt;&gt;"",VLOOKUP(T249,'LibSets constants'!$B$4:$C$1003,2,FALSE),"")</f>
        <v>Included in base game</v>
      </c>
      <c r="V249" s="33" t="s">
        <v>1560</v>
      </c>
      <c r="Y249" s="65"/>
      <c r="Z249" s="3">
        <f>IF(AND(G249&lt;&gt;"LIBSETS_SETTYPE_BATTLEGROUND",G249&lt;&gt;"LIBSETS_SETTYPE_SPECIAL"),
IF(AND(Y249&lt;&gt;"",ISNUMBER(Y249),NOT(ISNA(Y249))),Y249,
   IF(AND(L249&lt;&gt;"",ISNUMBER(L249),L249&gt;0,NOT(ISNA(L249))),VLOOKUP(L249,'ESO dumped WayshrineInfo'!$K$3:$L$9994,2,FALSE),"")
),"")</f>
        <v>57</v>
      </c>
      <c r="AA249" t="str">
        <f>IF(AND(Z249&lt;&gt;"",ISNUMBER(Z249),NOT(ISNA(Z249))),VLOOKUP(Z249,'ESO zone constants'!$A$3:$D$9999,4,FALSE),"")</f>
        <v>Deshaan</v>
      </c>
      <c r="AB249" s="33" t="s">
        <v>1561</v>
      </c>
      <c r="AC249" s="43"/>
      <c r="AD249" s="43"/>
      <c r="AE249" s="43"/>
      <c r="AF249" s="3">
        <f>IF(AND(G249&lt;&gt;"LIBSETS_SETTYPE_BATTLEGROUND",G249&lt;&gt;"LIBSETS_SETTYPE_SPECIAL"),
IF(AND(AE249&lt;&gt;"",ISNUMBER(AE249),NOT(ISNA(AE249))),AE249,
   IF(AND(M249&lt;&gt;"",ISNUMBER(M249),M249&gt;0,NOT(ISNA(M249))),VLOOKUP(M249,'ESO dumped WayshrineInfo'!$K$3:$L$9994,2,FALSE),"")
),"")</f>
        <v>57</v>
      </c>
      <c r="AG249" t="str">
        <f>IF(AND(AF249&lt;&gt;"",ISNUMBER(AF249),NOT(ISNA(AF249))),VLOOKUP(AF249,'ESO zone constants'!$A$3:$D$9999,4,FALSE),"")</f>
        <v>Deshaan</v>
      </c>
      <c r="AH249" s="44" t="s">
        <v>1562</v>
      </c>
      <c r="AI249" s="43"/>
      <c r="AJ249" s="43"/>
      <c r="AK249" s="3">
        <f>IF(AND(G249&lt;&gt;"LIBSETS_SETTYPE_BATTLEGROUND",G249&lt;&gt;"LIBSETS_SETTYPE_SPECIAL"),IF(AL249&lt;&gt;"",VLOOKUP(AL249,'ESO zone constants'!$D$3:$H$4953,5,FALSE),""),"")</f>
        <v>57</v>
      </c>
      <c r="AL249" t="s">
        <v>107</v>
      </c>
      <c r="AM249" s="44" t="s">
        <v>1563</v>
      </c>
      <c r="AN249" s="43"/>
      <c r="AO249" s="43"/>
      <c r="AP249" s="3" t="str">
        <f>IF(AND(G249&lt;&gt;"LIBSETS_SETTYPE_BATTLEGROUND",G249&lt;&gt;"LIBSETS_SETTYPE_SPECIAL"),IF(AQ249&lt;&gt;"",VLOOKUP(AQ249,'ESO zone constants'!$D$3:$H$4953,5,FALSE),""),"")</f>
        <v/>
      </c>
      <c r="AR249" s="44"/>
      <c r="AS249" s="43"/>
      <c r="AT249" s="43"/>
      <c r="AU249" s="3" t="str">
        <f>IF(AND(G249&lt;&gt;"LIBSETS_SETTYPE_BATTLEGROUND",G249&lt;&gt;"LIBSETS_SETTYPE_SPECIAL"),IF(AV249&lt;&gt;"",VLOOKUP(AV249,'ESO zone constants'!$D$3:$H$4953,5,FALSE),""),"")</f>
        <v/>
      </c>
      <c r="AW249" s="44"/>
      <c r="AX249" s="43"/>
      <c r="AY249" s="43"/>
      <c r="AZ249" s="83" t="s">
        <v>2668</v>
      </c>
      <c r="BA249" s="83"/>
      <c r="BB249" s="83"/>
      <c r="BC249" s="21" t="str">
        <f>IF(A249="???","--","")&amp;IF(F249&lt;&gt;"Not in the game (anymore)",IF(A249&lt;&gt;"",CONCATENATE("[",A249,"] = {wayshrines={")&amp;IF(K249&lt;&gt;"",CONCATENATE(K249,","),"")&amp;IF(L249&lt;&gt;"",CONCATENATE(L249,","),"")&amp;IF(M249&lt;&gt;"",CONCATENATE(M249,","),"")&amp;CONCATENATE("}")&amp;IF(VALUE(N249)&gt;0,CONCATENATE(", traitsNeeded=",N249),"")&amp;CONCATENATE(", dlcId=",IF(T249&lt;&gt;"",T249,"DLC_BASE_GAME")),""),"")</f>
        <v>[293] = {wayshrines={28,28,28,}, dlcId=DLC_BASE_GAME</v>
      </c>
      <c r="BD249" s="21" t="str">
        <f>IF(F249&lt;&gt;"Not in the game (anymore)",IF(A249&lt;&gt;"",IF(Q249&lt;&gt;"",CONCATENATE(", zoneIds={",Q249),"")&amp;IF(Z249&lt;&gt;"",CONCATENATE(",",Z249),"")&amp;IF(AF249&lt;&gt;"",CONCATENATE(",",AF249),"")&amp;IF(AK249&lt;&gt;"",CONCATENATE(",",AK249),"")&amp;IF(AP249&lt;&gt;"",CONCATENATE(",",AP249),"")&amp;IF(AU249&lt;&gt;"",CONCATENATE(",",AU249),"")&amp;IF(Q249&lt;&gt;"",CONCATENATE("}",""),"")&amp;IF(OR(I249="true",I249="false",I249&lt;&gt;""), CONCATENATE(", veteran=", I249), ""),""),"")</f>
        <v>, zoneIds={57,57,57,57}, veteran=false</v>
      </c>
      <c r="BE249" s="21" t="str">
        <f>IF(A249&lt;&gt;"",IF(F249&lt;&gt;"Not in the game (anymore)",IF(A249&lt;&gt;"",", setType="&amp;G249,"")&amp;IF(J249="true",", multiTrialSet=true",""),"")
&amp; IF(AND(H249&lt;&gt;"",ISNUMBER(H249)),", undauntedChestId=" &amp; H249,""),"")</f>
        <v>, setType=LIBSETS_SETTYPE_OVERLAND</v>
      </c>
      <c r="BF249" s="21" t="str">
        <f>IF(A249&lt;&gt;"",IF(F249&lt;&gt;"Not in the game (anymore)",IF(AZ249&lt;&gt;"",", isProcSetAllowedInPvP="&amp; AZ249,"")
&amp; IF(F249&lt;&gt;"Not in the game (anymore)",
  IF(V249&lt;&gt;"",", dropMechanic={"&amp;V249&amp;IF(AB249&lt;&gt;"",","&amp;AB249,"")&amp;IF(AH249&lt;&gt;"",","&amp;AH249,"")&amp;IF(AM249&lt;&gt;"",","&amp;AM249,"")&amp;IF(AR249&lt;&gt;"",","&amp;AR249,"")&amp;IF(AW249&lt;&gt;"",","&amp;AW249,"")&amp;"}"
     &amp;IF(OR(W249&lt;&gt;"",AC249&lt;&gt;"",AI249&lt;&gt;"",AN249&lt;&gt;"",AS249&lt;&gt;"",AX249&lt;&gt;"",X249&lt;&gt;"",AD249&lt;&gt;"",AJ249&lt;&gt;"",AO249&lt;&gt;"",AT249&lt;&gt;"",AY249&lt;&gt;""),", dropMechanicDropLocationNames={"
        &amp; IF(OR(W249&lt;&gt;"",AC249&lt;&gt;"",AI249&lt;&gt;"",AN249&lt;&gt;"",AS249&lt;&gt;"",AX249&lt;&gt;""),"['en']={"&amp;IF(W249&lt;&gt;"","'"&amp;W249&amp;"',","'',")&amp;IF(AC249&lt;&gt;"","'"&amp;AC249&amp;"',","'',")&amp;IF(AI249&lt;&gt;"","'"&amp;AI249&amp;"',","'',")&amp;IF(AN249&lt;&gt;"","'"&amp;AN249&amp;"',","'',")&amp;IF(AS249&lt;&gt;"","'"&amp;AS249&amp;"',","'',")&amp;IF(AX249&lt;&gt;"","'"&amp;AX249&amp;"',","'',")&amp;"},","")
        &amp; IF(OR(X249&lt;&gt;"",AD249&lt;&gt;"",AJ249&lt;&gt;"",AO249&lt;&gt;"",AT249&lt;&gt;"",AY249&lt;&gt;""),"['de']={"&amp;IF(X249&lt;&gt;"","'"&amp;X249&amp;"',","'',")&amp;IF(AD249&lt;&gt;"","'"&amp;AD249&amp;"',","'',")&amp;IF(AJ249&lt;&gt;"","'"&amp;AJ249&amp;"',","'',")&amp;IF(AO249&lt;&gt;"","'"&amp;AO249&amp;"',","'',")&amp;IF(AT249&lt;&gt;"","'"&amp;AT249&amp;"',","'',")&amp;IF(AY249&lt;&gt;"","'"&amp;AY249&amp;"',","'',")&amp;"},","")
     &amp; "}",""),"")),""),"")</f>
        <v>, isProcSetAllowedInPvP=1, dropMechanic={LIBSETS_DROP_MECHANIC_OVERLAND_BOSS_DELVE,LIBSETS_DROP_MECHANIC_OVERLAND_WORLDBOSS,LIBSETS_DROP_MECHANIC_OVERLAND_BOSS_PUBLIC_DUNGEON,LIBSETS_DROP_MECHANIC_OVERLAND_CHEST}</v>
      </c>
      <c r="BG249" s="21" t="str">
        <f>IF(A249&lt;&gt;"",IF(F249&lt;&gt;"Not in the game (anymore)",
IF(OR(BA249&lt;&gt;"",BB249&lt;&gt;""),", addTooltip={" &amp; IF(BA249&lt;&gt;"","['en']='"&amp; BA249 &amp; "',","")  &amp; IF(AND(BA249&lt;&gt;"",BA249&lt;&gt;BB249), IF(BB249&lt;&gt;"","['de']='"&amp; BB249 &amp; "',",""),"") &amp; "},","")
&amp; "},"
&amp; IF(C249&lt;&gt;"",CONCATENATE(" --",C249," / ",B249,"   [",IF(R249&lt;&gt;"",R249,""),IF(AA249&lt;&gt;"",", "&amp;AA249,""),IF(AG249&lt;&gt;"",", "&amp;AG249,""),IF(AL249&lt;&gt;"",", "&amp;AL249,""),IF(AQ249&lt;&gt;"",", "&amp;AQ249,""),IF(AV249&lt;&gt;"",", "&amp;AV249,""),"]")),""),"")</f>
        <v>}, --Plague Doctor / Seuchendoktor   [Deshaan, Deshaan, Deshaan, Deshaan]</v>
      </c>
    </row>
    <row r="250" spans="1:59" x14ac:dyDescent="0.25">
      <c r="A250" s="12">
        <v>294</v>
      </c>
      <c r="B250" t="s">
        <v>1109</v>
      </c>
      <c r="C250" t="s">
        <v>2612</v>
      </c>
      <c r="D250" s="3">
        <f>A250</f>
        <v>294</v>
      </c>
      <c r="G250" s="8" t="s">
        <v>1480</v>
      </c>
      <c r="I250" t="s">
        <v>91</v>
      </c>
      <c r="J250" t="s">
        <v>91</v>
      </c>
      <c r="K250">
        <v>109</v>
      </c>
      <c r="L250">
        <v>109</v>
      </c>
      <c r="M250">
        <v>109</v>
      </c>
      <c r="O250" s="65" t="s">
        <v>111</v>
      </c>
      <c r="Q250" s="3">
        <f>IF(AND(G250&lt;&gt;"LIBSETS_SETTYPE_BATTLEGROUND",G250&lt;&gt;"LIBSETS_SETTYPE_SPECIAL"), IF(R250&lt;&gt;"",VLOOKUP(R250,'ESO zone constants'!$D$3:$H$10001,5,FALSE),""),"")</f>
        <v>103</v>
      </c>
      <c r="R250" t="str">
        <f>IF(AND(O250&lt;&gt;"",NOT(ISERROR(O250))),O250,
IF(AND(P250&lt;&gt;"",ISNUMBER(P250),P250&gt;0,NOT(ISNA(P250))),VLOOKUP(P250,'ESO zone constants'!$A$3:$D$9999,4,FALSE),
IF(AND(K250&lt;&gt;"",K250&gt;0,NOT(ISERROR(K250))),VLOOKUP(K250,'ESO dumped WayshrineInfo'!$K$3:$N$9994,4,FALSE),"")))</f>
        <v>The Rift</v>
      </c>
      <c r="T250" s="19" t="str">
        <f>IF(AND(S250&lt;&gt;"",NOT(ISERROR(S250))),S250,IF(Q250&lt;&gt;"",IF(NOT(ISERROR(VLOOKUP(Q250,'ESO Dungeon constants'!$D$3:$H$9999,5,FALSE))),VLOOKUP(Q250,'ESO Dungeon constants'!$D$3:$I$9999,6,FALSE),VLOOKUP(Q250,'ESO zone constants'!$H$3:$K$9987,4,FALSE)),""))</f>
        <v>DLC_BASE_GAME</v>
      </c>
      <c r="U250" s="3" t="str">
        <f>IF(T250&lt;&gt;"",VLOOKUP(T250,'LibSets constants'!$B$4:$C$1003,2,FALSE),"")</f>
        <v>Included in base game</v>
      </c>
      <c r="V250" s="33" t="s">
        <v>1560</v>
      </c>
      <c r="W250" s="43"/>
      <c r="X250" s="43"/>
      <c r="Z250" s="3">
        <f>IF(AND(G250&lt;&gt;"LIBSETS_SETTYPE_BATTLEGROUND",G250&lt;&gt;"LIBSETS_SETTYPE_SPECIAL"),
IF(AND(Y250&lt;&gt;"",ISNUMBER(Y250),NOT(ISNA(Y250))),Y250,
   IF(AND(L250&lt;&gt;"",ISNUMBER(L250),L250&gt;0,NOT(ISNA(L250))),VLOOKUP(L250,'ESO dumped WayshrineInfo'!$K$3:$L$9994,2,FALSE),"")
),"")</f>
        <v>103</v>
      </c>
      <c r="AA250" t="str">
        <f>IF(AND(Z250&lt;&gt;"",ISNUMBER(Z250),NOT(ISNA(Z250))),VLOOKUP(Z250,'ESO zone constants'!$A$3:$D$9999,4,FALSE),"")</f>
        <v>The Rift</v>
      </c>
      <c r="AB250" s="33" t="s">
        <v>1561</v>
      </c>
      <c r="AC250" s="43"/>
      <c r="AD250" s="43"/>
      <c r="AE250" s="43"/>
      <c r="AF250" s="3">
        <f>IF(AND(G250&lt;&gt;"LIBSETS_SETTYPE_BATTLEGROUND",G250&lt;&gt;"LIBSETS_SETTYPE_SPECIAL"),
IF(AND(AE250&lt;&gt;"",ISNUMBER(AE250),NOT(ISNA(AE250))),AE250,
   IF(AND(M250&lt;&gt;"",ISNUMBER(M250),M250&gt;0,NOT(ISNA(M250))),VLOOKUP(M250,'ESO dumped WayshrineInfo'!$K$3:$L$9994,2,FALSE),"")
),"")</f>
        <v>103</v>
      </c>
      <c r="AG250" t="str">
        <f>IF(AND(AF250&lt;&gt;"",ISNUMBER(AF250),NOT(ISNA(AF250))),VLOOKUP(AF250,'ESO zone constants'!$A$3:$D$9999,4,FALSE),"")</f>
        <v>The Rift</v>
      </c>
      <c r="AH250" s="44" t="s">
        <v>1562</v>
      </c>
      <c r="AI250" s="43"/>
      <c r="AJ250" s="43"/>
      <c r="AK250" s="3">
        <f>IF(AND(G250&lt;&gt;"LIBSETS_SETTYPE_BATTLEGROUND",G250&lt;&gt;"LIBSETS_SETTYPE_SPECIAL"),IF(AL250&lt;&gt;"",VLOOKUP(AL250,'ESO zone constants'!$D$3:$H$4953,5,FALSE),""),"")</f>
        <v>103</v>
      </c>
      <c r="AL250" t="s">
        <v>111</v>
      </c>
      <c r="AM250" s="44" t="s">
        <v>1563</v>
      </c>
      <c r="AN250" s="43"/>
      <c r="AO250" s="43"/>
      <c r="AP250" s="3" t="str">
        <f>IF(AND(G250&lt;&gt;"LIBSETS_SETTYPE_BATTLEGROUND",G250&lt;&gt;"LIBSETS_SETTYPE_SPECIAL"),IF(AQ250&lt;&gt;"",VLOOKUP(AQ250,'ESO zone constants'!$D$3:$H$4953,5,FALSE),""),"")</f>
        <v/>
      </c>
      <c r="AR250" s="44"/>
      <c r="AS250" s="43"/>
      <c r="AT250" s="43"/>
      <c r="AU250" s="3" t="str">
        <f>IF(AND(G250&lt;&gt;"LIBSETS_SETTYPE_BATTLEGROUND",G250&lt;&gt;"LIBSETS_SETTYPE_SPECIAL"),IF(AV250&lt;&gt;"",VLOOKUP(AV250,'ESO zone constants'!$D$3:$H$4953,5,FALSE),""),"")</f>
        <v/>
      </c>
      <c r="AW250" s="44"/>
      <c r="AX250" s="43"/>
      <c r="AY250" s="43"/>
      <c r="AZ250" s="83" t="s">
        <v>2668</v>
      </c>
      <c r="BA250" s="83"/>
      <c r="BB250" s="83"/>
      <c r="BC250" s="21" t="str">
        <f>IF(A250="???","--","")&amp;IF(F250&lt;&gt;"Not in the game (anymore)",IF(A250&lt;&gt;"",CONCATENATE("[",A250,"] = {wayshrines={")&amp;IF(K250&lt;&gt;"",CONCATENATE(K250,","),"")&amp;IF(L250&lt;&gt;"",CONCATENATE(L250,","),"")&amp;IF(M250&lt;&gt;"",CONCATENATE(M250,","),"")&amp;CONCATENATE("}")&amp;IF(VALUE(N250)&gt;0,CONCATENATE(", traitsNeeded=",N250),"")&amp;CONCATENATE(", dlcId=",IF(T250&lt;&gt;"",T250,"DLC_BASE_GAME")),""),"")</f>
        <v>[294] = {wayshrines={109,109,109,}, dlcId=DLC_BASE_GAME</v>
      </c>
      <c r="BD250" s="21" t="str">
        <f>IF(F250&lt;&gt;"Not in the game (anymore)",IF(A250&lt;&gt;"",IF(Q250&lt;&gt;"",CONCATENATE(", zoneIds={",Q250),"")&amp;IF(Z250&lt;&gt;"",CONCATENATE(",",Z250),"")&amp;IF(AF250&lt;&gt;"",CONCATENATE(",",AF250),"")&amp;IF(AK250&lt;&gt;"",CONCATENATE(",",AK250),"")&amp;IF(AP250&lt;&gt;"",CONCATENATE(",",AP250),"")&amp;IF(AU250&lt;&gt;"",CONCATENATE(",",AU250),"")&amp;IF(Q250&lt;&gt;"",CONCATENATE("}",""),"")&amp;IF(OR(I250="true",I250="false",I250&lt;&gt;""), CONCATENATE(", veteran=", I250), ""),""),"")</f>
        <v>, zoneIds={103,103,103,103}, veteran=false</v>
      </c>
      <c r="BE250" s="21" t="str">
        <f>IF(A250&lt;&gt;"",IF(F250&lt;&gt;"Not in the game (anymore)",IF(A250&lt;&gt;"",", setType="&amp;G250,"")&amp;IF(J250="true",", multiTrialSet=true",""),"")
&amp; IF(AND(H250&lt;&gt;"",ISNUMBER(H250)),", undauntedChestId=" &amp; H250,""),"")</f>
        <v>, setType=LIBSETS_SETTYPE_OVERLAND</v>
      </c>
      <c r="BF250" s="21" t="str">
        <f>IF(A250&lt;&gt;"",IF(F250&lt;&gt;"Not in the game (anymore)",IF(AZ250&lt;&gt;"",", isProcSetAllowedInPvP="&amp; AZ250,"")
&amp; IF(F250&lt;&gt;"Not in the game (anymore)",
  IF(V250&lt;&gt;"",", dropMechanic={"&amp;V250&amp;IF(AB250&lt;&gt;"",","&amp;AB250,"")&amp;IF(AH250&lt;&gt;"",","&amp;AH250,"")&amp;IF(AM250&lt;&gt;"",","&amp;AM250,"")&amp;IF(AR250&lt;&gt;"",","&amp;AR250,"")&amp;IF(AW250&lt;&gt;"",","&amp;AW250,"")&amp;"}"
     &amp;IF(OR(W250&lt;&gt;"",AC250&lt;&gt;"",AI250&lt;&gt;"",AN250&lt;&gt;"",AS250&lt;&gt;"",AX250&lt;&gt;"",X250&lt;&gt;"",AD250&lt;&gt;"",AJ250&lt;&gt;"",AO250&lt;&gt;"",AT250&lt;&gt;"",AY250&lt;&gt;""),", dropMechanicDropLocationNames={"
        &amp; IF(OR(W250&lt;&gt;"",AC250&lt;&gt;"",AI250&lt;&gt;"",AN250&lt;&gt;"",AS250&lt;&gt;"",AX250&lt;&gt;""),"['en']={"&amp;IF(W250&lt;&gt;"","'"&amp;W250&amp;"',","'',")&amp;IF(AC250&lt;&gt;"","'"&amp;AC250&amp;"',","'',")&amp;IF(AI250&lt;&gt;"","'"&amp;AI250&amp;"',","'',")&amp;IF(AN250&lt;&gt;"","'"&amp;AN250&amp;"',","'',")&amp;IF(AS250&lt;&gt;"","'"&amp;AS250&amp;"',","'',")&amp;IF(AX250&lt;&gt;"","'"&amp;AX250&amp;"',","'',")&amp;"},","")
        &amp; IF(OR(X250&lt;&gt;"",AD250&lt;&gt;"",AJ250&lt;&gt;"",AO250&lt;&gt;"",AT250&lt;&gt;"",AY250&lt;&gt;""),"['de']={"&amp;IF(X250&lt;&gt;"","'"&amp;X250&amp;"',","'',")&amp;IF(AD250&lt;&gt;"","'"&amp;AD250&amp;"',","'',")&amp;IF(AJ250&lt;&gt;"","'"&amp;AJ250&amp;"',","'',")&amp;IF(AO250&lt;&gt;"","'"&amp;AO250&amp;"',","'',")&amp;IF(AT250&lt;&gt;"","'"&amp;AT250&amp;"',","'',")&amp;IF(AY250&lt;&gt;"","'"&amp;AY250&amp;"',","'',")&amp;"},","")
     &amp; "}",""),"")),""),"")</f>
        <v>, isProcSetAllowedInPvP=1, dropMechanic={LIBSETS_DROP_MECHANIC_OVERLAND_BOSS_DELVE,LIBSETS_DROP_MECHANIC_OVERLAND_WORLDBOSS,LIBSETS_DROP_MECHANIC_OVERLAND_BOSS_PUBLIC_DUNGEON,LIBSETS_DROP_MECHANIC_OVERLAND_CHEST}</v>
      </c>
      <c r="BG250" s="21" t="str">
        <f>IF(A250&lt;&gt;"",IF(F250&lt;&gt;"Not in the game (anymore)",
IF(OR(BA250&lt;&gt;"",BB250&lt;&gt;""),", addTooltip={" &amp; IF(BA250&lt;&gt;"","['en']='"&amp; BA250 &amp; "',","")  &amp; IF(AND(BA250&lt;&gt;"",BA250&lt;&gt;BB250), IF(BB250&lt;&gt;"","['de']='"&amp; BB250 &amp; "',",""),"") &amp; "},","")
&amp; "},"
&amp; IF(C250&lt;&gt;"",CONCATENATE(" --",C250," / ",B250,"   [",IF(R250&lt;&gt;"",R250,""),IF(AA250&lt;&gt;"",", "&amp;AA250,""),IF(AG250&lt;&gt;"",", "&amp;AG250,""),IF(AL250&lt;&gt;"",", "&amp;AL250,""),IF(AQ250&lt;&gt;"",", "&amp;AQ250,""),IF(AV250&lt;&gt;"",", "&amp;AV250,""),"]")),""),"")</f>
        <v>}, --Ysgramor\'s Birthright / Ysgramors Geburtsrecht   [The Rift, The Rift, The Rift, The Rift]</v>
      </c>
    </row>
    <row r="251" spans="1:59" x14ac:dyDescent="0.25">
      <c r="A251" s="12">
        <v>295</v>
      </c>
      <c r="B251" t="s">
        <v>1110</v>
      </c>
      <c r="C251" t="s">
        <v>1111</v>
      </c>
      <c r="D251" s="3">
        <f>A251</f>
        <v>295</v>
      </c>
      <c r="G251" s="8" t="s">
        <v>1477</v>
      </c>
      <c r="I251" t="s">
        <v>91</v>
      </c>
      <c r="J251" t="s">
        <v>91</v>
      </c>
      <c r="K251">
        <v>194</v>
      </c>
      <c r="L251">
        <v>194</v>
      </c>
      <c r="M251">
        <v>194</v>
      </c>
      <c r="O251" s="65" t="s">
        <v>96</v>
      </c>
      <c r="Q251" s="3">
        <f>IF(AND(G251&lt;&gt;"LIBSETS_SETTYPE_BATTLEGROUND",G251&lt;&gt;"LIBSETS_SETTYPE_SPECIAL"), IF(R251&lt;&gt;"",VLOOKUP(R251,'ESO zone constants'!$D$3:$H$10001,5,FALSE),""),"")</f>
        <v>380</v>
      </c>
      <c r="R251" t="str">
        <f>IF(AND(O251&lt;&gt;"",NOT(ISERROR(O251))),O251,
IF(AND(P251&lt;&gt;"",ISNUMBER(P251),P251&gt;0,NOT(ISNA(P251))),VLOOKUP(P251,'ESO zone constants'!$A$3:$D$9999,4,FALSE),
IF(AND(K251&lt;&gt;"",K251&gt;0,NOT(ISERROR(K251))),VLOOKUP(K251,'ESO dumped WayshrineInfo'!$K$3:$N$9994,4,FALSE),"")))</f>
        <v>The Banished Cells I</v>
      </c>
      <c r="T251" s="19" t="str">
        <f>IF(AND(S251&lt;&gt;"",NOT(ISERROR(S251))),S251,IF(Q251&lt;&gt;"",IF(NOT(ISERROR(VLOOKUP(Q251,'ESO Dungeon constants'!$D$3:$H$9999,5,FALSE))),VLOOKUP(Q251,'ESO Dungeon constants'!$D$3:$I$9999,6,FALSE),VLOOKUP(Q251,'ESO zone constants'!$H$3:$K$9987,4,FALSE)),""))</f>
        <v>DLC_BASE_GAME</v>
      </c>
      <c r="U251" s="3" t="str">
        <f>IF(T251&lt;&gt;"",VLOOKUP(T251,'LibSets constants'!$B$4:$C$1003,2,FALSE),"")</f>
        <v>Included in base game</v>
      </c>
      <c r="V251" s="33" t="s">
        <v>3356</v>
      </c>
      <c r="Y251" s="65">
        <v>935</v>
      </c>
      <c r="Z251" s="3">
        <f>IF(AND(G251&lt;&gt;"LIBSETS_SETTYPE_BATTLEGROUND",G251&lt;&gt;"LIBSETS_SETTYPE_SPECIAL"),
IF(AND(Y251&lt;&gt;"",ISNUMBER(Y251),NOT(ISNA(Y251))),Y251,
   IF(AND(L251&lt;&gt;"",ISNUMBER(L251),L251&gt;0,NOT(ISNA(L251))),VLOOKUP(L251,'ESO dumped WayshrineInfo'!$K$3:$L$9994,2,FALSE),"")
),"")</f>
        <v>935</v>
      </c>
      <c r="AA251" t="str">
        <f>IF(AND(Z251&lt;&gt;"",ISNUMBER(Z251),NOT(ISNA(Z251))),VLOOKUP(Z251,'ESO zone constants'!$A$3:$D$9999,4,FALSE),"")</f>
        <v>The Banished Cells II</v>
      </c>
      <c r="AB251" s="33" t="s">
        <v>3356</v>
      </c>
      <c r="AC251" s="43"/>
      <c r="AD251" s="43"/>
      <c r="AE251" s="43"/>
      <c r="AF251" s="3">
        <f>IF(AND(G251&lt;&gt;"LIBSETS_SETTYPE_BATTLEGROUND",G251&lt;&gt;"LIBSETS_SETTYPE_SPECIAL"),
IF(AND(AE251&lt;&gt;"",ISNUMBER(AE251),NOT(ISNA(AE251))),AE251,
   IF(AND(M251&lt;&gt;"",ISNUMBER(M251),M251&gt;0,NOT(ISNA(M251))),VLOOKUP(M251,'ESO dumped WayshrineInfo'!$K$3:$L$9994,2,FALSE),"")
),"")</f>
        <v>381</v>
      </c>
      <c r="AG251" t="str">
        <f>IF(AND(AF251&lt;&gt;"",ISNUMBER(AF251),NOT(ISNA(AF251))),VLOOKUP(AF251,'ESO zone constants'!$A$3:$D$9999,4,FALSE),"")</f>
        <v>Auridon</v>
      </c>
      <c r="AH251" s="96" t="s">
        <v>3356</v>
      </c>
      <c r="AI251" s="43"/>
      <c r="AJ251" s="43"/>
      <c r="AK251" s="3" t="str">
        <f>IF(AND(G251&lt;&gt;"LIBSETS_SETTYPE_BATTLEGROUND",G251&lt;&gt;"LIBSETS_SETTYPE_SPECIAL"),IF(AL251&lt;&gt;"",VLOOKUP(AL251,'ESO zone constants'!$D$3:$H$4953,5,FALSE),""),"")</f>
        <v/>
      </c>
      <c r="AM251" s="44"/>
      <c r="AN251" s="43"/>
      <c r="AO251" s="43"/>
      <c r="AP251" s="3" t="str">
        <f>IF(AND(G251&lt;&gt;"LIBSETS_SETTYPE_BATTLEGROUND",G251&lt;&gt;"LIBSETS_SETTYPE_SPECIAL"),IF(AQ251&lt;&gt;"",VLOOKUP(AQ251,'ESO zone constants'!$D$3:$H$4953,5,FALSE),""),"")</f>
        <v/>
      </c>
      <c r="AR251" s="44"/>
      <c r="AS251" s="43"/>
      <c r="AT251" s="43"/>
      <c r="AU251" s="3" t="str">
        <f>IF(AND(G251&lt;&gt;"LIBSETS_SETTYPE_BATTLEGROUND",G251&lt;&gt;"LIBSETS_SETTYPE_SPECIAL"),IF(AV251&lt;&gt;"",VLOOKUP(AV251,'ESO zone constants'!$D$3:$H$4953,5,FALSE),""),"")</f>
        <v/>
      </c>
      <c r="AW251" s="44"/>
      <c r="AX251" s="43"/>
      <c r="AY251" s="43"/>
      <c r="AZ251" s="83" t="s">
        <v>2667</v>
      </c>
      <c r="BA251" s="83"/>
      <c r="BB251" s="83"/>
      <c r="BC251" s="21" t="str">
        <f>IF(A251="???","--","")&amp;IF(F251&lt;&gt;"Not in the game (anymore)",IF(A251&lt;&gt;"",CONCATENATE("[",A251,"] = {wayshrines={")&amp;IF(K251&lt;&gt;"",CONCATENATE(K251,","),"")&amp;IF(L251&lt;&gt;"",CONCATENATE(L251,","),"")&amp;IF(M251&lt;&gt;"",CONCATENATE(M251,","),"")&amp;CONCATENATE("}")&amp;IF(VALUE(N251)&gt;0,CONCATENATE(", traitsNeeded=",N251),"")&amp;CONCATENATE(", dlcId=",IF(T251&lt;&gt;"",T251,"DLC_BASE_GAME")),""),"")</f>
        <v>[295] = {wayshrines={194,194,194,}, dlcId=DLC_BASE_GAME</v>
      </c>
      <c r="BD251" s="21" t="str">
        <f>IF(F251&lt;&gt;"Not in the game (anymore)",IF(A251&lt;&gt;"",IF(Q251&lt;&gt;"",CONCATENATE(", zoneIds={",Q251),"")&amp;IF(Z251&lt;&gt;"",CONCATENATE(",",Z251),"")&amp;IF(AF251&lt;&gt;"",CONCATENATE(",",AF251),"")&amp;IF(AK251&lt;&gt;"",CONCATENATE(",",AK251),"")&amp;IF(AP251&lt;&gt;"",CONCATENATE(",",AP251),"")&amp;IF(AU251&lt;&gt;"",CONCATENATE(",",AU251),"")&amp;IF(Q251&lt;&gt;"",CONCATENATE("}",""),"")&amp;IF(OR(I251="true",I251="false",I251&lt;&gt;""), CONCATENATE(", veteran=", I251), ""),""),"")</f>
        <v>, zoneIds={380,935,381}, veteran=false</v>
      </c>
      <c r="BE251" s="21" t="str">
        <f>IF(A251&lt;&gt;"",IF(F251&lt;&gt;"Not in the game (anymore)",IF(A251&lt;&gt;"",", setType="&amp;G251,"")&amp;IF(J251="true",", multiTrialSet=true",""),"")
&amp; IF(AND(H251&lt;&gt;"",ISNUMBER(H251)),", undauntedChestId=" &amp; H251,""),"")</f>
        <v>, setType=LIBSETS_SETTYPE_DUNGEON</v>
      </c>
      <c r="BF251" s="21" t="str">
        <f>IF(A251&lt;&gt;"",IF(F251&lt;&gt;"Not in the game (anymore)",IF(AZ251&lt;&gt;"",", isProcSetAllowedInPvP="&amp; AZ251,"")
&amp; IF(F251&lt;&gt;"Not in the game (anymore)",
  IF(V251&lt;&gt;"",", dropMechanic={"&amp;V251&amp;IF(AB251&lt;&gt;"",","&amp;AB251,"")&amp;IF(AH251&lt;&gt;"",","&amp;AH251,"")&amp;IF(AM251&lt;&gt;"",","&amp;AM251,"")&amp;IF(AR251&lt;&gt;"",","&amp;AR251,"")&amp;IF(AW251&lt;&gt;"",","&amp;AW251,"")&amp;"}"
     &amp;IF(OR(W251&lt;&gt;"",AC251&lt;&gt;"",AI251&lt;&gt;"",AN251&lt;&gt;"",AS251&lt;&gt;"",AX251&lt;&gt;"",X251&lt;&gt;"",AD251&lt;&gt;"",AJ251&lt;&gt;"",AO251&lt;&gt;"",AT251&lt;&gt;"",AY251&lt;&gt;""),", dropMechanicDropLocationNames={"
        &amp; IF(OR(W251&lt;&gt;"",AC251&lt;&gt;"",AI251&lt;&gt;"",AN251&lt;&gt;"",AS251&lt;&gt;"",AX251&lt;&gt;""),"['en']={"&amp;IF(W251&lt;&gt;"","'"&amp;W251&amp;"',","'',")&amp;IF(AC251&lt;&gt;"","'"&amp;AC251&amp;"',","'',")&amp;IF(AI251&lt;&gt;"","'"&amp;AI251&amp;"',","'',")&amp;IF(AN251&lt;&gt;"","'"&amp;AN251&amp;"',","'',")&amp;IF(AS251&lt;&gt;"","'"&amp;AS251&amp;"',","'',")&amp;IF(AX251&lt;&gt;"","'"&amp;AX251&amp;"',","'',")&amp;"},","")
        &amp; IF(OR(X251&lt;&gt;"",AD251&lt;&gt;"",AJ251&lt;&gt;"",AO251&lt;&gt;"",AT251&lt;&gt;"",AY251&lt;&gt;""),"['de']={"&amp;IF(X251&lt;&gt;"","'"&amp;X251&amp;"',","'',")&amp;IF(AD251&lt;&gt;"","'"&amp;AD251&amp;"',","'',")&amp;IF(AJ251&lt;&gt;"","'"&amp;AJ251&amp;"',","'',")&amp;IF(AO251&lt;&gt;"","'"&amp;AO251&amp;"',","'',")&amp;IF(AT251&lt;&gt;"","'"&amp;AT251&amp;"',","'',")&amp;IF(AY251&lt;&gt;"","'"&amp;AY251&amp;"',","'',")&amp;"},","")
     &amp; "}",""),"")),""),"")</f>
        <v>, dropMechanic={LIBSETS_DROP_MECHANIC_GROUP_DUNGEON_BOSS,LIBSETS_DROP_MECHANIC_GROUP_DUNGEON_BOSS,LIBSETS_DROP_MECHANIC_GROUP_DUNGEON_BOSS}</v>
      </c>
      <c r="BG251" s="21" t="str">
        <f>IF(A251&lt;&gt;"",IF(F251&lt;&gt;"Not in the game (anymore)",
IF(OR(BA251&lt;&gt;"",BB251&lt;&gt;""),", addTooltip={" &amp; IF(BA251&lt;&gt;"","['en']='"&amp; BA251 &amp; "',","")  &amp; IF(AND(BA251&lt;&gt;"",BA251&lt;&gt;BB251), IF(BB251&lt;&gt;"","['de']='"&amp; BB251 &amp; "',",""),"") &amp; "},","")
&amp; "},"
&amp; IF(C251&lt;&gt;"",CONCATENATE(" --",C251," / ",B251,"   [",IF(R251&lt;&gt;"",R251,""),IF(AA251&lt;&gt;"",", "&amp;AA251,""),IF(AG251&lt;&gt;"",", "&amp;AG251,""),IF(AL251&lt;&gt;"",", "&amp;AL251,""),IF(AQ251&lt;&gt;"",", "&amp;AQ251,""),IF(AV251&lt;&gt;"",", "&amp;AV251,""),"]")),""),"")</f>
        <v>}, --Jailbreaker / Ausbrecher   [The Banished Cells I, The Banished Cells II, Auridon]</v>
      </c>
    </row>
    <row r="252" spans="1:59" x14ac:dyDescent="0.25">
      <c r="A252" s="12">
        <v>296</v>
      </c>
      <c r="B252" t="s">
        <v>1112</v>
      </c>
      <c r="C252" t="s">
        <v>1113</v>
      </c>
      <c r="D252" s="3">
        <f>A252</f>
        <v>296</v>
      </c>
      <c r="G252" s="8" t="s">
        <v>1477</v>
      </c>
      <c r="I252" t="s">
        <v>91</v>
      </c>
      <c r="J252" t="s">
        <v>91</v>
      </c>
      <c r="K252">
        <v>193</v>
      </c>
      <c r="L252">
        <v>193</v>
      </c>
      <c r="M252">
        <v>193</v>
      </c>
      <c r="O252" s="65" t="s">
        <v>66</v>
      </c>
      <c r="Q252" s="3">
        <f>IF(AND(G252&lt;&gt;"LIBSETS_SETTYPE_BATTLEGROUND",G252&lt;&gt;"LIBSETS_SETTYPE_SPECIAL"), IF(R252&lt;&gt;"",VLOOKUP(R252,'ESO zone constants'!$D$3:$H$10001,5,FALSE),""),"")</f>
        <v>144</v>
      </c>
      <c r="R252" t="str">
        <f>IF(AND(O252&lt;&gt;"",NOT(ISERROR(O252))),O252,
IF(AND(P252&lt;&gt;"",ISNUMBER(P252),P252&gt;0,NOT(ISNA(P252))),VLOOKUP(P252,'ESO zone constants'!$A$3:$D$9999,4,FALSE),
IF(AND(K252&lt;&gt;"",K252&gt;0,NOT(ISERROR(K252))),VLOOKUP(K252,'ESO dumped WayshrineInfo'!$K$3:$N$9994,4,FALSE),"")))</f>
        <v>Spindleclutch I</v>
      </c>
      <c r="T252" s="19" t="str">
        <f>IF(AND(S252&lt;&gt;"",NOT(ISERROR(S252))),S252,IF(Q252&lt;&gt;"",IF(NOT(ISERROR(VLOOKUP(Q252,'ESO Dungeon constants'!$D$3:$H$9999,5,FALSE))),VLOOKUP(Q252,'ESO Dungeon constants'!$D$3:$I$9999,6,FALSE),VLOOKUP(Q252,'ESO zone constants'!$H$3:$K$9987,4,FALSE)),""))</f>
        <v>DLC_BASE_GAME</v>
      </c>
      <c r="U252" s="3" t="str">
        <f>IF(T252&lt;&gt;"",VLOOKUP(T252,'LibSets constants'!$B$4:$C$1003,2,FALSE),"")</f>
        <v>Included in base game</v>
      </c>
      <c r="V252" s="33" t="s">
        <v>3356</v>
      </c>
      <c r="Y252" s="65">
        <v>936</v>
      </c>
      <c r="Z252" s="3">
        <f>IF(AND(G252&lt;&gt;"LIBSETS_SETTYPE_BATTLEGROUND",G252&lt;&gt;"LIBSETS_SETTYPE_SPECIAL"),
IF(AND(Y252&lt;&gt;"",ISNUMBER(Y252),NOT(ISNA(Y252))),Y252,
   IF(AND(L252&lt;&gt;"",ISNUMBER(L252),L252&gt;0,NOT(ISNA(L252))),VLOOKUP(L252,'ESO dumped WayshrineInfo'!$K$3:$L$9994,2,FALSE),"")
),"")</f>
        <v>936</v>
      </c>
      <c r="AA252" t="str">
        <f>IF(AND(Z252&lt;&gt;"",ISNUMBER(Z252),NOT(ISNA(Z252))),VLOOKUP(Z252,'ESO zone constants'!$A$3:$D$9999,4,FALSE),"")</f>
        <v>Spindleclutch II</v>
      </c>
      <c r="AB252" s="33" t="s">
        <v>3356</v>
      </c>
      <c r="AC252" s="43"/>
      <c r="AD252" s="43"/>
      <c r="AE252" s="43"/>
      <c r="AF252" s="3">
        <f>IF(AND(G252&lt;&gt;"LIBSETS_SETTYPE_BATTLEGROUND",G252&lt;&gt;"LIBSETS_SETTYPE_SPECIAL"),
IF(AND(AE252&lt;&gt;"",ISNUMBER(AE252),NOT(ISNA(AE252))),AE252,
   IF(AND(M252&lt;&gt;"",ISNUMBER(M252),M252&gt;0,NOT(ISNA(M252))),VLOOKUP(M252,'ESO dumped WayshrineInfo'!$K$3:$L$9994,2,FALSE),"")
),"")</f>
        <v>3</v>
      </c>
      <c r="AG252" t="str">
        <f>IF(AND(AF252&lt;&gt;"",ISNUMBER(AF252),NOT(ISNA(AF252))),VLOOKUP(AF252,'ESO zone constants'!$A$3:$D$9999,4,FALSE),"")</f>
        <v>Glenumbra</v>
      </c>
      <c r="AH252" s="96" t="s">
        <v>3356</v>
      </c>
      <c r="AI252" s="43"/>
      <c r="AJ252" s="43"/>
      <c r="AK252" s="3" t="str">
        <f>IF(AND(G252&lt;&gt;"LIBSETS_SETTYPE_BATTLEGROUND",G252&lt;&gt;"LIBSETS_SETTYPE_SPECIAL"),IF(AL252&lt;&gt;"",VLOOKUP(AL252,'ESO zone constants'!$D$3:$H$4953,5,FALSE),""),"")</f>
        <v/>
      </c>
      <c r="AM252" s="44"/>
      <c r="AN252" s="43"/>
      <c r="AO252" s="43"/>
      <c r="AP252" s="3" t="str">
        <f>IF(AND(G252&lt;&gt;"LIBSETS_SETTYPE_BATTLEGROUND",G252&lt;&gt;"LIBSETS_SETTYPE_SPECIAL"),IF(AQ252&lt;&gt;"",VLOOKUP(AQ252,'ESO zone constants'!$D$3:$H$4953,5,FALSE),""),"")</f>
        <v/>
      </c>
      <c r="AR252" s="44"/>
      <c r="AS252" s="43"/>
      <c r="AT252" s="43"/>
      <c r="AU252" s="3" t="str">
        <f>IF(AND(G252&lt;&gt;"LIBSETS_SETTYPE_BATTLEGROUND",G252&lt;&gt;"LIBSETS_SETTYPE_SPECIAL"),IF(AV252&lt;&gt;"",VLOOKUP(AV252,'ESO zone constants'!$D$3:$H$4953,5,FALSE),""),"")</f>
        <v/>
      </c>
      <c r="AW252" s="44"/>
      <c r="AX252" s="43"/>
      <c r="AY252" s="43"/>
      <c r="AZ252" s="83" t="s">
        <v>2667</v>
      </c>
      <c r="BA252" s="83"/>
      <c r="BB252" s="83"/>
      <c r="BC252" s="21" t="str">
        <f>IF(A252="???","--","")&amp;IF(F252&lt;&gt;"Not in the game (anymore)",IF(A252&lt;&gt;"",CONCATENATE("[",A252,"] = {wayshrines={")&amp;IF(K252&lt;&gt;"",CONCATENATE(K252,","),"")&amp;IF(L252&lt;&gt;"",CONCATENATE(L252,","),"")&amp;IF(M252&lt;&gt;"",CONCATENATE(M252,","),"")&amp;CONCATENATE("}")&amp;IF(VALUE(N252)&gt;0,CONCATENATE(", traitsNeeded=",N252),"")&amp;CONCATENATE(", dlcId=",IF(T252&lt;&gt;"",T252,"DLC_BASE_GAME")),""),"")</f>
        <v>[296] = {wayshrines={193,193,193,}, dlcId=DLC_BASE_GAME</v>
      </c>
      <c r="BD252" s="21" t="str">
        <f>IF(F252&lt;&gt;"Not in the game (anymore)",IF(A252&lt;&gt;"",IF(Q252&lt;&gt;"",CONCATENATE(", zoneIds={",Q252),"")&amp;IF(Z252&lt;&gt;"",CONCATENATE(",",Z252),"")&amp;IF(AF252&lt;&gt;"",CONCATENATE(",",AF252),"")&amp;IF(AK252&lt;&gt;"",CONCATENATE(",",AK252),"")&amp;IF(AP252&lt;&gt;"",CONCATENATE(",",AP252),"")&amp;IF(AU252&lt;&gt;"",CONCATENATE(",",AU252),"")&amp;IF(Q252&lt;&gt;"",CONCATENATE("}",""),"")&amp;IF(OR(I252="true",I252="false",I252&lt;&gt;""), CONCATENATE(", veteran=", I252), ""),""),"")</f>
        <v>, zoneIds={144,936,3}, veteran=false</v>
      </c>
      <c r="BE252" s="21" t="str">
        <f>IF(A252&lt;&gt;"",IF(F252&lt;&gt;"Not in the game (anymore)",IF(A252&lt;&gt;"",", setType="&amp;G252,"")&amp;IF(J252="true",", multiTrialSet=true",""),"")
&amp; IF(AND(H252&lt;&gt;"",ISNUMBER(H252)),", undauntedChestId=" &amp; H252,""),"")</f>
        <v>, setType=LIBSETS_SETTYPE_DUNGEON</v>
      </c>
      <c r="BF252" s="21" t="str">
        <f>IF(A252&lt;&gt;"",IF(F252&lt;&gt;"Not in the game (anymore)",IF(AZ252&lt;&gt;"",", isProcSetAllowedInPvP="&amp; AZ252,"")
&amp; IF(F252&lt;&gt;"Not in the game (anymore)",
  IF(V252&lt;&gt;"",", dropMechanic={"&amp;V252&amp;IF(AB252&lt;&gt;"",","&amp;AB252,"")&amp;IF(AH252&lt;&gt;"",","&amp;AH252,"")&amp;IF(AM252&lt;&gt;"",","&amp;AM252,"")&amp;IF(AR252&lt;&gt;"",","&amp;AR252,"")&amp;IF(AW252&lt;&gt;"",","&amp;AW252,"")&amp;"}"
     &amp;IF(OR(W252&lt;&gt;"",AC252&lt;&gt;"",AI252&lt;&gt;"",AN252&lt;&gt;"",AS252&lt;&gt;"",AX252&lt;&gt;"",X252&lt;&gt;"",AD252&lt;&gt;"",AJ252&lt;&gt;"",AO252&lt;&gt;"",AT252&lt;&gt;"",AY252&lt;&gt;""),", dropMechanicDropLocationNames={"
        &amp; IF(OR(W252&lt;&gt;"",AC252&lt;&gt;"",AI252&lt;&gt;"",AN252&lt;&gt;"",AS252&lt;&gt;"",AX252&lt;&gt;""),"['en']={"&amp;IF(W252&lt;&gt;"","'"&amp;W252&amp;"',","'',")&amp;IF(AC252&lt;&gt;"","'"&amp;AC252&amp;"',","'',")&amp;IF(AI252&lt;&gt;"","'"&amp;AI252&amp;"',","'',")&amp;IF(AN252&lt;&gt;"","'"&amp;AN252&amp;"',","'',")&amp;IF(AS252&lt;&gt;"","'"&amp;AS252&amp;"',","'',")&amp;IF(AX252&lt;&gt;"","'"&amp;AX252&amp;"',","'',")&amp;"},","")
        &amp; IF(OR(X252&lt;&gt;"",AD252&lt;&gt;"",AJ252&lt;&gt;"",AO252&lt;&gt;"",AT252&lt;&gt;"",AY252&lt;&gt;""),"['de']={"&amp;IF(X252&lt;&gt;"","'"&amp;X252&amp;"',","'',")&amp;IF(AD252&lt;&gt;"","'"&amp;AD252&amp;"',","'',")&amp;IF(AJ252&lt;&gt;"","'"&amp;AJ252&amp;"',","'',")&amp;IF(AO252&lt;&gt;"","'"&amp;AO252&amp;"',","'',")&amp;IF(AT252&lt;&gt;"","'"&amp;AT252&amp;"',","'',")&amp;IF(AY252&lt;&gt;"","'"&amp;AY252&amp;"',","'',")&amp;"},","")
     &amp; "}",""),"")),""),"")</f>
        <v>, dropMechanic={LIBSETS_DROP_MECHANIC_GROUP_DUNGEON_BOSS,LIBSETS_DROP_MECHANIC_GROUP_DUNGEON_BOSS,LIBSETS_DROP_MECHANIC_GROUP_DUNGEON_BOSS}</v>
      </c>
      <c r="BG252" s="21" t="str">
        <f>IF(A252&lt;&gt;"",IF(F252&lt;&gt;"Not in the game (anymore)",
IF(OR(BA252&lt;&gt;"",BB252&lt;&gt;""),", addTooltip={" &amp; IF(BA252&lt;&gt;"","['en']='"&amp; BA252 &amp; "',","")  &amp; IF(AND(BA252&lt;&gt;"",BA252&lt;&gt;BB252), IF(BB252&lt;&gt;"","['de']='"&amp; BB252 &amp; "',",""),"") &amp; "},","")
&amp; "},"
&amp; IF(C252&lt;&gt;"",CONCATENATE(" --",C252," / ",B252,"   [",IF(R252&lt;&gt;"",R252,""),IF(AA252&lt;&gt;"",", "&amp;AA252,""),IF(AG252&lt;&gt;"",", "&amp;AG252,""),IF(AL252&lt;&gt;"",", "&amp;AL252,""),IF(AQ252&lt;&gt;"",", "&amp;AQ252,""),IF(AV252&lt;&gt;"",", "&amp;AV252,""),"]")),""),"")</f>
        <v>}, --Spelunker / Höhlenforscher   [Spindleclutch I, Spindleclutch II, Glenumbra]</v>
      </c>
    </row>
    <row r="253" spans="1:59" x14ac:dyDescent="0.25">
      <c r="A253" s="12">
        <v>297</v>
      </c>
      <c r="B253" t="s">
        <v>1114</v>
      </c>
      <c r="C253" t="s">
        <v>1115</v>
      </c>
      <c r="D253" s="3">
        <f>A253</f>
        <v>297</v>
      </c>
      <c r="G253" s="8" t="s">
        <v>1477</v>
      </c>
      <c r="I253" t="s">
        <v>91</v>
      </c>
      <c r="J253" t="s">
        <v>91</v>
      </c>
      <c r="K253">
        <v>98</v>
      </c>
      <c r="L253">
        <v>98</v>
      </c>
      <c r="M253">
        <v>98</v>
      </c>
      <c r="O253" s="65" t="s">
        <v>51</v>
      </c>
      <c r="Q253" s="3">
        <f>IF(AND(G253&lt;&gt;"LIBSETS_SETTYPE_BATTLEGROUND",G253&lt;&gt;"LIBSETS_SETTYPE_SPECIAL"), IF(R253&lt;&gt;"",VLOOKUP(R253,'ESO zone constants'!$D$3:$H$10001,5,FALSE),""),"")</f>
        <v>283</v>
      </c>
      <c r="R253" t="str">
        <f>IF(AND(O253&lt;&gt;"",NOT(ISERROR(O253))),O253,
IF(AND(P253&lt;&gt;"",ISNUMBER(P253),P253&gt;0,NOT(ISNA(P253))),VLOOKUP(P253,'ESO zone constants'!$A$3:$D$9999,4,FALSE),
IF(AND(K253&lt;&gt;"",K253&gt;0,NOT(ISERROR(K253))),VLOOKUP(K253,'ESO dumped WayshrineInfo'!$K$3:$N$9994,4,FALSE),"")))</f>
        <v>Fungal Grotto I</v>
      </c>
      <c r="T253" s="19" t="str">
        <f>IF(AND(S253&lt;&gt;"",NOT(ISERROR(S253))),S253,IF(Q253&lt;&gt;"",IF(NOT(ISERROR(VLOOKUP(Q253,'ESO Dungeon constants'!$D$3:$H$9999,5,FALSE))),VLOOKUP(Q253,'ESO Dungeon constants'!$D$3:$I$9999,6,FALSE),VLOOKUP(Q253,'ESO zone constants'!$H$3:$K$9987,4,FALSE)),""))</f>
        <v>DLC_BASE_GAME</v>
      </c>
      <c r="U253" s="3" t="str">
        <f>IF(T253&lt;&gt;"",VLOOKUP(T253,'LibSets constants'!$B$4:$C$1003,2,FALSE),"")</f>
        <v>Included in base game</v>
      </c>
      <c r="V253" s="33" t="s">
        <v>3356</v>
      </c>
      <c r="Y253" s="65">
        <v>934</v>
      </c>
      <c r="Z253" s="3">
        <f>IF(AND(G253&lt;&gt;"LIBSETS_SETTYPE_BATTLEGROUND",G253&lt;&gt;"LIBSETS_SETTYPE_SPECIAL"),
IF(AND(Y253&lt;&gt;"",ISNUMBER(Y253),NOT(ISNA(Y253))),Y253,
   IF(AND(L253&lt;&gt;"",ISNUMBER(L253),L253&gt;0,NOT(ISNA(L253))),VLOOKUP(L253,'ESO dumped WayshrineInfo'!$K$3:$L$9994,2,FALSE),"")
),"")</f>
        <v>934</v>
      </c>
      <c r="AA253" t="str">
        <f>IF(AND(Z253&lt;&gt;"",ISNUMBER(Z253),NOT(ISNA(Z253))),VLOOKUP(Z253,'ESO zone constants'!$A$3:$D$9999,4,FALSE),"")</f>
        <v>Fungal Grotto II</v>
      </c>
      <c r="AB253" s="33" t="s">
        <v>3356</v>
      </c>
      <c r="AC253" s="43"/>
      <c r="AD253" s="43"/>
      <c r="AE253" s="43"/>
      <c r="AF253" s="3">
        <f>IF(AND(G253&lt;&gt;"LIBSETS_SETTYPE_BATTLEGROUND",G253&lt;&gt;"LIBSETS_SETTYPE_SPECIAL"),
IF(AND(AE253&lt;&gt;"",ISNUMBER(AE253),NOT(ISNA(AE253))),AE253,
   IF(AND(M253&lt;&gt;"",ISNUMBER(M253),M253&gt;0,NOT(ISNA(M253))),VLOOKUP(M253,'ESO dumped WayshrineInfo'!$K$3:$L$9994,2,FALSE),"")
),"")</f>
        <v>41</v>
      </c>
      <c r="AG253" t="str">
        <f>IF(AND(AF253&lt;&gt;"",ISNUMBER(AF253),NOT(ISNA(AF253))),VLOOKUP(AF253,'ESO zone constants'!$A$3:$D$9999,4,FALSE),"")</f>
        <v>Stonefalls</v>
      </c>
      <c r="AH253" s="96" t="s">
        <v>3356</v>
      </c>
      <c r="AI253" s="43"/>
      <c r="AJ253" s="43"/>
      <c r="AK253" s="3" t="str">
        <f>IF(AND(G253&lt;&gt;"LIBSETS_SETTYPE_BATTLEGROUND",G253&lt;&gt;"LIBSETS_SETTYPE_SPECIAL"),IF(AL253&lt;&gt;"",VLOOKUP(AL253,'ESO zone constants'!$D$3:$H$4953,5,FALSE),""),"")</f>
        <v/>
      </c>
      <c r="AM253" s="44"/>
      <c r="AN253" s="43"/>
      <c r="AO253" s="43"/>
      <c r="AP253" s="3" t="str">
        <f>IF(AND(G253&lt;&gt;"LIBSETS_SETTYPE_BATTLEGROUND",G253&lt;&gt;"LIBSETS_SETTYPE_SPECIAL"),IF(AQ253&lt;&gt;"",VLOOKUP(AQ253,'ESO zone constants'!$D$3:$H$4953,5,FALSE),""),"")</f>
        <v/>
      </c>
      <c r="AR253" s="44"/>
      <c r="AS253" s="43"/>
      <c r="AT253" s="43"/>
      <c r="AU253" s="3" t="str">
        <f>IF(AND(G253&lt;&gt;"LIBSETS_SETTYPE_BATTLEGROUND",G253&lt;&gt;"LIBSETS_SETTYPE_SPECIAL"),IF(AV253&lt;&gt;"",VLOOKUP(AV253,'ESO zone constants'!$D$3:$H$4953,5,FALSE),""),"")</f>
        <v/>
      </c>
      <c r="AW253" s="44"/>
      <c r="AX253" s="43"/>
      <c r="AY253" s="43"/>
      <c r="AZ253" s="83" t="s">
        <v>2668</v>
      </c>
      <c r="BA253" s="83"/>
      <c r="BB253" s="83"/>
      <c r="BC253" s="21" t="str">
        <f>IF(A253="???","--","")&amp;IF(F253&lt;&gt;"Not in the game (anymore)",IF(A253&lt;&gt;"",CONCATENATE("[",A253,"] = {wayshrines={")&amp;IF(K253&lt;&gt;"",CONCATENATE(K253,","),"")&amp;IF(L253&lt;&gt;"",CONCATENATE(L253,","),"")&amp;IF(M253&lt;&gt;"",CONCATENATE(M253,","),"")&amp;CONCATENATE("}")&amp;IF(VALUE(N253)&gt;0,CONCATENATE(", traitsNeeded=",N253),"")&amp;CONCATENATE(", dlcId=",IF(T253&lt;&gt;"",T253,"DLC_BASE_GAME")),""),"")</f>
        <v>[297] = {wayshrines={98,98,98,}, dlcId=DLC_BASE_GAME</v>
      </c>
      <c r="BD253" s="21" t="str">
        <f>IF(F253&lt;&gt;"Not in the game (anymore)",IF(A253&lt;&gt;"",IF(Q253&lt;&gt;"",CONCATENATE(", zoneIds={",Q253),"")&amp;IF(Z253&lt;&gt;"",CONCATENATE(",",Z253),"")&amp;IF(AF253&lt;&gt;"",CONCATENATE(",",AF253),"")&amp;IF(AK253&lt;&gt;"",CONCATENATE(",",AK253),"")&amp;IF(AP253&lt;&gt;"",CONCATENATE(",",AP253),"")&amp;IF(AU253&lt;&gt;"",CONCATENATE(",",AU253),"")&amp;IF(Q253&lt;&gt;"",CONCATENATE("}",""),"")&amp;IF(OR(I253="true",I253="false",I253&lt;&gt;""), CONCATENATE(", veteran=", I253), ""),""),"")</f>
        <v>, zoneIds={283,934,41}, veteran=false</v>
      </c>
      <c r="BE253" s="21" t="str">
        <f>IF(A253&lt;&gt;"",IF(F253&lt;&gt;"Not in the game (anymore)",IF(A253&lt;&gt;"",", setType="&amp;G253,"")&amp;IF(J253="true",", multiTrialSet=true",""),"")
&amp; IF(AND(H253&lt;&gt;"",ISNUMBER(H253)),", undauntedChestId=" &amp; H253,""),"")</f>
        <v>, setType=LIBSETS_SETTYPE_DUNGEON</v>
      </c>
      <c r="BF253" s="21" t="str">
        <f>IF(A253&lt;&gt;"",IF(F253&lt;&gt;"Not in the game (anymore)",IF(AZ253&lt;&gt;"",", isProcSetAllowedInPvP="&amp; AZ253,"")
&amp; IF(F253&lt;&gt;"Not in the game (anymore)",
  IF(V253&lt;&gt;"",", dropMechanic={"&amp;V253&amp;IF(AB253&lt;&gt;"",","&amp;AB253,"")&amp;IF(AH253&lt;&gt;"",","&amp;AH253,"")&amp;IF(AM253&lt;&gt;"",","&amp;AM253,"")&amp;IF(AR253&lt;&gt;"",","&amp;AR253,"")&amp;IF(AW253&lt;&gt;"",","&amp;AW253,"")&amp;"}"
     &amp;IF(OR(W253&lt;&gt;"",AC253&lt;&gt;"",AI253&lt;&gt;"",AN253&lt;&gt;"",AS253&lt;&gt;"",AX253&lt;&gt;"",X253&lt;&gt;"",AD253&lt;&gt;"",AJ253&lt;&gt;"",AO253&lt;&gt;"",AT253&lt;&gt;"",AY253&lt;&gt;""),", dropMechanicDropLocationNames={"
        &amp; IF(OR(W253&lt;&gt;"",AC253&lt;&gt;"",AI253&lt;&gt;"",AN253&lt;&gt;"",AS253&lt;&gt;"",AX253&lt;&gt;""),"['en']={"&amp;IF(W253&lt;&gt;"","'"&amp;W253&amp;"',","'',")&amp;IF(AC253&lt;&gt;"","'"&amp;AC253&amp;"',","'',")&amp;IF(AI253&lt;&gt;"","'"&amp;AI253&amp;"',","'',")&amp;IF(AN253&lt;&gt;"","'"&amp;AN253&amp;"',","'',")&amp;IF(AS253&lt;&gt;"","'"&amp;AS253&amp;"',","'',")&amp;IF(AX253&lt;&gt;"","'"&amp;AX253&amp;"',","'',")&amp;"},","")
        &amp; IF(OR(X253&lt;&gt;"",AD253&lt;&gt;"",AJ253&lt;&gt;"",AO253&lt;&gt;"",AT253&lt;&gt;"",AY253&lt;&gt;""),"['de']={"&amp;IF(X253&lt;&gt;"","'"&amp;X253&amp;"',","'',")&amp;IF(AD253&lt;&gt;"","'"&amp;AD253&amp;"',","'',")&amp;IF(AJ253&lt;&gt;"","'"&amp;AJ253&amp;"',","'',")&amp;IF(AO253&lt;&gt;"","'"&amp;AO253&amp;"',","'',")&amp;IF(AT253&lt;&gt;"","'"&amp;AT253&amp;"',","'',")&amp;IF(AY253&lt;&gt;"","'"&amp;AY253&amp;"',","'',")&amp;"},","")
     &amp; "}",""),"")),""),"")</f>
        <v>, isProcSetAllowedInPvP=1, dropMechanic={LIBSETS_DROP_MECHANIC_GROUP_DUNGEON_BOSS,LIBSETS_DROP_MECHANIC_GROUP_DUNGEON_BOSS,LIBSETS_DROP_MECHANIC_GROUP_DUNGEON_BOSS}</v>
      </c>
      <c r="BG253" s="21" t="str">
        <f>IF(A253&lt;&gt;"",IF(F253&lt;&gt;"Not in the game (anymore)",
IF(OR(BA253&lt;&gt;"",BB253&lt;&gt;""),", addTooltip={" &amp; IF(BA253&lt;&gt;"","['en']='"&amp; BA253 &amp; "',","")  &amp; IF(AND(BA253&lt;&gt;"",BA253&lt;&gt;BB253), IF(BB253&lt;&gt;"","['de']='"&amp; BB253 &amp; "',",""),"") &amp; "},","")
&amp; "},"
&amp; IF(C253&lt;&gt;"",CONCATENATE(" --",C253," / ",B253,"   [",IF(R253&lt;&gt;"",R253,""),IF(AA253&lt;&gt;"",", "&amp;AA253,""),IF(AG253&lt;&gt;"",", "&amp;AG253,""),IF(AL253&lt;&gt;"",", "&amp;AL253,""),IF(AQ253&lt;&gt;"",", "&amp;AQ253,""),IF(AV253&lt;&gt;"",", "&amp;AV253,""),"]")),""),"")</f>
        <v>}, --Spider Cultist Cowl / Spinnenkultistenkutte   [Fungal Grotto I, Fungal Grotto II, Stonefalls]</v>
      </c>
    </row>
    <row r="254" spans="1:59" x14ac:dyDescent="0.25">
      <c r="A254" s="12">
        <v>298</v>
      </c>
      <c r="B254" t="s">
        <v>1116</v>
      </c>
      <c r="C254" t="s">
        <v>1117</v>
      </c>
      <c r="D254" s="3">
        <f>A254</f>
        <v>298</v>
      </c>
      <c r="G254" s="8" t="s">
        <v>1477</v>
      </c>
      <c r="I254" t="s">
        <v>91</v>
      </c>
      <c r="J254" t="s">
        <v>91</v>
      </c>
      <c r="K254">
        <v>191</v>
      </c>
      <c r="L254">
        <v>191</v>
      </c>
      <c r="M254">
        <v>191</v>
      </c>
      <c r="O254" s="65" t="s">
        <v>43</v>
      </c>
      <c r="Q254" s="3">
        <f>IF(AND(G254&lt;&gt;"LIBSETS_SETTYPE_BATTLEGROUND",G254&lt;&gt;"LIBSETS_SETTYPE_SPECIAL"), IF(R254&lt;&gt;"",VLOOKUP(R254,'ESO zone constants'!$D$3:$H$10001,5,FALSE),""),"")</f>
        <v>126</v>
      </c>
      <c r="R254" t="str">
        <f>IF(AND(O254&lt;&gt;"",NOT(ISERROR(O254))),O254,
IF(AND(P254&lt;&gt;"",ISNUMBER(P254),P254&gt;0,NOT(ISNA(P254))),VLOOKUP(P254,'ESO zone constants'!$A$3:$D$9999,4,FALSE),
IF(AND(K254&lt;&gt;"",K254&gt;0,NOT(ISERROR(K254))),VLOOKUP(K254,'ESO dumped WayshrineInfo'!$K$3:$N$9994,4,FALSE),"")))</f>
        <v>Elden Hollow I</v>
      </c>
      <c r="T254" s="19" t="str">
        <f>IF(AND(S254&lt;&gt;"",NOT(ISERROR(S254))),S254,IF(Q254&lt;&gt;"",IF(NOT(ISERROR(VLOOKUP(Q254,'ESO Dungeon constants'!$D$3:$H$9999,5,FALSE))),VLOOKUP(Q254,'ESO Dungeon constants'!$D$3:$I$9999,6,FALSE),VLOOKUP(Q254,'ESO zone constants'!$H$3:$K$9987,4,FALSE)),""))</f>
        <v>DLC_BASE_GAME</v>
      </c>
      <c r="U254" s="3" t="str">
        <f>IF(T254&lt;&gt;"",VLOOKUP(T254,'LibSets constants'!$B$4:$C$1003,2,FALSE),"")</f>
        <v>Included in base game</v>
      </c>
      <c r="V254" s="33" t="s">
        <v>3356</v>
      </c>
      <c r="Y254" s="65">
        <v>931</v>
      </c>
      <c r="Z254" s="3">
        <f>IF(AND(G254&lt;&gt;"LIBSETS_SETTYPE_BATTLEGROUND",G254&lt;&gt;"LIBSETS_SETTYPE_SPECIAL"),
IF(AND(Y254&lt;&gt;"",ISNUMBER(Y254),NOT(ISNA(Y254))),Y254,
   IF(AND(L254&lt;&gt;"",ISNUMBER(L254),L254&gt;0,NOT(ISNA(L254))),VLOOKUP(L254,'ESO dumped WayshrineInfo'!$K$3:$L$9994,2,FALSE),"")
),"")</f>
        <v>931</v>
      </c>
      <c r="AA254" t="str">
        <f>IF(AND(Z254&lt;&gt;"",ISNUMBER(Z254),NOT(ISNA(Z254))),VLOOKUP(Z254,'ESO zone constants'!$A$3:$D$9999,4,FALSE),"")</f>
        <v>Elden Hollow II</v>
      </c>
      <c r="AB254" s="33" t="s">
        <v>3356</v>
      </c>
      <c r="AC254" s="43"/>
      <c r="AD254" s="43"/>
      <c r="AE254" s="43"/>
      <c r="AF254" s="3">
        <f>IF(AND(G254&lt;&gt;"LIBSETS_SETTYPE_BATTLEGROUND",G254&lt;&gt;"LIBSETS_SETTYPE_SPECIAL"),
IF(AND(AE254&lt;&gt;"",ISNUMBER(AE254),NOT(ISNA(AE254))),AE254,
   IF(AND(M254&lt;&gt;"",ISNUMBER(M254),M254&gt;0,NOT(ISNA(M254))),VLOOKUP(M254,'ESO dumped WayshrineInfo'!$K$3:$L$9994,2,FALSE),"")
),"")</f>
        <v>383</v>
      </c>
      <c r="AG254" t="str">
        <f>IF(AND(AF254&lt;&gt;"",ISNUMBER(AF254),NOT(ISNA(AF254))),VLOOKUP(AF254,'ESO zone constants'!$A$3:$D$9999,4,FALSE),"")</f>
        <v>Grahtwood</v>
      </c>
      <c r="AH254" s="96" t="s">
        <v>3356</v>
      </c>
      <c r="AI254" s="43"/>
      <c r="AJ254" s="43"/>
      <c r="AK254" s="3" t="str">
        <f>IF(AND(G254&lt;&gt;"LIBSETS_SETTYPE_BATTLEGROUND",G254&lt;&gt;"LIBSETS_SETTYPE_SPECIAL"),IF(AL254&lt;&gt;"",VLOOKUP(AL254,'ESO zone constants'!$D$3:$H$4953,5,FALSE),""),"")</f>
        <v/>
      </c>
      <c r="AM254" s="44"/>
      <c r="AN254" s="43"/>
      <c r="AO254" s="43"/>
      <c r="AP254" s="3" t="str">
        <f>IF(AND(G254&lt;&gt;"LIBSETS_SETTYPE_BATTLEGROUND",G254&lt;&gt;"LIBSETS_SETTYPE_SPECIAL"),IF(AQ254&lt;&gt;"",VLOOKUP(AQ254,'ESO zone constants'!$D$3:$H$4953,5,FALSE),""),"")</f>
        <v/>
      </c>
      <c r="AR254" s="44"/>
      <c r="AS254" s="43"/>
      <c r="AT254" s="43"/>
      <c r="AU254" s="3" t="str">
        <f>IF(AND(G254&lt;&gt;"LIBSETS_SETTYPE_BATTLEGROUND",G254&lt;&gt;"LIBSETS_SETTYPE_SPECIAL"),IF(AV254&lt;&gt;"",VLOOKUP(AV254,'ESO zone constants'!$D$3:$H$4953,5,FALSE),""),"")</f>
        <v/>
      </c>
      <c r="AW254" s="44"/>
      <c r="AX254" s="43"/>
      <c r="AY254" s="43"/>
      <c r="AZ254" s="83" t="s">
        <v>2668</v>
      </c>
      <c r="BA254" s="83"/>
      <c r="BB254" s="83"/>
      <c r="BC254" s="21" t="str">
        <f>IF(A254="???","--","")&amp;IF(F254&lt;&gt;"Not in the game (anymore)",IF(A254&lt;&gt;"",CONCATENATE("[",A254,"] = {wayshrines={")&amp;IF(K254&lt;&gt;"",CONCATENATE(K254,","),"")&amp;IF(L254&lt;&gt;"",CONCATENATE(L254,","),"")&amp;IF(M254&lt;&gt;"",CONCATENATE(M254,","),"")&amp;CONCATENATE("}")&amp;IF(VALUE(N254)&gt;0,CONCATENATE(", traitsNeeded=",N254),"")&amp;CONCATENATE(", dlcId=",IF(T254&lt;&gt;"",T254,"DLC_BASE_GAME")),""),"")</f>
        <v>[298] = {wayshrines={191,191,191,}, dlcId=DLC_BASE_GAME</v>
      </c>
      <c r="BD254" s="21" t="str">
        <f>IF(F254&lt;&gt;"Not in the game (anymore)",IF(A254&lt;&gt;"",IF(Q254&lt;&gt;"",CONCATENATE(", zoneIds={",Q254),"")&amp;IF(Z254&lt;&gt;"",CONCATENATE(",",Z254),"")&amp;IF(AF254&lt;&gt;"",CONCATENATE(",",AF254),"")&amp;IF(AK254&lt;&gt;"",CONCATENATE(",",AK254),"")&amp;IF(AP254&lt;&gt;"",CONCATENATE(",",AP254),"")&amp;IF(AU254&lt;&gt;"",CONCATENATE(",",AU254),"")&amp;IF(Q254&lt;&gt;"",CONCATENATE("}",""),"")&amp;IF(OR(I254="true",I254="false",I254&lt;&gt;""), CONCATENATE(", veteran=", I254), ""),""),"")</f>
        <v>, zoneIds={126,931,383}, veteran=false</v>
      </c>
      <c r="BE254" s="21" t="str">
        <f>IF(A254&lt;&gt;"",IF(F254&lt;&gt;"Not in the game (anymore)",IF(A254&lt;&gt;"",", setType="&amp;G254,"")&amp;IF(J254="true",", multiTrialSet=true",""),"")
&amp; IF(AND(H254&lt;&gt;"",ISNUMBER(H254)),", undauntedChestId=" &amp; H254,""),"")</f>
        <v>, setType=LIBSETS_SETTYPE_DUNGEON</v>
      </c>
      <c r="BF254" s="21" t="str">
        <f>IF(A254&lt;&gt;"",IF(F254&lt;&gt;"Not in the game (anymore)",IF(AZ254&lt;&gt;"",", isProcSetAllowedInPvP="&amp; AZ254,"")
&amp; IF(F254&lt;&gt;"Not in the game (anymore)",
  IF(V254&lt;&gt;"",", dropMechanic={"&amp;V254&amp;IF(AB254&lt;&gt;"",","&amp;AB254,"")&amp;IF(AH254&lt;&gt;"",","&amp;AH254,"")&amp;IF(AM254&lt;&gt;"",","&amp;AM254,"")&amp;IF(AR254&lt;&gt;"",","&amp;AR254,"")&amp;IF(AW254&lt;&gt;"",","&amp;AW254,"")&amp;"}"
     &amp;IF(OR(W254&lt;&gt;"",AC254&lt;&gt;"",AI254&lt;&gt;"",AN254&lt;&gt;"",AS254&lt;&gt;"",AX254&lt;&gt;"",X254&lt;&gt;"",AD254&lt;&gt;"",AJ254&lt;&gt;"",AO254&lt;&gt;"",AT254&lt;&gt;"",AY254&lt;&gt;""),", dropMechanicDropLocationNames={"
        &amp; IF(OR(W254&lt;&gt;"",AC254&lt;&gt;"",AI254&lt;&gt;"",AN254&lt;&gt;"",AS254&lt;&gt;"",AX254&lt;&gt;""),"['en']={"&amp;IF(W254&lt;&gt;"","'"&amp;W254&amp;"',","'',")&amp;IF(AC254&lt;&gt;"","'"&amp;AC254&amp;"',","'',")&amp;IF(AI254&lt;&gt;"","'"&amp;AI254&amp;"',","'',")&amp;IF(AN254&lt;&gt;"","'"&amp;AN254&amp;"',","'',")&amp;IF(AS254&lt;&gt;"","'"&amp;AS254&amp;"',","'',")&amp;IF(AX254&lt;&gt;"","'"&amp;AX254&amp;"',","'',")&amp;"},","")
        &amp; IF(OR(X254&lt;&gt;"",AD254&lt;&gt;"",AJ254&lt;&gt;"",AO254&lt;&gt;"",AT254&lt;&gt;"",AY254&lt;&gt;""),"['de']={"&amp;IF(X254&lt;&gt;"","'"&amp;X254&amp;"',","'',")&amp;IF(AD254&lt;&gt;"","'"&amp;AD254&amp;"',","'',")&amp;IF(AJ254&lt;&gt;"","'"&amp;AJ254&amp;"',","'',")&amp;IF(AO254&lt;&gt;"","'"&amp;AO254&amp;"',","'',")&amp;IF(AT254&lt;&gt;"","'"&amp;AT254&amp;"',","'',")&amp;IF(AY254&lt;&gt;"","'"&amp;AY254&amp;"',","'',")&amp;"},","")
     &amp; "}",""),"")),""),"")</f>
        <v>, isProcSetAllowedInPvP=1, dropMechanic={LIBSETS_DROP_MECHANIC_GROUP_DUNGEON_BOSS,LIBSETS_DROP_MECHANIC_GROUP_DUNGEON_BOSS,LIBSETS_DROP_MECHANIC_GROUP_DUNGEON_BOSS}</v>
      </c>
      <c r="BG254" s="21" t="str">
        <f>IF(A254&lt;&gt;"",IF(F254&lt;&gt;"Not in the game (anymore)",
IF(OR(BA254&lt;&gt;"",BB254&lt;&gt;""),", addTooltip={" &amp; IF(BA254&lt;&gt;"","['en']='"&amp; BA254 &amp; "',","")  &amp; IF(AND(BA254&lt;&gt;"",BA254&lt;&gt;BB254), IF(BB254&lt;&gt;"","['de']='"&amp; BB254 &amp; "',",""),"") &amp; "},","")
&amp; "},"
&amp; IF(C254&lt;&gt;"",CONCATENATE(" --",C254," / ",B254,"   [",IF(R254&lt;&gt;"",R254,""),IF(AA254&lt;&gt;"",", "&amp;AA254,""),IF(AG254&lt;&gt;"",", "&amp;AG254,""),IF(AL254&lt;&gt;"",", "&amp;AL254,""),IF(AQ254&lt;&gt;"",", "&amp;AQ254,""),IF(AV254&lt;&gt;"",", "&amp;AV254,""),"]")),""),"")</f>
        <v>}, --Light Speaker / Lichtsprecher   [Elden Hollow I, Elden Hollow II, Grahtwood]</v>
      </c>
    </row>
    <row r="255" spans="1:59" x14ac:dyDescent="0.25">
      <c r="A255" s="12">
        <v>299</v>
      </c>
      <c r="B255" t="s">
        <v>1118</v>
      </c>
      <c r="C255" t="s">
        <v>1119</v>
      </c>
      <c r="D255" s="3">
        <f>A255</f>
        <v>299</v>
      </c>
      <c r="G255" s="8" t="s">
        <v>1477</v>
      </c>
      <c r="I255" t="s">
        <v>91</v>
      </c>
      <c r="J255" t="s">
        <v>91</v>
      </c>
      <c r="K255">
        <v>189</v>
      </c>
      <c r="L255">
        <v>189</v>
      </c>
      <c r="M255">
        <v>189</v>
      </c>
      <c r="O255" s="65" t="s">
        <v>62</v>
      </c>
      <c r="Q255" s="3">
        <f>IF(AND(G255&lt;&gt;"LIBSETS_SETTYPE_BATTLEGROUND",G255&lt;&gt;"LIBSETS_SETTYPE_SPECIAL"), IF(R255&lt;&gt;"",VLOOKUP(R255,'ESO zone constants'!$D$3:$H$10001,5,FALSE),""),"")</f>
        <v>146</v>
      </c>
      <c r="R255" t="str">
        <f>IF(AND(O255&lt;&gt;"",NOT(ISERROR(O255))),O255,
IF(AND(P255&lt;&gt;"",ISNUMBER(P255),P255&gt;0,NOT(ISNA(P255))),VLOOKUP(P255,'ESO zone constants'!$A$3:$D$9999,4,FALSE),
IF(AND(K255&lt;&gt;"",K255&gt;0,NOT(ISERROR(K255))),VLOOKUP(K255,'ESO dumped WayshrineInfo'!$K$3:$N$9994,4,FALSE),"")))</f>
        <v>Wayrest Sewers I</v>
      </c>
      <c r="T255" s="19" t="str">
        <f>IF(AND(S255&lt;&gt;"",NOT(ISERROR(S255))),S255,IF(Q255&lt;&gt;"",IF(NOT(ISERROR(VLOOKUP(Q255,'ESO Dungeon constants'!$D$3:$H$9999,5,FALSE))),VLOOKUP(Q255,'ESO Dungeon constants'!$D$3:$I$9999,6,FALSE),VLOOKUP(Q255,'ESO zone constants'!$H$3:$K$9987,4,FALSE)),""))</f>
        <v>DLC_BASE_GAME</v>
      </c>
      <c r="U255" s="3" t="str">
        <f>IF(T255&lt;&gt;"",VLOOKUP(T255,'LibSets constants'!$B$4:$C$1003,2,FALSE),"")</f>
        <v>Included in base game</v>
      </c>
      <c r="V255" s="33" t="s">
        <v>3356</v>
      </c>
      <c r="Y255" s="65">
        <v>933</v>
      </c>
      <c r="Z255" s="3">
        <f>IF(AND(G255&lt;&gt;"LIBSETS_SETTYPE_BATTLEGROUND",G255&lt;&gt;"LIBSETS_SETTYPE_SPECIAL"),
IF(AND(Y255&lt;&gt;"",ISNUMBER(Y255),NOT(ISNA(Y255))),Y255,
   IF(AND(L255&lt;&gt;"",ISNUMBER(L255),L255&gt;0,NOT(ISNA(L255))),VLOOKUP(L255,'ESO dumped WayshrineInfo'!$K$3:$L$9994,2,FALSE),"")
),"")</f>
        <v>933</v>
      </c>
      <c r="AA255" t="str">
        <f>IF(AND(Z255&lt;&gt;"",ISNUMBER(Z255),NOT(ISNA(Z255))),VLOOKUP(Z255,'ESO zone constants'!$A$3:$D$9999,4,FALSE),"")</f>
        <v>Wayrest Sewers II</v>
      </c>
      <c r="AB255" s="33" t="s">
        <v>3356</v>
      </c>
      <c r="AC255" s="43"/>
      <c r="AD255" s="43"/>
      <c r="AE255" s="43"/>
      <c r="AF255" s="3">
        <f>IF(AND(G255&lt;&gt;"LIBSETS_SETTYPE_BATTLEGROUND",G255&lt;&gt;"LIBSETS_SETTYPE_SPECIAL"),
IF(AND(AE255&lt;&gt;"",ISNUMBER(AE255),NOT(ISNA(AE255))),AE255,
   IF(AND(M255&lt;&gt;"",ISNUMBER(M255),M255&gt;0,NOT(ISNA(M255))),VLOOKUP(M255,'ESO dumped WayshrineInfo'!$K$3:$L$9994,2,FALSE),"")
),"")</f>
        <v>19</v>
      </c>
      <c r="AG255" t="str">
        <f>IF(AND(AF255&lt;&gt;"",ISNUMBER(AF255),NOT(ISNA(AF255))),VLOOKUP(AF255,'ESO zone constants'!$A$3:$D$9999,4,FALSE),"")</f>
        <v>Stormhaven</v>
      </c>
      <c r="AH255" s="96" t="s">
        <v>3356</v>
      </c>
      <c r="AI255" s="43"/>
      <c r="AJ255" s="43"/>
      <c r="AK255" s="3" t="str">
        <f>IF(AND(G255&lt;&gt;"LIBSETS_SETTYPE_BATTLEGROUND",G255&lt;&gt;"LIBSETS_SETTYPE_SPECIAL"),IF(AL255&lt;&gt;"",VLOOKUP(AL255,'ESO zone constants'!$D$3:$H$4953,5,FALSE),""),"")</f>
        <v/>
      </c>
      <c r="AM255" s="44"/>
      <c r="AN255" s="43"/>
      <c r="AO255" s="43"/>
      <c r="AP255" s="3" t="str">
        <f>IF(AND(G255&lt;&gt;"LIBSETS_SETTYPE_BATTLEGROUND",G255&lt;&gt;"LIBSETS_SETTYPE_SPECIAL"),IF(AQ255&lt;&gt;"",VLOOKUP(AQ255,'ESO zone constants'!$D$3:$H$4953,5,FALSE),""),"")</f>
        <v/>
      </c>
      <c r="AR255" s="44"/>
      <c r="AS255" s="43"/>
      <c r="AT255" s="43"/>
      <c r="AU255" s="3" t="str">
        <f>IF(AND(G255&lt;&gt;"LIBSETS_SETTYPE_BATTLEGROUND",G255&lt;&gt;"LIBSETS_SETTYPE_SPECIAL"),IF(AV255&lt;&gt;"",VLOOKUP(AV255,'ESO zone constants'!$D$3:$H$4953,5,FALSE),""),"")</f>
        <v/>
      </c>
      <c r="AW255" s="44"/>
      <c r="AX255" s="43"/>
      <c r="AY255" s="43"/>
      <c r="AZ255" s="83" t="s">
        <v>2667</v>
      </c>
      <c r="BA255" s="83"/>
      <c r="BB255" s="83"/>
      <c r="BC255" s="21" t="str">
        <f>IF(A255="???","--","")&amp;IF(F255&lt;&gt;"Not in the game (anymore)",IF(A255&lt;&gt;"",CONCATENATE("[",A255,"] = {wayshrines={")&amp;IF(K255&lt;&gt;"",CONCATENATE(K255,","),"")&amp;IF(L255&lt;&gt;"",CONCATENATE(L255,","),"")&amp;IF(M255&lt;&gt;"",CONCATENATE(M255,","),"")&amp;CONCATENATE("}")&amp;IF(VALUE(N255)&gt;0,CONCATENATE(", traitsNeeded=",N255),"")&amp;CONCATENATE(", dlcId=",IF(T255&lt;&gt;"",T255,"DLC_BASE_GAME")),""),"")</f>
        <v>[299] = {wayshrines={189,189,189,}, dlcId=DLC_BASE_GAME</v>
      </c>
      <c r="BD255" s="21" t="str">
        <f>IF(F255&lt;&gt;"Not in the game (anymore)",IF(A255&lt;&gt;"",IF(Q255&lt;&gt;"",CONCATENATE(", zoneIds={",Q255),"")&amp;IF(Z255&lt;&gt;"",CONCATENATE(",",Z255),"")&amp;IF(AF255&lt;&gt;"",CONCATENATE(",",AF255),"")&amp;IF(AK255&lt;&gt;"",CONCATENATE(",",AK255),"")&amp;IF(AP255&lt;&gt;"",CONCATENATE(",",AP255),"")&amp;IF(AU255&lt;&gt;"",CONCATENATE(",",AU255),"")&amp;IF(Q255&lt;&gt;"",CONCATENATE("}",""),"")&amp;IF(OR(I255="true",I255="false",I255&lt;&gt;""), CONCATENATE(", veteran=", I255), ""),""),"")</f>
        <v>, zoneIds={146,933,19}, veteran=false</v>
      </c>
      <c r="BE255" s="21" t="str">
        <f>IF(A255&lt;&gt;"",IF(F255&lt;&gt;"Not in the game (anymore)",IF(A255&lt;&gt;"",", setType="&amp;G255,"")&amp;IF(J255="true",", multiTrialSet=true",""),"")
&amp; IF(AND(H255&lt;&gt;"",ISNUMBER(H255)),", undauntedChestId=" &amp; H255,""),"")</f>
        <v>, setType=LIBSETS_SETTYPE_DUNGEON</v>
      </c>
      <c r="BF255" s="21" t="str">
        <f>IF(A255&lt;&gt;"",IF(F255&lt;&gt;"Not in the game (anymore)",IF(AZ255&lt;&gt;"",", isProcSetAllowedInPvP="&amp; AZ255,"")
&amp; IF(F255&lt;&gt;"Not in the game (anymore)",
  IF(V255&lt;&gt;"",", dropMechanic={"&amp;V255&amp;IF(AB255&lt;&gt;"",","&amp;AB255,"")&amp;IF(AH255&lt;&gt;"",","&amp;AH255,"")&amp;IF(AM255&lt;&gt;"",","&amp;AM255,"")&amp;IF(AR255&lt;&gt;"",","&amp;AR255,"")&amp;IF(AW255&lt;&gt;"",","&amp;AW255,"")&amp;"}"
     &amp;IF(OR(W255&lt;&gt;"",AC255&lt;&gt;"",AI255&lt;&gt;"",AN255&lt;&gt;"",AS255&lt;&gt;"",AX255&lt;&gt;"",X255&lt;&gt;"",AD255&lt;&gt;"",AJ255&lt;&gt;"",AO255&lt;&gt;"",AT255&lt;&gt;"",AY255&lt;&gt;""),", dropMechanicDropLocationNames={"
        &amp; IF(OR(W255&lt;&gt;"",AC255&lt;&gt;"",AI255&lt;&gt;"",AN255&lt;&gt;"",AS255&lt;&gt;"",AX255&lt;&gt;""),"['en']={"&amp;IF(W255&lt;&gt;"","'"&amp;W255&amp;"',","'',")&amp;IF(AC255&lt;&gt;"","'"&amp;AC255&amp;"',","'',")&amp;IF(AI255&lt;&gt;"","'"&amp;AI255&amp;"',","'',")&amp;IF(AN255&lt;&gt;"","'"&amp;AN255&amp;"',","'',")&amp;IF(AS255&lt;&gt;"","'"&amp;AS255&amp;"',","'',")&amp;IF(AX255&lt;&gt;"","'"&amp;AX255&amp;"',","'',")&amp;"},","")
        &amp; IF(OR(X255&lt;&gt;"",AD255&lt;&gt;"",AJ255&lt;&gt;"",AO255&lt;&gt;"",AT255&lt;&gt;"",AY255&lt;&gt;""),"['de']={"&amp;IF(X255&lt;&gt;"","'"&amp;X255&amp;"',","'',")&amp;IF(AD255&lt;&gt;"","'"&amp;AD255&amp;"',","'',")&amp;IF(AJ255&lt;&gt;"","'"&amp;AJ255&amp;"',","'',")&amp;IF(AO255&lt;&gt;"","'"&amp;AO255&amp;"',","'',")&amp;IF(AT255&lt;&gt;"","'"&amp;AT255&amp;"',","'',")&amp;IF(AY255&lt;&gt;"","'"&amp;AY255&amp;"',","'',")&amp;"},","")
     &amp; "}",""),"")),""),"")</f>
        <v>, dropMechanic={LIBSETS_DROP_MECHANIC_GROUP_DUNGEON_BOSS,LIBSETS_DROP_MECHANIC_GROUP_DUNGEON_BOSS,LIBSETS_DROP_MECHANIC_GROUP_DUNGEON_BOSS}</v>
      </c>
      <c r="BG255" s="21" t="str">
        <f>IF(A255&lt;&gt;"",IF(F255&lt;&gt;"Not in the game (anymore)",
IF(OR(BA255&lt;&gt;"",BB255&lt;&gt;""),", addTooltip={" &amp; IF(BA255&lt;&gt;"","['en']='"&amp; BA255 &amp; "',","")  &amp; IF(AND(BA255&lt;&gt;"",BA255&lt;&gt;BB255), IF(BB255&lt;&gt;"","['de']='"&amp; BB255 &amp; "',",""),"") &amp; "},","")
&amp; "},"
&amp; IF(C255&lt;&gt;"",CONCATENATE(" --",C255," / ",B255,"   [",IF(R255&lt;&gt;"",R255,""),IF(AA255&lt;&gt;"",", "&amp;AA255,""),IF(AG255&lt;&gt;"",", "&amp;AG255,""),IF(AL255&lt;&gt;"",", "&amp;AL255,""),IF(AQ255&lt;&gt;"",", "&amp;AQ255,""),IF(AV255&lt;&gt;"",", "&amp;AV255,""),"]")),""),"")</f>
        <v>}, --Toothrow / Zahnreihe   [Wayrest Sewers I, Wayrest Sewers II, Stormhaven]</v>
      </c>
    </row>
    <row r="256" spans="1:59" x14ac:dyDescent="0.25">
      <c r="A256" s="12">
        <v>300</v>
      </c>
      <c r="B256" t="s">
        <v>1120</v>
      </c>
      <c r="C256" t="s">
        <v>2613</v>
      </c>
      <c r="D256" s="3">
        <f>A256</f>
        <v>300</v>
      </c>
      <c r="G256" s="8" t="s">
        <v>1477</v>
      </c>
      <c r="I256" t="s">
        <v>91</v>
      </c>
      <c r="J256" t="s">
        <v>91</v>
      </c>
      <c r="K256">
        <v>198</v>
      </c>
      <c r="L256">
        <v>198</v>
      </c>
      <c r="M256">
        <v>198</v>
      </c>
      <c r="O256" s="65" t="s">
        <v>61</v>
      </c>
      <c r="Q256" s="3">
        <f>IF(AND(G256&lt;&gt;"LIBSETS_SETTYPE_BATTLEGROUND",G256&lt;&gt;"LIBSETS_SETTYPE_SPECIAL"), IF(R256&lt;&gt;"",VLOOKUP(R256,'ESO zone constants'!$D$3:$H$10001,5,FALSE),""),"")</f>
        <v>63</v>
      </c>
      <c r="R256" t="str">
        <f>IF(AND(O256&lt;&gt;"",NOT(ISERROR(O256))),O256,
IF(AND(P256&lt;&gt;"",ISNUMBER(P256),P256&gt;0,NOT(ISNA(P256))),VLOOKUP(P256,'ESO zone constants'!$A$3:$D$9999,4,FALSE),
IF(AND(K256&lt;&gt;"",K256&gt;0,NOT(ISERROR(K256))),VLOOKUP(K256,'ESO dumped WayshrineInfo'!$K$3:$N$9994,4,FALSE),"")))</f>
        <v>Darkshade Caverns I</v>
      </c>
      <c r="T256" s="19" t="str">
        <f>IF(AND(S256&lt;&gt;"",NOT(ISERROR(S256))),S256,IF(Q256&lt;&gt;"",IF(NOT(ISERROR(VLOOKUP(Q256,'ESO Dungeon constants'!$D$3:$H$9999,5,FALSE))),VLOOKUP(Q256,'ESO Dungeon constants'!$D$3:$I$9999,6,FALSE),VLOOKUP(Q256,'ESO zone constants'!$H$3:$K$9987,4,FALSE)),""))</f>
        <v>DLC_BASE_GAME</v>
      </c>
      <c r="U256" s="3" t="str">
        <f>IF(T256&lt;&gt;"",VLOOKUP(T256,'LibSets constants'!$B$4:$C$1003,2,FALSE),"")</f>
        <v>Included in base game</v>
      </c>
      <c r="V256" s="33" t="s">
        <v>3356</v>
      </c>
      <c r="Y256" s="65">
        <v>930</v>
      </c>
      <c r="Z256" s="3">
        <f>IF(AND(G256&lt;&gt;"LIBSETS_SETTYPE_BATTLEGROUND",G256&lt;&gt;"LIBSETS_SETTYPE_SPECIAL"),
IF(AND(Y256&lt;&gt;"",ISNUMBER(Y256),NOT(ISNA(Y256))),Y256,
   IF(AND(L256&lt;&gt;"",ISNUMBER(L256),L256&gt;0,NOT(ISNA(L256))),VLOOKUP(L256,'ESO dumped WayshrineInfo'!$K$3:$L$9994,2,FALSE),"")
),"")</f>
        <v>930</v>
      </c>
      <c r="AA256" t="str">
        <f>IF(AND(Z256&lt;&gt;"",ISNUMBER(Z256),NOT(ISNA(Z256))),VLOOKUP(Z256,'ESO zone constants'!$A$3:$D$9999,4,FALSE),"")</f>
        <v>Darkshade Caverns II</v>
      </c>
      <c r="AB256" s="33" t="s">
        <v>3356</v>
      </c>
      <c r="AC256" s="43"/>
      <c r="AD256" s="43"/>
      <c r="AE256" s="43"/>
      <c r="AF256" s="3">
        <f>IF(AND(G256&lt;&gt;"LIBSETS_SETTYPE_BATTLEGROUND",G256&lt;&gt;"LIBSETS_SETTYPE_SPECIAL"),
IF(AND(AE256&lt;&gt;"",ISNUMBER(AE256),NOT(ISNA(AE256))),AE256,
   IF(AND(M256&lt;&gt;"",ISNUMBER(M256),M256&gt;0,NOT(ISNA(M256))),VLOOKUP(M256,'ESO dumped WayshrineInfo'!$K$3:$L$9994,2,FALSE),"")
),"")</f>
        <v>57</v>
      </c>
      <c r="AG256" t="str">
        <f>IF(AND(AF256&lt;&gt;"",ISNUMBER(AF256),NOT(ISNA(AF256))),VLOOKUP(AF256,'ESO zone constants'!$A$3:$D$9999,4,FALSE),"")</f>
        <v>Deshaan</v>
      </c>
      <c r="AH256" s="96" t="s">
        <v>3356</v>
      </c>
      <c r="AI256" s="43"/>
      <c r="AJ256" s="43"/>
      <c r="AK256" s="3" t="str">
        <f>IF(AND(G256&lt;&gt;"LIBSETS_SETTYPE_BATTLEGROUND",G256&lt;&gt;"LIBSETS_SETTYPE_SPECIAL"),IF(AL256&lt;&gt;"",VLOOKUP(AL256,'ESO zone constants'!$D$3:$H$4953,5,FALSE),""),"")</f>
        <v/>
      </c>
      <c r="AM256" s="44"/>
      <c r="AN256" s="43"/>
      <c r="AO256" s="43"/>
      <c r="AP256" s="3" t="str">
        <f>IF(AND(G256&lt;&gt;"LIBSETS_SETTYPE_BATTLEGROUND",G256&lt;&gt;"LIBSETS_SETTYPE_SPECIAL"),IF(AQ256&lt;&gt;"",VLOOKUP(AQ256,'ESO zone constants'!$D$3:$H$4953,5,FALSE),""),"")</f>
        <v/>
      </c>
      <c r="AR256" s="44"/>
      <c r="AS256" s="43"/>
      <c r="AT256" s="43"/>
      <c r="AU256" s="3" t="str">
        <f>IF(AND(G256&lt;&gt;"LIBSETS_SETTYPE_BATTLEGROUND",G256&lt;&gt;"LIBSETS_SETTYPE_SPECIAL"),IF(AV256&lt;&gt;"",VLOOKUP(AV256,'ESO zone constants'!$D$3:$H$4953,5,FALSE),""),"")</f>
        <v/>
      </c>
      <c r="AW256" s="44"/>
      <c r="AX256" s="43"/>
      <c r="AY256" s="43"/>
      <c r="AZ256" s="83" t="s">
        <v>2668</v>
      </c>
      <c r="BA256" s="83"/>
      <c r="BB256" s="83"/>
      <c r="BC256" s="21" t="str">
        <f>IF(A256="???","--","")&amp;IF(F256&lt;&gt;"Not in the game (anymore)",IF(A256&lt;&gt;"",CONCATENATE("[",A256,"] = {wayshrines={")&amp;IF(K256&lt;&gt;"",CONCATENATE(K256,","),"")&amp;IF(L256&lt;&gt;"",CONCATENATE(L256,","),"")&amp;IF(M256&lt;&gt;"",CONCATENATE(M256,","),"")&amp;CONCATENATE("}")&amp;IF(VALUE(N256)&gt;0,CONCATENATE(", traitsNeeded=",N256),"")&amp;CONCATENATE(", dlcId=",IF(T256&lt;&gt;"",T256,"DLC_BASE_GAME")),""),"")</f>
        <v>[300] = {wayshrines={198,198,198,}, dlcId=DLC_BASE_GAME</v>
      </c>
      <c r="BD256" s="21" t="str">
        <f>IF(F256&lt;&gt;"Not in the game (anymore)",IF(A256&lt;&gt;"",IF(Q256&lt;&gt;"",CONCATENATE(", zoneIds={",Q256),"")&amp;IF(Z256&lt;&gt;"",CONCATENATE(",",Z256),"")&amp;IF(AF256&lt;&gt;"",CONCATENATE(",",AF256),"")&amp;IF(AK256&lt;&gt;"",CONCATENATE(",",AK256),"")&amp;IF(AP256&lt;&gt;"",CONCATENATE(",",AP256),"")&amp;IF(AU256&lt;&gt;"",CONCATENATE(",",AU256),"")&amp;IF(Q256&lt;&gt;"",CONCATENATE("}",""),"")&amp;IF(OR(I256="true",I256="false",I256&lt;&gt;""), CONCATENATE(", veteran=", I256), ""),""),"")</f>
        <v>, zoneIds={63,930,57}, veteran=false</v>
      </c>
      <c r="BE256" s="21" t="str">
        <f>IF(A256&lt;&gt;"",IF(F256&lt;&gt;"Not in the game (anymore)",IF(A256&lt;&gt;"",", setType="&amp;G256,"")&amp;IF(J256="true",", multiTrialSet=true",""),"")
&amp; IF(AND(H256&lt;&gt;"",ISNUMBER(H256)),", undauntedChestId=" &amp; H256,""),"")</f>
        <v>, setType=LIBSETS_SETTYPE_DUNGEON</v>
      </c>
      <c r="BF256" s="21" t="str">
        <f>IF(A256&lt;&gt;"",IF(F256&lt;&gt;"Not in the game (anymore)",IF(AZ256&lt;&gt;"",", isProcSetAllowedInPvP="&amp; AZ256,"")
&amp; IF(F256&lt;&gt;"Not in the game (anymore)",
  IF(V256&lt;&gt;"",", dropMechanic={"&amp;V256&amp;IF(AB256&lt;&gt;"",","&amp;AB256,"")&amp;IF(AH256&lt;&gt;"",","&amp;AH256,"")&amp;IF(AM256&lt;&gt;"",","&amp;AM256,"")&amp;IF(AR256&lt;&gt;"",","&amp;AR256,"")&amp;IF(AW256&lt;&gt;"",","&amp;AW256,"")&amp;"}"
     &amp;IF(OR(W256&lt;&gt;"",AC256&lt;&gt;"",AI256&lt;&gt;"",AN256&lt;&gt;"",AS256&lt;&gt;"",AX256&lt;&gt;"",X256&lt;&gt;"",AD256&lt;&gt;"",AJ256&lt;&gt;"",AO256&lt;&gt;"",AT256&lt;&gt;"",AY256&lt;&gt;""),", dropMechanicDropLocationNames={"
        &amp; IF(OR(W256&lt;&gt;"",AC256&lt;&gt;"",AI256&lt;&gt;"",AN256&lt;&gt;"",AS256&lt;&gt;"",AX256&lt;&gt;""),"['en']={"&amp;IF(W256&lt;&gt;"","'"&amp;W256&amp;"',","'',")&amp;IF(AC256&lt;&gt;"","'"&amp;AC256&amp;"',","'',")&amp;IF(AI256&lt;&gt;"","'"&amp;AI256&amp;"',","'',")&amp;IF(AN256&lt;&gt;"","'"&amp;AN256&amp;"',","'',")&amp;IF(AS256&lt;&gt;"","'"&amp;AS256&amp;"',","'',")&amp;IF(AX256&lt;&gt;"","'"&amp;AX256&amp;"',","'',")&amp;"},","")
        &amp; IF(OR(X256&lt;&gt;"",AD256&lt;&gt;"",AJ256&lt;&gt;"",AO256&lt;&gt;"",AT256&lt;&gt;"",AY256&lt;&gt;""),"['de']={"&amp;IF(X256&lt;&gt;"","'"&amp;X256&amp;"',","'',")&amp;IF(AD256&lt;&gt;"","'"&amp;AD256&amp;"',","'',")&amp;IF(AJ256&lt;&gt;"","'"&amp;AJ256&amp;"',","'',")&amp;IF(AO256&lt;&gt;"","'"&amp;AO256&amp;"',","'',")&amp;IF(AT256&lt;&gt;"","'"&amp;AT256&amp;"',","'',")&amp;IF(AY256&lt;&gt;"","'"&amp;AY256&amp;"',","'',")&amp;"},","")
     &amp; "}",""),"")),""),"")</f>
        <v>, isProcSetAllowedInPvP=1, dropMechanic={LIBSETS_DROP_MECHANIC_GROUP_DUNGEON_BOSS,LIBSETS_DROP_MECHANIC_GROUP_DUNGEON_BOSS,LIBSETS_DROP_MECHANIC_GROUP_DUNGEON_BOSS}</v>
      </c>
      <c r="BG256" s="21" t="str">
        <f>IF(A256&lt;&gt;"",IF(F256&lt;&gt;"Not in the game (anymore)",
IF(OR(BA256&lt;&gt;"",BB256&lt;&gt;""),", addTooltip={" &amp; IF(BA256&lt;&gt;"","['en']='"&amp; BA256 &amp; "',","")  &amp; IF(AND(BA256&lt;&gt;"",BA256&lt;&gt;BB256), IF(BB256&lt;&gt;"","['de']='"&amp; BB256 &amp; "',",""),"") &amp; "},","")
&amp; "},"
&amp; IF(C256&lt;&gt;"",CONCATENATE(" --",C256," / ",B256,"   [",IF(R256&lt;&gt;"",R256,""),IF(AA256&lt;&gt;"",", "&amp;AA256,""),IF(AG256&lt;&gt;"",", "&amp;AG256,""),IF(AL256&lt;&gt;"",", "&amp;AL256,""),IF(AQ256&lt;&gt;"",", "&amp;AQ256,""),IF(AV256&lt;&gt;"",", "&amp;AV256,""),"]")),""),"")</f>
        <v>}, --Netch\'s Touch / Berührung des Netch   [Darkshade Caverns I, Darkshade Caverns II, Deshaan]</v>
      </c>
    </row>
    <row r="257" spans="1:59" x14ac:dyDescent="0.25">
      <c r="A257" s="12">
        <v>301</v>
      </c>
      <c r="B257" t="s">
        <v>1121</v>
      </c>
      <c r="C257" t="s">
        <v>1122</v>
      </c>
      <c r="D257" s="3">
        <f>A257</f>
        <v>301</v>
      </c>
      <c r="G257" s="8" t="s">
        <v>1477</v>
      </c>
      <c r="I257" t="s">
        <v>91</v>
      </c>
      <c r="J257" t="s">
        <v>91</v>
      </c>
      <c r="K257">
        <v>198</v>
      </c>
      <c r="L257">
        <v>198</v>
      </c>
      <c r="M257">
        <v>198</v>
      </c>
      <c r="O257" s="65" t="s">
        <v>61</v>
      </c>
      <c r="Q257" s="3">
        <f>IF(AND(G257&lt;&gt;"LIBSETS_SETTYPE_BATTLEGROUND",G257&lt;&gt;"LIBSETS_SETTYPE_SPECIAL"), IF(R257&lt;&gt;"",VLOOKUP(R257,'ESO zone constants'!$D$3:$H$10001,5,FALSE),""),"")</f>
        <v>63</v>
      </c>
      <c r="R257" t="str">
        <f>IF(AND(O257&lt;&gt;"",NOT(ISERROR(O257))),O257,
IF(AND(P257&lt;&gt;"",ISNUMBER(P257),P257&gt;0,NOT(ISNA(P257))),VLOOKUP(P257,'ESO zone constants'!$A$3:$D$9999,4,FALSE),
IF(AND(K257&lt;&gt;"",K257&gt;0,NOT(ISERROR(K257))),VLOOKUP(K257,'ESO dumped WayshrineInfo'!$K$3:$N$9994,4,FALSE),"")))</f>
        <v>Darkshade Caverns I</v>
      </c>
      <c r="T257" s="19" t="str">
        <f>IF(AND(S257&lt;&gt;"",NOT(ISERROR(S257))),S257,IF(Q257&lt;&gt;"",IF(NOT(ISERROR(VLOOKUP(Q257,'ESO Dungeon constants'!$D$3:$H$9999,5,FALSE))),VLOOKUP(Q257,'ESO Dungeon constants'!$D$3:$I$9999,6,FALSE),VLOOKUP(Q257,'ESO zone constants'!$H$3:$K$9987,4,FALSE)),""))</f>
        <v>DLC_BASE_GAME</v>
      </c>
      <c r="U257" s="3" t="str">
        <f>IF(T257&lt;&gt;"",VLOOKUP(T257,'LibSets constants'!$B$4:$C$1003,2,FALSE),"")</f>
        <v>Included in base game</v>
      </c>
      <c r="V257" s="33" t="s">
        <v>3356</v>
      </c>
      <c r="Y257" s="65">
        <v>930</v>
      </c>
      <c r="Z257" s="3">
        <f>IF(AND(G257&lt;&gt;"LIBSETS_SETTYPE_BATTLEGROUND",G257&lt;&gt;"LIBSETS_SETTYPE_SPECIAL"),
IF(AND(Y257&lt;&gt;"",ISNUMBER(Y257),NOT(ISNA(Y257))),Y257,
   IF(AND(L257&lt;&gt;"",ISNUMBER(L257),L257&gt;0,NOT(ISNA(L257))),VLOOKUP(L257,'ESO dumped WayshrineInfo'!$K$3:$L$9994,2,FALSE),"")
),"")</f>
        <v>930</v>
      </c>
      <c r="AA257" t="str">
        <f>IF(AND(Z257&lt;&gt;"",ISNUMBER(Z257),NOT(ISNA(Z257))),VLOOKUP(Z257,'ESO zone constants'!$A$3:$D$9999,4,FALSE),"")</f>
        <v>Darkshade Caverns II</v>
      </c>
      <c r="AB257" s="33" t="s">
        <v>3356</v>
      </c>
      <c r="AC257" s="43"/>
      <c r="AD257" s="43"/>
      <c r="AE257" s="43"/>
      <c r="AF257" s="3">
        <f>IF(AND(G257&lt;&gt;"LIBSETS_SETTYPE_BATTLEGROUND",G257&lt;&gt;"LIBSETS_SETTYPE_SPECIAL"),
IF(AND(AE257&lt;&gt;"",ISNUMBER(AE257),NOT(ISNA(AE257))),AE257,
   IF(AND(M257&lt;&gt;"",ISNUMBER(M257),M257&gt;0,NOT(ISNA(M257))),VLOOKUP(M257,'ESO dumped WayshrineInfo'!$K$3:$L$9994,2,FALSE),"")
),"")</f>
        <v>57</v>
      </c>
      <c r="AG257" t="str">
        <f>IF(AND(AF257&lt;&gt;"",ISNUMBER(AF257),NOT(ISNA(AF257))),VLOOKUP(AF257,'ESO zone constants'!$A$3:$D$9999,4,FALSE),"")</f>
        <v>Deshaan</v>
      </c>
      <c r="AH257" s="96" t="s">
        <v>3356</v>
      </c>
      <c r="AI257" s="43"/>
      <c r="AJ257" s="43"/>
      <c r="AK257" s="3" t="str">
        <f>IF(AND(G257&lt;&gt;"LIBSETS_SETTYPE_BATTLEGROUND",G257&lt;&gt;"LIBSETS_SETTYPE_SPECIAL"),IF(AL257&lt;&gt;"",VLOOKUP(AL257,'ESO zone constants'!$D$3:$H$4953,5,FALSE),""),"")</f>
        <v/>
      </c>
      <c r="AM257" s="44"/>
      <c r="AN257" s="43"/>
      <c r="AO257" s="43"/>
      <c r="AP257" s="3" t="str">
        <f>IF(AND(G257&lt;&gt;"LIBSETS_SETTYPE_BATTLEGROUND",G257&lt;&gt;"LIBSETS_SETTYPE_SPECIAL"),IF(AQ257&lt;&gt;"",VLOOKUP(AQ257,'ESO zone constants'!$D$3:$H$4953,5,FALSE),""),"")</f>
        <v/>
      </c>
      <c r="AR257" s="44"/>
      <c r="AS257" s="43"/>
      <c r="AT257" s="43"/>
      <c r="AU257" s="3" t="str">
        <f>IF(AND(G257&lt;&gt;"LIBSETS_SETTYPE_BATTLEGROUND",G257&lt;&gt;"LIBSETS_SETTYPE_SPECIAL"),IF(AV257&lt;&gt;"",VLOOKUP(AV257,'ESO zone constants'!$D$3:$H$4953,5,FALSE),""),"")</f>
        <v/>
      </c>
      <c r="AW257" s="44"/>
      <c r="AX257" s="43"/>
      <c r="AY257" s="43"/>
      <c r="AZ257" s="83" t="s">
        <v>2668</v>
      </c>
      <c r="BA257" s="83"/>
      <c r="BB257" s="83"/>
      <c r="BC257" s="21" t="str">
        <f>IF(A257="???","--","")&amp;IF(F257&lt;&gt;"Not in the game (anymore)",IF(A257&lt;&gt;"",CONCATENATE("[",A257,"] = {wayshrines={")&amp;IF(K257&lt;&gt;"",CONCATENATE(K257,","),"")&amp;IF(L257&lt;&gt;"",CONCATENATE(L257,","),"")&amp;IF(M257&lt;&gt;"",CONCATENATE(M257,","),"")&amp;CONCATENATE("}")&amp;IF(VALUE(N257)&gt;0,CONCATENATE(", traitsNeeded=",N257),"")&amp;CONCATENATE(", dlcId=",IF(T257&lt;&gt;"",T257,"DLC_BASE_GAME")),""),"")</f>
        <v>[301] = {wayshrines={198,198,198,}, dlcId=DLC_BASE_GAME</v>
      </c>
      <c r="BD257" s="21" t="str">
        <f>IF(F257&lt;&gt;"Not in the game (anymore)",IF(A257&lt;&gt;"",IF(Q257&lt;&gt;"",CONCATENATE(", zoneIds={",Q257),"")&amp;IF(Z257&lt;&gt;"",CONCATENATE(",",Z257),"")&amp;IF(AF257&lt;&gt;"",CONCATENATE(",",AF257),"")&amp;IF(AK257&lt;&gt;"",CONCATENATE(",",AK257),"")&amp;IF(AP257&lt;&gt;"",CONCATENATE(",",AP257),"")&amp;IF(AU257&lt;&gt;"",CONCATENATE(",",AU257),"")&amp;IF(Q257&lt;&gt;"",CONCATENATE("}",""),"")&amp;IF(OR(I257="true",I257="false",I257&lt;&gt;""), CONCATENATE(", veteran=", I257), ""),""),"")</f>
        <v>, zoneIds={63,930,57}, veteran=false</v>
      </c>
      <c r="BE257" s="21" t="str">
        <f>IF(A257&lt;&gt;"",IF(F257&lt;&gt;"Not in the game (anymore)",IF(A257&lt;&gt;"",", setType="&amp;G257,"")&amp;IF(J257="true",", multiTrialSet=true",""),"")
&amp; IF(AND(H257&lt;&gt;"",ISNUMBER(H257)),", undauntedChestId=" &amp; H257,""),"")</f>
        <v>, setType=LIBSETS_SETTYPE_DUNGEON</v>
      </c>
      <c r="BF257" s="21" t="str">
        <f>IF(A257&lt;&gt;"",IF(F257&lt;&gt;"Not in the game (anymore)",IF(AZ257&lt;&gt;"",", isProcSetAllowedInPvP="&amp; AZ257,"")
&amp; IF(F257&lt;&gt;"Not in the game (anymore)",
  IF(V257&lt;&gt;"",", dropMechanic={"&amp;V257&amp;IF(AB257&lt;&gt;"",","&amp;AB257,"")&amp;IF(AH257&lt;&gt;"",","&amp;AH257,"")&amp;IF(AM257&lt;&gt;"",","&amp;AM257,"")&amp;IF(AR257&lt;&gt;"",","&amp;AR257,"")&amp;IF(AW257&lt;&gt;"",","&amp;AW257,"")&amp;"}"
     &amp;IF(OR(W257&lt;&gt;"",AC257&lt;&gt;"",AI257&lt;&gt;"",AN257&lt;&gt;"",AS257&lt;&gt;"",AX257&lt;&gt;"",X257&lt;&gt;"",AD257&lt;&gt;"",AJ257&lt;&gt;"",AO257&lt;&gt;"",AT257&lt;&gt;"",AY257&lt;&gt;""),", dropMechanicDropLocationNames={"
        &amp; IF(OR(W257&lt;&gt;"",AC257&lt;&gt;"",AI257&lt;&gt;"",AN257&lt;&gt;"",AS257&lt;&gt;"",AX257&lt;&gt;""),"['en']={"&amp;IF(W257&lt;&gt;"","'"&amp;W257&amp;"',","'',")&amp;IF(AC257&lt;&gt;"","'"&amp;AC257&amp;"',","'',")&amp;IF(AI257&lt;&gt;"","'"&amp;AI257&amp;"',","'',")&amp;IF(AN257&lt;&gt;"","'"&amp;AN257&amp;"',","'',")&amp;IF(AS257&lt;&gt;"","'"&amp;AS257&amp;"',","'',")&amp;IF(AX257&lt;&gt;"","'"&amp;AX257&amp;"',","'',")&amp;"},","")
        &amp; IF(OR(X257&lt;&gt;"",AD257&lt;&gt;"",AJ257&lt;&gt;"",AO257&lt;&gt;"",AT257&lt;&gt;"",AY257&lt;&gt;""),"['de']={"&amp;IF(X257&lt;&gt;"","'"&amp;X257&amp;"',","'',")&amp;IF(AD257&lt;&gt;"","'"&amp;AD257&amp;"',","'',")&amp;IF(AJ257&lt;&gt;"","'"&amp;AJ257&amp;"',","'',")&amp;IF(AO257&lt;&gt;"","'"&amp;AO257&amp;"',","'',")&amp;IF(AT257&lt;&gt;"","'"&amp;AT257&amp;"',","'',")&amp;IF(AY257&lt;&gt;"","'"&amp;AY257&amp;"',","'',")&amp;"},","")
     &amp; "}",""),"")),""),"")</f>
        <v>, isProcSetAllowedInPvP=1, dropMechanic={LIBSETS_DROP_MECHANIC_GROUP_DUNGEON_BOSS,LIBSETS_DROP_MECHANIC_GROUP_DUNGEON_BOSS,LIBSETS_DROP_MECHANIC_GROUP_DUNGEON_BOSS}</v>
      </c>
      <c r="BG257" s="21" t="str">
        <f>IF(A257&lt;&gt;"",IF(F257&lt;&gt;"Not in the game (anymore)",
IF(OR(BA257&lt;&gt;"",BB257&lt;&gt;""),", addTooltip={" &amp; IF(BA257&lt;&gt;"","['en']='"&amp; BA257 &amp; "',","")  &amp; IF(AND(BA257&lt;&gt;"",BA257&lt;&gt;BB257), IF(BB257&lt;&gt;"","['de']='"&amp; BB257 &amp; "',",""),"") &amp; "},","")
&amp; "},"
&amp; IF(C257&lt;&gt;"",CONCATENATE(" --",C257," / ",B257,"   [",IF(R257&lt;&gt;"",R257,""),IF(AA257&lt;&gt;"",", "&amp;AA257,""),IF(AG257&lt;&gt;"",", "&amp;AG257,""),IF(AL257&lt;&gt;"",", "&amp;AL257,""),IF(AQ257&lt;&gt;"",", "&amp;AQ257,""),IF(AV257&lt;&gt;"",", "&amp;AV257,""),"]")),""),"")</f>
        <v>}, --Strength of the Automaton / Stärke des Automaten   [Darkshade Caverns I, Darkshade Caverns II, Deshaan]</v>
      </c>
    </row>
    <row r="258" spans="1:59" x14ac:dyDescent="0.25">
      <c r="A258" s="12">
        <v>302</v>
      </c>
      <c r="B258" t="s">
        <v>1123</v>
      </c>
      <c r="C258" t="s">
        <v>1123</v>
      </c>
      <c r="D258" s="3">
        <f>A258</f>
        <v>302</v>
      </c>
      <c r="G258" s="8" t="s">
        <v>1477</v>
      </c>
      <c r="I258" t="s">
        <v>91</v>
      </c>
      <c r="J258" t="s">
        <v>91</v>
      </c>
      <c r="K258">
        <v>190</v>
      </c>
      <c r="L258">
        <v>190</v>
      </c>
      <c r="M258">
        <v>190</v>
      </c>
      <c r="O258" s="65" t="s">
        <v>49</v>
      </c>
      <c r="Q258" s="3">
        <f>IF(AND(G258&lt;&gt;"LIBSETS_SETTYPE_BATTLEGROUND",G258&lt;&gt;"LIBSETS_SETTYPE_SPECIAL"), IF(R258&lt;&gt;"",VLOOKUP(R258,'ESO zone constants'!$D$3:$H$10001,5,FALSE),""),"")</f>
        <v>130</v>
      </c>
      <c r="R258" t="str">
        <f>IF(AND(O258&lt;&gt;"",NOT(ISERROR(O258))),O258,
IF(AND(P258&lt;&gt;"",ISNUMBER(P258),P258&gt;0,NOT(ISNA(P258))),VLOOKUP(P258,'ESO zone constants'!$A$3:$D$9999,4,FALSE),
IF(AND(K258&lt;&gt;"",K258&gt;0,NOT(ISERROR(K258))),VLOOKUP(K258,'ESO dumped WayshrineInfo'!$K$3:$N$9994,4,FALSE),"")))</f>
        <v>Crypt of Hearts I</v>
      </c>
      <c r="T258" s="19" t="str">
        <f>IF(AND(S258&lt;&gt;"",NOT(ISERROR(S258))),S258,IF(Q258&lt;&gt;"",IF(NOT(ISERROR(VLOOKUP(Q258,'ESO Dungeon constants'!$D$3:$H$9999,5,FALSE))),VLOOKUP(Q258,'ESO Dungeon constants'!$D$3:$I$9999,6,FALSE),VLOOKUP(Q258,'ESO zone constants'!$H$3:$K$9987,4,FALSE)),""))</f>
        <v>DLC_BASE_GAME</v>
      </c>
      <c r="U258" s="3" t="str">
        <f>IF(T258&lt;&gt;"",VLOOKUP(T258,'LibSets constants'!$B$4:$C$1003,2,FALSE),"")</f>
        <v>Included in base game</v>
      </c>
      <c r="V258" s="33" t="s">
        <v>3356</v>
      </c>
      <c r="Y258" s="65">
        <v>932</v>
      </c>
      <c r="Z258" s="3">
        <f>IF(AND(G258&lt;&gt;"LIBSETS_SETTYPE_BATTLEGROUND",G258&lt;&gt;"LIBSETS_SETTYPE_SPECIAL"),
IF(AND(Y258&lt;&gt;"",ISNUMBER(Y258),NOT(ISNA(Y258))),Y258,
   IF(AND(L258&lt;&gt;"",ISNUMBER(L258),L258&gt;0,NOT(ISNA(L258))),VLOOKUP(L258,'ESO dumped WayshrineInfo'!$K$3:$L$9994,2,FALSE),"")
),"")</f>
        <v>932</v>
      </c>
      <c r="AA258" t="str">
        <f>IF(AND(Z258&lt;&gt;"",ISNUMBER(Z258),NOT(ISNA(Z258))),VLOOKUP(Z258,'ESO zone constants'!$A$3:$D$9999,4,FALSE),"")</f>
        <v>Crypt of Hearts II</v>
      </c>
      <c r="AB258" s="33" t="s">
        <v>3356</v>
      </c>
      <c r="AC258" s="43"/>
      <c r="AD258" s="43"/>
      <c r="AE258" s="43"/>
      <c r="AF258" s="3">
        <f>IF(AND(G258&lt;&gt;"LIBSETS_SETTYPE_BATTLEGROUND",G258&lt;&gt;"LIBSETS_SETTYPE_SPECIAL"),
IF(AND(AE258&lt;&gt;"",ISNUMBER(AE258),NOT(ISNA(AE258))),AE258,
   IF(AND(M258&lt;&gt;"",ISNUMBER(M258),M258&gt;0,NOT(ISNA(M258))),VLOOKUP(M258,'ESO dumped WayshrineInfo'!$K$3:$L$9994,2,FALSE),"")
),"")</f>
        <v>20</v>
      </c>
      <c r="AG258" t="str">
        <f>IF(AND(AF258&lt;&gt;"",ISNUMBER(AF258),NOT(ISNA(AF258))),VLOOKUP(AF258,'ESO zone constants'!$A$3:$D$9999,4,FALSE),"")</f>
        <v>Rivenspire</v>
      </c>
      <c r="AH258" s="96" t="s">
        <v>3356</v>
      </c>
      <c r="AI258" s="43"/>
      <c r="AJ258" s="43"/>
      <c r="AK258" s="3" t="str">
        <f>IF(AND(G258&lt;&gt;"LIBSETS_SETTYPE_BATTLEGROUND",G258&lt;&gt;"LIBSETS_SETTYPE_SPECIAL"),IF(AL258&lt;&gt;"",VLOOKUP(AL258,'ESO zone constants'!$D$3:$H$4953,5,FALSE),""),"")</f>
        <v/>
      </c>
      <c r="AM258" s="44"/>
      <c r="AN258" s="43"/>
      <c r="AO258" s="43"/>
      <c r="AP258" s="3" t="str">
        <f>IF(AND(G258&lt;&gt;"LIBSETS_SETTYPE_BATTLEGROUND",G258&lt;&gt;"LIBSETS_SETTYPE_SPECIAL"),IF(AQ258&lt;&gt;"",VLOOKUP(AQ258,'ESO zone constants'!$D$3:$H$4953,5,FALSE),""),"")</f>
        <v/>
      </c>
      <c r="AR258" s="44"/>
      <c r="AS258" s="43"/>
      <c r="AT258" s="43"/>
      <c r="AU258" s="3" t="str">
        <f>IF(AND(G258&lt;&gt;"LIBSETS_SETTYPE_BATTLEGROUND",G258&lt;&gt;"LIBSETS_SETTYPE_SPECIAL"),IF(AV258&lt;&gt;"",VLOOKUP(AV258,'ESO zone constants'!$D$3:$H$4953,5,FALSE),""),"")</f>
        <v/>
      </c>
      <c r="AW258" s="44"/>
      <c r="AX258" s="43"/>
      <c r="AY258" s="43"/>
      <c r="AZ258" s="83" t="s">
        <v>2668</v>
      </c>
      <c r="BA258" s="83"/>
      <c r="BB258" s="83"/>
      <c r="BC258" s="21" t="str">
        <f>IF(A258="???","--","")&amp;IF(F258&lt;&gt;"Not in the game (anymore)",IF(A258&lt;&gt;"",CONCATENATE("[",A258,"] = {wayshrines={")&amp;IF(K258&lt;&gt;"",CONCATENATE(K258,","),"")&amp;IF(L258&lt;&gt;"",CONCATENATE(L258,","),"")&amp;IF(M258&lt;&gt;"",CONCATENATE(M258,","),"")&amp;CONCATENATE("}")&amp;IF(VALUE(N258)&gt;0,CONCATENATE(", traitsNeeded=",N258),"")&amp;CONCATENATE(", dlcId=",IF(T258&lt;&gt;"",T258,"DLC_BASE_GAME")),""),"")</f>
        <v>[302] = {wayshrines={190,190,190,}, dlcId=DLC_BASE_GAME</v>
      </c>
      <c r="BD258" s="21" t="str">
        <f>IF(F258&lt;&gt;"Not in the game (anymore)",IF(A258&lt;&gt;"",IF(Q258&lt;&gt;"",CONCATENATE(", zoneIds={",Q258),"")&amp;IF(Z258&lt;&gt;"",CONCATENATE(",",Z258),"")&amp;IF(AF258&lt;&gt;"",CONCATENATE(",",AF258),"")&amp;IF(AK258&lt;&gt;"",CONCATENATE(",",AK258),"")&amp;IF(AP258&lt;&gt;"",CONCATENATE(",",AP258),"")&amp;IF(AU258&lt;&gt;"",CONCATENATE(",",AU258),"")&amp;IF(Q258&lt;&gt;"",CONCATENATE("}",""),"")&amp;IF(OR(I258="true",I258="false",I258&lt;&gt;""), CONCATENATE(", veteran=", I258), ""),""),"")</f>
        <v>, zoneIds={130,932,20}, veteran=false</v>
      </c>
      <c r="BE258" s="21" t="str">
        <f>IF(A258&lt;&gt;"",IF(F258&lt;&gt;"Not in the game (anymore)",IF(A258&lt;&gt;"",", setType="&amp;G258,"")&amp;IF(J258="true",", multiTrialSet=true",""),"")
&amp; IF(AND(H258&lt;&gt;"",ISNUMBER(H258)),", undauntedChestId=" &amp; H258,""),"")</f>
        <v>, setType=LIBSETS_SETTYPE_DUNGEON</v>
      </c>
      <c r="BF258" s="21" t="str">
        <f>IF(A258&lt;&gt;"",IF(F258&lt;&gt;"Not in the game (anymore)",IF(AZ258&lt;&gt;"",", isProcSetAllowedInPvP="&amp; AZ258,"")
&amp; IF(F258&lt;&gt;"Not in the game (anymore)",
  IF(V258&lt;&gt;"",", dropMechanic={"&amp;V258&amp;IF(AB258&lt;&gt;"",","&amp;AB258,"")&amp;IF(AH258&lt;&gt;"",","&amp;AH258,"")&amp;IF(AM258&lt;&gt;"",","&amp;AM258,"")&amp;IF(AR258&lt;&gt;"",","&amp;AR258,"")&amp;IF(AW258&lt;&gt;"",","&amp;AW258,"")&amp;"}"
     &amp;IF(OR(W258&lt;&gt;"",AC258&lt;&gt;"",AI258&lt;&gt;"",AN258&lt;&gt;"",AS258&lt;&gt;"",AX258&lt;&gt;"",X258&lt;&gt;"",AD258&lt;&gt;"",AJ258&lt;&gt;"",AO258&lt;&gt;"",AT258&lt;&gt;"",AY258&lt;&gt;""),", dropMechanicDropLocationNames={"
        &amp; IF(OR(W258&lt;&gt;"",AC258&lt;&gt;"",AI258&lt;&gt;"",AN258&lt;&gt;"",AS258&lt;&gt;"",AX258&lt;&gt;""),"['en']={"&amp;IF(W258&lt;&gt;"","'"&amp;W258&amp;"',","'',")&amp;IF(AC258&lt;&gt;"","'"&amp;AC258&amp;"',","'',")&amp;IF(AI258&lt;&gt;"","'"&amp;AI258&amp;"',","'',")&amp;IF(AN258&lt;&gt;"","'"&amp;AN258&amp;"',","'',")&amp;IF(AS258&lt;&gt;"","'"&amp;AS258&amp;"',","'',")&amp;IF(AX258&lt;&gt;"","'"&amp;AX258&amp;"',","'',")&amp;"},","")
        &amp; IF(OR(X258&lt;&gt;"",AD258&lt;&gt;"",AJ258&lt;&gt;"",AO258&lt;&gt;"",AT258&lt;&gt;"",AY258&lt;&gt;""),"['de']={"&amp;IF(X258&lt;&gt;"","'"&amp;X258&amp;"',","'',")&amp;IF(AD258&lt;&gt;"","'"&amp;AD258&amp;"',","'',")&amp;IF(AJ258&lt;&gt;"","'"&amp;AJ258&amp;"',","'',")&amp;IF(AO258&lt;&gt;"","'"&amp;AO258&amp;"',","'',")&amp;IF(AT258&lt;&gt;"","'"&amp;AT258&amp;"',","'',")&amp;IF(AY258&lt;&gt;"","'"&amp;AY258&amp;"',","'',")&amp;"},","")
     &amp; "}",""),"")),""),"")</f>
        <v>, isProcSetAllowedInPvP=1, dropMechanic={LIBSETS_DROP_MECHANIC_GROUP_DUNGEON_BOSS,LIBSETS_DROP_MECHANIC_GROUP_DUNGEON_BOSS,LIBSETS_DROP_MECHANIC_GROUP_DUNGEON_BOSS}</v>
      </c>
      <c r="BG258" s="21" t="str">
        <f>IF(A258&lt;&gt;"",IF(F258&lt;&gt;"Not in the game (anymore)",
IF(OR(BA258&lt;&gt;"",BB258&lt;&gt;""),", addTooltip={" &amp; IF(BA258&lt;&gt;"","['en']='"&amp; BA258 &amp; "',","")  &amp; IF(AND(BA258&lt;&gt;"",BA258&lt;&gt;BB258), IF(BB258&lt;&gt;"","['de']='"&amp; BB258 &amp; "',",""),"") &amp; "},","")
&amp; "},"
&amp; IF(C258&lt;&gt;"",CONCATENATE(" --",C258," / ",B258,"   [",IF(R258&lt;&gt;"",R258,""),IF(AA258&lt;&gt;"",", "&amp;AA258,""),IF(AG258&lt;&gt;"",", "&amp;AG258,""),IF(AL258&lt;&gt;"",", "&amp;AL258,""),IF(AQ258&lt;&gt;"",", "&amp;AQ258,""),IF(AV258&lt;&gt;"",", "&amp;AV258,""),"]")),""),"")</f>
        <v>}, --Leviathan / Leviathan   [Crypt of Hearts I, Crypt of Hearts II, Rivenspire]</v>
      </c>
    </row>
    <row r="259" spans="1:59" x14ac:dyDescent="0.25">
      <c r="A259" s="12">
        <v>303</v>
      </c>
      <c r="B259" t="s">
        <v>1124</v>
      </c>
      <c r="C259" t="s">
        <v>2614</v>
      </c>
      <c r="D259" s="3">
        <f>A259</f>
        <v>303</v>
      </c>
      <c r="G259" s="8" t="s">
        <v>1477</v>
      </c>
      <c r="I259" t="s">
        <v>91</v>
      </c>
      <c r="J259" t="s">
        <v>91</v>
      </c>
      <c r="K259">
        <v>192</v>
      </c>
      <c r="L259">
        <v>192</v>
      </c>
      <c r="M259">
        <v>192</v>
      </c>
      <c r="O259" s="65" t="s">
        <v>60</v>
      </c>
      <c r="Q259" s="3">
        <f>IF(AND(G259&lt;&gt;"LIBSETS_SETTYPE_BATTLEGROUND",G259&lt;&gt;"LIBSETS_SETTYPE_SPECIAL"), IF(R259&lt;&gt;"",VLOOKUP(R259,'ESO zone constants'!$D$3:$H$10001,5,FALSE),""),"")</f>
        <v>148</v>
      </c>
      <c r="R259" t="str">
        <f>IF(AND(O259&lt;&gt;"",NOT(ISERROR(O259))),O259,
IF(AND(P259&lt;&gt;"",ISNUMBER(P259),P259&gt;0,NOT(ISNA(P259))),VLOOKUP(P259,'ESO zone constants'!$A$3:$D$9999,4,FALSE),
IF(AND(K259&lt;&gt;"",K259&gt;0,NOT(ISERROR(K259))),VLOOKUP(K259,'ESO dumped WayshrineInfo'!$K$3:$N$9994,4,FALSE),"")))</f>
        <v>Arx Corinium</v>
      </c>
      <c r="T259" s="19" t="str">
        <f>IF(AND(S259&lt;&gt;"",NOT(ISERROR(S259))),S259,IF(Q259&lt;&gt;"",IF(NOT(ISERROR(VLOOKUP(Q259,'ESO Dungeon constants'!$D$3:$H$9999,5,FALSE))),VLOOKUP(Q259,'ESO Dungeon constants'!$D$3:$I$9999,6,FALSE),VLOOKUP(Q259,'ESO zone constants'!$H$3:$K$9987,4,FALSE)),""))</f>
        <v>DLC_BASE_GAME</v>
      </c>
      <c r="U259" s="3" t="str">
        <f>IF(T259&lt;&gt;"",VLOOKUP(T259,'LibSets constants'!$B$4:$C$1003,2,FALSE),"")</f>
        <v>Included in base game</v>
      </c>
      <c r="V259" s="33" t="s">
        <v>3356</v>
      </c>
      <c r="Y259" s="65"/>
      <c r="Z259" s="3">
        <f>IF(AND(G259&lt;&gt;"LIBSETS_SETTYPE_BATTLEGROUND",G259&lt;&gt;"LIBSETS_SETTYPE_SPECIAL"),
IF(AND(Y259&lt;&gt;"",ISNUMBER(Y259),NOT(ISNA(Y259))),Y259,
   IF(AND(L259&lt;&gt;"",ISNUMBER(L259),L259&gt;0,NOT(ISNA(L259))),VLOOKUP(L259,'ESO dumped WayshrineInfo'!$K$3:$L$9994,2,FALSE),"")
),"")</f>
        <v>117</v>
      </c>
      <c r="AA259" t="str">
        <f>IF(AND(Z259&lt;&gt;"",ISNUMBER(Z259),NOT(ISNA(Z259))),VLOOKUP(Z259,'ESO zone constants'!$A$3:$D$9999,4,FALSE),"")</f>
        <v>Shadowfen</v>
      </c>
      <c r="AB259" s="33" t="s">
        <v>3356</v>
      </c>
      <c r="AC259" s="43"/>
      <c r="AD259" s="43"/>
      <c r="AE259" s="43"/>
      <c r="AF259" s="3">
        <f>IF(AND(G259&lt;&gt;"LIBSETS_SETTYPE_BATTLEGROUND",G259&lt;&gt;"LIBSETS_SETTYPE_SPECIAL"),
IF(AND(AE259&lt;&gt;"",ISNUMBER(AE259),NOT(ISNA(AE259))),AE259,
   IF(AND(M259&lt;&gt;"",ISNUMBER(M259),M259&gt;0,NOT(ISNA(M259))),VLOOKUP(M259,'ESO dumped WayshrineInfo'!$K$3:$L$9994,2,FALSE),"")
),"")</f>
        <v>117</v>
      </c>
      <c r="AG259" t="str">
        <f>IF(AND(AF259&lt;&gt;"",ISNUMBER(AF259),NOT(ISNA(AF259))),VLOOKUP(AF259,'ESO zone constants'!$A$3:$D$9999,4,FALSE),"")</f>
        <v>Shadowfen</v>
      </c>
      <c r="AH259" s="44"/>
      <c r="AI259" s="43"/>
      <c r="AJ259" s="43"/>
      <c r="AK259" s="3" t="str">
        <f>IF(AND(G259&lt;&gt;"LIBSETS_SETTYPE_BATTLEGROUND",G259&lt;&gt;"LIBSETS_SETTYPE_SPECIAL"),IF(AL259&lt;&gt;"",VLOOKUP(AL259,'ESO zone constants'!$D$3:$H$4953,5,FALSE),""),"")</f>
        <v/>
      </c>
      <c r="AM259" s="44"/>
      <c r="AN259" s="43"/>
      <c r="AO259" s="43"/>
      <c r="AP259" s="3" t="str">
        <f>IF(AND(G259&lt;&gt;"LIBSETS_SETTYPE_BATTLEGROUND",G259&lt;&gt;"LIBSETS_SETTYPE_SPECIAL"),IF(AQ259&lt;&gt;"",VLOOKUP(AQ259,'ESO zone constants'!$D$3:$H$4953,5,FALSE),""),"")</f>
        <v/>
      </c>
      <c r="AR259" s="44"/>
      <c r="AS259" s="43"/>
      <c r="AT259" s="43"/>
      <c r="AU259" s="3" t="str">
        <f>IF(AND(G259&lt;&gt;"LIBSETS_SETTYPE_BATTLEGROUND",G259&lt;&gt;"LIBSETS_SETTYPE_SPECIAL"),IF(AV259&lt;&gt;"",VLOOKUP(AV259,'ESO zone constants'!$D$3:$H$4953,5,FALSE),""),"")</f>
        <v/>
      </c>
      <c r="AW259" s="44"/>
      <c r="AX259" s="43"/>
      <c r="AY259" s="43"/>
      <c r="AZ259" s="83" t="s">
        <v>2667</v>
      </c>
      <c r="BA259" s="83"/>
      <c r="BB259" s="83"/>
      <c r="BC259" s="21" t="str">
        <f>IF(A259="???","--","")&amp;IF(F259&lt;&gt;"Not in the game (anymore)",IF(A259&lt;&gt;"",CONCATENATE("[",A259,"] = {wayshrines={")&amp;IF(K259&lt;&gt;"",CONCATENATE(K259,","),"")&amp;IF(L259&lt;&gt;"",CONCATENATE(L259,","),"")&amp;IF(M259&lt;&gt;"",CONCATENATE(M259,","),"")&amp;CONCATENATE("}")&amp;IF(VALUE(N259)&gt;0,CONCATENATE(", traitsNeeded=",N259),"")&amp;CONCATENATE(", dlcId=",IF(T259&lt;&gt;"",T259,"DLC_BASE_GAME")),""),"")</f>
        <v>[303] = {wayshrines={192,192,192,}, dlcId=DLC_BASE_GAME</v>
      </c>
      <c r="BD259" s="21" t="str">
        <f>IF(F259&lt;&gt;"Not in the game (anymore)",IF(A259&lt;&gt;"",IF(Q259&lt;&gt;"",CONCATENATE(", zoneIds={",Q259),"")&amp;IF(Z259&lt;&gt;"",CONCATENATE(",",Z259),"")&amp;IF(AF259&lt;&gt;"",CONCATENATE(",",AF259),"")&amp;IF(AK259&lt;&gt;"",CONCATENATE(",",AK259),"")&amp;IF(AP259&lt;&gt;"",CONCATENATE(",",AP259),"")&amp;IF(AU259&lt;&gt;"",CONCATENATE(",",AU259),"")&amp;IF(Q259&lt;&gt;"",CONCATENATE("}",""),"")&amp;IF(OR(I259="true",I259="false",I259&lt;&gt;""), CONCATENATE(", veteran=", I259), ""),""),"")</f>
        <v>, zoneIds={148,117,117}, veteran=false</v>
      </c>
      <c r="BE259" s="21" t="str">
        <f>IF(A259&lt;&gt;"",IF(F259&lt;&gt;"Not in the game (anymore)",IF(A259&lt;&gt;"",", setType="&amp;G259,"")&amp;IF(J259="true",", multiTrialSet=true",""),"")
&amp; IF(AND(H259&lt;&gt;"",ISNUMBER(H259)),", undauntedChestId=" &amp; H259,""),"")</f>
        <v>, setType=LIBSETS_SETTYPE_DUNGEON</v>
      </c>
      <c r="BF259" s="21" t="str">
        <f>IF(A259&lt;&gt;"",IF(F259&lt;&gt;"Not in the game (anymore)",IF(AZ259&lt;&gt;"",", isProcSetAllowedInPvP="&amp; AZ259,"")
&amp; IF(F259&lt;&gt;"Not in the game (anymore)",
  IF(V259&lt;&gt;"",", dropMechanic={"&amp;V259&amp;IF(AB259&lt;&gt;"",","&amp;AB259,"")&amp;IF(AH259&lt;&gt;"",","&amp;AH259,"")&amp;IF(AM259&lt;&gt;"",","&amp;AM259,"")&amp;IF(AR259&lt;&gt;"",","&amp;AR259,"")&amp;IF(AW259&lt;&gt;"",","&amp;AW259,"")&amp;"}"
     &amp;IF(OR(W259&lt;&gt;"",AC259&lt;&gt;"",AI259&lt;&gt;"",AN259&lt;&gt;"",AS259&lt;&gt;"",AX259&lt;&gt;"",X259&lt;&gt;"",AD259&lt;&gt;"",AJ259&lt;&gt;"",AO259&lt;&gt;"",AT259&lt;&gt;"",AY259&lt;&gt;""),", dropMechanicDropLocationNames={"
        &amp; IF(OR(W259&lt;&gt;"",AC259&lt;&gt;"",AI259&lt;&gt;"",AN259&lt;&gt;"",AS259&lt;&gt;"",AX259&lt;&gt;""),"['en']={"&amp;IF(W259&lt;&gt;"","'"&amp;W259&amp;"',","'',")&amp;IF(AC259&lt;&gt;"","'"&amp;AC259&amp;"',","'',")&amp;IF(AI259&lt;&gt;"","'"&amp;AI259&amp;"',","'',")&amp;IF(AN259&lt;&gt;"","'"&amp;AN259&amp;"',","'',")&amp;IF(AS259&lt;&gt;"","'"&amp;AS259&amp;"',","'',")&amp;IF(AX259&lt;&gt;"","'"&amp;AX259&amp;"',","'',")&amp;"},","")
        &amp; IF(OR(X259&lt;&gt;"",AD259&lt;&gt;"",AJ259&lt;&gt;"",AO259&lt;&gt;"",AT259&lt;&gt;"",AY259&lt;&gt;""),"['de']={"&amp;IF(X259&lt;&gt;"","'"&amp;X259&amp;"',","'',")&amp;IF(AD259&lt;&gt;"","'"&amp;AD259&amp;"',","'',")&amp;IF(AJ259&lt;&gt;"","'"&amp;AJ259&amp;"',","'',")&amp;IF(AO259&lt;&gt;"","'"&amp;AO259&amp;"',","'',")&amp;IF(AT259&lt;&gt;"","'"&amp;AT259&amp;"',","'',")&amp;IF(AY259&lt;&gt;"","'"&amp;AY259&amp;"',","'',")&amp;"},","")
     &amp; "}",""),"")),""),"")</f>
        <v>, dropMechanic={LIBSETS_DROP_MECHANIC_GROUP_DUNGEON_BOSS,LIBSETS_DROP_MECHANIC_GROUP_DUNGEON_BOSS}</v>
      </c>
      <c r="BG259" s="21" t="str">
        <f>IF(A259&lt;&gt;"",IF(F259&lt;&gt;"Not in the game (anymore)",
IF(OR(BA259&lt;&gt;"",BB259&lt;&gt;""),", addTooltip={" &amp; IF(BA259&lt;&gt;"","['en']='"&amp; BA259 &amp; "',","")  &amp; IF(AND(BA259&lt;&gt;"",BA259&lt;&gt;BB259), IF(BB259&lt;&gt;"","['de']='"&amp; BB259 &amp; "',",""),"") &amp; "},","")
&amp; "},"
&amp; IF(C259&lt;&gt;"",CONCATENATE(" --",C259," / ",B259,"   [",IF(R259&lt;&gt;"",R259,""),IF(AA259&lt;&gt;"",", "&amp;AA259,""),IF(AG259&lt;&gt;"",", "&amp;AG259,""),IF(AL259&lt;&gt;"",", "&amp;AL259,""),IF(AQ259&lt;&gt;"",", "&amp;AQ259,""),IF(AV259&lt;&gt;"",", "&amp;AV259,""),"]")),""),"")</f>
        <v>}, --Lamia\'s Song / Lied der Lamie   [Arx Corinium, Shadowfen, Shadowfen]</v>
      </c>
    </row>
    <row r="260" spans="1:59" x14ac:dyDescent="0.25">
      <c r="A260" s="12">
        <v>304</v>
      </c>
      <c r="B260" t="s">
        <v>1125</v>
      </c>
      <c r="C260" t="s">
        <v>1126</v>
      </c>
      <c r="D260" s="3">
        <f>A260</f>
        <v>304</v>
      </c>
      <c r="G260" s="8" t="s">
        <v>1477</v>
      </c>
      <c r="I260" t="s">
        <v>91</v>
      </c>
      <c r="J260" t="s">
        <v>91</v>
      </c>
      <c r="K260">
        <v>192</v>
      </c>
      <c r="L260">
        <v>192</v>
      </c>
      <c r="M260">
        <v>192</v>
      </c>
      <c r="O260" s="65" t="s">
        <v>60</v>
      </c>
      <c r="Q260" s="3">
        <f>IF(AND(G260&lt;&gt;"LIBSETS_SETTYPE_BATTLEGROUND",G260&lt;&gt;"LIBSETS_SETTYPE_SPECIAL"), IF(R260&lt;&gt;"",VLOOKUP(R260,'ESO zone constants'!$D$3:$H$10001,5,FALSE),""),"")</f>
        <v>148</v>
      </c>
      <c r="R260" t="str">
        <f>IF(AND(O260&lt;&gt;"",NOT(ISERROR(O260))),O260,
IF(AND(P260&lt;&gt;"",ISNUMBER(P260),P260&gt;0,NOT(ISNA(P260))),VLOOKUP(P260,'ESO zone constants'!$A$3:$D$9999,4,FALSE),
IF(AND(K260&lt;&gt;"",K260&gt;0,NOT(ISERROR(K260))),VLOOKUP(K260,'ESO dumped WayshrineInfo'!$K$3:$N$9994,4,FALSE),"")))</f>
        <v>Arx Corinium</v>
      </c>
      <c r="T260" s="19" t="str">
        <f>IF(AND(S260&lt;&gt;"",NOT(ISERROR(S260))),S260,IF(Q260&lt;&gt;"",IF(NOT(ISERROR(VLOOKUP(Q260,'ESO Dungeon constants'!$D$3:$H$9999,5,FALSE))),VLOOKUP(Q260,'ESO Dungeon constants'!$D$3:$I$9999,6,FALSE),VLOOKUP(Q260,'ESO zone constants'!$H$3:$K$9987,4,FALSE)),""))</f>
        <v>DLC_BASE_GAME</v>
      </c>
      <c r="U260" s="3" t="str">
        <f>IF(T260&lt;&gt;"",VLOOKUP(T260,'LibSets constants'!$B$4:$C$1003,2,FALSE),"")</f>
        <v>Included in base game</v>
      </c>
      <c r="V260" s="33" t="s">
        <v>3356</v>
      </c>
      <c r="Y260" s="65"/>
      <c r="Z260" s="3">
        <f>IF(AND(G260&lt;&gt;"LIBSETS_SETTYPE_BATTLEGROUND",G260&lt;&gt;"LIBSETS_SETTYPE_SPECIAL"),
IF(AND(Y260&lt;&gt;"",ISNUMBER(Y260),NOT(ISNA(Y260))),Y260,
   IF(AND(L260&lt;&gt;"",ISNUMBER(L260),L260&gt;0,NOT(ISNA(L260))),VLOOKUP(L260,'ESO dumped WayshrineInfo'!$K$3:$L$9994,2,FALSE),"")
),"")</f>
        <v>117</v>
      </c>
      <c r="AA260" t="str">
        <f>IF(AND(Z260&lt;&gt;"",ISNUMBER(Z260),NOT(ISNA(Z260))),VLOOKUP(Z260,'ESO zone constants'!$A$3:$D$9999,4,FALSE),"")</f>
        <v>Shadowfen</v>
      </c>
      <c r="AB260" s="33" t="s">
        <v>3356</v>
      </c>
      <c r="AC260" s="43"/>
      <c r="AD260" s="43"/>
      <c r="AE260" s="43"/>
      <c r="AF260" s="3">
        <f>IF(AND(G260&lt;&gt;"LIBSETS_SETTYPE_BATTLEGROUND",G260&lt;&gt;"LIBSETS_SETTYPE_SPECIAL"),
IF(AND(AE260&lt;&gt;"",ISNUMBER(AE260),NOT(ISNA(AE260))),AE260,
   IF(AND(M260&lt;&gt;"",ISNUMBER(M260),M260&gt;0,NOT(ISNA(M260))),VLOOKUP(M260,'ESO dumped WayshrineInfo'!$K$3:$L$9994,2,FALSE),"")
),"")</f>
        <v>117</v>
      </c>
      <c r="AG260" t="str">
        <f>IF(AND(AF260&lt;&gt;"",ISNUMBER(AF260),NOT(ISNA(AF260))),VLOOKUP(AF260,'ESO zone constants'!$A$3:$D$9999,4,FALSE),"")</f>
        <v>Shadowfen</v>
      </c>
      <c r="AH260" s="44"/>
      <c r="AI260" s="43"/>
      <c r="AJ260" s="43"/>
      <c r="AK260" s="3" t="str">
        <f>IF(AND(G260&lt;&gt;"LIBSETS_SETTYPE_BATTLEGROUND",G260&lt;&gt;"LIBSETS_SETTYPE_SPECIAL"),IF(AL260&lt;&gt;"",VLOOKUP(AL260,'ESO zone constants'!$D$3:$H$4953,5,FALSE),""),"")</f>
        <v/>
      </c>
      <c r="AM260" s="44"/>
      <c r="AN260" s="43"/>
      <c r="AO260" s="43"/>
      <c r="AP260" s="3" t="str">
        <f>IF(AND(G260&lt;&gt;"LIBSETS_SETTYPE_BATTLEGROUND",G260&lt;&gt;"LIBSETS_SETTYPE_SPECIAL"),IF(AQ260&lt;&gt;"",VLOOKUP(AQ260,'ESO zone constants'!$D$3:$H$4953,5,FALSE),""),"")</f>
        <v/>
      </c>
      <c r="AR260" s="44"/>
      <c r="AS260" s="43"/>
      <c r="AT260" s="43"/>
      <c r="AU260" s="3" t="str">
        <f>IF(AND(G260&lt;&gt;"LIBSETS_SETTYPE_BATTLEGROUND",G260&lt;&gt;"LIBSETS_SETTYPE_SPECIAL"),IF(AV260&lt;&gt;"",VLOOKUP(AV260,'ESO zone constants'!$D$3:$H$4953,5,FALSE),""),"")</f>
        <v/>
      </c>
      <c r="AW260" s="44"/>
      <c r="AX260" s="43"/>
      <c r="AY260" s="43"/>
      <c r="AZ260" s="83" t="s">
        <v>2667</v>
      </c>
      <c r="BA260" s="83"/>
      <c r="BB260" s="83"/>
      <c r="BC260" s="21" t="str">
        <f>IF(A260="???","--","")&amp;IF(F260&lt;&gt;"Not in the game (anymore)",IF(A260&lt;&gt;"",CONCATENATE("[",A260,"] = {wayshrines={")&amp;IF(K260&lt;&gt;"",CONCATENATE(K260,","),"")&amp;IF(L260&lt;&gt;"",CONCATENATE(L260,","),"")&amp;IF(M260&lt;&gt;"",CONCATENATE(M260,","),"")&amp;CONCATENATE("}")&amp;IF(VALUE(N260)&gt;0,CONCATENATE(", traitsNeeded=",N260),"")&amp;CONCATENATE(", dlcId=",IF(T260&lt;&gt;"",T260,"DLC_BASE_GAME")),""),"")</f>
        <v>[304] = {wayshrines={192,192,192,}, dlcId=DLC_BASE_GAME</v>
      </c>
      <c r="BD260" s="21" t="str">
        <f>IF(F260&lt;&gt;"Not in the game (anymore)",IF(A260&lt;&gt;"",IF(Q260&lt;&gt;"",CONCATENATE(", zoneIds={",Q260),"")&amp;IF(Z260&lt;&gt;"",CONCATENATE(",",Z260),"")&amp;IF(AF260&lt;&gt;"",CONCATENATE(",",AF260),"")&amp;IF(AK260&lt;&gt;"",CONCATENATE(",",AK260),"")&amp;IF(AP260&lt;&gt;"",CONCATENATE(",",AP260),"")&amp;IF(AU260&lt;&gt;"",CONCATENATE(",",AU260),"")&amp;IF(Q260&lt;&gt;"",CONCATENATE("}",""),"")&amp;IF(OR(I260="true",I260="false",I260&lt;&gt;""), CONCATENATE(", veteran=", I260), ""),""),"")</f>
        <v>, zoneIds={148,117,117}, veteran=false</v>
      </c>
      <c r="BE260" s="21" t="str">
        <f>IF(A260&lt;&gt;"",IF(F260&lt;&gt;"Not in the game (anymore)",IF(A260&lt;&gt;"",", setType="&amp;G260,"")&amp;IF(J260="true",", multiTrialSet=true",""),"")
&amp; IF(AND(H260&lt;&gt;"",ISNUMBER(H260)),", undauntedChestId=" &amp; H260,""),"")</f>
        <v>, setType=LIBSETS_SETTYPE_DUNGEON</v>
      </c>
      <c r="BF260" s="21" t="str">
        <f>IF(A260&lt;&gt;"",IF(F260&lt;&gt;"Not in the game (anymore)",IF(AZ260&lt;&gt;"",", isProcSetAllowedInPvP="&amp; AZ260,"")
&amp; IF(F260&lt;&gt;"Not in the game (anymore)",
  IF(V260&lt;&gt;"",", dropMechanic={"&amp;V260&amp;IF(AB260&lt;&gt;"",","&amp;AB260,"")&amp;IF(AH260&lt;&gt;"",","&amp;AH260,"")&amp;IF(AM260&lt;&gt;"",","&amp;AM260,"")&amp;IF(AR260&lt;&gt;"",","&amp;AR260,"")&amp;IF(AW260&lt;&gt;"",","&amp;AW260,"")&amp;"}"
     &amp;IF(OR(W260&lt;&gt;"",AC260&lt;&gt;"",AI260&lt;&gt;"",AN260&lt;&gt;"",AS260&lt;&gt;"",AX260&lt;&gt;"",X260&lt;&gt;"",AD260&lt;&gt;"",AJ260&lt;&gt;"",AO260&lt;&gt;"",AT260&lt;&gt;"",AY260&lt;&gt;""),", dropMechanicDropLocationNames={"
        &amp; IF(OR(W260&lt;&gt;"",AC260&lt;&gt;"",AI260&lt;&gt;"",AN260&lt;&gt;"",AS260&lt;&gt;"",AX260&lt;&gt;""),"['en']={"&amp;IF(W260&lt;&gt;"","'"&amp;W260&amp;"',","'',")&amp;IF(AC260&lt;&gt;"","'"&amp;AC260&amp;"',","'',")&amp;IF(AI260&lt;&gt;"","'"&amp;AI260&amp;"',","'',")&amp;IF(AN260&lt;&gt;"","'"&amp;AN260&amp;"',","'',")&amp;IF(AS260&lt;&gt;"","'"&amp;AS260&amp;"',","'',")&amp;IF(AX260&lt;&gt;"","'"&amp;AX260&amp;"',","'',")&amp;"},","")
        &amp; IF(OR(X260&lt;&gt;"",AD260&lt;&gt;"",AJ260&lt;&gt;"",AO260&lt;&gt;"",AT260&lt;&gt;"",AY260&lt;&gt;""),"['de']={"&amp;IF(X260&lt;&gt;"","'"&amp;X260&amp;"',","'',")&amp;IF(AD260&lt;&gt;"","'"&amp;AD260&amp;"',","'',")&amp;IF(AJ260&lt;&gt;"","'"&amp;AJ260&amp;"',","'',")&amp;IF(AO260&lt;&gt;"","'"&amp;AO260&amp;"',","'',")&amp;IF(AT260&lt;&gt;"","'"&amp;AT260&amp;"',","'',")&amp;IF(AY260&lt;&gt;"","'"&amp;AY260&amp;"',","'',")&amp;"},","")
     &amp; "}",""),"")),""),"")</f>
        <v>, dropMechanic={LIBSETS_DROP_MECHANIC_GROUP_DUNGEON_BOSS,LIBSETS_DROP_MECHANIC_GROUP_DUNGEON_BOSS}</v>
      </c>
      <c r="BG260" s="21" t="str">
        <f>IF(A260&lt;&gt;"",IF(F260&lt;&gt;"Not in the game (anymore)",
IF(OR(BA260&lt;&gt;"",BB260&lt;&gt;""),", addTooltip={" &amp; IF(BA260&lt;&gt;"","['en']='"&amp; BA260 &amp; "',","")  &amp; IF(AND(BA260&lt;&gt;"",BA260&lt;&gt;BB260), IF(BB260&lt;&gt;"","['de']='"&amp; BB260 &amp; "',",""),"") &amp; "},","")
&amp; "},"
&amp; IF(C260&lt;&gt;"",CONCATENATE(" --",C260," / ",B260,"   [",IF(R260&lt;&gt;"",R260,""),IF(AA260&lt;&gt;"",", "&amp;AA260,""),IF(AG260&lt;&gt;"",", "&amp;AG260,""),IF(AL260&lt;&gt;"",", "&amp;AL260,""),IF(AQ260&lt;&gt;"",", "&amp;AQ260,""),IF(AV260&lt;&gt;"",", "&amp;AV260,""),"]")),""),"")</f>
        <v>}, --Medusa / Versteinernder Blick   [Arx Corinium, Shadowfen, Shadowfen]</v>
      </c>
    </row>
    <row r="261" spans="1:59" x14ac:dyDescent="0.25">
      <c r="A261" s="12">
        <v>305</v>
      </c>
      <c r="B261" t="s">
        <v>1127</v>
      </c>
      <c r="C261" t="s">
        <v>1128</v>
      </c>
      <c r="D261" s="3">
        <f>A261</f>
        <v>305</v>
      </c>
      <c r="G261" s="8" t="s">
        <v>1477</v>
      </c>
      <c r="I261" t="s">
        <v>91</v>
      </c>
      <c r="J261" t="s">
        <v>91</v>
      </c>
      <c r="K261">
        <v>196</v>
      </c>
      <c r="L261">
        <v>196</v>
      </c>
      <c r="M261">
        <v>196</v>
      </c>
      <c r="O261" s="65" t="s">
        <v>68</v>
      </c>
      <c r="Q261" s="3">
        <f>IF(AND(G261&lt;&gt;"LIBSETS_SETTYPE_BATTLEGROUND",G261&lt;&gt;"LIBSETS_SETTYPE_SPECIAL"), IF(R261&lt;&gt;"",VLOOKUP(R261,'ESO zone constants'!$D$3:$H$10001,5,FALSE),""),"")</f>
        <v>22</v>
      </c>
      <c r="R261" t="str">
        <f>IF(AND(O261&lt;&gt;"",NOT(ISERROR(O261))),O261,
IF(AND(P261&lt;&gt;"",ISNUMBER(P261),P261&gt;0,NOT(ISNA(P261))),VLOOKUP(P261,'ESO zone constants'!$A$3:$D$9999,4,FALSE),
IF(AND(K261&lt;&gt;"",K261&gt;0,NOT(ISERROR(K261))),VLOOKUP(K261,'ESO dumped WayshrineInfo'!$K$3:$N$9994,4,FALSE),"")))</f>
        <v>Volenfell</v>
      </c>
      <c r="T261" s="19" t="str">
        <f>IF(AND(S261&lt;&gt;"",NOT(ISERROR(S261))),S261,IF(Q261&lt;&gt;"",IF(NOT(ISERROR(VLOOKUP(Q261,'ESO Dungeon constants'!$D$3:$H$9999,5,FALSE))),VLOOKUP(Q261,'ESO Dungeon constants'!$D$3:$I$9999,6,FALSE),VLOOKUP(Q261,'ESO zone constants'!$H$3:$K$9987,4,FALSE)),""))</f>
        <v>DLC_BASE_GAME</v>
      </c>
      <c r="U261" s="3" t="str">
        <f>IF(T261&lt;&gt;"",VLOOKUP(T261,'LibSets constants'!$B$4:$C$1003,2,FALSE),"")</f>
        <v>Included in base game</v>
      </c>
      <c r="V261" s="33" t="s">
        <v>3356</v>
      </c>
      <c r="Y261" s="65"/>
      <c r="Z261" s="3">
        <f>IF(AND(G261&lt;&gt;"LIBSETS_SETTYPE_BATTLEGROUND",G261&lt;&gt;"LIBSETS_SETTYPE_SPECIAL"),
IF(AND(Y261&lt;&gt;"",ISNUMBER(Y261),NOT(ISNA(Y261))),Y261,
   IF(AND(L261&lt;&gt;"",ISNUMBER(L261),L261&gt;0,NOT(ISNA(L261))),VLOOKUP(L261,'ESO dumped WayshrineInfo'!$K$3:$L$9994,2,FALSE),"")
),"")</f>
        <v>104</v>
      </c>
      <c r="AA261" t="str">
        <f>IF(AND(Z261&lt;&gt;"",ISNUMBER(Z261),NOT(ISNA(Z261))),VLOOKUP(Z261,'ESO zone constants'!$A$3:$D$9999,4,FALSE),"")</f>
        <v>Alik'r Desert</v>
      </c>
      <c r="AB261" s="33" t="s">
        <v>3356</v>
      </c>
      <c r="AC261" s="43"/>
      <c r="AD261" s="43"/>
      <c r="AE261" s="43"/>
      <c r="AF261" s="3">
        <f>IF(AND(G261&lt;&gt;"LIBSETS_SETTYPE_BATTLEGROUND",G261&lt;&gt;"LIBSETS_SETTYPE_SPECIAL"),
IF(AND(AE261&lt;&gt;"",ISNUMBER(AE261),NOT(ISNA(AE261))),AE261,
   IF(AND(M261&lt;&gt;"",ISNUMBER(M261),M261&gt;0,NOT(ISNA(M261))),VLOOKUP(M261,'ESO dumped WayshrineInfo'!$K$3:$L$9994,2,FALSE),"")
),"")</f>
        <v>104</v>
      </c>
      <c r="AG261" t="str">
        <f>IF(AND(AF261&lt;&gt;"",ISNUMBER(AF261),NOT(ISNA(AF261))),VLOOKUP(AF261,'ESO zone constants'!$A$3:$D$9999,4,FALSE),"")</f>
        <v>Alik'r Desert</v>
      </c>
      <c r="AH261" s="44"/>
      <c r="AI261" s="43"/>
      <c r="AJ261" s="43"/>
      <c r="AK261" s="3" t="str">
        <f>IF(AND(G261&lt;&gt;"LIBSETS_SETTYPE_BATTLEGROUND",G261&lt;&gt;"LIBSETS_SETTYPE_SPECIAL"),IF(AL261&lt;&gt;"",VLOOKUP(AL261,'ESO zone constants'!$D$3:$H$4953,5,FALSE),""),"")</f>
        <v/>
      </c>
      <c r="AM261" s="44"/>
      <c r="AN261" s="43"/>
      <c r="AO261" s="43"/>
      <c r="AP261" s="3" t="str">
        <f>IF(AND(G261&lt;&gt;"LIBSETS_SETTYPE_BATTLEGROUND",G261&lt;&gt;"LIBSETS_SETTYPE_SPECIAL"),IF(AQ261&lt;&gt;"",VLOOKUP(AQ261,'ESO zone constants'!$D$3:$H$4953,5,FALSE),""),"")</f>
        <v/>
      </c>
      <c r="AR261" s="44"/>
      <c r="AS261" s="43"/>
      <c r="AT261" s="43"/>
      <c r="AU261" s="3" t="str">
        <f>IF(AND(G261&lt;&gt;"LIBSETS_SETTYPE_BATTLEGROUND",G261&lt;&gt;"LIBSETS_SETTYPE_SPECIAL"),IF(AV261&lt;&gt;"",VLOOKUP(AV261,'ESO zone constants'!$D$3:$H$4953,5,FALSE),""),"")</f>
        <v/>
      </c>
      <c r="AW261" s="44"/>
      <c r="AX261" s="43"/>
      <c r="AY261" s="43"/>
      <c r="AZ261" s="83" t="s">
        <v>2667</v>
      </c>
      <c r="BA261" s="83"/>
      <c r="BB261" s="83"/>
      <c r="BC261" s="21" t="str">
        <f>IF(A261="???","--","")&amp;IF(F261&lt;&gt;"Not in the game (anymore)",IF(A261&lt;&gt;"",CONCATENATE("[",A261,"] = {wayshrines={")&amp;IF(K261&lt;&gt;"",CONCATENATE(K261,","),"")&amp;IF(L261&lt;&gt;"",CONCATENATE(L261,","),"")&amp;IF(M261&lt;&gt;"",CONCATENATE(M261,","),"")&amp;CONCATENATE("}")&amp;IF(VALUE(N261)&gt;0,CONCATENATE(", traitsNeeded=",N261),"")&amp;CONCATENATE(", dlcId=",IF(T261&lt;&gt;"",T261,"DLC_BASE_GAME")),""),"")</f>
        <v>[305] = {wayshrines={196,196,196,}, dlcId=DLC_BASE_GAME</v>
      </c>
      <c r="BD261" s="21" t="str">
        <f>IF(F261&lt;&gt;"Not in the game (anymore)",IF(A261&lt;&gt;"",IF(Q261&lt;&gt;"",CONCATENATE(", zoneIds={",Q261),"")&amp;IF(Z261&lt;&gt;"",CONCATENATE(",",Z261),"")&amp;IF(AF261&lt;&gt;"",CONCATENATE(",",AF261),"")&amp;IF(AK261&lt;&gt;"",CONCATENATE(",",AK261),"")&amp;IF(AP261&lt;&gt;"",CONCATENATE(",",AP261),"")&amp;IF(AU261&lt;&gt;"",CONCATENATE(",",AU261),"")&amp;IF(Q261&lt;&gt;"",CONCATENATE("}",""),"")&amp;IF(OR(I261="true",I261="false",I261&lt;&gt;""), CONCATENATE(", veteran=", I261), ""),""),"")</f>
        <v>, zoneIds={22,104,104}, veteran=false</v>
      </c>
      <c r="BE261" s="21" t="str">
        <f>IF(A261&lt;&gt;"",IF(F261&lt;&gt;"Not in the game (anymore)",IF(A261&lt;&gt;"",", setType="&amp;G261,"")&amp;IF(J261="true",", multiTrialSet=true",""),"")
&amp; IF(AND(H261&lt;&gt;"",ISNUMBER(H261)),", undauntedChestId=" &amp; H261,""),"")</f>
        <v>, setType=LIBSETS_SETTYPE_DUNGEON</v>
      </c>
      <c r="BF261" s="21" t="str">
        <f>IF(A261&lt;&gt;"",IF(F261&lt;&gt;"Not in the game (anymore)",IF(AZ261&lt;&gt;"",", isProcSetAllowedInPvP="&amp; AZ261,"")
&amp; IF(F261&lt;&gt;"Not in the game (anymore)",
  IF(V261&lt;&gt;"",", dropMechanic={"&amp;V261&amp;IF(AB261&lt;&gt;"",","&amp;AB261,"")&amp;IF(AH261&lt;&gt;"",","&amp;AH261,"")&amp;IF(AM261&lt;&gt;"",","&amp;AM261,"")&amp;IF(AR261&lt;&gt;"",","&amp;AR261,"")&amp;IF(AW261&lt;&gt;"",","&amp;AW261,"")&amp;"}"
     &amp;IF(OR(W261&lt;&gt;"",AC261&lt;&gt;"",AI261&lt;&gt;"",AN261&lt;&gt;"",AS261&lt;&gt;"",AX261&lt;&gt;"",X261&lt;&gt;"",AD261&lt;&gt;"",AJ261&lt;&gt;"",AO261&lt;&gt;"",AT261&lt;&gt;"",AY261&lt;&gt;""),", dropMechanicDropLocationNames={"
        &amp; IF(OR(W261&lt;&gt;"",AC261&lt;&gt;"",AI261&lt;&gt;"",AN261&lt;&gt;"",AS261&lt;&gt;"",AX261&lt;&gt;""),"['en']={"&amp;IF(W261&lt;&gt;"","'"&amp;W261&amp;"',","'',")&amp;IF(AC261&lt;&gt;"","'"&amp;AC261&amp;"',","'',")&amp;IF(AI261&lt;&gt;"","'"&amp;AI261&amp;"',","'',")&amp;IF(AN261&lt;&gt;"","'"&amp;AN261&amp;"',","'',")&amp;IF(AS261&lt;&gt;"","'"&amp;AS261&amp;"',","'',")&amp;IF(AX261&lt;&gt;"","'"&amp;AX261&amp;"',","'',")&amp;"},","")
        &amp; IF(OR(X261&lt;&gt;"",AD261&lt;&gt;"",AJ261&lt;&gt;"",AO261&lt;&gt;"",AT261&lt;&gt;"",AY261&lt;&gt;""),"['de']={"&amp;IF(X261&lt;&gt;"","'"&amp;X261&amp;"',","'',")&amp;IF(AD261&lt;&gt;"","'"&amp;AD261&amp;"',","'',")&amp;IF(AJ261&lt;&gt;"","'"&amp;AJ261&amp;"',","'',")&amp;IF(AO261&lt;&gt;"","'"&amp;AO261&amp;"',","'',")&amp;IF(AT261&lt;&gt;"","'"&amp;AT261&amp;"',","'',")&amp;IF(AY261&lt;&gt;"","'"&amp;AY261&amp;"',","'',")&amp;"},","")
     &amp; "}",""),"")),""),"")</f>
        <v>, dropMechanic={LIBSETS_DROP_MECHANIC_GROUP_DUNGEON_BOSS,LIBSETS_DROP_MECHANIC_GROUP_DUNGEON_BOSS}</v>
      </c>
      <c r="BG261" s="21" t="str">
        <f>IF(A261&lt;&gt;"",IF(F261&lt;&gt;"Not in the game (anymore)",
IF(OR(BA261&lt;&gt;"",BB261&lt;&gt;""),", addTooltip={" &amp; IF(BA261&lt;&gt;"","['en']='"&amp; BA261 &amp; "',","")  &amp; IF(AND(BA261&lt;&gt;"",BA261&lt;&gt;BB261), IF(BB261&lt;&gt;"","['de']='"&amp; BB261 &amp; "',",""),"") &amp; "},","")
&amp; "},"
&amp; IF(C261&lt;&gt;"",CONCATENATE(" --",C261," / ",B261,"   [",IF(R261&lt;&gt;"",R261,""),IF(AA261&lt;&gt;"",", "&amp;AA261,""),IF(AG261&lt;&gt;"",", "&amp;AG261,""),IF(AL261&lt;&gt;"",", "&amp;AL261,""),IF(AQ261&lt;&gt;"",", "&amp;AQ261,""),IF(AV261&lt;&gt;"",", "&amp;AV261,""),"]")),""),"")</f>
        <v>}, --Treasure Hunter / Schatzjäger   [Volenfell, Alik'r Desert, Alik'r Desert]</v>
      </c>
    </row>
    <row r="262" spans="1:59" x14ac:dyDescent="0.25">
      <c r="A262" s="12">
        <v>307</v>
      </c>
      <c r="B262" t="s">
        <v>1129</v>
      </c>
      <c r="C262" t="s">
        <v>1130</v>
      </c>
      <c r="D262" s="3">
        <f>A262</f>
        <v>307</v>
      </c>
      <c r="G262" s="8" t="s">
        <v>1477</v>
      </c>
      <c r="I262" t="s">
        <v>91</v>
      </c>
      <c r="J262" t="s">
        <v>91</v>
      </c>
      <c r="K262">
        <v>195</v>
      </c>
      <c r="L262">
        <v>195</v>
      </c>
      <c r="M262">
        <v>195</v>
      </c>
      <c r="O262" s="65" t="s">
        <v>48</v>
      </c>
      <c r="Q262" s="3">
        <f>IF(AND(G262&lt;&gt;"LIBSETS_SETTYPE_BATTLEGROUND",G262&lt;&gt;"LIBSETS_SETTYPE_SPECIAL"), IF(R262&lt;&gt;"",VLOOKUP(R262,'ESO zone constants'!$D$3:$H$10001,5,FALSE),""),"")</f>
        <v>449</v>
      </c>
      <c r="R262" t="str">
        <f>IF(AND(O262&lt;&gt;"",NOT(ISERROR(O262))),O262,
IF(AND(P262&lt;&gt;"",ISNUMBER(P262),P262&gt;0,NOT(ISNA(P262))),VLOOKUP(P262,'ESO zone constants'!$A$3:$D$9999,4,FALSE),
IF(AND(K262&lt;&gt;"",K262&gt;0,NOT(ISERROR(K262))),VLOOKUP(K262,'ESO dumped WayshrineInfo'!$K$3:$N$9994,4,FALSE),"")))</f>
        <v>Direfrost Keep</v>
      </c>
      <c r="T262" s="19" t="str">
        <f>IF(AND(S262&lt;&gt;"",NOT(ISERROR(S262))),S262,IF(Q262&lt;&gt;"",IF(NOT(ISERROR(VLOOKUP(Q262,'ESO Dungeon constants'!$D$3:$H$9999,5,FALSE))),VLOOKUP(Q262,'ESO Dungeon constants'!$D$3:$I$9999,6,FALSE),VLOOKUP(Q262,'ESO zone constants'!$H$3:$K$9987,4,FALSE)),""))</f>
        <v>DLC_BASE_GAME</v>
      </c>
      <c r="U262" s="3" t="str">
        <f>IF(T262&lt;&gt;"",VLOOKUP(T262,'LibSets constants'!$B$4:$C$1003,2,FALSE),"")</f>
        <v>Included in base game</v>
      </c>
      <c r="V262" s="33" t="s">
        <v>3356</v>
      </c>
      <c r="Y262" s="65"/>
      <c r="Z262" s="3">
        <f>IF(AND(G262&lt;&gt;"LIBSETS_SETTYPE_BATTLEGROUND",G262&lt;&gt;"LIBSETS_SETTYPE_SPECIAL"),
IF(AND(Y262&lt;&gt;"",ISNUMBER(Y262),NOT(ISNA(Y262))),Y262,
   IF(AND(L262&lt;&gt;"",ISNUMBER(L262),L262&gt;0,NOT(ISNA(L262))),VLOOKUP(L262,'ESO dumped WayshrineInfo'!$K$3:$L$9994,2,FALSE),"")
),"")</f>
        <v>101</v>
      </c>
      <c r="AA262" t="str">
        <f>IF(AND(Z262&lt;&gt;"",ISNUMBER(Z262),NOT(ISNA(Z262))),VLOOKUP(Z262,'ESO zone constants'!$A$3:$D$9999,4,FALSE),"")</f>
        <v>Eastmarch</v>
      </c>
      <c r="AB262" s="33" t="s">
        <v>3356</v>
      </c>
      <c r="AC262" s="43"/>
      <c r="AD262" s="43"/>
      <c r="AE262" s="43"/>
      <c r="AF262" s="3">
        <f>IF(AND(G262&lt;&gt;"LIBSETS_SETTYPE_BATTLEGROUND",G262&lt;&gt;"LIBSETS_SETTYPE_SPECIAL"),
IF(AND(AE262&lt;&gt;"",ISNUMBER(AE262),NOT(ISNA(AE262))),AE262,
   IF(AND(M262&lt;&gt;"",ISNUMBER(M262),M262&gt;0,NOT(ISNA(M262))),VLOOKUP(M262,'ESO dumped WayshrineInfo'!$K$3:$L$9994,2,FALSE),"")
),"")</f>
        <v>101</v>
      </c>
      <c r="AG262" t="str">
        <f>IF(AND(AF262&lt;&gt;"",ISNUMBER(AF262),NOT(ISNA(AF262))),VLOOKUP(AF262,'ESO zone constants'!$A$3:$D$9999,4,FALSE),"")</f>
        <v>Eastmarch</v>
      </c>
      <c r="AH262" s="44"/>
      <c r="AI262" s="43"/>
      <c r="AJ262" s="43"/>
      <c r="AK262" s="3" t="str">
        <f>IF(AND(G262&lt;&gt;"LIBSETS_SETTYPE_BATTLEGROUND",G262&lt;&gt;"LIBSETS_SETTYPE_SPECIAL"),IF(AL262&lt;&gt;"",VLOOKUP(AL262,'ESO zone constants'!$D$3:$H$4953,5,FALSE),""),"")</f>
        <v/>
      </c>
      <c r="AM262" s="44"/>
      <c r="AN262" s="43"/>
      <c r="AO262" s="43"/>
      <c r="AP262" s="3" t="str">
        <f>IF(AND(G262&lt;&gt;"LIBSETS_SETTYPE_BATTLEGROUND",G262&lt;&gt;"LIBSETS_SETTYPE_SPECIAL"),IF(AQ262&lt;&gt;"",VLOOKUP(AQ262,'ESO zone constants'!$D$3:$H$4953,5,FALSE),""),"")</f>
        <v/>
      </c>
      <c r="AR262" s="44"/>
      <c r="AS262" s="43"/>
      <c r="AT262" s="43"/>
      <c r="AU262" s="3" t="str">
        <f>IF(AND(G262&lt;&gt;"LIBSETS_SETTYPE_BATTLEGROUND",G262&lt;&gt;"LIBSETS_SETTYPE_SPECIAL"),IF(AV262&lt;&gt;"",VLOOKUP(AV262,'ESO zone constants'!$D$3:$H$4953,5,FALSE),""),"")</f>
        <v/>
      </c>
      <c r="AW262" s="44"/>
      <c r="AX262" s="43"/>
      <c r="AY262" s="43"/>
      <c r="AZ262" s="83" t="s">
        <v>2668</v>
      </c>
      <c r="BA262" s="83"/>
      <c r="BB262" s="83"/>
      <c r="BC262" s="21" t="str">
        <f>IF(A262="???","--","")&amp;IF(F262&lt;&gt;"Not in the game (anymore)",IF(A262&lt;&gt;"",CONCATENATE("[",A262,"] = {wayshrines={")&amp;IF(K262&lt;&gt;"",CONCATENATE(K262,","),"")&amp;IF(L262&lt;&gt;"",CONCATENATE(L262,","),"")&amp;IF(M262&lt;&gt;"",CONCATENATE(M262,","),"")&amp;CONCATENATE("}")&amp;IF(VALUE(N262)&gt;0,CONCATENATE(", traitsNeeded=",N262),"")&amp;CONCATENATE(", dlcId=",IF(T262&lt;&gt;"",T262,"DLC_BASE_GAME")),""),"")</f>
        <v>[307] = {wayshrines={195,195,195,}, dlcId=DLC_BASE_GAME</v>
      </c>
      <c r="BD262" s="21" t="str">
        <f>IF(F262&lt;&gt;"Not in the game (anymore)",IF(A262&lt;&gt;"",IF(Q262&lt;&gt;"",CONCATENATE(", zoneIds={",Q262),"")&amp;IF(Z262&lt;&gt;"",CONCATENATE(",",Z262),"")&amp;IF(AF262&lt;&gt;"",CONCATENATE(",",AF262),"")&amp;IF(AK262&lt;&gt;"",CONCATENATE(",",AK262),"")&amp;IF(AP262&lt;&gt;"",CONCATENATE(",",AP262),"")&amp;IF(AU262&lt;&gt;"",CONCATENATE(",",AU262),"")&amp;IF(Q262&lt;&gt;"",CONCATENATE("}",""),"")&amp;IF(OR(I262="true",I262="false",I262&lt;&gt;""), CONCATENATE(", veteran=", I262), ""),""),"")</f>
        <v>, zoneIds={449,101,101}, veteran=false</v>
      </c>
      <c r="BE262" s="21" t="str">
        <f>IF(A262&lt;&gt;"",IF(F262&lt;&gt;"Not in the game (anymore)",IF(A262&lt;&gt;"",", setType="&amp;G262,"")&amp;IF(J262="true",", multiTrialSet=true",""),"")
&amp; IF(AND(H262&lt;&gt;"",ISNUMBER(H262)),", undauntedChestId=" &amp; H262,""),"")</f>
        <v>, setType=LIBSETS_SETTYPE_DUNGEON</v>
      </c>
      <c r="BF262" s="21" t="str">
        <f>IF(A262&lt;&gt;"",IF(F262&lt;&gt;"Not in the game (anymore)",IF(AZ262&lt;&gt;"",", isProcSetAllowedInPvP="&amp; AZ262,"")
&amp; IF(F262&lt;&gt;"Not in the game (anymore)",
  IF(V262&lt;&gt;"",", dropMechanic={"&amp;V262&amp;IF(AB262&lt;&gt;"",","&amp;AB262,"")&amp;IF(AH262&lt;&gt;"",","&amp;AH262,"")&amp;IF(AM262&lt;&gt;"",","&amp;AM262,"")&amp;IF(AR262&lt;&gt;"",","&amp;AR262,"")&amp;IF(AW262&lt;&gt;"",","&amp;AW262,"")&amp;"}"
     &amp;IF(OR(W262&lt;&gt;"",AC262&lt;&gt;"",AI262&lt;&gt;"",AN262&lt;&gt;"",AS262&lt;&gt;"",AX262&lt;&gt;"",X262&lt;&gt;"",AD262&lt;&gt;"",AJ262&lt;&gt;"",AO262&lt;&gt;"",AT262&lt;&gt;"",AY262&lt;&gt;""),", dropMechanicDropLocationNames={"
        &amp; IF(OR(W262&lt;&gt;"",AC262&lt;&gt;"",AI262&lt;&gt;"",AN262&lt;&gt;"",AS262&lt;&gt;"",AX262&lt;&gt;""),"['en']={"&amp;IF(W262&lt;&gt;"","'"&amp;W262&amp;"',","'',")&amp;IF(AC262&lt;&gt;"","'"&amp;AC262&amp;"',","'',")&amp;IF(AI262&lt;&gt;"","'"&amp;AI262&amp;"',","'',")&amp;IF(AN262&lt;&gt;"","'"&amp;AN262&amp;"',","'',")&amp;IF(AS262&lt;&gt;"","'"&amp;AS262&amp;"',","'',")&amp;IF(AX262&lt;&gt;"","'"&amp;AX262&amp;"',","'',")&amp;"},","")
        &amp; IF(OR(X262&lt;&gt;"",AD262&lt;&gt;"",AJ262&lt;&gt;"",AO262&lt;&gt;"",AT262&lt;&gt;"",AY262&lt;&gt;""),"['de']={"&amp;IF(X262&lt;&gt;"","'"&amp;X262&amp;"',","'',")&amp;IF(AD262&lt;&gt;"","'"&amp;AD262&amp;"',","'',")&amp;IF(AJ262&lt;&gt;"","'"&amp;AJ262&amp;"',","'',")&amp;IF(AO262&lt;&gt;"","'"&amp;AO262&amp;"',","'',")&amp;IF(AT262&lt;&gt;"","'"&amp;AT262&amp;"',","'',")&amp;IF(AY262&lt;&gt;"","'"&amp;AY262&amp;"',","'',")&amp;"},","")
     &amp; "}",""),"")),""),"")</f>
        <v>, isProcSetAllowedInPvP=1, dropMechanic={LIBSETS_DROP_MECHANIC_GROUP_DUNGEON_BOSS,LIBSETS_DROP_MECHANIC_GROUP_DUNGEON_BOSS}</v>
      </c>
      <c r="BG262" s="21" t="str">
        <f>IF(A262&lt;&gt;"",IF(F262&lt;&gt;"Not in the game (anymore)",
IF(OR(BA262&lt;&gt;"",BB262&lt;&gt;""),", addTooltip={" &amp; IF(BA262&lt;&gt;"","['en']='"&amp; BA262 &amp; "',","")  &amp; IF(AND(BA262&lt;&gt;"",BA262&lt;&gt;BB262), IF(BB262&lt;&gt;"","['de']='"&amp; BB262 &amp; "',",""),"") &amp; "},","")
&amp; "},"
&amp; IF(C262&lt;&gt;"",CONCATENATE(" --",C262," / ",B262,"   [",IF(R262&lt;&gt;"",R262,""),IF(AA262&lt;&gt;"",", "&amp;AA262,""),IF(AG262&lt;&gt;"",", "&amp;AG262,""),IF(AL262&lt;&gt;"",", "&amp;AL262,""),IF(AQ262&lt;&gt;"",", "&amp;AQ262,""),IF(AV262&lt;&gt;"",", "&amp;AV262,""),"]")),""),"")</f>
        <v>}, --Draugr Hulk / Schwerfälliger Draugr   [Direfrost Keep, Eastmarch, Eastmarch]</v>
      </c>
    </row>
    <row r="263" spans="1:59" x14ac:dyDescent="0.25">
      <c r="A263" s="12">
        <v>308</v>
      </c>
      <c r="B263" t="s">
        <v>1131</v>
      </c>
      <c r="C263" t="s">
        <v>2615</v>
      </c>
      <c r="D263" s="3">
        <f>A263</f>
        <v>308</v>
      </c>
      <c r="E263" s="42"/>
      <c r="G263" s="8" t="s">
        <v>1477</v>
      </c>
      <c r="I263" t="s">
        <v>91</v>
      </c>
      <c r="J263" t="s">
        <v>91</v>
      </c>
      <c r="K263">
        <v>186</v>
      </c>
      <c r="L263">
        <v>186</v>
      </c>
      <c r="M263">
        <v>186</v>
      </c>
      <c r="O263" s="65" t="s">
        <v>57</v>
      </c>
      <c r="Q263" s="3">
        <f>IF(AND(G263&lt;&gt;"LIBSETS_SETTYPE_BATTLEGROUND",G263&lt;&gt;"LIBSETS_SETTYPE_SPECIAL"), IF(R263&lt;&gt;"",VLOOKUP(R263,'ESO zone constants'!$D$3:$H$10001,5,FALSE),""),"")</f>
        <v>38</v>
      </c>
      <c r="R263" t="str">
        <f>IF(AND(O263&lt;&gt;"",NOT(ISERROR(O263))),O263,
IF(AND(P263&lt;&gt;"",ISNUMBER(P263),P263&gt;0,NOT(ISNA(P263))),VLOOKUP(P263,'ESO zone constants'!$A$3:$D$9999,4,FALSE),
IF(AND(K263&lt;&gt;"",K263&gt;0,NOT(ISERROR(K263))),VLOOKUP(K263,'ESO dumped WayshrineInfo'!$K$3:$N$9994,4,FALSE),"")))</f>
        <v>Blackheart Haven</v>
      </c>
      <c r="T263" s="19" t="str">
        <f>IF(AND(S263&lt;&gt;"",NOT(ISERROR(S263))),S263,IF(Q263&lt;&gt;"",IF(NOT(ISERROR(VLOOKUP(Q263,'ESO Dungeon constants'!$D$3:$H$9999,5,FALSE))),VLOOKUP(Q263,'ESO Dungeon constants'!$D$3:$I$9999,6,FALSE),VLOOKUP(Q263,'ESO zone constants'!$H$3:$K$9987,4,FALSE)),""))</f>
        <v>DLC_BASE_GAME</v>
      </c>
      <c r="U263" s="3" t="str">
        <f>IF(T263&lt;&gt;"",VLOOKUP(T263,'LibSets constants'!$B$4:$C$1003,2,FALSE),"")</f>
        <v>Included in base game</v>
      </c>
      <c r="V263" s="33" t="s">
        <v>3356</v>
      </c>
      <c r="Y263" s="65"/>
      <c r="Z263" s="3">
        <f>IF(AND(G263&lt;&gt;"LIBSETS_SETTYPE_BATTLEGROUND",G263&lt;&gt;"LIBSETS_SETTYPE_SPECIAL"),
IF(AND(Y263&lt;&gt;"",ISNUMBER(Y263),NOT(ISNA(Y263))),Y263,
   IF(AND(L263&lt;&gt;"",ISNUMBER(L263),L263&gt;0,NOT(ISNA(L263))),VLOOKUP(L263,'ESO dumped WayshrineInfo'!$K$3:$L$9994,2,FALSE),"")
),"")</f>
        <v>92</v>
      </c>
      <c r="AA263" t="str">
        <f>IF(AND(Z263&lt;&gt;"",ISNUMBER(Z263),NOT(ISNA(Z263))),VLOOKUP(Z263,'ESO zone constants'!$A$3:$D$9999,4,FALSE),"")</f>
        <v>Bangkorai</v>
      </c>
      <c r="AB263" s="33" t="s">
        <v>3356</v>
      </c>
      <c r="AC263" s="43"/>
      <c r="AD263" s="43"/>
      <c r="AE263" s="43"/>
      <c r="AF263" s="3">
        <f>IF(AND(G263&lt;&gt;"LIBSETS_SETTYPE_BATTLEGROUND",G263&lt;&gt;"LIBSETS_SETTYPE_SPECIAL"),
IF(AND(AE263&lt;&gt;"",ISNUMBER(AE263),NOT(ISNA(AE263))),AE263,
   IF(AND(M263&lt;&gt;"",ISNUMBER(M263),M263&gt;0,NOT(ISNA(M263))),VLOOKUP(M263,'ESO dumped WayshrineInfo'!$K$3:$L$9994,2,FALSE),"")
),"")</f>
        <v>92</v>
      </c>
      <c r="AG263" t="str">
        <f>IF(AND(AF263&lt;&gt;"",ISNUMBER(AF263),NOT(ISNA(AF263))),VLOOKUP(AF263,'ESO zone constants'!$A$3:$D$9999,4,FALSE),"")</f>
        <v>Bangkorai</v>
      </c>
      <c r="AH263" s="44"/>
      <c r="AI263" s="43"/>
      <c r="AJ263" s="43"/>
      <c r="AK263" s="3" t="str">
        <f>IF(AND(G263&lt;&gt;"LIBSETS_SETTYPE_BATTLEGROUND",G263&lt;&gt;"LIBSETS_SETTYPE_SPECIAL"),IF(AL263&lt;&gt;"",VLOOKUP(AL263,'ESO zone constants'!$D$3:$H$4953,5,FALSE),""),"")</f>
        <v/>
      </c>
      <c r="AM263" s="44"/>
      <c r="AN263" s="43"/>
      <c r="AO263" s="43"/>
      <c r="AP263" s="3" t="str">
        <f>IF(AND(G263&lt;&gt;"LIBSETS_SETTYPE_BATTLEGROUND",G263&lt;&gt;"LIBSETS_SETTYPE_SPECIAL"),IF(AQ263&lt;&gt;"",VLOOKUP(AQ263,'ESO zone constants'!$D$3:$H$4953,5,FALSE),""),"")</f>
        <v/>
      </c>
      <c r="AR263" s="44"/>
      <c r="AS263" s="43"/>
      <c r="AT263" s="43"/>
      <c r="AU263" s="3" t="str">
        <f>IF(AND(G263&lt;&gt;"LIBSETS_SETTYPE_BATTLEGROUND",G263&lt;&gt;"LIBSETS_SETTYPE_SPECIAL"),IF(AV263&lt;&gt;"",VLOOKUP(AV263,'ESO zone constants'!$D$3:$H$4953,5,FALSE),""),"")</f>
        <v/>
      </c>
      <c r="AW263" s="44"/>
      <c r="AX263" s="43"/>
      <c r="AY263" s="43"/>
      <c r="AZ263" s="83" t="s">
        <v>2667</v>
      </c>
      <c r="BA263" s="83"/>
      <c r="BB263" s="83"/>
      <c r="BC263" s="21" t="str">
        <f>IF(A263="???","--","")&amp;IF(F263&lt;&gt;"Not in the game (anymore)",IF(A263&lt;&gt;"",CONCATENATE("[",A263,"] = {wayshrines={")&amp;IF(K263&lt;&gt;"",CONCATENATE(K263,","),"")&amp;IF(L263&lt;&gt;"",CONCATENATE(L263,","),"")&amp;IF(M263&lt;&gt;"",CONCATENATE(M263,","),"")&amp;CONCATENATE("}")&amp;IF(VALUE(N263)&gt;0,CONCATENATE(", traitsNeeded=",N263),"")&amp;CONCATENATE(", dlcId=",IF(T263&lt;&gt;"",T263,"DLC_BASE_GAME")),""),"")</f>
        <v>[308] = {wayshrines={186,186,186,}, dlcId=DLC_BASE_GAME</v>
      </c>
      <c r="BD263" s="21" t="str">
        <f>IF(F263&lt;&gt;"Not in the game (anymore)",IF(A263&lt;&gt;"",IF(Q263&lt;&gt;"",CONCATENATE(", zoneIds={",Q263),"")&amp;IF(Z263&lt;&gt;"",CONCATENATE(",",Z263),"")&amp;IF(AF263&lt;&gt;"",CONCATENATE(",",AF263),"")&amp;IF(AK263&lt;&gt;"",CONCATENATE(",",AK263),"")&amp;IF(AP263&lt;&gt;"",CONCATENATE(",",AP263),"")&amp;IF(AU263&lt;&gt;"",CONCATENATE(",",AU263),"")&amp;IF(Q263&lt;&gt;"",CONCATENATE("}",""),"")&amp;IF(OR(I263="true",I263="false",I263&lt;&gt;""), CONCATENATE(", veteran=", I263), ""),""),"")</f>
        <v>, zoneIds={38,92,92}, veteran=false</v>
      </c>
      <c r="BE263" s="21" t="str">
        <f>IF(A263&lt;&gt;"",IF(F263&lt;&gt;"Not in the game (anymore)",IF(A263&lt;&gt;"",", setType="&amp;G263,"")&amp;IF(J263="true",", multiTrialSet=true",""),"")
&amp; IF(AND(H263&lt;&gt;"",ISNUMBER(H263)),", undauntedChestId=" &amp; H263,""),"")</f>
        <v>, setType=LIBSETS_SETTYPE_DUNGEON</v>
      </c>
      <c r="BF263" s="21" t="str">
        <f>IF(A263&lt;&gt;"",IF(F263&lt;&gt;"Not in the game (anymore)",IF(AZ263&lt;&gt;"",", isProcSetAllowedInPvP="&amp; AZ263,"")
&amp; IF(F263&lt;&gt;"Not in the game (anymore)",
  IF(V263&lt;&gt;"",", dropMechanic={"&amp;V263&amp;IF(AB263&lt;&gt;"",","&amp;AB263,"")&amp;IF(AH263&lt;&gt;"",","&amp;AH263,"")&amp;IF(AM263&lt;&gt;"",","&amp;AM263,"")&amp;IF(AR263&lt;&gt;"",","&amp;AR263,"")&amp;IF(AW263&lt;&gt;"",","&amp;AW263,"")&amp;"}"
     &amp;IF(OR(W263&lt;&gt;"",AC263&lt;&gt;"",AI263&lt;&gt;"",AN263&lt;&gt;"",AS263&lt;&gt;"",AX263&lt;&gt;"",X263&lt;&gt;"",AD263&lt;&gt;"",AJ263&lt;&gt;"",AO263&lt;&gt;"",AT263&lt;&gt;"",AY263&lt;&gt;""),", dropMechanicDropLocationNames={"
        &amp; IF(OR(W263&lt;&gt;"",AC263&lt;&gt;"",AI263&lt;&gt;"",AN263&lt;&gt;"",AS263&lt;&gt;"",AX263&lt;&gt;""),"['en']={"&amp;IF(W263&lt;&gt;"","'"&amp;W263&amp;"',","'',")&amp;IF(AC263&lt;&gt;"","'"&amp;AC263&amp;"',","'',")&amp;IF(AI263&lt;&gt;"","'"&amp;AI263&amp;"',","'',")&amp;IF(AN263&lt;&gt;"","'"&amp;AN263&amp;"',","'',")&amp;IF(AS263&lt;&gt;"","'"&amp;AS263&amp;"',","'',")&amp;IF(AX263&lt;&gt;"","'"&amp;AX263&amp;"',","'',")&amp;"},","")
        &amp; IF(OR(X263&lt;&gt;"",AD263&lt;&gt;"",AJ263&lt;&gt;"",AO263&lt;&gt;"",AT263&lt;&gt;"",AY263&lt;&gt;""),"['de']={"&amp;IF(X263&lt;&gt;"","'"&amp;X263&amp;"',","'',")&amp;IF(AD263&lt;&gt;"","'"&amp;AD263&amp;"',","'',")&amp;IF(AJ263&lt;&gt;"","'"&amp;AJ263&amp;"',","'',")&amp;IF(AO263&lt;&gt;"","'"&amp;AO263&amp;"',","'',")&amp;IF(AT263&lt;&gt;"","'"&amp;AT263&amp;"',","'',")&amp;IF(AY263&lt;&gt;"","'"&amp;AY263&amp;"',","'',")&amp;"},","")
     &amp; "}",""),"")),""),"")</f>
        <v>, dropMechanic={LIBSETS_DROP_MECHANIC_GROUP_DUNGEON_BOSS,LIBSETS_DROP_MECHANIC_GROUP_DUNGEON_BOSS}</v>
      </c>
      <c r="BG263" s="21" t="str">
        <f>IF(A263&lt;&gt;"",IF(F263&lt;&gt;"Not in the game (anymore)",
IF(OR(BA263&lt;&gt;"",BB263&lt;&gt;""),", addTooltip={" &amp; IF(BA263&lt;&gt;"","['en']='"&amp; BA263 &amp; "',","")  &amp; IF(AND(BA263&lt;&gt;"",BA263&lt;&gt;BB263), IF(BB263&lt;&gt;"","['de']='"&amp; BB263 &amp; "',",""),"") &amp; "},","")
&amp; "},"
&amp; IF(C263&lt;&gt;"",CONCATENATE(" --",C263," / ",B263,"   [",IF(R263&lt;&gt;"",R263,""),IF(AA263&lt;&gt;"",", "&amp;AA263,""),IF(AG263&lt;&gt;"",", "&amp;AG263,""),IF(AL263&lt;&gt;"",", "&amp;AL263,""),IF(AQ263&lt;&gt;"",", "&amp;AQ263,""),IF(AV263&lt;&gt;"",", "&amp;AV263,""),"]")),""),"")</f>
        <v>}, --Bone Pirate\'s Tatters / Lumpen des Knochenpiraten   [Blackheart Haven, Bangkorai, Bangkorai]</v>
      </c>
    </row>
    <row r="264" spans="1:59" x14ac:dyDescent="0.25">
      <c r="A264" s="12">
        <v>309</v>
      </c>
      <c r="B264" t="s">
        <v>1132</v>
      </c>
      <c r="C264" t="s">
        <v>2616</v>
      </c>
      <c r="D264" s="3">
        <f>A264</f>
        <v>309</v>
      </c>
      <c r="E264" s="42"/>
      <c r="G264" s="8" t="s">
        <v>1477</v>
      </c>
      <c r="I264" t="s">
        <v>91</v>
      </c>
      <c r="J264" t="s">
        <v>91</v>
      </c>
      <c r="K264">
        <v>186</v>
      </c>
      <c r="L264">
        <v>186</v>
      </c>
      <c r="M264">
        <v>186</v>
      </c>
      <c r="O264" s="65" t="s">
        <v>57</v>
      </c>
      <c r="Q264" s="3">
        <f>IF(AND(G264&lt;&gt;"LIBSETS_SETTYPE_BATTLEGROUND",G264&lt;&gt;"LIBSETS_SETTYPE_SPECIAL"), IF(R264&lt;&gt;"",VLOOKUP(R264,'ESO zone constants'!$D$3:$H$10001,5,FALSE),""),"")</f>
        <v>38</v>
      </c>
      <c r="R264" t="str">
        <f>IF(AND(O264&lt;&gt;"",NOT(ISERROR(O264))),O264,
IF(AND(P264&lt;&gt;"",ISNUMBER(P264),P264&gt;0,NOT(ISNA(P264))),VLOOKUP(P264,'ESO zone constants'!$A$3:$D$9999,4,FALSE),
IF(AND(K264&lt;&gt;"",K264&gt;0,NOT(ISERROR(K264))),VLOOKUP(K264,'ESO dumped WayshrineInfo'!$K$3:$N$9994,4,FALSE),"")))</f>
        <v>Blackheart Haven</v>
      </c>
      <c r="T264" s="19" t="str">
        <f>IF(AND(S264&lt;&gt;"",NOT(ISERROR(S264))),S264,IF(Q264&lt;&gt;"",IF(NOT(ISERROR(VLOOKUP(Q264,'ESO Dungeon constants'!$D$3:$H$9999,5,FALSE))),VLOOKUP(Q264,'ESO Dungeon constants'!$D$3:$I$9999,6,FALSE),VLOOKUP(Q264,'ESO zone constants'!$H$3:$K$9987,4,FALSE)),""))</f>
        <v>DLC_BASE_GAME</v>
      </c>
      <c r="U264" s="3" t="str">
        <f>IF(T264&lt;&gt;"",VLOOKUP(T264,'LibSets constants'!$B$4:$C$1003,2,FALSE),"")</f>
        <v>Included in base game</v>
      </c>
      <c r="V264" s="33" t="s">
        <v>3356</v>
      </c>
      <c r="Y264" s="65"/>
      <c r="Z264" s="3">
        <f>IF(AND(G264&lt;&gt;"LIBSETS_SETTYPE_BATTLEGROUND",G264&lt;&gt;"LIBSETS_SETTYPE_SPECIAL"),
IF(AND(Y264&lt;&gt;"",ISNUMBER(Y264),NOT(ISNA(Y264))),Y264,
   IF(AND(L264&lt;&gt;"",ISNUMBER(L264),L264&gt;0,NOT(ISNA(L264))),VLOOKUP(L264,'ESO dumped WayshrineInfo'!$K$3:$L$9994,2,FALSE),"")
),"")</f>
        <v>92</v>
      </c>
      <c r="AA264" t="str">
        <f>IF(AND(Z264&lt;&gt;"",ISNUMBER(Z264),NOT(ISNA(Z264))),VLOOKUP(Z264,'ESO zone constants'!$A$3:$D$9999,4,FALSE),"")</f>
        <v>Bangkorai</v>
      </c>
      <c r="AB264" s="33" t="s">
        <v>3356</v>
      </c>
      <c r="AC264" s="43"/>
      <c r="AD264" s="43"/>
      <c r="AE264" s="43"/>
      <c r="AF264" s="3">
        <f>IF(AND(G264&lt;&gt;"LIBSETS_SETTYPE_BATTLEGROUND",G264&lt;&gt;"LIBSETS_SETTYPE_SPECIAL"),
IF(AND(AE264&lt;&gt;"",ISNUMBER(AE264),NOT(ISNA(AE264))),AE264,
   IF(AND(M264&lt;&gt;"",ISNUMBER(M264),M264&gt;0,NOT(ISNA(M264))),VLOOKUP(M264,'ESO dumped WayshrineInfo'!$K$3:$L$9994,2,FALSE),"")
),"")</f>
        <v>92</v>
      </c>
      <c r="AG264" t="str">
        <f>IF(AND(AF264&lt;&gt;"",ISNUMBER(AF264),NOT(ISNA(AF264))),VLOOKUP(AF264,'ESO zone constants'!$A$3:$D$9999,4,FALSE),"")</f>
        <v>Bangkorai</v>
      </c>
      <c r="AH264" s="44"/>
      <c r="AI264" s="43"/>
      <c r="AJ264" s="43"/>
      <c r="AK264" s="3" t="str">
        <f>IF(AND(G264&lt;&gt;"LIBSETS_SETTYPE_BATTLEGROUND",G264&lt;&gt;"LIBSETS_SETTYPE_SPECIAL"),IF(AL264&lt;&gt;"",VLOOKUP(AL264,'ESO zone constants'!$D$3:$H$4953,5,FALSE),""),"")</f>
        <v/>
      </c>
      <c r="AM264" s="44"/>
      <c r="AN264" s="43"/>
      <c r="AO264" s="43"/>
      <c r="AP264" s="3" t="str">
        <f>IF(AND(G264&lt;&gt;"LIBSETS_SETTYPE_BATTLEGROUND",G264&lt;&gt;"LIBSETS_SETTYPE_SPECIAL"),IF(AQ264&lt;&gt;"",VLOOKUP(AQ264,'ESO zone constants'!$D$3:$H$4953,5,FALSE),""),"")</f>
        <v/>
      </c>
      <c r="AR264" s="44"/>
      <c r="AS264" s="43"/>
      <c r="AT264" s="43"/>
      <c r="AU264" s="3" t="str">
        <f>IF(AND(G264&lt;&gt;"LIBSETS_SETTYPE_BATTLEGROUND",G264&lt;&gt;"LIBSETS_SETTYPE_SPECIAL"),IF(AV264&lt;&gt;"",VLOOKUP(AV264,'ESO zone constants'!$D$3:$H$4953,5,FALSE),""),"")</f>
        <v/>
      </c>
      <c r="AW264" s="44"/>
      <c r="AX264" s="43"/>
      <c r="AY264" s="43"/>
      <c r="AZ264" s="83" t="s">
        <v>2667</v>
      </c>
      <c r="BA264" s="83"/>
      <c r="BB264" s="83"/>
      <c r="BC264" s="21" t="str">
        <f>IF(A264="???","--","")&amp;IF(F264&lt;&gt;"Not in the game (anymore)",IF(A264&lt;&gt;"",CONCATENATE("[",A264,"] = {wayshrines={")&amp;IF(K264&lt;&gt;"",CONCATENATE(K264,","),"")&amp;IF(L264&lt;&gt;"",CONCATENATE(L264,","),"")&amp;IF(M264&lt;&gt;"",CONCATENATE(M264,","),"")&amp;CONCATENATE("}")&amp;IF(VALUE(N264)&gt;0,CONCATENATE(", traitsNeeded=",N264),"")&amp;CONCATENATE(", dlcId=",IF(T264&lt;&gt;"",T264,"DLC_BASE_GAME")),""),"")</f>
        <v>[309] = {wayshrines={186,186,186,}, dlcId=DLC_BASE_GAME</v>
      </c>
      <c r="BD264" s="21" t="str">
        <f>IF(F264&lt;&gt;"Not in the game (anymore)",IF(A264&lt;&gt;"",IF(Q264&lt;&gt;"",CONCATENATE(", zoneIds={",Q264),"")&amp;IF(Z264&lt;&gt;"",CONCATENATE(",",Z264),"")&amp;IF(AF264&lt;&gt;"",CONCATENATE(",",AF264),"")&amp;IF(AK264&lt;&gt;"",CONCATENATE(",",AK264),"")&amp;IF(AP264&lt;&gt;"",CONCATENATE(",",AP264),"")&amp;IF(AU264&lt;&gt;"",CONCATENATE(",",AU264),"")&amp;IF(Q264&lt;&gt;"",CONCATENATE("}",""),"")&amp;IF(OR(I264="true",I264="false",I264&lt;&gt;""), CONCATENATE(", veteran=", I264), ""),""),"")</f>
        <v>, zoneIds={38,92,92}, veteran=false</v>
      </c>
      <c r="BE264" s="21" t="str">
        <f>IF(A264&lt;&gt;"",IF(F264&lt;&gt;"Not in the game (anymore)",IF(A264&lt;&gt;"",", setType="&amp;G264,"")&amp;IF(J264="true",", multiTrialSet=true",""),"")
&amp; IF(AND(H264&lt;&gt;"",ISNUMBER(H264)),", undauntedChestId=" &amp; H264,""),"")</f>
        <v>, setType=LIBSETS_SETTYPE_DUNGEON</v>
      </c>
      <c r="BF264" s="21" t="str">
        <f>IF(A264&lt;&gt;"",IF(F264&lt;&gt;"Not in the game (anymore)",IF(AZ264&lt;&gt;"",", isProcSetAllowedInPvP="&amp; AZ264,"")
&amp; IF(F264&lt;&gt;"Not in the game (anymore)",
  IF(V264&lt;&gt;"",", dropMechanic={"&amp;V264&amp;IF(AB264&lt;&gt;"",","&amp;AB264,"")&amp;IF(AH264&lt;&gt;"",","&amp;AH264,"")&amp;IF(AM264&lt;&gt;"",","&amp;AM264,"")&amp;IF(AR264&lt;&gt;"",","&amp;AR264,"")&amp;IF(AW264&lt;&gt;"",","&amp;AW264,"")&amp;"}"
     &amp;IF(OR(W264&lt;&gt;"",AC264&lt;&gt;"",AI264&lt;&gt;"",AN264&lt;&gt;"",AS264&lt;&gt;"",AX264&lt;&gt;"",X264&lt;&gt;"",AD264&lt;&gt;"",AJ264&lt;&gt;"",AO264&lt;&gt;"",AT264&lt;&gt;"",AY264&lt;&gt;""),", dropMechanicDropLocationNames={"
        &amp; IF(OR(W264&lt;&gt;"",AC264&lt;&gt;"",AI264&lt;&gt;"",AN264&lt;&gt;"",AS264&lt;&gt;"",AX264&lt;&gt;""),"['en']={"&amp;IF(W264&lt;&gt;"","'"&amp;W264&amp;"',","'',")&amp;IF(AC264&lt;&gt;"","'"&amp;AC264&amp;"',","'',")&amp;IF(AI264&lt;&gt;"","'"&amp;AI264&amp;"',","'',")&amp;IF(AN264&lt;&gt;"","'"&amp;AN264&amp;"',","'',")&amp;IF(AS264&lt;&gt;"","'"&amp;AS264&amp;"',","'',")&amp;IF(AX264&lt;&gt;"","'"&amp;AX264&amp;"',","'',")&amp;"},","")
        &amp; IF(OR(X264&lt;&gt;"",AD264&lt;&gt;"",AJ264&lt;&gt;"",AO264&lt;&gt;"",AT264&lt;&gt;"",AY264&lt;&gt;""),"['de']={"&amp;IF(X264&lt;&gt;"","'"&amp;X264&amp;"',","'',")&amp;IF(AD264&lt;&gt;"","'"&amp;AD264&amp;"',","'',")&amp;IF(AJ264&lt;&gt;"","'"&amp;AJ264&amp;"',","'',")&amp;IF(AO264&lt;&gt;"","'"&amp;AO264&amp;"',","'',")&amp;IF(AT264&lt;&gt;"","'"&amp;AT264&amp;"',","'',")&amp;IF(AY264&lt;&gt;"","'"&amp;AY264&amp;"',","'',")&amp;"},","")
     &amp; "}",""),"")),""),"")</f>
        <v>, dropMechanic={LIBSETS_DROP_MECHANIC_GROUP_DUNGEON_BOSS,LIBSETS_DROP_MECHANIC_GROUP_DUNGEON_BOSS}</v>
      </c>
      <c r="BG264" s="21" t="str">
        <f>IF(A264&lt;&gt;"",IF(F264&lt;&gt;"Not in the game (anymore)",
IF(OR(BA264&lt;&gt;"",BB264&lt;&gt;""),", addTooltip={" &amp; IF(BA264&lt;&gt;"","['en']='"&amp; BA264 &amp; "',","")  &amp; IF(AND(BA264&lt;&gt;"",BA264&lt;&gt;BB264), IF(BB264&lt;&gt;"","['de']='"&amp; BB264 &amp; "',",""),"") &amp; "},","")
&amp; "},"
&amp; IF(C264&lt;&gt;"",CONCATENATE(" --",C264," / ",B264,"   [",IF(R264&lt;&gt;"",R264,""),IF(AA264&lt;&gt;"",", "&amp;AA264,""),IF(AG264&lt;&gt;"",", "&amp;AG264,""),IF(AL264&lt;&gt;"",", "&amp;AL264,""),IF(AQ264&lt;&gt;"",", "&amp;AQ264,""),IF(AV264&lt;&gt;"",", "&amp;AV264,""),"]")),""),"")</f>
        <v>}, --Knight-errant\'s Mail / Platten des Wanderritters   [Blackheart Haven, Bangkorai, Bangkorai]</v>
      </c>
    </row>
    <row r="265" spans="1:59" x14ac:dyDescent="0.25">
      <c r="A265" s="12">
        <v>310</v>
      </c>
      <c r="B265" t="s">
        <v>1133</v>
      </c>
      <c r="C265" t="s">
        <v>1134</v>
      </c>
      <c r="D265" s="3">
        <f>A265</f>
        <v>310</v>
      </c>
      <c r="E265" s="42"/>
      <c r="G265" s="8" t="s">
        <v>1477</v>
      </c>
      <c r="I265" t="s">
        <v>91</v>
      </c>
      <c r="J265" t="s">
        <v>91</v>
      </c>
      <c r="K265">
        <v>187</v>
      </c>
      <c r="L265">
        <v>187</v>
      </c>
      <c r="M265">
        <v>187</v>
      </c>
      <c r="O265" s="65" t="s">
        <v>70</v>
      </c>
      <c r="Q265" s="3">
        <f>IF(AND(G265&lt;&gt;"LIBSETS_SETTYPE_BATTLEGROUND",G265&lt;&gt;"LIBSETS_SETTYPE_SPECIAL"), IF(R265&lt;&gt;"",VLOOKUP(R265,'ESO zone constants'!$D$3:$H$10001,5,FALSE),""),"")</f>
        <v>64</v>
      </c>
      <c r="R265" t="str">
        <f>IF(AND(O265&lt;&gt;"",NOT(ISERROR(O265))),O265,
IF(AND(P265&lt;&gt;"",ISNUMBER(P265),P265&gt;0,NOT(ISNA(P265))),VLOOKUP(P265,'ESO zone constants'!$A$3:$D$9999,4,FALSE),
IF(AND(K265&lt;&gt;"",K265&gt;0,NOT(ISERROR(K265))),VLOOKUP(K265,'ESO dumped WayshrineInfo'!$K$3:$N$9994,4,FALSE),"")))</f>
        <v>Blessed Crucible</v>
      </c>
      <c r="T265" s="19" t="str">
        <f>IF(AND(S265&lt;&gt;"",NOT(ISERROR(S265))),S265,IF(Q265&lt;&gt;"",IF(NOT(ISERROR(VLOOKUP(Q265,'ESO Dungeon constants'!$D$3:$H$9999,5,FALSE))),VLOOKUP(Q265,'ESO Dungeon constants'!$D$3:$I$9999,6,FALSE),VLOOKUP(Q265,'ESO zone constants'!$H$3:$K$9987,4,FALSE)),""))</f>
        <v>DLC_BASE_GAME</v>
      </c>
      <c r="U265" s="3" t="str">
        <f>IF(T265&lt;&gt;"",VLOOKUP(T265,'LibSets constants'!$B$4:$C$1003,2,FALSE),"")</f>
        <v>Included in base game</v>
      </c>
      <c r="V265" s="33" t="s">
        <v>3356</v>
      </c>
      <c r="Y265" s="65"/>
      <c r="Z265" s="3">
        <f>IF(AND(G265&lt;&gt;"LIBSETS_SETTYPE_BATTLEGROUND",G265&lt;&gt;"LIBSETS_SETTYPE_SPECIAL"),
IF(AND(Y265&lt;&gt;"",ISNUMBER(Y265),NOT(ISNA(Y265))),Y265,
   IF(AND(L265&lt;&gt;"",ISNUMBER(L265),L265&gt;0,NOT(ISNA(L265))),VLOOKUP(L265,'ESO dumped WayshrineInfo'!$K$3:$L$9994,2,FALSE),"")
),"")</f>
        <v>103</v>
      </c>
      <c r="AA265" t="str">
        <f>IF(AND(Z265&lt;&gt;"",ISNUMBER(Z265),NOT(ISNA(Z265))),VLOOKUP(Z265,'ESO zone constants'!$A$3:$D$9999,4,FALSE),"")</f>
        <v>The Rift</v>
      </c>
      <c r="AB265" s="33" t="s">
        <v>3356</v>
      </c>
      <c r="AC265" s="43"/>
      <c r="AD265" s="43"/>
      <c r="AE265" s="43"/>
      <c r="AF265" s="3">
        <f>IF(AND(G265&lt;&gt;"LIBSETS_SETTYPE_BATTLEGROUND",G265&lt;&gt;"LIBSETS_SETTYPE_SPECIAL"),
IF(AND(AE265&lt;&gt;"",ISNUMBER(AE265),NOT(ISNA(AE265))),AE265,
   IF(AND(M265&lt;&gt;"",ISNUMBER(M265),M265&gt;0,NOT(ISNA(M265))),VLOOKUP(M265,'ESO dumped WayshrineInfo'!$K$3:$L$9994,2,FALSE),"")
),"")</f>
        <v>103</v>
      </c>
      <c r="AG265" t="str">
        <f>IF(AND(AF265&lt;&gt;"",ISNUMBER(AF265),NOT(ISNA(AF265))),VLOOKUP(AF265,'ESO zone constants'!$A$3:$D$9999,4,FALSE),"")</f>
        <v>The Rift</v>
      </c>
      <c r="AH265" s="44"/>
      <c r="AI265" s="43"/>
      <c r="AJ265" s="43"/>
      <c r="AK265" s="3" t="str">
        <f>IF(AND(G265&lt;&gt;"LIBSETS_SETTYPE_BATTLEGROUND",G265&lt;&gt;"LIBSETS_SETTYPE_SPECIAL"),IF(AL265&lt;&gt;"",VLOOKUP(AL265,'ESO zone constants'!$D$3:$H$4953,5,FALSE),""),"")</f>
        <v/>
      </c>
      <c r="AM265" s="44"/>
      <c r="AN265" s="43"/>
      <c r="AO265" s="43"/>
      <c r="AP265" s="3" t="str">
        <f>IF(AND(G265&lt;&gt;"LIBSETS_SETTYPE_BATTLEGROUND",G265&lt;&gt;"LIBSETS_SETTYPE_SPECIAL"),IF(AQ265&lt;&gt;"",VLOOKUP(AQ265,'ESO zone constants'!$D$3:$H$4953,5,FALSE),""),"")</f>
        <v/>
      </c>
      <c r="AR265" s="44"/>
      <c r="AS265" s="43"/>
      <c r="AT265" s="43"/>
      <c r="AU265" s="3" t="str">
        <f>IF(AND(G265&lt;&gt;"LIBSETS_SETTYPE_BATTLEGROUND",G265&lt;&gt;"LIBSETS_SETTYPE_SPECIAL"),IF(AV265&lt;&gt;"",VLOOKUP(AV265,'ESO zone constants'!$D$3:$H$4953,5,FALSE),""),"")</f>
        <v/>
      </c>
      <c r="AW265" s="44"/>
      <c r="AX265" s="43"/>
      <c r="AY265" s="43"/>
      <c r="AZ265" s="83" t="s">
        <v>2668</v>
      </c>
      <c r="BA265" s="83"/>
      <c r="BB265" s="83"/>
      <c r="BC265" s="21" t="str">
        <f>IF(A265="???","--","")&amp;IF(F265&lt;&gt;"Not in the game (anymore)",IF(A265&lt;&gt;"",CONCATENATE("[",A265,"] = {wayshrines={")&amp;IF(K265&lt;&gt;"",CONCATENATE(K265,","),"")&amp;IF(L265&lt;&gt;"",CONCATENATE(L265,","),"")&amp;IF(M265&lt;&gt;"",CONCATENATE(M265,","),"")&amp;CONCATENATE("}")&amp;IF(VALUE(N265)&gt;0,CONCATENATE(", traitsNeeded=",N265),"")&amp;CONCATENATE(", dlcId=",IF(T265&lt;&gt;"",T265,"DLC_BASE_GAME")),""),"")</f>
        <v>[310] = {wayshrines={187,187,187,}, dlcId=DLC_BASE_GAME</v>
      </c>
      <c r="BD265" s="21" t="str">
        <f>IF(F265&lt;&gt;"Not in the game (anymore)",IF(A265&lt;&gt;"",IF(Q265&lt;&gt;"",CONCATENATE(", zoneIds={",Q265),"")&amp;IF(Z265&lt;&gt;"",CONCATENATE(",",Z265),"")&amp;IF(AF265&lt;&gt;"",CONCATENATE(",",AF265),"")&amp;IF(AK265&lt;&gt;"",CONCATENATE(",",AK265),"")&amp;IF(AP265&lt;&gt;"",CONCATENATE(",",AP265),"")&amp;IF(AU265&lt;&gt;"",CONCATENATE(",",AU265),"")&amp;IF(Q265&lt;&gt;"",CONCATENATE("}",""),"")&amp;IF(OR(I265="true",I265="false",I265&lt;&gt;""), CONCATENATE(", veteran=", I265), ""),""),"")</f>
        <v>, zoneIds={64,103,103}, veteran=false</v>
      </c>
      <c r="BE265" s="21" t="str">
        <f>IF(A265&lt;&gt;"",IF(F265&lt;&gt;"Not in the game (anymore)",IF(A265&lt;&gt;"",", setType="&amp;G265,"")&amp;IF(J265="true",", multiTrialSet=true",""),"")
&amp; IF(AND(H265&lt;&gt;"",ISNUMBER(H265)),", undauntedChestId=" &amp; H265,""),"")</f>
        <v>, setType=LIBSETS_SETTYPE_DUNGEON</v>
      </c>
      <c r="BF265" s="21" t="str">
        <f>IF(A265&lt;&gt;"",IF(F265&lt;&gt;"Not in the game (anymore)",IF(AZ265&lt;&gt;"",", isProcSetAllowedInPvP="&amp; AZ265,"")
&amp; IF(F265&lt;&gt;"Not in the game (anymore)",
  IF(V265&lt;&gt;"",", dropMechanic={"&amp;V265&amp;IF(AB265&lt;&gt;"",","&amp;AB265,"")&amp;IF(AH265&lt;&gt;"",","&amp;AH265,"")&amp;IF(AM265&lt;&gt;"",","&amp;AM265,"")&amp;IF(AR265&lt;&gt;"",","&amp;AR265,"")&amp;IF(AW265&lt;&gt;"",","&amp;AW265,"")&amp;"}"
     &amp;IF(OR(W265&lt;&gt;"",AC265&lt;&gt;"",AI265&lt;&gt;"",AN265&lt;&gt;"",AS265&lt;&gt;"",AX265&lt;&gt;"",X265&lt;&gt;"",AD265&lt;&gt;"",AJ265&lt;&gt;"",AO265&lt;&gt;"",AT265&lt;&gt;"",AY265&lt;&gt;""),", dropMechanicDropLocationNames={"
        &amp; IF(OR(W265&lt;&gt;"",AC265&lt;&gt;"",AI265&lt;&gt;"",AN265&lt;&gt;"",AS265&lt;&gt;"",AX265&lt;&gt;""),"['en']={"&amp;IF(W265&lt;&gt;"","'"&amp;W265&amp;"',","'',")&amp;IF(AC265&lt;&gt;"","'"&amp;AC265&amp;"',","'',")&amp;IF(AI265&lt;&gt;"","'"&amp;AI265&amp;"',","'',")&amp;IF(AN265&lt;&gt;"","'"&amp;AN265&amp;"',","'',")&amp;IF(AS265&lt;&gt;"","'"&amp;AS265&amp;"',","'',")&amp;IF(AX265&lt;&gt;"","'"&amp;AX265&amp;"',","'',")&amp;"},","")
        &amp; IF(OR(X265&lt;&gt;"",AD265&lt;&gt;"",AJ265&lt;&gt;"",AO265&lt;&gt;"",AT265&lt;&gt;"",AY265&lt;&gt;""),"['de']={"&amp;IF(X265&lt;&gt;"","'"&amp;X265&amp;"',","'',")&amp;IF(AD265&lt;&gt;"","'"&amp;AD265&amp;"',","'',")&amp;IF(AJ265&lt;&gt;"","'"&amp;AJ265&amp;"',","'',")&amp;IF(AO265&lt;&gt;"","'"&amp;AO265&amp;"',","'',")&amp;IF(AT265&lt;&gt;"","'"&amp;AT265&amp;"',","'',")&amp;IF(AY265&lt;&gt;"","'"&amp;AY265&amp;"',","'',")&amp;"},","")
     &amp; "}",""),"")),""),"")</f>
        <v>, isProcSetAllowedInPvP=1, dropMechanic={LIBSETS_DROP_MECHANIC_GROUP_DUNGEON_BOSS,LIBSETS_DROP_MECHANIC_GROUP_DUNGEON_BOSS}</v>
      </c>
      <c r="BG265" s="21" t="str">
        <f>IF(A265&lt;&gt;"",IF(F265&lt;&gt;"Not in the game (anymore)",
IF(OR(BA265&lt;&gt;"",BB265&lt;&gt;""),", addTooltip={" &amp; IF(BA265&lt;&gt;"","['en']='"&amp; BA265 &amp; "',","")  &amp; IF(AND(BA265&lt;&gt;"",BA265&lt;&gt;BB265), IF(BB265&lt;&gt;"","['de']='"&amp; BB265 &amp; "',",""),"") &amp; "},","")
&amp; "},"
&amp; IF(C265&lt;&gt;"",CONCATENATE(" --",C265," / ",B265,"   [",IF(R265&lt;&gt;"",R265,""),IF(AA265&lt;&gt;"",", "&amp;AA265,""),IF(AG265&lt;&gt;"",", "&amp;AG265,""),IF(AL265&lt;&gt;"",", "&amp;AL265,""),IF(AQ265&lt;&gt;"",", "&amp;AQ265,""),IF(AV265&lt;&gt;"",", "&amp;AV265,""),"]")),""),"")</f>
        <v>}, --Sword Dancer / Schwerttänzer   [Blessed Crucible, The Rift, The Rift]</v>
      </c>
    </row>
    <row r="266" spans="1:59" x14ac:dyDescent="0.25">
      <c r="A266" s="12">
        <v>311</v>
      </c>
      <c r="B266" t="s">
        <v>1135</v>
      </c>
      <c r="C266" t="s">
        <v>1136</v>
      </c>
      <c r="D266" s="3">
        <f>A266</f>
        <v>311</v>
      </c>
      <c r="G266" s="8" t="s">
        <v>1477</v>
      </c>
      <c r="I266" t="s">
        <v>91</v>
      </c>
      <c r="J266" t="s">
        <v>91</v>
      </c>
      <c r="K266">
        <v>184</v>
      </c>
      <c r="L266">
        <v>184</v>
      </c>
      <c r="M266">
        <v>184</v>
      </c>
      <c r="O266" s="65" t="s">
        <v>47</v>
      </c>
      <c r="Q266" s="3">
        <f>IF(AND(G266&lt;&gt;"LIBSETS_SETTYPE_BATTLEGROUND",G266&lt;&gt;"LIBSETS_SETTYPE_SPECIAL"), IF(R266&lt;&gt;"",VLOOKUP(R266,'ESO zone constants'!$D$3:$H$10001,5,FALSE),""),"")</f>
        <v>11</v>
      </c>
      <c r="R266" t="str">
        <f>IF(AND(O266&lt;&gt;"",NOT(ISERROR(O266))),O266,
IF(AND(P266&lt;&gt;"",ISNUMBER(P266),P266&gt;0,NOT(ISNA(P266))),VLOOKUP(P266,'ESO zone constants'!$A$3:$D$9999,4,FALSE),
IF(AND(K266&lt;&gt;"",K266&gt;0,NOT(ISERROR(K266))),VLOOKUP(K266,'ESO dumped WayshrineInfo'!$K$3:$N$9994,4,FALSE),"")))</f>
        <v>Vaults of Madness</v>
      </c>
      <c r="T266" s="19" t="str">
        <f>IF(AND(S266&lt;&gt;"",NOT(ISERROR(S266))),S266,IF(Q266&lt;&gt;"",IF(NOT(ISERROR(VLOOKUP(Q266,'ESO Dungeon constants'!$D$3:$H$9999,5,FALSE))),VLOOKUP(Q266,'ESO Dungeon constants'!$D$3:$I$9999,6,FALSE),VLOOKUP(Q266,'ESO zone constants'!$H$3:$K$9987,4,FALSE)),""))</f>
        <v>DLC_BASE_GAME</v>
      </c>
      <c r="U266" s="3" t="str">
        <f>IF(T266&lt;&gt;"",VLOOKUP(T266,'LibSets constants'!$B$4:$C$1003,2,FALSE),"")</f>
        <v>Included in base game</v>
      </c>
      <c r="V266" s="33" t="s">
        <v>3356</v>
      </c>
      <c r="Y266" s="65"/>
      <c r="Z266" s="3">
        <f>IF(AND(G266&lt;&gt;"LIBSETS_SETTYPE_BATTLEGROUND",G266&lt;&gt;"LIBSETS_SETTYPE_SPECIAL"),
IF(AND(Y266&lt;&gt;"",ISNUMBER(Y266),NOT(ISNA(Y266))),Y266,
   IF(AND(L266&lt;&gt;"",ISNUMBER(L266),L266&gt;0,NOT(ISNA(L266))),VLOOKUP(L266,'ESO dumped WayshrineInfo'!$K$3:$L$9994,2,FALSE),"")
),"")</f>
        <v>347</v>
      </c>
      <c r="AA266" t="str">
        <f>IF(AND(Z266&lt;&gt;"",ISNUMBER(Z266),NOT(ISNA(Z266))),VLOOKUP(Z266,'ESO zone constants'!$A$3:$D$9999,4,FALSE),"")</f>
        <v>Coldharbour</v>
      </c>
      <c r="AB266" s="33" t="s">
        <v>3356</v>
      </c>
      <c r="AC266" s="43"/>
      <c r="AD266" s="43"/>
      <c r="AE266" s="43"/>
      <c r="AF266" s="3">
        <f>IF(AND(G266&lt;&gt;"LIBSETS_SETTYPE_BATTLEGROUND",G266&lt;&gt;"LIBSETS_SETTYPE_SPECIAL"),
IF(AND(AE266&lt;&gt;"",ISNUMBER(AE266),NOT(ISNA(AE266))),AE266,
   IF(AND(M266&lt;&gt;"",ISNUMBER(M266),M266&gt;0,NOT(ISNA(M266))),VLOOKUP(M266,'ESO dumped WayshrineInfo'!$K$3:$L$9994,2,FALSE),"")
),"")</f>
        <v>347</v>
      </c>
      <c r="AG266" t="str">
        <f>IF(AND(AF266&lt;&gt;"",ISNUMBER(AF266),NOT(ISNA(AF266))),VLOOKUP(AF266,'ESO zone constants'!$A$3:$D$9999,4,FALSE),"")</f>
        <v>Coldharbour</v>
      </c>
      <c r="AH266" s="44"/>
      <c r="AI266" s="43"/>
      <c r="AJ266" s="43"/>
      <c r="AK266" s="3" t="str">
        <f>IF(AND(G266&lt;&gt;"LIBSETS_SETTYPE_BATTLEGROUND",G266&lt;&gt;"LIBSETS_SETTYPE_SPECIAL"),IF(AL266&lt;&gt;"",VLOOKUP(AL266,'ESO zone constants'!$D$3:$H$4953,5,FALSE),""),"")</f>
        <v/>
      </c>
      <c r="AM266" s="44"/>
      <c r="AN266" s="43"/>
      <c r="AO266" s="43"/>
      <c r="AP266" s="3" t="str">
        <f>IF(AND(G266&lt;&gt;"LIBSETS_SETTYPE_BATTLEGROUND",G266&lt;&gt;"LIBSETS_SETTYPE_SPECIAL"),IF(AQ266&lt;&gt;"",VLOOKUP(AQ266,'ESO zone constants'!$D$3:$H$4953,5,FALSE),""),"")</f>
        <v/>
      </c>
      <c r="AR266" s="44"/>
      <c r="AS266" s="43"/>
      <c r="AT266" s="43"/>
      <c r="AU266" s="3" t="str">
        <f>IF(AND(G266&lt;&gt;"LIBSETS_SETTYPE_BATTLEGROUND",G266&lt;&gt;"LIBSETS_SETTYPE_SPECIAL"),IF(AV266&lt;&gt;"",VLOOKUP(AV266,'ESO zone constants'!$D$3:$H$4953,5,FALSE),""),"")</f>
        <v/>
      </c>
      <c r="AW266" s="44"/>
      <c r="AX266" s="43"/>
      <c r="AY266" s="43"/>
      <c r="AZ266" s="83" t="s">
        <v>2667</v>
      </c>
      <c r="BA266" s="83"/>
      <c r="BB266" s="83"/>
      <c r="BC266" s="21" t="str">
        <f>IF(A266="???","--","")&amp;IF(F266&lt;&gt;"Not in the game (anymore)",IF(A266&lt;&gt;"",CONCATENATE("[",A266,"] = {wayshrines={")&amp;IF(K266&lt;&gt;"",CONCATENATE(K266,","),"")&amp;IF(L266&lt;&gt;"",CONCATENATE(L266,","),"")&amp;IF(M266&lt;&gt;"",CONCATENATE(M266,","),"")&amp;CONCATENATE("}")&amp;IF(VALUE(N266)&gt;0,CONCATENATE(", traitsNeeded=",N266),"")&amp;CONCATENATE(", dlcId=",IF(T266&lt;&gt;"",T266,"DLC_BASE_GAME")),""),"")</f>
        <v>[311] = {wayshrines={184,184,184,}, dlcId=DLC_BASE_GAME</v>
      </c>
      <c r="BD266" s="21" t="str">
        <f>IF(F266&lt;&gt;"Not in the game (anymore)",IF(A266&lt;&gt;"",IF(Q266&lt;&gt;"",CONCATENATE(", zoneIds={",Q266),"")&amp;IF(Z266&lt;&gt;"",CONCATENATE(",",Z266),"")&amp;IF(AF266&lt;&gt;"",CONCATENATE(",",AF266),"")&amp;IF(AK266&lt;&gt;"",CONCATENATE(",",AK266),"")&amp;IF(AP266&lt;&gt;"",CONCATENATE(",",AP266),"")&amp;IF(AU266&lt;&gt;"",CONCATENATE(",",AU266),"")&amp;IF(Q266&lt;&gt;"",CONCATENATE("}",""),"")&amp;IF(OR(I266="true",I266="false",I266&lt;&gt;""), CONCATENATE(", veteran=", I266), ""),""),"")</f>
        <v>, zoneIds={11,347,347}, veteran=false</v>
      </c>
      <c r="BE266" s="21" t="str">
        <f>IF(A266&lt;&gt;"",IF(F266&lt;&gt;"Not in the game (anymore)",IF(A266&lt;&gt;"",", setType="&amp;G266,"")&amp;IF(J266="true",", multiTrialSet=true",""),"")
&amp; IF(AND(H266&lt;&gt;"",ISNUMBER(H266)),", undauntedChestId=" &amp; H266,""),"")</f>
        <v>, setType=LIBSETS_SETTYPE_DUNGEON</v>
      </c>
      <c r="BF266" s="21" t="str">
        <f>IF(A266&lt;&gt;"",IF(F266&lt;&gt;"Not in the game (anymore)",IF(AZ266&lt;&gt;"",", isProcSetAllowedInPvP="&amp; AZ266,"")
&amp; IF(F266&lt;&gt;"Not in the game (anymore)",
  IF(V266&lt;&gt;"",", dropMechanic={"&amp;V266&amp;IF(AB266&lt;&gt;"",","&amp;AB266,"")&amp;IF(AH266&lt;&gt;"",","&amp;AH266,"")&amp;IF(AM266&lt;&gt;"",","&amp;AM266,"")&amp;IF(AR266&lt;&gt;"",","&amp;AR266,"")&amp;IF(AW266&lt;&gt;"",","&amp;AW266,"")&amp;"}"
     &amp;IF(OR(W266&lt;&gt;"",AC266&lt;&gt;"",AI266&lt;&gt;"",AN266&lt;&gt;"",AS266&lt;&gt;"",AX266&lt;&gt;"",X266&lt;&gt;"",AD266&lt;&gt;"",AJ266&lt;&gt;"",AO266&lt;&gt;"",AT266&lt;&gt;"",AY266&lt;&gt;""),", dropMechanicDropLocationNames={"
        &amp; IF(OR(W266&lt;&gt;"",AC266&lt;&gt;"",AI266&lt;&gt;"",AN266&lt;&gt;"",AS266&lt;&gt;"",AX266&lt;&gt;""),"['en']={"&amp;IF(W266&lt;&gt;"","'"&amp;W266&amp;"',","'',")&amp;IF(AC266&lt;&gt;"","'"&amp;AC266&amp;"',","'',")&amp;IF(AI266&lt;&gt;"","'"&amp;AI266&amp;"',","'',")&amp;IF(AN266&lt;&gt;"","'"&amp;AN266&amp;"',","'',")&amp;IF(AS266&lt;&gt;"","'"&amp;AS266&amp;"',","'',")&amp;IF(AX266&lt;&gt;"","'"&amp;AX266&amp;"',","'',")&amp;"},","")
        &amp; IF(OR(X266&lt;&gt;"",AD266&lt;&gt;"",AJ266&lt;&gt;"",AO266&lt;&gt;"",AT266&lt;&gt;"",AY266&lt;&gt;""),"['de']={"&amp;IF(X266&lt;&gt;"","'"&amp;X266&amp;"',","'',")&amp;IF(AD266&lt;&gt;"","'"&amp;AD266&amp;"',","'',")&amp;IF(AJ266&lt;&gt;"","'"&amp;AJ266&amp;"',","'',")&amp;IF(AO266&lt;&gt;"","'"&amp;AO266&amp;"',","'',")&amp;IF(AT266&lt;&gt;"","'"&amp;AT266&amp;"',","'',")&amp;IF(AY266&lt;&gt;"","'"&amp;AY266&amp;"',","'',")&amp;"},","")
     &amp; "}",""),"")),""),"")</f>
        <v>, dropMechanic={LIBSETS_DROP_MECHANIC_GROUP_DUNGEON_BOSS,LIBSETS_DROP_MECHANIC_GROUP_DUNGEON_BOSS}</v>
      </c>
      <c r="BG266" s="21" t="str">
        <f>IF(A266&lt;&gt;"",IF(F266&lt;&gt;"Not in the game (anymore)",
IF(OR(BA266&lt;&gt;"",BB266&lt;&gt;""),", addTooltip={" &amp; IF(BA266&lt;&gt;"","['en']='"&amp; BA266 &amp; "',","")  &amp; IF(AND(BA266&lt;&gt;"",BA266&lt;&gt;BB266), IF(BB266&lt;&gt;"","['de']='"&amp; BB266 &amp; "',",""),"") &amp; "},","")
&amp; "},"
&amp; IF(C266&lt;&gt;"",CONCATENATE(" --",C266," / ",B266,"   [",IF(R266&lt;&gt;"",R266,""),IF(AA266&lt;&gt;"",", "&amp;AA266,""),IF(AG266&lt;&gt;"",", "&amp;AG266,""),IF(AL266&lt;&gt;"",", "&amp;AL266,""),IF(AQ266&lt;&gt;"",", "&amp;AQ266,""),IF(AV266&lt;&gt;"",", "&amp;AV266,""),"]")),""),"")</f>
        <v>}, --Rattlecage / Klapperkäfig   [Vaults of Madness, Coldharbour, Coldharbour]</v>
      </c>
    </row>
    <row r="267" spans="1:59" x14ac:dyDescent="0.25">
      <c r="A267" s="12">
        <v>313</v>
      </c>
      <c r="B267" t="s">
        <v>1137</v>
      </c>
      <c r="C267" t="s">
        <v>1138</v>
      </c>
      <c r="D267" s="3">
        <f>A267</f>
        <v>313</v>
      </c>
      <c r="G267" s="8" t="s">
        <v>1472</v>
      </c>
      <c r="I267" t="s">
        <v>91</v>
      </c>
      <c r="J267" t="s">
        <v>91</v>
      </c>
      <c r="K267">
        <v>270</v>
      </c>
      <c r="L267">
        <v>270</v>
      </c>
      <c r="M267">
        <v>270</v>
      </c>
      <c r="O267" s="65" t="s">
        <v>441</v>
      </c>
      <c r="Q267" s="3">
        <f>IF(AND(G267&lt;&gt;"LIBSETS_SETTYPE_BATTLEGROUND",G267&lt;&gt;"LIBSETS_SETTYPE_SPECIAL"), IF(R267&lt;&gt;"",VLOOKUP(R267,'ESO zone constants'!$D$3:$H$10001,5,FALSE),""),"")</f>
        <v>635</v>
      </c>
      <c r="R267" t="str">
        <f>IF(AND(O267&lt;&gt;"",NOT(ISERROR(O267))),O267,
IF(AND(P267&lt;&gt;"",ISNUMBER(P267),P267&gt;0,NOT(ISNA(P267))),VLOOKUP(P267,'ESO zone constants'!$A$3:$D$9999,4,FALSE),
IF(AND(K267&lt;&gt;"",K267&gt;0,NOT(ISERROR(K267))),VLOOKUP(K267,'ESO dumped WayshrineInfo'!$K$3:$N$9994,4,FALSE),"")))</f>
        <v>Dragonstar Arena</v>
      </c>
      <c r="T267" s="19" t="str">
        <f>IF(AND(S267&lt;&gt;"",NOT(ISERROR(S267))),S267,IF(Q267&lt;&gt;"",IF(NOT(ISERROR(VLOOKUP(Q267,'ESO Dungeon constants'!$D$3:$H$9999,5,FALSE))),VLOOKUP(Q267,'ESO Dungeon constants'!$D$3:$I$9999,6,FALSE),VLOOKUP(Q267,'ESO zone constants'!$H$3:$K$9987,4,FALSE)),""))</f>
        <v>DLC_BASE_GAME</v>
      </c>
      <c r="U267" s="3" t="str">
        <f>IF(T267&lt;&gt;"",VLOOKUP(T267,'LibSets constants'!$B$4:$C$1003,2,FALSE),"")</f>
        <v>Included in base game</v>
      </c>
      <c r="V267" s="33" t="s">
        <v>1556</v>
      </c>
      <c r="Y267" s="65"/>
      <c r="Z267" s="3">
        <f>IF(AND(G267&lt;&gt;"LIBSETS_SETTYPE_BATTLEGROUND",G267&lt;&gt;"LIBSETS_SETTYPE_SPECIAL"),
IF(AND(Y267&lt;&gt;"",ISNUMBER(Y267),NOT(ISNA(Y267))),Y267,
   IF(AND(L267&lt;&gt;"",ISNUMBER(L267),L267&gt;0,NOT(ISNA(L267))),VLOOKUP(L267,'ESO dumped WayshrineInfo'!$K$3:$L$9994,2,FALSE),"")
),"")</f>
        <v>888</v>
      </c>
      <c r="AA267" t="str">
        <f>IF(AND(Z267&lt;&gt;"",ISNUMBER(Z267),NOT(ISNA(Z267))),VLOOKUP(Z267,'ESO zone constants'!$A$3:$D$9999,4,FALSE),"")</f>
        <v>Craglorn</v>
      </c>
      <c r="AB267" s="33" t="s">
        <v>1556</v>
      </c>
      <c r="AC267" s="3" t="str">
        <f>IF(AB267&lt;&gt;"",IF(AB267&lt;&gt;"LIBSETS_DROP_MECHANIC_MONSTER_NAME",VLOOKUP(AB267,'LibSets constants'!$I$4:$L$1003,3,FALSE),""),"")</f>
        <v>Arena stage chest</v>
      </c>
      <c r="AD267" s="3" t="str">
        <f>IF(AB267&lt;&gt;"",IF(AB267&lt;&gt;"LIBSETS_DROP_MECHANIC_MONSTER_NAME",VLOOKUP(AB267,'LibSets constants'!$I$4:$L$1003,4,FALSE),""),"")</f>
        <v>Arena-Phasen Schatztruhe</v>
      </c>
      <c r="AF267" s="3">
        <f>IF(AND(G267&lt;&gt;"LIBSETS_SETTYPE_BATTLEGROUND",G267&lt;&gt;"LIBSETS_SETTYPE_SPECIAL"),
IF(AND(AE267&lt;&gt;"",ISNUMBER(AE267),NOT(ISNA(AE267))),AE267,
   IF(AND(M267&lt;&gt;"",ISNUMBER(M267),M267&gt;0,NOT(ISNA(M267))),VLOOKUP(M267,'ESO dumped WayshrineInfo'!$K$3:$L$9994,2,FALSE),"")
),"")</f>
        <v>888</v>
      </c>
      <c r="AG267" t="str">
        <f>IF(AND(AF267&lt;&gt;"",ISNUMBER(AF267),NOT(ISNA(AF267))),VLOOKUP(AF267,'ESO zone constants'!$A$3:$D$9999,4,FALSE),"")</f>
        <v>Craglorn</v>
      </c>
      <c r="AH267" s="44"/>
      <c r="AK267" s="3" t="str">
        <f>IF(AND(G267&lt;&gt;"LIBSETS_SETTYPE_BATTLEGROUND",G267&lt;&gt;"LIBSETS_SETTYPE_SPECIAL"),IF(AL267&lt;&gt;"",VLOOKUP(AL267,'ESO zone constants'!$D$3:$H$4953,5,FALSE),""),"")</f>
        <v/>
      </c>
      <c r="AM267" s="44"/>
      <c r="AP267" s="3" t="str">
        <f>IF(AND(G267&lt;&gt;"LIBSETS_SETTYPE_BATTLEGROUND",G267&lt;&gt;"LIBSETS_SETTYPE_SPECIAL"),IF(AQ267&lt;&gt;"",VLOOKUP(AQ267,'ESO zone constants'!$D$3:$H$4953,5,FALSE),""),"")</f>
        <v/>
      </c>
      <c r="AR267" s="44"/>
      <c r="AU267" s="3" t="str">
        <f>IF(AND(G267&lt;&gt;"LIBSETS_SETTYPE_BATTLEGROUND",G267&lt;&gt;"LIBSETS_SETTYPE_SPECIAL"),IF(AV267&lt;&gt;"",VLOOKUP(AV267,'ESO zone constants'!$D$3:$H$4953,5,FALSE),""),"")</f>
        <v/>
      </c>
      <c r="AW267" s="44"/>
      <c r="AZ267" s="83" t="s">
        <v>2667</v>
      </c>
      <c r="BA267" s="83"/>
      <c r="BB267" s="83"/>
      <c r="BC267" s="21" t="str">
        <f>IF(A267="???","--","")&amp;IF(F267&lt;&gt;"Not in the game (anymore)",IF(A267&lt;&gt;"",CONCATENATE("[",A267,"] = {wayshrines={")&amp;IF(K267&lt;&gt;"",CONCATENATE(K267,","),"")&amp;IF(L267&lt;&gt;"",CONCATENATE(L267,","),"")&amp;IF(M267&lt;&gt;"",CONCATENATE(M267,","),"")&amp;CONCATENATE("}")&amp;IF(VALUE(N267)&gt;0,CONCATENATE(", traitsNeeded=",N267),"")&amp;CONCATENATE(", dlcId=",IF(T267&lt;&gt;"",T267,"DLC_BASE_GAME")),""),"")</f>
        <v>[313] = {wayshrines={270,270,270,}, dlcId=DLC_BASE_GAME</v>
      </c>
      <c r="BD267" s="21" t="str">
        <f>IF(F267&lt;&gt;"Not in the game (anymore)",IF(A267&lt;&gt;"",IF(Q267&lt;&gt;"",CONCATENATE(", zoneIds={",Q267),"")&amp;IF(Z267&lt;&gt;"",CONCATENATE(",",Z267),"")&amp;IF(AF267&lt;&gt;"",CONCATENATE(",",AF267),"")&amp;IF(AK267&lt;&gt;"",CONCATENATE(",",AK267),"")&amp;IF(AP267&lt;&gt;"",CONCATENATE(",",AP267),"")&amp;IF(AU267&lt;&gt;"",CONCATENATE(",",AU267),"")&amp;IF(Q267&lt;&gt;"",CONCATENATE("}",""),"")&amp;IF(OR(I267="true",I267="false",I267&lt;&gt;""), CONCATENATE(", veteran=", I267), ""),""),"")</f>
        <v>, zoneIds={635,888,888}, veteran=false</v>
      </c>
      <c r="BE267" s="21" t="str">
        <f>IF(A267&lt;&gt;"",IF(F267&lt;&gt;"Not in the game (anymore)",IF(A267&lt;&gt;"",", setType="&amp;G267,"")&amp;IF(J267="true",", multiTrialSet=true",""),"")
&amp; IF(AND(H267&lt;&gt;"",ISNUMBER(H267)),", undauntedChestId=" &amp; H267,""),"")</f>
        <v>, setType=LIBSETS_SETTYPE_ARENA</v>
      </c>
      <c r="BF267" s="21" t="str">
        <f>IF(A267&lt;&gt;"",IF(F267&lt;&gt;"Not in the game (anymore)",IF(AZ267&lt;&gt;"",", isProcSetAllowedInPvP="&amp; AZ267,"")
&amp; IF(F267&lt;&gt;"Not in the game (anymore)",
  IF(V267&lt;&gt;"",", dropMechanic={"&amp;V267&amp;IF(AB267&lt;&gt;"",","&amp;AB267,"")&amp;IF(AH267&lt;&gt;"",","&amp;AH267,"")&amp;IF(AM267&lt;&gt;"",","&amp;AM267,"")&amp;IF(AR267&lt;&gt;"",","&amp;AR267,"")&amp;IF(AW267&lt;&gt;"",","&amp;AW267,"")&amp;"}"
     &amp;IF(OR(W267&lt;&gt;"",AC267&lt;&gt;"",AI267&lt;&gt;"",AN267&lt;&gt;"",AS267&lt;&gt;"",AX267&lt;&gt;"",X267&lt;&gt;"",AD267&lt;&gt;"",AJ267&lt;&gt;"",AO267&lt;&gt;"",AT267&lt;&gt;"",AY267&lt;&gt;""),", dropMechanicDropLocationNames={"
        &amp; IF(OR(W267&lt;&gt;"",AC267&lt;&gt;"",AI267&lt;&gt;"",AN267&lt;&gt;"",AS267&lt;&gt;"",AX267&lt;&gt;""),"['en']={"&amp;IF(W267&lt;&gt;"","'"&amp;W267&amp;"',","'',")&amp;IF(AC267&lt;&gt;"","'"&amp;AC267&amp;"',","'',")&amp;IF(AI267&lt;&gt;"","'"&amp;AI267&amp;"',","'',")&amp;IF(AN267&lt;&gt;"","'"&amp;AN267&amp;"',","'',")&amp;IF(AS267&lt;&gt;"","'"&amp;AS267&amp;"',","'',")&amp;IF(AX267&lt;&gt;"","'"&amp;AX267&amp;"',","'',")&amp;"},","")
        &amp; IF(OR(X267&lt;&gt;"",AD267&lt;&gt;"",AJ267&lt;&gt;"",AO267&lt;&gt;"",AT267&lt;&gt;"",AY267&lt;&gt;""),"['de']={"&amp;IF(X267&lt;&gt;"","'"&amp;X267&amp;"',","'',")&amp;IF(AD267&lt;&gt;"","'"&amp;AD267&amp;"',","'',")&amp;IF(AJ267&lt;&gt;"","'"&amp;AJ267&amp;"',","'',")&amp;IF(AO267&lt;&gt;"","'"&amp;AO267&amp;"',","'',")&amp;IF(AT267&lt;&gt;"","'"&amp;AT267&amp;"',","'',")&amp;IF(AY267&lt;&gt;"","'"&amp;AY267&amp;"',","'',")&amp;"},","")
     &amp; "}",""),"")),""),"")</f>
        <v>, dropMechanic={LIBSETS_DROP_MECHANIC_ARENA_STAGE_CHEST,LIBSETS_DROP_MECHANIC_ARENA_STAGE_CHEST}, dropMechanicDropLocationNames={['en']={'','Arena stage chest','','','','',},['de']={'','Arena-Phasen Schatztruhe','','','','',},}</v>
      </c>
      <c r="BG267" s="21" t="str">
        <f>IF(A267&lt;&gt;"",IF(F267&lt;&gt;"Not in the game (anymore)",
IF(OR(BA267&lt;&gt;"",BB267&lt;&gt;""),", addTooltip={" &amp; IF(BA267&lt;&gt;"","['en']='"&amp; BA267 &amp; "',","")  &amp; IF(AND(BA267&lt;&gt;"",BA267&lt;&gt;BB267), IF(BB267&lt;&gt;"","['de']='"&amp; BB267 &amp; "',",""),"") &amp; "},","")
&amp; "},"
&amp; IF(C267&lt;&gt;"",CONCATENATE(" --",C267," / ",B267,"   [",IF(R267&lt;&gt;"",R267,""),IF(AA267&lt;&gt;"",", "&amp;AA267,""),IF(AG267&lt;&gt;"",", "&amp;AG267,""),IF(AL267&lt;&gt;"",", "&amp;AL267,""),IF(AQ267&lt;&gt;"",", "&amp;AQ267,""),IF(AV267&lt;&gt;"",", "&amp;AV267,""),"]")),""),"")</f>
        <v>}, --Titanic Cleave / Titanisches Trennen   [Dragonstar Arena, Craglorn, Craglorn]</v>
      </c>
    </row>
    <row r="268" spans="1:59" x14ac:dyDescent="0.25">
      <c r="A268" s="12">
        <v>314</v>
      </c>
      <c r="B268" t="s">
        <v>1139</v>
      </c>
      <c r="C268" t="s">
        <v>1140</v>
      </c>
      <c r="D268" s="3">
        <f>A268</f>
        <v>314</v>
      </c>
      <c r="G268" s="8" t="s">
        <v>1472</v>
      </c>
      <c r="I268" t="s">
        <v>91</v>
      </c>
      <c r="J268" t="s">
        <v>91</v>
      </c>
      <c r="K268">
        <v>270</v>
      </c>
      <c r="L268">
        <v>270</v>
      </c>
      <c r="M268">
        <v>270</v>
      </c>
      <c r="O268" s="65" t="s">
        <v>441</v>
      </c>
      <c r="Q268" s="3">
        <f>IF(AND(G268&lt;&gt;"LIBSETS_SETTYPE_BATTLEGROUND",G268&lt;&gt;"LIBSETS_SETTYPE_SPECIAL"), IF(R268&lt;&gt;"",VLOOKUP(R268,'ESO zone constants'!$D$3:$H$10001,5,FALSE),""),"")</f>
        <v>635</v>
      </c>
      <c r="R268" t="str">
        <f>IF(AND(O268&lt;&gt;"",NOT(ISERROR(O268))),O268,
IF(AND(P268&lt;&gt;"",ISNUMBER(P268),P268&gt;0,NOT(ISNA(P268))),VLOOKUP(P268,'ESO zone constants'!$A$3:$D$9999,4,FALSE),
IF(AND(K268&lt;&gt;"",K268&gt;0,NOT(ISERROR(K268))),VLOOKUP(K268,'ESO dumped WayshrineInfo'!$K$3:$N$9994,4,FALSE),"")))</f>
        <v>Dragonstar Arena</v>
      </c>
      <c r="T268" s="19" t="str">
        <f>IF(AND(S268&lt;&gt;"",NOT(ISERROR(S268))),S268,IF(Q268&lt;&gt;"",IF(NOT(ISERROR(VLOOKUP(Q268,'ESO Dungeon constants'!$D$3:$H$9999,5,FALSE))),VLOOKUP(Q268,'ESO Dungeon constants'!$D$3:$I$9999,6,FALSE),VLOOKUP(Q268,'ESO zone constants'!$H$3:$K$9987,4,FALSE)),""))</f>
        <v>DLC_BASE_GAME</v>
      </c>
      <c r="U268" s="3" t="str">
        <f>IF(T268&lt;&gt;"",VLOOKUP(T268,'LibSets constants'!$B$4:$C$1003,2,FALSE),"")</f>
        <v>Included in base game</v>
      </c>
      <c r="V268" s="33" t="s">
        <v>1556</v>
      </c>
      <c r="Y268" s="65"/>
      <c r="Z268" s="3">
        <f>IF(AND(G268&lt;&gt;"LIBSETS_SETTYPE_BATTLEGROUND",G268&lt;&gt;"LIBSETS_SETTYPE_SPECIAL"),
IF(AND(Y268&lt;&gt;"",ISNUMBER(Y268),NOT(ISNA(Y268))),Y268,
   IF(AND(L268&lt;&gt;"",ISNUMBER(L268),L268&gt;0,NOT(ISNA(L268))),VLOOKUP(L268,'ESO dumped WayshrineInfo'!$K$3:$L$9994,2,FALSE),"")
),"")</f>
        <v>888</v>
      </c>
      <c r="AA268" t="str">
        <f>IF(AND(Z268&lt;&gt;"",ISNUMBER(Z268),NOT(ISNA(Z268))),VLOOKUP(Z268,'ESO zone constants'!$A$3:$D$9999,4,FALSE),"")</f>
        <v>Craglorn</v>
      </c>
      <c r="AB268" s="33" t="s">
        <v>1556</v>
      </c>
      <c r="AC268" s="3" t="str">
        <f>IF(AB268&lt;&gt;"",IF(AB268&lt;&gt;"LIBSETS_DROP_MECHANIC_MONSTER_NAME",VLOOKUP(AB268,'LibSets constants'!$I$4:$L$1003,3,FALSE),""),"")</f>
        <v>Arena stage chest</v>
      </c>
      <c r="AD268" s="3" t="str">
        <f>IF(AB268&lt;&gt;"",IF(AB268&lt;&gt;"LIBSETS_DROP_MECHANIC_MONSTER_NAME",VLOOKUP(AB268,'LibSets constants'!$I$4:$L$1003,4,FALSE),""),"")</f>
        <v>Arena-Phasen Schatztruhe</v>
      </c>
      <c r="AF268" s="3">
        <f>IF(AND(G268&lt;&gt;"LIBSETS_SETTYPE_BATTLEGROUND",G268&lt;&gt;"LIBSETS_SETTYPE_SPECIAL"),
IF(AND(AE268&lt;&gt;"",ISNUMBER(AE268),NOT(ISNA(AE268))),AE268,
   IF(AND(M268&lt;&gt;"",ISNUMBER(M268),M268&gt;0,NOT(ISNA(M268))),VLOOKUP(M268,'ESO dumped WayshrineInfo'!$K$3:$L$9994,2,FALSE),"")
),"")</f>
        <v>888</v>
      </c>
      <c r="AG268" t="str">
        <f>IF(AND(AF268&lt;&gt;"",ISNUMBER(AF268),NOT(ISNA(AF268))),VLOOKUP(AF268,'ESO zone constants'!$A$3:$D$9999,4,FALSE),"")</f>
        <v>Craglorn</v>
      </c>
      <c r="AH268" s="44"/>
      <c r="AK268" s="3" t="str">
        <f>IF(AND(G268&lt;&gt;"LIBSETS_SETTYPE_BATTLEGROUND",G268&lt;&gt;"LIBSETS_SETTYPE_SPECIAL"),IF(AL268&lt;&gt;"",VLOOKUP(AL268,'ESO zone constants'!$D$3:$H$4953,5,FALSE),""),"")</f>
        <v/>
      </c>
      <c r="AM268" s="44"/>
      <c r="AP268" s="3" t="str">
        <f>IF(AND(G268&lt;&gt;"LIBSETS_SETTYPE_BATTLEGROUND",G268&lt;&gt;"LIBSETS_SETTYPE_SPECIAL"),IF(AQ268&lt;&gt;"",VLOOKUP(AQ268,'ESO zone constants'!$D$3:$H$4953,5,FALSE),""),"")</f>
        <v/>
      </c>
      <c r="AR268" s="44"/>
      <c r="AU268" s="3" t="str">
        <f>IF(AND(G268&lt;&gt;"LIBSETS_SETTYPE_BATTLEGROUND",G268&lt;&gt;"LIBSETS_SETTYPE_SPECIAL"),IF(AV268&lt;&gt;"",VLOOKUP(AV268,'ESO zone constants'!$D$3:$H$4953,5,FALSE),""),"")</f>
        <v/>
      </c>
      <c r="AW268" s="44"/>
      <c r="AZ268" s="83" t="s">
        <v>2667</v>
      </c>
      <c r="BA268" s="83"/>
      <c r="BB268" s="83"/>
      <c r="BC268" s="21" t="str">
        <f>IF(A268="???","--","")&amp;IF(F268&lt;&gt;"Not in the game (anymore)",IF(A268&lt;&gt;"",CONCATENATE("[",A268,"] = {wayshrines={")&amp;IF(K268&lt;&gt;"",CONCATENATE(K268,","),"")&amp;IF(L268&lt;&gt;"",CONCATENATE(L268,","),"")&amp;IF(M268&lt;&gt;"",CONCATENATE(M268,","),"")&amp;CONCATENATE("}")&amp;IF(VALUE(N268)&gt;0,CONCATENATE(", traitsNeeded=",N268),"")&amp;CONCATENATE(", dlcId=",IF(T268&lt;&gt;"",T268,"DLC_BASE_GAME")),""),"")</f>
        <v>[314] = {wayshrines={270,270,270,}, dlcId=DLC_BASE_GAME</v>
      </c>
      <c r="BD268" s="21" t="str">
        <f>IF(F268&lt;&gt;"Not in the game (anymore)",IF(A268&lt;&gt;"",IF(Q268&lt;&gt;"",CONCATENATE(", zoneIds={",Q268),"")&amp;IF(Z268&lt;&gt;"",CONCATENATE(",",Z268),"")&amp;IF(AF268&lt;&gt;"",CONCATENATE(",",AF268),"")&amp;IF(AK268&lt;&gt;"",CONCATENATE(",",AK268),"")&amp;IF(AP268&lt;&gt;"",CONCATENATE(",",AP268),"")&amp;IF(AU268&lt;&gt;"",CONCATENATE(",",AU268),"")&amp;IF(Q268&lt;&gt;"",CONCATENATE("}",""),"")&amp;IF(OR(I268="true",I268="false",I268&lt;&gt;""), CONCATENATE(", veteran=", I268), ""),""),"")</f>
        <v>, zoneIds={635,888,888}, veteran=false</v>
      </c>
      <c r="BE268" s="21" t="str">
        <f>IF(A268&lt;&gt;"",IF(F268&lt;&gt;"Not in the game (anymore)",IF(A268&lt;&gt;"",", setType="&amp;G268,"")&amp;IF(J268="true",", multiTrialSet=true",""),"")
&amp; IF(AND(H268&lt;&gt;"",ISNUMBER(H268)),", undauntedChestId=" &amp; H268,""),"")</f>
        <v>, setType=LIBSETS_SETTYPE_ARENA</v>
      </c>
      <c r="BF268" s="21" t="str">
        <f>IF(A268&lt;&gt;"",IF(F268&lt;&gt;"Not in the game (anymore)",IF(AZ268&lt;&gt;"",", isProcSetAllowedInPvP="&amp; AZ268,"")
&amp; IF(F268&lt;&gt;"Not in the game (anymore)",
  IF(V268&lt;&gt;"",", dropMechanic={"&amp;V268&amp;IF(AB268&lt;&gt;"",","&amp;AB268,"")&amp;IF(AH268&lt;&gt;"",","&amp;AH268,"")&amp;IF(AM268&lt;&gt;"",","&amp;AM268,"")&amp;IF(AR268&lt;&gt;"",","&amp;AR268,"")&amp;IF(AW268&lt;&gt;"",","&amp;AW268,"")&amp;"}"
     &amp;IF(OR(W268&lt;&gt;"",AC268&lt;&gt;"",AI268&lt;&gt;"",AN268&lt;&gt;"",AS268&lt;&gt;"",AX268&lt;&gt;"",X268&lt;&gt;"",AD268&lt;&gt;"",AJ268&lt;&gt;"",AO268&lt;&gt;"",AT268&lt;&gt;"",AY268&lt;&gt;""),", dropMechanicDropLocationNames={"
        &amp; IF(OR(W268&lt;&gt;"",AC268&lt;&gt;"",AI268&lt;&gt;"",AN268&lt;&gt;"",AS268&lt;&gt;"",AX268&lt;&gt;""),"['en']={"&amp;IF(W268&lt;&gt;"","'"&amp;W268&amp;"',","'',")&amp;IF(AC268&lt;&gt;"","'"&amp;AC268&amp;"',","'',")&amp;IF(AI268&lt;&gt;"","'"&amp;AI268&amp;"',","'',")&amp;IF(AN268&lt;&gt;"","'"&amp;AN268&amp;"',","'',")&amp;IF(AS268&lt;&gt;"","'"&amp;AS268&amp;"',","'',")&amp;IF(AX268&lt;&gt;"","'"&amp;AX268&amp;"',","'',")&amp;"},","")
        &amp; IF(OR(X268&lt;&gt;"",AD268&lt;&gt;"",AJ268&lt;&gt;"",AO268&lt;&gt;"",AT268&lt;&gt;"",AY268&lt;&gt;""),"['de']={"&amp;IF(X268&lt;&gt;"","'"&amp;X268&amp;"',","'',")&amp;IF(AD268&lt;&gt;"","'"&amp;AD268&amp;"',","'',")&amp;IF(AJ268&lt;&gt;"","'"&amp;AJ268&amp;"',","'',")&amp;IF(AO268&lt;&gt;"","'"&amp;AO268&amp;"',","'',")&amp;IF(AT268&lt;&gt;"","'"&amp;AT268&amp;"',","'',")&amp;IF(AY268&lt;&gt;"","'"&amp;AY268&amp;"',","'',")&amp;"},","")
     &amp; "}",""),"")),""),"")</f>
        <v>, dropMechanic={LIBSETS_DROP_MECHANIC_ARENA_STAGE_CHEST,LIBSETS_DROP_MECHANIC_ARENA_STAGE_CHEST}, dropMechanicDropLocationNames={['en']={'','Arena stage chest','','','','',},['de']={'','Arena-Phasen Schatztruhe','','','','',},}</v>
      </c>
      <c r="BG268" s="21" t="str">
        <f>IF(A268&lt;&gt;"",IF(F268&lt;&gt;"Not in the game (anymore)",
IF(OR(BA268&lt;&gt;"",BB268&lt;&gt;""),", addTooltip={" &amp; IF(BA268&lt;&gt;"","['en']='"&amp; BA268 &amp; "',","")  &amp; IF(AND(BA268&lt;&gt;"",BA268&lt;&gt;BB268), IF(BB268&lt;&gt;"","['de']='"&amp; BB268 &amp; "',",""),"") &amp; "},","")
&amp; "},"
&amp; IF(C268&lt;&gt;"",CONCATENATE(" --",C268," / ",B268,"   [",IF(R268&lt;&gt;"",R268,""),IF(AA268&lt;&gt;"",", "&amp;AA268,""),IF(AG268&lt;&gt;"",", "&amp;AG268,""),IF(AL268&lt;&gt;"",", "&amp;AL268,""),IF(AQ268&lt;&gt;"",", "&amp;AQ268,""),IF(AV268&lt;&gt;"",", "&amp;AV268,""),"]")),""),"")</f>
        <v>}, --Puncturing Remedy / Durchschlagende Genesung   [Dragonstar Arena, Craglorn, Craglorn]</v>
      </c>
    </row>
    <row r="269" spans="1:59" x14ac:dyDescent="0.25">
      <c r="A269" s="12">
        <v>315</v>
      </c>
      <c r="B269" t="s">
        <v>1141</v>
      </c>
      <c r="C269" t="s">
        <v>1142</v>
      </c>
      <c r="D269" s="3">
        <f>A269</f>
        <v>315</v>
      </c>
      <c r="G269" s="8" t="s">
        <v>1472</v>
      </c>
      <c r="I269" t="s">
        <v>91</v>
      </c>
      <c r="J269" t="s">
        <v>91</v>
      </c>
      <c r="K269">
        <v>270</v>
      </c>
      <c r="L269">
        <v>270</v>
      </c>
      <c r="M269">
        <v>270</v>
      </c>
      <c r="O269" s="65" t="s">
        <v>441</v>
      </c>
      <c r="Q269" s="3">
        <f>IF(AND(G269&lt;&gt;"LIBSETS_SETTYPE_BATTLEGROUND",G269&lt;&gt;"LIBSETS_SETTYPE_SPECIAL"), IF(R269&lt;&gt;"",VLOOKUP(R269,'ESO zone constants'!$D$3:$H$10001,5,FALSE),""),"")</f>
        <v>635</v>
      </c>
      <c r="R269" t="str">
        <f>IF(AND(O269&lt;&gt;"",NOT(ISERROR(O269))),O269,
IF(AND(P269&lt;&gt;"",ISNUMBER(P269),P269&gt;0,NOT(ISNA(P269))),VLOOKUP(P269,'ESO zone constants'!$A$3:$D$9999,4,FALSE),
IF(AND(K269&lt;&gt;"",K269&gt;0,NOT(ISERROR(K269))),VLOOKUP(K269,'ESO dumped WayshrineInfo'!$K$3:$N$9994,4,FALSE),"")))</f>
        <v>Dragonstar Arena</v>
      </c>
      <c r="T269" s="19" t="str">
        <f>IF(AND(S269&lt;&gt;"",NOT(ISERROR(S269))),S269,IF(Q269&lt;&gt;"",IF(NOT(ISERROR(VLOOKUP(Q269,'ESO Dungeon constants'!$D$3:$H$9999,5,FALSE))),VLOOKUP(Q269,'ESO Dungeon constants'!$D$3:$I$9999,6,FALSE),VLOOKUP(Q269,'ESO zone constants'!$H$3:$K$9987,4,FALSE)),""))</f>
        <v>DLC_BASE_GAME</v>
      </c>
      <c r="U269" s="3" t="str">
        <f>IF(T269&lt;&gt;"",VLOOKUP(T269,'LibSets constants'!$B$4:$C$1003,2,FALSE),"")</f>
        <v>Included in base game</v>
      </c>
      <c r="V269" s="33" t="s">
        <v>1556</v>
      </c>
      <c r="Y269" s="65"/>
      <c r="Z269" s="3">
        <f>IF(AND(G269&lt;&gt;"LIBSETS_SETTYPE_BATTLEGROUND",G269&lt;&gt;"LIBSETS_SETTYPE_SPECIAL"),
IF(AND(Y269&lt;&gt;"",ISNUMBER(Y269),NOT(ISNA(Y269))),Y269,
   IF(AND(L269&lt;&gt;"",ISNUMBER(L269),L269&gt;0,NOT(ISNA(L269))),VLOOKUP(L269,'ESO dumped WayshrineInfo'!$K$3:$L$9994,2,FALSE),"")
),"")</f>
        <v>888</v>
      </c>
      <c r="AA269" t="str">
        <f>IF(AND(Z269&lt;&gt;"",ISNUMBER(Z269),NOT(ISNA(Z269))),VLOOKUP(Z269,'ESO zone constants'!$A$3:$D$9999,4,FALSE),"")</f>
        <v>Craglorn</v>
      </c>
      <c r="AB269" s="33" t="s">
        <v>1556</v>
      </c>
      <c r="AC269" s="43" t="str">
        <f>IF(AB269&lt;&gt;"",IF(AB269&lt;&gt;"LIBSETS_DROP_MECHANIC_MONSTER_NAME",VLOOKUP(AB269,'LibSets constants'!$I$4:$L$1003,3,FALSE),""),"")</f>
        <v>Arena stage chest</v>
      </c>
      <c r="AD269" s="43" t="str">
        <f>IF(AB269&lt;&gt;"",IF(AB269&lt;&gt;"LIBSETS_DROP_MECHANIC_MONSTER_NAME",VLOOKUP(AB269,'LibSets constants'!$I$4:$L$1003,4,FALSE),""),"")</f>
        <v>Arena-Phasen Schatztruhe</v>
      </c>
      <c r="AE269" s="43"/>
      <c r="AF269" s="3">
        <f>IF(AND(G269&lt;&gt;"LIBSETS_SETTYPE_BATTLEGROUND",G269&lt;&gt;"LIBSETS_SETTYPE_SPECIAL"),
IF(AND(AE269&lt;&gt;"",ISNUMBER(AE269),NOT(ISNA(AE269))),AE269,
   IF(AND(M269&lt;&gt;"",ISNUMBER(M269),M269&gt;0,NOT(ISNA(M269))),VLOOKUP(M269,'ESO dumped WayshrineInfo'!$K$3:$L$9994,2,FALSE),"")
),"")</f>
        <v>888</v>
      </c>
      <c r="AG269" t="str">
        <f>IF(AND(AF269&lt;&gt;"",ISNUMBER(AF269),NOT(ISNA(AF269))),VLOOKUP(AF269,'ESO zone constants'!$A$3:$D$9999,4,FALSE),"")</f>
        <v>Craglorn</v>
      </c>
      <c r="AH269" s="44"/>
      <c r="AI269" s="43"/>
      <c r="AJ269" s="43"/>
      <c r="AK269" s="3" t="str">
        <f>IF(AND(G269&lt;&gt;"LIBSETS_SETTYPE_BATTLEGROUND",G269&lt;&gt;"LIBSETS_SETTYPE_SPECIAL"),IF(AL269&lt;&gt;"",VLOOKUP(AL269,'ESO zone constants'!$D$3:$H$4953,5,FALSE),""),"")</f>
        <v/>
      </c>
      <c r="AM269" s="44"/>
      <c r="AN269" s="43"/>
      <c r="AO269" s="43"/>
      <c r="AP269" s="3" t="str">
        <f>IF(AND(G269&lt;&gt;"LIBSETS_SETTYPE_BATTLEGROUND",G269&lt;&gt;"LIBSETS_SETTYPE_SPECIAL"),IF(AQ269&lt;&gt;"",VLOOKUP(AQ269,'ESO zone constants'!$D$3:$H$4953,5,FALSE),""),"")</f>
        <v/>
      </c>
      <c r="AR269" s="44"/>
      <c r="AS269" s="43"/>
      <c r="AT269" s="43"/>
      <c r="AU269" s="3" t="str">
        <f>IF(AND(G269&lt;&gt;"LIBSETS_SETTYPE_BATTLEGROUND",G269&lt;&gt;"LIBSETS_SETTYPE_SPECIAL"),IF(AV269&lt;&gt;"",VLOOKUP(AV269,'ESO zone constants'!$D$3:$H$4953,5,FALSE),""),"")</f>
        <v/>
      </c>
      <c r="AW269" s="44"/>
      <c r="AX269" s="43"/>
      <c r="AY269" s="43"/>
      <c r="AZ269" s="83" t="s">
        <v>2667</v>
      </c>
      <c r="BA269" s="83"/>
      <c r="BB269" s="83"/>
      <c r="BC269" s="21" t="str">
        <f>IF(A269="???","--","")&amp;IF(F269&lt;&gt;"Not in the game (anymore)",IF(A269&lt;&gt;"",CONCATENATE("[",A269,"] = {wayshrines={")&amp;IF(K269&lt;&gt;"",CONCATENATE(K269,","),"")&amp;IF(L269&lt;&gt;"",CONCATENATE(L269,","),"")&amp;IF(M269&lt;&gt;"",CONCATENATE(M269,","),"")&amp;CONCATENATE("}")&amp;IF(VALUE(N269)&gt;0,CONCATENATE(", traitsNeeded=",N269),"")&amp;CONCATENATE(", dlcId=",IF(T269&lt;&gt;"",T269,"DLC_BASE_GAME")),""),"")</f>
        <v>[315] = {wayshrines={270,270,270,}, dlcId=DLC_BASE_GAME</v>
      </c>
      <c r="BD269" s="21" t="str">
        <f>IF(F269&lt;&gt;"Not in the game (anymore)",IF(A269&lt;&gt;"",IF(Q269&lt;&gt;"",CONCATENATE(", zoneIds={",Q269),"")&amp;IF(Z269&lt;&gt;"",CONCATENATE(",",Z269),"")&amp;IF(AF269&lt;&gt;"",CONCATENATE(",",AF269),"")&amp;IF(AK269&lt;&gt;"",CONCATENATE(",",AK269),"")&amp;IF(AP269&lt;&gt;"",CONCATENATE(",",AP269),"")&amp;IF(AU269&lt;&gt;"",CONCATENATE(",",AU269),"")&amp;IF(Q269&lt;&gt;"",CONCATENATE("}",""),"")&amp;IF(OR(I269="true",I269="false",I269&lt;&gt;""), CONCATENATE(", veteran=", I269), ""),""),"")</f>
        <v>, zoneIds={635,888,888}, veteran=false</v>
      </c>
      <c r="BE269" s="21" t="str">
        <f>IF(A269&lt;&gt;"",IF(F269&lt;&gt;"Not in the game (anymore)",IF(A269&lt;&gt;"",", setType="&amp;G269,"")&amp;IF(J269="true",", multiTrialSet=true",""),"")
&amp; IF(AND(H269&lt;&gt;"",ISNUMBER(H269)),", undauntedChestId=" &amp; H269,""),"")</f>
        <v>, setType=LIBSETS_SETTYPE_ARENA</v>
      </c>
      <c r="BF269" s="21" t="str">
        <f>IF(A269&lt;&gt;"",IF(F269&lt;&gt;"Not in the game (anymore)",IF(AZ269&lt;&gt;"",", isProcSetAllowedInPvP="&amp; AZ269,"")
&amp; IF(F269&lt;&gt;"Not in the game (anymore)",
  IF(V269&lt;&gt;"",", dropMechanic={"&amp;V269&amp;IF(AB269&lt;&gt;"",","&amp;AB269,"")&amp;IF(AH269&lt;&gt;"",","&amp;AH269,"")&amp;IF(AM269&lt;&gt;"",","&amp;AM269,"")&amp;IF(AR269&lt;&gt;"",","&amp;AR269,"")&amp;IF(AW269&lt;&gt;"",","&amp;AW269,"")&amp;"}"
     &amp;IF(OR(W269&lt;&gt;"",AC269&lt;&gt;"",AI269&lt;&gt;"",AN269&lt;&gt;"",AS269&lt;&gt;"",AX269&lt;&gt;"",X269&lt;&gt;"",AD269&lt;&gt;"",AJ269&lt;&gt;"",AO269&lt;&gt;"",AT269&lt;&gt;"",AY269&lt;&gt;""),", dropMechanicDropLocationNames={"
        &amp; IF(OR(W269&lt;&gt;"",AC269&lt;&gt;"",AI269&lt;&gt;"",AN269&lt;&gt;"",AS269&lt;&gt;"",AX269&lt;&gt;""),"['en']={"&amp;IF(W269&lt;&gt;"","'"&amp;W269&amp;"',","'',")&amp;IF(AC269&lt;&gt;"","'"&amp;AC269&amp;"',","'',")&amp;IF(AI269&lt;&gt;"","'"&amp;AI269&amp;"',","'',")&amp;IF(AN269&lt;&gt;"","'"&amp;AN269&amp;"',","'',")&amp;IF(AS269&lt;&gt;"","'"&amp;AS269&amp;"',","'',")&amp;IF(AX269&lt;&gt;"","'"&amp;AX269&amp;"',","'',")&amp;"},","")
        &amp; IF(OR(X269&lt;&gt;"",AD269&lt;&gt;"",AJ269&lt;&gt;"",AO269&lt;&gt;"",AT269&lt;&gt;"",AY269&lt;&gt;""),"['de']={"&amp;IF(X269&lt;&gt;"","'"&amp;X269&amp;"',","'',")&amp;IF(AD269&lt;&gt;"","'"&amp;AD269&amp;"',","'',")&amp;IF(AJ269&lt;&gt;"","'"&amp;AJ269&amp;"',","'',")&amp;IF(AO269&lt;&gt;"","'"&amp;AO269&amp;"',","'',")&amp;IF(AT269&lt;&gt;"","'"&amp;AT269&amp;"',","'',")&amp;IF(AY269&lt;&gt;"","'"&amp;AY269&amp;"',","'',")&amp;"},","")
     &amp; "}",""),"")),""),"")</f>
        <v>, dropMechanic={LIBSETS_DROP_MECHANIC_ARENA_STAGE_CHEST,LIBSETS_DROP_MECHANIC_ARENA_STAGE_CHEST}, dropMechanicDropLocationNames={['en']={'','Arena stage chest','','','','',},['de']={'','Arena-Phasen Schatztruhe','','','','',},}</v>
      </c>
      <c r="BG269" s="21" t="str">
        <f>IF(A269&lt;&gt;"",IF(F269&lt;&gt;"Not in the game (anymore)",
IF(OR(BA269&lt;&gt;"",BB269&lt;&gt;""),", addTooltip={" &amp; IF(BA269&lt;&gt;"","['en']='"&amp; BA269 &amp; "',","")  &amp; IF(AND(BA269&lt;&gt;"",BA269&lt;&gt;BB269), IF(BB269&lt;&gt;"","['de']='"&amp; BB269 &amp; "',",""),"") &amp; "},","")
&amp; "},"
&amp; IF(C269&lt;&gt;"",CONCATENATE(" --",C269," / ",B269,"   [",IF(R269&lt;&gt;"",R269,""),IF(AA269&lt;&gt;"",", "&amp;AA269,""),IF(AG269&lt;&gt;"",", "&amp;AG269,""),IF(AL269&lt;&gt;"",", "&amp;AL269,""),IF(AQ269&lt;&gt;"",", "&amp;AQ269,""),IF(AV269&lt;&gt;"",", "&amp;AV269,""),"]")),""),"")</f>
        <v>}, --Stinging Slashes / Stechende Schnitte   [Dragonstar Arena, Craglorn, Craglorn]</v>
      </c>
    </row>
    <row r="270" spans="1:59" x14ac:dyDescent="0.25">
      <c r="A270" s="12">
        <v>316</v>
      </c>
      <c r="B270" t="s">
        <v>1143</v>
      </c>
      <c r="C270" t="s">
        <v>1144</v>
      </c>
      <c r="D270" s="3">
        <f>A270</f>
        <v>316</v>
      </c>
      <c r="E270" s="42"/>
      <c r="G270" s="8" t="s">
        <v>1472</v>
      </c>
      <c r="I270" t="s">
        <v>91</v>
      </c>
      <c r="J270" t="s">
        <v>91</v>
      </c>
      <c r="K270">
        <v>270</v>
      </c>
      <c r="L270">
        <v>270</v>
      </c>
      <c r="M270">
        <v>270</v>
      </c>
      <c r="O270" s="65" t="s">
        <v>441</v>
      </c>
      <c r="Q270" s="3">
        <f>IF(AND(G270&lt;&gt;"LIBSETS_SETTYPE_BATTLEGROUND",G270&lt;&gt;"LIBSETS_SETTYPE_SPECIAL"), IF(R270&lt;&gt;"",VLOOKUP(R270,'ESO zone constants'!$D$3:$H$10001,5,FALSE),""),"")</f>
        <v>635</v>
      </c>
      <c r="R270" t="str">
        <f>IF(AND(O270&lt;&gt;"",NOT(ISERROR(O270))),O270,
IF(AND(P270&lt;&gt;"",ISNUMBER(P270),P270&gt;0,NOT(ISNA(P270))),VLOOKUP(P270,'ESO zone constants'!$A$3:$D$9999,4,FALSE),
IF(AND(K270&lt;&gt;"",K270&gt;0,NOT(ISERROR(K270))),VLOOKUP(K270,'ESO dumped WayshrineInfo'!$K$3:$N$9994,4,FALSE),"")))</f>
        <v>Dragonstar Arena</v>
      </c>
      <c r="T270" s="19" t="str">
        <f>IF(AND(S270&lt;&gt;"",NOT(ISERROR(S270))),S270,IF(Q270&lt;&gt;"",IF(NOT(ISERROR(VLOOKUP(Q270,'ESO Dungeon constants'!$D$3:$H$9999,5,FALSE))),VLOOKUP(Q270,'ESO Dungeon constants'!$D$3:$I$9999,6,FALSE),VLOOKUP(Q270,'ESO zone constants'!$H$3:$K$9987,4,FALSE)),""))</f>
        <v>DLC_BASE_GAME</v>
      </c>
      <c r="U270" s="3" t="str">
        <f>IF(T270&lt;&gt;"",VLOOKUP(T270,'LibSets constants'!$B$4:$C$1003,2,FALSE),"")</f>
        <v>Included in base game</v>
      </c>
      <c r="V270" s="33" t="s">
        <v>1556</v>
      </c>
      <c r="Y270" s="65"/>
      <c r="Z270" s="3">
        <f>IF(AND(G270&lt;&gt;"LIBSETS_SETTYPE_BATTLEGROUND",G270&lt;&gt;"LIBSETS_SETTYPE_SPECIAL"),
IF(AND(Y270&lt;&gt;"",ISNUMBER(Y270),NOT(ISNA(Y270))),Y270,
   IF(AND(L270&lt;&gt;"",ISNUMBER(L270),L270&gt;0,NOT(ISNA(L270))),VLOOKUP(L270,'ESO dumped WayshrineInfo'!$K$3:$L$9994,2,FALSE),"")
),"")</f>
        <v>888</v>
      </c>
      <c r="AA270" t="str">
        <f>IF(AND(Z270&lt;&gt;"",ISNUMBER(Z270),NOT(ISNA(Z270))),VLOOKUP(Z270,'ESO zone constants'!$A$3:$D$9999,4,FALSE),"")</f>
        <v>Craglorn</v>
      </c>
      <c r="AB270" s="33" t="s">
        <v>1556</v>
      </c>
      <c r="AC270" s="3" t="str">
        <f>IF(AB270&lt;&gt;"",IF(AB270&lt;&gt;"LIBSETS_DROP_MECHANIC_MONSTER_NAME",VLOOKUP(AB270,'LibSets constants'!$I$4:$L$1003,3,FALSE),""),"")</f>
        <v>Arena stage chest</v>
      </c>
      <c r="AD270" s="3" t="str">
        <f>IF(AB270&lt;&gt;"",IF(AB270&lt;&gt;"LIBSETS_DROP_MECHANIC_MONSTER_NAME",VLOOKUP(AB270,'LibSets constants'!$I$4:$L$1003,4,FALSE),""),"")</f>
        <v>Arena-Phasen Schatztruhe</v>
      </c>
      <c r="AF270" s="3">
        <f>IF(AND(G270&lt;&gt;"LIBSETS_SETTYPE_BATTLEGROUND",G270&lt;&gt;"LIBSETS_SETTYPE_SPECIAL"),
IF(AND(AE270&lt;&gt;"",ISNUMBER(AE270),NOT(ISNA(AE270))),AE270,
   IF(AND(M270&lt;&gt;"",ISNUMBER(M270),M270&gt;0,NOT(ISNA(M270))),VLOOKUP(M270,'ESO dumped WayshrineInfo'!$K$3:$L$9994,2,FALSE),"")
),"")</f>
        <v>888</v>
      </c>
      <c r="AG270" t="str">
        <f>IF(AND(AF270&lt;&gt;"",ISNUMBER(AF270),NOT(ISNA(AF270))),VLOOKUP(AF270,'ESO zone constants'!$A$3:$D$9999,4,FALSE),"")</f>
        <v>Craglorn</v>
      </c>
      <c r="AH270" s="44"/>
      <c r="AK270" s="3" t="str">
        <f>IF(AND(G270&lt;&gt;"LIBSETS_SETTYPE_BATTLEGROUND",G270&lt;&gt;"LIBSETS_SETTYPE_SPECIAL"),IF(AL270&lt;&gt;"",VLOOKUP(AL270,'ESO zone constants'!$D$3:$H$4953,5,FALSE),""),"")</f>
        <v/>
      </c>
      <c r="AM270" s="44"/>
      <c r="AP270" s="3" t="str">
        <f>IF(AND(G270&lt;&gt;"LIBSETS_SETTYPE_BATTLEGROUND",G270&lt;&gt;"LIBSETS_SETTYPE_SPECIAL"),IF(AQ270&lt;&gt;"",VLOOKUP(AQ270,'ESO zone constants'!$D$3:$H$4953,5,FALSE),""),"")</f>
        <v/>
      </c>
      <c r="AR270" s="44"/>
      <c r="AU270" s="3" t="str">
        <f>IF(AND(G270&lt;&gt;"LIBSETS_SETTYPE_BATTLEGROUND",G270&lt;&gt;"LIBSETS_SETTYPE_SPECIAL"),IF(AV270&lt;&gt;"",VLOOKUP(AV270,'ESO zone constants'!$D$3:$H$4953,5,FALSE),""),"")</f>
        <v/>
      </c>
      <c r="AW270" s="44"/>
      <c r="AZ270" s="83">
        <v>0</v>
      </c>
      <c r="BA270" s="83"/>
      <c r="BB270" s="83"/>
      <c r="BC270" s="21" t="str">
        <f>IF(A270="???","--","")&amp;IF(F270&lt;&gt;"Not in the game (anymore)",IF(A270&lt;&gt;"",CONCATENATE("[",A270,"] = {wayshrines={")&amp;IF(K270&lt;&gt;"",CONCATENATE(K270,","),"")&amp;IF(L270&lt;&gt;"",CONCATENATE(L270,","),"")&amp;IF(M270&lt;&gt;"",CONCATENATE(M270,","),"")&amp;CONCATENATE("}")&amp;IF(VALUE(N270)&gt;0,CONCATENATE(", traitsNeeded=",N270),"")&amp;CONCATENATE(", dlcId=",IF(T270&lt;&gt;"",T270,"DLC_BASE_GAME")),""),"")</f>
        <v>[316] = {wayshrines={270,270,270,}, dlcId=DLC_BASE_GAME</v>
      </c>
      <c r="BD270" s="21" t="str">
        <f>IF(F270&lt;&gt;"Not in the game (anymore)",IF(A270&lt;&gt;"",IF(Q270&lt;&gt;"",CONCATENATE(", zoneIds={",Q270),"")&amp;IF(Z270&lt;&gt;"",CONCATENATE(",",Z270),"")&amp;IF(AF270&lt;&gt;"",CONCATENATE(",",AF270),"")&amp;IF(AK270&lt;&gt;"",CONCATENATE(",",AK270),"")&amp;IF(AP270&lt;&gt;"",CONCATENATE(",",AP270),"")&amp;IF(AU270&lt;&gt;"",CONCATENATE(",",AU270),"")&amp;IF(Q270&lt;&gt;"",CONCATENATE("}",""),"")&amp;IF(OR(I270="true",I270="false",I270&lt;&gt;""), CONCATENATE(", veteran=", I270), ""),""),"")</f>
        <v>, zoneIds={635,888,888}, veteran=false</v>
      </c>
      <c r="BE270" s="21" t="str">
        <f>IF(A270&lt;&gt;"",IF(F270&lt;&gt;"Not in the game (anymore)",IF(A270&lt;&gt;"",", setType="&amp;G270,"")&amp;IF(J270="true",", multiTrialSet=true",""),"")
&amp; IF(AND(H270&lt;&gt;"",ISNUMBER(H270)),", undauntedChestId=" &amp; H270,""),"")</f>
        <v>, setType=LIBSETS_SETTYPE_ARENA</v>
      </c>
      <c r="BF270" s="21" t="str">
        <f>IF(A270&lt;&gt;"",IF(F270&lt;&gt;"Not in the game (anymore)",IF(AZ270&lt;&gt;"",", isProcSetAllowedInPvP="&amp; AZ270,"")
&amp; IF(F270&lt;&gt;"Not in the game (anymore)",
  IF(V270&lt;&gt;"",", dropMechanic={"&amp;V270&amp;IF(AB270&lt;&gt;"",","&amp;AB270,"")&amp;IF(AH270&lt;&gt;"",","&amp;AH270,"")&amp;IF(AM270&lt;&gt;"",","&amp;AM270,"")&amp;IF(AR270&lt;&gt;"",","&amp;AR270,"")&amp;IF(AW270&lt;&gt;"",","&amp;AW270,"")&amp;"}"
     &amp;IF(OR(W270&lt;&gt;"",AC270&lt;&gt;"",AI270&lt;&gt;"",AN270&lt;&gt;"",AS270&lt;&gt;"",AX270&lt;&gt;"",X270&lt;&gt;"",AD270&lt;&gt;"",AJ270&lt;&gt;"",AO270&lt;&gt;"",AT270&lt;&gt;"",AY270&lt;&gt;""),", dropMechanicDropLocationNames={"
        &amp; IF(OR(W270&lt;&gt;"",AC270&lt;&gt;"",AI270&lt;&gt;"",AN270&lt;&gt;"",AS270&lt;&gt;"",AX270&lt;&gt;""),"['en']={"&amp;IF(W270&lt;&gt;"","'"&amp;W270&amp;"',","'',")&amp;IF(AC270&lt;&gt;"","'"&amp;AC270&amp;"',","'',")&amp;IF(AI270&lt;&gt;"","'"&amp;AI270&amp;"',","'',")&amp;IF(AN270&lt;&gt;"","'"&amp;AN270&amp;"',","'',")&amp;IF(AS270&lt;&gt;"","'"&amp;AS270&amp;"',","'',")&amp;IF(AX270&lt;&gt;"","'"&amp;AX270&amp;"',","'',")&amp;"},","")
        &amp; IF(OR(X270&lt;&gt;"",AD270&lt;&gt;"",AJ270&lt;&gt;"",AO270&lt;&gt;"",AT270&lt;&gt;"",AY270&lt;&gt;""),"['de']={"&amp;IF(X270&lt;&gt;"","'"&amp;X270&amp;"',","'',")&amp;IF(AD270&lt;&gt;"","'"&amp;AD270&amp;"',","'',")&amp;IF(AJ270&lt;&gt;"","'"&amp;AJ270&amp;"',","'',")&amp;IF(AO270&lt;&gt;"","'"&amp;AO270&amp;"',","'',")&amp;IF(AT270&lt;&gt;"","'"&amp;AT270&amp;"',","'',")&amp;IF(AY270&lt;&gt;"","'"&amp;AY270&amp;"',","'',")&amp;"},","")
     &amp; "}",""),"")),""),"")</f>
        <v>, isProcSetAllowedInPvP=0, dropMechanic={LIBSETS_DROP_MECHANIC_ARENA_STAGE_CHEST,LIBSETS_DROP_MECHANIC_ARENA_STAGE_CHEST}, dropMechanicDropLocationNames={['en']={'','Arena stage chest','','','','',},['de']={'','Arena-Phasen Schatztruhe','','','','',},}</v>
      </c>
      <c r="BG270" s="21" t="str">
        <f>IF(A270&lt;&gt;"",IF(F270&lt;&gt;"Not in the game (anymore)",
IF(OR(BA270&lt;&gt;"",BB270&lt;&gt;""),", addTooltip={" &amp; IF(BA270&lt;&gt;"","['en']='"&amp; BA270 &amp; "',","")  &amp; IF(AND(BA270&lt;&gt;"",BA270&lt;&gt;BB270), IF(BB270&lt;&gt;"","['de']='"&amp; BB270 &amp; "',",""),"") &amp; "},","")
&amp; "},"
&amp; IF(C270&lt;&gt;"",CONCATENATE(" --",C270," / ",B270,"   [",IF(R270&lt;&gt;"",R270,""),IF(AA270&lt;&gt;"",", "&amp;AA270,""),IF(AG270&lt;&gt;"",", "&amp;AG270,""),IF(AL270&lt;&gt;"",", "&amp;AL270,""),IF(AQ270&lt;&gt;"",", "&amp;AQ270,""),IF(AV270&lt;&gt;"",", "&amp;AV270,""),"]")),""),"")</f>
        <v>}, --Caustic Arrow / Beißender Pfeil   [Dragonstar Arena, Craglorn, Craglorn]</v>
      </c>
    </row>
    <row r="271" spans="1:59" x14ac:dyDescent="0.25">
      <c r="A271" s="12">
        <v>317</v>
      </c>
      <c r="B271" t="s">
        <v>1145</v>
      </c>
      <c r="C271" t="s">
        <v>1146</v>
      </c>
      <c r="D271" s="3">
        <f>A271</f>
        <v>317</v>
      </c>
      <c r="G271" s="8" t="s">
        <v>1472</v>
      </c>
      <c r="I271" t="s">
        <v>91</v>
      </c>
      <c r="J271" t="s">
        <v>91</v>
      </c>
      <c r="K271">
        <v>270</v>
      </c>
      <c r="L271">
        <v>270</v>
      </c>
      <c r="M271">
        <v>270</v>
      </c>
      <c r="O271" s="65" t="s">
        <v>441</v>
      </c>
      <c r="Q271" s="3">
        <f>IF(AND(G271&lt;&gt;"LIBSETS_SETTYPE_BATTLEGROUND",G271&lt;&gt;"LIBSETS_SETTYPE_SPECIAL"), IF(R271&lt;&gt;"",VLOOKUP(R271,'ESO zone constants'!$D$3:$H$10001,5,FALSE),""),"")</f>
        <v>635</v>
      </c>
      <c r="R271" t="str">
        <f>IF(AND(O271&lt;&gt;"",NOT(ISERROR(O271))),O271,
IF(AND(P271&lt;&gt;"",ISNUMBER(P271),P271&gt;0,NOT(ISNA(P271))),VLOOKUP(P271,'ESO zone constants'!$A$3:$D$9999,4,FALSE),
IF(AND(K271&lt;&gt;"",K271&gt;0,NOT(ISERROR(K271))),VLOOKUP(K271,'ESO dumped WayshrineInfo'!$K$3:$N$9994,4,FALSE),"")))</f>
        <v>Dragonstar Arena</v>
      </c>
      <c r="T271" s="19" t="str">
        <f>IF(AND(S271&lt;&gt;"",NOT(ISERROR(S271))),S271,IF(Q271&lt;&gt;"",IF(NOT(ISERROR(VLOOKUP(Q271,'ESO Dungeon constants'!$D$3:$H$9999,5,FALSE))),VLOOKUP(Q271,'ESO Dungeon constants'!$D$3:$I$9999,6,FALSE),VLOOKUP(Q271,'ESO zone constants'!$H$3:$K$9987,4,FALSE)),""))</f>
        <v>DLC_BASE_GAME</v>
      </c>
      <c r="U271" s="3" t="str">
        <f>IF(T271&lt;&gt;"",VLOOKUP(T271,'LibSets constants'!$B$4:$C$1003,2,FALSE),"")</f>
        <v>Included in base game</v>
      </c>
      <c r="V271" s="33" t="s">
        <v>1556</v>
      </c>
      <c r="Y271" s="65"/>
      <c r="Z271" s="3">
        <f>IF(AND(G271&lt;&gt;"LIBSETS_SETTYPE_BATTLEGROUND",G271&lt;&gt;"LIBSETS_SETTYPE_SPECIAL"),
IF(AND(Y271&lt;&gt;"",ISNUMBER(Y271),NOT(ISNA(Y271))),Y271,
   IF(AND(L271&lt;&gt;"",ISNUMBER(L271),L271&gt;0,NOT(ISNA(L271))),VLOOKUP(L271,'ESO dumped WayshrineInfo'!$K$3:$L$9994,2,FALSE),"")
),"")</f>
        <v>888</v>
      </c>
      <c r="AA271" t="str">
        <f>IF(AND(Z271&lt;&gt;"",ISNUMBER(Z271),NOT(ISNA(Z271))),VLOOKUP(Z271,'ESO zone constants'!$A$3:$D$9999,4,FALSE),"")</f>
        <v>Craglorn</v>
      </c>
      <c r="AB271" s="33" t="s">
        <v>1556</v>
      </c>
      <c r="AC271" s="3" t="str">
        <f>IF(AB271&lt;&gt;"",IF(AB271&lt;&gt;"LIBSETS_DROP_MECHANIC_MONSTER_NAME",VLOOKUP(AB271,'LibSets constants'!$I$4:$L$1003,3,FALSE),""),"")</f>
        <v>Arena stage chest</v>
      </c>
      <c r="AD271" s="3" t="str">
        <f>IF(AB271&lt;&gt;"",IF(AB271&lt;&gt;"LIBSETS_DROP_MECHANIC_MONSTER_NAME",VLOOKUP(AB271,'LibSets constants'!$I$4:$L$1003,4,FALSE),""),"")</f>
        <v>Arena-Phasen Schatztruhe</v>
      </c>
      <c r="AF271" s="3">
        <f>IF(AND(G271&lt;&gt;"LIBSETS_SETTYPE_BATTLEGROUND",G271&lt;&gt;"LIBSETS_SETTYPE_SPECIAL"),
IF(AND(AE271&lt;&gt;"",ISNUMBER(AE271),NOT(ISNA(AE271))),AE271,
   IF(AND(M271&lt;&gt;"",ISNUMBER(M271),M271&gt;0,NOT(ISNA(M271))),VLOOKUP(M271,'ESO dumped WayshrineInfo'!$K$3:$L$9994,2,FALSE),"")
),"")</f>
        <v>888</v>
      </c>
      <c r="AG271" t="str">
        <f>IF(AND(AF271&lt;&gt;"",ISNUMBER(AF271),NOT(ISNA(AF271))),VLOOKUP(AF271,'ESO zone constants'!$A$3:$D$9999,4,FALSE),"")</f>
        <v>Craglorn</v>
      </c>
      <c r="AH271" s="44"/>
      <c r="AK271" s="3" t="str">
        <f>IF(AND(G271&lt;&gt;"LIBSETS_SETTYPE_BATTLEGROUND",G271&lt;&gt;"LIBSETS_SETTYPE_SPECIAL"),IF(AL271&lt;&gt;"",VLOOKUP(AL271,'ESO zone constants'!$D$3:$H$4953,5,FALSE),""),"")</f>
        <v/>
      </c>
      <c r="AM271" s="44"/>
      <c r="AP271" s="3" t="str">
        <f>IF(AND(G271&lt;&gt;"LIBSETS_SETTYPE_BATTLEGROUND",G271&lt;&gt;"LIBSETS_SETTYPE_SPECIAL"),IF(AQ271&lt;&gt;"",VLOOKUP(AQ271,'ESO zone constants'!$D$3:$H$4953,5,FALSE),""),"")</f>
        <v/>
      </c>
      <c r="AR271" s="44"/>
      <c r="AU271" s="3" t="str">
        <f>IF(AND(G271&lt;&gt;"LIBSETS_SETTYPE_BATTLEGROUND",G271&lt;&gt;"LIBSETS_SETTYPE_SPECIAL"),IF(AV271&lt;&gt;"",VLOOKUP(AV271,'ESO zone constants'!$D$3:$H$4953,5,FALSE),""),"")</f>
        <v/>
      </c>
      <c r="AW271" s="44"/>
      <c r="AZ271" s="83" t="s">
        <v>2667</v>
      </c>
      <c r="BA271" s="83"/>
      <c r="BB271" s="83"/>
      <c r="BC271" s="21" t="str">
        <f>IF(A271="???","--","")&amp;IF(F271&lt;&gt;"Not in the game (anymore)",IF(A271&lt;&gt;"",CONCATENATE("[",A271,"] = {wayshrines={")&amp;IF(K271&lt;&gt;"",CONCATENATE(K271,","),"")&amp;IF(L271&lt;&gt;"",CONCATENATE(L271,","),"")&amp;IF(M271&lt;&gt;"",CONCATENATE(M271,","),"")&amp;CONCATENATE("}")&amp;IF(VALUE(N271)&gt;0,CONCATENATE(", traitsNeeded=",N271),"")&amp;CONCATENATE(", dlcId=",IF(T271&lt;&gt;"",T271,"DLC_BASE_GAME")),""),"")</f>
        <v>[317] = {wayshrines={270,270,270,}, dlcId=DLC_BASE_GAME</v>
      </c>
      <c r="BD271" s="21" t="str">
        <f>IF(F271&lt;&gt;"Not in the game (anymore)",IF(A271&lt;&gt;"",IF(Q271&lt;&gt;"",CONCATENATE(", zoneIds={",Q271),"")&amp;IF(Z271&lt;&gt;"",CONCATENATE(",",Z271),"")&amp;IF(AF271&lt;&gt;"",CONCATENATE(",",AF271),"")&amp;IF(AK271&lt;&gt;"",CONCATENATE(",",AK271),"")&amp;IF(AP271&lt;&gt;"",CONCATENATE(",",AP271),"")&amp;IF(AU271&lt;&gt;"",CONCATENATE(",",AU271),"")&amp;IF(Q271&lt;&gt;"",CONCATENATE("}",""),"")&amp;IF(OR(I271="true",I271="false",I271&lt;&gt;""), CONCATENATE(", veteran=", I271), ""),""),"")</f>
        <v>, zoneIds={635,888,888}, veteran=false</v>
      </c>
      <c r="BE271" s="21" t="str">
        <f>IF(A271&lt;&gt;"",IF(F271&lt;&gt;"Not in the game (anymore)",IF(A271&lt;&gt;"",", setType="&amp;G271,"")&amp;IF(J271="true",", multiTrialSet=true",""),"")
&amp; IF(AND(H271&lt;&gt;"",ISNUMBER(H271)),", undauntedChestId=" &amp; H271,""),"")</f>
        <v>, setType=LIBSETS_SETTYPE_ARENA</v>
      </c>
      <c r="BF271" s="21" t="str">
        <f>IF(A271&lt;&gt;"",IF(F271&lt;&gt;"Not in the game (anymore)",IF(AZ271&lt;&gt;"",", isProcSetAllowedInPvP="&amp; AZ271,"")
&amp; IF(F271&lt;&gt;"Not in the game (anymore)",
  IF(V271&lt;&gt;"",", dropMechanic={"&amp;V271&amp;IF(AB271&lt;&gt;"",","&amp;AB271,"")&amp;IF(AH271&lt;&gt;"",","&amp;AH271,"")&amp;IF(AM271&lt;&gt;"",","&amp;AM271,"")&amp;IF(AR271&lt;&gt;"",","&amp;AR271,"")&amp;IF(AW271&lt;&gt;"",","&amp;AW271,"")&amp;"}"
     &amp;IF(OR(W271&lt;&gt;"",AC271&lt;&gt;"",AI271&lt;&gt;"",AN271&lt;&gt;"",AS271&lt;&gt;"",AX271&lt;&gt;"",X271&lt;&gt;"",AD271&lt;&gt;"",AJ271&lt;&gt;"",AO271&lt;&gt;"",AT271&lt;&gt;"",AY271&lt;&gt;""),", dropMechanicDropLocationNames={"
        &amp; IF(OR(W271&lt;&gt;"",AC271&lt;&gt;"",AI271&lt;&gt;"",AN271&lt;&gt;"",AS271&lt;&gt;"",AX271&lt;&gt;""),"['en']={"&amp;IF(W271&lt;&gt;"","'"&amp;W271&amp;"',","'',")&amp;IF(AC271&lt;&gt;"","'"&amp;AC271&amp;"',","'',")&amp;IF(AI271&lt;&gt;"","'"&amp;AI271&amp;"',","'',")&amp;IF(AN271&lt;&gt;"","'"&amp;AN271&amp;"',","'',")&amp;IF(AS271&lt;&gt;"","'"&amp;AS271&amp;"',","'',")&amp;IF(AX271&lt;&gt;"","'"&amp;AX271&amp;"',","'',")&amp;"},","")
        &amp; IF(OR(X271&lt;&gt;"",AD271&lt;&gt;"",AJ271&lt;&gt;"",AO271&lt;&gt;"",AT271&lt;&gt;"",AY271&lt;&gt;""),"['de']={"&amp;IF(X271&lt;&gt;"","'"&amp;X271&amp;"',","'',")&amp;IF(AD271&lt;&gt;"","'"&amp;AD271&amp;"',","'',")&amp;IF(AJ271&lt;&gt;"","'"&amp;AJ271&amp;"',","'',")&amp;IF(AO271&lt;&gt;"","'"&amp;AO271&amp;"',","'',")&amp;IF(AT271&lt;&gt;"","'"&amp;AT271&amp;"',","'',")&amp;IF(AY271&lt;&gt;"","'"&amp;AY271&amp;"',","'',")&amp;"},","")
     &amp; "}",""),"")),""),"")</f>
        <v>, dropMechanic={LIBSETS_DROP_MECHANIC_ARENA_STAGE_CHEST,LIBSETS_DROP_MECHANIC_ARENA_STAGE_CHEST}, dropMechanicDropLocationNames={['en']={'','Arena stage chest','','','','',},['de']={'','Arena-Phasen Schatztruhe','','','','',},}</v>
      </c>
      <c r="BG271" s="21" t="str">
        <f>IF(A271&lt;&gt;"",IF(F271&lt;&gt;"Not in the game (anymore)",
IF(OR(BA271&lt;&gt;"",BB271&lt;&gt;""),", addTooltip={" &amp; IF(BA271&lt;&gt;"","['en']='"&amp; BA271 &amp; "',","")  &amp; IF(AND(BA271&lt;&gt;"",BA271&lt;&gt;BB271), IF(BB271&lt;&gt;"","['de']='"&amp; BB271 &amp; "',",""),"") &amp; "},","")
&amp; "},"
&amp; IF(C271&lt;&gt;"",CONCATENATE(" --",C271," / ",B271,"   [",IF(R271&lt;&gt;"",R271,""),IF(AA271&lt;&gt;"",", "&amp;AA271,""),IF(AG271&lt;&gt;"",", "&amp;AG271,""),IF(AL271&lt;&gt;"",", "&amp;AL271,""),IF(AQ271&lt;&gt;"",", "&amp;AQ271,""),IF(AV271&lt;&gt;"",", "&amp;AV271,""),"]")),""),"")</f>
        <v>}, --Destructive Impact / Zerstörerischer Einschlag   [Dragonstar Arena, Craglorn, Craglorn]</v>
      </c>
    </row>
    <row r="272" spans="1:59" x14ac:dyDescent="0.25">
      <c r="A272" s="12">
        <v>318</v>
      </c>
      <c r="B272" t="s">
        <v>1147</v>
      </c>
      <c r="C272" t="s">
        <v>1148</v>
      </c>
      <c r="D272" s="3">
        <f>A272</f>
        <v>318</v>
      </c>
      <c r="G272" s="8" t="s">
        <v>1472</v>
      </c>
      <c r="I272" t="s">
        <v>91</v>
      </c>
      <c r="J272" t="s">
        <v>91</v>
      </c>
      <c r="K272">
        <v>270</v>
      </c>
      <c r="L272">
        <v>270</v>
      </c>
      <c r="M272">
        <v>270</v>
      </c>
      <c r="O272" s="65" t="s">
        <v>441</v>
      </c>
      <c r="Q272" s="3">
        <f>IF(AND(G272&lt;&gt;"LIBSETS_SETTYPE_BATTLEGROUND",G272&lt;&gt;"LIBSETS_SETTYPE_SPECIAL"), IF(R272&lt;&gt;"",VLOOKUP(R272,'ESO zone constants'!$D$3:$H$10001,5,FALSE),""),"")</f>
        <v>635</v>
      </c>
      <c r="R272" t="str">
        <f>IF(AND(O272&lt;&gt;"",NOT(ISERROR(O272))),O272,
IF(AND(P272&lt;&gt;"",ISNUMBER(P272),P272&gt;0,NOT(ISNA(P272))),VLOOKUP(P272,'ESO zone constants'!$A$3:$D$9999,4,FALSE),
IF(AND(K272&lt;&gt;"",K272&gt;0,NOT(ISERROR(K272))),VLOOKUP(K272,'ESO dumped WayshrineInfo'!$K$3:$N$9994,4,FALSE),"")))</f>
        <v>Dragonstar Arena</v>
      </c>
      <c r="T272" s="19" t="str">
        <f>IF(AND(S272&lt;&gt;"",NOT(ISERROR(S272))),S272,IF(Q272&lt;&gt;"",IF(NOT(ISERROR(VLOOKUP(Q272,'ESO Dungeon constants'!$D$3:$H$9999,5,FALSE))),VLOOKUP(Q272,'ESO Dungeon constants'!$D$3:$I$9999,6,FALSE),VLOOKUP(Q272,'ESO zone constants'!$H$3:$K$9987,4,FALSE)),""))</f>
        <v>DLC_BASE_GAME</v>
      </c>
      <c r="U272" s="3" t="str">
        <f>IF(T272&lt;&gt;"",VLOOKUP(T272,'LibSets constants'!$B$4:$C$1003,2,FALSE),"")</f>
        <v>Included in base game</v>
      </c>
      <c r="V272" s="33" t="s">
        <v>1556</v>
      </c>
      <c r="Y272" s="65"/>
      <c r="Z272" s="3">
        <f>IF(AND(G272&lt;&gt;"LIBSETS_SETTYPE_BATTLEGROUND",G272&lt;&gt;"LIBSETS_SETTYPE_SPECIAL"),
IF(AND(Y272&lt;&gt;"",ISNUMBER(Y272),NOT(ISNA(Y272))),Y272,
   IF(AND(L272&lt;&gt;"",ISNUMBER(L272),L272&gt;0,NOT(ISNA(L272))),VLOOKUP(L272,'ESO dumped WayshrineInfo'!$K$3:$L$9994,2,FALSE),"")
),"")</f>
        <v>888</v>
      </c>
      <c r="AA272" t="str">
        <f>IF(AND(Z272&lt;&gt;"",ISNUMBER(Z272),NOT(ISNA(Z272))),VLOOKUP(Z272,'ESO zone constants'!$A$3:$D$9999,4,FALSE),"")</f>
        <v>Craglorn</v>
      </c>
      <c r="AB272" s="33" t="s">
        <v>1556</v>
      </c>
      <c r="AC272" s="3" t="str">
        <f>IF(AB272&lt;&gt;"",IF(AB272&lt;&gt;"LIBSETS_DROP_MECHANIC_MONSTER_NAME",VLOOKUP(AB272,'LibSets constants'!$I$4:$L$1003,3,FALSE),""),"")</f>
        <v>Arena stage chest</v>
      </c>
      <c r="AD272" s="3" t="str">
        <f>IF(AB272&lt;&gt;"",IF(AB272&lt;&gt;"LIBSETS_DROP_MECHANIC_MONSTER_NAME",VLOOKUP(AB272,'LibSets constants'!$I$4:$L$1003,4,FALSE),""),"")</f>
        <v>Arena-Phasen Schatztruhe</v>
      </c>
      <c r="AF272" s="3">
        <f>IF(AND(G272&lt;&gt;"LIBSETS_SETTYPE_BATTLEGROUND",G272&lt;&gt;"LIBSETS_SETTYPE_SPECIAL"),
IF(AND(AE272&lt;&gt;"",ISNUMBER(AE272),NOT(ISNA(AE272))),AE272,
   IF(AND(M272&lt;&gt;"",ISNUMBER(M272),M272&gt;0,NOT(ISNA(M272))),VLOOKUP(M272,'ESO dumped WayshrineInfo'!$K$3:$L$9994,2,FALSE),"")
),"")</f>
        <v>888</v>
      </c>
      <c r="AG272" t="str">
        <f>IF(AND(AF272&lt;&gt;"",ISNUMBER(AF272),NOT(ISNA(AF272))),VLOOKUP(AF272,'ESO zone constants'!$A$3:$D$9999,4,FALSE),"")</f>
        <v>Craglorn</v>
      </c>
      <c r="AH272" s="44"/>
      <c r="AK272" s="3" t="str">
        <f>IF(AND(G272&lt;&gt;"LIBSETS_SETTYPE_BATTLEGROUND",G272&lt;&gt;"LIBSETS_SETTYPE_SPECIAL"),IF(AL272&lt;&gt;"",VLOOKUP(AL272,'ESO zone constants'!$D$3:$H$4953,5,FALSE),""),"")</f>
        <v/>
      </c>
      <c r="AM272" s="44"/>
      <c r="AP272" s="3" t="str">
        <f>IF(AND(G272&lt;&gt;"LIBSETS_SETTYPE_BATTLEGROUND",G272&lt;&gt;"LIBSETS_SETTYPE_SPECIAL"),IF(AQ272&lt;&gt;"",VLOOKUP(AQ272,'ESO zone constants'!$D$3:$H$4953,5,FALSE),""),"")</f>
        <v/>
      </c>
      <c r="AR272" s="44"/>
      <c r="AU272" s="3" t="str">
        <f>IF(AND(G272&lt;&gt;"LIBSETS_SETTYPE_BATTLEGROUND",G272&lt;&gt;"LIBSETS_SETTYPE_SPECIAL"),IF(AV272&lt;&gt;"",VLOOKUP(AV272,'ESO zone constants'!$D$3:$H$4953,5,FALSE),""),"")</f>
        <v/>
      </c>
      <c r="AW272" s="44"/>
      <c r="AZ272" s="83" t="s">
        <v>2667</v>
      </c>
      <c r="BA272" s="83"/>
      <c r="BB272" s="83"/>
      <c r="BC272" s="21" t="str">
        <f>IF(A272="???","--","")&amp;IF(F272&lt;&gt;"Not in the game (anymore)",IF(A272&lt;&gt;"",CONCATENATE("[",A272,"] = {wayshrines={")&amp;IF(K272&lt;&gt;"",CONCATENATE(K272,","),"")&amp;IF(L272&lt;&gt;"",CONCATENATE(L272,","),"")&amp;IF(M272&lt;&gt;"",CONCATENATE(M272,","),"")&amp;CONCATENATE("}")&amp;IF(VALUE(N272)&gt;0,CONCATENATE(", traitsNeeded=",N272),"")&amp;CONCATENATE(", dlcId=",IF(T272&lt;&gt;"",T272,"DLC_BASE_GAME")),""),"")</f>
        <v>[318] = {wayshrines={270,270,270,}, dlcId=DLC_BASE_GAME</v>
      </c>
      <c r="BD272" s="21" t="str">
        <f>IF(F272&lt;&gt;"Not in the game (anymore)",IF(A272&lt;&gt;"",IF(Q272&lt;&gt;"",CONCATENATE(", zoneIds={",Q272),"")&amp;IF(Z272&lt;&gt;"",CONCATENATE(",",Z272),"")&amp;IF(AF272&lt;&gt;"",CONCATENATE(",",AF272),"")&amp;IF(AK272&lt;&gt;"",CONCATENATE(",",AK272),"")&amp;IF(AP272&lt;&gt;"",CONCATENATE(",",AP272),"")&amp;IF(AU272&lt;&gt;"",CONCATENATE(",",AU272),"")&amp;IF(Q272&lt;&gt;"",CONCATENATE("}",""),"")&amp;IF(OR(I272="true",I272="false",I272&lt;&gt;""), CONCATENATE(", veteran=", I272), ""),""),"")</f>
        <v>, zoneIds={635,888,888}, veteran=false</v>
      </c>
      <c r="BE272" s="21" t="str">
        <f>IF(A272&lt;&gt;"",IF(F272&lt;&gt;"Not in the game (anymore)",IF(A272&lt;&gt;"",", setType="&amp;G272,"")&amp;IF(J272="true",", multiTrialSet=true",""),"")
&amp; IF(AND(H272&lt;&gt;"",ISNUMBER(H272)),", undauntedChestId=" &amp; H272,""),"")</f>
        <v>, setType=LIBSETS_SETTYPE_ARENA</v>
      </c>
      <c r="BF272" s="21" t="str">
        <f>IF(A272&lt;&gt;"",IF(F272&lt;&gt;"Not in the game (anymore)",IF(AZ272&lt;&gt;"",", isProcSetAllowedInPvP="&amp; AZ272,"")
&amp; IF(F272&lt;&gt;"Not in the game (anymore)",
  IF(V272&lt;&gt;"",", dropMechanic={"&amp;V272&amp;IF(AB272&lt;&gt;"",","&amp;AB272,"")&amp;IF(AH272&lt;&gt;"",","&amp;AH272,"")&amp;IF(AM272&lt;&gt;"",","&amp;AM272,"")&amp;IF(AR272&lt;&gt;"",","&amp;AR272,"")&amp;IF(AW272&lt;&gt;"",","&amp;AW272,"")&amp;"}"
     &amp;IF(OR(W272&lt;&gt;"",AC272&lt;&gt;"",AI272&lt;&gt;"",AN272&lt;&gt;"",AS272&lt;&gt;"",AX272&lt;&gt;"",X272&lt;&gt;"",AD272&lt;&gt;"",AJ272&lt;&gt;"",AO272&lt;&gt;"",AT272&lt;&gt;"",AY272&lt;&gt;""),", dropMechanicDropLocationNames={"
        &amp; IF(OR(W272&lt;&gt;"",AC272&lt;&gt;"",AI272&lt;&gt;"",AN272&lt;&gt;"",AS272&lt;&gt;"",AX272&lt;&gt;""),"['en']={"&amp;IF(W272&lt;&gt;"","'"&amp;W272&amp;"',","'',")&amp;IF(AC272&lt;&gt;"","'"&amp;AC272&amp;"',","'',")&amp;IF(AI272&lt;&gt;"","'"&amp;AI272&amp;"',","'',")&amp;IF(AN272&lt;&gt;"","'"&amp;AN272&amp;"',","'',")&amp;IF(AS272&lt;&gt;"","'"&amp;AS272&amp;"',","'',")&amp;IF(AX272&lt;&gt;"","'"&amp;AX272&amp;"',","'',")&amp;"},","")
        &amp; IF(OR(X272&lt;&gt;"",AD272&lt;&gt;"",AJ272&lt;&gt;"",AO272&lt;&gt;"",AT272&lt;&gt;"",AY272&lt;&gt;""),"['de']={"&amp;IF(X272&lt;&gt;"","'"&amp;X272&amp;"',","'',")&amp;IF(AD272&lt;&gt;"","'"&amp;AD272&amp;"',","'',")&amp;IF(AJ272&lt;&gt;"","'"&amp;AJ272&amp;"',","'',")&amp;IF(AO272&lt;&gt;"","'"&amp;AO272&amp;"',","'',")&amp;IF(AT272&lt;&gt;"","'"&amp;AT272&amp;"',","'',")&amp;IF(AY272&lt;&gt;"","'"&amp;AY272&amp;"',","'',")&amp;"},","")
     &amp; "}",""),"")),""),"")</f>
        <v>, dropMechanic={LIBSETS_DROP_MECHANIC_ARENA_STAGE_CHEST,LIBSETS_DROP_MECHANIC_ARENA_STAGE_CHEST}, dropMechanicDropLocationNames={['en']={'','Arena stage chest','','','','',},['de']={'','Arena-Phasen Schatztruhe','','','','',},}</v>
      </c>
      <c r="BG272" s="21" t="str">
        <f>IF(A272&lt;&gt;"",IF(F272&lt;&gt;"Not in the game (anymore)",
IF(OR(BA272&lt;&gt;"",BB272&lt;&gt;""),", addTooltip={" &amp; IF(BA272&lt;&gt;"","['en']='"&amp; BA272 &amp; "',","")  &amp; IF(AND(BA272&lt;&gt;"",BA272&lt;&gt;BB272), IF(BB272&lt;&gt;"","['de']='"&amp; BB272 &amp; "',",""),"") &amp; "},","")
&amp; "},"
&amp; IF(C272&lt;&gt;"",CONCATENATE(" --",C272," / ",B272,"   [",IF(R272&lt;&gt;"",R272,""),IF(AA272&lt;&gt;"",", "&amp;AA272,""),IF(AG272&lt;&gt;"",", "&amp;AG272,""),IF(AL272&lt;&gt;"",", "&amp;AL272,""),IF(AQ272&lt;&gt;"",", "&amp;AQ272,""),IF(AV272&lt;&gt;"",", "&amp;AV272,""),"]")),""),"")</f>
        <v>}, --Grand Rejuvenation / Große Verjüngung   [Dragonstar Arena, Craglorn, Craglorn]</v>
      </c>
    </row>
    <row r="273" spans="1:59" x14ac:dyDescent="0.25">
      <c r="A273" s="12">
        <v>320</v>
      </c>
      <c r="B273" t="s">
        <v>1149</v>
      </c>
      <c r="C273" t="s">
        <v>1150</v>
      </c>
      <c r="D273" s="3">
        <f>A273</f>
        <v>320</v>
      </c>
      <c r="G273" s="8" t="s">
        <v>1480</v>
      </c>
      <c r="I273" t="s">
        <v>91</v>
      </c>
      <c r="J273" t="s">
        <v>91</v>
      </c>
      <c r="K273">
        <v>284</v>
      </c>
      <c r="L273">
        <v>284</v>
      </c>
      <c r="M273">
        <v>284</v>
      </c>
      <c r="O273" s="65" t="s">
        <v>532</v>
      </c>
      <c r="Q273" s="3">
        <f>IF(AND(G273&lt;&gt;"LIBSETS_SETTYPE_BATTLEGROUND",G273&lt;&gt;"LIBSETS_SETTYPE_SPECIAL"), IF(R273&lt;&gt;"",VLOOKUP(R273,'ESO zone constants'!$D$3:$H$10001,5,FALSE),""),"")</f>
        <v>849</v>
      </c>
      <c r="R273" t="str">
        <f>IF(AND(O273&lt;&gt;"",NOT(ISERROR(O273))),O273,
IF(AND(P273&lt;&gt;"",ISNUMBER(P273),P273&gt;0,NOT(ISNA(P273))),VLOOKUP(P273,'ESO zone constants'!$A$3:$D$9999,4,FALSE),
IF(AND(K273&lt;&gt;"",K273&gt;0,NOT(ISERROR(K273))),VLOOKUP(K273,'ESO dumped WayshrineInfo'!$K$3:$N$9994,4,FALSE),"")))</f>
        <v>Vvardenfell</v>
      </c>
      <c r="T273" s="19" t="str">
        <f>IF(AND(S273&lt;&gt;"",NOT(ISERROR(S273))),S273,IF(Q273&lt;&gt;"",IF(NOT(ISERROR(VLOOKUP(Q273,'ESO Dungeon constants'!$D$3:$H$9999,5,FALSE))),VLOOKUP(Q273,'ESO Dungeon constants'!$D$3:$I$9999,6,FALSE),VLOOKUP(Q273,'ESO zone constants'!$H$3:$K$9987,4,FALSE)),""))</f>
        <v>DLC_MORROWIND</v>
      </c>
      <c r="U273" s="3" t="str">
        <f>IF(T273&lt;&gt;"",VLOOKUP(T273,'LibSets constants'!$B$4:$C$1003,2,FALSE),"")</f>
        <v>Morrowind</v>
      </c>
      <c r="V273" s="33" t="s">
        <v>1560</v>
      </c>
      <c r="Y273" s="65"/>
      <c r="Z273" s="3">
        <f>IF(AND(G273&lt;&gt;"LIBSETS_SETTYPE_BATTLEGROUND",G273&lt;&gt;"LIBSETS_SETTYPE_SPECIAL"),
IF(AND(Y273&lt;&gt;"",ISNUMBER(Y273),NOT(ISNA(Y273))),Y273,
   IF(AND(L273&lt;&gt;"",ISNUMBER(L273),L273&gt;0,NOT(ISNA(L273))),VLOOKUP(L273,'ESO dumped WayshrineInfo'!$K$3:$L$9994,2,FALSE),"")
),"")</f>
        <v>849</v>
      </c>
      <c r="AA273" t="str">
        <f>IF(AND(Z273&lt;&gt;"",ISNUMBER(Z273),NOT(ISNA(Z273))),VLOOKUP(Z273,'ESO zone constants'!$A$3:$D$9999,4,FALSE),"")</f>
        <v>Vvardenfell</v>
      </c>
      <c r="AB273" s="33" t="s">
        <v>1561</v>
      </c>
      <c r="AC273" s="43"/>
      <c r="AD273" s="43"/>
      <c r="AE273" s="43"/>
      <c r="AF273" s="3">
        <f>IF(AND(G273&lt;&gt;"LIBSETS_SETTYPE_BATTLEGROUND",G273&lt;&gt;"LIBSETS_SETTYPE_SPECIAL"),
IF(AND(AE273&lt;&gt;"",ISNUMBER(AE273),NOT(ISNA(AE273))),AE273,
   IF(AND(M273&lt;&gt;"",ISNUMBER(M273),M273&gt;0,NOT(ISNA(M273))),VLOOKUP(M273,'ESO dumped WayshrineInfo'!$K$3:$L$9994,2,FALSE),"")
),"")</f>
        <v>849</v>
      </c>
      <c r="AG273" t="str">
        <f>IF(AND(AF273&lt;&gt;"",ISNUMBER(AF273),NOT(ISNA(AF273))),VLOOKUP(AF273,'ESO zone constants'!$A$3:$D$9999,4,FALSE),"")</f>
        <v>Vvardenfell</v>
      </c>
      <c r="AH273" s="44" t="s">
        <v>1562</v>
      </c>
      <c r="AI273" s="43"/>
      <c r="AJ273" s="43"/>
      <c r="AK273" s="3">
        <f>IF(AND(G273&lt;&gt;"LIBSETS_SETTYPE_BATTLEGROUND",G273&lt;&gt;"LIBSETS_SETTYPE_SPECIAL"),IF(AL273&lt;&gt;"",VLOOKUP(AL273,'ESO zone constants'!$D$3:$H$4953,5,FALSE),""),"")</f>
        <v>849</v>
      </c>
      <c r="AL273" t="s">
        <v>532</v>
      </c>
      <c r="AM273" s="44" t="s">
        <v>1563</v>
      </c>
      <c r="AN273" s="43"/>
      <c r="AO273" s="43"/>
      <c r="AP273" s="3" t="str">
        <f>IF(AND(G273&lt;&gt;"LIBSETS_SETTYPE_BATTLEGROUND",G273&lt;&gt;"LIBSETS_SETTYPE_SPECIAL"),IF(AQ273&lt;&gt;"",VLOOKUP(AQ273,'ESO zone constants'!$D$3:$H$4953,5,FALSE),""),"")</f>
        <v/>
      </c>
      <c r="AR273" s="44"/>
      <c r="AS273" s="43"/>
      <c r="AT273" s="43"/>
      <c r="AU273" s="3" t="str">
        <f>IF(AND(G273&lt;&gt;"LIBSETS_SETTYPE_BATTLEGROUND",G273&lt;&gt;"LIBSETS_SETTYPE_SPECIAL"),IF(AV273&lt;&gt;"",VLOOKUP(AV273,'ESO zone constants'!$D$3:$H$4953,5,FALSE),""),"")</f>
        <v/>
      </c>
      <c r="AW273" s="44"/>
      <c r="AX273" s="43"/>
      <c r="AY273" s="43"/>
      <c r="AZ273" s="83" t="s">
        <v>2668</v>
      </c>
      <c r="BA273" s="83"/>
      <c r="BB273" s="83"/>
      <c r="BC273" s="21" t="str">
        <f>IF(A273="???","--","")&amp;IF(F273&lt;&gt;"Not in the game (anymore)",IF(A273&lt;&gt;"",CONCATENATE("[",A273,"] = {wayshrines={")&amp;IF(K273&lt;&gt;"",CONCATENATE(K273,","),"")&amp;IF(L273&lt;&gt;"",CONCATENATE(L273,","),"")&amp;IF(M273&lt;&gt;"",CONCATENATE(M273,","),"")&amp;CONCATENATE("}")&amp;IF(VALUE(N273)&gt;0,CONCATENATE(", traitsNeeded=",N273),"")&amp;CONCATENATE(", dlcId=",IF(T273&lt;&gt;"",T273,"DLC_BASE_GAME")),""),"")</f>
        <v>[320] = {wayshrines={284,284,284,}, dlcId=DLC_MORROWIND</v>
      </c>
      <c r="BD273" s="21" t="str">
        <f>IF(F273&lt;&gt;"Not in the game (anymore)",IF(A273&lt;&gt;"",IF(Q273&lt;&gt;"",CONCATENATE(", zoneIds={",Q273),"")&amp;IF(Z273&lt;&gt;"",CONCATENATE(",",Z273),"")&amp;IF(AF273&lt;&gt;"",CONCATENATE(",",AF273),"")&amp;IF(AK273&lt;&gt;"",CONCATENATE(",",AK273),"")&amp;IF(AP273&lt;&gt;"",CONCATENATE(",",AP273),"")&amp;IF(AU273&lt;&gt;"",CONCATENATE(",",AU273),"")&amp;IF(Q273&lt;&gt;"",CONCATENATE("}",""),"")&amp;IF(OR(I273="true",I273="false",I273&lt;&gt;""), CONCATENATE(", veteran=", I273), ""),""),"")</f>
        <v>, zoneIds={849,849,849,849}, veteran=false</v>
      </c>
      <c r="BE273" s="21" t="str">
        <f>IF(A273&lt;&gt;"",IF(F273&lt;&gt;"Not in the game (anymore)",IF(A273&lt;&gt;"",", setType="&amp;G273,"")&amp;IF(J273="true",", multiTrialSet=true",""),"")
&amp; IF(AND(H273&lt;&gt;"",ISNUMBER(H273)),", undauntedChestId=" &amp; H273,""),"")</f>
        <v>, setType=LIBSETS_SETTYPE_OVERLAND</v>
      </c>
      <c r="BF273" s="21" t="str">
        <f>IF(A273&lt;&gt;"",IF(F273&lt;&gt;"Not in the game (anymore)",IF(AZ273&lt;&gt;"",", isProcSetAllowedInPvP="&amp; AZ273,"")
&amp; IF(F273&lt;&gt;"Not in the game (anymore)",
  IF(V273&lt;&gt;"",", dropMechanic={"&amp;V273&amp;IF(AB273&lt;&gt;"",","&amp;AB273,"")&amp;IF(AH273&lt;&gt;"",","&amp;AH273,"")&amp;IF(AM273&lt;&gt;"",","&amp;AM273,"")&amp;IF(AR273&lt;&gt;"",","&amp;AR273,"")&amp;IF(AW273&lt;&gt;"",","&amp;AW273,"")&amp;"}"
     &amp;IF(OR(W273&lt;&gt;"",AC273&lt;&gt;"",AI273&lt;&gt;"",AN273&lt;&gt;"",AS273&lt;&gt;"",AX273&lt;&gt;"",X273&lt;&gt;"",AD273&lt;&gt;"",AJ273&lt;&gt;"",AO273&lt;&gt;"",AT273&lt;&gt;"",AY273&lt;&gt;""),", dropMechanicDropLocationNames={"
        &amp; IF(OR(W273&lt;&gt;"",AC273&lt;&gt;"",AI273&lt;&gt;"",AN273&lt;&gt;"",AS273&lt;&gt;"",AX273&lt;&gt;""),"['en']={"&amp;IF(W273&lt;&gt;"","'"&amp;W273&amp;"',","'',")&amp;IF(AC273&lt;&gt;"","'"&amp;AC273&amp;"',","'',")&amp;IF(AI273&lt;&gt;"","'"&amp;AI273&amp;"',","'',")&amp;IF(AN273&lt;&gt;"","'"&amp;AN273&amp;"',","'',")&amp;IF(AS273&lt;&gt;"","'"&amp;AS273&amp;"',","'',")&amp;IF(AX273&lt;&gt;"","'"&amp;AX273&amp;"',","'',")&amp;"},","")
        &amp; IF(OR(X273&lt;&gt;"",AD273&lt;&gt;"",AJ273&lt;&gt;"",AO273&lt;&gt;"",AT273&lt;&gt;"",AY273&lt;&gt;""),"['de']={"&amp;IF(X273&lt;&gt;"","'"&amp;X273&amp;"',","'',")&amp;IF(AD273&lt;&gt;"","'"&amp;AD273&amp;"',","'',")&amp;IF(AJ273&lt;&gt;"","'"&amp;AJ273&amp;"',","'',")&amp;IF(AO273&lt;&gt;"","'"&amp;AO273&amp;"',","'',")&amp;IF(AT273&lt;&gt;"","'"&amp;AT273&amp;"',","'',")&amp;IF(AY273&lt;&gt;"","'"&amp;AY273&amp;"',","'',")&amp;"},","")
     &amp; "}",""),"")),""),"")</f>
        <v>, isProcSetAllowedInPvP=1, dropMechanic={LIBSETS_DROP_MECHANIC_OVERLAND_BOSS_DELVE,LIBSETS_DROP_MECHANIC_OVERLAND_WORLDBOSS,LIBSETS_DROP_MECHANIC_OVERLAND_BOSS_PUBLIC_DUNGEON,LIBSETS_DROP_MECHANIC_OVERLAND_CHEST}</v>
      </c>
      <c r="BG273" s="21" t="str">
        <f>IF(A273&lt;&gt;"",IF(F273&lt;&gt;"Not in the game (anymore)",
IF(OR(BA273&lt;&gt;"",BB273&lt;&gt;""),", addTooltip={" &amp; IF(BA273&lt;&gt;"","['en']='"&amp; BA273 &amp; "',","")  &amp; IF(AND(BA273&lt;&gt;"",BA273&lt;&gt;BB273), IF(BB273&lt;&gt;"","['de']='"&amp; BB273 &amp; "',",""),"") &amp; "},","")
&amp; "},"
&amp; IF(C273&lt;&gt;"",CONCATENATE(" --",C273," / ",B273,"   [",IF(R273&lt;&gt;"",R273,""),IF(AA273&lt;&gt;"",", "&amp;AA273,""),IF(AG273&lt;&gt;"",", "&amp;AG273,""),IF(AL273&lt;&gt;"",", "&amp;AL273,""),IF(AQ273&lt;&gt;"",", "&amp;AQ273,""),IF(AV273&lt;&gt;"",", "&amp;AV273,""),"]")),""),"")</f>
        <v>}, --War Maiden / Kriegsjungfer   [Vvardenfell, Vvardenfell, Vvardenfell, Vvardenfell]</v>
      </c>
    </row>
    <row r="274" spans="1:59" x14ac:dyDescent="0.25">
      <c r="A274" s="12">
        <v>321</v>
      </c>
      <c r="B274" t="s">
        <v>1151</v>
      </c>
      <c r="C274" t="s">
        <v>1152</v>
      </c>
      <c r="D274" s="3">
        <f>A274</f>
        <v>321</v>
      </c>
      <c r="G274" s="8" t="s">
        <v>1480</v>
      </c>
      <c r="I274" t="s">
        <v>91</v>
      </c>
      <c r="J274" t="s">
        <v>91</v>
      </c>
      <c r="K274">
        <v>284</v>
      </c>
      <c r="L274">
        <v>284</v>
      </c>
      <c r="M274">
        <v>284</v>
      </c>
      <c r="O274" s="65" t="s">
        <v>532</v>
      </c>
      <c r="Q274" s="3">
        <f>IF(AND(G274&lt;&gt;"LIBSETS_SETTYPE_BATTLEGROUND",G274&lt;&gt;"LIBSETS_SETTYPE_SPECIAL"), IF(R274&lt;&gt;"",VLOOKUP(R274,'ESO zone constants'!$D$3:$H$10001,5,FALSE),""),"")</f>
        <v>849</v>
      </c>
      <c r="R274" t="str">
        <f>IF(AND(O274&lt;&gt;"",NOT(ISERROR(O274))),O274,
IF(AND(P274&lt;&gt;"",ISNUMBER(P274),P274&gt;0,NOT(ISNA(P274))),VLOOKUP(P274,'ESO zone constants'!$A$3:$D$9999,4,FALSE),
IF(AND(K274&lt;&gt;"",K274&gt;0,NOT(ISERROR(K274))),VLOOKUP(K274,'ESO dumped WayshrineInfo'!$K$3:$N$9994,4,FALSE),"")))</f>
        <v>Vvardenfell</v>
      </c>
      <c r="T274" s="19" t="str">
        <f>IF(AND(S274&lt;&gt;"",NOT(ISERROR(S274))),S274,IF(Q274&lt;&gt;"",IF(NOT(ISERROR(VLOOKUP(Q274,'ESO Dungeon constants'!$D$3:$H$9999,5,FALSE))),VLOOKUP(Q274,'ESO Dungeon constants'!$D$3:$I$9999,6,FALSE),VLOOKUP(Q274,'ESO zone constants'!$H$3:$K$9987,4,FALSE)),""))</f>
        <v>DLC_MORROWIND</v>
      </c>
      <c r="U274" s="3" t="str">
        <f>IF(T274&lt;&gt;"",VLOOKUP(T274,'LibSets constants'!$B$4:$C$1003,2,FALSE),"")</f>
        <v>Morrowind</v>
      </c>
      <c r="V274" s="33" t="s">
        <v>1560</v>
      </c>
      <c r="Y274" s="65"/>
      <c r="Z274" s="3">
        <f>IF(AND(G274&lt;&gt;"LIBSETS_SETTYPE_BATTLEGROUND",G274&lt;&gt;"LIBSETS_SETTYPE_SPECIAL"),
IF(AND(Y274&lt;&gt;"",ISNUMBER(Y274),NOT(ISNA(Y274))),Y274,
   IF(AND(L274&lt;&gt;"",ISNUMBER(L274),L274&gt;0,NOT(ISNA(L274))),VLOOKUP(L274,'ESO dumped WayshrineInfo'!$K$3:$L$9994,2,FALSE),"")
),"")</f>
        <v>849</v>
      </c>
      <c r="AA274" t="str">
        <f>IF(AND(Z274&lt;&gt;"",ISNUMBER(Z274),NOT(ISNA(Z274))),VLOOKUP(Z274,'ESO zone constants'!$A$3:$D$9999,4,FALSE),"")</f>
        <v>Vvardenfell</v>
      </c>
      <c r="AB274" s="33" t="s">
        <v>1561</v>
      </c>
      <c r="AC274" s="43"/>
      <c r="AD274" s="43"/>
      <c r="AE274" s="43"/>
      <c r="AF274" s="3">
        <f>IF(AND(G274&lt;&gt;"LIBSETS_SETTYPE_BATTLEGROUND",G274&lt;&gt;"LIBSETS_SETTYPE_SPECIAL"),
IF(AND(AE274&lt;&gt;"",ISNUMBER(AE274),NOT(ISNA(AE274))),AE274,
   IF(AND(M274&lt;&gt;"",ISNUMBER(M274),M274&gt;0,NOT(ISNA(M274))),VLOOKUP(M274,'ESO dumped WayshrineInfo'!$K$3:$L$9994,2,FALSE),"")
),"")</f>
        <v>849</v>
      </c>
      <c r="AG274" t="str">
        <f>IF(AND(AF274&lt;&gt;"",ISNUMBER(AF274),NOT(ISNA(AF274))),VLOOKUP(AF274,'ESO zone constants'!$A$3:$D$9999,4,FALSE),"")</f>
        <v>Vvardenfell</v>
      </c>
      <c r="AH274" s="44" t="s">
        <v>1562</v>
      </c>
      <c r="AI274" s="43"/>
      <c r="AJ274" s="43"/>
      <c r="AK274" s="3">
        <f>IF(AND(G274&lt;&gt;"LIBSETS_SETTYPE_BATTLEGROUND",G274&lt;&gt;"LIBSETS_SETTYPE_SPECIAL"),IF(AL274&lt;&gt;"",VLOOKUP(AL274,'ESO zone constants'!$D$3:$H$4953,5,FALSE),""),"")</f>
        <v>849</v>
      </c>
      <c r="AL274" t="s">
        <v>532</v>
      </c>
      <c r="AM274" s="44" t="s">
        <v>1563</v>
      </c>
      <c r="AN274" s="43"/>
      <c r="AO274" s="43"/>
      <c r="AP274" s="3" t="str">
        <f>IF(AND(G274&lt;&gt;"LIBSETS_SETTYPE_BATTLEGROUND",G274&lt;&gt;"LIBSETS_SETTYPE_SPECIAL"),IF(AQ274&lt;&gt;"",VLOOKUP(AQ274,'ESO zone constants'!$D$3:$H$4953,5,FALSE),""),"")</f>
        <v/>
      </c>
      <c r="AR274" s="44"/>
      <c r="AS274" s="43"/>
      <c r="AT274" s="43"/>
      <c r="AU274" s="3" t="str">
        <f>IF(AND(G274&lt;&gt;"LIBSETS_SETTYPE_BATTLEGROUND",G274&lt;&gt;"LIBSETS_SETTYPE_SPECIAL"),IF(AV274&lt;&gt;"",VLOOKUP(AV274,'ESO zone constants'!$D$3:$H$4953,5,FALSE),""),"")</f>
        <v/>
      </c>
      <c r="AW274" s="44"/>
      <c r="AX274" s="43"/>
      <c r="AY274" s="43"/>
      <c r="AZ274" s="83" t="s">
        <v>2667</v>
      </c>
      <c r="BA274" s="83"/>
      <c r="BB274" s="83"/>
      <c r="BC274" s="21" t="str">
        <f>IF(A274="???","--","")&amp;IF(F274&lt;&gt;"Not in the game (anymore)",IF(A274&lt;&gt;"",CONCATENATE("[",A274,"] = {wayshrines={")&amp;IF(K274&lt;&gt;"",CONCATENATE(K274,","),"")&amp;IF(L274&lt;&gt;"",CONCATENATE(L274,","),"")&amp;IF(M274&lt;&gt;"",CONCATENATE(M274,","),"")&amp;CONCATENATE("}")&amp;IF(VALUE(N274)&gt;0,CONCATENATE(", traitsNeeded=",N274),"")&amp;CONCATENATE(", dlcId=",IF(T274&lt;&gt;"",T274,"DLC_BASE_GAME")),""),"")</f>
        <v>[321] = {wayshrines={284,284,284,}, dlcId=DLC_MORROWIND</v>
      </c>
      <c r="BD274" s="21" t="str">
        <f>IF(F274&lt;&gt;"Not in the game (anymore)",IF(A274&lt;&gt;"",IF(Q274&lt;&gt;"",CONCATENATE(", zoneIds={",Q274),"")&amp;IF(Z274&lt;&gt;"",CONCATENATE(",",Z274),"")&amp;IF(AF274&lt;&gt;"",CONCATENATE(",",AF274),"")&amp;IF(AK274&lt;&gt;"",CONCATENATE(",",AK274),"")&amp;IF(AP274&lt;&gt;"",CONCATENATE(",",AP274),"")&amp;IF(AU274&lt;&gt;"",CONCATENATE(",",AU274),"")&amp;IF(Q274&lt;&gt;"",CONCATENATE("}",""),"")&amp;IF(OR(I274="true",I274="false",I274&lt;&gt;""), CONCATENATE(", veteran=", I274), ""),""),"")</f>
        <v>, zoneIds={849,849,849,849}, veteran=false</v>
      </c>
      <c r="BE274" s="21" t="str">
        <f>IF(A274&lt;&gt;"",IF(F274&lt;&gt;"Not in the game (anymore)",IF(A274&lt;&gt;"",", setType="&amp;G274,"")&amp;IF(J274="true",", multiTrialSet=true",""),"")
&amp; IF(AND(H274&lt;&gt;"",ISNUMBER(H274)),", undauntedChestId=" &amp; H274,""),"")</f>
        <v>, setType=LIBSETS_SETTYPE_OVERLAND</v>
      </c>
      <c r="BF274" s="21" t="str">
        <f>IF(A274&lt;&gt;"",IF(F274&lt;&gt;"Not in the game (anymore)",IF(AZ274&lt;&gt;"",", isProcSetAllowedInPvP="&amp; AZ274,"")
&amp; IF(F274&lt;&gt;"Not in the game (anymore)",
  IF(V274&lt;&gt;"",", dropMechanic={"&amp;V274&amp;IF(AB274&lt;&gt;"",","&amp;AB274,"")&amp;IF(AH274&lt;&gt;"",","&amp;AH274,"")&amp;IF(AM274&lt;&gt;"",","&amp;AM274,"")&amp;IF(AR274&lt;&gt;"",","&amp;AR274,"")&amp;IF(AW274&lt;&gt;"",","&amp;AW274,"")&amp;"}"
     &amp;IF(OR(W274&lt;&gt;"",AC274&lt;&gt;"",AI274&lt;&gt;"",AN274&lt;&gt;"",AS274&lt;&gt;"",AX274&lt;&gt;"",X274&lt;&gt;"",AD274&lt;&gt;"",AJ274&lt;&gt;"",AO274&lt;&gt;"",AT274&lt;&gt;"",AY274&lt;&gt;""),", dropMechanicDropLocationNames={"
        &amp; IF(OR(W274&lt;&gt;"",AC274&lt;&gt;"",AI274&lt;&gt;"",AN274&lt;&gt;"",AS274&lt;&gt;"",AX274&lt;&gt;""),"['en']={"&amp;IF(W274&lt;&gt;"","'"&amp;W274&amp;"',","'',")&amp;IF(AC274&lt;&gt;"","'"&amp;AC274&amp;"',","'',")&amp;IF(AI274&lt;&gt;"","'"&amp;AI274&amp;"',","'',")&amp;IF(AN274&lt;&gt;"","'"&amp;AN274&amp;"',","'',")&amp;IF(AS274&lt;&gt;"","'"&amp;AS274&amp;"',","'',")&amp;IF(AX274&lt;&gt;"","'"&amp;AX274&amp;"',","'',")&amp;"},","")
        &amp; IF(OR(X274&lt;&gt;"",AD274&lt;&gt;"",AJ274&lt;&gt;"",AO274&lt;&gt;"",AT274&lt;&gt;"",AY274&lt;&gt;""),"['de']={"&amp;IF(X274&lt;&gt;"","'"&amp;X274&amp;"',","'',")&amp;IF(AD274&lt;&gt;"","'"&amp;AD274&amp;"',","'',")&amp;IF(AJ274&lt;&gt;"","'"&amp;AJ274&amp;"',","'',")&amp;IF(AO274&lt;&gt;"","'"&amp;AO274&amp;"',","'',")&amp;IF(AT274&lt;&gt;"","'"&amp;AT274&amp;"',","'',")&amp;IF(AY274&lt;&gt;"","'"&amp;AY274&amp;"',","'',")&amp;"},","")
     &amp; "}",""),"")),""),"")</f>
        <v>, dropMechanic={LIBSETS_DROP_MECHANIC_OVERLAND_BOSS_DELVE,LIBSETS_DROP_MECHANIC_OVERLAND_WORLDBOSS,LIBSETS_DROP_MECHANIC_OVERLAND_BOSS_PUBLIC_DUNGEON,LIBSETS_DROP_MECHANIC_OVERLAND_CHEST}</v>
      </c>
      <c r="BG274" s="21" t="str">
        <f>IF(A274&lt;&gt;"",IF(F274&lt;&gt;"Not in the game (anymore)",
IF(OR(BA274&lt;&gt;"",BB274&lt;&gt;""),", addTooltip={" &amp; IF(BA274&lt;&gt;"","['en']='"&amp; BA274 &amp; "',","")  &amp; IF(AND(BA274&lt;&gt;"",BA274&lt;&gt;BB274), IF(BB274&lt;&gt;"","['de']='"&amp; BB274 &amp; "',",""),"") &amp; "},","")
&amp; "},"
&amp; IF(C274&lt;&gt;"",CONCATENATE(" --",C274," / ",B274,"   [",IF(R274&lt;&gt;"",R274,""),IF(AA274&lt;&gt;"",", "&amp;AA274,""),IF(AG274&lt;&gt;"",", "&amp;AG274,""),IF(AL274&lt;&gt;"",", "&amp;AL274,""),IF(AQ274&lt;&gt;"",", "&amp;AQ274,""),IF(AV274&lt;&gt;"",", "&amp;AV274,""),"]")),""),"")</f>
        <v>}, --Defiler / Schänder   [Vvardenfell, Vvardenfell, Vvardenfell, Vvardenfell]</v>
      </c>
    </row>
    <row r="275" spans="1:59" x14ac:dyDescent="0.25">
      <c r="A275" s="12">
        <v>322</v>
      </c>
      <c r="B275" t="s">
        <v>1153</v>
      </c>
      <c r="C275" t="s">
        <v>1154</v>
      </c>
      <c r="D275" s="3">
        <f>A275</f>
        <v>322</v>
      </c>
      <c r="G275" s="8" t="s">
        <v>1480</v>
      </c>
      <c r="I275" t="s">
        <v>91</v>
      </c>
      <c r="J275" t="s">
        <v>91</v>
      </c>
      <c r="K275">
        <v>284</v>
      </c>
      <c r="L275">
        <v>284</v>
      </c>
      <c r="M275">
        <v>284</v>
      </c>
      <c r="O275" s="65" t="s">
        <v>532</v>
      </c>
      <c r="Q275" s="3">
        <f>IF(AND(G275&lt;&gt;"LIBSETS_SETTYPE_BATTLEGROUND",G275&lt;&gt;"LIBSETS_SETTYPE_SPECIAL"), IF(R275&lt;&gt;"",VLOOKUP(R275,'ESO zone constants'!$D$3:$H$10001,5,FALSE),""),"")</f>
        <v>849</v>
      </c>
      <c r="R275" t="str">
        <f>IF(AND(O275&lt;&gt;"",NOT(ISERROR(O275))),O275,
IF(AND(P275&lt;&gt;"",ISNUMBER(P275),P275&gt;0,NOT(ISNA(P275))),VLOOKUP(P275,'ESO zone constants'!$A$3:$D$9999,4,FALSE),
IF(AND(K275&lt;&gt;"",K275&gt;0,NOT(ISERROR(K275))),VLOOKUP(K275,'ESO dumped WayshrineInfo'!$K$3:$N$9994,4,FALSE),"")))</f>
        <v>Vvardenfell</v>
      </c>
      <c r="T275" s="19" t="str">
        <f>IF(AND(S275&lt;&gt;"",NOT(ISERROR(S275))),S275,IF(Q275&lt;&gt;"",IF(NOT(ISERROR(VLOOKUP(Q275,'ESO Dungeon constants'!$D$3:$H$9999,5,FALSE))),VLOOKUP(Q275,'ESO Dungeon constants'!$D$3:$I$9999,6,FALSE),VLOOKUP(Q275,'ESO zone constants'!$H$3:$K$9987,4,FALSE)),""))</f>
        <v>DLC_MORROWIND</v>
      </c>
      <c r="U275" s="3" t="str">
        <f>IF(T275&lt;&gt;"",VLOOKUP(T275,'LibSets constants'!$B$4:$C$1003,2,FALSE),"")</f>
        <v>Morrowind</v>
      </c>
      <c r="V275" s="33" t="s">
        <v>1560</v>
      </c>
      <c r="Y275" s="65"/>
      <c r="Z275" s="3">
        <f>IF(AND(G275&lt;&gt;"LIBSETS_SETTYPE_BATTLEGROUND",G275&lt;&gt;"LIBSETS_SETTYPE_SPECIAL"),
IF(AND(Y275&lt;&gt;"",ISNUMBER(Y275),NOT(ISNA(Y275))),Y275,
   IF(AND(L275&lt;&gt;"",ISNUMBER(L275),L275&gt;0,NOT(ISNA(L275))),VLOOKUP(L275,'ESO dumped WayshrineInfo'!$K$3:$L$9994,2,FALSE),"")
),"")</f>
        <v>849</v>
      </c>
      <c r="AA275" t="str">
        <f>IF(AND(Z275&lt;&gt;"",ISNUMBER(Z275),NOT(ISNA(Z275))),VLOOKUP(Z275,'ESO zone constants'!$A$3:$D$9999,4,FALSE),"")</f>
        <v>Vvardenfell</v>
      </c>
      <c r="AB275" s="33" t="s">
        <v>1561</v>
      </c>
      <c r="AC275" s="43"/>
      <c r="AD275" s="43"/>
      <c r="AE275" s="43"/>
      <c r="AF275" s="3">
        <f>IF(AND(G275&lt;&gt;"LIBSETS_SETTYPE_BATTLEGROUND",G275&lt;&gt;"LIBSETS_SETTYPE_SPECIAL"),
IF(AND(AE275&lt;&gt;"",ISNUMBER(AE275),NOT(ISNA(AE275))),AE275,
   IF(AND(M275&lt;&gt;"",ISNUMBER(M275),M275&gt;0,NOT(ISNA(M275))),VLOOKUP(M275,'ESO dumped WayshrineInfo'!$K$3:$L$9994,2,FALSE),"")
),"")</f>
        <v>849</v>
      </c>
      <c r="AG275" t="str">
        <f>IF(AND(AF275&lt;&gt;"",ISNUMBER(AF275),NOT(ISNA(AF275))),VLOOKUP(AF275,'ESO zone constants'!$A$3:$D$9999,4,FALSE),"")</f>
        <v>Vvardenfell</v>
      </c>
      <c r="AH275" s="44" t="s">
        <v>1562</v>
      </c>
      <c r="AI275" s="43"/>
      <c r="AJ275" s="43"/>
      <c r="AK275" s="3">
        <f>IF(AND(G275&lt;&gt;"LIBSETS_SETTYPE_BATTLEGROUND",G275&lt;&gt;"LIBSETS_SETTYPE_SPECIAL"),IF(AL275&lt;&gt;"",VLOOKUP(AL275,'ESO zone constants'!$D$3:$H$4953,5,FALSE),""),"")</f>
        <v>849</v>
      </c>
      <c r="AL275" t="s">
        <v>532</v>
      </c>
      <c r="AM275" s="44" t="s">
        <v>1563</v>
      </c>
      <c r="AN275" s="43"/>
      <c r="AO275" s="43"/>
      <c r="AP275" s="3" t="str">
        <f>IF(AND(G275&lt;&gt;"LIBSETS_SETTYPE_BATTLEGROUND",G275&lt;&gt;"LIBSETS_SETTYPE_SPECIAL"),IF(AQ275&lt;&gt;"",VLOOKUP(AQ275,'ESO zone constants'!$D$3:$H$4953,5,FALSE),""),"")</f>
        <v/>
      </c>
      <c r="AR275" s="44"/>
      <c r="AS275" s="43"/>
      <c r="AT275" s="43"/>
      <c r="AU275" s="3" t="str">
        <f>IF(AND(G275&lt;&gt;"LIBSETS_SETTYPE_BATTLEGROUND",G275&lt;&gt;"LIBSETS_SETTYPE_SPECIAL"),IF(AV275&lt;&gt;"",VLOOKUP(AV275,'ESO zone constants'!$D$3:$H$4953,5,FALSE),""),"")</f>
        <v/>
      </c>
      <c r="AW275" s="44"/>
      <c r="AX275" s="43"/>
      <c r="AY275" s="43"/>
      <c r="AZ275" s="83" t="s">
        <v>2667</v>
      </c>
      <c r="BA275" s="83"/>
      <c r="BB275" s="83"/>
      <c r="BC275" s="21" t="str">
        <f>IF(A275="???","--","")&amp;IF(F275&lt;&gt;"Not in the game (anymore)",IF(A275&lt;&gt;"",CONCATENATE("[",A275,"] = {wayshrines={")&amp;IF(K275&lt;&gt;"",CONCATENATE(K275,","),"")&amp;IF(L275&lt;&gt;"",CONCATENATE(L275,","),"")&amp;IF(M275&lt;&gt;"",CONCATENATE(M275,","),"")&amp;CONCATENATE("}")&amp;IF(VALUE(N275)&gt;0,CONCATENATE(", traitsNeeded=",N275),"")&amp;CONCATENATE(", dlcId=",IF(T275&lt;&gt;"",T275,"DLC_BASE_GAME")),""),"")</f>
        <v>[322] = {wayshrines={284,284,284,}, dlcId=DLC_MORROWIND</v>
      </c>
      <c r="BD275" s="21" t="str">
        <f>IF(F275&lt;&gt;"Not in the game (anymore)",IF(A275&lt;&gt;"",IF(Q275&lt;&gt;"",CONCATENATE(", zoneIds={",Q275),"")&amp;IF(Z275&lt;&gt;"",CONCATENATE(",",Z275),"")&amp;IF(AF275&lt;&gt;"",CONCATENATE(",",AF275),"")&amp;IF(AK275&lt;&gt;"",CONCATENATE(",",AK275),"")&amp;IF(AP275&lt;&gt;"",CONCATENATE(",",AP275),"")&amp;IF(AU275&lt;&gt;"",CONCATENATE(",",AU275),"")&amp;IF(Q275&lt;&gt;"",CONCATENATE("}",""),"")&amp;IF(OR(I275="true",I275="false",I275&lt;&gt;""), CONCATENATE(", veteran=", I275), ""),""),"")</f>
        <v>, zoneIds={849,849,849,849}, veteran=false</v>
      </c>
      <c r="BE275" s="21" t="str">
        <f>IF(A275&lt;&gt;"",IF(F275&lt;&gt;"Not in the game (anymore)",IF(A275&lt;&gt;"",", setType="&amp;G275,"")&amp;IF(J275="true",", multiTrialSet=true",""),"")
&amp; IF(AND(H275&lt;&gt;"",ISNUMBER(H275)),", undauntedChestId=" &amp; H275,""),"")</f>
        <v>, setType=LIBSETS_SETTYPE_OVERLAND</v>
      </c>
      <c r="BF275" s="21" t="str">
        <f>IF(A275&lt;&gt;"",IF(F275&lt;&gt;"Not in the game (anymore)",IF(AZ275&lt;&gt;"",", isProcSetAllowedInPvP="&amp; AZ275,"")
&amp; IF(F275&lt;&gt;"Not in the game (anymore)",
  IF(V275&lt;&gt;"",", dropMechanic={"&amp;V275&amp;IF(AB275&lt;&gt;"",","&amp;AB275,"")&amp;IF(AH275&lt;&gt;"",","&amp;AH275,"")&amp;IF(AM275&lt;&gt;"",","&amp;AM275,"")&amp;IF(AR275&lt;&gt;"",","&amp;AR275,"")&amp;IF(AW275&lt;&gt;"",","&amp;AW275,"")&amp;"}"
     &amp;IF(OR(W275&lt;&gt;"",AC275&lt;&gt;"",AI275&lt;&gt;"",AN275&lt;&gt;"",AS275&lt;&gt;"",AX275&lt;&gt;"",X275&lt;&gt;"",AD275&lt;&gt;"",AJ275&lt;&gt;"",AO275&lt;&gt;"",AT275&lt;&gt;"",AY275&lt;&gt;""),", dropMechanicDropLocationNames={"
        &amp; IF(OR(W275&lt;&gt;"",AC275&lt;&gt;"",AI275&lt;&gt;"",AN275&lt;&gt;"",AS275&lt;&gt;"",AX275&lt;&gt;""),"['en']={"&amp;IF(W275&lt;&gt;"","'"&amp;W275&amp;"',","'',")&amp;IF(AC275&lt;&gt;"","'"&amp;AC275&amp;"',","'',")&amp;IF(AI275&lt;&gt;"","'"&amp;AI275&amp;"',","'',")&amp;IF(AN275&lt;&gt;"","'"&amp;AN275&amp;"',","'',")&amp;IF(AS275&lt;&gt;"","'"&amp;AS275&amp;"',","'',")&amp;IF(AX275&lt;&gt;"","'"&amp;AX275&amp;"',","'',")&amp;"},","")
        &amp; IF(OR(X275&lt;&gt;"",AD275&lt;&gt;"",AJ275&lt;&gt;"",AO275&lt;&gt;"",AT275&lt;&gt;"",AY275&lt;&gt;""),"['de']={"&amp;IF(X275&lt;&gt;"","'"&amp;X275&amp;"',","'',")&amp;IF(AD275&lt;&gt;"","'"&amp;AD275&amp;"',","'',")&amp;IF(AJ275&lt;&gt;"","'"&amp;AJ275&amp;"',","'',")&amp;IF(AO275&lt;&gt;"","'"&amp;AO275&amp;"',","'',")&amp;IF(AT275&lt;&gt;"","'"&amp;AT275&amp;"',","'',")&amp;IF(AY275&lt;&gt;"","'"&amp;AY275&amp;"',","'',")&amp;"},","")
     &amp; "}",""),"")),""),"")</f>
        <v>, dropMechanic={LIBSETS_DROP_MECHANIC_OVERLAND_BOSS_DELVE,LIBSETS_DROP_MECHANIC_OVERLAND_WORLDBOSS,LIBSETS_DROP_MECHANIC_OVERLAND_BOSS_PUBLIC_DUNGEON,LIBSETS_DROP_MECHANIC_OVERLAND_CHEST}</v>
      </c>
      <c r="BG275" s="21" t="str">
        <f>IF(A275&lt;&gt;"",IF(F275&lt;&gt;"Not in the game (anymore)",
IF(OR(BA275&lt;&gt;"",BB275&lt;&gt;""),", addTooltip={" &amp; IF(BA275&lt;&gt;"","['en']='"&amp; BA275 &amp; "',","")  &amp; IF(AND(BA275&lt;&gt;"",BA275&lt;&gt;BB275), IF(BB275&lt;&gt;"","['de']='"&amp; BB275 &amp; "',",""),"") &amp; "},","")
&amp; "},"
&amp; IF(C275&lt;&gt;"",CONCATENATE(" --",C275," / ",B275,"   [",IF(R275&lt;&gt;"",R275,""),IF(AA275&lt;&gt;"",", "&amp;AA275,""),IF(AG275&lt;&gt;"",", "&amp;AG275,""),IF(AL275&lt;&gt;"",", "&amp;AL275,""),IF(AQ275&lt;&gt;"",", "&amp;AQ275,""),IF(AV275&lt;&gt;"",", "&amp;AV275,""),"]")),""),"")</f>
        <v>}, --Warrior-Poet / Kriegerpoet   [Vvardenfell, Vvardenfell, Vvardenfell, Vvardenfell]</v>
      </c>
    </row>
    <row r="276" spans="1:59" x14ac:dyDescent="0.25">
      <c r="A276" s="5">
        <v>323</v>
      </c>
      <c r="B276" t="s">
        <v>1155</v>
      </c>
      <c r="C276" t="s">
        <v>2617</v>
      </c>
      <c r="D276" s="3">
        <f>A276</f>
        <v>323</v>
      </c>
      <c r="G276" s="8" t="s">
        <v>1474</v>
      </c>
      <c r="I276" t="s">
        <v>91</v>
      </c>
      <c r="J276" t="s">
        <v>91</v>
      </c>
      <c r="K276">
        <v>276</v>
      </c>
      <c r="L276">
        <v>276</v>
      </c>
      <c r="M276">
        <v>276</v>
      </c>
      <c r="N276">
        <v>3</v>
      </c>
      <c r="Q276" s="3">
        <f>IF(AND(G276&lt;&gt;"LIBSETS_SETTYPE_BATTLEGROUND",G276&lt;&gt;"LIBSETS_SETTYPE_SPECIAL"), IF(R276&lt;&gt;"",VLOOKUP(R276,'ESO zone constants'!$D$3:$H$10001,5,FALSE),""),"")</f>
        <v>849</v>
      </c>
      <c r="R276" t="str">
        <f>IF(AND(O276&lt;&gt;"",NOT(ISERROR(O276))),O276,
IF(AND(P276&lt;&gt;"",ISNUMBER(P276),P276&gt;0,NOT(ISNA(P276))),VLOOKUP(P276,'ESO zone constants'!$A$3:$D$9999,4,FALSE),
IF(AND(K276&lt;&gt;"",K276&gt;0,NOT(ISERROR(K276))),VLOOKUP(K276,'ESO dumped WayshrineInfo'!$K$3:$N$9994,4,FALSE),"")))</f>
        <v>Vvardenfell</v>
      </c>
      <c r="T276" s="19" t="str">
        <f>IF(AND(S276&lt;&gt;"",NOT(ISERROR(S276))),S276,IF(Q276&lt;&gt;"",IF(NOT(ISERROR(VLOOKUP(Q276,'ESO Dungeon constants'!$D$3:$H$9999,5,FALSE))),VLOOKUP(Q276,'ESO Dungeon constants'!$D$3:$I$9999,6,FALSE),VLOOKUP(Q276,'ESO zone constants'!$H$3:$K$9987,4,FALSE)),""))</f>
        <v>DLC_MORROWIND</v>
      </c>
      <c r="U276" s="3" t="str">
        <f>IF(T276&lt;&gt;"",VLOOKUP(T276,'LibSets constants'!$B$4:$C$1003,2,FALSE),"")</f>
        <v>Morrowind</v>
      </c>
      <c r="V276" s="33" t="s">
        <v>3359</v>
      </c>
      <c r="Y276" s="65"/>
      <c r="Z276" s="3">
        <f>IF(AND(G276&lt;&gt;"LIBSETS_SETTYPE_BATTLEGROUND",G276&lt;&gt;"LIBSETS_SETTYPE_SPECIAL"),
IF(AND(Y276&lt;&gt;"",ISNUMBER(Y276),NOT(ISNA(Y276))),Y276,
   IF(AND(L276&lt;&gt;"",ISNUMBER(L276),L276&gt;0,NOT(ISNA(L276))),VLOOKUP(L276,'ESO dumped WayshrineInfo'!$K$3:$L$9994,2,FALSE),"")
),"")</f>
        <v>849</v>
      </c>
      <c r="AA276" t="str">
        <f>IF(AND(Z276&lt;&gt;"",ISNUMBER(Z276),NOT(ISNA(Z276))),VLOOKUP(Z276,'ESO zone constants'!$A$3:$D$9999,4,FALSE),"")</f>
        <v>Vvardenfell</v>
      </c>
      <c r="AB276" s="33" t="s">
        <v>3359</v>
      </c>
      <c r="AF276" s="3">
        <f>IF(AND(G276&lt;&gt;"LIBSETS_SETTYPE_BATTLEGROUND",G276&lt;&gt;"LIBSETS_SETTYPE_SPECIAL"),
IF(AND(AE276&lt;&gt;"",ISNUMBER(AE276),NOT(ISNA(AE276))),AE276,
   IF(AND(M276&lt;&gt;"",ISNUMBER(M276),M276&gt;0,NOT(ISNA(M276))),VLOOKUP(M276,'ESO dumped WayshrineInfo'!$K$3:$L$9994,2,FALSE),"")
),"")</f>
        <v>849</v>
      </c>
      <c r="AG276" t="str">
        <f>IF(AND(AF276&lt;&gt;"",ISNUMBER(AF276),NOT(ISNA(AF276))),VLOOKUP(AF276,'ESO zone constants'!$A$3:$D$9999,4,FALSE),"")</f>
        <v>Vvardenfell</v>
      </c>
      <c r="AH276" s="44"/>
      <c r="AK276" s="3" t="str">
        <f>IF(AND(G276&lt;&gt;"LIBSETS_SETTYPE_BATTLEGROUND",G276&lt;&gt;"LIBSETS_SETTYPE_SPECIAL"),IF(AL276&lt;&gt;"",VLOOKUP(AL276,'ESO zone constants'!$D$3:$H$4953,5,FALSE),""),"")</f>
        <v/>
      </c>
      <c r="AM276" s="44"/>
      <c r="AP276" s="3" t="str">
        <f>IF(AND(G276&lt;&gt;"LIBSETS_SETTYPE_BATTLEGROUND",G276&lt;&gt;"LIBSETS_SETTYPE_SPECIAL"),IF(AQ276&lt;&gt;"",VLOOKUP(AQ276,'ESO zone constants'!$D$3:$H$4953,5,FALSE),""),"")</f>
        <v/>
      </c>
      <c r="AR276" s="44"/>
      <c r="AU276" s="3" t="str">
        <f>IF(AND(G276&lt;&gt;"LIBSETS_SETTYPE_BATTLEGROUND",G276&lt;&gt;"LIBSETS_SETTYPE_SPECIAL"),IF(AV276&lt;&gt;"",VLOOKUP(AV276,'ESO zone constants'!$D$3:$H$4953,5,FALSE),""),"")</f>
        <v/>
      </c>
      <c r="AW276" s="44"/>
      <c r="AZ276" s="83" t="s">
        <v>2668</v>
      </c>
      <c r="BA276" s="83"/>
      <c r="BB276" s="83"/>
      <c r="BC276" s="21" t="str">
        <f>IF(A276="???","--","")&amp;IF(F276&lt;&gt;"Not in the game (anymore)",IF(A276&lt;&gt;"",CONCATENATE("[",A276,"] = {wayshrines={")&amp;IF(K276&lt;&gt;"",CONCATENATE(K276,","),"")&amp;IF(L276&lt;&gt;"",CONCATENATE(L276,","),"")&amp;IF(M276&lt;&gt;"",CONCATENATE(M276,","),"")&amp;CONCATENATE("}")&amp;IF(VALUE(N276)&gt;0,CONCATENATE(", traitsNeeded=",N276),"")&amp;CONCATENATE(", dlcId=",IF(T276&lt;&gt;"",T276,"DLC_BASE_GAME")),""),"")</f>
        <v>[323] = {wayshrines={276,276,276,}, traitsNeeded=3, dlcId=DLC_MORROWIND</v>
      </c>
      <c r="BD276" s="21" t="str">
        <f>IF(F276&lt;&gt;"Not in the game (anymore)",IF(A276&lt;&gt;"",IF(Q276&lt;&gt;"",CONCATENATE(", zoneIds={",Q276),"")&amp;IF(Z276&lt;&gt;"",CONCATENATE(",",Z276),"")&amp;IF(AF276&lt;&gt;"",CONCATENATE(",",AF276),"")&amp;IF(AK276&lt;&gt;"",CONCATENATE(",",AK276),"")&amp;IF(AP276&lt;&gt;"",CONCATENATE(",",AP276),"")&amp;IF(AU276&lt;&gt;"",CONCATENATE(",",AU276),"")&amp;IF(Q276&lt;&gt;"",CONCATENATE("}",""),"")&amp;IF(OR(I276="true",I276="false",I276&lt;&gt;""), CONCATENATE(", veteran=", I276), ""),""),"")</f>
        <v>, zoneIds={849,849,849}, veteran=false</v>
      </c>
      <c r="BE276" s="21" t="str">
        <f>IF(A276&lt;&gt;"",IF(F276&lt;&gt;"Not in the game (anymore)",IF(A276&lt;&gt;"",", setType="&amp;G276,"")&amp;IF(J276="true",", multiTrialSet=true",""),"")
&amp; IF(AND(H276&lt;&gt;"",ISNUMBER(H276)),", undauntedChestId=" &amp; H276,""),"")</f>
        <v>, setType=LIBSETS_SETTYPE_CRAFTED</v>
      </c>
      <c r="BF276" s="21" t="str">
        <f>IF(A276&lt;&gt;"",IF(F276&lt;&gt;"Not in the game (anymore)",IF(AZ276&lt;&gt;"",", isProcSetAllowedInPvP="&amp; AZ276,"")
&amp; IF(F276&lt;&gt;"Not in the game (anymore)",
  IF(V276&lt;&gt;"",", dropMechanic={"&amp;V276&amp;IF(AB276&lt;&gt;"",","&amp;AB276,"")&amp;IF(AH276&lt;&gt;"",","&amp;AH276,"")&amp;IF(AM276&lt;&gt;"",","&amp;AM276,"")&amp;IF(AR276&lt;&gt;"",","&amp;AR276,"")&amp;IF(AW276&lt;&gt;"",","&amp;AW276,"")&amp;"}"
     &amp;IF(OR(W276&lt;&gt;"",AC276&lt;&gt;"",AI276&lt;&gt;"",AN276&lt;&gt;"",AS276&lt;&gt;"",AX276&lt;&gt;"",X276&lt;&gt;"",AD276&lt;&gt;"",AJ276&lt;&gt;"",AO276&lt;&gt;"",AT276&lt;&gt;"",AY276&lt;&gt;""),", dropMechanicDropLocationNames={"
        &amp; IF(OR(W276&lt;&gt;"",AC276&lt;&gt;"",AI276&lt;&gt;"",AN276&lt;&gt;"",AS276&lt;&gt;"",AX276&lt;&gt;""),"['en']={"&amp;IF(W276&lt;&gt;"","'"&amp;W276&amp;"',","'',")&amp;IF(AC276&lt;&gt;"","'"&amp;AC276&amp;"',","'',")&amp;IF(AI276&lt;&gt;"","'"&amp;AI276&amp;"',","'',")&amp;IF(AN276&lt;&gt;"","'"&amp;AN276&amp;"',","'',")&amp;IF(AS276&lt;&gt;"","'"&amp;AS276&amp;"',","'',")&amp;IF(AX276&lt;&gt;"","'"&amp;AX276&amp;"',","'',")&amp;"},","")
        &amp; IF(OR(X276&lt;&gt;"",AD276&lt;&gt;"",AJ276&lt;&gt;"",AO276&lt;&gt;"",AT276&lt;&gt;"",AY276&lt;&gt;""),"['de']={"&amp;IF(X276&lt;&gt;"","'"&amp;X276&amp;"',","'',")&amp;IF(AD276&lt;&gt;"","'"&amp;AD276&amp;"',","'',")&amp;IF(AJ276&lt;&gt;"","'"&amp;AJ276&amp;"',","'',")&amp;IF(AO276&lt;&gt;"","'"&amp;AO276&amp;"',","'',")&amp;IF(AT276&lt;&gt;"","'"&amp;AT276&amp;"',","'',")&amp;IF(AY276&lt;&gt;"","'"&amp;AY276&amp;"',","'',")&amp;"},","")
     &amp; "}",""),"")),""),"")</f>
        <v>, isProcSetAllowedInPvP=1, dropMechanic={LIBSETS_DROP_MECHANIC_CRAFTED,LIBSETS_DROP_MECHANIC_CRAFTED}</v>
      </c>
      <c r="BG276" s="21" t="str">
        <f>IF(A276&lt;&gt;"",IF(F276&lt;&gt;"Not in the game (anymore)",
IF(OR(BA276&lt;&gt;"",BB276&lt;&gt;""),", addTooltip={" &amp; IF(BA276&lt;&gt;"","['en']='"&amp; BA276 &amp; "',","")  &amp; IF(AND(BA276&lt;&gt;"",BA276&lt;&gt;BB276), IF(BB276&lt;&gt;"","['de']='"&amp; BB276 &amp; "',",""),"") &amp; "},","")
&amp; "},"
&amp; IF(C276&lt;&gt;"",CONCATENATE(" --",C276," / ",B276,"   [",IF(R276&lt;&gt;"",R276,""),IF(AA276&lt;&gt;"",", "&amp;AA276,""),IF(AG276&lt;&gt;"",", "&amp;AG276,""),IF(AL276&lt;&gt;"",", "&amp;AL276,""),IF(AQ276&lt;&gt;"",", "&amp;AQ276,""),IF(AV276&lt;&gt;"",", "&amp;AV276,""),"]")),""),"")</f>
        <v>}, --Assassin\'s Guile / Assassinenlist   [Vvardenfell, Vvardenfell, Vvardenfell]</v>
      </c>
    </row>
    <row r="277" spans="1:59" x14ac:dyDescent="0.25">
      <c r="A277" s="5">
        <v>324</v>
      </c>
      <c r="B277" t="s">
        <v>1156</v>
      </c>
      <c r="C277" t="s">
        <v>1157</v>
      </c>
      <c r="D277" s="3">
        <f>A277</f>
        <v>324</v>
      </c>
      <c r="E277" s="42"/>
      <c r="G277" s="8" t="s">
        <v>1474</v>
      </c>
      <c r="I277" t="s">
        <v>91</v>
      </c>
      <c r="J277" t="s">
        <v>91</v>
      </c>
      <c r="K277">
        <v>329</v>
      </c>
      <c r="L277">
        <v>329</v>
      </c>
      <c r="M277">
        <v>329</v>
      </c>
      <c r="N277">
        <v>8</v>
      </c>
      <c r="Q277" s="3">
        <f>IF(AND(G277&lt;&gt;"LIBSETS_SETTYPE_BATTLEGROUND",G277&lt;&gt;"LIBSETS_SETTYPE_SPECIAL"), IF(R277&lt;&gt;"",VLOOKUP(R277,'ESO zone constants'!$D$3:$H$10001,5,FALSE),""),"")</f>
        <v>849</v>
      </c>
      <c r="R277" t="str">
        <f>IF(AND(O277&lt;&gt;"",NOT(ISERROR(O277))),O277,
IF(AND(P277&lt;&gt;"",ISNUMBER(P277),P277&gt;0,NOT(ISNA(P277))),VLOOKUP(P277,'ESO zone constants'!$A$3:$D$9999,4,FALSE),
IF(AND(K277&lt;&gt;"",K277&gt;0,NOT(ISERROR(K277))),VLOOKUP(K277,'ESO dumped WayshrineInfo'!$K$3:$N$9994,4,FALSE),"")))</f>
        <v>Vvardenfell</v>
      </c>
      <c r="T277" s="19" t="str">
        <f>IF(AND(S277&lt;&gt;"",NOT(ISERROR(S277))),S277,IF(Q277&lt;&gt;"",IF(NOT(ISERROR(VLOOKUP(Q277,'ESO Dungeon constants'!$D$3:$H$9999,5,FALSE))),VLOOKUP(Q277,'ESO Dungeon constants'!$D$3:$I$9999,6,FALSE),VLOOKUP(Q277,'ESO zone constants'!$H$3:$K$9987,4,FALSE)),""))</f>
        <v>DLC_MORROWIND</v>
      </c>
      <c r="U277" s="3" t="str">
        <f>IF(T277&lt;&gt;"",VLOOKUP(T277,'LibSets constants'!$B$4:$C$1003,2,FALSE),"")</f>
        <v>Morrowind</v>
      </c>
      <c r="V277" s="33" t="s">
        <v>3359</v>
      </c>
      <c r="Y277" s="65"/>
      <c r="Z277" s="3">
        <f>IF(AND(G277&lt;&gt;"LIBSETS_SETTYPE_BATTLEGROUND",G277&lt;&gt;"LIBSETS_SETTYPE_SPECIAL"),
IF(AND(Y277&lt;&gt;"",ISNUMBER(Y277),NOT(ISNA(Y277))),Y277,
   IF(AND(L277&lt;&gt;"",ISNUMBER(L277),L277&gt;0,NOT(ISNA(L277))),VLOOKUP(L277,'ESO dumped WayshrineInfo'!$K$3:$L$9994,2,FALSE),"")
),"")</f>
        <v>849</v>
      </c>
      <c r="AA277" t="str">
        <f>IF(AND(Z277&lt;&gt;"",ISNUMBER(Z277),NOT(ISNA(Z277))),VLOOKUP(Z277,'ESO zone constants'!$A$3:$D$9999,4,FALSE),"")</f>
        <v>Vvardenfell</v>
      </c>
      <c r="AB277" s="33" t="s">
        <v>3359</v>
      </c>
      <c r="AF277" s="3">
        <f>IF(AND(G277&lt;&gt;"LIBSETS_SETTYPE_BATTLEGROUND",G277&lt;&gt;"LIBSETS_SETTYPE_SPECIAL"),
IF(AND(AE277&lt;&gt;"",ISNUMBER(AE277),NOT(ISNA(AE277))),AE277,
   IF(AND(M277&lt;&gt;"",ISNUMBER(M277),M277&gt;0,NOT(ISNA(M277))),VLOOKUP(M277,'ESO dumped WayshrineInfo'!$K$3:$L$9994,2,FALSE),"")
),"")</f>
        <v>849</v>
      </c>
      <c r="AG277" t="str">
        <f>IF(AND(AF277&lt;&gt;"",ISNUMBER(AF277),NOT(ISNA(AF277))),VLOOKUP(AF277,'ESO zone constants'!$A$3:$D$9999,4,FALSE),"")</f>
        <v>Vvardenfell</v>
      </c>
      <c r="AH277" s="44"/>
      <c r="AK277" s="3" t="str">
        <f>IF(AND(G277&lt;&gt;"LIBSETS_SETTYPE_BATTLEGROUND",G277&lt;&gt;"LIBSETS_SETTYPE_SPECIAL"),IF(AL277&lt;&gt;"",VLOOKUP(AL277,'ESO zone constants'!$D$3:$H$4953,5,FALSE),""),"")</f>
        <v/>
      </c>
      <c r="AM277" s="44"/>
      <c r="AP277" s="3" t="str">
        <f>IF(AND(G277&lt;&gt;"LIBSETS_SETTYPE_BATTLEGROUND",G277&lt;&gt;"LIBSETS_SETTYPE_SPECIAL"),IF(AQ277&lt;&gt;"",VLOOKUP(AQ277,'ESO zone constants'!$D$3:$H$4953,5,FALSE),""),"")</f>
        <v/>
      </c>
      <c r="AR277" s="44"/>
      <c r="AU277" s="3" t="str">
        <f>IF(AND(G277&lt;&gt;"LIBSETS_SETTYPE_BATTLEGROUND",G277&lt;&gt;"LIBSETS_SETTYPE_SPECIAL"),IF(AV277&lt;&gt;"",VLOOKUP(AV277,'ESO zone constants'!$D$3:$H$4953,5,FALSE),""),"")</f>
        <v/>
      </c>
      <c r="AW277" s="44"/>
      <c r="AZ277" s="83" t="s">
        <v>2667</v>
      </c>
      <c r="BA277" s="83"/>
      <c r="BB277" s="83"/>
      <c r="BC277" s="21" t="str">
        <f>IF(A277="???","--","")&amp;IF(F277&lt;&gt;"Not in the game (anymore)",IF(A277&lt;&gt;"",CONCATENATE("[",A277,"] = {wayshrines={")&amp;IF(K277&lt;&gt;"",CONCATENATE(K277,","),"")&amp;IF(L277&lt;&gt;"",CONCATENATE(L277,","),"")&amp;IF(M277&lt;&gt;"",CONCATENATE(M277,","),"")&amp;CONCATENATE("}")&amp;IF(VALUE(N277)&gt;0,CONCATENATE(", traitsNeeded=",N277),"")&amp;CONCATENATE(", dlcId=",IF(T277&lt;&gt;"",T277,"DLC_BASE_GAME")),""),"")</f>
        <v>[324] = {wayshrines={329,329,329,}, traitsNeeded=8, dlcId=DLC_MORROWIND</v>
      </c>
      <c r="BD277" s="21" t="str">
        <f>IF(F277&lt;&gt;"Not in the game (anymore)",IF(A277&lt;&gt;"",IF(Q277&lt;&gt;"",CONCATENATE(", zoneIds={",Q277),"")&amp;IF(Z277&lt;&gt;"",CONCATENATE(",",Z277),"")&amp;IF(AF277&lt;&gt;"",CONCATENATE(",",AF277),"")&amp;IF(AK277&lt;&gt;"",CONCATENATE(",",AK277),"")&amp;IF(AP277&lt;&gt;"",CONCATENATE(",",AP277),"")&amp;IF(AU277&lt;&gt;"",CONCATENATE(",",AU277),"")&amp;IF(Q277&lt;&gt;"",CONCATENATE("}",""),"")&amp;IF(OR(I277="true",I277="false",I277&lt;&gt;""), CONCATENATE(", veteran=", I277), ""),""),"")</f>
        <v>, zoneIds={849,849,849}, veteran=false</v>
      </c>
      <c r="BE277" s="21" t="str">
        <f>IF(A277&lt;&gt;"",IF(F277&lt;&gt;"Not in the game (anymore)",IF(A277&lt;&gt;"",", setType="&amp;G277,"")&amp;IF(J277="true",", multiTrialSet=true",""),"")
&amp; IF(AND(H277&lt;&gt;"",ISNUMBER(H277)),", undauntedChestId=" &amp; H277,""),"")</f>
        <v>, setType=LIBSETS_SETTYPE_CRAFTED</v>
      </c>
      <c r="BF277" s="21" t="str">
        <f>IF(A277&lt;&gt;"",IF(F277&lt;&gt;"Not in the game (anymore)",IF(AZ277&lt;&gt;"",", isProcSetAllowedInPvP="&amp; AZ277,"")
&amp; IF(F277&lt;&gt;"Not in the game (anymore)",
  IF(V277&lt;&gt;"",", dropMechanic={"&amp;V277&amp;IF(AB277&lt;&gt;"",","&amp;AB277,"")&amp;IF(AH277&lt;&gt;"",","&amp;AH277,"")&amp;IF(AM277&lt;&gt;"",","&amp;AM277,"")&amp;IF(AR277&lt;&gt;"",","&amp;AR277,"")&amp;IF(AW277&lt;&gt;"",","&amp;AW277,"")&amp;"}"
     &amp;IF(OR(W277&lt;&gt;"",AC277&lt;&gt;"",AI277&lt;&gt;"",AN277&lt;&gt;"",AS277&lt;&gt;"",AX277&lt;&gt;"",X277&lt;&gt;"",AD277&lt;&gt;"",AJ277&lt;&gt;"",AO277&lt;&gt;"",AT277&lt;&gt;"",AY277&lt;&gt;""),", dropMechanicDropLocationNames={"
        &amp; IF(OR(W277&lt;&gt;"",AC277&lt;&gt;"",AI277&lt;&gt;"",AN277&lt;&gt;"",AS277&lt;&gt;"",AX277&lt;&gt;""),"['en']={"&amp;IF(W277&lt;&gt;"","'"&amp;W277&amp;"',","'',")&amp;IF(AC277&lt;&gt;"","'"&amp;AC277&amp;"',","'',")&amp;IF(AI277&lt;&gt;"","'"&amp;AI277&amp;"',","'',")&amp;IF(AN277&lt;&gt;"","'"&amp;AN277&amp;"',","'',")&amp;IF(AS277&lt;&gt;"","'"&amp;AS277&amp;"',","'',")&amp;IF(AX277&lt;&gt;"","'"&amp;AX277&amp;"',","'',")&amp;"},","")
        &amp; IF(OR(X277&lt;&gt;"",AD277&lt;&gt;"",AJ277&lt;&gt;"",AO277&lt;&gt;"",AT277&lt;&gt;"",AY277&lt;&gt;""),"['de']={"&amp;IF(X277&lt;&gt;"","'"&amp;X277&amp;"',","'',")&amp;IF(AD277&lt;&gt;"","'"&amp;AD277&amp;"',","'',")&amp;IF(AJ277&lt;&gt;"","'"&amp;AJ277&amp;"',","'',")&amp;IF(AO277&lt;&gt;"","'"&amp;AO277&amp;"',","'',")&amp;IF(AT277&lt;&gt;"","'"&amp;AT277&amp;"',","'',")&amp;IF(AY277&lt;&gt;"","'"&amp;AY277&amp;"',","'',")&amp;"},","")
     &amp; "}",""),"")),""),"")</f>
        <v>, dropMechanic={LIBSETS_DROP_MECHANIC_CRAFTED,LIBSETS_DROP_MECHANIC_CRAFTED}</v>
      </c>
      <c r="BG277" s="21" t="str">
        <f>IF(A277&lt;&gt;"",IF(F277&lt;&gt;"Not in the game (anymore)",
IF(OR(BA277&lt;&gt;"",BB277&lt;&gt;""),", addTooltip={" &amp; IF(BA277&lt;&gt;"","['en']='"&amp; BA277 &amp; "',","")  &amp; IF(AND(BA277&lt;&gt;"",BA277&lt;&gt;BB277), IF(BB277&lt;&gt;"","['de']='"&amp; BB277 &amp; "',",""),"") &amp; "},","")
&amp; "},"
&amp; IF(C277&lt;&gt;"",CONCATENATE(" --",C277," / ",B277,"   [",IF(R277&lt;&gt;"",R277,""),IF(AA277&lt;&gt;"",", "&amp;AA277,""),IF(AG277&lt;&gt;"",", "&amp;AG277,""),IF(AL277&lt;&gt;"",", "&amp;AL277,""),IF(AQ277&lt;&gt;"",", "&amp;AQ277,""),IF(AV277&lt;&gt;"",", "&amp;AV277,""),"]")),""),"")</f>
        <v>}, --Daedric Trickery / Daedrische Gaunerei   [Vvardenfell, Vvardenfell, Vvardenfell]</v>
      </c>
    </row>
    <row r="278" spans="1:59" x14ac:dyDescent="0.25">
      <c r="A278" s="5">
        <v>325</v>
      </c>
      <c r="B278" t="s">
        <v>1158</v>
      </c>
      <c r="C278" t="s">
        <v>1159</v>
      </c>
      <c r="D278" s="3">
        <f>A278</f>
        <v>325</v>
      </c>
      <c r="G278" s="8" t="s">
        <v>1474</v>
      </c>
      <c r="I278" t="s">
        <v>91</v>
      </c>
      <c r="J278" t="s">
        <v>91</v>
      </c>
      <c r="K278">
        <v>282</v>
      </c>
      <c r="L278">
        <v>282</v>
      </c>
      <c r="M278">
        <v>282</v>
      </c>
      <c r="N278">
        <v>6</v>
      </c>
      <c r="Q278" s="3">
        <f>IF(AND(G278&lt;&gt;"LIBSETS_SETTYPE_BATTLEGROUND",G278&lt;&gt;"LIBSETS_SETTYPE_SPECIAL"), IF(R278&lt;&gt;"",VLOOKUP(R278,'ESO zone constants'!$D$3:$H$10001,5,FALSE),""),"")</f>
        <v>849</v>
      </c>
      <c r="R278" t="str">
        <f>IF(AND(O278&lt;&gt;"",NOT(ISERROR(O278))),O278,
IF(AND(P278&lt;&gt;"",ISNUMBER(P278),P278&gt;0,NOT(ISNA(P278))),VLOOKUP(P278,'ESO zone constants'!$A$3:$D$9999,4,FALSE),
IF(AND(K278&lt;&gt;"",K278&gt;0,NOT(ISERROR(K278))),VLOOKUP(K278,'ESO dumped WayshrineInfo'!$K$3:$N$9994,4,FALSE),"")))</f>
        <v>Vvardenfell</v>
      </c>
      <c r="T278" s="19" t="str">
        <f>IF(AND(S278&lt;&gt;"",NOT(ISERROR(S278))),S278,IF(Q278&lt;&gt;"",IF(NOT(ISERROR(VLOOKUP(Q278,'ESO Dungeon constants'!$D$3:$H$9999,5,FALSE))),VLOOKUP(Q278,'ESO Dungeon constants'!$D$3:$I$9999,6,FALSE),VLOOKUP(Q278,'ESO zone constants'!$H$3:$K$9987,4,FALSE)),""))</f>
        <v>DLC_MORROWIND</v>
      </c>
      <c r="U278" s="3" t="str">
        <f>IF(T278&lt;&gt;"",VLOOKUP(T278,'LibSets constants'!$B$4:$C$1003,2,FALSE),"")</f>
        <v>Morrowind</v>
      </c>
      <c r="V278" s="33" t="s">
        <v>3359</v>
      </c>
      <c r="Y278" s="65"/>
      <c r="Z278" s="3">
        <f>IF(AND(G278&lt;&gt;"LIBSETS_SETTYPE_BATTLEGROUND",G278&lt;&gt;"LIBSETS_SETTYPE_SPECIAL"),
IF(AND(Y278&lt;&gt;"",ISNUMBER(Y278),NOT(ISNA(Y278))),Y278,
   IF(AND(L278&lt;&gt;"",ISNUMBER(L278),L278&gt;0,NOT(ISNA(L278))),VLOOKUP(L278,'ESO dumped WayshrineInfo'!$K$3:$L$9994,2,FALSE),"")
),"")</f>
        <v>849</v>
      </c>
      <c r="AA278" t="str">
        <f>IF(AND(Z278&lt;&gt;"",ISNUMBER(Z278),NOT(ISNA(Z278))),VLOOKUP(Z278,'ESO zone constants'!$A$3:$D$9999,4,FALSE),"")</f>
        <v>Vvardenfell</v>
      </c>
      <c r="AB278" s="33" t="s">
        <v>3359</v>
      </c>
      <c r="AC278" s="43"/>
      <c r="AD278" s="43"/>
      <c r="AE278" s="43"/>
      <c r="AF278" s="3">
        <f>IF(AND(G278&lt;&gt;"LIBSETS_SETTYPE_BATTLEGROUND",G278&lt;&gt;"LIBSETS_SETTYPE_SPECIAL"),
IF(AND(AE278&lt;&gt;"",ISNUMBER(AE278),NOT(ISNA(AE278))),AE278,
   IF(AND(M278&lt;&gt;"",ISNUMBER(M278),M278&gt;0,NOT(ISNA(M278))),VLOOKUP(M278,'ESO dumped WayshrineInfo'!$K$3:$L$9994,2,FALSE),"")
),"")</f>
        <v>849</v>
      </c>
      <c r="AG278" t="str">
        <f>IF(AND(AF278&lt;&gt;"",ISNUMBER(AF278),NOT(ISNA(AF278))),VLOOKUP(AF278,'ESO zone constants'!$A$3:$D$9999,4,FALSE),"")</f>
        <v>Vvardenfell</v>
      </c>
      <c r="AH278" s="44"/>
      <c r="AI278" s="43"/>
      <c r="AJ278" s="43"/>
      <c r="AK278" s="3" t="str">
        <f>IF(AND(G278&lt;&gt;"LIBSETS_SETTYPE_BATTLEGROUND",G278&lt;&gt;"LIBSETS_SETTYPE_SPECIAL"),IF(AL278&lt;&gt;"",VLOOKUP(AL278,'ESO zone constants'!$D$3:$H$4953,5,FALSE),""),"")</f>
        <v/>
      </c>
      <c r="AM278" s="44"/>
      <c r="AN278" s="43"/>
      <c r="AO278" s="43"/>
      <c r="AP278" s="3" t="str">
        <f>IF(AND(G278&lt;&gt;"LIBSETS_SETTYPE_BATTLEGROUND",G278&lt;&gt;"LIBSETS_SETTYPE_SPECIAL"),IF(AQ278&lt;&gt;"",VLOOKUP(AQ278,'ESO zone constants'!$D$3:$H$4953,5,FALSE),""),"")</f>
        <v/>
      </c>
      <c r="AR278" s="44"/>
      <c r="AS278" s="43"/>
      <c r="AT278" s="43"/>
      <c r="AU278" s="3" t="str">
        <f>IF(AND(G278&lt;&gt;"LIBSETS_SETTYPE_BATTLEGROUND",G278&lt;&gt;"LIBSETS_SETTYPE_SPECIAL"),IF(AV278&lt;&gt;"",VLOOKUP(AV278,'ESO zone constants'!$D$3:$H$4953,5,FALSE),""),"")</f>
        <v/>
      </c>
      <c r="AW278" s="44"/>
      <c r="AX278" s="43"/>
      <c r="AY278" s="43"/>
      <c r="AZ278" s="83" t="s">
        <v>2668</v>
      </c>
      <c r="BA278" s="83"/>
      <c r="BB278" s="83"/>
      <c r="BC278" s="21" t="str">
        <f>IF(A278="???","--","")&amp;IF(F278&lt;&gt;"Not in the game (anymore)",IF(A278&lt;&gt;"",CONCATENATE("[",A278,"] = {wayshrines={")&amp;IF(K278&lt;&gt;"",CONCATENATE(K278,","),"")&amp;IF(L278&lt;&gt;"",CONCATENATE(L278,","),"")&amp;IF(M278&lt;&gt;"",CONCATENATE(M278,","),"")&amp;CONCATENATE("}")&amp;IF(VALUE(N278)&gt;0,CONCATENATE(", traitsNeeded=",N278),"")&amp;CONCATENATE(", dlcId=",IF(T278&lt;&gt;"",T278,"DLC_BASE_GAME")),""),"")</f>
        <v>[325] = {wayshrines={282,282,282,}, traitsNeeded=6, dlcId=DLC_MORROWIND</v>
      </c>
      <c r="BD278" s="21" t="str">
        <f>IF(F278&lt;&gt;"Not in the game (anymore)",IF(A278&lt;&gt;"",IF(Q278&lt;&gt;"",CONCATENATE(", zoneIds={",Q278),"")&amp;IF(Z278&lt;&gt;"",CONCATENATE(",",Z278),"")&amp;IF(AF278&lt;&gt;"",CONCATENATE(",",AF278),"")&amp;IF(AK278&lt;&gt;"",CONCATENATE(",",AK278),"")&amp;IF(AP278&lt;&gt;"",CONCATENATE(",",AP278),"")&amp;IF(AU278&lt;&gt;"",CONCATENATE(",",AU278),"")&amp;IF(Q278&lt;&gt;"",CONCATENATE("}",""),"")&amp;IF(OR(I278="true",I278="false",I278&lt;&gt;""), CONCATENATE(", veteran=", I278), ""),""),"")</f>
        <v>, zoneIds={849,849,849}, veteran=false</v>
      </c>
      <c r="BE278" s="21" t="str">
        <f>IF(A278&lt;&gt;"",IF(F278&lt;&gt;"Not in the game (anymore)",IF(A278&lt;&gt;"",", setType="&amp;G278,"")&amp;IF(J278="true",", multiTrialSet=true",""),"")
&amp; IF(AND(H278&lt;&gt;"",ISNUMBER(H278)),", undauntedChestId=" &amp; H278,""),"")</f>
        <v>, setType=LIBSETS_SETTYPE_CRAFTED</v>
      </c>
      <c r="BF278" s="21" t="str">
        <f>IF(A278&lt;&gt;"",IF(F278&lt;&gt;"Not in the game (anymore)",IF(AZ278&lt;&gt;"",", isProcSetAllowedInPvP="&amp; AZ278,"")
&amp; IF(F278&lt;&gt;"Not in the game (anymore)",
  IF(V278&lt;&gt;"",", dropMechanic={"&amp;V278&amp;IF(AB278&lt;&gt;"",","&amp;AB278,"")&amp;IF(AH278&lt;&gt;"",","&amp;AH278,"")&amp;IF(AM278&lt;&gt;"",","&amp;AM278,"")&amp;IF(AR278&lt;&gt;"",","&amp;AR278,"")&amp;IF(AW278&lt;&gt;"",","&amp;AW278,"")&amp;"}"
     &amp;IF(OR(W278&lt;&gt;"",AC278&lt;&gt;"",AI278&lt;&gt;"",AN278&lt;&gt;"",AS278&lt;&gt;"",AX278&lt;&gt;"",X278&lt;&gt;"",AD278&lt;&gt;"",AJ278&lt;&gt;"",AO278&lt;&gt;"",AT278&lt;&gt;"",AY278&lt;&gt;""),", dropMechanicDropLocationNames={"
        &amp; IF(OR(W278&lt;&gt;"",AC278&lt;&gt;"",AI278&lt;&gt;"",AN278&lt;&gt;"",AS278&lt;&gt;"",AX278&lt;&gt;""),"['en']={"&amp;IF(W278&lt;&gt;"","'"&amp;W278&amp;"',","'',")&amp;IF(AC278&lt;&gt;"","'"&amp;AC278&amp;"',","'',")&amp;IF(AI278&lt;&gt;"","'"&amp;AI278&amp;"',","'',")&amp;IF(AN278&lt;&gt;"","'"&amp;AN278&amp;"',","'',")&amp;IF(AS278&lt;&gt;"","'"&amp;AS278&amp;"',","'',")&amp;IF(AX278&lt;&gt;"","'"&amp;AX278&amp;"',","'',")&amp;"},","")
        &amp; IF(OR(X278&lt;&gt;"",AD278&lt;&gt;"",AJ278&lt;&gt;"",AO278&lt;&gt;"",AT278&lt;&gt;"",AY278&lt;&gt;""),"['de']={"&amp;IF(X278&lt;&gt;"","'"&amp;X278&amp;"',","'',")&amp;IF(AD278&lt;&gt;"","'"&amp;AD278&amp;"',","'',")&amp;IF(AJ278&lt;&gt;"","'"&amp;AJ278&amp;"',","'',")&amp;IF(AO278&lt;&gt;"","'"&amp;AO278&amp;"',","'',")&amp;IF(AT278&lt;&gt;"","'"&amp;AT278&amp;"',","'',")&amp;IF(AY278&lt;&gt;"","'"&amp;AY278&amp;"',","'',")&amp;"},","")
     &amp; "}",""),"")),""),"")</f>
        <v>, isProcSetAllowedInPvP=1, dropMechanic={LIBSETS_DROP_MECHANIC_CRAFTED,LIBSETS_DROP_MECHANIC_CRAFTED}</v>
      </c>
      <c r="BG278" s="21" t="str">
        <f>IF(A278&lt;&gt;"",IF(F278&lt;&gt;"Not in the game (anymore)",
IF(OR(BA278&lt;&gt;"",BB278&lt;&gt;""),", addTooltip={" &amp; IF(BA278&lt;&gt;"","['en']='"&amp; BA278 &amp; "',","")  &amp; IF(AND(BA278&lt;&gt;"",BA278&lt;&gt;BB278), IF(BB278&lt;&gt;"","['de']='"&amp; BB278 &amp; "',",""),"") &amp; "},","")
&amp; "},"
&amp; IF(C278&lt;&gt;"",CONCATENATE(" --",C278," / ",B278,"   [",IF(R278&lt;&gt;"",R278,""),IF(AA278&lt;&gt;"",", "&amp;AA278,""),IF(AG278&lt;&gt;"",", "&amp;AG278,""),IF(AL278&lt;&gt;"",", "&amp;AL278,""),IF(AQ278&lt;&gt;"",", "&amp;AQ278,""),IF(AV278&lt;&gt;"",", "&amp;AV278,""),"]")),""),"")</f>
        <v>}, --Shacklebreaker / Kettensprenger   [Vvardenfell, Vvardenfell, Vvardenfell]</v>
      </c>
    </row>
    <row r="279" spans="1:59" x14ac:dyDescent="0.25">
      <c r="A279" s="12">
        <v>326</v>
      </c>
      <c r="B279" t="s">
        <v>1160</v>
      </c>
      <c r="C279" t="s">
        <v>2618</v>
      </c>
      <c r="D279" s="3">
        <f>A279</f>
        <v>326</v>
      </c>
      <c r="G279" s="8" t="s">
        <v>1473</v>
      </c>
      <c r="I279" t="s">
        <v>91</v>
      </c>
      <c r="J279" t="s">
        <v>91</v>
      </c>
      <c r="K279">
        <v>-1</v>
      </c>
      <c r="L279">
        <v>-1</v>
      </c>
      <c r="M279">
        <v>-1</v>
      </c>
      <c r="O279" s="65" t="s">
        <v>1514</v>
      </c>
      <c r="Q279" s="3" t="str">
        <f>IF(AND(G279&lt;&gt;"LIBSETS_SETTYPE_BATTLEGROUND",G279&lt;&gt;"LIBSETS_SETTYPE_SPECIAL"), IF(R279&lt;&gt;"",VLOOKUP(R279,'ESO zone constants'!$D$3:$H$10001,5,FALSE),""),"")</f>
        <v/>
      </c>
      <c r="R279" t="str">
        <f>IF(AND(O279&lt;&gt;"",NOT(ISERROR(O279))),O279,
IF(AND(P279&lt;&gt;"",ISNUMBER(P279),P279&gt;0,NOT(ISNA(P279))),VLOOKUP(P279,'ESO zone constants'!$A$3:$D$9999,4,FALSE),
IF(AND(K279&lt;&gt;"",K279&gt;0,NOT(ISERROR(K279))),VLOOKUP(K279,'ESO dumped WayshrineInfo'!$K$3:$N$9994,4,FALSE),"")))</f>
        <v>!Battleground</v>
      </c>
      <c r="T279" s="19" t="str">
        <f>IF(AND(S279&lt;&gt;"",NOT(ISERROR(S279))),S279,IF(Q279&lt;&gt;"",IF(NOT(ISERROR(VLOOKUP(Q279,'ESO Dungeon constants'!$D$3:$H$9999,5,FALSE))),VLOOKUP(Q279,'ESO Dungeon constants'!$D$3:$I$9999,6,FALSE),VLOOKUP(Q279,'ESO zone constants'!$H$3:$K$9987,4,FALSE)),""))</f>
        <v/>
      </c>
      <c r="U279" s="3" t="str">
        <f>IF(T279&lt;&gt;"",VLOOKUP(T279,'LibSets constants'!$B$4:$C$1003,2,FALSE),"")</f>
        <v/>
      </c>
      <c r="V279" s="33" t="s">
        <v>1576</v>
      </c>
      <c r="Y279" s="65"/>
      <c r="Z279" s="3" t="str">
        <f>IF(AND(G279&lt;&gt;"LIBSETS_SETTYPE_BATTLEGROUND",G279&lt;&gt;"LIBSETS_SETTYPE_SPECIAL"),
IF(AND(Y279&lt;&gt;"",ISNUMBER(Y279),NOT(ISNA(Y279))),Y279,
   IF(AND(L279&lt;&gt;"",ISNUMBER(L279),L279&gt;0,NOT(ISNA(L279))),VLOOKUP(L279,'ESO dumped WayshrineInfo'!$K$3:$L$9994,2,FALSE),"")
),"")</f>
        <v/>
      </c>
      <c r="AA279" t="str">
        <f>IF(AND(Z279&lt;&gt;"",ISNUMBER(Z279),NOT(ISNA(Z279))),VLOOKUP(Z279,'ESO zone constants'!$A$3:$D$9999,4,FALSE),"")</f>
        <v/>
      </c>
      <c r="AC279" s="43"/>
      <c r="AD279" s="43"/>
      <c r="AE279" s="43"/>
      <c r="AF279" s="3" t="str">
        <f>IF(AND(G279&lt;&gt;"LIBSETS_SETTYPE_BATTLEGROUND",G279&lt;&gt;"LIBSETS_SETTYPE_SPECIAL"),
IF(AND(AE279&lt;&gt;"",ISNUMBER(AE279),NOT(ISNA(AE279))),AE279,
   IF(AND(M279&lt;&gt;"",ISNUMBER(M279),M279&gt;0,NOT(ISNA(M279))),VLOOKUP(M279,'ESO dumped WayshrineInfo'!$K$3:$L$9994,2,FALSE),"")
),"")</f>
        <v/>
      </c>
      <c r="AG279" t="str">
        <f>IF(AND(AF279&lt;&gt;"",ISNUMBER(AF279),NOT(ISNA(AF279))),VLOOKUP(AF279,'ESO zone constants'!$A$3:$D$9999,4,FALSE),"")</f>
        <v/>
      </c>
      <c r="AH279" s="44"/>
      <c r="AI279" s="43"/>
      <c r="AJ279" s="43"/>
      <c r="AK279" s="3" t="str">
        <f>IF(AND(G279&lt;&gt;"LIBSETS_SETTYPE_BATTLEGROUND",G279&lt;&gt;"LIBSETS_SETTYPE_SPECIAL"),IF(AL279&lt;&gt;"",VLOOKUP(AL279,'ESO zone constants'!$D$3:$H$4953,5,FALSE),""),"")</f>
        <v/>
      </c>
      <c r="AM279" s="44"/>
      <c r="AN279" s="43"/>
      <c r="AO279" s="43"/>
      <c r="AP279" s="3" t="str">
        <f>IF(AND(G279&lt;&gt;"LIBSETS_SETTYPE_BATTLEGROUND",G279&lt;&gt;"LIBSETS_SETTYPE_SPECIAL"),IF(AQ279&lt;&gt;"",VLOOKUP(AQ279,'ESO zone constants'!$D$3:$H$4953,5,FALSE),""),"")</f>
        <v/>
      </c>
      <c r="AR279" s="44"/>
      <c r="AS279" s="43"/>
      <c r="AT279" s="43"/>
      <c r="AU279" s="3" t="str">
        <f>IF(AND(G279&lt;&gt;"LIBSETS_SETTYPE_BATTLEGROUND",G279&lt;&gt;"LIBSETS_SETTYPE_SPECIAL"),IF(AV279&lt;&gt;"",VLOOKUP(AV279,'ESO zone constants'!$D$3:$H$4953,5,FALSE),""),"")</f>
        <v/>
      </c>
      <c r="AW279" s="44"/>
      <c r="AX279" s="43"/>
      <c r="AY279" s="43"/>
      <c r="AZ279" s="83" t="s">
        <v>2667</v>
      </c>
      <c r="BA279" s="83"/>
      <c r="BB279" s="83"/>
      <c r="BC279" s="21" t="str">
        <f>IF(A279="???","--","")&amp;IF(F279&lt;&gt;"Not in the game (anymore)",IF(A279&lt;&gt;"",CONCATENATE("[",A279,"] = {wayshrines={")&amp;IF(K279&lt;&gt;"",CONCATENATE(K279,","),"")&amp;IF(L279&lt;&gt;"",CONCATENATE(L279,","),"")&amp;IF(M279&lt;&gt;"",CONCATENATE(M279,","),"")&amp;CONCATENATE("}")&amp;IF(VALUE(N279)&gt;0,CONCATENATE(", traitsNeeded=",N279),"")&amp;CONCATENATE(", dlcId=",IF(T279&lt;&gt;"",T279,"DLC_BASE_GAME")),""),"")</f>
        <v>[326] = {wayshrines={-1,-1,-1,}, dlcId=DLC_BASE_GAME</v>
      </c>
      <c r="BD279" s="21" t="str">
        <f>IF(F279&lt;&gt;"Not in the game (anymore)",IF(A279&lt;&gt;"",IF(Q279&lt;&gt;"",CONCATENATE(", zoneIds={",Q279),"")&amp;IF(Z279&lt;&gt;"",CONCATENATE(",",Z279),"")&amp;IF(AF279&lt;&gt;"",CONCATENATE(",",AF279),"")&amp;IF(AK279&lt;&gt;"",CONCATENATE(",",AK279),"")&amp;IF(AP279&lt;&gt;"",CONCATENATE(",",AP279),"")&amp;IF(AU279&lt;&gt;"",CONCATENATE(",",AU279),"")&amp;IF(Q279&lt;&gt;"",CONCATENATE("}",""),"")&amp;IF(OR(I279="true",I279="false",I279&lt;&gt;""), CONCATENATE(", veteran=", I279), ""),""),"")</f>
        <v>, veteran=false</v>
      </c>
      <c r="BE279" s="21" t="str">
        <f>IF(A279&lt;&gt;"",IF(F279&lt;&gt;"Not in the game (anymore)",IF(A279&lt;&gt;"",", setType="&amp;G279,"")&amp;IF(J279="true",", multiTrialSet=true",""),"")
&amp; IF(AND(H279&lt;&gt;"",ISNUMBER(H279)),", undauntedChestId=" &amp; H279,""),"")</f>
        <v>, setType=LIBSETS_SETTYPE_BATTLEGROUND</v>
      </c>
      <c r="BF279" s="21" t="str">
        <f>IF(A279&lt;&gt;"",IF(F279&lt;&gt;"Not in the game (anymore)",IF(AZ279&lt;&gt;"",", isProcSetAllowedInPvP="&amp; AZ279,"")
&amp; IF(F279&lt;&gt;"Not in the game (anymore)",
  IF(V279&lt;&gt;"",", dropMechanic={"&amp;V279&amp;IF(AB279&lt;&gt;"",","&amp;AB279,"")&amp;IF(AH279&lt;&gt;"",","&amp;AH279,"")&amp;IF(AM279&lt;&gt;"",","&amp;AM279,"")&amp;IF(AR279&lt;&gt;"",","&amp;AR279,"")&amp;IF(AW279&lt;&gt;"",","&amp;AW279,"")&amp;"}"
     &amp;IF(OR(W279&lt;&gt;"",AC279&lt;&gt;"",AI279&lt;&gt;"",AN279&lt;&gt;"",AS279&lt;&gt;"",AX279&lt;&gt;"",X279&lt;&gt;"",AD279&lt;&gt;"",AJ279&lt;&gt;"",AO279&lt;&gt;"",AT279&lt;&gt;"",AY279&lt;&gt;""),", dropMechanicDropLocationNames={"
        &amp; IF(OR(W279&lt;&gt;"",AC279&lt;&gt;"",AI279&lt;&gt;"",AN279&lt;&gt;"",AS279&lt;&gt;"",AX279&lt;&gt;""),"['en']={"&amp;IF(W279&lt;&gt;"","'"&amp;W279&amp;"',","'',")&amp;IF(AC279&lt;&gt;"","'"&amp;AC279&amp;"',","'',")&amp;IF(AI279&lt;&gt;"","'"&amp;AI279&amp;"',","'',")&amp;IF(AN279&lt;&gt;"","'"&amp;AN279&amp;"',","'',")&amp;IF(AS279&lt;&gt;"","'"&amp;AS279&amp;"',","'',")&amp;IF(AX279&lt;&gt;"","'"&amp;AX279&amp;"',","'',")&amp;"},","")
        &amp; IF(OR(X279&lt;&gt;"",AD279&lt;&gt;"",AJ279&lt;&gt;"",AO279&lt;&gt;"",AT279&lt;&gt;"",AY279&lt;&gt;""),"['de']={"&amp;IF(X279&lt;&gt;"","'"&amp;X279&amp;"',","'',")&amp;IF(AD279&lt;&gt;"","'"&amp;AD279&amp;"',","'',")&amp;IF(AJ279&lt;&gt;"","'"&amp;AJ279&amp;"',","'',")&amp;IF(AO279&lt;&gt;"","'"&amp;AO279&amp;"',","'',")&amp;IF(AT279&lt;&gt;"","'"&amp;AT279&amp;"',","'',")&amp;IF(AY279&lt;&gt;"","'"&amp;AY279&amp;"',","'',")&amp;"},","")
     &amp; "}",""),"")),""),"")</f>
        <v>, dropMechanic={LIBSETS_DROP_MECHANIC_BATTLEGROUND_REWARD}</v>
      </c>
      <c r="BG279" s="21" t="str">
        <f>IF(A279&lt;&gt;"",IF(F279&lt;&gt;"Not in the game (anymore)",
IF(OR(BA279&lt;&gt;"",BB279&lt;&gt;""),", addTooltip={" &amp; IF(BA279&lt;&gt;"","['en']='"&amp; BA279 &amp; "',","")  &amp; IF(AND(BA279&lt;&gt;"",BA279&lt;&gt;BB279), IF(BB279&lt;&gt;"","['de']='"&amp; BB279 &amp; "',",""),"") &amp; "},","")
&amp; "},"
&amp; IF(C279&lt;&gt;"",CONCATENATE(" --",C279," / ",B279,"   [",IF(R279&lt;&gt;"",R279,""),IF(AA279&lt;&gt;"",", "&amp;AA279,""),IF(AG279&lt;&gt;"",", "&amp;AG279,""),IF(AL279&lt;&gt;"",", "&amp;AL279,""),IF(AQ279&lt;&gt;"",", "&amp;AQ279,""),IF(AV279&lt;&gt;"",", "&amp;AV279,""),"]")),""),"")</f>
        <v>}, --Vanguard\'s Challenge / Vorhutdisput   [!Battleground]</v>
      </c>
    </row>
    <row r="280" spans="1:59" x14ac:dyDescent="0.25">
      <c r="A280" s="12">
        <v>327</v>
      </c>
      <c r="B280" t="s">
        <v>1161</v>
      </c>
      <c r="C280" t="s">
        <v>2619</v>
      </c>
      <c r="D280" s="3">
        <f>A280</f>
        <v>327</v>
      </c>
      <c r="G280" s="8" t="s">
        <v>1473</v>
      </c>
      <c r="I280" t="s">
        <v>91</v>
      </c>
      <c r="J280" t="s">
        <v>91</v>
      </c>
      <c r="K280">
        <v>-1</v>
      </c>
      <c r="L280">
        <v>-1</v>
      </c>
      <c r="M280">
        <v>-1</v>
      </c>
      <c r="O280" s="65" t="s">
        <v>1514</v>
      </c>
      <c r="Q280" s="3" t="str">
        <f>IF(AND(G280&lt;&gt;"LIBSETS_SETTYPE_BATTLEGROUND",G280&lt;&gt;"LIBSETS_SETTYPE_SPECIAL"), IF(R280&lt;&gt;"",VLOOKUP(R280,'ESO zone constants'!$D$3:$H$10001,5,FALSE),""),"")</f>
        <v/>
      </c>
      <c r="R280" t="str">
        <f>IF(AND(O280&lt;&gt;"",NOT(ISERROR(O280))),O280,
IF(AND(P280&lt;&gt;"",ISNUMBER(P280),P280&gt;0,NOT(ISNA(P280))),VLOOKUP(P280,'ESO zone constants'!$A$3:$D$9999,4,FALSE),
IF(AND(K280&lt;&gt;"",K280&gt;0,NOT(ISERROR(K280))),VLOOKUP(K280,'ESO dumped WayshrineInfo'!$K$3:$N$9994,4,FALSE),"")))</f>
        <v>!Battleground</v>
      </c>
      <c r="T280" s="19" t="str">
        <f>IF(AND(S280&lt;&gt;"",NOT(ISERROR(S280))),S280,IF(Q280&lt;&gt;"",IF(NOT(ISERROR(VLOOKUP(Q280,'ESO Dungeon constants'!$D$3:$H$9999,5,FALSE))),VLOOKUP(Q280,'ESO Dungeon constants'!$D$3:$I$9999,6,FALSE),VLOOKUP(Q280,'ESO zone constants'!$H$3:$K$9987,4,FALSE)),""))</f>
        <v/>
      </c>
      <c r="U280" s="3" t="str">
        <f>IF(T280&lt;&gt;"",VLOOKUP(T280,'LibSets constants'!$B$4:$C$1003,2,FALSE),"")</f>
        <v/>
      </c>
      <c r="V280" s="33" t="s">
        <v>1576</v>
      </c>
      <c r="Y280" s="65"/>
      <c r="Z280" s="3" t="str">
        <f>IF(AND(G280&lt;&gt;"LIBSETS_SETTYPE_BATTLEGROUND",G280&lt;&gt;"LIBSETS_SETTYPE_SPECIAL"),
IF(AND(Y280&lt;&gt;"",ISNUMBER(Y280),NOT(ISNA(Y280))),Y280,
   IF(AND(L280&lt;&gt;"",ISNUMBER(L280),L280&gt;0,NOT(ISNA(L280))),VLOOKUP(L280,'ESO dumped WayshrineInfo'!$K$3:$L$9994,2,FALSE),"")
),"")</f>
        <v/>
      </c>
      <c r="AA280" t="str">
        <f>IF(AND(Z280&lt;&gt;"",ISNUMBER(Z280),NOT(ISNA(Z280))),VLOOKUP(Z280,'ESO zone constants'!$A$3:$D$9999,4,FALSE),"")</f>
        <v/>
      </c>
      <c r="AF280" s="3" t="str">
        <f>IF(AND(G280&lt;&gt;"LIBSETS_SETTYPE_BATTLEGROUND",G280&lt;&gt;"LIBSETS_SETTYPE_SPECIAL"),
IF(AND(AE280&lt;&gt;"",ISNUMBER(AE280),NOT(ISNA(AE280))),AE280,
   IF(AND(M280&lt;&gt;"",ISNUMBER(M280),M280&gt;0,NOT(ISNA(M280))),VLOOKUP(M280,'ESO dumped WayshrineInfo'!$K$3:$L$9994,2,FALSE),"")
),"")</f>
        <v/>
      </c>
      <c r="AG280" t="str">
        <f>IF(AND(AF280&lt;&gt;"",ISNUMBER(AF280),NOT(ISNA(AF280))),VLOOKUP(AF280,'ESO zone constants'!$A$3:$D$9999,4,FALSE),"")</f>
        <v/>
      </c>
      <c r="AH280" s="44"/>
      <c r="AK280" s="3" t="str">
        <f>IF(AND(G280&lt;&gt;"LIBSETS_SETTYPE_BATTLEGROUND",G280&lt;&gt;"LIBSETS_SETTYPE_SPECIAL"),IF(AL280&lt;&gt;"",VLOOKUP(AL280,'ESO zone constants'!$D$3:$H$4953,5,FALSE),""),"")</f>
        <v/>
      </c>
      <c r="AM280" s="44"/>
      <c r="AP280" s="3" t="str">
        <f>IF(AND(G280&lt;&gt;"LIBSETS_SETTYPE_BATTLEGROUND",G280&lt;&gt;"LIBSETS_SETTYPE_SPECIAL"),IF(AQ280&lt;&gt;"",VLOOKUP(AQ280,'ESO zone constants'!$D$3:$H$4953,5,FALSE),""),"")</f>
        <v/>
      </c>
      <c r="AR280" s="44"/>
      <c r="AU280" s="3" t="str">
        <f>IF(AND(G280&lt;&gt;"LIBSETS_SETTYPE_BATTLEGROUND",G280&lt;&gt;"LIBSETS_SETTYPE_SPECIAL"),IF(AV280&lt;&gt;"",VLOOKUP(AV280,'ESO zone constants'!$D$3:$H$4953,5,FALSE),""),"")</f>
        <v/>
      </c>
      <c r="AW280" s="44"/>
      <c r="AZ280" s="83" t="s">
        <v>2667</v>
      </c>
      <c r="BA280" s="83"/>
      <c r="BB280" s="83"/>
      <c r="BC280" s="21" t="str">
        <f>IF(A280="???","--","")&amp;IF(F280&lt;&gt;"Not in the game (anymore)",IF(A280&lt;&gt;"",CONCATENATE("[",A280,"] = {wayshrines={")&amp;IF(K280&lt;&gt;"",CONCATENATE(K280,","),"")&amp;IF(L280&lt;&gt;"",CONCATENATE(L280,","),"")&amp;IF(M280&lt;&gt;"",CONCATENATE(M280,","),"")&amp;CONCATENATE("}")&amp;IF(VALUE(N280)&gt;0,CONCATENATE(", traitsNeeded=",N280),"")&amp;CONCATENATE(", dlcId=",IF(T280&lt;&gt;"",T280,"DLC_BASE_GAME")),""),"")</f>
        <v>[327] = {wayshrines={-1,-1,-1,}, dlcId=DLC_BASE_GAME</v>
      </c>
      <c r="BD280" s="21" t="str">
        <f>IF(F280&lt;&gt;"Not in the game (anymore)",IF(A280&lt;&gt;"",IF(Q280&lt;&gt;"",CONCATENATE(", zoneIds={",Q280),"")&amp;IF(Z280&lt;&gt;"",CONCATENATE(",",Z280),"")&amp;IF(AF280&lt;&gt;"",CONCATENATE(",",AF280),"")&amp;IF(AK280&lt;&gt;"",CONCATENATE(",",AK280),"")&amp;IF(AP280&lt;&gt;"",CONCATENATE(",",AP280),"")&amp;IF(AU280&lt;&gt;"",CONCATENATE(",",AU280),"")&amp;IF(Q280&lt;&gt;"",CONCATENATE("}",""),"")&amp;IF(OR(I280="true",I280="false",I280&lt;&gt;""), CONCATENATE(", veteran=", I280), ""),""),"")</f>
        <v>, veteran=false</v>
      </c>
      <c r="BE280" s="21" t="str">
        <f>IF(A280&lt;&gt;"",IF(F280&lt;&gt;"Not in the game (anymore)",IF(A280&lt;&gt;"",", setType="&amp;G280,"")&amp;IF(J280="true",", multiTrialSet=true",""),"")
&amp; IF(AND(H280&lt;&gt;"",ISNUMBER(H280)),", undauntedChestId=" &amp; H280,""),"")</f>
        <v>, setType=LIBSETS_SETTYPE_BATTLEGROUND</v>
      </c>
      <c r="BF280" s="21" t="str">
        <f>IF(A280&lt;&gt;"",IF(F280&lt;&gt;"Not in the game (anymore)",IF(AZ280&lt;&gt;"",", isProcSetAllowedInPvP="&amp; AZ280,"")
&amp; IF(F280&lt;&gt;"Not in the game (anymore)",
  IF(V280&lt;&gt;"",", dropMechanic={"&amp;V280&amp;IF(AB280&lt;&gt;"",","&amp;AB280,"")&amp;IF(AH280&lt;&gt;"",","&amp;AH280,"")&amp;IF(AM280&lt;&gt;"",","&amp;AM280,"")&amp;IF(AR280&lt;&gt;"",","&amp;AR280,"")&amp;IF(AW280&lt;&gt;"",","&amp;AW280,"")&amp;"}"
     &amp;IF(OR(W280&lt;&gt;"",AC280&lt;&gt;"",AI280&lt;&gt;"",AN280&lt;&gt;"",AS280&lt;&gt;"",AX280&lt;&gt;"",X280&lt;&gt;"",AD280&lt;&gt;"",AJ280&lt;&gt;"",AO280&lt;&gt;"",AT280&lt;&gt;"",AY280&lt;&gt;""),", dropMechanicDropLocationNames={"
        &amp; IF(OR(W280&lt;&gt;"",AC280&lt;&gt;"",AI280&lt;&gt;"",AN280&lt;&gt;"",AS280&lt;&gt;"",AX280&lt;&gt;""),"['en']={"&amp;IF(W280&lt;&gt;"","'"&amp;W280&amp;"',","'',")&amp;IF(AC280&lt;&gt;"","'"&amp;AC280&amp;"',","'',")&amp;IF(AI280&lt;&gt;"","'"&amp;AI280&amp;"',","'',")&amp;IF(AN280&lt;&gt;"","'"&amp;AN280&amp;"',","'',")&amp;IF(AS280&lt;&gt;"","'"&amp;AS280&amp;"',","'',")&amp;IF(AX280&lt;&gt;"","'"&amp;AX280&amp;"',","'',")&amp;"},","")
        &amp; IF(OR(X280&lt;&gt;"",AD280&lt;&gt;"",AJ280&lt;&gt;"",AO280&lt;&gt;"",AT280&lt;&gt;"",AY280&lt;&gt;""),"['de']={"&amp;IF(X280&lt;&gt;"","'"&amp;X280&amp;"',","'',")&amp;IF(AD280&lt;&gt;"","'"&amp;AD280&amp;"',","'',")&amp;IF(AJ280&lt;&gt;"","'"&amp;AJ280&amp;"',","'',")&amp;IF(AO280&lt;&gt;"","'"&amp;AO280&amp;"',","'',")&amp;IF(AT280&lt;&gt;"","'"&amp;AT280&amp;"',","'',")&amp;IF(AY280&lt;&gt;"","'"&amp;AY280&amp;"',","'',")&amp;"},","")
     &amp; "}",""),"")),""),"")</f>
        <v>, dropMechanic={LIBSETS_DROP_MECHANIC_BATTLEGROUND_REWARD}</v>
      </c>
      <c r="BG280" s="21" t="str">
        <f>IF(A280&lt;&gt;"",IF(F280&lt;&gt;"Not in the game (anymore)",
IF(OR(BA280&lt;&gt;"",BB280&lt;&gt;""),", addTooltip={" &amp; IF(BA280&lt;&gt;"","['en']='"&amp; BA280 &amp; "',","")  &amp; IF(AND(BA280&lt;&gt;"",BA280&lt;&gt;BB280), IF(BB280&lt;&gt;"","['de']='"&amp; BB280 &amp; "',",""),"") &amp; "},","")
&amp; "},"
&amp; IF(C280&lt;&gt;"",CONCATENATE(" --",C280," / ",B280,"   [",IF(R280&lt;&gt;"",R280,""),IF(AA280&lt;&gt;"",", "&amp;AA280,""),IF(AG280&lt;&gt;"",", "&amp;AG280,""),IF(AL280&lt;&gt;"",", "&amp;AL280,""),IF(AQ280&lt;&gt;"",", "&amp;AQ280,""),IF(AV280&lt;&gt;"",", "&amp;AV280,""),"]")),""),"")</f>
        <v>}, --Coward\'s Gear / Feiglingstracht   [!Battleground]</v>
      </c>
    </row>
    <row r="281" spans="1:59" x14ac:dyDescent="0.25">
      <c r="A281" s="12">
        <v>328</v>
      </c>
      <c r="B281" t="s">
        <v>1162</v>
      </c>
      <c r="C281" t="s">
        <v>1163</v>
      </c>
      <c r="D281" s="3">
        <f>A281</f>
        <v>328</v>
      </c>
      <c r="G281" s="8" t="s">
        <v>1473</v>
      </c>
      <c r="I281" t="s">
        <v>91</v>
      </c>
      <c r="J281" t="s">
        <v>91</v>
      </c>
      <c r="K281">
        <v>-1</v>
      </c>
      <c r="L281">
        <v>-1</v>
      </c>
      <c r="M281">
        <v>-1</v>
      </c>
      <c r="O281" s="65" t="s">
        <v>1514</v>
      </c>
      <c r="Q281" s="3" t="str">
        <f>IF(AND(G281&lt;&gt;"LIBSETS_SETTYPE_BATTLEGROUND",G281&lt;&gt;"LIBSETS_SETTYPE_SPECIAL"), IF(R281&lt;&gt;"",VLOOKUP(R281,'ESO zone constants'!$D$3:$H$10001,5,FALSE),""),"")</f>
        <v/>
      </c>
      <c r="R281" t="str">
        <f>IF(AND(O281&lt;&gt;"",NOT(ISERROR(O281))),O281,
IF(AND(P281&lt;&gt;"",ISNUMBER(P281),P281&gt;0,NOT(ISNA(P281))),VLOOKUP(P281,'ESO zone constants'!$A$3:$D$9999,4,FALSE),
IF(AND(K281&lt;&gt;"",K281&gt;0,NOT(ISERROR(K281))),VLOOKUP(K281,'ESO dumped WayshrineInfo'!$K$3:$N$9994,4,FALSE),"")))</f>
        <v>!Battleground</v>
      </c>
      <c r="T281" s="19" t="str">
        <f>IF(AND(S281&lt;&gt;"",NOT(ISERROR(S281))),S281,IF(Q281&lt;&gt;"",IF(NOT(ISERROR(VLOOKUP(Q281,'ESO Dungeon constants'!$D$3:$H$9999,5,FALSE))),VLOOKUP(Q281,'ESO Dungeon constants'!$D$3:$I$9999,6,FALSE),VLOOKUP(Q281,'ESO zone constants'!$H$3:$K$9987,4,FALSE)),""))</f>
        <v/>
      </c>
      <c r="U281" s="3" t="str">
        <f>IF(T281&lt;&gt;"",VLOOKUP(T281,'LibSets constants'!$B$4:$C$1003,2,FALSE),"")</f>
        <v/>
      </c>
      <c r="V281" s="33" t="s">
        <v>1576</v>
      </c>
      <c r="Y281" s="65"/>
      <c r="Z281" s="3" t="str">
        <f>IF(AND(G281&lt;&gt;"LIBSETS_SETTYPE_BATTLEGROUND",G281&lt;&gt;"LIBSETS_SETTYPE_SPECIAL"),
IF(AND(Y281&lt;&gt;"",ISNUMBER(Y281),NOT(ISNA(Y281))),Y281,
   IF(AND(L281&lt;&gt;"",ISNUMBER(L281),L281&gt;0,NOT(ISNA(L281))),VLOOKUP(L281,'ESO dumped WayshrineInfo'!$K$3:$L$9994,2,FALSE),"")
),"")</f>
        <v/>
      </c>
      <c r="AA281" t="str">
        <f>IF(AND(Z281&lt;&gt;"",ISNUMBER(Z281),NOT(ISNA(Z281))),VLOOKUP(Z281,'ESO zone constants'!$A$3:$D$9999,4,FALSE),"")</f>
        <v/>
      </c>
      <c r="AC281" s="43"/>
      <c r="AD281" s="43"/>
      <c r="AE281" s="43"/>
      <c r="AF281" s="3" t="str">
        <f>IF(AND(G281&lt;&gt;"LIBSETS_SETTYPE_BATTLEGROUND",G281&lt;&gt;"LIBSETS_SETTYPE_SPECIAL"),
IF(AND(AE281&lt;&gt;"",ISNUMBER(AE281),NOT(ISNA(AE281))),AE281,
   IF(AND(M281&lt;&gt;"",ISNUMBER(M281),M281&gt;0,NOT(ISNA(M281))),VLOOKUP(M281,'ESO dumped WayshrineInfo'!$K$3:$L$9994,2,FALSE),"")
),"")</f>
        <v/>
      </c>
      <c r="AG281" t="str">
        <f>IF(AND(AF281&lt;&gt;"",ISNUMBER(AF281),NOT(ISNA(AF281))),VLOOKUP(AF281,'ESO zone constants'!$A$3:$D$9999,4,FALSE),"")</f>
        <v/>
      </c>
      <c r="AH281" s="44"/>
      <c r="AI281" s="43"/>
      <c r="AJ281" s="43"/>
      <c r="AK281" s="3" t="str">
        <f>IF(AND(G281&lt;&gt;"LIBSETS_SETTYPE_BATTLEGROUND",G281&lt;&gt;"LIBSETS_SETTYPE_SPECIAL"),IF(AL281&lt;&gt;"",VLOOKUP(AL281,'ESO zone constants'!$D$3:$H$4953,5,FALSE),""),"")</f>
        <v/>
      </c>
      <c r="AM281" s="44"/>
      <c r="AN281" s="43"/>
      <c r="AO281" s="43"/>
      <c r="AP281" s="3" t="str">
        <f>IF(AND(G281&lt;&gt;"LIBSETS_SETTYPE_BATTLEGROUND",G281&lt;&gt;"LIBSETS_SETTYPE_SPECIAL"),IF(AQ281&lt;&gt;"",VLOOKUP(AQ281,'ESO zone constants'!$D$3:$H$4953,5,FALSE),""),"")</f>
        <v/>
      </c>
      <c r="AR281" s="44"/>
      <c r="AS281" s="43"/>
      <c r="AT281" s="43"/>
      <c r="AU281" s="3" t="str">
        <f>IF(AND(G281&lt;&gt;"LIBSETS_SETTYPE_BATTLEGROUND",G281&lt;&gt;"LIBSETS_SETTYPE_SPECIAL"),IF(AV281&lt;&gt;"",VLOOKUP(AV281,'ESO zone constants'!$D$3:$H$4953,5,FALSE),""),"")</f>
        <v/>
      </c>
      <c r="AW281" s="44"/>
      <c r="AX281" s="43"/>
      <c r="AY281" s="43"/>
      <c r="AZ281" s="83" t="s">
        <v>2667</v>
      </c>
      <c r="BA281" s="83"/>
      <c r="BB281" s="83"/>
      <c r="BC281" s="21" t="str">
        <f>IF(A281="???","--","")&amp;IF(F281&lt;&gt;"Not in the game (anymore)",IF(A281&lt;&gt;"",CONCATENATE("[",A281,"] = {wayshrines={")&amp;IF(K281&lt;&gt;"",CONCATENATE(K281,","),"")&amp;IF(L281&lt;&gt;"",CONCATENATE(L281,","),"")&amp;IF(M281&lt;&gt;"",CONCATENATE(M281,","),"")&amp;CONCATENATE("}")&amp;IF(VALUE(N281)&gt;0,CONCATENATE(", traitsNeeded=",N281),"")&amp;CONCATENATE(", dlcId=",IF(T281&lt;&gt;"",T281,"DLC_BASE_GAME")),""),"")</f>
        <v>[328] = {wayshrines={-1,-1,-1,}, dlcId=DLC_BASE_GAME</v>
      </c>
      <c r="BD281" s="21" t="str">
        <f>IF(F281&lt;&gt;"Not in the game (anymore)",IF(A281&lt;&gt;"",IF(Q281&lt;&gt;"",CONCATENATE(", zoneIds={",Q281),"")&amp;IF(Z281&lt;&gt;"",CONCATENATE(",",Z281),"")&amp;IF(AF281&lt;&gt;"",CONCATENATE(",",AF281),"")&amp;IF(AK281&lt;&gt;"",CONCATENATE(",",AK281),"")&amp;IF(AP281&lt;&gt;"",CONCATENATE(",",AP281),"")&amp;IF(AU281&lt;&gt;"",CONCATENATE(",",AU281),"")&amp;IF(Q281&lt;&gt;"",CONCATENATE("}",""),"")&amp;IF(OR(I281="true",I281="false",I281&lt;&gt;""), CONCATENATE(", veteran=", I281), ""),""),"")</f>
        <v>, veteran=false</v>
      </c>
      <c r="BE281" s="21" t="str">
        <f>IF(A281&lt;&gt;"",IF(F281&lt;&gt;"Not in the game (anymore)",IF(A281&lt;&gt;"",", setType="&amp;G281,"")&amp;IF(J281="true",", multiTrialSet=true",""),"")
&amp; IF(AND(H281&lt;&gt;"",ISNUMBER(H281)),", undauntedChestId=" &amp; H281,""),"")</f>
        <v>, setType=LIBSETS_SETTYPE_BATTLEGROUND</v>
      </c>
      <c r="BF281" s="21" t="str">
        <f>IF(A281&lt;&gt;"",IF(F281&lt;&gt;"Not in the game (anymore)",IF(AZ281&lt;&gt;"",", isProcSetAllowedInPvP="&amp; AZ281,"")
&amp; IF(F281&lt;&gt;"Not in the game (anymore)",
  IF(V281&lt;&gt;"",", dropMechanic={"&amp;V281&amp;IF(AB281&lt;&gt;"",","&amp;AB281,"")&amp;IF(AH281&lt;&gt;"",","&amp;AH281,"")&amp;IF(AM281&lt;&gt;"",","&amp;AM281,"")&amp;IF(AR281&lt;&gt;"",","&amp;AR281,"")&amp;IF(AW281&lt;&gt;"",","&amp;AW281,"")&amp;"}"
     &amp;IF(OR(W281&lt;&gt;"",AC281&lt;&gt;"",AI281&lt;&gt;"",AN281&lt;&gt;"",AS281&lt;&gt;"",AX281&lt;&gt;"",X281&lt;&gt;"",AD281&lt;&gt;"",AJ281&lt;&gt;"",AO281&lt;&gt;"",AT281&lt;&gt;"",AY281&lt;&gt;""),", dropMechanicDropLocationNames={"
        &amp; IF(OR(W281&lt;&gt;"",AC281&lt;&gt;"",AI281&lt;&gt;"",AN281&lt;&gt;"",AS281&lt;&gt;"",AX281&lt;&gt;""),"['en']={"&amp;IF(W281&lt;&gt;"","'"&amp;W281&amp;"',","'',")&amp;IF(AC281&lt;&gt;"","'"&amp;AC281&amp;"',","'',")&amp;IF(AI281&lt;&gt;"","'"&amp;AI281&amp;"',","'',")&amp;IF(AN281&lt;&gt;"","'"&amp;AN281&amp;"',","'',")&amp;IF(AS281&lt;&gt;"","'"&amp;AS281&amp;"',","'',")&amp;IF(AX281&lt;&gt;"","'"&amp;AX281&amp;"',","'',")&amp;"},","")
        &amp; IF(OR(X281&lt;&gt;"",AD281&lt;&gt;"",AJ281&lt;&gt;"",AO281&lt;&gt;"",AT281&lt;&gt;"",AY281&lt;&gt;""),"['de']={"&amp;IF(X281&lt;&gt;"","'"&amp;X281&amp;"',","'',")&amp;IF(AD281&lt;&gt;"","'"&amp;AD281&amp;"',","'',")&amp;IF(AJ281&lt;&gt;"","'"&amp;AJ281&amp;"',","'',")&amp;IF(AO281&lt;&gt;"","'"&amp;AO281&amp;"',","'',")&amp;IF(AT281&lt;&gt;"","'"&amp;AT281&amp;"',","'',")&amp;IF(AY281&lt;&gt;"","'"&amp;AY281&amp;"',","'',")&amp;"},","")
     &amp; "}",""),"")),""),"")</f>
        <v>, dropMechanic={LIBSETS_DROP_MECHANIC_BATTLEGROUND_REWARD}</v>
      </c>
      <c r="BG281" s="21" t="str">
        <f>IF(A281&lt;&gt;"",IF(F281&lt;&gt;"Not in the game (anymore)",
IF(OR(BA281&lt;&gt;"",BB281&lt;&gt;""),", addTooltip={" &amp; IF(BA281&lt;&gt;"","['en']='"&amp; BA281 &amp; "',","")  &amp; IF(AND(BA281&lt;&gt;"",BA281&lt;&gt;BB281), IF(BB281&lt;&gt;"","['de']='"&amp; BB281 &amp; "',",""),"") &amp; "},","")
&amp; "},"
&amp; IF(C281&lt;&gt;"",CONCATENATE(" --",C281," / ",B281,"   [",IF(R281&lt;&gt;"",R281,""),IF(AA281&lt;&gt;"",", "&amp;AA281,""),IF(AG281&lt;&gt;"",", "&amp;AG281,""),IF(AL281&lt;&gt;"",", "&amp;AL281,""),IF(AQ281&lt;&gt;"",", "&amp;AQ281,""),IF(AV281&lt;&gt;"",", "&amp;AV281,""),"]")),""),"")</f>
        <v>}, --Knight Slayer / Ritterschlächter   [!Battleground]</v>
      </c>
    </row>
    <row r="282" spans="1:59" x14ac:dyDescent="0.25">
      <c r="A282" s="12">
        <v>329</v>
      </c>
      <c r="B282" t="s">
        <v>1164</v>
      </c>
      <c r="C282" t="s">
        <v>2620</v>
      </c>
      <c r="D282" s="3">
        <f>A282</f>
        <v>329</v>
      </c>
      <c r="G282" s="8" t="s">
        <v>1473</v>
      </c>
      <c r="I282" t="s">
        <v>91</v>
      </c>
      <c r="J282" t="s">
        <v>91</v>
      </c>
      <c r="K282">
        <v>-1</v>
      </c>
      <c r="L282">
        <v>-1</v>
      </c>
      <c r="M282">
        <v>-1</v>
      </c>
      <c r="O282" s="65" t="s">
        <v>1514</v>
      </c>
      <c r="Q282" s="3" t="str">
        <f>IF(AND(G282&lt;&gt;"LIBSETS_SETTYPE_BATTLEGROUND",G282&lt;&gt;"LIBSETS_SETTYPE_SPECIAL"), IF(R282&lt;&gt;"",VLOOKUP(R282,'ESO zone constants'!$D$3:$H$10001,5,FALSE),""),"")</f>
        <v/>
      </c>
      <c r="R282" t="str">
        <f>IF(AND(O282&lt;&gt;"",NOT(ISERROR(O282))),O282,
IF(AND(P282&lt;&gt;"",ISNUMBER(P282),P282&gt;0,NOT(ISNA(P282))),VLOOKUP(P282,'ESO zone constants'!$A$3:$D$9999,4,FALSE),
IF(AND(K282&lt;&gt;"",K282&gt;0,NOT(ISERROR(K282))),VLOOKUP(K282,'ESO dumped WayshrineInfo'!$K$3:$N$9994,4,FALSE),"")))</f>
        <v>!Battleground</v>
      </c>
      <c r="T282" s="19" t="str">
        <f>IF(AND(S282&lt;&gt;"",NOT(ISERROR(S282))),S282,IF(Q282&lt;&gt;"",IF(NOT(ISERROR(VLOOKUP(Q282,'ESO Dungeon constants'!$D$3:$H$9999,5,FALSE))),VLOOKUP(Q282,'ESO Dungeon constants'!$D$3:$I$9999,6,FALSE),VLOOKUP(Q282,'ESO zone constants'!$H$3:$K$9987,4,FALSE)),""))</f>
        <v/>
      </c>
      <c r="U282" s="3" t="str">
        <f>IF(T282&lt;&gt;"",VLOOKUP(T282,'LibSets constants'!$B$4:$C$1003,2,FALSE),"")</f>
        <v/>
      </c>
      <c r="V282" s="33" t="s">
        <v>1576</v>
      </c>
      <c r="Y282" s="65"/>
      <c r="Z282" s="3" t="str">
        <f>IF(AND(G282&lt;&gt;"LIBSETS_SETTYPE_BATTLEGROUND",G282&lt;&gt;"LIBSETS_SETTYPE_SPECIAL"),
IF(AND(Y282&lt;&gt;"",ISNUMBER(Y282),NOT(ISNA(Y282))),Y282,
   IF(AND(L282&lt;&gt;"",ISNUMBER(L282),L282&gt;0,NOT(ISNA(L282))),VLOOKUP(L282,'ESO dumped WayshrineInfo'!$K$3:$L$9994,2,FALSE),"")
),"")</f>
        <v/>
      </c>
      <c r="AA282" t="str">
        <f>IF(AND(Z282&lt;&gt;"",ISNUMBER(Z282),NOT(ISNA(Z282))),VLOOKUP(Z282,'ESO zone constants'!$A$3:$D$9999,4,FALSE),"")</f>
        <v/>
      </c>
      <c r="AE282" s="43"/>
      <c r="AF282" s="3" t="str">
        <f>IF(AND(G282&lt;&gt;"LIBSETS_SETTYPE_BATTLEGROUND",G282&lt;&gt;"LIBSETS_SETTYPE_SPECIAL"),
IF(AND(AE282&lt;&gt;"",ISNUMBER(AE282),NOT(ISNA(AE282))),AE282,
   IF(AND(M282&lt;&gt;"",ISNUMBER(M282),M282&gt;0,NOT(ISNA(M282))),VLOOKUP(M282,'ESO dumped WayshrineInfo'!$K$3:$L$9994,2,FALSE),"")
),"")</f>
        <v/>
      </c>
      <c r="AG282" t="str">
        <f>IF(AND(AF282&lt;&gt;"",ISNUMBER(AF282),NOT(ISNA(AF282))),VLOOKUP(AF282,'ESO zone constants'!$A$3:$D$9999,4,FALSE),"")</f>
        <v/>
      </c>
      <c r="AH282" s="44"/>
      <c r="AK282" s="3" t="str">
        <f>IF(AND(G282&lt;&gt;"LIBSETS_SETTYPE_BATTLEGROUND",G282&lt;&gt;"LIBSETS_SETTYPE_SPECIAL"),IF(AL282&lt;&gt;"",VLOOKUP(AL282,'ESO zone constants'!$D$3:$H$4953,5,FALSE),""),"")</f>
        <v/>
      </c>
      <c r="AM282" s="44"/>
      <c r="AP282" s="3" t="str">
        <f>IF(AND(G282&lt;&gt;"LIBSETS_SETTYPE_BATTLEGROUND",G282&lt;&gt;"LIBSETS_SETTYPE_SPECIAL"),IF(AQ282&lt;&gt;"",VLOOKUP(AQ282,'ESO zone constants'!$D$3:$H$4953,5,FALSE),""),"")</f>
        <v/>
      </c>
      <c r="AR282" s="44"/>
      <c r="AU282" s="3" t="str">
        <f>IF(AND(G282&lt;&gt;"LIBSETS_SETTYPE_BATTLEGROUND",G282&lt;&gt;"LIBSETS_SETTYPE_SPECIAL"),IF(AV282&lt;&gt;"",VLOOKUP(AV282,'ESO zone constants'!$D$3:$H$4953,5,FALSE),""),"")</f>
        <v/>
      </c>
      <c r="AW282" s="44"/>
      <c r="AZ282" s="83" t="s">
        <v>2667</v>
      </c>
      <c r="BA282" s="83"/>
      <c r="BB282" s="83"/>
      <c r="BC282" s="21" t="str">
        <f>IF(A282="???","--","")&amp;IF(F282&lt;&gt;"Not in the game (anymore)",IF(A282&lt;&gt;"",CONCATENATE("[",A282,"] = {wayshrines={")&amp;IF(K282&lt;&gt;"",CONCATENATE(K282,","),"")&amp;IF(L282&lt;&gt;"",CONCATENATE(L282,","),"")&amp;IF(M282&lt;&gt;"",CONCATENATE(M282,","),"")&amp;CONCATENATE("}")&amp;IF(VALUE(N282)&gt;0,CONCATENATE(", traitsNeeded=",N282),"")&amp;CONCATENATE(", dlcId=",IF(T282&lt;&gt;"",T282,"DLC_BASE_GAME")),""),"")</f>
        <v>[329] = {wayshrines={-1,-1,-1,}, dlcId=DLC_BASE_GAME</v>
      </c>
      <c r="BD282" s="21" t="str">
        <f>IF(F282&lt;&gt;"Not in the game (anymore)",IF(A282&lt;&gt;"",IF(Q282&lt;&gt;"",CONCATENATE(", zoneIds={",Q282),"")&amp;IF(Z282&lt;&gt;"",CONCATENATE(",",Z282),"")&amp;IF(AF282&lt;&gt;"",CONCATENATE(",",AF282),"")&amp;IF(AK282&lt;&gt;"",CONCATENATE(",",AK282),"")&amp;IF(AP282&lt;&gt;"",CONCATENATE(",",AP282),"")&amp;IF(AU282&lt;&gt;"",CONCATENATE(",",AU282),"")&amp;IF(Q282&lt;&gt;"",CONCATENATE("}",""),"")&amp;IF(OR(I282="true",I282="false",I282&lt;&gt;""), CONCATENATE(", veteran=", I282), ""),""),"")</f>
        <v>, veteran=false</v>
      </c>
      <c r="BE282" s="21" t="str">
        <f>IF(A282&lt;&gt;"",IF(F282&lt;&gt;"Not in the game (anymore)",IF(A282&lt;&gt;"",", setType="&amp;G282,"")&amp;IF(J282="true",", multiTrialSet=true",""),"")
&amp; IF(AND(H282&lt;&gt;"",ISNUMBER(H282)),", undauntedChestId=" &amp; H282,""),"")</f>
        <v>, setType=LIBSETS_SETTYPE_BATTLEGROUND</v>
      </c>
      <c r="BF282" s="21" t="str">
        <f>IF(A282&lt;&gt;"",IF(F282&lt;&gt;"Not in the game (anymore)",IF(AZ282&lt;&gt;"",", isProcSetAllowedInPvP="&amp; AZ282,"")
&amp; IF(F282&lt;&gt;"Not in the game (anymore)",
  IF(V282&lt;&gt;"",", dropMechanic={"&amp;V282&amp;IF(AB282&lt;&gt;"",","&amp;AB282,"")&amp;IF(AH282&lt;&gt;"",","&amp;AH282,"")&amp;IF(AM282&lt;&gt;"",","&amp;AM282,"")&amp;IF(AR282&lt;&gt;"",","&amp;AR282,"")&amp;IF(AW282&lt;&gt;"",","&amp;AW282,"")&amp;"}"
     &amp;IF(OR(W282&lt;&gt;"",AC282&lt;&gt;"",AI282&lt;&gt;"",AN282&lt;&gt;"",AS282&lt;&gt;"",AX282&lt;&gt;"",X282&lt;&gt;"",AD282&lt;&gt;"",AJ282&lt;&gt;"",AO282&lt;&gt;"",AT282&lt;&gt;"",AY282&lt;&gt;""),", dropMechanicDropLocationNames={"
        &amp; IF(OR(W282&lt;&gt;"",AC282&lt;&gt;"",AI282&lt;&gt;"",AN282&lt;&gt;"",AS282&lt;&gt;"",AX282&lt;&gt;""),"['en']={"&amp;IF(W282&lt;&gt;"","'"&amp;W282&amp;"',","'',")&amp;IF(AC282&lt;&gt;"","'"&amp;AC282&amp;"',","'',")&amp;IF(AI282&lt;&gt;"","'"&amp;AI282&amp;"',","'',")&amp;IF(AN282&lt;&gt;"","'"&amp;AN282&amp;"',","'',")&amp;IF(AS282&lt;&gt;"","'"&amp;AS282&amp;"',","'',")&amp;IF(AX282&lt;&gt;"","'"&amp;AX282&amp;"',","'',")&amp;"},","")
        &amp; IF(OR(X282&lt;&gt;"",AD282&lt;&gt;"",AJ282&lt;&gt;"",AO282&lt;&gt;"",AT282&lt;&gt;"",AY282&lt;&gt;""),"['de']={"&amp;IF(X282&lt;&gt;"","'"&amp;X282&amp;"',","'',")&amp;IF(AD282&lt;&gt;"","'"&amp;AD282&amp;"',","'',")&amp;IF(AJ282&lt;&gt;"","'"&amp;AJ282&amp;"',","'',")&amp;IF(AO282&lt;&gt;"","'"&amp;AO282&amp;"',","'',")&amp;IF(AT282&lt;&gt;"","'"&amp;AT282&amp;"',","'',")&amp;IF(AY282&lt;&gt;"","'"&amp;AY282&amp;"',","'',")&amp;"},","")
     &amp; "}",""),"")),""),"")</f>
        <v>, dropMechanic={LIBSETS_DROP_MECHANIC_BATTLEGROUND_REWARD}</v>
      </c>
      <c r="BG282" s="21" t="str">
        <f>IF(A282&lt;&gt;"",IF(F282&lt;&gt;"Not in the game (anymore)",
IF(OR(BA282&lt;&gt;"",BB282&lt;&gt;""),", addTooltip={" &amp; IF(BA282&lt;&gt;"","['en']='"&amp; BA282 &amp; "',","")  &amp; IF(AND(BA282&lt;&gt;"",BA282&lt;&gt;BB282), IF(BB282&lt;&gt;"","['de']='"&amp; BB282 &amp; "',",""),"") &amp; "},","")
&amp; "},"
&amp; IF(C282&lt;&gt;"",CONCATENATE(" --",C282," / ",B282,"   [",IF(R282&lt;&gt;"",R282,""),IF(AA282&lt;&gt;"",", "&amp;AA282,""),IF(AG282&lt;&gt;"",", "&amp;AG282,""),IF(AL282&lt;&gt;"",", "&amp;AL282,""),IF(AQ282&lt;&gt;"",", "&amp;AQ282,""),IF(AV282&lt;&gt;"",", "&amp;AV282,""),"]")),""),"")</f>
        <v>}, --Wizard\'s Riposte / Zaubererreplik   [!Battleground]</v>
      </c>
    </row>
    <row r="283" spans="1:59" x14ac:dyDescent="0.25">
      <c r="A283" s="12">
        <v>330</v>
      </c>
      <c r="B283" t="s">
        <v>1165</v>
      </c>
      <c r="C283" t="s">
        <v>1166</v>
      </c>
      <c r="D283" s="3">
        <f>A283</f>
        <v>330</v>
      </c>
      <c r="G283" s="8" t="s">
        <v>1481</v>
      </c>
      <c r="I283" t="s">
        <v>91</v>
      </c>
      <c r="J283" t="s">
        <v>91</v>
      </c>
      <c r="K283">
        <v>331</v>
      </c>
      <c r="L283">
        <v>331</v>
      </c>
      <c r="M283">
        <v>331</v>
      </c>
      <c r="O283" s="65" t="s">
        <v>640</v>
      </c>
      <c r="Q283" s="3">
        <f>IF(AND(G283&lt;&gt;"LIBSETS_SETTYPE_BATTLEGROUND",G283&lt;&gt;"LIBSETS_SETTYPE_SPECIAL"), IF(R283&lt;&gt;"",VLOOKUP(R283,'ESO zone constants'!$D$3:$H$10001,5,FALSE),""),"")</f>
        <v>975</v>
      </c>
      <c r="R283" t="str">
        <f>IF(AND(O283&lt;&gt;"",NOT(ISERROR(O283))),O283,
IF(AND(P283&lt;&gt;"",ISNUMBER(P283),P283&gt;0,NOT(ISNA(P283))),VLOOKUP(P283,'ESO zone constants'!$A$3:$D$9999,4,FALSE),
IF(AND(K283&lt;&gt;"",K283&gt;0,NOT(ISERROR(K283))),VLOOKUP(K283,'ESO dumped WayshrineInfo'!$K$3:$N$9994,4,FALSE),"")))</f>
        <v>Halls of Fabrication</v>
      </c>
      <c r="T283" s="19" t="str">
        <f>IF(AND(S283&lt;&gt;"",NOT(ISERROR(S283))),S283,IF(Q283&lt;&gt;"",IF(NOT(ISERROR(VLOOKUP(Q283,'ESO Dungeon constants'!$D$3:$H$9999,5,FALSE))),VLOOKUP(Q283,'ESO Dungeon constants'!$D$3:$I$9999,6,FALSE),VLOOKUP(Q283,'ESO zone constants'!$H$3:$K$9987,4,FALSE)),""))</f>
        <v>DLC_CLOCKWORK_CITY</v>
      </c>
      <c r="U283" s="3" t="str">
        <f>IF(T283&lt;&gt;"",VLOOKUP(T283,'LibSets constants'!$B$4:$C$1003,2,FALSE),"")</f>
        <v>Clockwork City</v>
      </c>
      <c r="V283" s="33" t="s">
        <v>3337</v>
      </c>
      <c r="Y283" s="65"/>
      <c r="Z283" s="3">
        <f>IF(AND(G283&lt;&gt;"LIBSETS_SETTYPE_BATTLEGROUND",G283&lt;&gt;"LIBSETS_SETTYPE_SPECIAL"),
IF(AND(Y283&lt;&gt;"",ISNUMBER(Y283),NOT(ISNA(Y283))),Y283,
   IF(AND(L283&lt;&gt;"",ISNUMBER(L283),L283&gt;0,NOT(ISNA(L283))),VLOOKUP(L283,'ESO dumped WayshrineInfo'!$K$3:$L$9994,2,FALSE),"")
),"")</f>
        <v>849</v>
      </c>
      <c r="AA283" t="str">
        <f>IF(AND(Z283&lt;&gt;"",ISNUMBER(Z283),NOT(ISNA(Z283))),VLOOKUP(Z283,'ESO zone constants'!$A$3:$D$9999,4,FALSE),"")</f>
        <v>Vvardenfell</v>
      </c>
      <c r="AC283" s="39"/>
      <c r="AD283" s="39"/>
      <c r="AE283" s="39"/>
      <c r="AF283" s="3">
        <f>IF(AND(G283&lt;&gt;"LIBSETS_SETTYPE_BATTLEGROUND",G283&lt;&gt;"LIBSETS_SETTYPE_SPECIAL"),
IF(AND(AE283&lt;&gt;"",ISNUMBER(AE283),NOT(ISNA(AE283))),AE283,
   IF(AND(M283&lt;&gt;"",ISNUMBER(M283),M283&gt;0,NOT(ISNA(M283))),VLOOKUP(M283,'ESO dumped WayshrineInfo'!$K$3:$L$9994,2,FALSE),"")
),"")</f>
        <v>849</v>
      </c>
      <c r="AG283" t="str">
        <f>IF(AND(AF283&lt;&gt;"",ISNUMBER(AF283),NOT(ISNA(AF283))),VLOOKUP(AF283,'ESO zone constants'!$A$3:$D$9999,4,FALSE),"")</f>
        <v>Vvardenfell</v>
      </c>
      <c r="AH283" s="44"/>
      <c r="AI283" s="39"/>
      <c r="AJ283" s="39"/>
      <c r="AK283" s="3" t="str">
        <f>IF(AND(G283&lt;&gt;"LIBSETS_SETTYPE_BATTLEGROUND",G283&lt;&gt;"LIBSETS_SETTYPE_SPECIAL"),IF(AL283&lt;&gt;"",VLOOKUP(AL283,'ESO zone constants'!$D$3:$H$4953,5,FALSE),""),"")</f>
        <v/>
      </c>
      <c r="AM283" s="44"/>
      <c r="AN283" s="39"/>
      <c r="AO283" s="39"/>
      <c r="AP283" s="3" t="str">
        <f>IF(AND(G283&lt;&gt;"LIBSETS_SETTYPE_BATTLEGROUND",G283&lt;&gt;"LIBSETS_SETTYPE_SPECIAL"),IF(AQ283&lt;&gt;"",VLOOKUP(AQ283,'ESO zone constants'!$D$3:$H$4953,5,FALSE),""),"")</f>
        <v/>
      </c>
      <c r="AR283" s="44"/>
      <c r="AS283" s="39"/>
      <c r="AT283" s="39"/>
      <c r="AU283" s="3" t="str">
        <f>IF(AND(G283&lt;&gt;"LIBSETS_SETTYPE_BATTLEGROUND",G283&lt;&gt;"LIBSETS_SETTYPE_SPECIAL"),IF(AV283&lt;&gt;"",VLOOKUP(AV283,'ESO zone constants'!$D$3:$H$4953,5,FALSE),""),"")</f>
        <v/>
      </c>
      <c r="AW283" s="44"/>
      <c r="AX283" s="39"/>
      <c r="AY283" s="39"/>
      <c r="AZ283" s="83" t="s">
        <v>2667</v>
      </c>
      <c r="BA283" s="83"/>
      <c r="BB283" s="83"/>
      <c r="BC283" s="21" t="str">
        <f>IF(A283="???","--","")&amp;IF(F283&lt;&gt;"Not in the game (anymore)",IF(A283&lt;&gt;"",CONCATENATE("[",A283,"] = {wayshrines={")&amp;IF(K283&lt;&gt;"",CONCATENATE(K283,","),"")&amp;IF(L283&lt;&gt;"",CONCATENATE(L283,","),"")&amp;IF(M283&lt;&gt;"",CONCATENATE(M283,","),"")&amp;CONCATENATE("}")&amp;IF(VALUE(N283)&gt;0,CONCATENATE(", traitsNeeded=",N283),"")&amp;CONCATENATE(", dlcId=",IF(T283&lt;&gt;"",T283,"DLC_BASE_GAME")),""),"")</f>
        <v>[330] = {wayshrines={331,331,331,}, dlcId=DLC_CLOCKWORK_CITY</v>
      </c>
      <c r="BD283" s="21" t="str">
        <f>IF(F283&lt;&gt;"Not in the game (anymore)",IF(A283&lt;&gt;"",IF(Q283&lt;&gt;"",CONCATENATE(", zoneIds={",Q283),"")&amp;IF(Z283&lt;&gt;"",CONCATENATE(",",Z283),"")&amp;IF(AF283&lt;&gt;"",CONCATENATE(",",AF283),"")&amp;IF(AK283&lt;&gt;"",CONCATENATE(",",AK283),"")&amp;IF(AP283&lt;&gt;"",CONCATENATE(",",AP283),"")&amp;IF(AU283&lt;&gt;"",CONCATENATE(",",AU283),"")&amp;IF(Q283&lt;&gt;"",CONCATENATE("}",""),"")&amp;IF(OR(I283="true",I283="false",I283&lt;&gt;""), CONCATENATE(", veteran=", I283), ""),""),"")</f>
        <v>, zoneIds={975,849,849}, veteran=false</v>
      </c>
      <c r="BE283" s="21" t="str">
        <f>IF(A283&lt;&gt;"",IF(F283&lt;&gt;"Not in the game (anymore)",IF(A283&lt;&gt;"",", setType="&amp;G283,"")&amp;IF(J283="true",", multiTrialSet=true",""),"")
&amp; IF(AND(H283&lt;&gt;"",ISNUMBER(H283)),", undauntedChestId=" &amp; H283,""),"")</f>
        <v>, setType=LIBSETS_SETTYPE_TRIAL</v>
      </c>
      <c r="BF283" s="21" t="str">
        <f>IF(A283&lt;&gt;"",IF(F283&lt;&gt;"Not in the game (anymore)",IF(AZ283&lt;&gt;"",", isProcSetAllowedInPvP="&amp; AZ283,"")
&amp; IF(F283&lt;&gt;"Not in the game (anymore)",
  IF(V283&lt;&gt;"",", dropMechanic={"&amp;V283&amp;IF(AB283&lt;&gt;"",","&amp;AB283,"")&amp;IF(AH283&lt;&gt;"",","&amp;AH283,"")&amp;IF(AM283&lt;&gt;"",","&amp;AM283,"")&amp;IF(AR283&lt;&gt;"",","&amp;AR283,"")&amp;IF(AW283&lt;&gt;"",","&amp;AW283,"")&amp;"}"
     &amp;IF(OR(W283&lt;&gt;"",AC283&lt;&gt;"",AI283&lt;&gt;"",AN283&lt;&gt;"",AS283&lt;&gt;"",AX283&lt;&gt;"",X283&lt;&gt;"",AD283&lt;&gt;"",AJ283&lt;&gt;"",AO283&lt;&gt;"",AT283&lt;&gt;"",AY283&lt;&gt;""),", dropMechanicDropLocationNames={"
        &amp; IF(OR(W283&lt;&gt;"",AC283&lt;&gt;"",AI283&lt;&gt;"",AN283&lt;&gt;"",AS283&lt;&gt;"",AX283&lt;&gt;""),"['en']={"&amp;IF(W283&lt;&gt;"","'"&amp;W283&amp;"',","'',")&amp;IF(AC283&lt;&gt;"","'"&amp;AC283&amp;"',","'',")&amp;IF(AI283&lt;&gt;"","'"&amp;AI283&amp;"',","'',")&amp;IF(AN283&lt;&gt;"","'"&amp;AN283&amp;"',","'',")&amp;IF(AS283&lt;&gt;"","'"&amp;AS283&amp;"',","'',")&amp;IF(AX283&lt;&gt;"","'"&amp;AX283&amp;"',","'',")&amp;"},","")
        &amp; IF(OR(X283&lt;&gt;"",AD283&lt;&gt;"",AJ283&lt;&gt;"",AO283&lt;&gt;"",AT283&lt;&gt;"",AY283&lt;&gt;""),"['de']={"&amp;IF(X283&lt;&gt;"","'"&amp;X283&amp;"',","'',")&amp;IF(AD283&lt;&gt;"","'"&amp;AD283&amp;"',","'',")&amp;IF(AJ283&lt;&gt;"","'"&amp;AJ283&amp;"',","'',")&amp;IF(AO283&lt;&gt;"","'"&amp;AO283&amp;"',","'',")&amp;IF(AT283&lt;&gt;"","'"&amp;AT283&amp;"',","'',")&amp;IF(AY283&lt;&gt;"","'"&amp;AY283&amp;"',","'',")&amp;"},","")
     &amp; "}",""),"")),""),"")</f>
        <v>, dropMechanic={LIBSETS_DROP_MECHANIC_TRIAL_BOSS}</v>
      </c>
      <c r="BG283" s="21" t="str">
        <f>IF(A283&lt;&gt;"",IF(F283&lt;&gt;"Not in the game (anymore)",
IF(OR(BA283&lt;&gt;"",BB283&lt;&gt;""),", addTooltip={" &amp; IF(BA283&lt;&gt;"","['en']='"&amp; BA283 &amp; "',","")  &amp; IF(AND(BA283&lt;&gt;"",BA283&lt;&gt;BB283), IF(BB283&lt;&gt;"","['de']='"&amp; BB283 &amp; "',",""),"") &amp; "},","")
&amp; "},"
&amp; IF(C283&lt;&gt;"",CONCATENATE(" --",C283," / ",B283,"   [",IF(R283&lt;&gt;"",R283,""),IF(AA283&lt;&gt;"",", "&amp;AA283,""),IF(AG283&lt;&gt;"",", "&amp;AG283,""),IF(AL283&lt;&gt;"",", "&amp;AL283,""),IF(AQ283&lt;&gt;"",", "&amp;AQ283,""),IF(AV283&lt;&gt;"",", "&amp;AV283,""),"]")),""),"")</f>
        <v>}, --Automated Defense / Automatisierte Verteidigung   [Halls of Fabrication, Vvardenfell, Vvardenfell]</v>
      </c>
    </row>
    <row r="284" spans="1:59" x14ac:dyDescent="0.25">
      <c r="A284" s="12">
        <v>331</v>
      </c>
      <c r="B284" t="s">
        <v>1167</v>
      </c>
      <c r="C284" t="s">
        <v>1168</v>
      </c>
      <c r="D284" s="3">
        <f>A284</f>
        <v>331</v>
      </c>
      <c r="G284" s="8" t="s">
        <v>1481</v>
      </c>
      <c r="I284" t="s">
        <v>91</v>
      </c>
      <c r="J284" t="s">
        <v>91</v>
      </c>
      <c r="K284">
        <v>331</v>
      </c>
      <c r="L284">
        <v>331</v>
      </c>
      <c r="M284">
        <v>331</v>
      </c>
      <c r="O284" s="65" t="s">
        <v>640</v>
      </c>
      <c r="Q284" s="3">
        <f>IF(AND(G284&lt;&gt;"LIBSETS_SETTYPE_BATTLEGROUND",G284&lt;&gt;"LIBSETS_SETTYPE_SPECIAL"), IF(R284&lt;&gt;"",VLOOKUP(R284,'ESO zone constants'!$D$3:$H$10001,5,FALSE),""),"")</f>
        <v>975</v>
      </c>
      <c r="R284" t="str">
        <f>IF(AND(O284&lt;&gt;"",NOT(ISERROR(O284))),O284,
IF(AND(P284&lt;&gt;"",ISNUMBER(P284),P284&gt;0,NOT(ISNA(P284))),VLOOKUP(P284,'ESO zone constants'!$A$3:$D$9999,4,FALSE),
IF(AND(K284&lt;&gt;"",K284&gt;0,NOT(ISERROR(K284))),VLOOKUP(K284,'ESO dumped WayshrineInfo'!$K$3:$N$9994,4,FALSE),"")))</f>
        <v>Halls of Fabrication</v>
      </c>
      <c r="T284" s="19" t="str">
        <f>IF(AND(S284&lt;&gt;"",NOT(ISERROR(S284))),S284,IF(Q284&lt;&gt;"",IF(NOT(ISERROR(VLOOKUP(Q284,'ESO Dungeon constants'!$D$3:$H$9999,5,FALSE))),VLOOKUP(Q284,'ESO Dungeon constants'!$D$3:$I$9999,6,FALSE),VLOOKUP(Q284,'ESO zone constants'!$H$3:$K$9987,4,FALSE)),""))</f>
        <v>DLC_CLOCKWORK_CITY</v>
      </c>
      <c r="U284" s="3" t="str">
        <f>IF(T284&lt;&gt;"",VLOOKUP(T284,'LibSets constants'!$B$4:$C$1003,2,FALSE),"")</f>
        <v>Clockwork City</v>
      </c>
      <c r="V284" s="33" t="s">
        <v>3337</v>
      </c>
      <c r="Y284" s="65"/>
      <c r="Z284" s="3">
        <f>IF(AND(G284&lt;&gt;"LIBSETS_SETTYPE_BATTLEGROUND",G284&lt;&gt;"LIBSETS_SETTYPE_SPECIAL"),
IF(AND(Y284&lt;&gt;"",ISNUMBER(Y284),NOT(ISNA(Y284))),Y284,
   IF(AND(L284&lt;&gt;"",ISNUMBER(L284),L284&gt;0,NOT(ISNA(L284))),VLOOKUP(L284,'ESO dumped WayshrineInfo'!$K$3:$L$9994,2,FALSE),"")
),"")</f>
        <v>849</v>
      </c>
      <c r="AA284" t="str">
        <f>IF(AND(Z284&lt;&gt;"",ISNUMBER(Z284),NOT(ISNA(Z284))),VLOOKUP(Z284,'ESO zone constants'!$A$3:$D$9999,4,FALSE),"")</f>
        <v>Vvardenfell</v>
      </c>
      <c r="AC284" s="39"/>
      <c r="AD284" s="39"/>
      <c r="AE284" s="39"/>
      <c r="AF284" s="3">
        <f>IF(AND(G284&lt;&gt;"LIBSETS_SETTYPE_BATTLEGROUND",G284&lt;&gt;"LIBSETS_SETTYPE_SPECIAL"),
IF(AND(AE284&lt;&gt;"",ISNUMBER(AE284),NOT(ISNA(AE284))),AE284,
   IF(AND(M284&lt;&gt;"",ISNUMBER(M284),M284&gt;0,NOT(ISNA(M284))),VLOOKUP(M284,'ESO dumped WayshrineInfo'!$K$3:$L$9994,2,FALSE),"")
),"")</f>
        <v>849</v>
      </c>
      <c r="AG284" t="str">
        <f>IF(AND(AF284&lt;&gt;"",ISNUMBER(AF284),NOT(ISNA(AF284))),VLOOKUP(AF284,'ESO zone constants'!$A$3:$D$9999,4,FALSE),"")</f>
        <v>Vvardenfell</v>
      </c>
      <c r="AH284" s="44"/>
      <c r="AI284" s="39"/>
      <c r="AJ284" s="39"/>
      <c r="AK284" s="3" t="str">
        <f>IF(AND(G284&lt;&gt;"LIBSETS_SETTYPE_BATTLEGROUND",G284&lt;&gt;"LIBSETS_SETTYPE_SPECIAL"),IF(AL284&lt;&gt;"",VLOOKUP(AL284,'ESO zone constants'!$D$3:$H$4953,5,FALSE),""),"")</f>
        <v/>
      </c>
      <c r="AM284" s="44"/>
      <c r="AN284" s="39"/>
      <c r="AO284" s="39"/>
      <c r="AP284" s="3" t="str">
        <f>IF(AND(G284&lt;&gt;"LIBSETS_SETTYPE_BATTLEGROUND",G284&lt;&gt;"LIBSETS_SETTYPE_SPECIAL"),IF(AQ284&lt;&gt;"",VLOOKUP(AQ284,'ESO zone constants'!$D$3:$H$4953,5,FALSE),""),"")</f>
        <v/>
      </c>
      <c r="AR284" s="44"/>
      <c r="AS284" s="39"/>
      <c r="AT284" s="39"/>
      <c r="AU284" s="3" t="str">
        <f>IF(AND(G284&lt;&gt;"LIBSETS_SETTYPE_BATTLEGROUND",G284&lt;&gt;"LIBSETS_SETTYPE_SPECIAL"),IF(AV284&lt;&gt;"",VLOOKUP(AV284,'ESO zone constants'!$D$3:$H$4953,5,FALSE),""),"")</f>
        <v/>
      </c>
      <c r="AW284" s="44"/>
      <c r="AX284" s="39"/>
      <c r="AY284" s="39"/>
      <c r="AZ284" s="83" t="s">
        <v>2667</v>
      </c>
      <c r="BA284" s="83"/>
      <c r="BB284" s="83"/>
      <c r="BC284" s="21" t="str">
        <f>IF(A284="???","--","")&amp;IF(F284&lt;&gt;"Not in the game (anymore)",IF(A284&lt;&gt;"",CONCATENATE("[",A284,"] = {wayshrines={")&amp;IF(K284&lt;&gt;"",CONCATENATE(K284,","),"")&amp;IF(L284&lt;&gt;"",CONCATENATE(L284,","),"")&amp;IF(M284&lt;&gt;"",CONCATENATE(M284,","),"")&amp;CONCATENATE("}")&amp;IF(VALUE(N284)&gt;0,CONCATENATE(", traitsNeeded=",N284),"")&amp;CONCATENATE(", dlcId=",IF(T284&lt;&gt;"",T284,"DLC_BASE_GAME")),""),"")</f>
        <v>[331] = {wayshrines={331,331,331,}, dlcId=DLC_CLOCKWORK_CITY</v>
      </c>
      <c r="BD284" s="21" t="str">
        <f>IF(F284&lt;&gt;"Not in the game (anymore)",IF(A284&lt;&gt;"",IF(Q284&lt;&gt;"",CONCATENATE(", zoneIds={",Q284),"")&amp;IF(Z284&lt;&gt;"",CONCATENATE(",",Z284),"")&amp;IF(AF284&lt;&gt;"",CONCATENATE(",",AF284),"")&amp;IF(AK284&lt;&gt;"",CONCATENATE(",",AK284),"")&amp;IF(AP284&lt;&gt;"",CONCATENATE(",",AP284),"")&amp;IF(AU284&lt;&gt;"",CONCATENATE(",",AU284),"")&amp;IF(Q284&lt;&gt;"",CONCATENATE("}",""),"")&amp;IF(OR(I284="true",I284="false",I284&lt;&gt;""), CONCATENATE(", veteran=", I284), ""),""),"")</f>
        <v>, zoneIds={975,849,849}, veteran=false</v>
      </c>
      <c r="BE284" s="21" t="str">
        <f>IF(A284&lt;&gt;"",IF(F284&lt;&gt;"Not in the game (anymore)",IF(A284&lt;&gt;"",", setType="&amp;G284,"")&amp;IF(J284="true",", multiTrialSet=true",""),"")
&amp; IF(AND(H284&lt;&gt;"",ISNUMBER(H284)),", undauntedChestId=" &amp; H284,""),"")</f>
        <v>, setType=LIBSETS_SETTYPE_TRIAL</v>
      </c>
      <c r="BF284" s="21" t="str">
        <f>IF(A284&lt;&gt;"",IF(F284&lt;&gt;"Not in the game (anymore)",IF(AZ284&lt;&gt;"",", isProcSetAllowedInPvP="&amp; AZ284,"")
&amp; IF(F284&lt;&gt;"Not in the game (anymore)",
  IF(V284&lt;&gt;"",", dropMechanic={"&amp;V284&amp;IF(AB284&lt;&gt;"",","&amp;AB284,"")&amp;IF(AH284&lt;&gt;"",","&amp;AH284,"")&amp;IF(AM284&lt;&gt;"",","&amp;AM284,"")&amp;IF(AR284&lt;&gt;"",","&amp;AR284,"")&amp;IF(AW284&lt;&gt;"",","&amp;AW284,"")&amp;"}"
     &amp;IF(OR(W284&lt;&gt;"",AC284&lt;&gt;"",AI284&lt;&gt;"",AN284&lt;&gt;"",AS284&lt;&gt;"",AX284&lt;&gt;"",X284&lt;&gt;"",AD284&lt;&gt;"",AJ284&lt;&gt;"",AO284&lt;&gt;"",AT284&lt;&gt;"",AY284&lt;&gt;""),", dropMechanicDropLocationNames={"
        &amp; IF(OR(W284&lt;&gt;"",AC284&lt;&gt;"",AI284&lt;&gt;"",AN284&lt;&gt;"",AS284&lt;&gt;"",AX284&lt;&gt;""),"['en']={"&amp;IF(W284&lt;&gt;"","'"&amp;W284&amp;"',","'',")&amp;IF(AC284&lt;&gt;"","'"&amp;AC284&amp;"',","'',")&amp;IF(AI284&lt;&gt;"","'"&amp;AI284&amp;"',","'',")&amp;IF(AN284&lt;&gt;"","'"&amp;AN284&amp;"',","'',")&amp;IF(AS284&lt;&gt;"","'"&amp;AS284&amp;"',","'',")&amp;IF(AX284&lt;&gt;"","'"&amp;AX284&amp;"',","'',")&amp;"},","")
        &amp; IF(OR(X284&lt;&gt;"",AD284&lt;&gt;"",AJ284&lt;&gt;"",AO284&lt;&gt;"",AT284&lt;&gt;"",AY284&lt;&gt;""),"['de']={"&amp;IF(X284&lt;&gt;"","'"&amp;X284&amp;"',","'',")&amp;IF(AD284&lt;&gt;"","'"&amp;AD284&amp;"',","'',")&amp;IF(AJ284&lt;&gt;"","'"&amp;AJ284&amp;"',","'',")&amp;IF(AO284&lt;&gt;"","'"&amp;AO284&amp;"',","'',")&amp;IF(AT284&lt;&gt;"","'"&amp;AT284&amp;"',","'',")&amp;IF(AY284&lt;&gt;"","'"&amp;AY284&amp;"',","'',")&amp;"},","")
     &amp; "}",""),"")),""),"")</f>
        <v>, dropMechanic={LIBSETS_DROP_MECHANIC_TRIAL_BOSS}</v>
      </c>
      <c r="BG284" s="21" t="str">
        <f>IF(A284&lt;&gt;"",IF(F284&lt;&gt;"Not in the game (anymore)",
IF(OR(BA284&lt;&gt;"",BB284&lt;&gt;""),", addTooltip={" &amp; IF(BA284&lt;&gt;"","['en']='"&amp; BA284 &amp; "',","")  &amp; IF(AND(BA284&lt;&gt;"",BA284&lt;&gt;BB284), IF(BB284&lt;&gt;"","['de']='"&amp; BB284 &amp; "',",""),"") &amp; "},","")
&amp; "},"
&amp; IF(C284&lt;&gt;"",CONCATENATE(" --",C284," / ",B284,"   [",IF(R284&lt;&gt;"",R284,""),IF(AA284&lt;&gt;"",", "&amp;AA284,""),IF(AG284&lt;&gt;"",", "&amp;AG284,""),IF(AL284&lt;&gt;"",", "&amp;AL284,""),IF(AQ284&lt;&gt;"",", "&amp;AQ284,""),IF(AV284&lt;&gt;"",", "&amp;AV284,""),"]")),""),"")</f>
        <v>}, --War Machine / Kriegsmaschine   [Halls of Fabrication, Vvardenfell, Vvardenfell]</v>
      </c>
    </row>
    <row r="285" spans="1:59" x14ac:dyDescent="0.25">
      <c r="A285" s="12">
        <v>332</v>
      </c>
      <c r="B285" t="s">
        <v>1169</v>
      </c>
      <c r="C285" t="s">
        <v>1170</v>
      </c>
      <c r="D285" s="3">
        <f>A285</f>
        <v>332</v>
      </c>
      <c r="G285" s="8" t="s">
        <v>1481</v>
      </c>
      <c r="I285" t="s">
        <v>91</v>
      </c>
      <c r="J285" t="s">
        <v>91</v>
      </c>
      <c r="K285">
        <v>331</v>
      </c>
      <c r="L285">
        <v>331</v>
      </c>
      <c r="M285">
        <v>331</v>
      </c>
      <c r="O285" s="65" t="s">
        <v>640</v>
      </c>
      <c r="Q285" s="3">
        <f>IF(AND(G285&lt;&gt;"LIBSETS_SETTYPE_BATTLEGROUND",G285&lt;&gt;"LIBSETS_SETTYPE_SPECIAL"), IF(R285&lt;&gt;"",VLOOKUP(R285,'ESO zone constants'!$D$3:$H$10001,5,FALSE),""),"")</f>
        <v>975</v>
      </c>
      <c r="R285" t="str">
        <f>IF(AND(O285&lt;&gt;"",NOT(ISERROR(O285))),O285,
IF(AND(P285&lt;&gt;"",ISNUMBER(P285),P285&gt;0,NOT(ISNA(P285))),VLOOKUP(P285,'ESO zone constants'!$A$3:$D$9999,4,FALSE),
IF(AND(K285&lt;&gt;"",K285&gt;0,NOT(ISERROR(K285))),VLOOKUP(K285,'ESO dumped WayshrineInfo'!$K$3:$N$9994,4,FALSE),"")))</f>
        <v>Halls of Fabrication</v>
      </c>
      <c r="T285" s="19" t="str">
        <f>IF(AND(S285&lt;&gt;"",NOT(ISERROR(S285))),S285,IF(Q285&lt;&gt;"",IF(NOT(ISERROR(VLOOKUP(Q285,'ESO Dungeon constants'!$D$3:$H$9999,5,FALSE))),VLOOKUP(Q285,'ESO Dungeon constants'!$D$3:$I$9999,6,FALSE),VLOOKUP(Q285,'ESO zone constants'!$H$3:$K$9987,4,FALSE)),""))</f>
        <v>DLC_CLOCKWORK_CITY</v>
      </c>
      <c r="U285" s="3" t="str">
        <f>IF(T285&lt;&gt;"",VLOOKUP(T285,'LibSets constants'!$B$4:$C$1003,2,FALSE),"")</f>
        <v>Clockwork City</v>
      </c>
      <c r="V285" s="33" t="s">
        <v>3337</v>
      </c>
      <c r="Y285" s="65"/>
      <c r="Z285" s="3">
        <f>IF(AND(G285&lt;&gt;"LIBSETS_SETTYPE_BATTLEGROUND",G285&lt;&gt;"LIBSETS_SETTYPE_SPECIAL"),
IF(AND(Y285&lt;&gt;"",ISNUMBER(Y285),NOT(ISNA(Y285))),Y285,
   IF(AND(L285&lt;&gt;"",ISNUMBER(L285),L285&gt;0,NOT(ISNA(L285))),VLOOKUP(L285,'ESO dumped WayshrineInfo'!$K$3:$L$9994,2,FALSE),"")
),"")</f>
        <v>849</v>
      </c>
      <c r="AA285" t="str">
        <f>IF(AND(Z285&lt;&gt;"",ISNUMBER(Z285),NOT(ISNA(Z285))),VLOOKUP(Z285,'ESO zone constants'!$A$3:$D$9999,4,FALSE),"")</f>
        <v>Vvardenfell</v>
      </c>
      <c r="AC285" s="39"/>
      <c r="AD285" s="39"/>
      <c r="AE285" s="39"/>
      <c r="AF285" s="3">
        <f>IF(AND(G285&lt;&gt;"LIBSETS_SETTYPE_BATTLEGROUND",G285&lt;&gt;"LIBSETS_SETTYPE_SPECIAL"),
IF(AND(AE285&lt;&gt;"",ISNUMBER(AE285),NOT(ISNA(AE285))),AE285,
   IF(AND(M285&lt;&gt;"",ISNUMBER(M285),M285&gt;0,NOT(ISNA(M285))),VLOOKUP(M285,'ESO dumped WayshrineInfo'!$K$3:$L$9994,2,FALSE),"")
),"")</f>
        <v>849</v>
      </c>
      <c r="AG285" t="str">
        <f>IF(AND(AF285&lt;&gt;"",ISNUMBER(AF285),NOT(ISNA(AF285))),VLOOKUP(AF285,'ESO zone constants'!$A$3:$D$9999,4,FALSE),"")</f>
        <v>Vvardenfell</v>
      </c>
      <c r="AH285" s="44"/>
      <c r="AI285" s="39"/>
      <c r="AJ285" s="39"/>
      <c r="AK285" s="3" t="str">
        <f>IF(AND(G285&lt;&gt;"LIBSETS_SETTYPE_BATTLEGROUND",G285&lt;&gt;"LIBSETS_SETTYPE_SPECIAL"),IF(AL285&lt;&gt;"",VLOOKUP(AL285,'ESO zone constants'!$D$3:$H$4953,5,FALSE),""),"")</f>
        <v/>
      </c>
      <c r="AM285" s="44"/>
      <c r="AN285" s="39"/>
      <c r="AO285" s="39"/>
      <c r="AP285" s="3" t="str">
        <f>IF(AND(G285&lt;&gt;"LIBSETS_SETTYPE_BATTLEGROUND",G285&lt;&gt;"LIBSETS_SETTYPE_SPECIAL"),IF(AQ285&lt;&gt;"",VLOOKUP(AQ285,'ESO zone constants'!$D$3:$H$4953,5,FALSE),""),"")</f>
        <v/>
      </c>
      <c r="AR285" s="44"/>
      <c r="AS285" s="39"/>
      <c r="AT285" s="39"/>
      <c r="AU285" s="3" t="str">
        <f>IF(AND(G285&lt;&gt;"LIBSETS_SETTYPE_BATTLEGROUND",G285&lt;&gt;"LIBSETS_SETTYPE_SPECIAL"),IF(AV285&lt;&gt;"",VLOOKUP(AV285,'ESO zone constants'!$D$3:$H$4953,5,FALSE),""),"")</f>
        <v/>
      </c>
      <c r="AW285" s="44"/>
      <c r="AX285" s="39"/>
      <c r="AY285" s="39"/>
      <c r="AZ285" s="83" t="s">
        <v>2667</v>
      </c>
      <c r="BA285" s="83"/>
      <c r="BB285" s="83"/>
      <c r="BC285" s="21" t="str">
        <f>IF(A285="???","--","")&amp;IF(F285&lt;&gt;"Not in the game (anymore)",IF(A285&lt;&gt;"",CONCATENATE("[",A285,"] = {wayshrines={")&amp;IF(K285&lt;&gt;"",CONCATENATE(K285,","),"")&amp;IF(L285&lt;&gt;"",CONCATENATE(L285,","),"")&amp;IF(M285&lt;&gt;"",CONCATENATE(M285,","),"")&amp;CONCATENATE("}")&amp;IF(VALUE(N285)&gt;0,CONCATENATE(", traitsNeeded=",N285),"")&amp;CONCATENATE(", dlcId=",IF(T285&lt;&gt;"",T285,"DLC_BASE_GAME")),""),"")</f>
        <v>[332] = {wayshrines={331,331,331,}, dlcId=DLC_CLOCKWORK_CITY</v>
      </c>
      <c r="BD285" s="21" t="str">
        <f>IF(F285&lt;&gt;"Not in the game (anymore)",IF(A285&lt;&gt;"",IF(Q285&lt;&gt;"",CONCATENATE(", zoneIds={",Q285),"")&amp;IF(Z285&lt;&gt;"",CONCATENATE(",",Z285),"")&amp;IF(AF285&lt;&gt;"",CONCATENATE(",",AF285),"")&amp;IF(AK285&lt;&gt;"",CONCATENATE(",",AK285),"")&amp;IF(AP285&lt;&gt;"",CONCATENATE(",",AP285),"")&amp;IF(AU285&lt;&gt;"",CONCATENATE(",",AU285),"")&amp;IF(Q285&lt;&gt;"",CONCATENATE("}",""),"")&amp;IF(OR(I285="true",I285="false",I285&lt;&gt;""), CONCATENATE(", veteran=", I285), ""),""),"")</f>
        <v>, zoneIds={975,849,849}, veteran=false</v>
      </c>
      <c r="BE285" s="21" t="str">
        <f>IF(A285&lt;&gt;"",IF(F285&lt;&gt;"Not in the game (anymore)",IF(A285&lt;&gt;"",", setType="&amp;G285,"")&amp;IF(J285="true",", multiTrialSet=true",""),"")
&amp; IF(AND(H285&lt;&gt;"",ISNUMBER(H285)),", undauntedChestId=" &amp; H285,""),"")</f>
        <v>, setType=LIBSETS_SETTYPE_TRIAL</v>
      </c>
      <c r="BF285" s="21" t="str">
        <f>IF(A285&lt;&gt;"",IF(F285&lt;&gt;"Not in the game (anymore)",IF(AZ285&lt;&gt;"",", isProcSetAllowedInPvP="&amp; AZ285,"")
&amp; IF(F285&lt;&gt;"Not in the game (anymore)",
  IF(V285&lt;&gt;"",", dropMechanic={"&amp;V285&amp;IF(AB285&lt;&gt;"",","&amp;AB285,"")&amp;IF(AH285&lt;&gt;"",","&amp;AH285,"")&amp;IF(AM285&lt;&gt;"",","&amp;AM285,"")&amp;IF(AR285&lt;&gt;"",","&amp;AR285,"")&amp;IF(AW285&lt;&gt;"",","&amp;AW285,"")&amp;"}"
     &amp;IF(OR(W285&lt;&gt;"",AC285&lt;&gt;"",AI285&lt;&gt;"",AN285&lt;&gt;"",AS285&lt;&gt;"",AX285&lt;&gt;"",X285&lt;&gt;"",AD285&lt;&gt;"",AJ285&lt;&gt;"",AO285&lt;&gt;"",AT285&lt;&gt;"",AY285&lt;&gt;""),", dropMechanicDropLocationNames={"
        &amp; IF(OR(W285&lt;&gt;"",AC285&lt;&gt;"",AI285&lt;&gt;"",AN285&lt;&gt;"",AS285&lt;&gt;"",AX285&lt;&gt;""),"['en']={"&amp;IF(W285&lt;&gt;"","'"&amp;W285&amp;"',","'',")&amp;IF(AC285&lt;&gt;"","'"&amp;AC285&amp;"',","'',")&amp;IF(AI285&lt;&gt;"","'"&amp;AI285&amp;"',","'',")&amp;IF(AN285&lt;&gt;"","'"&amp;AN285&amp;"',","'',")&amp;IF(AS285&lt;&gt;"","'"&amp;AS285&amp;"',","'',")&amp;IF(AX285&lt;&gt;"","'"&amp;AX285&amp;"',","'',")&amp;"},","")
        &amp; IF(OR(X285&lt;&gt;"",AD285&lt;&gt;"",AJ285&lt;&gt;"",AO285&lt;&gt;"",AT285&lt;&gt;"",AY285&lt;&gt;""),"['de']={"&amp;IF(X285&lt;&gt;"","'"&amp;X285&amp;"',","'',")&amp;IF(AD285&lt;&gt;"","'"&amp;AD285&amp;"',","'',")&amp;IF(AJ285&lt;&gt;"","'"&amp;AJ285&amp;"',","'',")&amp;IF(AO285&lt;&gt;"","'"&amp;AO285&amp;"',","'',")&amp;IF(AT285&lt;&gt;"","'"&amp;AT285&amp;"',","'',")&amp;IF(AY285&lt;&gt;"","'"&amp;AY285&amp;"',","'',")&amp;"},","")
     &amp; "}",""),"")),""),"")</f>
        <v>, dropMechanic={LIBSETS_DROP_MECHANIC_TRIAL_BOSS}</v>
      </c>
      <c r="BG285" s="21" t="str">
        <f>IF(A285&lt;&gt;"",IF(F285&lt;&gt;"Not in the game (anymore)",
IF(OR(BA285&lt;&gt;"",BB285&lt;&gt;""),", addTooltip={" &amp; IF(BA285&lt;&gt;"","['en']='"&amp; BA285 &amp; "',","")  &amp; IF(AND(BA285&lt;&gt;"",BA285&lt;&gt;BB285), IF(BB285&lt;&gt;"","['de']='"&amp; BB285 &amp; "',",""),"") &amp; "},","")
&amp; "},"
&amp; IF(C285&lt;&gt;"",CONCATENATE(" --",C285," / ",B285,"   [",IF(R285&lt;&gt;"",R285,""),IF(AA285&lt;&gt;"",", "&amp;AA285,""),IF(AG285&lt;&gt;"",", "&amp;AG285,""),IF(AL285&lt;&gt;"",", "&amp;AL285,""),IF(AQ285&lt;&gt;"",", "&amp;AQ285,""),IF(AV285&lt;&gt;"",", "&amp;AV285,""),"]")),""),"")</f>
        <v>}, --Master Architect / Meisterarchitekt   [Halls of Fabrication, Vvardenfell, Vvardenfell]</v>
      </c>
    </row>
    <row r="286" spans="1:59" x14ac:dyDescent="0.25">
      <c r="A286" s="12">
        <v>333</v>
      </c>
      <c r="B286" t="s">
        <v>1171</v>
      </c>
      <c r="C286" t="s">
        <v>2621</v>
      </c>
      <c r="D286" s="3">
        <f>A286</f>
        <v>333</v>
      </c>
      <c r="G286" s="8" t="s">
        <v>1481</v>
      </c>
      <c r="I286" t="s">
        <v>91</v>
      </c>
      <c r="J286" t="s">
        <v>91</v>
      </c>
      <c r="K286">
        <v>331</v>
      </c>
      <c r="L286">
        <v>331</v>
      </c>
      <c r="M286">
        <v>331</v>
      </c>
      <c r="O286" s="65" t="s">
        <v>640</v>
      </c>
      <c r="Q286" s="3">
        <f>IF(AND(G286&lt;&gt;"LIBSETS_SETTYPE_BATTLEGROUND",G286&lt;&gt;"LIBSETS_SETTYPE_SPECIAL"), IF(R286&lt;&gt;"",VLOOKUP(R286,'ESO zone constants'!$D$3:$H$10001,5,FALSE),""),"")</f>
        <v>975</v>
      </c>
      <c r="R286" t="str">
        <f>IF(AND(O286&lt;&gt;"",NOT(ISERROR(O286))),O286,
IF(AND(P286&lt;&gt;"",ISNUMBER(P286),P286&gt;0,NOT(ISNA(P286))),VLOOKUP(P286,'ESO zone constants'!$A$3:$D$9999,4,FALSE),
IF(AND(K286&lt;&gt;"",K286&gt;0,NOT(ISERROR(K286))),VLOOKUP(K286,'ESO dumped WayshrineInfo'!$K$3:$N$9994,4,FALSE),"")))</f>
        <v>Halls of Fabrication</v>
      </c>
      <c r="T286" s="19" t="str">
        <f>IF(AND(S286&lt;&gt;"",NOT(ISERROR(S286))),S286,IF(Q286&lt;&gt;"",IF(NOT(ISERROR(VLOOKUP(Q286,'ESO Dungeon constants'!$D$3:$H$9999,5,FALSE))),VLOOKUP(Q286,'ESO Dungeon constants'!$D$3:$I$9999,6,FALSE),VLOOKUP(Q286,'ESO zone constants'!$H$3:$K$9987,4,FALSE)),""))</f>
        <v>DLC_CLOCKWORK_CITY</v>
      </c>
      <c r="U286" s="3" t="str">
        <f>IF(T286&lt;&gt;"",VLOOKUP(T286,'LibSets constants'!$B$4:$C$1003,2,FALSE),"")</f>
        <v>Clockwork City</v>
      </c>
      <c r="V286" s="33" t="s">
        <v>3337</v>
      </c>
      <c r="Y286" s="65"/>
      <c r="Z286" s="3">
        <f>IF(AND(G286&lt;&gt;"LIBSETS_SETTYPE_BATTLEGROUND",G286&lt;&gt;"LIBSETS_SETTYPE_SPECIAL"),
IF(AND(Y286&lt;&gt;"",ISNUMBER(Y286),NOT(ISNA(Y286))),Y286,
   IF(AND(L286&lt;&gt;"",ISNUMBER(L286),L286&gt;0,NOT(ISNA(L286))),VLOOKUP(L286,'ESO dumped WayshrineInfo'!$K$3:$L$9994,2,FALSE),"")
),"")</f>
        <v>849</v>
      </c>
      <c r="AA286" t="str">
        <f>IF(AND(Z286&lt;&gt;"",ISNUMBER(Z286),NOT(ISNA(Z286))),VLOOKUP(Z286,'ESO zone constants'!$A$3:$D$9999,4,FALSE),"")</f>
        <v>Vvardenfell</v>
      </c>
      <c r="AC286" s="39"/>
      <c r="AD286" s="39"/>
      <c r="AE286" s="39"/>
      <c r="AF286" s="3">
        <f>IF(AND(G286&lt;&gt;"LIBSETS_SETTYPE_BATTLEGROUND",G286&lt;&gt;"LIBSETS_SETTYPE_SPECIAL"),
IF(AND(AE286&lt;&gt;"",ISNUMBER(AE286),NOT(ISNA(AE286))),AE286,
   IF(AND(M286&lt;&gt;"",ISNUMBER(M286),M286&gt;0,NOT(ISNA(M286))),VLOOKUP(M286,'ESO dumped WayshrineInfo'!$K$3:$L$9994,2,FALSE),"")
),"")</f>
        <v>849</v>
      </c>
      <c r="AG286" t="str">
        <f>IF(AND(AF286&lt;&gt;"",ISNUMBER(AF286),NOT(ISNA(AF286))),VLOOKUP(AF286,'ESO zone constants'!$A$3:$D$9999,4,FALSE),"")</f>
        <v>Vvardenfell</v>
      </c>
      <c r="AH286" s="44"/>
      <c r="AI286" s="39"/>
      <c r="AJ286" s="39"/>
      <c r="AK286" s="3" t="str">
        <f>IF(AND(G286&lt;&gt;"LIBSETS_SETTYPE_BATTLEGROUND",G286&lt;&gt;"LIBSETS_SETTYPE_SPECIAL"),IF(AL286&lt;&gt;"",VLOOKUP(AL286,'ESO zone constants'!$D$3:$H$4953,5,FALSE),""),"")</f>
        <v/>
      </c>
      <c r="AM286" s="44"/>
      <c r="AN286" s="39"/>
      <c r="AO286" s="39"/>
      <c r="AP286" s="3" t="str">
        <f>IF(AND(G286&lt;&gt;"LIBSETS_SETTYPE_BATTLEGROUND",G286&lt;&gt;"LIBSETS_SETTYPE_SPECIAL"),IF(AQ286&lt;&gt;"",VLOOKUP(AQ286,'ESO zone constants'!$D$3:$H$4953,5,FALSE),""),"")</f>
        <v/>
      </c>
      <c r="AR286" s="44"/>
      <c r="AS286" s="39"/>
      <c r="AT286" s="39"/>
      <c r="AU286" s="3" t="str">
        <f>IF(AND(G286&lt;&gt;"LIBSETS_SETTYPE_BATTLEGROUND",G286&lt;&gt;"LIBSETS_SETTYPE_SPECIAL"),IF(AV286&lt;&gt;"",VLOOKUP(AV286,'ESO zone constants'!$D$3:$H$4953,5,FALSE),""),"")</f>
        <v/>
      </c>
      <c r="AW286" s="44"/>
      <c r="AX286" s="39"/>
      <c r="AY286" s="39"/>
      <c r="AZ286" s="83" t="s">
        <v>2667</v>
      </c>
      <c r="BA286" s="83"/>
      <c r="BB286" s="83"/>
      <c r="BC286" s="21" t="str">
        <f>IF(A286="???","--","")&amp;IF(F286&lt;&gt;"Not in the game (anymore)",IF(A286&lt;&gt;"",CONCATENATE("[",A286,"] = {wayshrines={")&amp;IF(K286&lt;&gt;"",CONCATENATE(K286,","),"")&amp;IF(L286&lt;&gt;"",CONCATENATE(L286,","),"")&amp;IF(M286&lt;&gt;"",CONCATENATE(M286,","),"")&amp;CONCATENATE("}")&amp;IF(VALUE(N286)&gt;0,CONCATENATE(", traitsNeeded=",N286),"")&amp;CONCATENATE(", dlcId=",IF(T286&lt;&gt;"",T286,"DLC_BASE_GAME")),""),"")</f>
        <v>[333] = {wayshrines={331,331,331,}, dlcId=DLC_CLOCKWORK_CITY</v>
      </c>
      <c r="BD286" s="21" t="str">
        <f>IF(F286&lt;&gt;"Not in the game (anymore)",IF(A286&lt;&gt;"",IF(Q286&lt;&gt;"",CONCATENATE(", zoneIds={",Q286),"")&amp;IF(Z286&lt;&gt;"",CONCATENATE(",",Z286),"")&amp;IF(AF286&lt;&gt;"",CONCATENATE(",",AF286),"")&amp;IF(AK286&lt;&gt;"",CONCATENATE(",",AK286),"")&amp;IF(AP286&lt;&gt;"",CONCATENATE(",",AP286),"")&amp;IF(AU286&lt;&gt;"",CONCATENATE(",",AU286),"")&amp;IF(Q286&lt;&gt;"",CONCATENATE("}",""),"")&amp;IF(OR(I286="true",I286="false",I286&lt;&gt;""), CONCATENATE(", veteran=", I286), ""),""),"")</f>
        <v>, zoneIds={975,849,849}, veteran=false</v>
      </c>
      <c r="BE286" s="21" t="str">
        <f>IF(A286&lt;&gt;"",IF(F286&lt;&gt;"Not in the game (anymore)",IF(A286&lt;&gt;"",", setType="&amp;G286,"")&amp;IF(J286="true",", multiTrialSet=true",""),"")
&amp; IF(AND(H286&lt;&gt;"",ISNUMBER(H286)),", undauntedChestId=" &amp; H286,""),"")</f>
        <v>, setType=LIBSETS_SETTYPE_TRIAL</v>
      </c>
      <c r="BF286" s="21" t="str">
        <f>IF(A286&lt;&gt;"",IF(F286&lt;&gt;"Not in the game (anymore)",IF(AZ286&lt;&gt;"",", isProcSetAllowedInPvP="&amp; AZ286,"")
&amp; IF(F286&lt;&gt;"Not in the game (anymore)",
  IF(V286&lt;&gt;"",", dropMechanic={"&amp;V286&amp;IF(AB286&lt;&gt;"",","&amp;AB286,"")&amp;IF(AH286&lt;&gt;"",","&amp;AH286,"")&amp;IF(AM286&lt;&gt;"",","&amp;AM286,"")&amp;IF(AR286&lt;&gt;"",","&amp;AR286,"")&amp;IF(AW286&lt;&gt;"",","&amp;AW286,"")&amp;"}"
     &amp;IF(OR(W286&lt;&gt;"",AC286&lt;&gt;"",AI286&lt;&gt;"",AN286&lt;&gt;"",AS286&lt;&gt;"",AX286&lt;&gt;"",X286&lt;&gt;"",AD286&lt;&gt;"",AJ286&lt;&gt;"",AO286&lt;&gt;"",AT286&lt;&gt;"",AY286&lt;&gt;""),", dropMechanicDropLocationNames={"
        &amp; IF(OR(W286&lt;&gt;"",AC286&lt;&gt;"",AI286&lt;&gt;"",AN286&lt;&gt;"",AS286&lt;&gt;"",AX286&lt;&gt;""),"['en']={"&amp;IF(W286&lt;&gt;"","'"&amp;W286&amp;"',","'',")&amp;IF(AC286&lt;&gt;"","'"&amp;AC286&amp;"',","'',")&amp;IF(AI286&lt;&gt;"","'"&amp;AI286&amp;"',","'',")&amp;IF(AN286&lt;&gt;"","'"&amp;AN286&amp;"',","'',")&amp;IF(AS286&lt;&gt;"","'"&amp;AS286&amp;"',","'',")&amp;IF(AX286&lt;&gt;"","'"&amp;AX286&amp;"',","'',")&amp;"},","")
        &amp; IF(OR(X286&lt;&gt;"",AD286&lt;&gt;"",AJ286&lt;&gt;"",AO286&lt;&gt;"",AT286&lt;&gt;"",AY286&lt;&gt;""),"['de']={"&amp;IF(X286&lt;&gt;"","'"&amp;X286&amp;"',","'',")&amp;IF(AD286&lt;&gt;"","'"&amp;AD286&amp;"',","'',")&amp;IF(AJ286&lt;&gt;"","'"&amp;AJ286&amp;"',","'',")&amp;IF(AO286&lt;&gt;"","'"&amp;AO286&amp;"',","'',")&amp;IF(AT286&lt;&gt;"","'"&amp;AT286&amp;"',","'',")&amp;IF(AY286&lt;&gt;"","'"&amp;AY286&amp;"',","'',")&amp;"},","")
     &amp; "}",""),"")),""),"")</f>
        <v>, dropMechanic={LIBSETS_DROP_MECHANIC_TRIAL_BOSS}</v>
      </c>
      <c r="BG286" s="21" t="str">
        <f>IF(A286&lt;&gt;"",IF(F286&lt;&gt;"Not in the game (anymore)",
IF(OR(BA286&lt;&gt;"",BB286&lt;&gt;""),", addTooltip={" &amp; IF(BA286&lt;&gt;"","['en']='"&amp; BA286 &amp; "',","")  &amp; IF(AND(BA286&lt;&gt;"",BA286&lt;&gt;BB286), IF(BB286&lt;&gt;"","['de']='"&amp; BB286 &amp; "',",""),"") &amp; "},","")
&amp; "},"
&amp; IF(C286&lt;&gt;"",CONCATENATE(" --",C286," / ",B286,"   [",IF(R286&lt;&gt;"",R286,""),IF(AA286&lt;&gt;"",", "&amp;AA286,""),IF(AG286&lt;&gt;"",", "&amp;AG286,""),IF(AL286&lt;&gt;"",", "&amp;AL286,""),IF(AQ286&lt;&gt;"",", "&amp;AQ286,""),IF(AV286&lt;&gt;"",", "&amp;AV286,""),"]")),""),"")</f>
        <v>}, --Inventor\'s Guard / Erfindergarde   [Halls of Fabrication, Vvardenfell, Vvardenfell]</v>
      </c>
    </row>
    <row r="287" spans="1:59" x14ac:dyDescent="0.25">
      <c r="A287" s="12">
        <v>334</v>
      </c>
      <c r="B287" t="s">
        <v>1172</v>
      </c>
      <c r="C287" t="s">
        <v>1173</v>
      </c>
      <c r="D287" s="3">
        <f>A287</f>
        <v>334</v>
      </c>
      <c r="G287" s="8" t="s">
        <v>1473</v>
      </c>
      <c r="I287" t="s">
        <v>91</v>
      </c>
      <c r="J287" t="s">
        <v>91</v>
      </c>
      <c r="K287">
        <v>-1</v>
      </c>
      <c r="L287">
        <v>-1</v>
      </c>
      <c r="M287">
        <v>-1</v>
      </c>
      <c r="O287" s="65" t="s">
        <v>1514</v>
      </c>
      <c r="Q287" s="3" t="str">
        <f>IF(AND(G287&lt;&gt;"LIBSETS_SETTYPE_BATTLEGROUND",G287&lt;&gt;"LIBSETS_SETTYPE_SPECIAL"), IF(R287&lt;&gt;"",VLOOKUP(R287,'ESO zone constants'!$D$3:$H$10001,5,FALSE),""),"")</f>
        <v/>
      </c>
      <c r="R287" t="str">
        <f>IF(AND(O287&lt;&gt;"",NOT(ISERROR(O287))),O287,
IF(AND(P287&lt;&gt;"",ISNUMBER(P287),P287&gt;0,NOT(ISNA(P287))),VLOOKUP(P287,'ESO zone constants'!$A$3:$D$9999,4,FALSE),
IF(AND(K287&lt;&gt;"",K287&gt;0,NOT(ISERROR(K287))),VLOOKUP(K287,'ESO dumped WayshrineInfo'!$K$3:$N$9994,4,FALSE),"")))</f>
        <v>!Battleground</v>
      </c>
      <c r="T287" s="19" t="str">
        <f>IF(AND(S287&lt;&gt;"",NOT(ISERROR(S287))),S287,IF(Q287&lt;&gt;"",IF(NOT(ISERROR(VLOOKUP(Q287,'ESO Dungeon constants'!$D$3:$H$9999,5,FALSE))),VLOOKUP(Q287,'ESO Dungeon constants'!$D$3:$I$9999,6,FALSE),VLOOKUP(Q287,'ESO zone constants'!$H$3:$K$9987,4,FALSE)),""))</f>
        <v/>
      </c>
      <c r="U287" s="3" t="str">
        <f>IF(T287&lt;&gt;"",VLOOKUP(T287,'LibSets constants'!$B$4:$C$1003,2,FALSE),"")</f>
        <v/>
      </c>
      <c r="V287" s="33" t="s">
        <v>1576</v>
      </c>
      <c r="Y287" s="65"/>
      <c r="Z287" s="3" t="str">
        <f>IF(AND(G287&lt;&gt;"LIBSETS_SETTYPE_BATTLEGROUND",G287&lt;&gt;"LIBSETS_SETTYPE_SPECIAL"),
IF(AND(Y287&lt;&gt;"",ISNUMBER(Y287),NOT(ISNA(Y287))),Y287,
   IF(AND(L287&lt;&gt;"",ISNUMBER(L287),L287&gt;0,NOT(ISNA(L287))),VLOOKUP(L287,'ESO dumped WayshrineInfo'!$K$3:$L$9994,2,FALSE),"")
),"")</f>
        <v/>
      </c>
      <c r="AA287" t="str">
        <f>IF(AND(Z287&lt;&gt;"",ISNUMBER(Z287),NOT(ISNA(Z287))),VLOOKUP(Z287,'ESO zone constants'!$A$3:$D$9999,4,FALSE),"")</f>
        <v/>
      </c>
      <c r="AC287" s="3" t="str">
        <f>IF(AB287&lt;&gt;"",IF(AB287&lt;&gt;"LIBSETS_DROP_MECHANIC_MONSTER_NAME",VLOOKUP(AB287,'LibSets constants'!$I$4:$L$1003,3,FALSE),""),"")</f>
        <v/>
      </c>
      <c r="AD287" s="3" t="str">
        <f>IF(AB287&lt;&gt;"",IF(AB287&lt;&gt;"LIBSETS_DROP_MECHANIC_MONSTER_NAME",VLOOKUP(AB287,'LibSets constants'!$I$4:$L$1003,4,FALSE),""),"")</f>
        <v/>
      </c>
      <c r="AF287" s="3" t="str">
        <f>IF(AND(G287&lt;&gt;"LIBSETS_SETTYPE_BATTLEGROUND",G287&lt;&gt;"LIBSETS_SETTYPE_SPECIAL"),
IF(AND(AE287&lt;&gt;"",ISNUMBER(AE287),NOT(ISNA(AE287))),AE287,
   IF(AND(M287&lt;&gt;"",ISNUMBER(M287),M287&gt;0,NOT(ISNA(M287))),VLOOKUP(M287,'ESO dumped WayshrineInfo'!$K$3:$L$9994,2,FALSE),"")
),"")</f>
        <v/>
      </c>
      <c r="AG287" t="str">
        <f>IF(AND(AF287&lt;&gt;"",ISNUMBER(AF287),NOT(ISNA(AF287))),VLOOKUP(AF287,'ESO zone constants'!$A$3:$D$9999,4,FALSE),"")</f>
        <v/>
      </c>
      <c r="AH287" s="44"/>
      <c r="AK287" s="3" t="str">
        <f>IF(AND(G287&lt;&gt;"LIBSETS_SETTYPE_BATTLEGROUND",G287&lt;&gt;"LIBSETS_SETTYPE_SPECIAL"),IF(AL287&lt;&gt;"",VLOOKUP(AL287,'ESO zone constants'!$D$3:$H$4953,5,FALSE),""),"")</f>
        <v/>
      </c>
      <c r="AM287" s="44"/>
      <c r="AP287" s="3" t="str">
        <f>IF(AND(G287&lt;&gt;"LIBSETS_SETTYPE_BATTLEGROUND",G287&lt;&gt;"LIBSETS_SETTYPE_SPECIAL"),IF(AQ287&lt;&gt;"",VLOOKUP(AQ287,'ESO zone constants'!$D$3:$H$4953,5,FALSE),""),"")</f>
        <v/>
      </c>
      <c r="AR287" s="44"/>
      <c r="AU287" s="3" t="str">
        <f>IF(AND(G287&lt;&gt;"LIBSETS_SETTYPE_BATTLEGROUND",G287&lt;&gt;"LIBSETS_SETTYPE_SPECIAL"),IF(AV287&lt;&gt;"",VLOOKUP(AV287,'ESO zone constants'!$D$3:$H$4953,5,FALSE),""),"")</f>
        <v/>
      </c>
      <c r="AW287" s="44"/>
      <c r="AY287" s="43"/>
      <c r="AZ287" s="83" t="s">
        <v>2668</v>
      </c>
      <c r="BA287" s="83"/>
      <c r="BB287" s="83"/>
      <c r="BC287" s="21" t="str">
        <f>IF(A287="???","--","")&amp;IF(F287&lt;&gt;"Not in the game (anymore)",IF(A287&lt;&gt;"",CONCATENATE("[",A287,"] = {wayshrines={")&amp;IF(K287&lt;&gt;"",CONCATENATE(K287,","),"")&amp;IF(L287&lt;&gt;"",CONCATENATE(L287,","),"")&amp;IF(M287&lt;&gt;"",CONCATENATE(M287,","),"")&amp;CONCATENATE("}")&amp;IF(VALUE(N287)&gt;0,CONCATENATE(", traitsNeeded=",N287),"")&amp;CONCATENATE(", dlcId=",IF(T287&lt;&gt;"",T287,"DLC_BASE_GAME")),""),"")</f>
        <v>[334] = {wayshrines={-1,-1,-1,}, dlcId=DLC_BASE_GAME</v>
      </c>
      <c r="BD287" s="21" t="str">
        <f>IF(F287&lt;&gt;"Not in the game (anymore)",IF(A287&lt;&gt;"",IF(Q287&lt;&gt;"",CONCATENATE(", zoneIds={",Q287),"")&amp;IF(Z287&lt;&gt;"",CONCATENATE(",",Z287),"")&amp;IF(AF287&lt;&gt;"",CONCATENATE(",",AF287),"")&amp;IF(AK287&lt;&gt;"",CONCATENATE(",",AK287),"")&amp;IF(AP287&lt;&gt;"",CONCATENATE(",",AP287),"")&amp;IF(AU287&lt;&gt;"",CONCATENATE(",",AU287),"")&amp;IF(Q287&lt;&gt;"",CONCATENATE("}",""),"")&amp;IF(OR(I287="true",I287="false",I287&lt;&gt;""), CONCATENATE(", veteran=", I287), ""),""),"")</f>
        <v>, veteran=false</v>
      </c>
      <c r="BE287" s="21" t="str">
        <f>IF(A287&lt;&gt;"",IF(F287&lt;&gt;"Not in the game (anymore)",IF(A287&lt;&gt;"",", setType="&amp;G287,"")&amp;IF(J287="true",", multiTrialSet=true",""),"")
&amp; IF(AND(H287&lt;&gt;"",ISNUMBER(H287)),", undauntedChestId=" &amp; H287,""),"")</f>
        <v>, setType=LIBSETS_SETTYPE_BATTLEGROUND</v>
      </c>
      <c r="BF287" s="21" t="str">
        <f>IF(A287&lt;&gt;"",IF(F287&lt;&gt;"Not in the game (anymore)",IF(AZ287&lt;&gt;"",", isProcSetAllowedInPvP="&amp; AZ287,"")
&amp; IF(F287&lt;&gt;"Not in the game (anymore)",
  IF(V287&lt;&gt;"",", dropMechanic={"&amp;V287&amp;IF(AB287&lt;&gt;"",","&amp;AB287,"")&amp;IF(AH287&lt;&gt;"",","&amp;AH287,"")&amp;IF(AM287&lt;&gt;"",","&amp;AM287,"")&amp;IF(AR287&lt;&gt;"",","&amp;AR287,"")&amp;IF(AW287&lt;&gt;"",","&amp;AW287,"")&amp;"}"
     &amp;IF(OR(W287&lt;&gt;"",AC287&lt;&gt;"",AI287&lt;&gt;"",AN287&lt;&gt;"",AS287&lt;&gt;"",AX287&lt;&gt;"",X287&lt;&gt;"",AD287&lt;&gt;"",AJ287&lt;&gt;"",AO287&lt;&gt;"",AT287&lt;&gt;"",AY287&lt;&gt;""),", dropMechanicDropLocationNames={"
        &amp; IF(OR(W287&lt;&gt;"",AC287&lt;&gt;"",AI287&lt;&gt;"",AN287&lt;&gt;"",AS287&lt;&gt;"",AX287&lt;&gt;""),"['en']={"&amp;IF(W287&lt;&gt;"","'"&amp;W287&amp;"',","'',")&amp;IF(AC287&lt;&gt;"","'"&amp;AC287&amp;"',","'',")&amp;IF(AI287&lt;&gt;"","'"&amp;AI287&amp;"',","'',")&amp;IF(AN287&lt;&gt;"","'"&amp;AN287&amp;"',","'',")&amp;IF(AS287&lt;&gt;"","'"&amp;AS287&amp;"',","'',")&amp;IF(AX287&lt;&gt;"","'"&amp;AX287&amp;"',","'',")&amp;"},","")
        &amp; IF(OR(X287&lt;&gt;"",AD287&lt;&gt;"",AJ287&lt;&gt;"",AO287&lt;&gt;"",AT287&lt;&gt;"",AY287&lt;&gt;""),"['de']={"&amp;IF(X287&lt;&gt;"","'"&amp;X287&amp;"',","'',")&amp;IF(AD287&lt;&gt;"","'"&amp;AD287&amp;"',","'',")&amp;IF(AJ287&lt;&gt;"","'"&amp;AJ287&amp;"',","'',")&amp;IF(AO287&lt;&gt;"","'"&amp;AO287&amp;"',","'',")&amp;IF(AT287&lt;&gt;"","'"&amp;AT287&amp;"',","'',")&amp;IF(AY287&lt;&gt;"","'"&amp;AY287&amp;"',","'',")&amp;"},","")
     &amp; "}",""),"")),""),"")</f>
        <v>, isProcSetAllowedInPvP=1, dropMechanic={LIBSETS_DROP_MECHANIC_BATTLEGROUND_REWARD}</v>
      </c>
      <c r="BG287" s="21" t="str">
        <f>IF(A287&lt;&gt;"",IF(F287&lt;&gt;"Not in the game (anymore)",
IF(OR(BA287&lt;&gt;"",BB287&lt;&gt;""),", addTooltip={" &amp; IF(BA287&lt;&gt;"","['en']='"&amp; BA287 &amp; "',","")  &amp; IF(AND(BA287&lt;&gt;"",BA287&lt;&gt;BB287), IF(BB287&lt;&gt;"","['de']='"&amp; BB287 &amp; "',",""),"") &amp; "},","")
&amp; "},"
&amp; IF(C287&lt;&gt;"",CONCATENATE(" --",C287," / ",B287,"   [",IF(R287&lt;&gt;"",R287,""),IF(AA287&lt;&gt;"",", "&amp;AA287,""),IF(AG287&lt;&gt;"",", "&amp;AG287,""),IF(AL287&lt;&gt;"",", "&amp;AL287,""),IF(AQ287&lt;&gt;"",", "&amp;AQ287,""),IF(AV287&lt;&gt;"",", "&amp;AV287,""),"]")),""),"")</f>
        <v>}, --Impregnable Armor / Unüberwindliche Rüstung   [!Battleground]</v>
      </c>
    </row>
    <row r="288" spans="1:59" x14ac:dyDescent="0.25">
      <c r="A288" s="12">
        <v>335</v>
      </c>
      <c r="B288" t="s">
        <v>1174</v>
      </c>
      <c r="C288" t="s">
        <v>2622</v>
      </c>
      <c r="D288" s="3">
        <f>A288</f>
        <v>335</v>
      </c>
      <c r="G288" s="8" t="s">
        <v>1477</v>
      </c>
      <c r="I288" t="s">
        <v>91</v>
      </c>
      <c r="J288" t="s">
        <v>91</v>
      </c>
      <c r="K288">
        <v>332</v>
      </c>
      <c r="L288">
        <v>332</v>
      </c>
      <c r="M288">
        <v>332</v>
      </c>
      <c r="O288" s="65" t="s">
        <v>44</v>
      </c>
      <c r="Q288" s="3">
        <f>IF(AND(G288&lt;&gt;"LIBSETS_SETTYPE_BATTLEGROUND",G288&lt;&gt;"LIBSETS_SETTYPE_SPECIAL"), IF(R288&lt;&gt;"",VLOOKUP(R288,'ESO zone constants'!$D$3:$H$10001,5,FALSE),""),"")</f>
        <v>974</v>
      </c>
      <c r="R288" t="str">
        <f>IF(AND(O288&lt;&gt;"",NOT(ISERROR(O288))),O288,
IF(AND(P288&lt;&gt;"",ISNUMBER(P288),P288&gt;0,NOT(ISNA(P288))),VLOOKUP(P288,'ESO zone constants'!$A$3:$D$9999,4,FALSE),
IF(AND(K288&lt;&gt;"",K288&gt;0,NOT(ISERROR(K288))),VLOOKUP(K288,'ESO dumped WayshrineInfo'!$K$3:$N$9994,4,FALSE),"")))</f>
        <v>Falkreath Hold</v>
      </c>
      <c r="T288" s="19" t="str">
        <f>IF(AND(S288&lt;&gt;"",NOT(ISERROR(S288))),S288,IF(Q288&lt;&gt;"",IF(NOT(ISERROR(VLOOKUP(Q288,'ESO Dungeon constants'!$D$3:$H$9999,5,FALSE))),VLOOKUP(Q288,'ESO Dungeon constants'!$D$3:$I$9999,6,FALSE),VLOOKUP(Q288,'ESO zone constants'!$H$3:$K$9987,4,FALSE)),""))</f>
        <v>DLC_HORNS_OF_THE_REACH</v>
      </c>
      <c r="U288" s="3" t="str">
        <f>IF(T288&lt;&gt;"",VLOOKUP(T288,'LibSets constants'!$B$4:$C$1003,2,FALSE),"")</f>
        <v>Horns of the Reach</v>
      </c>
      <c r="V288" s="33" t="s">
        <v>3356</v>
      </c>
      <c r="Y288" s="65"/>
      <c r="Z288" s="3">
        <f>IF(AND(G288&lt;&gt;"LIBSETS_SETTYPE_BATTLEGROUND",G288&lt;&gt;"LIBSETS_SETTYPE_SPECIAL"),
IF(AND(Y288&lt;&gt;"",ISNUMBER(Y288),NOT(ISNA(Y288))),Y288,
   IF(AND(L288&lt;&gt;"",ISNUMBER(L288),L288&gt;0,NOT(ISNA(L288))),VLOOKUP(L288,'ESO dumped WayshrineInfo'!$K$3:$L$9994,2,FALSE),"")
),"")</f>
        <v>888</v>
      </c>
      <c r="AA288" t="str">
        <f>IF(AND(Z288&lt;&gt;"",ISNUMBER(Z288),NOT(ISNA(Z288))),VLOOKUP(Z288,'ESO zone constants'!$A$3:$D$9999,4,FALSE),"")</f>
        <v>Craglorn</v>
      </c>
      <c r="AB288" s="33" t="s">
        <v>3356</v>
      </c>
      <c r="AC288" s="43"/>
      <c r="AD288" s="43"/>
      <c r="AE288" s="43"/>
      <c r="AF288" s="3">
        <f>IF(AND(G288&lt;&gt;"LIBSETS_SETTYPE_BATTLEGROUND",G288&lt;&gt;"LIBSETS_SETTYPE_SPECIAL"),
IF(AND(AE288&lt;&gt;"",ISNUMBER(AE288),NOT(ISNA(AE288))),AE288,
   IF(AND(M288&lt;&gt;"",ISNUMBER(M288),M288&gt;0,NOT(ISNA(M288))),VLOOKUP(M288,'ESO dumped WayshrineInfo'!$K$3:$L$9994,2,FALSE),"")
),"")</f>
        <v>888</v>
      </c>
      <c r="AG288" t="str">
        <f>IF(AND(AF288&lt;&gt;"",ISNUMBER(AF288),NOT(ISNA(AF288))),VLOOKUP(AF288,'ESO zone constants'!$A$3:$D$9999,4,FALSE),"")</f>
        <v>Craglorn</v>
      </c>
      <c r="AH288" s="44"/>
      <c r="AI288" s="43"/>
      <c r="AJ288" s="43"/>
      <c r="AK288" s="3" t="str">
        <f>IF(AND(G288&lt;&gt;"LIBSETS_SETTYPE_BATTLEGROUND",G288&lt;&gt;"LIBSETS_SETTYPE_SPECIAL"),IF(AL288&lt;&gt;"",VLOOKUP(AL288,'ESO zone constants'!$D$3:$H$4953,5,FALSE),""),"")</f>
        <v/>
      </c>
      <c r="AM288" s="44"/>
      <c r="AN288" s="43"/>
      <c r="AO288" s="43"/>
      <c r="AP288" s="3" t="str">
        <f>IF(AND(G288&lt;&gt;"LIBSETS_SETTYPE_BATTLEGROUND",G288&lt;&gt;"LIBSETS_SETTYPE_SPECIAL"),IF(AQ288&lt;&gt;"",VLOOKUP(AQ288,'ESO zone constants'!$D$3:$H$4953,5,FALSE),""),"")</f>
        <v/>
      </c>
      <c r="AR288" s="44"/>
      <c r="AS288" s="43"/>
      <c r="AT288" s="43"/>
      <c r="AU288" s="3" t="str">
        <f>IF(AND(G288&lt;&gt;"LIBSETS_SETTYPE_BATTLEGROUND",G288&lt;&gt;"LIBSETS_SETTYPE_SPECIAL"),IF(AV288&lt;&gt;"",VLOOKUP(AV288,'ESO zone constants'!$D$3:$H$4953,5,FALSE),""),"")</f>
        <v/>
      </c>
      <c r="AW288" s="44"/>
      <c r="AX288" s="43"/>
      <c r="AY288" s="43"/>
      <c r="AZ288" s="83" t="s">
        <v>2667</v>
      </c>
      <c r="BA288" s="83"/>
      <c r="BB288" s="83"/>
      <c r="BC288" s="21" t="str">
        <f>IF(A288="???","--","")&amp;IF(F288&lt;&gt;"Not in the game (anymore)",IF(A288&lt;&gt;"",CONCATENATE("[",A288,"] = {wayshrines={")&amp;IF(K288&lt;&gt;"",CONCATENATE(K288,","),"")&amp;IF(L288&lt;&gt;"",CONCATENATE(L288,","),"")&amp;IF(M288&lt;&gt;"",CONCATENATE(M288,","),"")&amp;CONCATENATE("}")&amp;IF(VALUE(N288)&gt;0,CONCATENATE(", traitsNeeded=",N288),"")&amp;CONCATENATE(", dlcId=",IF(T288&lt;&gt;"",T288,"DLC_BASE_GAME")),""),"")</f>
        <v>[335] = {wayshrines={332,332,332,}, dlcId=DLC_HORNS_OF_THE_REACH</v>
      </c>
      <c r="BD288" s="21" t="str">
        <f>IF(F288&lt;&gt;"Not in the game (anymore)",IF(A288&lt;&gt;"",IF(Q288&lt;&gt;"",CONCATENATE(", zoneIds={",Q288),"")&amp;IF(Z288&lt;&gt;"",CONCATENATE(",",Z288),"")&amp;IF(AF288&lt;&gt;"",CONCATENATE(",",AF288),"")&amp;IF(AK288&lt;&gt;"",CONCATENATE(",",AK288),"")&amp;IF(AP288&lt;&gt;"",CONCATENATE(",",AP288),"")&amp;IF(AU288&lt;&gt;"",CONCATENATE(",",AU288),"")&amp;IF(Q288&lt;&gt;"",CONCATENATE("}",""),"")&amp;IF(OR(I288="true",I288="false",I288&lt;&gt;""), CONCATENATE(", veteran=", I288), ""),""),"")</f>
        <v>, zoneIds={974,888,888}, veteran=false</v>
      </c>
      <c r="BE288" s="21" t="str">
        <f>IF(A288&lt;&gt;"",IF(F288&lt;&gt;"Not in the game (anymore)",IF(A288&lt;&gt;"",", setType="&amp;G288,"")&amp;IF(J288="true",", multiTrialSet=true",""),"")
&amp; IF(AND(H288&lt;&gt;"",ISNUMBER(H288)),", undauntedChestId=" &amp; H288,""),"")</f>
        <v>, setType=LIBSETS_SETTYPE_DUNGEON</v>
      </c>
      <c r="BF288" s="21" t="str">
        <f>IF(A288&lt;&gt;"",IF(F288&lt;&gt;"Not in the game (anymore)",IF(AZ288&lt;&gt;"",", isProcSetAllowedInPvP="&amp; AZ288,"")
&amp; IF(F288&lt;&gt;"Not in the game (anymore)",
  IF(V288&lt;&gt;"",", dropMechanic={"&amp;V288&amp;IF(AB288&lt;&gt;"",","&amp;AB288,"")&amp;IF(AH288&lt;&gt;"",","&amp;AH288,"")&amp;IF(AM288&lt;&gt;"",","&amp;AM288,"")&amp;IF(AR288&lt;&gt;"",","&amp;AR288,"")&amp;IF(AW288&lt;&gt;"",","&amp;AW288,"")&amp;"}"
     &amp;IF(OR(W288&lt;&gt;"",AC288&lt;&gt;"",AI288&lt;&gt;"",AN288&lt;&gt;"",AS288&lt;&gt;"",AX288&lt;&gt;"",X288&lt;&gt;"",AD288&lt;&gt;"",AJ288&lt;&gt;"",AO288&lt;&gt;"",AT288&lt;&gt;"",AY288&lt;&gt;""),", dropMechanicDropLocationNames={"
        &amp; IF(OR(W288&lt;&gt;"",AC288&lt;&gt;"",AI288&lt;&gt;"",AN288&lt;&gt;"",AS288&lt;&gt;"",AX288&lt;&gt;""),"['en']={"&amp;IF(W288&lt;&gt;"","'"&amp;W288&amp;"',","'',")&amp;IF(AC288&lt;&gt;"","'"&amp;AC288&amp;"',","'',")&amp;IF(AI288&lt;&gt;"","'"&amp;AI288&amp;"',","'',")&amp;IF(AN288&lt;&gt;"","'"&amp;AN288&amp;"',","'',")&amp;IF(AS288&lt;&gt;"","'"&amp;AS288&amp;"',","'',")&amp;IF(AX288&lt;&gt;"","'"&amp;AX288&amp;"',","'',")&amp;"},","")
        &amp; IF(OR(X288&lt;&gt;"",AD288&lt;&gt;"",AJ288&lt;&gt;"",AO288&lt;&gt;"",AT288&lt;&gt;"",AY288&lt;&gt;""),"['de']={"&amp;IF(X288&lt;&gt;"","'"&amp;X288&amp;"',","'',")&amp;IF(AD288&lt;&gt;"","'"&amp;AD288&amp;"',","'',")&amp;IF(AJ288&lt;&gt;"","'"&amp;AJ288&amp;"',","'',")&amp;IF(AO288&lt;&gt;"","'"&amp;AO288&amp;"',","'',")&amp;IF(AT288&lt;&gt;"","'"&amp;AT288&amp;"',","'',")&amp;IF(AY288&lt;&gt;"","'"&amp;AY288&amp;"',","'',")&amp;"},","")
     &amp; "}",""),"")),""),"")</f>
        <v>, dropMechanic={LIBSETS_DROP_MECHANIC_GROUP_DUNGEON_BOSS,LIBSETS_DROP_MECHANIC_GROUP_DUNGEON_BOSS}</v>
      </c>
      <c r="BG288" s="21" t="str">
        <f>IF(A288&lt;&gt;"",IF(F288&lt;&gt;"Not in the game (anymore)",
IF(OR(BA288&lt;&gt;"",BB288&lt;&gt;""),", addTooltip={" &amp; IF(BA288&lt;&gt;"","['en']='"&amp; BA288 &amp; "',","")  &amp; IF(AND(BA288&lt;&gt;"",BA288&lt;&gt;BB288), IF(BB288&lt;&gt;"","['de']='"&amp; BB288 &amp; "',",""),"") &amp; "},","")
&amp; "},"
&amp; IF(C288&lt;&gt;"",CONCATENATE(" --",C288," / ",B288,"   [",IF(R288&lt;&gt;"",R288,""),IF(AA288&lt;&gt;"",", "&amp;AA288,""),IF(AG288&lt;&gt;"",", "&amp;AG288,""),IF(AL288&lt;&gt;"",", "&amp;AL288,""),IF(AQ288&lt;&gt;"",", "&amp;AQ288,""),IF(AV288&lt;&gt;"",", "&amp;AV288,""),"]")),""),"")</f>
        <v>}, --Draugr\'s Rest / Draugrruhe   [Falkreath Hold, Craglorn, Craglorn]</v>
      </c>
    </row>
    <row r="289" spans="1:59" x14ac:dyDescent="0.25">
      <c r="A289" s="12">
        <v>336</v>
      </c>
      <c r="B289" t="s">
        <v>1175</v>
      </c>
      <c r="C289" t="s">
        <v>1176</v>
      </c>
      <c r="D289" s="3">
        <f>A289</f>
        <v>336</v>
      </c>
      <c r="G289" s="8" t="s">
        <v>1477</v>
      </c>
      <c r="I289" t="s">
        <v>91</v>
      </c>
      <c r="J289" t="s">
        <v>91</v>
      </c>
      <c r="K289">
        <v>332</v>
      </c>
      <c r="L289">
        <v>332</v>
      </c>
      <c r="M289">
        <v>332</v>
      </c>
      <c r="O289" s="65" t="s">
        <v>44</v>
      </c>
      <c r="Q289" s="3">
        <f>IF(AND(G289&lt;&gt;"LIBSETS_SETTYPE_BATTLEGROUND",G289&lt;&gt;"LIBSETS_SETTYPE_SPECIAL"), IF(R289&lt;&gt;"",VLOOKUP(R289,'ESO zone constants'!$D$3:$H$10001,5,FALSE),""),"")</f>
        <v>974</v>
      </c>
      <c r="R289" t="str">
        <f>IF(AND(O289&lt;&gt;"",NOT(ISERROR(O289))),O289,
IF(AND(P289&lt;&gt;"",ISNUMBER(P289),P289&gt;0,NOT(ISNA(P289))),VLOOKUP(P289,'ESO zone constants'!$A$3:$D$9999,4,FALSE),
IF(AND(K289&lt;&gt;"",K289&gt;0,NOT(ISERROR(K289))),VLOOKUP(K289,'ESO dumped WayshrineInfo'!$K$3:$N$9994,4,FALSE),"")))</f>
        <v>Falkreath Hold</v>
      </c>
      <c r="T289" s="19" t="str">
        <f>IF(AND(S289&lt;&gt;"",NOT(ISERROR(S289))),S289,IF(Q289&lt;&gt;"",IF(NOT(ISERROR(VLOOKUP(Q289,'ESO Dungeon constants'!$D$3:$H$9999,5,FALSE))),VLOOKUP(Q289,'ESO Dungeon constants'!$D$3:$I$9999,6,FALSE),VLOOKUP(Q289,'ESO zone constants'!$H$3:$K$9987,4,FALSE)),""))</f>
        <v>DLC_HORNS_OF_THE_REACH</v>
      </c>
      <c r="U289" s="3" t="str">
        <f>IF(T289&lt;&gt;"",VLOOKUP(T289,'LibSets constants'!$B$4:$C$1003,2,FALSE),"")</f>
        <v>Horns of the Reach</v>
      </c>
      <c r="V289" s="33" t="s">
        <v>3356</v>
      </c>
      <c r="Y289" s="65"/>
      <c r="Z289" s="3">
        <f>IF(AND(G289&lt;&gt;"LIBSETS_SETTYPE_BATTLEGROUND",G289&lt;&gt;"LIBSETS_SETTYPE_SPECIAL"),
IF(AND(Y289&lt;&gt;"",ISNUMBER(Y289),NOT(ISNA(Y289))),Y289,
   IF(AND(L289&lt;&gt;"",ISNUMBER(L289),L289&gt;0,NOT(ISNA(L289))),VLOOKUP(L289,'ESO dumped WayshrineInfo'!$K$3:$L$9994,2,FALSE),"")
),"")</f>
        <v>888</v>
      </c>
      <c r="AA289" t="str">
        <f>IF(AND(Z289&lt;&gt;"",ISNUMBER(Z289),NOT(ISNA(Z289))),VLOOKUP(Z289,'ESO zone constants'!$A$3:$D$9999,4,FALSE),"")</f>
        <v>Craglorn</v>
      </c>
      <c r="AB289" s="33" t="s">
        <v>3356</v>
      </c>
      <c r="AC289" s="43"/>
      <c r="AD289" s="43"/>
      <c r="AE289" s="43"/>
      <c r="AF289" s="3">
        <f>IF(AND(G289&lt;&gt;"LIBSETS_SETTYPE_BATTLEGROUND",G289&lt;&gt;"LIBSETS_SETTYPE_SPECIAL"),
IF(AND(AE289&lt;&gt;"",ISNUMBER(AE289),NOT(ISNA(AE289))),AE289,
   IF(AND(M289&lt;&gt;"",ISNUMBER(M289),M289&gt;0,NOT(ISNA(M289))),VLOOKUP(M289,'ESO dumped WayshrineInfo'!$K$3:$L$9994,2,FALSE),"")
),"")</f>
        <v>888</v>
      </c>
      <c r="AG289" t="str">
        <f>IF(AND(AF289&lt;&gt;"",ISNUMBER(AF289),NOT(ISNA(AF289))),VLOOKUP(AF289,'ESO zone constants'!$A$3:$D$9999,4,FALSE),"")</f>
        <v>Craglorn</v>
      </c>
      <c r="AH289" s="44"/>
      <c r="AI289" s="43"/>
      <c r="AJ289" s="43"/>
      <c r="AK289" s="3" t="str">
        <f>IF(AND(G289&lt;&gt;"LIBSETS_SETTYPE_BATTLEGROUND",G289&lt;&gt;"LIBSETS_SETTYPE_SPECIAL"),IF(AL289&lt;&gt;"",VLOOKUP(AL289,'ESO zone constants'!$D$3:$H$4953,5,FALSE),""),"")</f>
        <v/>
      </c>
      <c r="AM289" s="44"/>
      <c r="AN289" s="43"/>
      <c r="AO289" s="43"/>
      <c r="AP289" s="3" t="str">
        <f>IF(AND(G289&lt;&gt;"LIBSETS_SETTYPE_BATTLEGROUND",G289&lt;&gt;"LIBSETS_SETTYPE_SPECIAL"),IF(AQ289&lt;&gt;"",VLOOKUP(AQ289,'ESO zone constants'!$D$3:$H$4953,5,FALSE),""),"")</f>
        <v/>
      </c>
      <c r="AR289" s="44"/>
      <c r="AS289" s="43"/>
      <c r="AT289" s="43"/>
      <c r="AU289" s="3" t="str">
        <f>IF(AND(G289&lt;&gt;"LIBSETS_SETTYPE_BATTLEGROUND",G289&lt;&gt;"LIBSETS_SETTYPE_SPECIAL"),IF(AV289&lt;&gt;"",VLOOKUP(AV289,'ESO zone constants'!$D$3:$H$4953,5,FALSE),""),"")</f>
        <v/>
      </c>
      <c r="AW289" s="44"/>
      <c r="AX289" s="43"/>
      <c r="AY289" s="43"/>
      <c r="AZ289" s="83" t="s">
        <v>2667</v>
      </c>
      <c r="BA289" s="83"/>
      <c r="BB289" s="83"/>
      <c r="BC289" s="21" t="str">
        <f>IF(A289="???","--","")&amp;IF(F289&lt;&gt;"Not in the game (anymore)",IF(A289&lt;&gt;"",CONCATENATE("[",A289,"] = {wayshrines={")&amp;IF(K289&lt;&gt;"",CONCATENATE(K289,","),"")&amp;IF(L289&lt;&gt;"",CONCATENATE(L289,","),"")&amp;IF(M289&lt;&gt;"",CONCATENATE(M289,","),"")&amp;CONCATENATE("}")&amp;IF(VALUE(N289)&gt;0,CONCATENATE(", traitsNeeded=",N289),"")&amp;CONCATENATE(", dlcId=",IF(T289&lt;&gt;"",T289,"DLC_BASE_GAME")),""),"")</f>
        <v>[336] = {wayshrines={332,332,332,}, dlcId=DLC_HORNS_OF_THE_REACH</v>
      </c>
      <c r="BD289" s="21" t="str">
        <f>IF(F289&lt;&gt;"Not in the game (anymore)",IF(A289&lt;&gt;"",IF(Q289&lt;&gt;"",CONCATENATE(", zoneIds={",Q289),"")&amp;IF(Z289&lt;&gt;"",CONCATENATE(",",Z289),"")&amp;IF(AF289&lt;&gt;"",CONCATENATE(",",AF289),"")&amp;IF(AK289&lt;&gt;"",CONCATENATE(",",AK289),"")&amp;IF(AP289&lt;&gt;"",CONCATENATE(",",AP289),"")&amp;IF(AU289&lt;&gt;"",CONCATENATE(",",AU289),"")&amp;IF(Q289&lt;&gt;"",CONCATENATE("}",""),"")&amp;IF(OR(I289="true",I289="false",I289&lt;&gt;""), CONCATENATE(", veteran=", I289), ""),""),"")</f>
        <v>, zoneIds={974,888,888}, veteran=false</v>
      </c>
      <c r="BE289" s="21" t="str">
        <f>IF(A289&lt;&gt;"",IF(F289&lt;&gt;"Not in the game (anymore)",IF(A289&lt;&gt;"",", setType="&amp;G289,"")&amp;IF(J289="true",", multiTrialSet=true",""),"")
&amp; IF(AND(H289&lt;&gt;"",ISNUMBER(H289)),", undauntedChestId=" &amp; H289,""),"")</f>
        <v>, setType=LIBSETS_SETTYPE_DUNGEON</v>
      </c>
      <c r="BF289" s="21" t="str">
        <f>IF(A289&lt;&gt;"",IF(F289&lt;&gt;"Not in the game (anymore)",IF(AZ289&lt;&gt;"",", isProcSetAllowedInPvP="&amp; AZ289,"")
&amp; IF(F289&lt;&gt;"Not in the game (anymore)",
  IF(V289&lt;&gt;"",", dropMechanic={"&amp;V289&amp;IF(AB289&lt;&gt;"",","&amp;AB289,"")&amp;IF(AH289&lt;&gt;"",","&amp;AH289,"")&amp;IF(AM289&lt;&gt;"",","&amp;AM289,"")&amp;IF(AR289&lt;&gt;"",","&amp;AR289,"")&amp;IF(AW289&lt;&gt;"",","&amp;AW289,"")&amp;"}"
     &amp;IF(OR(W289&lt;&gt;"",AC289&lt;&gt;"",AI289&lt;&gt;"",AN289&lt;&gt;"",AS289&lt;&gt;"",AX289&lt;&gt;"",X289&lt;&gt;"",AD289&lt;&gt;"",AJ289&lt;&gt;"",AO289&lt;&gt;"",AT289&lt;&gt;"",AY289&lt;&gt;""),", dropMechanicDropLocationNames={"
        &amp; IF(OR(W289&lt;&gt;"",AC289&lt;&gt;"",AI289&lt;&gt;"",AN289&lt;&gt;"",AS289&lt;&gt;"",AX289&lt;&gt;""),"['en']={"&amp;IF(W289&lt;&gt;"","'"&amp;W289&amp;"',","'',")&amp;IF(AC289&lt;&gt;"","'"&amp;AC289&amp;"',","'',")&amp;IF(AI289&lt;&gt;"","'"&amp;AI289&amp;"',","'',")&amp;IF(AN289&lt;&gt;"","'"&amp;AN289&amp;"',","'',")&amp;IF(AS289&lt;&gt;"","'"&amp;AS289&amp;"',","'',")&amp;IF(AX289&lt;&gt;"","'"&amp;AX289&amp;"',","'',")&amp;"},","")
        &amp; IF(OR(X289&lt;&gt;"",AD289&lt;&gt;"",AJ289&lt;&gt;"",AO289&lt;&gt;"",AT289&lt;&gt;"",AY289&lt;&gt;""),"['de']={"&amp;IF(X289&lt;&gt;"","'"&amp;X289&amp;"',","'',")&amp;IF(AD289&lt;&gt;"","'"&amp;AD289&amp;"',","'',")&amp;IF(AJ289&lt;&gt;"","'"&amp;AJ289&amp;"',","'',")&amp;IF(AO289&lt;&gt;"","'"&amp;AO289&amp;"',","'',")&amp;IF(AT289&lt;&gt;"","'"&amp;AT289&amp;"',","'',")&amp;IF(AY289&lt;&gt;"","'"&amp;AY289&amp;"',","'',")&amp;"},","")
     &amp; "}",""),"")),""),"")</f>
        <v>, dropMechanic={LIBSETS_DROP_MECHANIC_GROUP_DUNGEON_BOSS,LIBSETS_DROP_MECHANIC_GROUP_DUNGEON_BOSS}</v>
      </c>
      <c r="BG289" s="21" t="str">
        <f>IF(A289&lt;&gt;"",IF(F289&lt;&gt;"Not in the game (anymore)",
IF(OR(BA289&lt;&gt;"",BB289&lt;&gt;""),", addTooltip={" &amp; IF(BA289&lt;&gt;"","['en']='"&amp; BA289 &amp; "',","")  &amp; IF(AND(BA289&lt;&gt;"",BA289&lt;&gt;BB289), IF(BB289&lt;&gt;"","['de']='"&amp; BB289 &amp; "',",""),"") &amp; "},","")
&amp; "},"
&amp; IF(C289&lt;&gt;"",CONCATENATE(" --",C289," / ",B289,"   [",IF(R289&lt;&gt;"",R289,""),IF(AA289&lt;&gt;"",", "&amp;AA289,""),IF(AG289&lt;&gt;"",", "&amp;AG289,""),IF(AL289&lt;&gt;"",", "&amp;AL289,""),IF(AQ289&lt;&gt;"",", "&amp;AQ289,""),IF(AV289&lt;&gt;"",", "&amp;AV289,""),"]")),""),"")</f>
        <v>}, --Pillar of Nirn / Säulen von Nirn   [Falkreath Hold, Craglorn, Craglorn]</v>
      </c>
    </row>
    <row r="290" spans="1:59" x14ac:dyDescent="0.25">
      <c r="A290" s="12">
        <v>337</v>
      </c>
      <c r="B290" t="s">
        <v>1177</v>
      </c>
      <c r="C290" t="s">
        <v>1178</v>
      </c>
      <c r="D290" s="3">
        <f>A290</f>
        <v>337</v>
      </c>
      <c r="G290" s="8" t="s">
        <v>1477</v>
      </c>
      <c r="I290" t="s">
        <v>91</v>
      </c>
      <c r="J290" t="s">
        <v>91</v>
      </c>
      <c r="K290">
        <v>332</v>
      </c>
      <c r="L290">
        <v>332</v>
      </c>
      <c r="M290">
        <v>332</v>
      </c>
      <c r="O290" s="65" t="s">
        <v>44</v>
      </c>
      <c r="Q290" s="3">
        <f>IF(AND(G290&lt;&gt;"LIBSETS_SETTYPE_BATTLEGROUND",G290&lt;&gt;"LIBSETS_SETTYPE_SPECIAL"), IF(R290&lt;&gt;"",VLOOKUP(R290,'ESO zone constants'!$D$3:$H$10001,5,FALSE),""),"")</f>
        <v>974</v>
      </c>
      <c r="R290" t="str">
        <f>IF(AND(O290&lt;&gt;"",NOT(ISERROR(O290))),O290,
IF(AND(P290&lt;&gt;"",ISNUMBER(P290),P290&gt;0,NOT(ISNA(P290))),VLOOKUP(P290,'ESO zone constants'!$A$3:$D$9999,4,FALSE),
IF(AND(K290&lt;&gt;"",K290&gt;0,NOT(ISERROR(K290))),VLOOKUP(K290,'ESO dumped WayshrineInfo'!$K$3:$N$9994,4,FALSE),"")))</f>
        <v>Falkreath Hold</v>
      </c>
      <c r="T290" s="19" t="str">
        <f>IF(AND(S290&lt;&gt;"",NOT(ISERROR(S290))),S290,IF(Q290&lt;&gt;"",IF(NOT(ISERROR(VLOOKUP(Q290,'ESO Dungeon constants'!$D$3:$H$9999,5,FALSE))),VLOOKUP(Q290,'ESO Dungeon constants'!$D$3:$I$9999,6,FALSE),VLOOKUP(Q290,'ESO zone constants'!$H$3:$K$9987,4,FALSE)),""))</f>
        <v>DLC_HORNS_OF_THE_REACH</v>
      </c>
      <c r="U290" s="3" t="str">
        <f>IF(T290&lt;&gt;"",VLOOKUP(T290,'LibSets constants'!$B$4:$C$1003,2,FALSE),"")</f>
        <v>Horns of the Reach</v>
      </c>
      <c r="V290" s="33" t="s">
        <v>3356</v>
      </c>
      <c r="Y290" s="65"/>
      <c r="Z290" s="3">
        <f>IF(AND(G290&lt;&gt;"LIBSETS_SETTYPE_BATTLEGROUND",G290&lt;&gt;"LIBSETS_SETTYPE_SPECIAL"),
IF(AND(Y290&lt;&gt;"",ISNUMBER(Y290),NOT(ISNA(Y290))),Y290,
   IF(AND(L290&lt;&gt;"",ISNUMBER(L290),L290&gt;0,NOT(ISNA(L290))),VLOOKUP(L290,'ESO dumped WayshrineInfo'!$K$3:$L$9994,2,FALSE),"")
),"")</f>
        <v>888</v>
      </c>
      <c r="AA290" t="str">
        <f>IF(AND(Z290&lt;&gt;"",ISNUMBER(Z290),NOT(ISNA(Z290))),VLOOKUP(Z290,'ESO zone constants'!$A$3:$D$9999,4,FALSE),"")</f>
        <v>Craglorn</v>
      </c>
      <c r="AB290" s="33" t="s">
        <v>3356</v>
      </c>
      <c r="AC290" s="43"/>
      <c r="AD290" s="43"/>
      <c r="AE290" s="43"/>
      <c r="AF290" s="3">
        <f>IF(AND(G290&lt;&gt;"LIBSETS_SETTYPE_BATTLEGROUND",G290&lt;&gt;"LIBSETS_SETTYPE_SPECIAL"),
IF(AND(AE290&lt;&gt;"",ISNUMBER(AE290),NOT(ISNA(AE290))),AE290,
   IF(AND(M290&lt;&gt;"",ISNUMBER(M290),M290&gt;0,NOT(ISNA(M290))),VLOOKUP(M290,'ESO dumped WayshrineInfo'!$K$3:$L$9994,2,FALSE),"")
),"")</f>
        <v>888</v>
      </c>
      <c r="AG290" t="str">
        <f>IF(AND(AF290&lt;&gt;"",ISNUMBER(AF290),NOT(ISNA(AF290))),VLOOKUP(AF290,'ESO zone constants'!$A$3:$D$9999,4,FALSE),"")</f>
        <v>Craglorn</v>
      </c>
      <c r="AH290" s="44"/>
      <c r="AI290" s="43"/>
      <c r="AJ290" s="43"/>
      <c r="AK290" s="3" t="str">
        <f>IF(AND(G290&lt;&gt;"LIBSETS_SETTYPE_BATTLEGROUND",G290&lt;&gt;"LIBSETS_SETTYPE_SPECIAL"),IF(AL290&lt;&gt;"",VLOOKUP(AL290,'ESO zone constants'!$D$3:$H$4953,5,FALSE),""),"")</f>
        <v/>
      </c>
      <c r="AM290" s="44"/>
      <c r="AN290" s="43"/>
      <c r="AO290" s="43"/>
      <c r="AP290" s="3" t="str">
        <f>IF(AND(G290&lt;&gt;"LIBSETS_SETTYPE_BATTLEGROUND",G290&lt;&gt;"LIBSETS_SETTYPE_SPECIAL"),IF(AQ290&lt;&gt;"",VLOOKUP(AQ290,'ESO zone constants'!$D$3:$H$4953,5,FALSE),""),"")</f>
        <v/>
      </c>
      <c r="AR290" s="44"/>
      <c r="AS290" s="43"/>
      <c r="AT290" s="43"/>
      <c r="AU290" s="3" t="str">
        <f>IF(AND(G290&lt;&gt;"LIBSETS_SETTYPE_BATTLEGROUND",G290&lt;&gt;"LIBSETS_SETTYPE_SPECIAL"),IF(AV290&lt;&gt;"",VLOOKUP(AV290,'ESO zone constants'!$D$3:$H$4953,5,FALSE),""),"")</f>
        <v/>
      </c>
      <c r="AW290" s="44"/>
      <c r="AX290" s="43"/>
      <c r="AY290" s="43"/>
      <c r="AZ290" s="83" t="s">
        <v>2667</v>
      </c>
      <c r="BA290" s="83"/>
      <c r="BB290" s="83"/>
      <c r="BC290" s="21" t="str">
        <f>IF(A290="???","--","")&amp;IF(F290&lt;&gt;"Not in the game (anymore)",IF(A290&lt;&gt;"",CONCATENATE("[",A290,"] = {wayshrines={")&amp;IF(K290&lt;&gt;"",CONCATENATE(K290,","),"")&amp;IF(L290&lt;&gt;"",CONCATENATE(L290,","),"")&amp;IF(M290&lt;&gt;"",CONCATENATE(M290,","),"")&amp;CONCATENATE("}")&amp;IF(VALUE(N290)&gt;0,CONCATENATE(", traitsNeeded=",N290),"")&amp;CONCATENATE(", dlcId=",IF(T290&lt;&gt;"",T290,"DLC_BASE_GAME")),""),"")</f>
        <v>[337] = {wayshrines={332,332,332,}, dlcId=DLC_HORNS_OF_THE_REACH</v>
      </c>
      <c r="BD290" s="21" t="str">
        <f>IF(F290&lt;&gt;"Not in the game (anymore)",IF(A290&lt;&gt;"",IF(Q290&lt;&gt;"",CONCATENATE(", zoneIds={",Q290),"")&amp;IF(Z290&lt;&gt;"",CONCATENATE(",",Z290),"")&amp;IF(AF290&lt;&gt;"",CONCATENATE(",",AF290),"")&amp;IF(AK290&lt;&gt;"",CONCATENATE(",",AK290),"")&amp;IF(AP290&lt;&gt;"",CONCATENATE(",",AP290),"")&amp;IF(AU290&lt;&gt;"",CONCATENATE(",",AU290),"")&amp;IF(Q290&lt;&gt;"",CONCATENATE("}",""),"")&amp;IF(OR(I290="true",I290="false",I290&lt;&gt;""), CONCATENATE(", veteran=", I290), ""),""),"")</f>
        <v>, zoneIds={974,888,888}, veteran=false</v>
      </c>
      <c r="BE290" s="21" t="str">
        <f>IF(A290&lt;&gt;"",IF(F290&lt;&gt;"Not in the game (anymore)",IF(A290&lt;&gt;"",", setType="&amp;G290,"")&amp;IF(J290="true",", multiTrialSet=true",""),"")
&amp; IF(AND(H290&lt;&gt;"",ISNUMBER(H290)),", undauntedChestId=" &amp; H290,""),"")</f>
        <v>, setType=LIBSETS_SETTYPE_DUNGEON</v>
      </c>
      <c r="BF290" s="21" t="str">
        <f>IF(A290&lt;&gt;"",IF(F290&lt;&gt;"Not in the game (anymore)",IF(AZ290&lt;&gt;"",", isProcSetAllowedInPvP="&amp; AZ290,"")
&amp; IF(F290&lt;&gt;"Not in the game (anymore)",
  IF(V290&lt;&gt;"",", dropMechanic={"&amp;V290&amp;IF(AB290&lt;&gt;"",","&amp;AB290,"")&amp;IF(AH290&lt;&gt;"",","&amp;AH290,"")&amp;IF(AM290&lt;&gt;"",","&amp;AM290,"")&amp;IF(AR290&lt;&gt;"",","&amp;AR290,"")&amp;IF(AW290&lt;&gt;"",","&amp;AW290,"")&amp;"}"
     &amp;IF(OR(W290&lt;&gt;"",AC290&lt;&gt;"",AI290&lt;&gt;"",AN290&lt;&gt;"",AS290&lt;&gt;"",AX290&lt;&gt;"",X290&lt;&gt;"",AD290&lt;&gt;"",AJ290&lt;&gt;"",AO290&lt;&gt;"",AT290&lt;&gt;"",AY290&lt;&gt;""),", dropMechanicDropLocationNames={"
        &amp; IF(OR(W290&lt;&gt;"",AC290&lt;&gt;"",AI290&lt;&gt;"",AN290&lt;&gt;"",AS290&lt;&gt;"",AX290&lt;&gt;""),"['en']={"&amp;IF(W290&lt;&gt;"","'"&amp;W290&amp;"',","'',")&amp;IF(AC290&lt;&gt;"","'"&amp;AC290&amp;"',","'',")&amp;IF(AI290&lt;&gt;"","'"&amp;AI290&amp;"',","'',")&amp;IF(AN290&lt;&gt;"","'"&amp;AN290&amp;"',","'',")&amp;IF(AS290&lt;&gt;"","'"&amp;AS290&amp;"',","'',")&amp;IF(AX290&lt;&gt;"","'"&amp;AX290&amp;"',","'',")&amp;"},","")
        &amp; IF(OR(X290&lt;&gt;"",AD290&lt;&gt;"",AJ290&lt;&gt;"",AO290&lt;&gt;"",AT290&lt;&gt;"",AY290&lt;&gt;""),"['de']={"&amp;IF(X290&lt;&gt;"","'"&amp;X290&amp;"',","'',")&amp;IF(AD290&lt;&gt;"","'"&amp;AD290&amp;"',","'',")&amp;IF(AJ290&lt;&gt;"","'"&amp;AJ290&amp;"',","'',")&amp;IF(AO290&lt;&gt;"","'"&amp;AO290&amp;"',","'',")&amp;IF(AT290&lt;&gt;"","'"&amp;AT290&amp;"',","'',")&amp;IF(AY290&lt;&gt;"","'"&amp;AY290&amp;"',","'',")&amp;"},","")
     &amp; "}",""),"")),""),"")</f>
        <v>, dropMechanic={LIBSETS_DROP_MECHANIC_GROUP_DUNGEON_BOSS,LIBSETS_DROP_MECHANIC_GROUP_DUNGEON_BOSS}</v>
      </c>
      <c r="BG290" s="21" t="str">
        <f>IF(A290&lt;&gt;"",IF(F290&lt;&gt;"Not in the game (anymore)",
IF(OR(BA290&lt;&gt;"",BB290&lt;&gt;""),", addTooltip={" &amp; IF(BA290&lt;&gt;"","['en']='"&amp; BA290 &amp; "',","")  &amp; IF(AND(BA290&lt;&gt;"",BA290&lt;&gt;BB290), IF(BB290&lt;&gt;"","['de']='"&amp; BB290 &amp; "',",""),"") &amp; "},","")
&amp; "},"
&amp; IF(C290&lt;&gt;"",CONCATENATE(" --",C290," / ",B290,"   [",IF(R290&lt;&gt;"",R290,""),IF(AA290&lt;&gt;"",", "&amp;AA290,""),IF(AG290&lt;&gt;"",", "&amp;AG290,""),IF(AL290&lt;&gt;"",", "&amp;AL290,""),IF(AQ290&lt;&gt;"",", "&amp;AQ290,""),IF(AV290&lt;&gt;"",", "&amp;AV290,""),"]")),""),"")</f>
        <v>}, --Ironblood / Eisenblut   [Falkreath Hold, Craglorn, Craglorn]</v>
      </c>
    </row>
    <row r="291" spans="1:59" x14ac:dyDescent="0.25">
      <c r="A291" s="12">
        <v>338</v>
      </c>
      <c r="B291" t="s">
        <v>1179</v>
      </c>
      <c r="C291" t="s">
        <v>1180</v>
      </c>
      <c r="D291" s="3">
        <f>A291</f>
        <v>338</v>
      </c>
      <c r="E291" s="42"/>
      <c r="G291" s="8" t="s">
        <v>1477</v>
      </c>
      <c r="I291" t="s">
        <v>91</v>
      </c>
      <c r="J291" t="s">
        <v>91</v>
      </c>
      <c r="K291">
        <v>326</v>
      </c>
      <c r="L291">
        <v>326</v>
      </c>
      <c r="M291">
        <v>326</v>
      </c>
      <c r="O291" s="65" t="s">
        <v>45</v>
      </c>
      <c r="Q291" s="3">
        <f>IF(AND(G291&lt;&gt;"LIBSETS_SETTYPE_BATTLEGROUND",G291&lt;&gt;"LIBSETS_SETTYPE_SPECIAL"), IF(R291&lt;&gt;"",VLOOKUP(R291,'ESO zone constants'!$D$3:$H$10001,5,FALSE),""),"")</f>
        <v>973</v>
      </c>
      <c r="R291" t="str">
        <f>IF(AND(O291&lt;&gt;"",NOT(ISERROR(O291))),O291,
IF(AND(P291&lt;&gt;"",ISNUMBER(P291),P291&gt;0,NOT(ISNA(P291))),VLOOKUP(P291,'ESO zone constants'!$A$3:$D$9999,4,FALSE),
IF(AND(K291&lt;&gt;"",K291&gt;0,NOT(ISERROR(K291))),VLOOKUP(K291,'ESO dumped WayshrineInfo'!$K$3:$N$9994,4,FALSE),"")))</f>
        <v>Bloodroot Forge</v>
      </c>
      <c r="T291" s="19" t="str">
        <f>IF(AND(S291&lt;&gt;"",NOT(ISERROR(S291))),S291,IF(Q291&lt;&gt;"",IF(NOT(ISERROR(VLOOKUP(Q291,'ESO Dungeon constants'!$D$3:$H$9999,5,FALSE))),VLOOKUP(Q291,'ESO Dungeon constants'!$D$3:$I$9999,6,FALSE),VLOOKUP(Q291,'ESO zone constants'!$H$3:$K$9987,4,FALSE)),""))</f>
        <v>DLC_HORNS_OF_THE_REACH</v>
      </c>
      <c r="U291" s="3" t="str">
        <f>IF(T291&lt;&gt;"",VLOOKUP(T291,'LibSets constants'!$B$4:$C$1003,2,FALSE),"")</f>
        <v>Horns of the Reach</v>
      </c>
      <c r="V291" s="33" t="s">
        <v>3356</v>
      </c>
      <c r="Y291" s="65"/>
      <c r="Z291" s="3">
        <f>IF(AND(G291&lt;&gt;"LIBSETS_SETTYPE_BATTLEGROUND",G291&lt;&gt;"LIBSETS_SETTYPE_SPECIAL"),
IF(AND(Y291&lt;&gt;"",ISNUMBER(Y291),NOT(ISNA(Y291))),Y291,
   IF(AND(L291&lt;&gt;"",ISNUMBER(L291),L291&gt;0,NOT(ISNA(L291))),VLOOKUP(L291,'ESO dumped WayshrineInfo'!$K$3:$L$9994,2,FALSE),"")
),"")</f>
        <v>888</v>
      </c>
      <c r="AA291" t="str">
        <f>IF(AND(Z291&lt;&gt;"",ISNUMBER(Z291),NOT(ISNA(Z291))),VLOOKUP(Z291,'ESO zone constants'!$A$3:$D$9999,4,FALSE),"")</f>
        <v>Craglorn</v>
      </c>
      <c r="AB291" s="33" t="s">
        <v>3356</v>
      </c>
      <c r="AC291" s="43"/>
      <c r="AD291" s="43"/>
      <c r="AE291" s="43"/>
      <c r="AF291" s="3">
        <f>IF(AND(G291&lt;&gt;"LIBSETS_SETTYPE_BATTLEGROUND",G291&lt;&gt;"LIBSETS_SETTYPE_SPECIAL"),
IF(AND(AE291&lt;&gt;"",ISNUMBER(AE291),NOT(ISNA(AE291))),AE291,
   IF(AND(M291&lt;&gt;"",ISNUMBER(M291),M291&gt;0,NOT(ISNA(M291))),VLOOKUP(M291,'ESO dumped WayshrineInfo'!$K$3:$L$9994,2,FALSE),"")
),"")</f>
        <v>888</v>
      </c>
      <c r="AG291" t="str">
        <f>IF(AND(AF291&lt;&gt;"",ISNUMBER(AF291),NOT(ISNA(AF291))),VLOOKUP(AF291,'ESO zone constants'!$A$3:$D$9999,4,FALSE),"")</f>
        <v>Craglorn</v>
      </c>
      <c r="AH291" s="44"/>
      <c r="AI291" s="43"/>
      <c r="AJ291" s="43"/>
      <c r="AK291" s="3" t="str">
        <f>IF(AND(G291&lt;&gt;"LIBSETS_SETTYPE_BATTLEGROUND",G291&lt;&gt;"LIBSETS_SETTYPE_SPECIAL"),IF(AL291&lt;&gt;"",VLOOKUP(AL291,'ESO zone constants'!$D$3:$H$4953,5,FALSE),""),"")</f>
        <v/>
      </c>
      <c r="AM291" s="44"/>
      <c r="AN291" s="43"/>
      <c r="AO291" s="43"/>
      <c r="AP291" s="3" t="str">
        <f>IF(AND(G291&lt;&gt;"LIBSETS_SETTYPE_BATTLEGROUND",G291&lt;&gt;"LIBSETS_SETTYPE_SPECIAL"),IF(AQ291&lt;&gt;"",VLOOKUP(AQ291,'ESO zone constants'!$D$3:$H$4953,5,FALSE),""),"")</f>
        <v/>
      </c>
      <c r="AR291" s="44"/>
      <c r="AS291" s="43"/>
      <c r="AT291" s="43"/>
      <c r="AU291" s="3" t="str">
        <f>IF(AND(G291&lt;&gt;"LIBSETS_SETTYPE_BATTLEGROUND",G291&lt;&gt;"LIBSETS_SETTYPE_SPECIAL"),IF(AV291&lt;&gt;"",VLOOKUP(AV291,'ESO zone constants'!$D$3:$H$4953,5,FALSE),""),"")</f>
        <v/>
      </c>
      <c r="AW291" s="44"/>
      <c r="AX291" s="43"/>
      <c r="AY291" s="43"/>
      <c r="AZ291" s="83" t="s">
        <v>2667</v>
      </c>
      <c r="BA291" s="83"/>
      <c r="BB291" s="83"/>
      <c r="BC291" s="21" t="str">
        <f>IF(A291="???","--","")&amp;IF(F291&lt;&gt;"Not in the game (anymore)",IF(A291&lt;&gt;"",CONCATENATE("[",A291,"] = {wayshrines={")&amp;IF(K291&lt;&gt;"",CONCATENATE(K291,","),"")&amp;IF(L291&lt;&gt;"",CONCATENATE(L291,","),"")&amp;IF(M291&lt;&gt;"",CONCATENATE(M291,","),"")&amp;CONCATENATE("}")&amp;IF(VALUE(N291)&gt;0,CONCATENATE(", traitsNeeded=",N291),"")&amp;CONCATENATE(", dlcId=",IF(T291&lt;&gt;"",T291,"DLC_BASE_GAME")),""),"")</f>
        <v>[338] = {wayshrines={326,326,326,}, dlcId=DLC_HORNS_OF_THE_REACH</v>
      </c>
      <c r="BD291" s="21" t="str">
        <f>IF(F291&lt;&gt;"Not in the game (anymore)",IF(A291&lt;&gt;"",IF(Q291&lt;&gt;"",CONCATENATE(", zoneIds={",Q291),"")&amp;IF(Z291&lt;&gt;"",CONCATENATE(",",Z291),"")&amp;IF(AF291&lt;&gt;"",CONCATENATE(",",AF291),"")&amp;IF(AK291&lt;&gt;"",CONCATENATE(",",AK291),"")&amp;IF(AP291&lt;&gt;"",CONCATENATE(",",AP291),"")&amp;IF(AU291&lt;&gt;"",CONCATENATE(",",AU291),"")&amp;IF(Q291&lt;&gt;"",CONCATENATE("}",""),"")&amp;IF(OR(I291="true",I291="false",I291&lt;&gt;""), CONCATENATE(", veteran=", I291), ""),""),"")</f>
        <v>, zoneIds={973,888,888}, veteran=false</v>
      </c>
      <c r="BE291" s="21" t="str">
        <f>IF(A291&lt;&gt;"",IF(F291&lt;&gt;"Not in the game (anymore)",IF(A291&lt;&gt;"",", setType="&amp;G291,"")&amp;IF(J291="true",", multiTrialSet=true",""),"")
&amp; IF(AND(H291&lt;&gt;"",ISNUMBER(H291)),", undauntedChestId=" &amp; H291,""),"")</f>
        <v>, setType=LIBSETS_SETTYPE_DUNGEON</v>
      </c>
      <c r="BF291" s="21" t="str">
        <f>IF(A291&lt;&gt;"",IF(F291&lt;&gt;"Not in the game (anymore)",IF(AZ291&lt;&gt;"",", isProcSetAllowedInPvP="&amp; AZ291,"")
&amp; IF(F291&lt;&gt;"Not in the game (anymore)",
  IF(V291&lt;&gt;"",", dropMechanic={"&amp;V291&amp;IF(AB291&lt;&gt;"",","&amp;AB291,"")&amp;IF(AH291&lt;&gt;"",","&amp;AH291,"")&amp;IF(AM291&lt;&gt;"",","&amp;AM291,"")&amp;IF(AR291&lt;&gt;"",","&amp;AR291,"")&amp;IF(AW291&lt;&gt;"",","&amp;AW291,"")&amp;"}"
     &amp;IF(OR(W291&lt;&gt;"",AC291&lt;&gt;"",AI291&lt;&gt;"",AN291&lt;&gt;"",AS291&lt;&gt;"",AX291&lt;&gt;"",X291&lt;&gt;"",AD291&lt;&gt;"",AJ291&lt;&gt;"",AO291&lt;&gt;"",AT291&lt;&gt;"",AY291&lt;&gt;""),", dropMechanicDropLocationNames={"
        &amp; IF(OR(W291&lt;&gt;"",AC291&lt;&gt;"",AI291&lt;&gt;"",AN291&lt;&gt;"",AS291&lt;&gt;"",AX291&lt;&gt;""),"['en']={"&amp;IF(W291&lt;&gt;"","'"&amp;W291&amp;"',","'',")&amp;IF(AC291&lt;&gt;"","'"&amp;AC291&amp;"',","'',")&amp;IF(AI291&lt;&gt;"","'"&amp;AI291&amp;"',","'',")&amp;IF(AN291&lt;&gt;"","'"&amp;AN291&amp;"',","'',")&amp;IF(AS291&lt;&gt;"","'"&amp;AS291&amp;"',","'',")&amp;IF(AX291&lt;&gt;"","'"&amp;AX291&amp;"',","'',")&amp;"},","")
        &amp; IF(OR(X291&lt;&gt;"",AD291&lt;&gt;"",AJ291&lt;&gt;"",AO291&lt;&gt;"",AT291&lt;&gt;"",AY291&lt;&gt;""),"['de']={"&amp;IF(X291&lt;&gt;"","'"&amp;X291&amp;"',","'',")&amp;IF(AD291&lt;&gt;"","'"&amp;AD291&amp;"',","'',")&amp;IF(AJ291&lt;&gt;"","'"&amp;AJ291&amp;"',","'',")&amp;IF(AO291&lt;&gt;"","'"&amp;AO291&amp;"',","'',")&amp;IF(AT291&lt;&gt;"","'"&amp;AT291&amp;"',","'',")&amp;IF(AY291&lt;&gt;"","'"&amp;AY291&amp;"',","'',")&amp;"},","")
     &amp; "}",""),"")),""),"")</f>
        <v>, dropMechanic={LIBSETS_DROP_MECHANIC_GROUP_DUNGEON_BOSS,LIBSETS_DROP_MECHANIC_GROUP_DUNGEON_BOSS}</v>
      </c>
      <c r="BG291" s="21" t="str">
        <f>IF(A291&lt;&gt;"",IF(F291&lt;&gt;"Not in the game (anymore)",
IF(OR(BA291&lt;&gt;"",BB291&lt;&gt;""),", addTooltip={" &amp; IF(BA291&lt;&gt;"","['en']='"&amp; BA291 &amp; "',","")  &amp; IF(AND(BA291&lt;&gt;"",BA291&lt;&gt;BB291), IF(BB291&lt;&gt;"","['de']='"&amp; BB291 &amp; "',",""),"") &amp; "},","")
&amp; "},"
&amp; IF(C291&lt;&gt;"",CONCATENATE(" --",C291," / ",B291,"   [",IF(R291&lt;&gt;"",R291,""),IF(AA291&lt;&gt;"",", "&amp;AA291,""),IF(AG291&lt;&gt;"",", "&amp;AG291,""),IF(AL291&lt;&gt;"",", "&amp;AL291,""),IF(AQ291&lt;&gt;"",", "&amp;AQ291,""),IF(AV291&lt;&gt;"",", "&amp;AV291,""),"]")),""),"")</f>
        <v>}, --Flame Blossom / Flammenblüte   [Bloodroot Forge, Craglorn, Craglorn]</v>
      </c>
    </row>
    <row r="292" spans="1:59" x14ac:dyDescent="0.25">
      <c r="A292" s="12">
        <v>339</v>
      </c>
      <c r="B292" t="s">
        <v>1181</v>
      </c>
      <c r="C292" t="s">
        <v>1182</v>
      </c>
      <c r="D292" s="3">
        <f>A292</f>
        <v>339</v>
      </c>
      <c r="E292" s="42"/>
      <c r="G292" s="8" t="s">
        <v>1477</v>
      </c>
      <c r="I292" t="s">
        <v>91</v>
      </c>
      <c r="J292" t="s">
        <v>91</v>
      </c>
      <c r="K292">
        <v>326</v>
      </c>
      <c r="L292">
        <v>326</v>
      </c>
      <c r="M292">
        <v>326</v>
      </c>
      <c r="O292" s="65" t="s">
        <v>45</v>
      </c>
      <c r="Q292" s="3">
        <f>IF(AND(G292&lt;&gt;"LIBSETS_SETTYPE_BATTLEGROUND",G292&lt;&gt;"LIBSETS_SETTYPE_SPECIAL"), IF(R292&lt;&gt;"",VLOOKUP(R292,'ESO zone constants'!$D$3:$H$10001,5,FALSE),""),"")</f>
        <v>973</v>
      </c>
      <c r="R292" t="str">
        <f>IF(AND(O292&lt;&gt;"",NOT(ISERROR(O292))),O292,
IF(AND(P292&lt;&gt;"",ISNUMBER(P292),P292&gt;0,NOT(ISNA(P292))),VLOOKUP(P292,'ESO zone constants'!$A$3:$D$9999,4,FALSE),
IF(AND(K292&lt;&gt;"",K292&gt;0,NOT(ISERROR(K292))),VLOOKUP(K292,'ESO dumped WayshrineInfo'!$K$3:$N$9994,4,FALSE),"")))</f>
        <v>Bloodroot Forge</v>
      </c>
      <c r="T292" s="19" t="str">
        <f>IF(AND(S292&lt;&gt;"",NOT(ISERROR(S292))),S292,IF(Q292&lt;&gt;"",IF(NOT(ISERROR(VLOOKUP(Q292,'ESO Dungeon constants'!$D$3:$H$9999,5,FALSE))),VLOOKUP(Q292,'ESO Dungeon constants'!$D$3:$I$9999,6,FALSE),VLOOKUP(Q292,'ESO zone constants'!$H$3:$K$9987,4,FALSE)),""))</f>
        <v>DLC_HORNS_OF_THE_REACH</v>
      </c>
      <c r="U292" s="3" t="str">
        <f>IF(T292&lt;&gt;"",VLOOKUP(T292,'LibSets constants'!$B$4:$C$1003,2,FALSE),"")</f>
        <v>Horns of the Reach</v>
      </c>
      <c r="V292" s="33" t="s">
        <v>3356</v>
      </c>
      <c r="Y292" s="65"/>
      <c r="Z292" s="3">
        <f>IF(AND(G292&lt;&gt;"LIBSETS_SETTYPE_BATTLEGROUND",G292&lt;&gt;"LIBSETS_SETTYPE_SPECIAL"),
IF(AND(Y292&lt;&gt;"",ISNUMBER(Y292),NOT(ISNA(Y292))),Y292,
   IF(AND(L292&lt;&gt;"",ISNUMBER(L292),L292&gt;0,NOT(ISNA(L292))),VLOOKUP(L292,'ESO dumped WayshrineInfo'!$K$3:$L$9994,2,FALSE),"")
),"")</f>
        <v>888</v>
      </c>
      <c r="AA292" t="str">
        <f>IF(AND(Z292&lt;&gt;"",ISNUMBER(Z292),NOT(ISNA(Z292))),VLOOKUP(Z292,'ESO zone constants'!$A$3:$D$9999,4,FALSE),"")</f>
        <v>Craglorn</v>
      </c>
      <c r="AB292" s="33" t="s">
        <v>3356</v>
      </c>
      <c r="AC292" s="43"/>
      <c r="AD292" s="43"/>
      <c r="AE292" s="43"/>
      <c r="AF292" s="3">
        <f>IF(AND(G292&lt;&gt;"LIBSETS_SETTYPE_BATTLEGROUND",G292&lt;&gt;"LIBSETS_SETTYPE_SPECIAL"),
IF(AND(AE292&lt;&gt;"",ISNUMBER(AE292),NOT(ISNA(AE292))),AE292,
   IF(AND(M292&lt;&gt;"",ISNUMBER(M292),M292&gt;0,NOT(ISNA(M292))),VLOOKUP(M292,'ESO dumped WayshrineInfo'!$K$3:$L$9994,2,FALSE),"")
),"")</f>
        <v>888</v>
      </c>
      <c r="AG292" t="str">
        <f>IF(AND(AF292&lt;&gt;"",ISNUMBER(AF292),NOT(ISNA(AF292))),VLOOKUP(AF292,'ESO zone constants'!$A$3:$D$9999,4,FALSE),"")</f>
        <v>Craglorn</v>
      </c>
      <c r="AH292" s="44"/>
      <c r="AI292" s="43"/>
      <c r="AJ292" s="43"/>
      <c r="AK292" s="3" t="str">
        <f>IF(AND(G292&lt;&gt;"LIBSETS_SETTYPE_BATTLEGROUND",G292&lt;&gt;"LIBSETS_SETTYPE_SPECIAL"),IF(AL292&lt;&gt;"",VLOOKUP(AL292,'ESO zone constants'!$D$3:$H$4953,5,FALSE),""),"")</f>
        <v/>
      </c>
      <c r="AM292" s="44"/>
      <c r="AN292" s="43"/>
      <c r="AO292" s="43"/>
      <c r="AP292" s="3" t="str">
        <f>IF(AND(G292&lt;&gt;"LIBSETS_SETTYPE_BATTLEGROUND",G292&lt;&gt;"LIBSETS_SETTYPE_SPECIAL"),IF(AQ292&lt;&gt;"",VLOOKUP(AQ292,'ESO zone constants'!$D$3:$H$4953,5,FALSE),""),"")</f>
        <v/>
      </c>
      <c r="AR292" s="44"/>
      <c r="AS292" s="43"/>
      <c r="AT292" s="43"/>
      <c r="AU292" s="3" t="str">
        <f>IF(AND(G292&lt;&gt;"LIBSETS_SETTYPE_BATTLEGROUND",G292&lt;&gt;"LIBSETS_SETTYPE_SPECIAL"),IF(AV292&lt;&gt;"",VLOOKUP(AV292,'ESO zone constants'!$D$3:$H$4953,5,FALSE),""),"")</f>
        <v/>
      </c>
      <c r="AW292" s="44"/>
      <c r="AX292" s="43"/>
      <c r="AY292" s="43"/>
      <c r="AZ292" s="83" t="s">
        <v>2668</v>
      </c>
      <c r="BA292" s="83"/>
      <c r="BB292" s="83"/>
      <c r="BC292" s="21" t="str">
        <f>IF(A292="???","--","")&amp;IF(F292&lt;&gt;"Not in the game (anymore)",IF(A292&lt;&gt;"",CONCATENATE("[",A292,"] = {wayshrines={")&amp;IF(K292&lt;&gt;"",CONCATENATE(K292,","),"")&amp;IF(L292&lt;&gt;"",CONCATENATE(L292,","),"")&amp;IF(M292&lt;&gt;"",CONCATENATE(M292,","),"")&amp;CONCATENATE("}")&amp;IF(VALUE(N292)&gt;0,CONCATENATE(", traitsNeeded=",N292),"")&amp;CONCATENATE(", dlcId=",IF(T292&lt;&gt;"",T292,"DLC_BASE_GAME")),""),"")</f>
        <v>[339] = {wayshrines={326,326,326,}, dlcId=DLC_HORNS_OF_THE_REACH</v>
      </c>
      <c r="BD292" s="21" t="str">
        <f>IF(F292&lt;&gt;"Not in the game (anymore)",IF(A292&lt;&gt;"",IF(Q292&lt;&gt;"",CONCATENATE(", zoneIds={",Q292),"")&amp;IF(Z292&lt;&gt;"",CONCATENATE(",",Z292),"")&amp;IF(AF292&lt;&gt;"",CONCATENATE(",",AF292),"")&amp;IF(AK292&lt;&gt;"",CONCATENATE(",",AK292),"")&amp;IF(AP292&lt;&gt;"",CONCATENATE(",",AP292),"")&amp;IF(AU292&lt;&gt;"",CONCATENATE(",",AU292),"")&amp;IF(Q292&lt;&gt;"",CONCATENATE("}",""),"")&amp;IF(OR(I292="true",I292="false",I292&lt;&gt;""), CONCATENATE(", veteran=", I292), ""),""),"")</f>
        <v>, zoneIds={973,888,888}, veteran=false</v>
      </c>
      <c r="BE292" s="21" t="str">
        <f>IF(A292&lt;&gt;"",IF(F292&lt;&gt;"Not in the game (anymore)",IF(A292&lt;&gt;"",", setType="&amp;G292,"")&amp;IF(J292="true",", multiTrialSet=true",""),"")
&amp; IF(AND(H292&lt;&gt;"",ISNUMBER(H292)),", undauntedChestId=" &amp; H292,""),"")</f>
        <v>, setType=LIBSETS_SETTYPE_DUNGEON</v>
      </c>
      <c r="BF292" s="21" t="str">
        <f>IF(A292&lt;&gt;"",IF(F292&lt;&gt;"Not in the game (anymore)",IF(AZ292&lt;&gt;"",", isProcSetAllowedInPvP="&amp; AZ292,"")
&amp; IF(F292&lt;&gt;"Not in the game (anymore)",
  IF(V292&lt;&gt;"",", dropMechanic={"&amp;V292&amp;IF(AB292&lt;&gt;"",","&amp;AB292,"")&amp;IF(AH292&lt;&gt;"",","&amp;AH292,"")&amp;IF(AM292&lt;&gt;"",","&amp;AM292,"")&amp;IF(AR292&lt;&gt;"",","&amp;AR292,"")&amp;IF(AW292&lt;&gt;"",","&amp;AW292,"")&amp;"}"
     &amp;IF(OR(W292&lt;&gt;"",AC292&lt;&gt;"",AI292&lt;&gt;"",AN292&lt;&gt;"",AS292&lt;&gt;"",AX292&lt;&gt;"",X292&lt;&gt;"",AD292&lt;&gt;"",AJ292&lt;&gt;"",AO292&lt;&gt;"",AT292&lt;&gt;"",AY292&lt;&gt;""),", dropMechanicDropLocationNames={"
        &amp; IF(OR(W292&lt;&gt;"",AC292&lt;&gt;"",AI292&lt;&gt;"",AN292&lt;&gt;"",AS292&lt;&gt;"",AX292&lt;&gt;""),"['en']={"&amp;IF(W292&lt;&gt;"","'"&amp;W292&amp;"',","'',")&amp;IF(AC292&lt;&gt;"","'"&amp;AC292&amp;"',","'',")&amp;IF(AI292&lt;&gt;"","'"&amp;AI292&amp;"',","'',")&amp;IF(AN292&lt;&gt;"","'"&amp;AN292&amp;"',","'',")&amp;IF(AS292&lt;&gt;"","'"&amp;AS292&amp;"',","'',")&amp;IF(AX292&lt;&gt;"","'"&amp;AX292&amp;"',","'',")&amp;"},","")
        &amp; IF(OR(X292&lt;&gt;"",AD292&lt;&gt;"",AJ292&lt;&gt;"",AO292&lt;&gt;"",AT292&lt;&gt;"",AY292&lt;&gt;""),"['de']={"&amp;IF(X292&lt;&gt;"","'"&amp;X292&amp;"',","'',")&amp;IF(AD292&lt;&gt;"","'"&amp;AD292&amp;"',","'',")&amp;IF(AJ292&lt;&gt;"","'"&amp;AJ292&amp;"',","'',")&amp;IF(AO292&lt;&gt;"","'"&amp;AO292&amp;"',","'',")&amp;IF(AT292&lt;&gt;"","'"&amp;AT292&amp;"',","'',")&amp;IF(AY292&lt;&gt;"","'"&amp;AY292&amp;"',","'',")&amp;"},","")
     &amp; "}",""),"")),""),"")</f>
        <v>, isProcSetAllowedInPvP=1, dropMechanic={LIBSETS_DROP_MECHANIC_GROUP_DUNGEON_BOSS,LIBSETS_DROP_MECHANIC_GROUP_DUNGEON_BOSS}</v>
      </c>
      <c r="BG292" s="21" t="str">
        <f>IF(A292&lt;&gt;"",IF(F292&lt;&gt;"Not in the game (anymore)",
IF(OR(BA292&lt;&gt;"",BB292&lt;&gt;""),", addTooltip={" &amp; IF(BA292&lt;&gt;"","['en']='"&amp; BA292 &amp; "',","")  &amp; IF(AND(BA292&lt;&gt;"",BA292&lt;&gt;BB292), IF(BB292&lt;&gt;"","['de']='"&amp; BB292 &amp; "',",""),"") &amp; "},","")
&amp; "},"
&amp; IF(C292&lt;&gt;"",CONCATENATE(" --",C292," / ",B292,"   [",IF(R292&lt;&gt;"",R292,""),IF(AA292&lt;&gt;"",", "&amp;AA292,""),IF(AG292&lt;&gt;"",", "&amp;AG292,""),IF(AL292&lt;&gt;"",", "&amp;AL292,""),IF(AQ292&lt;&gt;"",", "&amp;AQ292,""),IF(AV292&lt;&gt;"",", "&amp;AV292,""),"]")),""),"")</f>
        <v>}, --Blooddrinker / Bluttrinker   [Bloodroot Forge, Craglorn, Craglorn]</v>
      </c>
    </row>
    <row r="293" spans="1:59" x14ac:dyDescent="0.25">
      <c r="A293" s="12">
        <v>340</v>
      </c>
      <c r="B293" t="s">
        <v>1183</v>
      </c>
      <c r="C293" t="s">
        <v>2623</v>
      </c>
      <c r="D293" s="3">
        <f>A293</f>
        <v>340</v>
      </c>
      <c r="E293" s="42"/>
      <c r="G293" s="8" t="s">
        <v>1477</v>
      </c>
      <c r="I293" t="s">
        <v>91</v>
      </c>
      <c r="J293" t="s">
        <v>91</v>
      </c>
      <c r="K293">
        <v>326</v>
      </c>
      <c r="L293">
        <v>326</v>
      </c>
      <c r="M293">
        <v>326</v>
      </c>
      <c r="O293" s="65" t="s">
        <v>45</v>
      </c>
      <c r="Q293" s="3">
        <f>IF(AND(G293&lt;&gt;"LIBSETS_SETTYPE_BATTLEGROUND",G293&lt;&gt;"LIBSETS_SETTYPE_SPECIAL"), IF(R293&lt;&gt;"",VLOOKUP(R293,'ESO zone constants'!$D$3:$H$10001,5,FALSE),""),"")</f>
        <v>973</v>
      </c>
      <c r="R293" t="str">
        <f>IF(AND(O293&lt;&gt;"",NOT(ISERROR(O293))),O293,
IF(AND(P293&lt;&gt;"",ISNUMBER(P293),P293&gt;0,NOT(ISNA(P293))),VLOOKUP(P293,'ESO zone constants'!$A$3:$D$9999,4,FALSE),
IF(AND(K293&lt;&gt;"",K293&gt;0,NOT(ISERROR(K293))),VLOOKUP(K293,'ESO dumped WayshrineInfo'!$K$3:$N$9994,4,FALSE),"")))</f>
        <v>Bloodroot Forge</v>
      </c>
      <c r="T293" s="19" t="str">
        <f>IF(AND(S293&lt;&gt;"",NOT(ISERROR(S293))),S293,IF(Q293&lt;&gt;"",IF(NOT(ISERROR(VLOOKUP(Q293,'ESO Dungeon constants'!$D$3:$H$9999,5,FALSE))),VLOOKUP(Q293,'ESO Dungeon constants'!$D$3:$I$9999,6,FALSE),VLOOKUP(Q293,'ESO zone constants'!$H$3:$K$9987,4,FALSE)),""))</f>
        <v>DLC_HORNS_OF_THE_REACH</v>
      </c>
      <c r="U293" s="3" t="str">
        <f>IF(T293&lt;&gt;"",VLOOKUP(T293,'LibSets constants'!$B$4:$C$1003,2,FALSE),"")</f>
        <v>Horns of the Reach</v>
      </c>
      <c r="V293" s="33" t="s">
        <v>3356</v>
      </c>
      <c r="Y293" s="65"/>
      <c r="Z293" s="3">
        <f>IF(AND(G293&lt;&gt;"LIBSETS_SETTYPE_BATTLEGROUND",G293&lt;&gt;"LIBSETS_SETTYPE_SPECIAL"),
IF(AND(Y293&lt;&gt;"",ISNUMBER(Y293),NOT(ISNA(Y293))),Y293,
   IF(AND(L293&lt;&gt;"",ISNUMBER(L293),L293&gt;0,NOT(ISNA(L293))),VLOOKUP(L293,'ESO dumped WayshrineInfo'!$K$3:$L$9994,2,FALSE),"")
),"")</f>
        <v>888</v>
      </c>
      <c r="AA293" t="str">
        <f>IF(AND(Z293&lt;&gt;"",ISNUMBER(Z293),NOT(ISNA(Z293))),VLOOKUP(Z293,'ESO zone constants'!$A$3:$D$9999,4,FALSE),"")</f>
        <v>Craglorn</v>
      </c>
      <c r="AB293" s="33" t="s">
        <v>3356</v>
      </c>
      <c r="AC293" s="43"/>
      <c r="AD293" s="43"/>
      <c r="AE293" s="43"/>
      <c r="AF293" s="3">
        <f>IF(AND(G293&lt;&gt;"LIBSETS_SETTYPE_BATTLEGROUND",G293&lt;&gt;"LIBSETS_SETTYPE_SPECIAL"),
IF(AND(AE293&lt;&gt;"",ISNUMBER(AE293),NOT(ISNA(AE293))),AE293,
   IF(AND(M293&lt;&gt;"",ISNUMBER(M293),M293&gt;0,NOT(ISNA(M293))),VLOOKUP(M293,'ESO dumped WayshrineInfo'!$K$3:$L$9994,2,FALSE),"")
),"")</f>
        <v>888</v>
      </c>
      <c r="AG293" t="str">
        <f>IF(AND(AF293&lt;&gt;"",ISNUMBER(AF293),NOT(ISNA(AF293))),VLOOKUP(AF293,'ESO zone constants'!$A$3:$D$9999,4,FALSE),"")</f>
        <v>Craglorn</v>
      </c>
      <c r="AH293" s="44"/>
      <c r="AI293" s="43"/>
      <c r="AJ293" s="43"/>
      <c r="AK293" s="3" t="str">
        <f>IF(AND(G293&lt;&gt;"LIBSETS_SETTYPE_BATTLEGROUND",G293&lt;&gt;"LIBSETS_SETTYPE_SPECIAL"),IF(AL293&lt;&gt;"",VLOOKUP(AL293,'ESO zone constants'!$D$3:$H$4953,5,FALSE),""),"")</f>
        <v/>
      </c>
      <c r="AM293" s="44"/>
      <c r="AN293" s="43"/>
      <c r="AO293" s="43"/>
      <c r="AP293" s="3" t="str">
        <f>IF(AND(G293&lt;&gt;"LIBSETS_SETTYPE_BATTLEGROUND",G293&lt;&gt;"LIBSETS_SETTYPE_SPECIAL"),IF(AQ293&lt;&gt;"",VLOOKUP(AQ293,'ESO zone constants'!$D$3:$H$4953,5,FALSE),""),"")</f>
        <v/>
      </c>
      <c r="AR293" s="44"/>
      <c r="AS293" s="43"/>
      <c r="AT293" s="43"/>
      <c r="AU293" s="3" t="str">
        <f>IF(AND(G293&lt;&gt;"LIBSETS_SETTYPE_BATTLEGROUND",G293&lt;&gt;"LIBSETS_SETTYPE_SPECIAL"),IF(AV293&lt;&gt;"",VLOOKUP(AV293,'ESO zone constants'!$D$3:$H$4953,5,FALSE),""),"")</f>
        <v/>
      </c>
      <c r="AW293" s="44"/>
      <c r="AX293" s="43"/>
      <c r="AY293" s="43"/>
      <c r="AZ293" s="83" t="s">
        <v>2667</v>
      </c>
      <c r="BA293" s="83"/>
      <c r="BB293" s="83"/>
      <c r="BC293" s="21" t="str">
        <f>IF(A293="???","--","")&amp;IF(F293&lt;&gt;"Not in the game (anymore)",IF(A293&lt;&gt;"",CONCATENATE("[",A293,"] = {wayshrines={")&amp;IF(K293&lt;&gt;"",CONCATENATE(K293,","),"")&amp;IF(L293&lt;&gt;"",CONCATENATE(L293,","),"")&amp;IF(M293&lt;&gt;"",CONCATENATE(M293,","),"")&amp;CONCATENATE("}")&amp;IF(VALUE(N293)&gt;0,CONCATENATE(", traitsNeeded=",N293),"")&amp;CONCATENATE(", dlcId=",IF(T293&lt;&gt;"",T293,"DLC_BASE_GAME")),""),"")</f>
        <v>[340] = {wayshrines={326,326,326,}, dlcId=DLC_HORNS_OF_THE_REACH</v>
      </c>
      <c r="BD293" s="21" t="str">
        <f>IF(F293&lt;&gt;"Not in the game (anymore)",IF(A293&lt;&gt;"",IF(Q293&lt;&gt;"",CONCATENATE(", zoneIds={",Q293),"")&amp;IF(Z293&lt;&gt;"",CONCATENATE(",",Z293),"")&amp;IF(AF293&lt;&gt;"",CONCATENATE(",",AF293),"")&amp;IF(AK293&lt;&gt;"",CONCATENATE(",",AK293),"")&amp;IF(AP293&lt;&gt;"",CONCATENATE(",",AP293),"")&amp;IF(AU293&lt;&gt;"",CONCATENATE(",",AU293),"")&amp;IF(Q293&lt;&gt;"",CONCATENATE("}",""),"")&amp;IF(OR(I293="true",I293="false",I293&lt;&gt;""), CONCATENATE(", veteran=", I293), ""),""),"")</f>
        <v>, zoneIds={973,888,888}, veteran=false</v>
      </c>
      <c r="BE293" s="21" t="str">
        <f>IF(A293&lt;&gt;"",IF(F293&lt;&gt;"Not in the game (anymore)",IF(A293&lt;&gt;"",", setType="&amp;G293,"")&amp;IF(J293="true",", multiTrialSet=true",""),"")
&amp; IF(AND(H293&lt;&gt;"",ISNUMBER(H293)),", undauntedChestId=" &amp; H293,""),"")</f>
        <v>, setType=LIBSETS_SETTYPE_DUNGEON</v>
      </c>
      <c r="BF293" s="21" t="str">
        <f>IF(A293&lt;&gt;"",IF(F293&lt;&gt;"Not in the game (anymore)",IF(AZ293&lt;&gt;"",", isProcSetAllowedInPvP="&amp; AZ293,"")
&amp; IF(F293&lt;&gt;"Not in the game (anymore)",
  IF(V293&lt;&gt;"",", dropMechanic={"&amp;V293&amp;IF(AB293&lt;&gt;"",","&amp;AB293,"")&amp;IF(AH293&lt;&gt;"",","&amp;AH293,"")&amp;IF(AM293&lt;&gt;"",","&amp;AM293,"")&amp;IF(AR293&lt;&gt;"",","&amp;AR293,"")&amp;IF(AW293&lt;&gt;"",","&amp;AW293,"")&amp;"}"
     &amp;IF(OR(W293&lt;&gt;"",AC293&lt;&gt;"",AI293&lt;&gt;"",AN293&lt;&gt;"",AS293&lt;&gt;"",AX293&lt;&gt;"",X293&lt;&gt;"",AD293&lt;&gt;"",AJ293&lt;&gt;"",AO293&lt;&gt;"",AT293&lt;&gt;"",AY293&lt;&gt;""),", dropMechanicDropLocationNames={"
        &amp; IF(OR(W293&lt;&gt;"",AC293&lt;&gt;"",AI293&lt;&gt;"",AN293&lt;&gt;"",AS293&lt;&gt;"",AX293&lt;&gt;""),"['en']={"&amp;IF(W293&lt;&gt;"","'"&amp;W293&amp;"',","'',")&amp;IF(AC293&lt;&gt;"","'"&amp;AC293&amp;"',","'',")&amp;IF(AI293&lt;&gt;"","'"&amp;AI293&amp;"',","'',")&amp;IF(AN293&lt;&gt;"","'"&amp;AN293&amp;"',","'',")&amp;IF(AS293&lt;&gt;"","'"&amp;AS293&amp;"',","'',")&amp;IF(AX293&lt;&gt;"","'"&amp;AX293&amp;"',","'',")&amp;"},","")
        &amp; IF(OR(X293&lt;&gt;"",AD293&lt;&gt;"",AJ293&lt;&gt;"",AO293&lt;&gt;"",AT293&lt;&gt;"",AY293&lt;&gt;""),"['de']={"&amp;IF(X293&lt;&gt;"","'"&amp;X293&amp;"',","'',")&amp;IF(AD293&lt;&gt;"","'"&amp;AD293&amp;"',","'',")&amp;IF(AJ293&lt;&gt;"","'"&amp;AJ293&amp;"',","'',")&amp;IF(AO293&lt;&gt;"","'"&amp;AO293&amp;"',","'',")&amp;IF(AT293&lt;&gt;"","'"&amp;AT293&amp;"',","'',")&amp;IF(AY293&lt;&gt;"","'"&amp;AY293&amp;"',","'',")&amp;"},","")
     &amp; "}",""),"")),""),"")</f>
        <v>, dropMechanic={LIBSETS_DROP_MECHANIC_GROUP_DUNGEON_BOSS,LIBSETS_DROP_MECHANIC_GROUP_DUNGEON_BOSS}</v>
      </c>
      <c r="BG293" s="21" t="str">
        <f>IF(A293&lt;&gt;"",IF(F293&lt;&gt;"Not in the game (anymore)",
IF(OR(BA293&lt;&gt;"",BB293&lt;&gt;""),", addTooltip={" &amp; IF(BA293&lt;&gt;"","['en']='"&amp; BA293 &amp; "',","")  &amp; IF(AND(BA293&lt;&gt;"",BA293&lt;&gt;BB293), IF(BB293&lt;&gt;"","['de']='"&amp; BB293 &amp; "',",""),"") &amp; "},","")
&amp; "},"
&amp; IF(C293&lt;&gt;"",CONCATENATE(" --",C293," / ",B293,"   [",IF(R293&lt;&gt;"",R293,""),IF(AA293&lt;&gt;"",", "&amp;AA293,""),IF(AG293&lt;&gt;"",", "&amp;AG293,""),IF(AL293&lt;&gt;"",", "&amp;AL293,""),IF(AQ293&lt;&gt;"",", "&amp;AQ293,""),IF(AV293&lt;&gt;"",", "&amp;AV293,""),"]")),""),"")</f>
        <v>}, --Hagraven\'s Garden / Vettelgarten   [Bloodroot Forge, Craglorn, Craglorn]</v>
      </c>
    </row>
    <row r="294" spans="1:59" x14ac:dyDescent="0.25">
      <c r="A294" s="5">
        <v>341</v>
      </c>
      <c r="B294" t="s">
        <v>1184</v>
      </c>
      <c r="C294" t="s">
        <v>4</v>
      </c>
      <c r="D294" s="3">
        <f>A294</f>
        <v>341</v>
      </c>
      <c r="G294" s="8" t="s">
        <v>1479</v>
      </c>
      <c r="H294" s="93">
        <v>3</v>
      </c>
      <c r="I294" t="s">
        <v>1466</v>
      </c>
      <c r="J294" t="s">
        <v>91</v>
      </c>
      <c r="K294">
        <v>326</v>
      </c>
      <c r="L294">
        <v>326</v>
      </c>
      <c r="M294">
        <v>326</v>
      </c>
      <c r="O294" s="65" t="s">
        <v>45</v>
      </c>
      <c r="Q294" s="3">
        <f>IF(AND(G294&lt;&gt;"LIBSETS_SETTYPE_BATTLEGROUND",G294&lt;&gt;"LIBSETS_SETTYPE_SPECIAL"), IF(R294&lt;&gt;"",VLOOKUP(R294,'ESO zone constants'!$D$3:$H$10001,5,FALSE),""),"")</f>
        <v>973</v>
      </c>
      <c r="R294" t="str">
        <f>IF(AND(O294&lt;&gt;"",NOT(ISERROR(O294))),O294,
IF(AND(P294&lt;&gt;"",ISNUMBER(P294),P294&gt;0,NOT(ISNA(P294))),VLOOKUP(P294,'ESO zone constants'!$A$3:$D$9999,4,FALSE),
IF(AND(K294&lt;&gt;"",K294&gt;0,NOT(ISERROR(K294))),VLOOKUP(K294,'ESO dumped WayshrineInfo'!$K$3:$N$9994,4,FALSE),"")))</f>
        <v>Bloodroot Forge</v>
      </c>
      <c r="T294" s="19" t="str">
        <f>IF(AND(S294&lt;&gt;"",NOT(ISERROR(S294))),S294,IF(Q294&lt;&gt;"",IF(NOT(ISERROR(VLOOKUP(Q294,'ESO Dungeon constants'!$D$3:$H$9999,5,FALSE))),VLOOKUP(Q294,'ESO Dungeon constants'!$D$3:$I$9999,6,FALSE),VLOOKUP(Q294,'ESO zone constants'!$H$3:$K$9987,4,FALSE)),""))</f>
        <v>DLC_HORNS_OF_THE_REACH</v>
      </c>
      <c r="U294" s="3" t="str">
        <f>IF(T294&lt;&gt;"",VLOOKUP(T294,'LibSets constants'!$B$4:$C$1003,2,FALSE),"")</f>
        <v>Horns of the Reach</v>
      </c>
      <c r="V294" s="33" t="s">
        <v>1544</v>
      </c>
      <c r="W294" s="3" t="s">
        <v>1554</v>
      </c>
      <c r="X294" s="3" t="s">
        <v>1641</v>
      </c>
      <c r="Y294" s="65"/>
      <c r="Z294" s="3">
        <f>IF(AND(G294&lt;&gt;"LIBSETS_SETTYPE_BATTLEGROUND",G294&lt;&gt;"LIBSETS_SETTYPE_SPECIAL"),
IF(AND(Y294&lt;&gt;"",ISNUMBER(Y294),NOT(ISNA(Y294))),Y294,
   IF(AND(L294&lt;&gt;"",ISNUMBER(L294),L294&gt;0,NOT(ISNA(L294))),VLOOKUP(L294,'ESO dumped WayshrineInfo'!$K$3:$L$9994,2,FALSE),"")
),"")</f>
        <v>888</v>
      </c>
      <c r="AA294" t="str">
        <f>IF(AND(Z294&lt;&gt;"",ISNUMBER(Z294),NOT(ISNA(Z294))),VLOOKUP(Z294,'ESO zone constants'!$A$3:$D$9999,4,FALSE),"")</f>
        <v>Craglorn</v>
      </c>
      <c r="AC294" s="39"/>
      <c r="AD294" s="39"/>
      <c r="AE294" s="39"/>
      <c r="AF294" s="3">
        <f>IF(AND(G294&lt;&gt;"LIBSETS_SETTYPE_BATTLEGROUND",G294&lt;&gt;"LIBSETS_SETTYPE_SPECIAL"),
IF(AND(AE294&lt;&gt;"",ISNUMBER(AE294),NOT(ISNA(AE294))),AE294,
   IF(AND(M294&lt;&gt;"",ISNUMBER(M294),M294&gt;0,NOT(ISNA(M294))),VLOOKUP(M294,'ESO dumped WayshrineInfo'!$K$3:$L$9994,2,FALSE),"")
),"")</f>
        <v>888</v>
      </c>
      <c r="AG294" t="str">
        <f>IF(AND(AF294&lt;&gt;"",ISNUMBER(AF294),NOT(ISNA(AF294))),VLOOKUP(AF294,'ESO zone constants'!$A$3:$D$9999,4,FALSE),"")</f>
        <v>Craglorn</v>
      </c>
      <c r="AH294" s="44"/>
      <c r="AI294" s="39"/>
      <c r="AJ294" s="39"/>
      <c r="AK294" s="3" t="str">
        <f>IF(AND(G294&lt;&gt;"LIBSETS_SETTYPE_BATTLEGROUND",G294&lt;&gt;"LIBSETS_SETTYPE_SPECIAL"),IF(AL294&lt;&gt;"",VLOOKUP(AL294,'ESO zone constants'!$D$3:$H$4953,5,FALSE),""),"")</f>
        <v/>
      </c>
      <c r="AM294" s="44"/>
      <c r="AN294" s="39"/>
      <c r="AO294" s="39"/>
      <c r="AP294" s="3" t="str">
        <f>IF(AND(G294&lt;&gt;"LIBSETS_SETTYPE_BATTLEGROUND",G294&lt;&gt;"LIBSETS_SETTYPE_SPECIAL"),IF(AQ294&lt;&gt;"",VLOOKUP(AQ294,'ESO zone constants'!$D$3:$H$4953,5,FALSE),""),"")</f>
        <v/>
      </c>
      <c r="AR294" s="44"/>
      <c r="AS294" s="39"/>
      <c r="AT294" s="39"/>
      <c r="AU294" s="3" t="str">
        <f>IF(AND(G294&lt;&gt;"LIBSETS_SETTYPE_BATTLEGROUND",G294&lt;&gt;"LIBSETS_SETTYPE_SPECIAL"),IF(AV294&lt;&gt;"",VLOOKUP(AV294,'ESO zone constants'!$D$3:$H$4953,5,FALSE),""),"")</f>
        <v/>
      </c>
      <c r="AW294" s="44"/>
      <c r="AX294" s="39"/>
      <c r="AY294" s="39"/>
      <c r="AZ294" s="83" t="s">
        <v>2667</v>
      </c>
      <c r="BA294" s="83"/>
      <c r="BB294" s="83"/>
      <c r="BC294" s="21" t="str">
        <f>IF(A294="???","--","")&amp;IF(F294&lt;&gt;"Not in the game (anymore)",IF(A294&lt;&gt;"",CONCATENATE("[",A294,"] = {wayshrines={")&amp;IF(K294&lt;&gt;"",CONCATENATE(K294,","),"")&amp;IF(L294&lt;&gt;"",CONCATENATE(L294,","),"")&amp;IF(M294&lt;&gt;"",CONCATENATE(M294,","),"")&amp;CONCATENATE("}")&amp;IF(VALUE(N294)&gt;0,CONCATENATE(", traitsNeeded=",N294),"")&amp;CONCATENATE(", dlcId=",IF(T294&lt;&gt;"",T294,"DLC_BASE_GAME")),""),"")</f>
        <v>[341] = {wayshrines={326,326,326,}, dlcId=DLC_HORNS_OF_THE_REACH</v>
      </c>
      <c r="BD294" s="21" t="str">
        <f>IF(F294&lt;&gt;"Not in the game (anymore)",IF(A294&lt;&gt;"",IF(Q294&lt;&gt;"",CONCATENATE(", zoneIds={",Q294),"")&amp;IF(Z294&lt;&gt;"",CONCATENATE(",",Z294),"")&amp;IF(AF294&lt;&gt;"",CONCATENATE(",",AF294),"")&amp;IF(AK294&lt;&gt;"",CONCATENATE(",",AK294),"")&amp;IF(AP294&lt;&gt;"",CONCATENATE(",",AP294),"")&amp;IF(AU294&lt;&gt;"",CONCATENATE(",",AU294),"")&amp;IF(Q294&lt;&gt;"",CONCATENATE("}",""),"")&amp;IF(OR(I294="true",I294="false",I294&lt;&gt;""), CONCATENATE(", veteran=", I294), ""),""),"")</f>
        <v>, zoneIds={973,888,888}, veteran={[EQUIP_TYPE_HEAD]=true, [EQUIP_TYPE_SHOULDERS]=false}</v>
      </c>
      <c r="BE294" s="21" t="str">
        <f>IF(A294&lt;&gt;"",IF(F294&lt;&gt;"Not in the game (anymore)",IF(A294&lt;&gt;"",", setType="&amp;G294,"")&amp;IF(J294="true",", multiTrialSet=true",""),"")
&amp; IF(AND(H294&lt;&gt;"",ISNUMBER(H294)),", undauntedChestId=" &amp; H294,""),"")</f>
        <v>, setType=LIBSETS_SETTYPE_MONSTER, undauntedChestId=3</v>
      </c>
      <c r="BF294" s="21" t="str">
        <f>IF(A294&lt;&gt;"",IF(F294&lt;&gt;"Not in the game (anymore)",IF(AZ294&lt;&gt;"",", isProcSetAllowedInPvP="&amp; AZ294,"")
&amp; IF(F294&lt;&gt;"Not in the game (anymore)",
  IF(V294&lt;&gt;"",", dropMechanic={"&amp;V294&amp;IF(AB294&lt;&gt;"",","&amp;AB294,"")&amp;IF(AH294&lt;&gt;"",","&amp;AH294,"")&amp;IF(AM294&lt;&gt;"",","&amp;AM294,"")&amp;IF(AR294&lt;&gt;"",","&amp;AR294,"")&amp;IF(AW294&lt;&gt;"",","&amp;AW294,"")&amp;"}"
     &amp;IF(OR(W294&lt;&gt;"",AC294&lt;&gt;"",AI294&lt;&gt;"",AN294&lt;&gt;"",AS294&lt;&gt;"",AX294&lt;&gt;"",X294&lt;&gt;"",AD294&lt;&gt;"",AJ294&lt;&gt;"",AO294&lt;&gt;"",AT294&lt;&gt;"",AY294&lt;&gt;""),", dropMechanicDropLocationNames={"
        &amp; IF(OR(W294&lt;&gt;"",AC294&lt;&gt;"",AI294&lt;&gt;"",AN294&lt;&gt;"",AS294&lt;&gt;"",AX294&lt;&gt;""),"['en']={"&amp;IF(W294&lt;&gt;"","'"&amp;W294&amp;"',","'',")&amp;IF(AC294&lt;&gt;"","'"&amp;AC294&amp;"',","'',")&amp;IF(AI294&lt;&gt;"","'"&amp;AI294&amp;"',","'',")&amp;IF(AN294&lt;&gt;"","'"&amp;AN294&amp;"',","'',")&amp;IF(AS294&lt;&gt;"","'"&amp;AS294&amp;"',","'',")&amp;IF(AX294&lt;&gt;"","'"&amp;AX294&amp;"',","'',")&amp;"},","")
        &amp; IF(OR(X294&lt;&gt;"",AD294&lt;&gt;"",AJ294&lt;&gt;"",AO294&lt;&gt;"",AT294&lt;&gt;"",AY294&lt;&gt;""),"['de']={"&amp;IF(X294&lt;&gt;"","'"&amp;X294&amp;"',","'',")&amp;IF(AD294&lt;&gt;"","'"&amp;AD294&amp;"',","'',")&amp;IF(AJ294&lt;&gt;"","'"&amp;AJ294&amp;"',","'',")&amp;IF(AO294&lt;&gt;"","'"&amp;AO294&amp;"',","'',")&amp;IF(AT294&lt;&gt;"","'"&amp;AT294&amp;"',","'',")&amp;IF(AY294&lt;&gt;"","'"&amp;AY294&amp;"',","'',")&amp;"},","")
     &amp; "}",""),"")),""),"")</f>
        <v>, dropMechanic={LIBSETS_DROP_MECHANIC_MONSTER_NAME}, dropMechanicDropLocationNames={['en']={'Earthgore Amalgam','','','','','',},['de']={'Erdbluter-Amalgam','','','','','',},}</v>
      </c>
      <c r="BG294" s="21" t="str">
        <f>IF(A294&lt;&gt;"",IF(F294&lt;&gt;"Not in the game (anymore)",
IF(OR(BA294&lt;&gt;"",BB294&lt;&gt;""),", addTooltip={" &amp; IF(BA294&lt;&gt;"","['en']='"&amp; BA294 &amp; "',","")  &amp; IF(AND(BA294&lt;&gt;"",BA294&lt;&gt;BB294), IF(BB294&lt;&gt;"","['de']='"&amp; BB294 &amp; "',",""),"") &amp; "},","")
&amp; "},"
&amp; IF(C294&lt;&gt;"",CONCATENATE(" --",C294," / ",B294,"   [",IF(R294&lt;&gt;"",R294,""),IF(AA294&lt;&gt;"",", "&amp;AA294,""),IF(AG294&lt;&gt;"",", "&amp;AG294,""),IF(AL294&lt;&gt;"",", "&amp;AL294,""),IF(AQ294&lt;&gt;"",", "&amp;AQ294,""),IF(AV294&lt;&gt;"",", "&amp;AV294,""),"]")),""),"")</f>
        <v>}, --Earthgore / Erdbluter   [Bloodroot Forge, Craglorn, Craglorn]</v>
      </c>
    </row>
    <row r="295" spans="1:59" x14ac:dyDescent="0.25">
      <c r="A295" s="5">
        <v>342</v>
      </c>
      <c r="B295" t="s">
        <v>3</v>
      </c>
      <c r="C295" t="s">
        <v>3</v>
      </c>
      <c r="D295" s="3">
        <f>A295</f>
        <v>342</v>
      </c>
      <c r="G295" s="8" t="s">
        <v>1479</v>
      </c>
      <c r="H295" s="93">
        <v>3</v>
      </c>
      <c r="I295" t="s">
        <v>1466</v>
      </c>
      <c r="J295" t="s">
        <v>91</v>
      </c>
      <c r="K295">
        <v>332</v>
      </c>
      <c r="L295">
        <v>332</v>
      </c>
      <c r="M295">
        <v>332</v>
      </c>
      <c r="O295" s="65" t="s">
        <v>44</v>
      </c>
      <c r="Q295" s="3">
        <f>IF(AND(G295&lt;&gt;"LIBSETS_SETTYPE_BATTLEGROUND",G295&lt;&gt;"LIBSETS_SETTYPE_SPECIAL"), IF(R295&lt;&gt;"",VLOOKUP(R295,'ESO zone constants'!$D$3:$H$10001,5,FALSE),""),"")</f>
        <v>974</v>
      </c>
      <c r="R295" t="str">
        <f>IF(AND(O295&lt;&gt;"",NOT(ISERROR(O295))),O295,
IF(AND(P295&lt;&gt;"",ISNUMBER(P295),P295&gt;0,NOT(ISNA(P295))),VLOOKUP(P295,'ESO zone constants'!$A$3:$D$9999,4,FALSE),
IF(AND(K295&lt;&gt;"",K295&gt;0,NOT(ISERROR(K295))),VLOOKUP(K295,'ESO dumped WayshrineInfo'!$K$3:$N$9994,4,FALSE),"")))</f>
        <v>Falkreath Hold</v>
      </c>
      <c r="T295" s="19" t="str">
        <f>IF(AND(S295&lt;&gt;"",NOT(ISERROR(S295))),S295,IF(Q295&lt;&gt;"",IF(NOT(ISERROR(VLOOKUP(Q295,'ESO Dungeon constants'!$D$3:$H$9999,5,FALSE))),VLOOKUP(Q295,'ESO Dungeon constants'!$D$3:$I$9999,6,FALSE),VLOOKUP(Q295,'ESO zone constants'!$H$3:$K$9987,4,FALSE)),""))</f>
        <v>DLC_HORNS_OF_THE_REACH</v>
      </c>
      <c r="U295" s="3" t="str">
        <f>IF(T295&lt;&gt;"",VLOOKUP(T295,'LibSets constants'!$B$4:$C$1003,2,FALSE),"")</f>
        <v>Horns of the Reach</v>
      </c>
      <c r="V295" s="33" t="s">
        <v>1544</v>
      </c>
      <c r="W295" s="3" t="s">
        <v>1360</v>
      </c>
      <c r="X295" s="3" t="s">
        <v>1629</v>
      </c>
      <c r="Y295" s="65"/>
      <c r="Z295" s="3">
        <f>IF(AND(G295&lt;&gt;"LIBSETS_SETTYPE_BATTLEGROUND",G295&lt;&gt;"LIBSETS_SETTYPE_SPECIAL"),
IF(AND(Y295&lt;&gt;"",ISNUMBER(Y295),NOT(ISNA(Y295))),Y295,
   IF(AND(L295&lt;&gt;"",ISNUMBER(L295),L295&gt;0,NOT(ISNA(L295))),VLOOKUP(L295,'ESO dumped WayshrineInfo'!$K$3:$L$9994,2,FALSE),"")
),"")</f>
        <v>888</v>
      </c>
      <c r="AA295" t="str">
        <f>IF(AND(Z295&lt;&gt;"",ISNUMBER(Z295),NOT(ISNA(Z295))),VLOOKUP(Z295,'ESO zone constants'!$A$3:$D$9999,4,FALSE),"")</f>
        <v>Craglorn</v>
      </c>
      <c r="AC295" s="39"/>
      <c r="AD295" s="39"/>
      <c r="AE295" s="39"/>
      <c r="AF295" s="3">
        <f>IF(AND(G295&lt;&gt;"LIBSETS_SETTYPE_BATTLEGROUND",G295&lt;&gt;"LIBSETS_SETTYPE_SPECIAL"),
IF(AND(AE295&lt;&gt;"",ISNUMBER(AE295),NOT(ISNA(AE295))),AE295,
   IF(AND(M295&lt;&gt;"",ISNUMBER(M295),M295&gt;0,NOT(ISNA(M295))),VLOOKUP(M295,'ESO dumped WayshrineInfo'!$K$3:$L$9994,2,FALSE),"")
),"")</f>
        <v>888</v>
      </c>
      <c r="AG295" t="str">
        <f>IF(AND(AF295&lt;&gt;"",ISNUMBER(AF295),NOT(ISNA(AF295))),VLOOKUP(AF295,'ESO zone constants'!$A$3:$D$9999,4,FALSE),"")</f>
        <v>Craglorn</v>
      </c>
      <c r="AH295" s="44"/>
      <c r="AI295" s="39"/>
      <c r="AJ295" s="39"/>
      <c r="AK295" s="3" t="str">
        <f>IF(AND(G295&lt;&gt;"LIBSETS_SETTYPE_BATTLEGROUND",G295&lt;&gt;"LIBSETS_SETTYPE_SPECIAL"),IF(AL295&lt;&gt;"",VLOOKUP(AL295,'ESO zone constants'!$D$3:$H$4953,5,FALSE),""),"")</f>
        <v/>
      </c>
      <c r="AM295" s="44"/>
      <c r="AN295" s="39"/>
      <c r="AO295" s="39"/>
      <c r="AP295" s="3" t="str">
        <f>IF(AND(G295&lt;&gt;"LIBSETS_SETTYPE_BATTLEGROUND",G295&lt;&gt;"LIBSETS_SETTYPE_SPECIAL"),IF(AQ295&lt;&gt;"",VLOOKUP(AQ295,'ESO zone constants'!$D$3:$H$4953,5,FALSE),""),"")</f>
        <v/>
      </c>
      <c r="AR295" s="44"/>
      <c r="AS295" s="39"/>
      <c r="AT295" s="39"/>
      <c r="AU295" s="3" t="str">
        <f>IF(AND(G295&lt;&gt;"LIBSETS_SETTYPE_BATTLEGROUND",G295&lt;&gt;"LIBSETS_SETTYPE_SPECIAL"),IF(AV295&lt;&gt;"",VLOOKUP(AV295,'ESO zone constants'!$D$3:$H$4953,5,FALSE),""),"")</f>
        <v/>
      </c>
      <c r="AW295" s="44"/>
      <c r="AX295" s="39"/>
      <c r="AY295" s="43"/>
      <c r="AZ295" s="83" t="s">
        <v>2667</v>
      </c>
      <c r="BA295" s="83"/>
      <c r="BB295" s="83"/>
      <c r="BC295" s="21" t="str">
        <f>IF(A295="???","--","")&amp;IF(F295&lt;&gt;"Not in the game (anymore)",IF(A295&lt;&gt;"",CONCATENATE("[",A295,"] = {wayshrines={")&amp;IF(K295&lt;&gt;"",CONCATENATE(K295,","),"")&amp;IF(L295&lt;&gt;"",CONCATENATE(L295,","),"")&amp;IF(M295&lt;&gt;"",CONCATENATE(M295,","),"")&amp;CONCATENATE("}")&amp;IF(VALUE(N295)&gt;0,CONCATENATE(", traitsNeeded=",N295),"")&amp;CONCATENATE(", dlcId=",IF(T295&lt;&gt;"",T295,"DLC_BASE_GAME")),""),"")</f>
        <v>[342] = {wayshrines={332,332,332,}, dlcId=DLC_HORNS_OF_THE_REACH</v>
      </c>
      <c r="BD295" s="21" t="str">
        <f>IF(F295&lt;&gt;"Not in the game (anymore)",IF(A295&lt;&gt;"",IF(Q295&lt;&gt;"",CONCATENATE(", zoneIds={",Q295),"")&amp;IF(Z295&lt;&gt;"",CONCATENATE(",",Z295),"")&amp;IF(AF295&lt;&gt;"",CONCATENATE(",",AF295),"")&amp;IF(AK295&lt;&gt;"",CONCATENATE(",",AK295),"")&amp;IF(AP295&lt;&gt;"",CONCATENATE(",",AP295),"")&amp;IF(AU295&lt;&gt;"",CONCATENATE(",",AU295),"")&amp;IF(Q295&lt;&gt;"",CONCATENATE("}",""),"")&amp;IF(OR(I295="true",I295="false",I295&lt;&gt;""), CONCATENATE(", veteran=", I295), ""),""),"")</f>
        <v>, zoneIds={974,888,888}, veteran={[EQUIP_TYPE_HEAD]=true, [EQUIP_TYPE_SHOULDERS]=false}</v>
      </c>
      <c r="BE295" s="21" t="str">
        <f>IF(A295&lt;&gt;"",IF(F295&lt;&gt;"Not in the game (anymore)",IF(A295&lt;&gt;"",", setType="&amp;G295,"")&amp;IF(J295="true",", multiTrialSet=true",""),"")
&amp; IF(AND(H295&lt;&gt;"",ISNUMBER(H295)),", undauntedChestId=" &amp; H295,""),"")</f>
        <v>, setType=LIBSETS_SETTYPE_MONSTER, undauntedChestId=3</v>
      </c>
      <c r="BF295" s="21" t="str">
        <f>IF(A295&lt;&gt;"",IF(F295&lt;&gt;"Not in the game (anymore)",IF(AZ295&lt;&gt;"",", isProcSetAllowedInPvP="&amp; AZ295,"")
&amp; IF(F295&lt;&gt;"Not in the game (anymore)",
  IF(V295&lt;&gt;"",", dropMechanic={"&amp;V295&amp;IF(AB295&lt;&gt;"",","&amp;AB295,"")&amp;IF(AH295&lt;&gt;"",","&amp;AH295,"")&amp;IF(AM295&lt;&gt;"",","&amp;AM295,"")&amp;IF(AR295&lt;&gt;"",","&amp;AR295,"")&amp;IF(AW295&lt;&gt;"",","&amp;AW295,"")&amp;"}"
     &amp;IF(OR(W295&lt;&gt;"",AC295&lt;&gt;"",AI295&lt;&gt;"",AN295&lt;&gt;"",AS295&lt;&gt;"",AX295&lt;&gt;"",X295&lt;&gt;"",AD295&lt;&gt;"",AJ295&lt;&gt;"",AO295&lt;&gt;"",AT295&lt;&gt;"",AY295&lt;&gt;""),", dropMechanicDropLocationNames={"
        &amp; IF(OR(W295&lt;&gt;"",AC295&lt;&gt;"",AI295&lt;&gt;"",AN295&lt;&gt;"",AS295&lt;&gt;"",AX295&lt;&gt;""),"['en']={"&amp;IF(W295&lt;&gt;"","'"&amp;W295&amp;"',","'',")&amp;IF(AC295&lt;&gt;"","'"&amp;AC295&amp;"',","'',")&amp;IF(AI295&lt;&gt;"","'"&amp;AI295&amp;"',","'',")&amp;IF(AN295&lt;&gt;"","'"&amp;AN295&amp;"',","'',")&amp;IF(AS295&lt;&gt;"","'"&amp;AS295&amp;"',","'',")&amp;IF(AX295&lt;&gt;"","'"&amp;AX295&amp;"',","'',")&amp;"},","")
        &amp; IF(OR(X295&lt;&gt;"",AD295&lt;&gt;"",AJ295&lt;&gt;"",AO295&lt;&gt;"",AT295&lt;&gt;"",AY295&lt;&gt;""),"['de']={"&amp;IF(X295&lt;&gt;"","'"&amp;X295&amp;"',","'',")&amp;IF(AD295&lt;&gt;"","'"&amp;AD295&amp;"',","'',")&amp;IF(AJ295&lt;&gt;"","'"&amp;AJ295&amp;"',","'',")&amp;IF(AO295&lt;&gt;"","'"&amp;AO295&amp;"',","'',")&amp;IF(AT295&lt;&gt;"","'"&amp;AT295&amp;"',","'',")&amp;IF(AY295&lt;&gt;"","'"&amp;AY295&amp;"',","'',")&amp;"},","")
     &amp; "}",""),"")),""),"")</f>
        <v>, dropMechanic={LIBSETS_DROP_MECHANIC_MONSTER_NAME}, dropMechanicDropLocationNames={['en']={'Domihaus the Bloody-Hornedin','','','','','',},['de']={'Domihaus der Blutgehörnte','','','','','',},}</v>
      </c>
      <c r="BG295" s="21" t="str">
        <f>IF(A295&lt;&gt;"",IF(F295&lt;&gt;"Not in the game (anymore)",
IF(OR(BA295&lt;&gt;"",BB295&lt;&gt;""),", addTooltip={" &amp; IF(BA295&lt;&gt;"","['en']='"&amp; BA295 &amp; "',","")  &amp; IF(AND(BA295&lt;&gt;"",BA295&lt;&gt;BB295), IF(BB295&lt;&gt;"","['de']='"&amp; BB295 &amp; "',",""),"") &amp; "},","")
&amp; "},"
&amp; IF(C295&lt;&gt;"",CONCATENATE(" --",C295," / ",B295,"   [",IF(R295&lt;&gt;"",R295,""),IF(AA295&lt;&gt;"",", "&amp;AA295,""),IF(AG295&lt;&gt;"",", "&amp;AG295,""),IF(AL295&lt;&gt;"",", "&amp;AL295,""),IF(AQ295&lt;&gt;"",", "&amp;AQ295,""),IF(AV295&lt;&gt;"",", "&amp;AV295,""),"]")),""),"")</f>
        <v>}, --Domihaus / Domihaus   [Falkreath Hold, Craglorn, Craglorn]</v>
      </c>
    </row>
    <row r="296" spans="1:59" x14ac:dyDescent="0.25">
      <c r="A296" s="12">
        <v>343</v>
      </c>
      <c r="B296" t="s">
        <v>1185</v>
      </c>
      <c r="C296" t="s">
        <v>2624</v>
      </c>
      <c r="D296" s="3">
        <f>A296</f>
        <v>343</v>
      </c>
      <c r="E296" s="42"/>
      <c r="G296" s="8" t="s">
        <v>1477</v>
      </c>
      <c r="I296" t="s">
        <v>91</v>
      </c>
      <c r="J296" t="s">
        <v>91</v>
      </c>
      <c r="K296">
        <v>341</v>
      </c>
      <c r="L296">
        <v>341</v>
      </c>
      <c r="M296">
        <v>341</v>
      </c>
      <c r="O296" s="65" t="s">
        <v>69</v>
      </c>
      <c r="Q296" s="3">
        <f>IF(AND(G296&lt;&gt;"LIBSETS_SETTYPE_BATTLEGROUND",G296&lt;&gt;"LIBSETS_SETTYPE_SPECIAL"), IF(R296&lt;&gt;"",VLOOKUP(R296,'ESO zone constants'!$D$3:$H$10001,5,FALSE),""),"")</f>
        <v>1009</v>
      </c>
      <c r="R296" t="str">
        <f>IF(AND(O296&lt;&gt;"",NOT(ISERROR(O296))),O296,
IF(AND(P296&lt;&gt;"",ISNUMBER(P296),P296&gt;0,NOT(ISNA(P296))),VLOOKUP(P296,'ESO zone constants'!$A$3:$D$9999,4,FALSE),
IF(AND(K296&lt;&gt;"",K296&gt;0,NOT(ISERROR(K296))),VLOOKUP(K296,'ESO dumped WayshrineInfo'!$K$3:$N$9994,4,FALSE),"")))</f>
        <v>Fang Lair</v>
      </c>
      <c r="T296" s="19" t="str">
        <f>IF(AND(S296&lt;&gt;"",NOT(ISERROR(S296))),S296,IF(Q296&lt;&gt;"",IF(NOT(ISERROR(VLOOKUP(Q296,'ESO Dungeon constants'!$D$3:$H$9999,5,FALSE))),VLOOKUP(Q296,'ESO Dungeon constants'!$D$3:$I$9999,6,FALSE),VLOOKUP(Q296,'ESO zone constants'!$H$3:$K$9987,4,FALSE)),""))</f>
        <v>DLC_DRAGON_BONES</v>
      </c>
      <c r="U296" s="3" t="str">
        <f>IF(T296&lt;&gt;"",VLOOKUP(T296,'LibSets constants'!$B$4:$C$1003,2,FALSE),"")</f>
        <v>Dragon Bones</v>
      </c>
      <c r="V296" s="33" t="s">
        <v>3356</v>
      </c>
      <c r="Y296" s="65"/>
      <c r="Z296" s="3">
        <f>IF(AND(G296&lt;&gt;"LIBSETS_SETTYPE_BATTLEGROUND",G296&lt;&gt;"LIBSETS_SETTYPE_SPECIAL"),
IF(AND(Y296&lt;&gt;"",ISNUMBER(Y296),NOT(ISNA(Y296))),Y296,
   IF(AND(L296&lt;&gt;"",ISNUMBER(L296),L296&gt;0,NOT(ISNA(L296))),VLOOKUP(L296,'ESO dumped WayshrineInfo'!$K$3:$L$9994,2,FALSE),"")
),"")</f>
        <v>92</v>
      </c>
      <c r="AA296" t="str">
        <f>IF(AND(Z296&lt;&gt;"",ISNUMBER(Z296),NOT(ISNA(Z296))),VLOOKUP(Z296,'ESO zone constants'!$A$3:$D$9999,4,FALSE),"")</f>
        <v>Bangkorai</v>
      </c>
      <c r="AB296" s="33" t="s">
        <v>3356</v>
      </c>
      <c r="AC296" s="43"/>
      <c r="AD296" s="43"/>
      <c r="AE296" s="43"/>
      <c r="AF296" s="3">
        <f>IF(AND(G296&lt;&gt;"LIBSETS_SETTYPE_BATTLEGROUND",G296&lt;&gt;"LIBSETS_SETTYPE_SPECIAL"),
IF(AND(AE296&lt;&gt;"",ISNUMBER(AE296),NOT(ISNA(AE296))),AE296,
   IF(AND(M296&lt;&gt;"",ISNUMBER(M296),M296&gt;0,NOT(ISNA(M296))),VLOOKUP(M296,'ESO dumped WayshrineInfo'!$K$3:$L$9994,2,FALSE),"")
),"")</f>
        <v>92</v>
      </c>
      <c r="AG296" t="str">
        <f>IF(AND(AF296&lt;&gt;"",ISNUMBER(AF296),NOT(ISNA(AF296))),VLOOKUP(AF296,'ESO zone constants'!$A$3:$D$9999,4,FALSE),"")</f>
        <v>Bangkorai</v>
      </c>
      <c r="AH296" s="44"/>
      <c r="AI296" s="43"/>
      <c r="AJ296" s="43"/>
      <c r="AK296" s="3" t="str">
        <f>IF(AND(G296&lt;&gt;"LIBSETS_SETTYPE_BATTLEGROUND",G296&lt;&gt;"LIBSETS_SETTYPE_SPECIAL"),IF(AL296&lt;&gt;"",VLOOKUP(AL296,'ESO zone constants'!$D$3:$H$4953,5,FALSE),""),"")</f>
        <v/>
      </c>
      <c r="AM296" s="44"/>
      <c r="AN296" s="43"/>
      <c r="AO296" s="43"/>
      <c r="AP296" s="3" t="str">
        <f>IF(AND(G296&lt;&gt;"LIBSETS_SETTYPE_BATTLEGROUND",G296&lt;&gt;"LIBSETS_SETTYPE_SPECIAL"),IF(AQ296&lt;&gt;"",VLOOKUP(AQ296,'ESO zone constants'!$D$3:$H$4953,5,FALSE),""),"")</f>
        <v/>
      </c>
      <c r="AR296" s="44"/>
      <c r="AS296" s="43"/>
      <c r="AT296" s="43"/>
      <c r="AU296" s="3" t="str">
        <f>IF(AND(G296&lt;&gt;"LIBSETS_SETTYPE_BATTLEGROUND",G296&lt;&gt;"LIBSETS_SETTYPE_SPECIAL"),IF(AV296&lt;&gt;"",VLOOKUP(AV296,'ESO zone constants'!$D$3:$H$4953,5,FALSE),""),"")</f>
        <v/>
      </c>
      <c r="AW296" s="44"/>
      <c r="AX296" s="43"/>
      <c r="AY296" s="43"/>
      <c r="AZ296" s="83" t="s">
        <v>2667</v>
      </c>
      <c r="BA296" s="83"/>
      <c r="BB296" s="83"/>
      <c r="BC296" s="21" t="str">
        <f>IF(A296="???","--","")&amp;IF(F296&lt;&gt;"Not in the game (anymore)",IF(A296&lt;&gt;"",CONCATENATE("[",A296,"] = {wayshrines={")&amp;IF(K296&lt;&gt;"",CONCATENATE(K296,","),"")&amp;IF(L296&lt;&gt;"",CONCATENATE(L296,","),"")&amp;IF(M296&lt;&gt;"",CONCATENATE(M296,","),"")&amp;CONCATENATE("}")&amp;IF(VALUE(N296)&gt;0,CONCATENATE(", traitsNeeded=",N296),"")&amp;CONCATENATE(", dlcId=",IF(T296&lt;&gt;"",T296,"DLC_BASE_GAME")),""),"")</f>
        <v>[343] = {wayshrines={341,341,341,}, dlcId=DLC_DRAGON_BONES</v>
      </c>
      <c r="BD296" s="21" t="str">
        <f>IF(F296&lt;&gt;"Not in the game (anymore)",IF(A296&lt;&gt;"",IF(Q296&lt;&gt;"",CONCATENATE(", zoneIds={",Q296),"")&amp;IF(Z296&lt;&gt;"",CONCATENATE(",",Z296),"")&amp;IF(AF296&lt;&gt;"",CONCATENATE(",",AF296),"")&amp;IF(AK296&lt;&gt;"",CONCATENATE(",",AK296),"")&amp;IF(AP296&lt;&gt;"",CONCATENATE(",",AP296),"")&amp;IF(AU296&lt;&gt;"",CONCATENATE(",",AU296),"")&amp;IF(Q296&lt;&gt;"",CONCATENATE("}",""),"")&amp;IF(OR(I296="true",I296="false",I296&lt;&gt;""), CONCATENATE(", veteran=", I296), ""),""),"")</f>
        <v>, zoneIds={1009,92,92}, veteran=false</v>
      </c>
      <c r="BE296" s="21" t="str">
        <f>IF(A296&lt;&gt;"",IF(F296&lt;&gt;"Not in the game (anymore)",IF(A296&lt;&gt;"",", setType="&amp;G296,"")&amp;IF(J296="true",", multiTrialSet=true",""),"")
&amp; IF(AND(H296&lt;&gt;"",ISNUMBER(H296)),", undauntedChestId=" &amp; H296,""),"")</f>
        <v>, setType=LIBSETS_SETTYPE_DUNGEON</v>
      </c>
      <c r="BF296" s="21" t="str">
        <f>IF(A296&lt;&gt;"",IF(F296&lt;&gt;"Not in the game (anymore)",IF(AZ296&lt;&gt;"",", isProcSetAllowedInPvP="&amp; AZ296,"")
&amp; IF(F296&lt;&gt;"Not in the game (anymore)",
  IF(V296&lt;&gt;"",", dropMechanic={"&amp;V296&amp;IF(AB296&lt;&gt;"",","&amp;AB296,"")&amp;IF(AH296&lt;&gt;"",","&amp;AH296,"")&amp;IF(AM296&lt;&gt;"",","&amp;AM296,"")&amp;IF(AR296&lt;&gt;"",","&amp;AR296,"")&amp;IF(AW296&lt;&gt;"",","&amp;AW296,"")&amp;"}"
     &amp;IF(OR(W296&lt;&gt;"",AC296&lt;&gt;"",AI296&lt;&gt;"",AN296&lt;&gt;"",AS296&lt;&gt;"",AX296&lt;&gt;"",X296&lt;&gt;"",AD296&lt;&gt;"",AJ296&lt;&gt;"",AO296&lt;&gt;"",AT296&lt;&gt;"",AY296&lt;&gt;""),", dropMechanicDropLocationNames={"
        &amp; IF(OR(W296&lt;&gt;"",AC296&lt;&gt;"",AI296&lt;&gt;"",AN296&lt;&gt;"",AS296&lt;&gt;"",AX296&lt;&gt;""),"['en']={"&amp;IF(W296&lt;&gt;"","'"&amp;W296&amp;"',","'',")&amp;IF(AC296&lt;&gt;"","'"&amp;AC296&amp;"',","'',")&amp;IF(AI296&lt;&gt;"","'"&amp;AI296&amp;"',","'',")&amp;IF(AN296&lt;&gt;"","'"&amp;AN296&amp;"',","'',")&amp;IF(AS296&lt;&gt;"","'"&amp;AS296&amp;"',","'',")&amp;IF(AX296&lt;&gt;"","'"&amp;AX296&amp;"',","'',")&amp;"},","")
        &amp; IF(OR(X296&lt;&gt;"",AD296&lt;&gt;"",AJ296&lt;&gt;"",AO296&lt;&gt;"",AT296&lt;&gt;"",AY296&lt;&gt;""),"['de']={"&amp;IF(X296&lt;&gt;"","'"&amp;X296&amp;"',","'',")&amp;IF(AD296&lt;&gt;"","'"&amp;AD296&amp;"',","'',")&amp;IF(AJ296&lt;&gt;"","'"&amp;AJ296&amp;"',","'',")&amp;IF(AO296&lt;&gt;"","'"&amp;AO296&amp;"',","'',")&amp;IF(AT296&lt;&gt;"","'"&amp;AT296&amp;"',","'',")&amp;IF(AY296&lt;&gt;"","'"&amp;AY296&amp;"',","'',")&amp;"},","")
     &amp; "}",""),"")),""),"")</f>
        <v>, dropMechanic={LIBSETS_DROP_MECHANIC_GROUP_DUNGEON_BOSS,LIBSETS_DROP_MECHANIC_GROUP_DUNGEON_BOSS}</v>
      </c>
      <c r="BG296" s="21" t="str">
        <f>IF(A296&lt;&gt;"",IF(F296&lt;&gt;"Not in the game (anymore)",
IF(OR(BA296&lt;&gt;"",BB296&lt;&gt;""),", addTooltip={" &amp; IF(BA296&lt;&gt;"","['en']='"&amp; BA296 &amp; "',","")  &amp; IF(AND(BA296&lt;&gt;"",BA296&lt;&gt;BB296), IF(BB296&lt;&gt;"","['de']='"&amp; BB296 &amp; "',",""),"") &amp; "},","")
&amp; "},"
&amp; IF(C296&lt;&gt;"",CONCATENATE(" --",C296," / ",B296,"   [",IF(R296&lt;&gt;"",R296,""),IF(AA296&lt;&gt;"",", "&amp;AA296,""),IF(AG296&lt;&gt;"",", "&amp;AG296,""),IF(AL296&lt;&gt;"",", "&amp;AL296,""),IF(AQ296&lt;&gt;"",", "&amp;AQ296,""),IF(AV296&lt;&gt;"",", "&amp;AV296,""),"]")),""),"")</f>
        <v>}, --Caluurion\'s Legacy / Caluurions Erbe   [Fang Lair, Bangkorai, Bangkorai]</v>
      </c>
    </row>
    <row r="297" spans="1:59" x14ac:dyDescent="0.25">
      <c r="A297" s="12">
        <v>344</v>
      </c>
      <c r="B297" t="s">
        <v>1186</v>
      </c>
      <c r="C297" t="s">
        <v>1187</v>
      </c>
      <c r="D297" s="3">
        <f>A297</f>
        <v>344</v>
      </c>
      <c r="G297" s="8" t="s">
        <v>1477</v>
      </c>
      <c r="I297" t="s">
        <v>91</v>
      </c>
      <c r="J297" t="s">
        <v>91</v>
      </c>
      <c r="K297">
        <v>341</v>
      </c>
      <c r="L297">
        <v>341</v>
      </c>
      <c r="M297">
        <v>341</v>
      </c>
      <c r="O297" s="65" t="s">
        <v>69</v>
      </c>
      <c r="Q297" s="3">
        <f>IF(AND(G297&lt;&gt;"LIBSETS_SETTYPE_BATTLEGROUND",G297&lt;&gt;"LIBSETS_SETTYPE_SPECIAL"), IF(R297&lt;&gt;"",VLOOKUP(R297,'ESO zone constants'!$D$3:$H$10001,5,FALSE),""),"")</f>
        <v>1009</v>
      </c>
      <c r="R297" t="str">
        <f>IF(AND(O297&lt;&gt;"",NOT(ISERROR(O297))),O297,
IF(AND(P297&lt;&gt;"",ISNUMBER(P297),P297&gt;0,NOT(ISNA(P297))),VLOOKUP(P297,'ESO zone constants'!$A$3:$D$9999,4,FALSE),
IF(AND(K297&lt;&gt;"",K297&gt;0,NOT(ISERROR(K297))),VLOOKUP(K297,'ESO dumped WayshrineInfo'!$K$3:$N$9994,4,FALSE),"")))</f>
        <v>Fang Lair</v>
      </c>
      <c r="T297" s="19" t="str">
        <f>IF(AND(S297&lt;&gt;"",NOT(ISERROR(S297))),S297,IF(Q297&lt;&gt;"",IF(NOT(ISERROR(VLOOKUP(Q297,'ESO Dungeon constants'!$D$3:$H$9999,5,FALSE))),VLOOKUP(Q297,'ESO Dungeon constants'!$D$3:$I$9999,6,FALSE),VLOOKUP(Q297,'ESO zone constants'!$H$3:$K$9987,4,FALSE)),""))</f>
        <v>DLC_DRAGON_BONES</v>
      </c>
      <c r="U297" s="3" t="str">
        <f>IF(T297&lt;&gt;"",VLOOKUP(T297,'LibSets constants'!$B$4:$C$1003,2,FALSE),"")</f>
        <v>Dragon Bones</v>
      </c>
      <c r="V297" s="33" t="s">
        <v>3356</v>
      </c>
      <c r="Y297" s="65"/>
      <c r="Z297" s="3">
        <f>IF(AND(G297&lt;&gt;"LIBSETS_SETTYPE_BATTLEGROUND",G297&lt;&gt;"LIBSETS_SETTYPE_SPECIAL"),
IF(AND(Y297&lt;&gt;"",ISNUMBER(Y297),NOT(ISNA(Y297))),Y297,
   IF(AND(L297&lt;&gt;"",ISNUMBER(L297),L297&gt;0,NOT(ISNA(L297))),VLOOKUP(L297,'ESO dumped WayshrineInfo'!$K$3:$L$9994,2,FALSE),"")
),"")</f>
        <v>92</v>
      </c>
      <c r="AA297" t="str">
        <f>IF(AND(Z297&lt;&gt;"",ISNUMBER(Z297),NOT(ISNA(Z297))),VLOOKUP(Z297,'ESO zone constants'!$A$3:$D$9999,4,FALSE),"")</f>
        <v>Bangkorai</v>
      </c>
      <c r="AB297" s="33" t="s">
        <v>3356</v>
      </c>
      <c r="AC297" s="43"/>
      <c r="AD297" s="43"/>
      <c r="AE297" s="43"/>
      <c r="AF297" s="3">
        <f>IF(AND(G297&lt;&gt;"LIBSETS_SETTYPE_BATTLEGROUND",G297&lt;&gt;"LIBSETS_SETTYPE_SPECIAL"),
IF(AND(AE297&lt;&gt;"",ISNUMBER(AE297),NOT(ISNA(AE297))),AE297,
   IF(AND(M297&lt;&gt;"",ISNUMBER(M297),M297&gt;0,NOT(ISNA(M297))),VLOOKUP(M297,'ESO dumped WayshrineInfo'!$K$3:$L$9994,2,FALSE),"")
),"")</f>
        <v>92</v>
      </c>
      <c r="AG297" t="str">
        <f>IF(AND(AF297&lt;&gt;"",ISNUMBER(AF297),NOT(ISNA(AF297))),VLOOKUP(AF297,'ESO zone constants'!$A$3:$D$9999,4,FALSE),"")</f>
        <v>Bangkorai</v>
      </c>
      <c r="AH297" s="44"/>
      <c r="AI297" s="43"/>
      <c r="AJ297" s="43"/>
      <c r="AK297" s="3" t="str">
        <f>IF(AND(G297&lt;&gt;"LIBSETS_SETTYPE_BATTLEGROUND",G297&lt;&gt;"LIBSETS_SETTYPE_SPECIAL"),IF(AL297&lt;&gt;"",VLOOKUP(AL297,'ESO zone constants'!$D$3:$H$4953,5,FALSE),""),"")</f>
        <v/>
      </c>
      <c r="AM297" s="44"/>
      <c r="AN297" s="43"/>
      <c r="AO297" s="43"/>
      <c r="AP297" s="3" t="str">
        <f>IF(AND(G297&lt;&gt;"LIBSETS_SETTYPE_BATTLEGROUND",G297&lt;&gt;"LIBSETS_SETTYPE_SPECIAL"),IF(AQ297&lt;&gt;"",VLOOKUP(AQ297,'ESO zone constants'!$D$3:$H$4953,5,FALSE),""),"")</f>
        <v/>
      </c>
      <c r="AR297" s="44"/>
      <c r="AS297" s="43"/>
      <c r="AT297" s="43"/>
      <c r="AU297" s="3" t="str">
        <f>IF(AND(G297&lt;&gt;"LIBSETS_SETTYPE_BATTLEGROUND",G297&lt;&gt;"LIBSETS_SETTYPE_SPECIAL"),IF(AV297&lt;&gt;"",VLOOKUP(AV297,'ESO zone constants'!$D$3:$H$4953,5,FALSE),""),"")</f>
        <v/>
      </c>
      <c r="AW297" s="44"/>
      <c r="AX297" s="43"/>
      <c r="AY297" s="43"/>
      <c r="AZ297" s="83" t="s">
        <v>2667</v>
      </c>
      <c r="BA297" s="83"/>
      <c r="BB297" s="83"/>
      <c r="BC297" s="21" t="str">
        <f>IF(A297="???","--","")&amp;IF(F297&lt;&gt;"Not in the game (anymore)",IF(A297&lt;&gt;"",CONCATENATE("[",A297,"] = {wayshrines={")&amp;IF(K297&lt;&gt;"",CONCATENATE(K297,","),"")&amp;IF(L297&lt;&gt;"",CONCATENATE(L297,","),"")&amp;IF(M297&lt;&gt;"",CONCATENATE(M297,","),"")&amp;CONCATENATE("}")&amp;IF(VALUE(N297)&gt;0,CONCATENATE(", traitsNeeded=",N297),"")&amp;CONCATENATE(", dlcId=",IF(T297&lt;&gt;"",T297,"DLC_BASE_GAME")),""),"")</f>
        <v>[344] = {wayshrines={341,341,341,}, dlcId=DLC_DRAGON_BONES</v>
      </c>
      <c r="BD297" s="21" t="str">
        <f>IF(F297&lt;&gt;"Not in the game (anymore)",IF(A297&lt;&gt;"",IF(Q297&lt;&gt;"",CONCATENATE(", zoneIds={",Q297),"")&amp;IF(Z297&lt;&gt;"",CONCATENATE(",",Z297),"")&amp;IF(AF297&lt;&gt;"",CONCATENATE(",",AF297),"")&amp;IF(AK297&lt;&gt;"",CONCATENATE(",",AK297),"")&amp;IF(AP297&lt;&gt;"",CONCATENATE(",",AP297),"")&amp;IF(AU297&lt;&gt;"",CONCATENATE(",",AU297),"")&amp;IF(Q297&lt;&gt;"",CONCATENATE("}",""),"")&amp;IF(OR(I297="true",I297="false",I297&lt;&gt;""), CONCATENATE(", veteran=", I297), ""),""),"")</f>
        <v>, zoneIds={1009,92,92}, veteran=false</v>
      </c>
      <c r="BE297" s="21" t="str">
        <f>IF(A297&lt;&gt;"",IF(F297&lt;&gt;"Not in the game (anymore)",IF(A297&lt;&gt;"",", setType="&amp;G297,"")&amp;IF(J297="true",", multiTrialSet=true",""),"")
&amp; IF(AND(H297&lt;&gt;"",ISNUMBER(H297)),", undauntedChestId=" &amp; H297,""),"")</f>
        <v>, setType=LIBSETS_SETTYPE_DUNGEON</v>
      </c>
      <c r="BF297" s="21" t="str">
        <f>IF(A297&lt;&gt;"",IF(F297&lt;&gt;"Not in the game (anymore)",IF(AZ297&lt;&gt;"",", isProcSetAllowedInPvP="&amp; AZ297,"")
&amp; IF(F297&lt;&gt;"Not in the game (anymore)",
  IF(V297&lt;&gt;"",", dropMechanic={"&amp;V297&amp;IF(AB297&lt;&gt;"",","&amp;AB297,"")&amp;IF(AH297&lt;&gt;"",","&amp;AH297,"")&amp;IF(AM297&lt;&gt;"",","&amp;AM297,"")&amp;IF(AR297&lt;&gt;"",","&amp;AR297,"")&amp;IF(AW297&lt;&gt;"",","&amp;AW297,"")&amp;"}"
     &amp;IF(OR(W297&lt;&gt;"",AC297&lt;&gt;"",AI297&lt;&gt;"",AN297&lt;&gt;"",AS297&lt;&gt;"",AX297&lt;&gt;"",X297&lt;&gt;"",AD297&lt;&gt;"",AJ297&lt;&gt;"",AO297&lt;&gt;"",AT297&lt;&gt;"",AY297&lt;&gt;""),", dropMechanicDropLocationNames={"
        &amp; IF(OR(W297&lt;&gt;"",AC297&lt;&gt;"",AI297&lt;&gt;"",AN297&lt;&gt;"",AS297&lt;&gt;"",AX297&lt;&gt;""),"['en']={"&amp;IF(W297&lt;&gt;"","'"&amp;W297&amp;"',","'',")&amp;IF(AC297&lt;&gt;"","'"&amp;AC297&amp;"',","'',")&amp;IF(AI297&lt;&gt;"","'"&amp;AI297&amp;"',","'',")&amp;IF(AN297&lt;&gt;"","'"&amp;AN297&amp;"',","'',")&amp;IF(AS297&lt;&gt;"","'"&amp;AS297&amp;"',","'',")&amp;IF(AX297&lt;&gt;"","'"&amp;AX297&amp;"',","'',")&amp;"},","")
        &amp; IF(OR(X297&lt;&gt;"",AD297&lt;&gt;"",AJ297&lt;&gt;"",AO297&lt;&gt;"",AT297&lt;&gt;"",AY297&lt;&gt;""),"['de']={"&amp;IF(X297&lt;&gt;"","'"&amp;X297&amp;"',","'',")&amp;IF(AD297&lt;&gt;"","'"&amp;AD297&amp;"',","'',")&amp;IF(AJ297&lt;&gt;"","'"&amp;AJ297&amp;"',","'',")&amp;IF(AO297&lt;&gt;"","'"&amp;AO297&amp;"',","'',")&amp;IF(AT297&lt;&gt;"","'"&amp;AT297&amp;"',","'',")&amp;IF(AY297&lt;&gt;"","'"&amp;AY297&amp;"',","'',")&amp;"},","")
     &amp; "}",""),"")),""),"")</f>
        <v>, dropMechanic={LIBSETS_DROP_MECHANIC_GROUP_DUNGEON_BOSS,LIBSETS_DROP_MECHANIC_GROUP_DUNGEON_BOSS}</v>
      </c>
      <c r="BG297" s="21" t="str">
        <f>IF(A297&lt;&gt;"",IF(F297&lt;&gt;"Not in the game (anymore)",
IF(OR(BA297&lt;&gt;"",BB297&lt;&gt;""),", addTooltip={" &amp; IF(BA297&lt;&gt;"","['en']='"&amp; BA297 &amp; "',","")  &amp; IF(AND(BA297&lt;&gt;"",BA297&lt;&gt;BB297), IF(BB297&lt;&gt;"","['de']='"&amp; BB297 &amp; "',",""),"") &amp; "},","")
&amp; "},"
&amp; IF(C297&lt;&gt;"",CONCATENATE(" --",C297," / ",B297,"   [",IF(R297&lt;&gt;"",R297,""),IF(AA297&lt;&gt;"",", "&amp;AA297,""),IF(AG297&lt;&gt;"",", "&amp;AG297,""),IF(AL297&lt;&gt;"",", "&amp;AL297,""),IF(AQ297&lt;&gt;"",", "&amp;AQ297,""),IF(AV297&lt;&gt;"",", "&amp;AV297,""),"]")),""),"")</f>
        <v>}, --Trappings of Invigoration / Stärkungsprunk   [Fang Lair, Bangkorai, Bangkorai]</v>
      </c>
    </row>
    <row r="298" spans="1:59" x14ac:dyDescent="0.25">
      <c r="A298" s="12">
        <v>345</v>
      </c>
      <c r="B298" t="s">
        <v>1188</v>
      </c>
      <c r="C298" t="s">
        <v>2625</v>
      </c>
      <c r="D298" s="3">
        <f>A298</f>
        <v>345</v>
      </c>
      <c r="G298" s="8" t="s">
        <v>1477</v>
      </c>
      <c r="I298" t="s">
        <v>91</v>
      </c>
      <c r="J298" t="s">
        <v>91</v>
      </c>
      <c r="K298">
        <v>341</v>
      </c>
      <c r="L298">
        <v>341</v>
      </c>
      <c r="M298">
        <v>341</v>
      </c>
      <c r="O298" s="65" t="s">
        <v>69</v>
      </c>
      <c r="Q298" s="3">
        <f>IF(AND(G298&lt;&gt;"LIBSETS_SETTYPE_BATTLEGROUND",G298&lt;&gt;"LIBSETS_SETTYPE_SPECIAL"), IF(R298&lt;&gt;"",VLOOKUP(R298,'ESO zone constants'!$D$3:$H$10001,5,FALSE),""),"")</f>
        <v>1009</v>
      </c>
      <c r="R298" t="str">
        <f>IF(AND(O298&lt;&gt;"",NOT(ISERROR(O298))),O298,
IF(AND(P298&lt;&gt;"",ISNUMBER(P298),P298&gt;0,NOT(ISNA(P298))),VLOOKUP(P298,'ESO zone constants'!$A$3:$D$9999,4,FALSE),
IF(AND(K298&lt;&gt;"",K298&gt;0,NOT(ISERROR(K298))),VLOOKUP(K298,'ESO dumped WayshrineInfo'!$K$3:$N$9994,4,FALSE),"")))</f>
        <v>Fang Lair</v>
      </c>
      <c r="T298" s="19" t="str">
        <f>IF(AND(S298&lt;&gt;"",NOT(ISERROR(S298))),S298,IF(Q298&lt;&gt;"",IF(NOT(ISERROR(VLOOKUP(Q298,'ESO Dungeon constants'!$D$3:$H$9999,5,FALSE))),VLOOKUP(Q298,'ESO Dungeon constants'!$D$3:$I$9999,6,FALSE),VLOOKUP(Q298,'ESO zone constants'!$H$3:$K$9987,4,FALSE)),""))</f>
        <v>DLC_DRAGON_BONES</v>
      </c>
      <c r="U298" s="3" t="str">
        <f>IF(T298&lt;&gt;"",VLOOKUP(T298,'LibSets constants'!$B$4:$C$1003,2,FALSE),"")</f>
        <v>Dragon Bones</v>
      </c>
      <c r="V298" s="33" t="s">
        <v>3356</v>
      </c>
      <c r="Y298" s="65"/>
      <c r="Z298" s="3">
        <f>IF(AND(G298&lt;&gt;"LIBSETS_SETTYPE_BATTLEGROUND",G298&lt;&gt;"LIBSETS_SETTYPE_SPECIAL"),
IF(AND(Y298&lt;&gt;"",ISNUMBER(Y298),NOT(ISNA(Y298))),Y298,
   IF(AND(L298&lt;&gt;"",ISNUMBER(L298),L298&gt;0,NOT(ISNA(L298))),VLOOKUP(L298,'ESO dumped WayshrineInfo'!$K$3:$L$9994,2,FALSE),"")
),"")</f>
        <v>92</v>
      </c>
      <c r="AA298" t="str">
        <f>IF(AND(Z298&lt;&gt;"",ISNUMBER(Z298),NOT(ISNA(Z298))),VLOOKUP(Z298,'ESO zone constants'!$A$3:$D$9999,4,FALSE),"")</f>
        <v>Bangkorai</v>
      </c>
      <c r="AB298" s="33" t="s">
        <v>3356</v>
      </c>
      <c r="AC298" s="43"/>
      <c r="AD298" s="43"/>
      <c r="AE298" s="43"/>
      <c r="AF298" s="3">
        <f>IF(AND(G298&lt;&gt;"LIBSETS_SETTYPE_BATTLEGROUND",G298&lt;&gt;"LIBSETS_SETTYPE_SPECIAL"),
IF(AND(AE298&lt;&gt;"",ISNUMBER(AE298),NOT(ISNA(AE298))),AE298,
   IF(AND(M298&lt;&gt;"",ISNUMBER(M298),M298&gt;0,NOT(ISNA(M298))),VLOOKUP(M298,'ESO dumped WayshrineInfo'!$K$3:$L$9994,2,FALSE),"")
),"")</f>
        <v>92</v>
      </c>
      <c r="AG298" t="str">
        <f>IF(AND(AF298&lt;&gt;"",ISNUMBER(AF298),NOT(ISNA(AF298))),VLOOKUP(AF298,'ESO zone constants'!$A$3:$D$9999,4,FALSE),"")</f>
        <v>Bangkorai</v>
      </c>
      <c r="AH298" s="44"/>
      <c r="AI298" s="43"/>
      <c r="AJ298" s="43"/>
      <c r="AK298" s="3" t="str">
        <f>IF(AND(G298&lt;&gt;"LIBSETS_SETTYPE_BATTLEGROUND",G298&lt;&gt;"LIBSETS_SETTYPE_SPECIAL"),IF(AL298&lt;&gt;"",VLOOKUP(AL298,'ESO zone constants'!$D$3:$H$4953,5,FALSE),""),"")</f>
        <v/>
      </c>
      <c r="AM298" s="44"/>
      <c r="AN298" s="43"/>
      <c r="AO298" s="43"/>
      <c r="AP298" s="3" t="str">
        <f>IF(AND(G298&lt;&gt;"LIBSETS_SETTYPE_BATTLEGROUND",G298&lt;&gt;"LIBSETS_SETTYPE_SPECIAL"),IF(AQ298&lt;&gt;"",VLOOKUP(AQ298,'ESO zone constants'!$D$3:$H$4953,5,FALSE),""),"")</f>
        <v/>
      </c>
      <c r="AR298" s="44"/>
      <c r="AS298" s="43"/>
      <c r="AT298" s="43"/>
      <c r="AU298" s="3" t="str">
        <f>IF(AND(G298&lt;&gt;"LIBSETS_SETTYPE_BATTLEGROUND",G298&lt;&gt;"LIBSETS_SETTYPE_SPECIAL"),IF(AV298&lt;&gt;"",VLOOKUP(AV298,'ESO zone constants'!$D$3:$H$4953,5,FALSE),""),"")</f>
        <v/>
      </c>
      <c r="AW298" s="44"/>
      <c r="AX298" s="43"/>
      <c r="AY298" s="43"/>
      <c r="AZ298" s="83" t="s">
        <v>2667</v>
      </c>
      <c r="BA298" s="83"/>
      <c r="BB298" s="83"/>
      <c r="BC298" s="21" t="str">
        <f>IF(A298="???","--","")&amp;IF(F298&lt;&gt;"Not in the game (anymore)",IF(A298&lt;&gt;"",CONCATENATE("[",A298,"] = {wayshrines={")&amp;IF(K298&lt;&gt;"",CONCATENATE(K298,","),"")&amp;IF(L298&lt;&gt;"",CONCATENATE(L298,","),"")&amp;IF(M298&lt;&gt;"",CONCATENATE(M298,","),"")&amp;CONCATENATE("}")&amp;IF(VALUE(N298)&gt;0,CONCATENATE(", traitsNeeded=",N298),"")&amp;CONCATENATE(", dlcId=",IF(T298&lt;&gt;"",T298,"DLC_BASE_GAME")),""),"")</f>
        <v>[345] = {wayshrines={341,341,341,}, dlcId=DLC_DRAGON_BONES</v>
      </c>
      <c r="BD298" s="21" t="str">
        <f>IF(F298&lt;&gt;"Not in the game (anymore)",IF(A298&lt;&gt;"",IF(Q298&lt;&gt;"",CONCATENATE(", zoneIds={",Q298),"")&amp;IF(Z298&lt;&gt;"",CONCATENATE(",",Z298),"")&amp;IF(AF298&lt;&gt;"",CONCATENATE(",",AF298),"")&amp;IF(AK298&lt;&gt;"",CONCATENATE(",",AK298),"")&amp;IF(AP298&lt;&gt;"",CONCATENATE(",",AP298),"")&amp;IF(AU298&lt;&gt;"",CONCATENATE(",",AU298),"")&amp;IF(Q298&lt;&gt;"",CONCATENATE("}",""),"")&amp;IF(OR(I298="true",I298="false",I298&lt;&gt;""), CONCATENATE(", veteran=", I298), ""),""),"")</f>
        <v>, zoneIds={1009,92,92}, veteran=false</v>
      </c>
      <c r="BE298" s="21" t="str">
        <f>IF(A298&lt;&gt;"",IF(F298&lt;&gt;"Not in the game (anymore)",IF(A298&lt;&gt;"",", setType="&amp;G298,"")&amp;IF(J298="true",", multiTrialSet=true",""),"")
&amp; IF(AND(H298&lt;&gt;"",ISNUMBER(H298)),", undauntedChestId=" &amp; H298,""),"")</f>
        <v>, setType=LIBSETS_SETTYPE_DUNGEON</v>
      </c>
      <c r="BF298" s="21" t="str">
        <f>IF(A298&lt;&gt;"",IF(F298&lt;&gt;"Not in the game (anymore)",IF(AZ298&lt;&gt;"",", isProcSetAllowedInPvP="&amp; AZ298,"")
&amp; IF(F298&lt;&gt;"Not in the game (anymore)",
  IF(V298&lt;&gt;"",", dropMechanic={"&amp;V298&amp;IF(AB298&lt;&gt;"",","&amp;AB298,"")&amp;IF(AH298&lt;&gt;"",","&amp;AH298,"")&amp;IF(AM298&lt;&gt;"",","&amp;AM298,"")&amp;IF(AR298&lt;&gt;"",","&amp;AR298,"")&amp;IF(AW298&lt;&gt;"",","&amp;AW298,"")&amp;"}"
     &amp;IF(OR(W298&lt;&gt;"",AC298&lt;&gt;"",AI298&lt;&gt;"",AN298&lt;&gt;"",AS298&lt;&gt;"",AX298&lt;&gt;"",X298&lt;&gt;"",AD298&lt;&gt;"",AJ298&lt;&gt;"",AO298&lt;&gt;"",AT298&lt;&gt;"",AY298&lt;&gt;""),", dropMechanicDropLocationNames={"
        &amp; IF(OR(W298&lt;&gt;"",AC298&lt;&gt;"",AI298&lt;&gt;"",AN298&lt;&gt;"",AS298&lt;&gt;"",AX298&lt;&gt;""),"['en']={"&amp;IF(W298&lt;&gt;"","'"&amp;W298&amp;"',","'',")&amp;IF(AC298&lt;&gt;"","'"&amp;AC298&amp;"',","'',")&amp;IF(AI298&lt;&gt;"","'"&amp;AI298&amp;"',","'',")&amp;IF(AN298&lt;&gt;"","'"&amp;AN298&amp;"',","'',")&amp;IF(AS298&lt;&gt;"","'"&amp;AS298&amp;"',","'',")&amp;IF(AX298&lt;&gt;"","'"&amp;AX298&amp;"',","'',")&amp;"},","")
        &amp; IF(OR(X298&lt;&gt;"",AD298&lt;&gt;"",AJ298&lt;&gt;"",AO298&lt;&gt;"",AT298&lt;&gt;"",AY298&lt;&gt;""),"['de']={"&amp;IF(X298&lt;&gt;"","'"&amp;X298&amp;"',","'',")&amp;IF(AD298&lt;&gt;"","'"&amp;AD298&amp;"',","'',")&amp;IF(AJ298&lt;&gt;"","'"&amp;AJ298&amp;"',","'',")&amp;IF(AO298&lt;&gt;"","'"&amp;AO298&amp;"',","'',")&amp;IF(AT298&lt;&gt;"","'"&amp;AT298&amp;"',","'',")&amp;IF(AY298&lt;&gt;"","'"&amp;AY298&amp;"',","'',")&amp;"},","")
     &amp; "}",""),"")),""),"")</f>
        <v>, dropMechanic={LIBSETS_DROP_MECHANIC_GROUP_DUNGEON_BOSS,LIBSETS_DROP_MECHANIC_GROUP_DUNGEON_BOSS}</v>
      </c>
      <c r="BG298" s="21" t="str">
        <f>IF(A298&lt;&gt;"",IF(F298&lt;&gt;"Not in the game (anymore)",
IF(OR(BA298&lt;&gt;"",BB298&lt;&gt;""),", addTooltip={" &amp; IF(BA298&lt;&gt;"","['en']='"&amp; BA298 &amp; "',","")  &amp; IF(AND(BA298&lt;&gt;"",BA298&lt;&gt;BB298), IF(BB298&lt;&gt;"","['de']='"&amp; BB298 &amp; "',",""),"") &amp; "},","")
&amp; "},"
&amp; IF(C298&lt;&gt;"",CONCATENATE(" --",C298," / ",B298,"   [",IF(R298&lt;&gt;"",R298,""),IF(AA298&lt;&gt;"",", "&amp;AA298,""),IF(AG298&lt;&gt;"",", "&amp;AG298,""),IF(AL298&lt;&gt;"",", "&amp;AL298,""),IF(AQ298&lt;&gt;"",", "&amp;AQ298,""),IF(AV298&lt;&gt;"",", "&amp;AV298,""),"]")),""),"")</f>
        <v>}, --Ulfnor\'s Favor / Ulfnors Gunst   [Fang Lair, Bangkorai, Bangkorai]</v>
      </c>
    </row>
    <row r="299" spans="1:59" x14ac:dyDescent="0.25">
      <c r="A299" s="12">
        <v>346</v>
      </c>
      <c r="B299" t="s">
        <v>1189</v>
      </c>
      <c r="C299" t="s">
        <v>2626</v>
      </c>
      <c r="D299" s="3">
        <f>A299</f>
        <v>346</v>
      </c>
      <c r="G299" s="8" t="s">
        <v>1477</v>
      </c>
      <c r="I299" t="s">
        <v>91</v>
      </c>
      <c r="J299" t="s">
        <v>91</v>
      </c>
      <c r="K299">
        <v>363</v>
      </c>
      <c r="L299">
        <v>363</v>
      </c>
      <c r="M299">
        <v>363</v>
      </c>
      <c r="O299" s="65" t="s">
        <v>74</v>
      </c>
      <c r="Q299" s="3">
        <f>IF(AND(G299&lt;&gt;"LIBSETS_SETTYPE_BATTLEGROUND",G299&lt;&gt;"LIBSETS_SETTYPE_SPECIAL"), IF(R299&lt;&gt;"",VLOOKUP(R299,'ESO zone constants'!$D$3:$H$10001,5,FALSE),""),"")</f>
        <v>1010</v>
      </c>
      <c r="R299" t="str">
        <f>IF(AND(O299&lt;&gt;"",NOT(ISERROR(O299))),O299,
IF(AND(P299&lt;&gt;"",ISNUMBER(P299),P299&gt;0,NOT(ISNA(P299))),VLOOKUP(P299,'ESO zone constants'!$A$3:$D$9999,4,FALSE),
IF(AND(K299&lt;&gt;"",K299&gt;0,NOT(ISERROR(K299))),VLOOKUP(K299,'ESO dumped WayshrineInfo'!$K$3:$N$9994,4,FALSE),"")))</f>
        <v>Scalecaller Peak</v>
      </c>
      <c r="T299" s="19" t="str">
        <f>IF(AND(S299&lt;&gt;"",NOT(ISERROR(S299))),S299,IF(Q299&lt;&gt;"",IF(NOT(ISERROR(VLOOKUP(Q299,'ESO Dungeon constants'!$D$3:$H$9999,5,FALSE))),VLOOKUP(Q299,'ESO Dungeon constants'!$D$3:$I$9999,6,FALSE),VLOOKUP(Q299,'ESO zone constants'!$H$3:$K$9987,4,FALSE)),""))</f>
        <v>DLC_DRAGON_BONES</v>
      </c>
      <c r="U299" s="3" t="str">
        <f>IF(T299&lt;&gt;"",VLOOKUP(T299,'LibSets constants'!$B$4:$C$1003,2,FALSE),"")</f>
        <v>Dragon Bones</v>
      </c>
      <c r="V299" s="33" t="s">
        <v>3356</v>
      </c>
      <c r="Y299" s="65"/>
      <c r="Z299" s="3">
        <f>IF(AND(G299&lt;&gt;"LIBSETS_SETTYPE_BATTLEGROUND",G299&lt;&gt;"LIBSETS_SETTYPE_SPECIAL"),
IF(AND(Y299&lt;&gt;"",ISNUMBER(Y299),NOT(ISNA(Y299))),Y299,
   IF(AND(L299&lt;&gt;"",ISNUMBER(L299),L299&gt;0,NOT(ISNA(L299))),VLOOKUP(L299,'ESO dumped WayshrineInfo'!$K$3:$L$9994,2,FALSE),"")
),"")</f>
        <v>19</v>
      </c>
      <c r="AA299" t="str">
        <f>IF(AND(Z299&lt;&gt;"",ISNUMBER(Z299),NOT(ISNA(Z299))),VLOOKUP(Z299,'ESO zone constants'!$A$3:$D$9999,4,FALSE),"")</f>
        <v>Stormhaven</v>
      </c>
      <c r="AB299" s="33" t="s">
        <v>3356</v>
      </c>
      <c r="AC299" s="43"/>
      <c r="AD299" s="43"/>
      <c r="AE299" s="43"/>
      <c r="AF299" s="3">
        <f>IF(AND(G299&lt;&gt;"LIBSETS_SETTYPE_BATTLEGROUND",G299&lt;&gt;"LIBSETS_SETTYPE_SPECIAL"),
IF(AND(AE299&lt;&gt;"",ISNUMBER(AE299),NOT(ISNA(AE299))),AE299,
   IF(AND(M299&lt;&gt;"",ISNUMBER(M299),M299&gt;0,NOT(ISNA(M299))),VLOOKUP(M299,'ESO dumped WayshrineInfo'!$K$3:$L$9994,2,FALSE),"")
),"")</f>
        <v>19</v>
      </c>
      <c r="AG299" t="str">
        <f>IF(AND(AF299&lt;&gt;"",ISNUMBER(AF299),NOT(ISNA(AF299))),VLOOKUP(AF299,'ESO zone constants'!$A$3:$D$9999,4,FALSE),"")</f>
        <v>Stormhaven</v>
      </c>
      <c r="AH299" s="44"/>
      <c r="AI299" s="43"/>
      <c r="AJ299" s="43"/>
      <c r="AK299" s="3" t="str">
        <f>IF(AND(G299&lt;&gt;"LIBSETS_SETTYPE_BATTLEGROUND",G299&lt;&gt;"LIBSETS_SETTYPE_SPECIAL"),IF(AL299&lt;&gt;"",VLOOKUP(AL299,'ESO zone constants'!$D$3:$H$4953,5,FALSE),""),"")</f>
        <v/>
      </c>
      <c r="AM299" s="44"/>
      <c r="AN299" s="43"/>
      <c r="AO299" s="43"/>
      <c r="AP299" s="3" t="str">
        <f>IF(AND(G299&lt;&gt;"LIBSETS_SETTYPE_BATTLEGROUND",G299&lt;&gt;"LIBSETS_SETTYPE_SPECIAL"),IF(AQ299&lt;&gt;"",VLOOKUP(AQ299,'ESO zone constants'!$D$3:$H$4953,5,FALSE),""),"")</f>
        <v/>
      </c>
      <c r="AR299" s="44"/>
      <c r="AS299" s="43"/>
      <c r="AT299" s="43"/>
      <c r="AU299" s="3" t="str">
        <f>IF(AND(G299&lt;&gt;"LIBSETS_SETTYPE_BATTLEGROUND",G299&lt;&gt;"LIBSETS_SETTYPE_SPECIAL"),IF(AV299&lt;&gt;"",VLOOKUP(AV299,'ESO zone constants'!$D$3:$H$4953,5,FALSE),""),"")</f>
        <v/>
      </c>
      <c r="AW299" s="44"/>
      <c r="AX299" s="43"/>
      <c r="AY299" s="43"/>
      <c r="AZ299" s="83" t="s">
        <v>2668</v>
      </c>
      <c r="BA299" s="83"/>
      <c r="BB299" s="83"/>
      <c r="BC299" s="21" t="str">
        <f>IF(A299="???","--","")&amp;IF(F299&lt;&gt;"Not in the game (anymore)",IF(A299&lt;&gt;"",CONCATENATE("[",A299,"] = {wayshrines={")&amp;IF(K299&lt;&gt;"",CONCATENATE(K299,","),"")&amp;IF(L299&lt;&gt;"",CONCATENATE(L299,","),"")&amp;IF(M299&lt;&gt;"",CONCATENATE(M299,","),"")&amp;CONCATENATE("}")&amp;IF(VALUE(N299)&gt;0,CONCATENATE(", traitsNeeded=",N299),"")&amp;CONCATENATE(", dlcId=",IF(T299&lt;&gt;"",T299,"DLC_BASE_GAME")),""),"")</f>
        <v>[346] = {wayshrines={363,363,363,}, dlcId=DLC_DRAGON_BONES</v>
      </c>
      <c r="BD299" s="21" t="str">
        <f>IF(F299&lt;&gt;"Not in the game (anymore)",IF(A299&lt;&gt;"",IF(Q299&lt;&gt;"",CONCATENATE(", zoneIds={",Q299),"")&amp;IF(Z299&lt;&gt;"",CONCATENATE(",",Z299),"")&amp;IF(AF299&lt;&gt;"",CONCATENATE(",",AF299),"")&amp;IF(AK299&lt;&gt;"",CONCATENATE(",",AK299),"")&amp;IF(AP299&lt;&gt;"",CONCATENATE(",",AP299),"")&amp;IF(AU299&lt;&gt;"",CONCATENATE(",",AU299),"")&amp;IF(Q299&lt;&gt;"",CONCATENATE("}",""),"")&amp;IF(OR(I299="true",I299="false",I299&lt;&gt;""), CONCATENATE(", veteran=", I299), ""),""),"")</f>
        <v>, zoneIds={1010,19,19}, veteran=false</v>
      </c>
      <c r="BE299" s="21" t="str">
        <f>IF(A299&lt;&gt;"",IF(F299&lt;&gt;"Not in the game (anymore)",IF(A299&lt;&gt;"",", setType="&amp;G299,"")&amp;IF(J299="true",", multiTrialSet=true",""),"")
&amp; IF(AND(H299&lt;&gt;"",ISNUMBER(H299)),", undauntedChestId=" &amp; H299,""),"")</f>
        <v>, setType=LIBSETS_SETTYPE_DUNGEON</v>
      </c>
      <c r="BF299" s="21" t="str">
        <f>IF(A299&lt;&gt;"",IF(F299&lt;&gt;"Not in the game (anymore)",IF(AZ299&lt;&gt;"",", isProcSetAllowedInPvP="&amp; AZ299,"")
&amp; IF(F299&lt;&gt;"Not in the game (anymore)",
  IF(V299&lt;&gt;"",", dropMechanic={"&amp;V299&amp;IF(AB299&lt;&gt;"",","&amp;AB299,"")&amp;IF(AH299&lt;&gt;"",","&amp;AH299,"")&amp;IF(AM299&lt;&gt;"",","&amp;AM299,"")&amp;IF(AR299&lt;&gt;"",","&amp;AR299,"")&amp;IF(AW299&lt;&gt;"",","&amp;AW299,"")&amp;"}"
     &amp;IF(OR(W299&lt;&gt;"",AC299&lt;&gt;"",AI299&lt;&gt;"",AN299&lt;&gt;"",AS299&lt;&gt;"",AX299&lt;&gt;"",X299&lt;&gt;"",AD299&lt;&gt;"",AJ299&lt;&gt;"",AO299&lt;&gt;"",AT299&lt;&gt;"",AY299&lt;&gt;""),", dropMechanicDropLocationNames={"
        &amp; IF(OR(W299&lt;&gt;"",AC299&lt;&gt;"",AI299&lt;&gt;"",AN299&lt;&gt;"",AS299&lt;&gt;"",AX299&lt;&gt;""),"['en']={"&amp;IF(W299&lt;&gt;"","'"&amp;W299&amp;"',","'',")&amp;IF(AC299&lt;&gt;"","'"&amp;AC299&amp;"',","'',")&amp;IF(AI299&lt;&gt;"","'"&amp;AI299&amp;"',","'',")&amp;IF(AN299&lt;&gt;"","'"&amp;AN299&amp;"',","'',")&amp;IF(AS299&lt;&gt;"","'"&amp;AS299&amp;"',","'',")&amp;IF(AX299&lt;&gt;"","'"&amp;AX299&amp;"',","'',")&amp;"},","")
        &amp; IF(OR(X299&lt;&gt;"",AD299&lt;&gt;"",AJ299&lt;&gt;"",AO299&lt;&gt;"",AT299&lt;&gt;"",AY299&lt;&gt;""),"['de']={"&amp;IF(X299&lt;&gt;"","'"&amp;X299&amp;"',","'',")&amp;IF(AD299&lt;&gt;"","'"&amp;AD299&amp;"',","'',")&amp;IF(AJ299&lt;&gt;"","'"&amp;AJ299&amp;"',","'',")&amp;IF(AO299&lt;&gt;"","'"&amp;AO299&amp;"',","'',")&amp;IF(AT299&lt;&gt;"","'"&amp;AT299&amp;"',","'',")&amp;IF(AY299&lt;&gt;"","'"&amp;AY299&amp;"',","'',")&amp;"},","")
     &amp; "}",""),"")),""),"")</f>
        <v>, isProcSetAllowedInPvP=1, dropMechanic={LIBSETS_DROP_MECHANIC_GROUP_DUNGEON_BOSS,LIBSETS_DROP_MECHANIC_GROUP_DUNGEON_BOSS}</v>
      </c>
      <c r="BG299" s="21" t="str">
        <f>IF(A299&lt;&gt;"",IF(F299&lt;&gt;"Not in the game (anymore)",
IF(OR(BA299&lt;&gt;"",BB299&lt;&gt;""),", addTooltip={" &amp; IF(BA299&lt;&gt;"","['en']='"&amp; BA299 &amp; "',","")  &amp; IF(AND(BA299&lt;&gt;"",BA299&lt;&gt;BB299), IF(BB299&lt;&gt;"","['de']='"&amp; BB299 &amp; "',",""),"") &amp; "},","")
&amp; "},"
&amp; IF(C299&lt;&gt;"",CONCATENATE(" --",C299," / ",B299,"   [",IF(R299&lt;&gt;"",R299,""),IF(AA299&lt;&gt;"",", "&amp;AA299,""),IF(AG299&lt;&gt;"",", "&amp;AG299,""),IF(AL299&lt;&gt;"",", "&amp;AL299,""),IF(AQ299&lt;&gt;"",", "&amp;AQ299,""),IF(AV299&lt;&gt;"",", "&amp;AV299,""),"]")),""),"")</f>
        <v>}, --Jorvuld\'s Guidance / Jorvulds Führung   [Scalecaller Peak, Stormhaven, Stormhaven]</v>
      </c>
    </row>
    <row r="300" spans="1:59" x14ac:dyDescent="0.25">
      <c r="A300" s="12">
        <v>347</v>
      </c>
      <c r="B300" t="s">
        <v>1190</v>
      </c>
      <c r="C300" t="s">
        <v>1191</v>
      </c>
      <c r="D300" s="3">
        <f>A300</f>
        <v>347</v>
      </c>
      <c r="G300" s="8" t="s">
        <v>1477</v>
      </c>
      <c r="I300" t="s">
        <v>91</v>
      </c>
      <c r="J300" t="s">
        <v>91</v>
      </c>
      <c r="K300">
        <v>363</v>
      </c>
      <c r="L300">
        <v>363</v>
      </c>
      <c r="M300">
        <v>363</v>
      </c>
      <c r="O300" s="65" t="s">
        <v>74</v>
      </c>
      <c r="Q300" s="3">
        <f>IF(AND(G300&lt;&gt;"LIBSETS_SETTYPE_BATTLEGROUND",G300&lt;&gt;"LIBSETS_SETTYPE_SPECIAL"), IF(R300&lt;&gt;"",VLOOKUP(R300,'ESO zone constants'!$D$3:$H$10001,5,FALSE),""),"")</f>
        <v>1010</v>
      </c>
      <c r="R300" t="str">
        <f>IF(AND(O300&lt;&gt;"",NOT(ISERROR(O300))),O300,
IF(AND(P300&lt;&gt;"",ISNUMBER(P300),P300&gt;0,NOT(ISNA(P300))),VLOOKUP(P300,'ESO zone constants'!$A$3:$D$9999,4,FALSE),
IF(AND(K300&lt;&gt;"",K300&gt;0,NOT(ISERROR(K300))),VLOOKUP(K300,'ESO dumped WayshrineInfo'!$K$3:$N$9994,4,FALSE),"")))</f>
        <v>Scalecaller Peak</v>
      </c>
      <c r="T300" s="19" t="str">
        <f>IF(AND(S300&lt;&gt;"",NOT(ISERROR(S300))),S300,IF(Q300&lt;&gt;"",IF(NOT(ISERROR(VLOOKUP(Q300,'ESO Dungeon constants'!$D$3:$H$9999,5,FALSE))),VLOOKUP(Q300,'ESO Dungeon constants'!$D$3:$I$9999,6,FALSE),VLOOKUP(Q300,'ESO zone constants'!$H$3:$K$9987,4,FALSE)),""))</f>
        <v>DLC_DRAGON_BONES</v>
      </c>
      <c r="U300" s="3" t="str">
        <f>IF(T300&lt;&gt;"",VLOOKUP(T300,'LibSets constants'!$B$4:$C$1003,2,FALSE),"")</f>
        <v>Dragon Bones</v>
      </c>
      <c r="V300" s="33" t="s">
        <v>3356</v>
      </c>
      <c r="Y300" s="65"/>
      <c r="Z300" s="3">
        <f>IF(AND(G300&lt;&gt;"LIBSETS_SETTYPE_BATTLEGROUND",G300&lt;&gt;"LIBSETS_SETTYPE_SPECIAL"),
IF(AND(Y300&lt;&gt;"",ISNUMBER(Y300),NOT(ISNA(Y300))),Y300,
   IF(AND(L300&lt;&gt;"",ISNUMBER(L300),L300&gt;0,NOT(ISNA(L300))),VLOOKUP(L300,'ESO dumped WayshrineInfo'!$K$3:$L$9994,2,FALSE),"")
),"")</f>
        <v>19</v>
      </c>
      <c r="AA300" t="str">
        <f>IF(AND(Z300&lt;&gt;"",ISNUMBER(Z300),NOT(ISNA(Z300))),VLOOKUP(Z300,'ESO zone constants'!$A$3:$D$9999,4,FALSE),"")</f>
        <v>Stormhaven</v>
      </c>
      <c r="AB300" s="33" t="s">
        <v>3356</v>
      </c>
      <c r="AC300" s="43"/>
      <c r="AD300" s="43"/>
      <c r="AE300" s="43"/>
      <c r="AF300" s="3">
        <f>IF(AND(G300&lt;&gt;"LIBSETS_SETTYPE_BATTLEGROUND",G300&lt;&gt;"LIBSETS_SETTYPE_SPECIAL"),
IF(AND(AE300&lt;&gt;"",ISNUMBER(AE300),NOT(ISNA(AE300))),AE300,
   IF(AND(M300&lt;&gt;"",ISNUMBER(M300),M300&gt;0,NOT(ISNA(M300))),VLOOKUP(M300,'ESO dumped WayshrineInfo'!$K$3:$L$9994,2,FALSE),"")
),"")</f>
        <v>19</v>
      </c>
      <c r="AG300" t="str">
        <f>IF(AND(AF300&lt;&gt;"",ISNUMBER(AF300),NOT(ISNA(AF300))),VLOOKUP(AF300,'ESO zone constants'!$A$3:$D$9999,4,FALSE),"")</f>
        <v>Stormhaven</v>
      </c>
      <c r="AH300" s="44"/>
      <c r="AI300" s="43"/>
      <c r="AJ300" s="43"/>
      <c r="AK300" s="3" t="str">
        <f>IF(AND(G300&lt;&gt;"LIBSETS_SETTYPE_BATTLEGROUND",G300&lt;&gt;"LIBSETS_SETTYPE_SPECIAL"),IF(AL300&lt;&gt;"",VLOOKUP(AL300,'ESO zone constants'!$D$3:$H$4953,5,FALSE),""),"")</f>
        <v/>
      </c>
      <c r="AM300" s="44"/>
      <c r="AN300" s="43"/>
      <c r="AO300" s="43"/>
      <c r="AP300" s="3" t="str">
        <f>IF(AND(G300&lt;&gt;"LIBSETS_SETTYPE_BATTLEGROUND",G300&lt;&gt;"LIBSETS_SETTYPE_SPECIAL"),IF(AQ300&lt;&gt;"",VLOOKUP(AQ300,'ESO zone constants'!$D$3:$H$4953,5,FALSE),""),"")</f>
        <v/>
      </c>
      <c r="AR300" s="44"/>
      <c r="AS300" s="43"/>
      <c r="AT300" s="43"/>
      <c r="AU300" s="3" t="str">
        <f>IF(AND(G300&lt;&gt;"LIBSETS_SETTYPE_BATTLEGROUND",G300&lt;&gt;"LIBSETS_SETTYPE_SPECIAL"),IF(AV300&lt;&gt;"",VLOOKUP(AV300,'ESO zone constants'!$D$3:$H$4953,5,FALSE),""),"")</f>
        <v/>
      </c>
      <c r="AW300" s="44"/>
      <c r="AX300" s="43"/>
      <c r="AY300" s="43"/>
      <c r="AZ300" s="83" t="s">
        <v>2667</v>
      </c>
      <c r="BA300" s="83"/>
      <c r="BB300" s="83"/>
      <c r="BC300" s="21" t="str">
        <f>IF(A300="???","--","")&amp;IF(F300&lt;&gt;"Not in the game (anymore)",IF(A300&lt;&gt;"",CONCATENATE("[",A300,"] = {wayshrines={")&amp;IF(K300&lt;&gt;"",CONCATENATE(K300,","),"")&amp;IF(L300&lt;&gt;"",CONCATENATE(L300,","),"")&amp;IF(M300&lt;&gt;"",CONCATENATE(M300,","),"")&amp;CONCATENATE("}")&amp;IF(VALUE(N300)&gt;0,CONCATENATE(", traitsNeeded=",N300),"")&amp;CONCATENATE(", dlcId=",IF(T300&lt;&gt;"",T300,"DLC_BASE_GAME")),""),"")</f>
        <v>[347] = {wayshrines={363,363,363,}, dlcId=DLC_DRAGON_BONES</v>
      </c>
      <c r="BD300" s="21" t="str">
        <f>IF(F300&lt;&gt;"Not in the game (anymore)",IF(A300&lt;&gt;"",IF(Q300&lt;&gt;"",CONCATENATE(", zoneIds={",Q300),"")&amp;IF(Z300&lt;&gt;"",CONCATENATE(",",Z300),"")&amp;IF(AF300&lt;&gt;"",CONCATENATE(",",AF300),"")&amp;IF(AK300&lt;&gt;"",CONCATENATE(",",AK300),"")&amp;IF(AP300&lt;&gt;"",CONCATENATE(",",AP300),"")&amp;IF(AU300&lt;&gt;"",CONCATENATE(",",AU300),"")&amp;IF(Q300&lt;&gt;"",CONCATENATE("}",""),"")&amp;IF(OR(I300="true",I300="false",I300&lt;&gt;""), CONCATENATE(", veteran=", I300), ""),""),"")</f>
        <v>, zoneIds={1010,19,19}, veteran=false</v>
      </c>
      <c r="BE300" s="21" t="str">
        <f>IF(A300&lt;&gt;"",IF(F300&lt;&gt;"Not in the game (anymore)",IF(A300&lt;&gt;"",", setType="&amp;G300,"")&amp;IF(J300="true",", multiTrialSet=true",""),"")
&amp; IF(AND(H300&lt;&gt;"",ISNUMBER(H300)),", undauntedChestId=" &amp; H300,""),"")</f>
        <v>, setType=LIBSETS_SETTYPE_DUNGEON</v>
      </c>
      <c r="BF300" s="21" t="str">
        <f>IF(A300&lt;&gt;"",IF(F300&lt;&gt;"Not in the game (anymore)",IF(AZ300&lt;&gt;"",", isProcSetAllowedInPvP="&amp; AZ300,"")
&amp; IF(F300&lt;&gt;"Not in the game (anymore)",
  IF(V300&lt;&gt;"",", dropMechanic={"&amp;V300&amp;IF(AB300&lt;&gt;"",","&amp;AB300,"")&amp;IF(AH300&lt;&gt;"",","&amp;AH300,"")&amp;IF(AM300&lt;&gt;"",","&amp;AM300,"")&amp;IF(AR300&lt;&gt;"",","&amp;AR300,"")&amp;IF(AW300&lt;&gt;"",","&amp;AW300,"")&amp;"}"
     &amp;IF(OR(W300&lt;&gt;"",AC300&lt;&gt;"",AI300&lt;&gt;"",AN300&lt;&gt;"",AS300&lt;&gt;"",AX300&lt;&gt;"",X300&lt;&gt;"",AD300&lt;&gt;"",AJ300&lt;&gt;"",AO300&lt;&gt;"",AT300&lt;&gt;"",AY300&lt;&gt;""),", dropMechanicDropLocationNames={"
        &amp; IF(OR(W300&lt;&gt;"",AC300&lt;&gt;"",AI300&lt;&gt;"",AN300&lt;&gt;"",AS300&lt;&gt;"",AX300&lt;&gt;""),"['en']={"&amp;IF(W300&lt;&gt;"","'"&amp;W300&amp;"',","'',")&amp;IF(AC300&lt;&gt;"","'"&amp;AC300&amp;"',","'',")&amp;IF(AI300&lt;&gt;"","'"&amp;AI300&amp;"',","'',")&amp;IF(AN300&lt;&gt;"","'"&amp;AN300&amp;"',","'',")&amp;IF(AS300&lt;&gt;"","'"&amp;AS300&amp;"',","'',")&amp;IF(AX300&lt;&gt;"","'"&amp;AX300&amp;"',","'',")&amp;"},","")
        &amp; IF(OR(X300&lt;&gt;"",AD300&lt;&gt;"",AJ300&lt;&gt;"",AO300&lt;&gt;"",AT300&lt;&gt;"",AY300&lt;&gt;""),"['de']={"&amp;IF(X300&lt;&gt;"","'"&amp;X300&amp;"',","'',")&amp;IF(AD300&lt;&gt;"","'"&amp;AD300&amp;"',","'',")&amp;IF(AJ300&lt;&gt;"","'"&amp;AJ300&amp;"',","'',")&amp;IF(AO300&lt;&gt;"","'"&amp;AO300&amp;"',","'',")&amp;IF(AT300&lt;&gt;"","'"&amp;AT300&amp;"',","'',")&amp;IF(AY300&lt;&gt;"","'"&amp;AY300&amp;"',","'',")&amp;"},","")
     &amp; "}",""),"")),""),"")</f>
        <v>, dropMechanic={LIBSETS_DROP_MECHANIC_GROUP_DUNGEON_BOSS,LIBSETS_DROP_MECHANIC_GROUP_DUNGEON_BOSS}</v>
      </c>
      <c r="BG300" s="21" t="str">
        <f>IF(A300&lt;&gt;"",IF(F300&lt;&gt;"Not in the game (anymore)",
IF(OR(BA300&lt;&gt;"",BB300&lt;&gt;""),", addTooltip={" &amp; IF(BA300&lt;&gt;"","['en']='"&amp; BA300 &amp; "',","")  &amp; IF(AND(BA300&lt;&gt;"",BA300&lt;&gt;BB300), IF(BB300&lt;&gt;"","['de']='"&amp; BB300 &amp; "',",""),"") &amp; "},","")
&amp; "},"
&amp; IF(C300&lt;&gt;"",CONCATENATE(" --",C300," / ",B300,"   [",IF(R300&lt;&gt;"",R300,""),IF(AA300&lt;&gt;"",", "&amp;AA300,""),IF(AG300&lt;&gt;"",", "&amp;AG300,""),IF(AL300&lt;&gt;"",", "&amp;AL300,""),IF(AQ300&lt;&gt;"",", "&amp;AQ300,""),IF(AV300&lt;&gt;"",", "&amp;AV300,""),"]")),""),"")</f>
        <v>}, --Plague Slinger / Seuchenschleuder   [Scalecaller Peak, Stormhaven, Stormhaven]</v>
      </c>
    </row>
    <row r="301" spans="1:59" x14ac:dyDescent="0.25">
      <c r="A301" s="12">
        <v>348</v>
      </c>
      <c r="B301" t="s">
        <v>1192</v>
      </c>
      <c r="C301" t="s">
        <v>1193</v>
      </c>
      <c r="D301" s="3">
        <f>A301</f>
        <v>348</v>
      </c>
      <c r="G301" s="8" t="s">
        <v>1477</v>
      </c>
      <c r="I301" t="s">
        <v>91</v>
      </c>
      <c r="J301" t="s">
        <v>91</v>
      </c>
      <c r="K301">
        <v>363</v>
      </c>
      <c r="L301">
        <v>363</v>
      </c>
      <c r="M301">
        <v>363</v>
      </c>
      <c r="O301" s="65" t="s">
        <v>74</v>
      </c>
      <c r="Q301" s="3">
        <f>IF(AND(G301&lt;&gt;"LIBSETS_SETTYPE_BATTLEGROUND",G301&lt;&gt;"LIBSETS_SETTYPE_SPECIAL"), IF(R301&lt;&gt;"",VLOOKUP(R301,'ESO zone constants'!$D$3:$H$10001,5,FALSE),""),"")</f>
        <v>1010</v>
      </c>
      <c r="R301" t="str">
        <f>IF(AND(O301&lt;&gt;"",NOT(ISERROR(O301))),O301,
IF(AND(P301&lt;&gt;"",ISNUMBER(P301),P301&gt;0,NOT(ISNA(P301))),VLOOKUP(P301,'ESO zone constants'!$A$3:$D$9999,4,FALSE),
IF(AND(K301&lt;&gt;"",K301&gt;0,NOT(ISERROR(K301))),VLOOKUP(K301,'ESO dumped WayshrineInfo'!$K$3:$N$9994,4,FALSE),"")))</f>
        <v>Scalecaller Peak</v>
      </c>
      <c r="T301" s="19" t="str">
        <f>IF(AND(S301&lt;&gt;"",NOT(ISERROR(S301))),S301,IF(Q301&lt;&gt;"",IF(NOT(ISERROR(VLOOKUP(Q301,'ESO Dungeon constants'!$D$3:$H$9999,5,FALSE))),VLOOKUP(Q301,'ESO Dungeon constants'!$D$3:$I$9999,6,FALSE),VLOOKUP(Q301,'ESO zone constants'!$H$3:$K$9987,4,FALSE)),""))</f>
        <v>DLC_DRAGON_BONES</v>
      </c>
      <c r="U301" s="3" t="str">
        <f>IF(T301&lt;&gt;"",VLOOKUP(T301,'LibSets constants'!$B$4:$C$1003,2,FALSE),"")</f>
        <v>Dragon Bones</v>
      </c>
      <c r="V301" s="33" t="s">
        <v>3356</v>
      </c>
      <c r="Y301" s="65"/>
      <c r="Z301" s="3">
        <f>IF(AND(G301&lt;&gt;"LIBSETS_SETTYPE_BATTLEGROUND",G301&lt;&gt;"LIBSETS_SETTYPE_SPECIAL"),
IF(AND(Y301&lt;&gt;"",ISNUMBER(Y301),NOT(ISNA(Y301))),Y301,
   IF(AND(L301&lt;&gt;"",ISNUMBER(L301),L301&gt;0,NOT(ISNA(L301))),VLOOKUP(L301,'ESO dumped WayshrineInfo'!$K$3:$L$9994,2,FALSE),"")
),"")</f>
        <v>19</v>
      </c>
      <c r="AA301" t="str">
        <f>IF(AND(Z301&lt;&gt;"",ISNUMBER(Z301),NOT(ISNA(Z301))),VLOOKUP(Z301,'ESO zone constants'!$A$3:$D$9999,4,FALSE),"")</f>
        <v>Stormhaven</v>
      </c>
      <c r="AB301" s="33" t="s">
        <v>3356</v>
      </c>
      <c r="AC301" s="43"/>
      <c r="AD301" s="43"/>
      <c r="AE301" s="43"/>
      <c r="AF301" s="3">
        <f>IF(AND(G301&lt;&gt;"LIBSETS_SETTYPE_BATTLEGROUND",G301&lt;&gt;"LIBSETS_SETTYPE_SPECIAL"),
IF(AND(AE301&lt;&gt;"",ISNUMBER(AE301),NOT(ISNA(AE301))),AE301,
   IF(AND(M301&lt;&gt;"",ISNUMBER(M301),M301&gt;0,NOT(ISNA(M301))),VLOOKUP(M301,'ESO dumped WayshrineInfo'!$K$3:$L$9994,2,FALSE),"")
),"")</f>
        <v>19</v>
      </c>
      <c r="AG301" t="str">
        <f>IF(AND(AF301&lt;&gt;"",ISNUMBER(AF301),NOT(ISNA(AF301))),VLOOKUP(AF301,'ESO zone constants'!$A$3:$D$9999,4,FALSE),"")</f>
        <v>Stormhaven</v>
      </c>
      <c r="AH301" s="44"/>
      <c r="AI301" s="43"/>
      <c r="AJ301" s="43"/>
      <c r="AK301" s="3" t="str">
        <f>IF(AND(G301&lt;&gt;"LIBSETS_SETTYPE_BATTLEGROUND",G301&lt;&gt;"LIBSETS_SETTYPE_SPECIAL"),IF(AL301&lt;&gt;"",VLOOKUP(AL301,'ESO zone constants'!$D$3:$H$4953,5,FALSE),""),"")</f>
        <v/>
      </c>
      <c r="AM301" s="44"/>
      <c r="AN301" s="43"/>
      <c r="AO301" s="43"/>
      <c r="AP301" s="3" t="str">
        <f>IF(AND(G301&lt;&gt;"LIBSETS_SETTYPE_BATTLEGROUND",G301&lt;&gt;"LIBSETS_SETTYPE_SPECIAL"),IF(AQ301&lt;&gt;"",VLOOKUP(AQ301,'ESO zone constants'!$D$3:$H$4953,5,FALSE),""),"")</f>
        <v/>
      </c>
      <c r="AR301" s="44"/>
      <c r="AS301" s="43"/>
      <c r="AT301" s="43"/>
      <c r="AU301" s="3" t="str">
        <f>IF(AND(G301&lt;&gt;"LIBSETS_SETTYPE_BATTLEGROUND",G301&lt;&gt;"LIBSETS_SETTYPE_SPECIAL"),IF(AV301&lt;&gt;"",VLOOKUP(AV301,'ESO zone constants'!$D$3:$H$4953,5,FALSE),""),"")</f>
        <v/>
      </c>
      <c r="AW301" s="44"/>
      <c r="AX301" s="43"/>
      <c r="AY301" s="43"/>
      <c r="AZ301" s="83" t="s">
        <v>2667</v>
      </c>
      <c r="BA301" s="83"/>
      <c r="BB301" s="83"/>
      <c r="BC301" s="21" t="str">
        <f>IF(A301="???","--","")&amp;IF(F301&lt;&gt;"Not in the game (anymore)",IF(A301&lt;&gt;"",CONCATENATE("[",A301,"] = {wayshrines={")&amp;IF(K301&lt;&gt;"",CONCATENATE(K301,","),"")&amp;IF(L301&lt;&gt;"",CONCATENATE(L301,","),"")&amp;IF(M301&lt;&gt;"",CONCATENATE(M301,","),"")&amp;CONCATENATE("}")&amp;IF(VALUE(N301)&gt;0,CONCATENATE(", traitsNeeded=",N301),"")&amp;CONCATENATE(", dlcId=",IF(T301&lt;&gt;"",T301,"DLC_BASE_GAME")),""),"")</f>
        <v>[348] = {wayshrines={363,363,363,}, dlcId=DLC_DRAGON_BONES</v>
      </c>
      <c r="BD301" s="21" t="str">
        <f>IF(F301&lt;&gt;"Not in the game (anymore)",IF(A301&lt;&gt;"",IF(Q301&lt;&gt;"",CONCATENATE(", zoneIds={",Q301),"")&amp;IF(Z301&lt;&gt;"",CONCATENATE(",",Z301),"")&amp;IF(AF301&lt;&gt;"",CONCATENATE(",",AF301),"")&amp;IF(AK301&lt;&gt;"",CONCATENATE(",",AK301),"")&amp;IF(AP301&lt;&gt;"",CONCATENATE(",",AP301),"")&amp;IF(AU301&lt;&gt;"",CONCATENATE(",",AU301),"")&amp;IF(Q301&lt;&gt;"",CONCATENATE("}",""),"")&amp;IF(OR(I301="true",I301="false",I301&lt;&gt;""), CONCATENATE(", veteran=", I301), ""),""),"")</f>
        <v>, zoneIds={1010,19,19}, veteran=false</v>
      </c>
      <c r="BE301" s="21" t="str">
        <f>IF(A301&lt;&gt;"",IF(F301&lt;&gt;"Not in the game (anymore)",IF(A301&lt;&gt;"",", setType="&amp;G301,"")&amp;IF(J301="true",", multiTrialSet=true",""),"")
&amp; IF(AND(H301&lt;&gt;"",ISNUMBER(H301)),", undauntedChestId=" &amp; H301,""),"")</f>
        <v>, setType=LIBSETS_SETTYPE_DUNGEON</v>
      </c>
      <c r="BF301" s="21" t="str">
        <f>IF(A301&lt;&gt;"",IF(F301&lt;&gt;"Not in the game (anymore)",IF(AZ301&lt;&gt;"",", isProcSetAllowedInPvP="&amp; AZ301,"")
&amp; IF(F301&lt;&gt;"Not in the game (anymore)",
  IF(V301&lt;&gt;"",", dropMechanic={"&amp;V301&amp;IF(AB301&lt;&gt;"",","&amp;AB301,"")&amp;IF(AH301&lt;&gt;"",","&amp;AH301,"")&amp;IF(AM301&lt;&gt;"",","&amp;AM301,"")&amp;IF(AR301&lt;&gt;"",","&amp;AR301,"")&amp;IF(AW301&lt;&gt;"",","&amp;AW301,"")&amp;"}"
     &amp;IF(OR(W301&lt;&gt;"",AC301&lt;&gt;"",AI301&lt;&gt;"",AN301&lt;&gt;"",AS301&lt;&gt;"",AX301&lt;&gt;"",X301&lt;&gt;"",AD301&lt;&gt;"",AJ301&lt;&gt;"",AO301&lt;&gt;"",AT301&lt;&gt;"",AY301&lt;&gt;""),", dropMechanicDropLocationNames={"
        &amp; IF(OR(W301&lt;&gt;"",AC301&lt;&gt;"",AI301&lt;&gt;"",AN301&lt;&gt;"",AS301&lt;&gt;"",AX301&lt;&gt;""),"['en']={"&amp;IF(W301&lt;&gt;"","'"&amp;W301&amp;"',","'',")&amp;IF(AC301&lt;&gt;"","'"&amp;AC301&amp;"',","'',")&amp;IF(AI301&lt;&gt;"","'"&amp;AI301&amp;"',","'',")&amp;IF(AN301&lt;&gt;"","'"&amp;AN301&amp;"',","'',")&amp;IF(AS301&lt;&gt;"","'"&amp;AS301&amp;"',","'',")&amp;IF(AX301&lt;&gt;"","'"&amp;AX301&amp;"',","'',")&amp;"},","")
        &amp; IF(OR(X301&lt;&gt;"",AD301&lt;&gt;"",AJ301&lt;&gt;"",AO301&lt;&gt;"",AT301&lt;&gt;"",AY301&lt;&gt;""),"['de']={"&amp;IF(X301&lt;&gt;"","'"&amp;X301&amp;"',","'',")&amp;IF(AD301&lt;&gt;"","'"&amp;AD301&amp;"',","'',")&amp;IF(AJ301&lt;&gt;"","'"&amp;AJ301&amp;"',","'',")&amp;IF(AO301&lt;&gt;"","'"&amp;AO301&amp;"',","'',")&amp;IF(AT301&lt;&gt;"","'"&amp;AT301&amp;"',","'',")&amp;IF(AY301&lt;&gt;"","'"&amp;AY301&amp;"',","'',")&amp;"},","")
     &amp; "}",""),"")),""),"")</f>
        <v>, dropMechanic={LIBSETS_DROP_MECHANIC_GROUP_DUNGEON_BOSS,LIBSETS_DROP_MECHANIC_GROUP_DUNGEON_BOSS}</v>
      </c>
      <c r="BG301" s="21" t="str">
        <f>IF(A301&lt;&gt;"",IF(F301&lt;&gt;"Not in the game (anymore)",
IF(OR(BA301&lt;&gt;"",BB301&lt;&gt;""),", addTooltip={" &amp; IF(BA301&lt;&gt;"","['en']='"&amp; BA301 &amp; "',","")  &amp; IF(AND(BA301&lt;&gt;"",BA301&lt;&gt;BB301), IF(BB301&lt;&gt;"","['de']='"&amp; BB301 &amp; "',",""),"") &amp; "},","")
&amp; "},"
&amp; IF(C301&lt;&gt;"",CONCATENATE(" --",C301," / ",B301,"   [",IF(R301&lt;&gt;"",R301,""),IF(AA301&lt;&gt;"",", "&amp;AA301,""),IF(AG301&lt;&gt;"",", "&amp;AG301,""),IF(AL301&lt;&gt;"",", "&amp;AL301,""),IF(AQ301&lt;&gt;"",", "&amp;AQ301,""),IF(AV301&lt;&gt;"",", "&amp;AV301,""),"]")),""),"")</f>
        <v>}, --Curse of Doylemish / Fluch von Doylemish   [Scalecaller Peak, Stormhaven, Stormhaven]</v>
      </c>
    </row>
    <row r="302" spans="1:59" x14ac:dyDescent="0.25">
      <c r="A302" s="5">
        <v>349</v>
      </c>
      <c r="B302" t="s">
        <v>30</v>
      </c>
      <c r="C302" t="s">
        <v>30</v>
      </c>
      <c r="D302" s="3">
        <f>A302</f>
        <v>349</v>
      </c>
      <c r="G302" s="8" t="s">
        <v>1479</v>
      </c>
      <c r="H302" s="93">
        <v>3</v>
      </c>
      <c r="I302" t="s">
        <v>1466</v>
      </c>
      <c r="J302" t="s">
        <v>91</v>
      </c>
      <c r="K302">
        <v>341</v>
      </c>
      <c r="L302">
        <v>341</v>
      </c>
      <c r="M302">
        <v>341</v>
      </c>
      <c r="O302" s="65" t="s">
        <v>69</v>
      </c>
      <c r="Q302" s="3">
        <f>IF(AND(G302&lt;&gt;"LIBSETS_SETTYPE_BATTLEGROUND",G302&lt;&gt;"LIBSETS_SETTYPE_SPECIAL"), IF(R302&lt;&gt;"",VLOOKUP(R302,'ESO zone constants'!$D$3:$H$10001,5,FALSE),""),"")</f>
        <v>1009</v>
      </c>
      <c r="R302" t="str">
        <f>IF(AND(O302&lt;&gt;"",NOT(ISERROR(O302))),O302,
IF(AND(P302&lt;&gt;"",ISNUMBER(P302),P302&gt;0,NOT(ISNA(P302))),VLOOKUP(P302,'ESO zone constants'!$A$3:$D$9999,4,FALSE),
IF(AND(K302&lt;&gt;"",K302&gt;0,NOT(ISERROR(K302))),VLOOKUP(K302,'ESO dumped WayshrineInfo'!$K$3:$N$9994,4,FALSE),"")))</f>
        <v>Fang Lair</v>
      </c>
      <c r="T302" s="19" t="str">
        <f>IF(AND(S302&lt;&gt;"",NOT(ISERROR(S302))),S302,IF(Q302&lt;&gt;"",IF(NOT(ISERROR(VLOOKUP(Q302,'ESO Dungeon constants'!$D$3:$H$9999,5,FALSE))),VLOOKUP(Q302,'ESO Dungeon constants'!$D$3:$I$9999,6,FALSE),VLOOKUP(Q302,'ESO zone constants'!$H$3:$K$9987,4,FALSE)),""))</f>
        <v>DLC_DRAGON_BONES</v>
      </c>
      <c r="U302" s="3" t="str">
        <f>IF(T302&lt;&gt;"",VLOOKUP(T302,'LibSets constants'!$B$4:$C$1003,2,FALSE),"")</f>
        <v>Dragon Bones</v>
      </c>
      <c r="V302" s="33" t="s">
        <v>1544</v>
      </c>
      <c r="W302" s="3" t="s">
        <v>30</v>
      </c>
      <c r="X302" s="3" t="s">
        <v>30</v>
      </c>
      <c r="Y302" s="65"/>
      <c r="Z302" s="3">
        <f>IF(AND(G302&lt;&gt;"LIBSETS_SETTYPE_BATTLEGROUND",G302&lt;&gt;"LIBSETS_SETTYPE_SPECIAL"),
IF(AND(Y302&lt;&gt;"",ISNUMBER(Y302),NOT(ISNA(Y302))),Y302,
   IF(AND(L302&lt;&gt;"",ISNUMBER(L302),L302&gt;0,NOT(ISNA(L302))),VLOOKUP(L302,'ESO dumped WayshrineInfo'!$K$3:$L$9994,2,FALSE),"")
),"")</f>
        <v>92</v>
      </c>
      <c r="AA302" t="str">
        <f>IF(AND(Z302&lt;&gt;"",ISNUMBER(Z302),NOT(ISNA(Z302))),VLOOKUP(Z302,'ESO zone constants'!$A$3:$D$9999,4,FALSE),"")</f>
        <v>Bangkorai</v>
      </c>
      <c r="AC302" s="39"/>
      <c r="AD302" s="39"/>
      <c r="AE302" s="39"/>
      <c r="AF302" s="3">
        <f>IF(AND(G302&lt;&gt;"LIBSETS_SETTYPE_BATTLEGROUND",G302&lt;&gt;"LIBSETS_SETTYPE_SPECIAL"),
IF(AND(AE302&lt;&gt;"",ISNUMBER(AE302),NOT(ISNA(AE302))),AE302,
   IF(AND(M302&lt;&gt;"",ISNUMBER(M302),M302&gt;0,NOT(ISNA(M302))),VLOOKUP(M302,'ESO dumped WayshrineInfo'!$K$3:$L$9994,2,FALSE),"")
),"")</f>
        <v>92</v>
      </c>
      <c r="AG302" t="str">
        <f>IF(AND(AF302&lt;&gt;"",ISNUMBER(AF302),NOT(ISNA(AF302))),VLOOKUP(AF302,'ESO zone constants'!$A$3:$D$9999,4,FALSE),"")</f>
        <v>Bangkorai</v>
      </c>
      <c r="AH302" s="44"/>
      <c r="AI302" s="39"/>
      <c r="AJ302" s="39"/>
      <c r="AK302" s="3" t="str">
        <f>IF(AND(G302&lt;&gt;"LIBSETS_SETTYPE_BATTLEGROUND",G302&lt;&gt;"LIBSETS_SETTYPE_SPECIAL"),IF(AL302&lt;&gt;"",VLOOKUP(AL302,'ESO zone constants'!$D$3:$H$4953,5,FALSE),""),"")</f>
        <v/>
      </c>
      <c r="AM302" s="44"/>
      <c r="AN302" s="39"/>
      <c r="AO302" s="39"/>
      <c r="AP302" s="3" t="str">
        <f>IF(AND(G302&lt;&gt;"LIBSETS_SETTYPE_BATTLEGROUND",G302&lt;&gt;"LIBSETS_SETTYPE_SPECIAL"),IF(AQ302&lt;&gt;"",VLOOKUP(AQ302,'ESO zone constants'!$D$3:$H$4953,5,FALSE),""),"")</f>
        <v/>
      </c>
      <c r="AR302" s="44"/>
      <c r="AS302" s="39"/>
      <c r="AT302" s="39"/>
      <c r="AU302" s="3" t="str">
        <f>IF(AND(G302&lt;&gt;"LIBSETS_SETTYPE_BATTLEGROUND",G302&lt;&gt;"LIBSETS_SETTYPE_SPECIAL"),IF(AV302&lt;&gt;"",VLOOKUP(AV302,'ESO zone constants'!$D$3:$H$4953,5,FALSE),""),"")</f>
        <v/>
      </c>
      <c r="AW302" s="44"/>
      <c r="AX302" s="39"/>
      <c r="AY302" s="43"/>
      <c r="AZ302" s="83" t="s">
        <v>2667</v>
      </c>
      <c r="BA302" s="83"/>
      <c r="BB302" s="83"/>
      <c r="BC302" s="21" t="str">
        <f>IF(A302="???","--","")&amp;IF(F302&lt;&gt;"Not in the game (anymore)",IF(A302&lt;&gt;"",CONCATENATE("[",A302,"] = {wayshrines={")&amp;IF(K302&lt;&gt;"",CONCATENATE(K302,","),"")&amp;IF(L302&lt;&gt;"",CONCATENATE(L302,","),"")&amp;IF(M302&lt;&gt;"",CONCATENATE(M302,","),"")&amp;CONCATENATE("}")&amp;IF(VALUE(N302)&gt;0,CONCATENATE(", traitsNeeded=",N302),"")&amp;CONCATENATE(", dlcId=",IF(T302&lt;&gt;"",T302,"DLC_BASE_GAME")),""),"")</f>
        <v>[349] = {wayshrines={341,341,341,}, dlcId=DLC_DRAGON_BONES</v>
      </c>
      <c r="BD302" s="21" t="str">
        <f>IF(F302&lt;&gt;"Not in the game (anymore)",IF(A302&lt;&gt;"",IF(Q302&lt;&gt;"",CONCATENATE(", zoneIds={",Q302),"")&amp;IF(Z302&lt;&gt;"",CONCATENATE(",",Z302),"")&amp;IF(AF302&lt;&gt;"",CONCATENATE(",",AF302),"")&amp;IF(AK302&lt;&gt;"",CONCATENATE(",",AK302),"")&amp;IF(AP302&lt;&gt;"",CONCATENATE(",",AP302),"")&amp;IF(AU302&lt;&gt;"",CONCATENATE(",",AU302),"")&amp;IF(Q302&lt;&gt;"",CONCATENATE("}",""),"")&amp;IF(OR(I302="true",I302="false",I302&lt;&gt;""), CONCATENATE(", veteran=", I302), ""),""),"")</f>
        <v>, zoneIds={1009,92,92}, veteran={[EQUIP_TYPE_HEAD]=true, [EQUIP_TYPE_SHOULDERS]=false}</v>
      </c>
      <c r="BE302" s="21" t="str">
        <f>IF(A302&lt;&gt;"",IF(F302&lt;&gt;"Not in the game (anymore)",IF(A302&lt;&gt;"",", setType="&amp;G302,"")&amp;IF(J302="true",", multiTrialSet=true",""),"")
&amp; IF(AND(H302&lt;&gt;"",ISNUMBER(H302)),", undauntedChestId=" &amp; H302,""),"")</f>
        <v>, setType=LIBSETS_SETTYPE_MONSTER, undauntedChestId=3</v>
      </c>
      <c r="BF302" s="21" t="str">
        <f>IF(A302&lt;&gt;"",IF(F302&lt;&gt;"Not in the game (anymore)",IF(AZ302&lt;&gt;"",", isProcSetAllowedInPvP="&amp; AZ302,"")
&amp; IF(F302&lt;&gt;"Not in the game (anymore)",
  IF(V302&lt;&gt;"",", dropMechanic={"&amp;V302&amp;IF(AB302&lt;&gt;"",","&amp;AB302,"")&amp;IF(AH302&lt;&gt;"",","&amp;AH302,"")&amp;IF(AM302&lt;&gt;"",","&amp;AM302,"")&amp;IF(AR302&lt;&gt;"",","&amp;AR302,"")&amp;IF(AW302&lt;&gt;"",","&amp;AW302,"")&amp;"}"
     &amp;IF(OR(W302&lt;&gt;"",AC302&lt;&gt;"",AI302&lt;&gt;"",AN302&lt;&gt;"",AS302&lt;&gt;"",AX302&lt;&gt;"",X302&lt;&gt;"",AD302&lt;&gt;"",AJ302&lt;&gt;"",AO302&lt;&gt;"",AT302&lt;&gt;"",AY302&lt;&gt;""),", dropMechanicDropLocationNames={"
        &amp; IF(OR(W302&lt;&gt;"",AC302&lt;&gt;"",AI302&lt;&gt;"",AN302&lt;&gt;"",AS302&lt;&gt;"",AX302&lt;&gt;""),"['en']={"&amp;IF(W302&lt;&gt;"","'"&amp;W302&amp;"',","'',")&amp;IF(AC302&lt;&gt;"","'"&amp;AC302&amp;"',","'',")&amp;IF(AI302&lt;&gt;"","'"&amp;AI302&amp;"',","'',")&amp;IF(AN302&lt;&gt;"","'"&amp;AN302&amp;"',","'',")&amp;IF(AS302&lt;&gt;"","'"&amp;AS302&amp;"',","'',")&amp;IF(AX302&lt;&gt;"","'"&amp;AX302&amp;"',","'',")&amp;"},","")
        &amp; IF(OR(X302&lt;&gt;"",AD302&lt;&gt;"",AJ302&lt;&gt;"",AO302&lt;&gt;"",AT302&lt;&gt;"",AY302&lt;&gt;""),"['de']={"&amp;IF(X302&lt;&gt;"","'"&amp;X302&amp;"',","'',")&amp;IF(AD302&lt;&gt;"","'"&amp;AD302&amp;"',","'',")&amp;IF(AJ302&lt;&gt;"","'"&amp;AJ302&amp;"',","'',")&amp;IF(AO302&lt;&gt;"","'"&amp;AO302&amp;"',","'',")&amp;IF(AT302&lt;&gt;"","'"&amp;AT302&amp;"',","'',")&amp;IF(AY302&lt;&gt;"","'"&amp;AY302&amp;"',","'',")&amp;"},","")
     &amp; "}",""),"")),""),"")</f>
        <v>, dropMechanic={LIBSETS_DROP_MECHANIC_MONSTER_NAME}, dropMechanicDropLocationNames={['en']={'Thurvokun','','','','','',},['de']={'Thurvokun','','','','','',},}</v>
      </c>
      <c r="BG302" s="21" t="str">
        <f>IF(A302&lt;&gt;"",IF(F302&lt;&gt;"Not in the game (anymore)",
IF(OR(BA302&lt;&gt;"",BB302&lt;&gt;""),", addTooltip={" &amp; IF(BA302&lt;&gt;"","['en']='"&amp; BA302 &amp; "',","")  &amp; IF(AND(BA302&lt;&gt;"",BA302&lt;&gt;BB302), IF(BB302&lt;&gt;"","['de']='"&amp; BB302 &amp; "',",""),"") &amp; "},","")
&amp; "},"
&amp; IF(C302&lt;&gt;"",CONCATENATE(" --",C302," / ",B302,"   [",IF(R302&lt;&gt;"",R302,""),IF(AA302&lt;&gt;"",", "&amp;AA302,""),IF(AG302&lt;&gt;"",", "&amp;AG302,""),IF(AL302&lt;&gt;"",", "&amp;AL302,""),IF(AQ302&lt;&gt;"",", "&amp;AQ302,""),IF(AV302&lt;&gt;"",", "&amp;AV302,""),"]")),""),"")</f>
        <v>}, --Thurvokun / Thurvokun   [Fang Lair, Bangkorai, Bangkorai]</v>
      </c>
    </row>
    <row r="303" spans="1:59" x14ac:dyDescent="0.25">
      <c r="A303" s="5">
        <v>350</v>
      </c>
      <c r="B303" t="s">
        <v>34</v>
      </c>
      <c r="C303" t="s">
        <v>34</v>
      </c>
      <c r="D303" s="3">
        <f>A303</f>
        <v>350</v>
      </c>
      <c r="G303" s="8" t="s">
        <v>1479</v>
      </c>
      <c r="H303" s="93">
        <v>3</v>
      </c>
      <c r="I303" t="s">
        <v>1466</v>
      </c>
      <c r="J303" t="s">
        <v>91</v>
      </c>
      <c r="K303">
        <v>363</v>
      </c>
      <c r="L303">
        <v>363</v>
      </c>
      <c r="M303">
        <v>363</v>
      </c>
      <c r="O303" s="65" t="s">
        <v>74</v>
      </c>
      <c r="Q303" s="3">
        <f>IF(AND(G303&lt;&gt;"LIBSETS_SETTYPE_BATTLEGROUND",G303&lt;&gt;"LIBSETS_SETTYPE_SPECIAL"), IF(R303&lt;&gt;"",VLOOKUP(R303,'ESO zone constants'!$D$3:$H$10001,5,FALSE),""),"")</f>
        <v>1010</v>
      </c>
      <c r="R303" t="str">
        <f>IF(AND(O303&lt;&gt;"",NOT(ISERROR(O303))),O303,
IF(AND(P303&lt;&gt;"",ISNUMBER(P303),P303&gt;0,NOT(ISNA(P303))),VLOOKUP(P303,'ESO zone constants'!$A$3:$D$9999,4,FALSE),
IF(AND(K303&lt;&gt;"",K303&gt;0,NOT(ISERROR(K303))),VLOOKUP(K303,'ESO dumped WayshrineInfo'!$K$3:$N$9994,4,FALSE),"")))</f>
        <v>Scalecaller Peak</v>
      </c>
      <c r="T303" s="19" t="str">
        <f>IF(AND(S303&lt;&gt;"",NOT(ISERROR(S303))),S303,IF(Q303&lt;&gt;"",IF(NOT(ISERROR(VLOOKUP(Q303,'ESO Dungeon constants'!$D$3:$H$9999,5,FALSE))),VLOOKUP(Q303,'ESO Dungeon constants'!$D$3:$I$9999,6,FALSE),VLOOKUP(Q303,'ESO zone constants'!$H$3:$K$9987,4,FALSE)),""))</f>
        <v>DLC_DRAGON_BONES</v>
      </c>
      <c r="U303" s="3" t="str">
        <f>IF(T303&lt;&gt;"",VLOOKUP(T303,'LibSets constants'!$B$4:$C$1003,2,FALSE),"")</f>
        <v>Dragon Bones</v>
      </c>
      <c r="V303" s="33" t="s">
        <v>1544</v>
      </c>
      <c r="W303" s="3" t="s">
        <v>34</v>
      </c>
      <c r="X303" s="3" t="s">
        <v>34</v>
      </c>
      <c r="Z303" s="3">
        <f>IF(AND(G303&lt;&gt;"LIBSETS_SETTYPE_BATTLEGROUND",G303&lt;&gt;"LIBSETS_SETTYPE_SPECIAL"),
IF(AND(Y303&lt;&gt;"",ISNUMBER(Y303),NOT(ISNA(Y303))),Y303,
   IF(AND(L303&lt;&gt;"",ISNUMBER(L303),L303&gt;0,NOT(ISNA(L303))),VLOOKUP(L303,'ESO dumped WayshrineInfo'!$K$3:$L$9994,2,FALSE),"")
),"")</f>
        <v>19</v>
      </c>
      <c r="AA303" t="str">
        <f>IF(AND(Z303&lt;&gt;"",ISNUMBER(Z303),NOT(ISNA(Z303))),VLOOKUP(Z303,'ESO zone constants'!$A$3:$D$9999,4,FALSE),"")</f>
        <v>Stormhaven</v>
      </c>
      <c r="AC303" s="39"/>
      <c r="AD303" s="39"/>
      <c r="AE303" s="39"/>
      <c r="AF303" s="3">
        <f>IF(AND(G303&lt;&gt;"LIBSETS_SETTYPE_BATTLEGROUND",G303&lt;&gt;"LIBSETS_SETTYPE_SPECIAL"),
IF(AND(AE303&lt;&gt;"",ISNUMBER(AE303),NOT(ISNA(AE303))),AE303,
   IF(AND(M303&lt;&gt;"",ISNUMBER(M303),M303&gt;0,NOT(ISNA(M303))),VLOOKUP(M303,'ESO dumped WayshrineInfo'!$K$3:$L$9994,2,FALSE),"")
),"")</f>
        <v>19</v>
      </c>
      <c r="AG303" t="str">
        <f>IF(AND(AF303&lt;&gt;"",ISNUMBER(AF303),NOT(ISNA(AF303))),VLOOKUP(AF303,'ESO zone constants'!$A$3:$D$9999,4,FALSE),"")</f>
        <v>Stormhaven</v>
      </c>
      <c r="AH303" s="44"/>
      <c r="AI303" s="39"/>
      <c r="AJ303" s="39"/>
      <c r="AK303" s="3" t="str">
        <f>IF(AND(G303&lt;&gt;"LIBSETS_SETTYPE_BATTLEGROUND",G303&lt;&gt;"LIBSETS_SETTYPE_SPECIAL"),IF(AL303&lt;&gt;"",VLOOKUP(AL303,'ESO zone constants'!$D$3:$H$4953,5,FALSE),""),"")</f>
        <v/>
      </c>
      <c r="AM303" s="44"/>
      <c r="AN303" s="39"/>
      <c r="AO303" s="39"/>
      <c r="AP303" s="3" t="str">
        <f>IF(AND(G303&lt;&gt;"LIBSETS_SETTYPE_BATTLEGROUND",G303&lt;&gt;"LIBSETS_SETTYPE_SPECIAL"),IF(AQ303&lt;&gt;"",VLOOKUP(AQ303,'ESO zone constants'!$D$3:$H$4953,5,FALSE),""),"")</f>
        <v/>
      </c>
      <c r="AR303" s="44"/>
      <c r="AS303" s="39"/>
      <c r="AT303" s="39"/>
      <c r="AU303" s="3" t="str">
        <f>IF(AND(G303&lt;&gt;"LIBSETS_SETTYPE_BATTLEGROUND",G303&lt;&gt;"LIBSETS_SETTYPE_SPECIAL"),IF(AV303&lt;&gt;"",VLOOKUP(AV303,'ESO zone constants'!$D$3:$H$4953,5,FALSE),""),"")</f>
        <v/>
      </c>
      <c r="AW303" s="44"/>
      <c r="AX303" s="39"/>
      <c r="AY303" s="43"/>
      <c r="AZ303" s="83" t="s">
        <v>2667</v>
      </c>
      <c r="BA303" s="83"/>
      <c r="BB303" s="83"/>
      <c r="BC303" s="21" t="str">
        <f>IF(A303="???","--","")&amp;IF(F303&lt;&gt;"Not in the game (anymore)",IF(A303&lt;&gt;"",CONCATENATE("[",A303,"] = {wayshrines={")&amp;IF(K303&lt;&gt;"",CONCATENATE(K303,","),"")&amp;IF(L303&lt;&gt;"",CONCATENATE(L303,","),"")&amp;IF(M303&lt;&gt;"",CONCATENATE(M303,","),"")&amp;CONCATENATE("}")&amp;IF(VALUE(N303)&gt;0,CONCATENATE(", traitsNeeded=",N303),"")&amp;CONCATENATE(", dlcId=",IF(T303&lt;&gt;"",T303,"DLC_BASE_GAME")),""),"")</f>
        <v>[350] = {wayshrines={363,363,363,}, dlcId=DLC_DRAGON_BONES</v>
      </c>
      <c r="BD303" s="21" t="str">
        <f>IF(F303&lt;&gt;"Not in the game (anymore)",IF(A303&lt;&gt;"",IF(Q303&lt;&gt;"",CONCATENATE(", zoneIds={",Q303),"")&amp;IF(Z303&lt;&gt;"",CONCATENATE(",",Z303),"")&amp;IF(AF303&lt;&gt;"",CONCATENATE(",",AF303),"")&amp;IF(AK303&lt;&gt;"",CONCATENATE(",",AK303),"")&amp;IF(AP303&lt;&gt;"",CONCATENATE(",",AP303),"")&amp;IF(AU303&lt;&gt;"",CONCATENATE(",",AU303),"")&amp;IF(Q303&lt;&gt;"",CONCATENATE("}",""),"")&amp;IF(OR(I303="true",I303="false",I303&lt;&gt;""), CONCATENATE(", veteran=", I303), ""),""),"")</f>
        <v>, zoneIds={1010,19,19}, veteran={[EQUIP_TYPE_HEAD]=true, [EQUIP_TYPE_SHOULDERS]=false}</v>
      </c>
      <c r="BE303" s="21" t="str">
        <f>IF(A303&lt;&gt;"",IF(F303&lt;&gt;"Not in the game (anymore)",IF(A303&lt;&gt;"",", setType="&amp;G303,"")&amp;IF(J303="true",", multiTrialSet=true",""),"")
&amp; IF(AND(H303&lt;&gt;"",ISNUMBER(H303)),", undauntedChestId=" &amp; H303,""),"")</f>
        <v>, setType=LIBSETS_SETTYPE_MONSTER, undauntedChestId=3</v>
      </c>
      <c r="BF303" s="21" t="str">
        <f>IF(A303&lt;&gt;"",IF(F303&lt;&gt;"Not in the game (anymore)",IF(AZ303&lt;&gt;"",", isProcSetAllowedInPvP="&amp; AZ303,"")
&amp; IF(F303&lt;&gt;"Not in the game (anymore)",
  IF(V303&lt;&gt;"",", dropMechanic={"&amp;V303&amp;IF(AB303&lt;&gt;"",","&amp;AB303,"")&amp;IF(AH303&lt;&gt;"",","&amp;AH303,"")&amp;IF(AM303&lt;&gt;"",","&amp;AM303,"")&amp;IF(AR303&lt;&gt;"",","&amp;AR303,"")&amp;IF(AW303&lt;&gt;"",","&amp;AW303,"")&amp;"}"
     &amp;IF(OR(W303&lt;&gt;"",AC303&lt;&gt;"",AI303&lt;&gt;"",AN303&lt;&gt;"",AS303&lt;&gt;"",AX303&lt;&gt;"",X303&lt;&gt;"",AD303&lt;&gt;"",AJ303&lt;&gt;"",AO303&lt;&gt;"",AT303&lt;&gt;"",AY303&lt;&gt;""),", dropMechanicDropLocationNames={"
        &amp; IF(OR(W303&lt;&gt;"",AC303&lt;&gt;"",AI303&lt;&gt;"",AN303&lt;&gt;"",AS303&lt;&gt;"",AX303&lt;&gt;""),"['en']={"&amp;IF(W303&lt;&gt;"","'"&amp;W303&amp;"',","'',")&amp;IF(AC303&lt;&gt;"","'"&amp;AC303&amp;"',","'',")&amp;IF(AI303&lt;&gt;"","'"&amp;AI303&amp;"',","'',")&amp;IF(AN303&lt;&gt;"","'"&amp;AN303&amp;"',","'',")&amp;IF(AS303&lt;&gt;"","'"&amp;AS303&amp;"',","'',")&amp;IF(AX303&lt;&gt;"","'"&amp;AX303&amp;"',","'',")&amp;"},","")
        &amp; IF(OR(X303&lt;&gt;"",AD303&lt;&gt;"",AJ303&lt;&gt;"",AO303&lt;&gt;"",AT303&lt;&gt;"",AY303&lt;&gt;""),"['de']={"&amp;IF(X303&lt;&gt;"","'"&amp;X303&amp;"',","'',")&amp;IF(AD303&lt;&gt;"","'"&amp;AD303&amp;"',","'',")&amp;IF(AJ303&lt;&gt;"","'"&amp;AJ303&amp;"',","'',")&amp;IF(AO303&lt;&gt;"","'"&amp;AO303&amp;"',","'',")&amp;IF(AT303&lt;&gt;"","'"&amp;AT303&amp;"',","'',")&amp;IF(AY303&lt;&gt;"","'"&amp;AY303&amp;"',","'',")&amp;"},","")
     &amp; "}",""),"")),""),"")</f>
        <v>, dropMechanic={LIBSETS_DROP_MECHANIC_MONSTER_NAME}, dropMechanicDropLocationNames={['en']={'Zaan','','','','','',},['de']={'Zaan','','','','','',},}</v>
      </c>
      <c r="BG303" s="21" t="str">
        <f>IF(A303&lt;&gt;"",IF(F303&lt;&gt;"Not in the game (anymore)",
IF(OR(BA303&lt;&gt;"",BB303&lt;&gt;""),", addTooltip={" &amp; IF(BA303&lt;&gt;"","['en']='"&amp; BA303 &amp; "',","")  &amp; IF(AND(BA303&lt;&gt;"",BA303&lt;&gt;BB303), IF(BB303&lt;&gt;"","['de']='"&amp; BB303 &amp; "',",""),"") &amp; "},","")
&amp; "},"
&amp; IF(C303&lt;&gt;"",CONCATENATE(" --",C303," / ",B303,"   [",IF(R303&lt;&gt;"",R303,""),IF(AA303&lt;&gt;"",", "&amp;AA303,""),IF(AG303&lt;&gt;"",", "&amp;AG303,""),IF(AL303&lt;&gt;"",", "&amp;AL303,""),IF(AQ303&lt;&gt;"",", "&amp;AQ303,""),IF(AV303&lt;&gt;"",", "&amp;AV303,""),"]")),""),"")</f>
        <v>}, --Zaan / Zaan   [Scalecaller Peak, Stormhaven, Stormhaven]</v>
      </c>
    </row>
    <row r="304" spans="1:59" x14ac:dyDescent="0.25">
      <c r="A304" s="5">
        <v>351</v>
      </c>
      <c r="B304" t="s">
        <v>1194</v>
      </c>
      <c r="C304" t="s">
        <v>1195</v>
      </c>
      <c r="D304" s="3">
        <f>A304</f>
        <v>351</v>
      </c>
      <c r="G304" s="8" t="s">
        <v>1474</v>
      </c>
      <c r="I304" t="s">
        <v>91</v>
      </c>
      <c r="J304" t="s">
        <v>91</v>
      </c>
      <c r="K304">
        <v>339</v>
      </c>
      <c r="L304">
        <v>339</v>
      </c>
      <c r="M304">
        <v>339</v>
      </c>
      <c r="N304">
        <v>2</v>
      </c>
      <c r="Q304" s="3">
        <f>IF(AND(G304&lt;&gt;"LIBSETS_SETTYPE_BATTLEGROUND",G304&lt;&gt;"LIBSETS_SETTYPE_SPECIAL"), IF(R304&lt;&gt;"",VLOOKUP(R304,'ESO zone constants'!$D$3:$H$10001,5,FALSE),""),"")</f>
        <v>980</v>
      </c>
      <c r="R304" t="str">
        <f>IF(AND(O304&lt;&gt;"",NOT(ISERROR(O304))),O304,
IF(AND(P304&lt;&gt;"",ISNUMBER(P304),P304&gt;0,NOT(ISNA(P304))),VLOOKUP(P304,'ESO zone constants'!$A$3:$D$9999,4,FALSE),
IF(AND(K304&lt;&gt;"",K304&gt;0,NOT(ISERROR(K304))),VLOOKUP(K304,'ESO dumped WayshrineInfo'!$K$3:$N$9994,4,FALSE),"")))</f>
        <v>Clockwork City</v>
      </c>
      <c r="T304" s="19" t="str">
        <f>IF(AND(S304&lt;&gt;"",NOT(ISERROR(S304))),S304,IF(Q304&lt;&gt;"",IF(NOT(ISERROR(VLOOKUP(Q304,'ESO Dungeon constants'!$D$3:$H$9999,5,FALSE))),VLOOKUP(Q304,'ESO Dungeon constants'!$D$3:$I$9999,6,FALSE),VLOOKUP(Q304,'ESO zone constants'!$H$3:$K$9987,4,FALSE)),""))</f>
        <v>DLC_CLOCKWORK_CITY</v>
      </c>
      <c r="U304" s="3" t="str">
        <f>IF(T304&lt;&gt;"",VLOOKUP(T304,'LibSets constants'!$B$4:$C$1003,2,FALSE),"")</f>
        <v>Clockwork City</v>
      </c>
      <c r="V304" s="33" t="s">
        <v>3359</v>
      </c>
      <c r="Y304" s="65"/>
      <c r="Z304" s="3">
        <f>IF(AND(G304&lt;&gt;"LIBSETS_SETTYPE_BATTLEGROUND",G304&lt;&gt;"LIBSETS_SETTYPE_SPECIAL"),
IF(AND(Y304&lt;&gt;"",ISNUMBER(Y304),NOT(ISNA(Y304))),Y304,
   IF(AND(L304&lt;&gt;"",ISNUMBER(L304),L304&gt;0,NOT(ISNA(L304))),VLOOKUP(L304,'ESO dumped WayshrineInfo'!$K$3:$L$9994,2,FALSE),"")
),"")</f>
        <v>980</v>
      </c>
      <c r="AA304" t="str">
        <f>IF(AND(Z304&lt;&gt;"",ISNUMBER(Z304),NOT(ISNA(Z304))),VLOOKUP(Z304,'ESO zone constants'!$A$3:$D$9999,4,FALSE),"")</f>
        <v>Clockwork City</v>
      </c>
      <c r="AB304" s="33" t="s">
        <v>3359</v>
      </c>
      <c r="AC304" s="43"/>
      <c r="AD304" s="43"/>
      <c r="AE304" s="43"/>
      <c r="AF304" s="3">
        <f>IF(AND(G304&lt;&gt;"LIBSETS_SETTYPE_BATTLEGROUND",G304&lt;&gt;"LIBSETS_SETTYPE_SPECIAL"),
IF(AND(AE304&lt;&gt;"",ISNUMBER(AE304),NOT(ISNA(AE304))),AE304,
   IF(AND(M304&lt;&gt;"",ISNUMBER(M304),M304&gt;0,NOT(ISNA(M304))),VLOOKUP(M304,'ESO dumped WayshrineInfo'!$K$3:$L$9994,2,FALSE),"")
),"")</f>
        <v>980</v>
      </c>
      <c r="AG304" t="str">
        <f>IF(AND(AF304&lt;&gt;"",ISNUMBER(AF304),NOT(ISNA(AF304))),VLOOKUP(AF304,'ESO zone constants'!$A$3:$D$9999,4,FALSE),"")</f>
        <v>Clockwork City</v>
      </c>
      <c r="AH304" s="44"/>
      <c r="AI304" s="43"/>
      <c r="AJ304" s="43"/>
      <c r="AK304" s="3" t="str">
        <f>IF(AND(G304&lt;&gt;"LIBSETS_SETTYPE_BATTLEGROUND",G304&lt;&gt;"LIBSETS_SETTYPE_SPECIAL"),IF(AL304&lt;&gt;"",VLOOKUP(AL304,'ESO zone constants'!$D$3:$H$4953,5,FALSE),""),"")</f>
        <v/>
      </c>
      <c r="AM304" s="44"/>
      <c r="AN304" s="43"/>
      <c r="AO304" s="43"/>
      <c r="AP304" s="3" t="str">
        <f>IF(AND(G304&lt;&gt;"LIBSETS_SETTYPE_BATTLEGROUND",G304&lt;&gt;"LIBSETS_SETTYPE_SPECIAL"),IF(AQ304&lt;&gt;"",VLOOKUP(AQ304,'ESO zone constants'!$D$3:$H$4953,5,FALSE),""),"")</f>
        <v/>
      </c>
      <c r="AR304" s="44"/>
      <c r="AS304" s="43"/>
      <c r="AT304" s="43"/>
      <c r="AU304" s="3" t="str">
        <f>IF(AND(G304&lt;&gt;"LIBSETS_SETTYPE_BATTLEGROUND",G304&lt;&gt;"LIBSETS_SETTYPE_SPECIAL"),IF(AV304&lt;&gt;"",VLOOKUP(AV304,'ESO zone constants'!$D$3:$H$4953,5,FALSE),""),"")</f>
        <v/>
      </c>
      <c r="AW304" s="44"/>
      <c r="AX304" s="43"/>
      <c r="AY304" s="43"/>
      <c r="AZ304" s="83" t="s">
        <v>2668</v>
      </c>
      <c r="BA304" s="83"/>
      <c r="BB304" s="83"/>
      <c r="BC304" s="21" t="str">
        <f>IF(A304="???","--","")&amp;IF(F304&lt;&gt;"Not in the game (anymore)",IF(A304&lt;&gt;"",CONCATENATE("[",A304,"] = {wayshrines={")&amp;IF(K304&lt;&gt;"",CONCATENATE(K304,","),"")&amp;IF(L304&lt;&gt;"",CONCATENATE(L304,","),"")&amp;IF(M304&lt;&gt;"",CONCATENATE(M304,","),"")&amp;CONCATENATE("}")&amp;IF(VALUE(N304)&gt;0,CONCATENATE(", traitsNeeded=",N304),"")&amp;CONCATENATE(", dlcId=",IF(T304&lt;&gt;"",T304,"DLC_BASE_GAME")),""),"")</f>
        <v>[351] = {wayshrines={339,339,339,}, traitsNeeded=2, dlcId=DLC_CLOCKWORK_CITY</v>
      </c>
      <c r="BD304" s="21" t="str">
        <f>IF(F304&lt;&gt;"Not in the game (anymore)",IF(A304&lt;&gt;"",IF(Q304&lt;&gt;"",CONCATENATE(", zoneIds={",Q304),"")&amp;IF(Z304&lt;&gt;"",CONCATENATE(",",Z304),"")&amp;IF(AF304&lt;&gt;"",CONCATENATE(",",AF304),"")&amp;IF(AK304&lt;&gt;"",CONCATENATE(",",AK304),"")&amp;IF(AP304&lt;&gt;"",CONCATENATE(",",AP304),"")&amp;IF(AU304&lt;&gt;"",CONCATENATE(",",AU304),"")&amp;IF(Q304&lt;&gt;"",CONCATENATE("}",""),"")&amp;IF(OR(I304="true",I304="false",I304&lt;&gt;""), CONCATENATE(", veteran=", I304), ""),""),"")</f>
        <v>, zoneIds={980,980,980}, veteran=false</v>
      </c>
      <c r="BE304" s="21" t="str">
        <f>IF(A304&lt;&gt;"",IF(F304&lt;&gt;"Not in the game (anymore)",IF(A304&lt;&gt;"",", setType="&amp;G304,"")&amp;IF(J304="true",", multiTrialSet=true",""),"")
&amp; IF(AND(H304&lt;&gt;"",ISNUMBER(H304)),", undauntedChestId=" &amp; H304,""),"")</f>
        <v>, setType=LIBSETS_SETTYPE_CRAFTED</v>
      </c>
      <c r="BF304" s="21" t="str">
        <f>IF(A304&lt;&gt;"",IF(F304&lt;&gt;"Not in the game (anymore)",IF(AZ304&lt;&gt;"",", isProcSetAllowedInPvP="&amp; AZ304,"")
&amp; IF(F304&lt;&gt;"Not in the game (anymore)",
  IF(V304&lt;&gt;"",", dropMechanic={"&amp;V304&amp;IF(AB304&lt;&gt;"",","&amp;AB304,"")&amp;IF(AH304&lt;&gt;"",","&amp;AH304,"")&amp;IF(AM304&lt;&gt;"",","&amp;AM304,"")&amp;IF(AR304&lt;&gt;"",","&amp;AR304,"")&amp;IF(AW304&lt;&gt;"",","&amp;AW304,"")&amp;"}"
     &amp;IF(OR(W304&lt;&gt;"",AC304&lt;&gt;"",AI304&lt;&gt;"",AN304&lt;&gt;"",AS304&lt;&gt;"",AX304&lt;&gt;"",X304&lt;&gt;"",AD304&lt;&gt;"",AJ304&lt;&gt;"",AO304&lt;&gt;"",AT304&lt;&gt;"",AY304&lt;&gt;""),", dropMechanicDropLocationNames={"
        &amp; IF(OR(W304&lt;&gt;"",AC304&lt;&gt;"",AI304&lt;&gt;"",AN304&lt;&gt;"",AS304&lt;&gt;"",AX304&lt;&gt;""),"['en']={"&amp;IF(W304&lt;&gt;"","'"&amp;W304&amp;"',","'',")&amp;IF(AC304&lt;&gt;"","'"&amp;AC304&amp;"',","'',")&amp;IF(AI304&lt;&gt;"","'"&amp;AI304&amp;"',","'',")&amp;IF(AN304&lt;&gt;"","'"&amp;AN304&amp;"',","'',")&amp;IF(AS304&lt;&gt;"","'"&amp;AS304&amp;"',","'',")&amp;IF(AX304&lt;&gt;"","'"&amp;AX304&amp;"',","'',")&amp;"},","")
        &amp; IF(OR(X304&lt;&gt;"",AD304&lt;&gt;"",AJ304&lt;&gt;"",AO304&lt;&gt;"",AT304&lt;&gt;"",AY304&lt;&gt;""),"['de']={"&amp;IF(X304&lt;&gt;"","'"&amp;X304&amp;"',","'',")&amp;IF(AD304&lt;&gt;"","'"&amp;AD304&amp;"',","'',")&amp;IF(AJ304&lt;&gt;"","'"&amp;AJ304&amp;"',","'',")&amp;IF(AO304&lt;&gt;"","'"&amp;AO304&amp;"',","'',")&amp;IF(AT304&lt;&gt;"","'"&amp;AT304&amp;"',","'',")&amp;IF(AY304&lt;&gt;"","'"&amp;AY304&amp;"',","'',")&amp;"},","")
     &amp; "}",""),"")),""),"")</f>
        <v>, isProcSetAllowedInPvP=1, dropMechanic={LIBSETS_DROP_MECHANIC_CRAFTED,LIBSETS_DROP_MECHANIC_CRAFTED}</v>
      </c>
      <c r="BG304" s="21" t="str">
        <f>IF(A304&lt;&gt;"",IF(F304&lt;&gt;"Not in the game (anymore)",
IF(OR(BA304&lt;&gt;"",BB304&lt;&gt;""),", addTooltip={" &amp; IF(BA304&lt;&gt;"","['en']='"&amp; BA304 &amp; "',","")  &amp; IF(AND(BA304&lt;&gt;"",BA304&lt;&gt;BB304), IF(BB304&lt;&gt;"","['de']='"&amp; BB304 &amp; "',",""),"") &amp; "},","")
&amp; "},"
&amp; IF(C304&lt;&gt;"",CONCATENATE(" --",C304," / ",B304,"   [",IF(R304&lt;&gt;"",R304,""),IF(AA304&lt;&gt;"",", "&amp;AA304,""),IF(AG304&lt;&gt;"",", "&amp;AG304,""),IF(AL304&lt;&gt;"",", "&amp;AL304,""),IF(AQ304&lt;&gt;"",", "&amp;AQ304,""),IF(AV304&lt;&gt;"",", "&amp;AV304,""),"]")),""),"")</f>
        <v>}, --Innate Axiom / Kernaxiom   [Clockwork City, Clockwork City, Clockwork City]</v>
      </c>
    </row>
    <row r="305" spans="1:59" x14ac:dyDescent="0.25">
      <c r="A305" s="5">
        <v>352</v>
      </c>
      <c r="B305" t="s">
        <v>1196</v>
      </c>
      <c r="C305" t="s">
        <v>1197</v>
      </c>
      <c r="D305" s="3">
        <f>A305</f>
        <v>352</v>
      </c>
      <c r="G305" s="8" t="s">
        <v>1474</v>
      </c>
      <c r="I305" t="s">
        <v>91</v>
      </c>
      <c r="J305" t="s">
        <v>91</v>
      </c>
      <c r="K305">
        <v>337</v>
      </c>
      <c r="L305">
        <v>337</v>
      </c>
      <c r="M305">
        <v>337</v>
      </c>
      <c r="N305">
        <v>4</v>
      </c>
      <c r="Q305" s="3">
        <f>IF(AND(G305&lt;&gt;"LIBSETS_SETTYPE_BATTLEGROUND",G305&lt;&gt;"LIBSETS_SETTYPE_SPECIAL"), IF(R305&lt;&gt;"",VLOOKUP(R305,'ESO zone constants'!$D$3:$H$10001,5,FALSE),""),"")</f>
        <v>980</v>
      </c>
      <c r="R305" t="str">
        <f>IF(AND(O305&lt;&gt;"",NOT(ISERROR(O305))),O305,
IF(AND(P305&lt;&gt;"",ISNUMBER(P305),P305&gt;0,NOT(ISNA(P305))),VLOOKUP(P305,'ESO zone constants'!$A$3:$D$9999,4,FALSE),
IF(AND(K305&lt;&gt;"",K305&gt;0,NOT(ISERROR(K305))),VLOOKUP(K305,'ESO dumped WayshrineInfo'!$K$3:$N$9994,4,FALSE),"")))</f>
        <v>Clockwork City</v>
      </c>
      <c r="T305" s="19" t="str">
        <f>IF(AND(S305&lt;&gt;"",NOT(ISERROR(S305))),S305,IF(Q305&lt;&gt;"",IF(NOT(ISERROR(VLOOKUP(Q305,'ESO Dungeon constants'!$D$3:$H$9999,5,FALSE))),VLOOKUP(Q305,'ESO Dungeon constants'!$D$3:$I$9999,6,FALSE),VLOOKUP(Q305,'ESO zone constants'!$H$3:$K$9987,4,FALSE)),""))</f>
        <v>DLC_CLOCKWORK_CITY</v>
      </c>
      <c r="U305" s="3" t="str">
        <f>IF(T305&lt;&gt;"",VLOOKUP(T305,'LibSets constants'!$B$4:$C$1003,2,FALSE),"")</f>
        <v>Clockwork City</v>
      </c>
      <c r="V305" s="33" t="s">
        <v>3359</v>
      </c>
      <c r="Y305" s="65"/>
      <c r="Z305" s="3">
        <f>IF(AND(G305&lt;&gt;"LIBSETS_SETTYPE_BATTLEGROUND",G305&lt;&gt;"LIBSETS_SETTYPE_SPECIAL"),
IF(AND(Y305&lt;&gt;"",ISNUMBER(Y305),NOT(ISNA(Y305))),Y305,
   IF(AND(L305&lt;&gt;"",ISNUMBER(L305),L305&gt;0,NOT(ISNA(L305))),VLOOKUP(L305,'ESO dumped WayshrineInfo'!$K$3:$L$9994,2,FALSE),"")
),"")</f>
        <v>980</v>
      </c>
      <c r="AA305" t="str">
        <f>IF(AND(Z305&lt;&gt;"",ISNUMBER(Z305),NOT(ISNA(Z305))),VLOOKUP(Z305,'ESO zone constants'!$A$3:$D$9999,4,FALSE),"")</f>
        <v>Clockwork City</v>
      </c>
      <c r="AB305" s="33" t="s">
        <v>3359</v>
      </c>
      <c r="AF305" s="3">
        <f>IF(AND(G305&lt;&gt;"LIBSETS_SETTYPE_BATTLEGROUND",G305&lt;&gt;"LIBSETS_SETTYPE_SPECIAL"),
IF(AND(AE305&lt;&gt;"",ISNUMBER(AE305),NOT(ISNA(AE305))),AE305,
   IF(AND(M305&lt;&gt;"",ISNUMBER(M305),M305&gt;0,NOT(ISNA(M305))),VLOOKUP(M305,'ESO dumped WayshrineInfo'!$K$3:$L$9994,2,FALSE),"")
),"")</f>
        <v>980</v>
      </c>
      <c r="AG305" t="str">
        <f>IF(AND(AF305&lt;&gt;"",ISNUMBER(AF305),NOT(ISNA(AF305))),VLOOKUP(AF305,'ESO zone constants'!$A$3:$D$9999,4,FALSE),"")</f>
        <v>Clockwork City</v>
      </c>
      <c r="AH305" s="44"/>
      <c r="AK305" s="3" t="str">
        <f>IF(AND(G305&lt;&gt;"LIBSETS_SETTYPE_BATTLEGROUND",G305&lt;&gt;"LIBSETS_SETTYPE_SPECIAL"),IF(AL305&lt;&gt;"",VLOOKUP(AL305,'ESO zone constants'!$D$3:$H$4953,5,FALSE),""),"")</f>
        <v/>
      </c>
      <c r="AM305" s="44"/>
      <c r="AP305" s="3" t="str">
        <f>IF(AND(G305&lt;&gt;"LIBSETS_SETTYPE_BATTLEGROUND",G305&lt;&gt;"LIBSETS_SETTYPE_SPECIAL"),IF(AQ305&lt;&gt;"",VLOOKUP(AQ305,'ESO zone constants'!$D$3:$H$4953,5,FALSE),""),"")</f>
        <v/>
      </c>
      <c r="AR305" s="44"/>
      <c r="AU305" s="3" t="str">
        <f>IF(AND(G305&lt;&gt;"LIBSETS_SETTYPE_BATTLEGROUND",G305&lt;&gt;"LIBSETS_SETTYPE_SPECIAL"),IF(AV305&lt;&gt;"",VLOOKUP(AV305,'ESO zone constants'!$D$3:$H$4953,5,FALSE),""),"")</f>
        <v/>
      </c>
      <c r="AW305" s="44"/>
      <c r="AZ305" s="83" t="s">
        <v>2668</v>
      </c>
      <c r="BA305" s="83"/>
      <c r="BB305" s="83"/>
      <c r="BC305" s="21" t="str">
        <f>IF(A305="???","--","")&amp;IF(F305&lt;&gt;"Not in the game (anymore)",IF(A305&lt;&gt;"",CONCATENATE("[",A305,"] = {wayshrines={")&amp;IF(K305&lt;&gt;"",CONCATENATE(K305,","),"")&amp;IF(L305&lt;&gt;"",CONCATENATE(L305,","),"")&amp;IF(M305&lt;&gt;"",CONCATENATE(M305,","),"")&amp;CONCATENATE("}")&amp;IF(VALUE(N305)&gt;0,CONCATENATE(", traitsNeeded=",N305),"")&amp;CONCATENATE(", dlcId=",IF(T305&lt;&gt;"",T305,"DLC_BASE_GAME")),""),"")</f>
        <v>[352] = {wayshrines={337,337,337,}, traitsNeeded=4, dlcId=DLC_CLOCKWORK_CITY</v>
      </c>
      <c r="BD305" s="21" t="str">
        <f>IF(F305&lt;&gt;"Not in the game (anymore)",IF(A305&lt;&gt;"",IF(Q305&lt;&gt;"",CONCATENATE(", zoneIds={",Q305),"")&amp;IF(Z305&lt;&gt;"",CONCATENATE(",",Z305),"")&amp;IF(AF305&lt;&gt;"",CONCATENATE(",",AF305),"")&amp;IF(AK305&lt;&gt;"",CONCATENATE(",",AK305),"")&amp;IF(AP305&lt;&gt;"",CONCATENATE(",",AP305),"")&amp;IF(AU305&lt;&gt;"",CONCATENATE(",",AU305),"")&amp;IF(Q305&lt;&gt;"",CONCATENATE("}",""),"")&amp;IF(OR(I305="true",I305="false",I305&lt;&gt;""), CONCATENATE(", veteran=", I305), ""),""),"")</f>
        <v>, zoneIds={980,980,980}, veteran=false</v>
      </c>
      <c r="BE305" s="21" t="str">
        <f>IF(A305&lt;&gt;"",IF(F305&lt;&gt;"Not in the game (anymore)",IF(A305&lt;&gt;"",", setType="&amp;G305,"")&amp;IF(J305="true",", multiTrialSet=true",""),"")
&amp; IF(AND(H305&lt;&gt;"",ISNUMBER(H305)),", undauntedChestId=" &amp; H305,""),"")</f>
        <v>, setType=LIBSETS_SETTYPE_CRAFTED</v>
      </c>
      <c r="BF305" s="21" t="str">
        <f>IF(A305&lt;&gt;"",IF(F305&lt;&gt;"Not in the game (anymore)",IF(AZ305&lt;&gt;"",", isProcSetAllowedInPvP="&amp; AZ305,"")
&amp; IF(F305&lt;&gt;"Not in the game (anymore)",
  IF(V305&lt;&gt;"",", dropMechanic={"&amp;V305&amp;IF(AB305&lt;&gt;"",","&amp;AB305,"")&amp;IF(AH305&lt;&gt;"",","&amp;AH305,"")&amp;IF(AM305&lt;&gt;"",","&amp;AM305,"")&amp;IF(AR305&lt;&gt;"",","&amp;AR305,"")&amp;IF(AW305&lt;&gt;"",","&amp;AW305,"")&amp;"}"
     &amp;IF(OR(W305&lt;&gt;"",AC305&lt;&gt;"",AI305&lt;&gt;"",AN305&lt;&gt;"",AS305&lt;&gt;"",AX305&lt;&gt;"",X305&lt;&gt;"",AD305&lt;&gt;"",AJ305&lt;&gt;"",AO305&lt;&gt;"",AT305&lt;&gt;"",AY305&lt;&gt;""),", dropMechanicDropLocationNames={"
        &amp; IF(OR(W305&lt;&gt;"",AC305&lt;&gt;"",AI305&lt;&gt;"",AN305&lt;&gt;"",AS305&lt;&gt;"",AX305&lt;&gt;""),"['en']={"&amp;IF(W305&lt;&gt;"","'"&amp;W305&amp;"',","'',")&amp;IF(AC305&lt;&gt;"","'"&amp;AC305&amp;"',","'',")&amp;IF(AI305&lt;&gt;"","'"&amp;AI305&amp;"',","'',")&amp;IF(AN305&lt;&gt;"","'"&amp;AN305&amp;"',","'',")&amp;IF(AS305&lt;&gt;"","'"&amp;AS305&amp;"',","'',")&amp;IF(AX305&lt;&gt;"","'"&amp;AX305&amp;"',","'',")&amp;"},","")
        &amp; IF(OR(X305&lt;&gt;"",AD305&lt;&gt;"",AJ305&lt;&gt;"",AO305&lt;&gt;"",AT305&lt;&gt;"",AY305&lt;&gt;""),"['de']={"&amp;IF(X305&lt;&gt;"","'"&amp;X305&amp;"',","'',")&amp;IF(AD305&lt;&gt;"","'"&amp;AD305&amp;"',","'',")&amp;IF(AJ305&lt;&gt;"","'"&amp;AJ305&amp;"',","'',")&amp;IF(AO305&lt;&gt;"","'"&amp;AO305&amp;"',","'',")&amp;IF(AT305&lt;&gt;"","'"&amp;AT305&amp;"',","'',")&amp;IF(AY305&lt;&gt;"","'"&amp;AY305&amp;"',","'',")&amp;"},","")
     &amp; "}",""),"")),""),"")</f>
        <v>, isProcSetAllowedInPvP=1, dropMechanic={LIBSETS_DROP_MECHANIC_CRAFTED,LIBSETS_DROP_MECHANIC_CRAFTED}</v>
      </c>
      <c r="BG305" s="21" t="str">
        <f>IF(A305&lt;&gt;"",IF(F305&lt;&gt;"Not in the game (anymore)",
IF(OR(BA305&lt;&gt;"",BB305&lt;&gt;""),", addTooltip={" &amp; IF(BA305&lt;&gt;"","['en']='"&amp; BA305 &amp; "',","")  &amp; IF(AND(BA305&lt;&gt;"",BA305&lt;&gt;BB305), IF(BB305&lt;&gt;"","['de']='"&amp; BB305 &amp; "',",""),"") &amp; "},","")
&amp; "},"
&amp; IF(C305&lt;&gt;"",CONCATENATE(" --",C305," / ",B305,"   [",IF(R305&lt;&gt;"",R305,""),IF(AA305&lt;&gt;"",", "&amp;AA305,""),IF(AG305&lt;&gt;"",", "&amp;AG305,""),IF(AL305&lt;&gt;"",", "&amp;AL305,""),IF(AQ305&lt;&gt;"",", "&amp;AQ305,""),IF(AV305&lt;&gt;"",", "&amp;AV305,""),"]")),""),"")</f>
        <v>}, --Fortified Brass / Messingpanzer   [Clockwork City, Clockwork City, Clockwork City]</v>
      </c>
    </row>
    <row r="306" spans="1:59" x14ac:dyDescent="0.25">
      <c r="A306" s="5">
        <v>353</v>
      </c>
      <c r="B306" t="s">
        <v>1198</v>
      </c>
      <c r="C306" t="s">
        <v>1199</v>
      </c>
      <c r="D306" s="3">
        <f>A306</f>
        <v>353</v>
      </c>
      <c r="G306" s="8" t="s">
        <v>1474</v>
      </c>
      <c r="I306" t="s">
        <v>91</v>
      </c>
      <c r="J306" t="s">
        <v>91</v>
      </c>
      <c r="K306">
        <v>338</v>
      </c>
      <c r="L306">
        <v>338</v>
      </c>
      <c r="M306">
        <v>338</v>
      </c>
      <c r="N306">
        <v>6</v>
      </c>
      <c r="Q306" s="3">
        <f>IF(AND(G306&lt;&gt;"LIBSETS_SETTYPE_BATTLEGROUND",G306&lt;&gt;"LIBSETS_SETTYPE_SPECIAL"), IF(R306&lt;&gt;"",VLOOKUP(R306,'ESO zone constants'!$D$3:$H$10001,5,FALSE),""),"")</f>
        <v>980</v>
      </c>
      <c r="R306" t="str">
        <f>IF(AND(O306&lt;&gt;"",NOT(ISERROR(O306))),O306,
IF(AND(P306&lt;&gt;"",ISNUMBER(P306),P306&gt;0,NOT(ISNA(P306))),VLOOKUP(P306,'ESO zone constants'!$A$3:$D$9999,4,FALSE),
IF(AND(K306&lt;&gt;"",K306&gt;0,NOT(ISERROR(K306))),VLOOKUP(K306,'ESO dumped WayshrineInfo'!$K$3:$N$9994,4,FALSE),"")))</f>
        <v>Clockwork City</v>
      </c>
      <c r="T306" s="19" t="str">
        <f>IF(AND(S306&lt;&gt;"",NOT(ISERROR(S306))),S306,IF(Q306&lt;&gt;"",IF(NOT(ISERROR(VLOOKUP(Q306,'ESO Dungeon constants'!$D$3:$H$9999,5,FALSE))),VLOOKUP(Q306,'ESO Dungeon constants'!$D$3:$I$9999,6,FALSE),VLOOKUP(Q306,'ESO zone constants'!$H$3:$K$9987,4,FALSE)),""))</f>
        <v>DLC_CLOCKWORK_CITY</v>
      </c>
      <c r="U306" s="3" t="str">
        <f>IF(T306&lt;&gt;"",VLOOKUP(T306,'LibSets constants'!$B$4:$C$1003,2,FALSE),"")</f>
        <v>Clockwork City</v>
      </c>
      <c r="V306" s="33" t="s">
        <v>3359</v>
      </c>
      <c r="Y306" s="65"/>
      <c r="Z306" s="3">
        <f>IF(AND(G306&lt;&gt;"LIBSETS_SETTYPE_BATTLEGROUND",G306&lt;&gt;"LIBSETS_SETTYPE_SPECIAL"),
IF(AND(Y306&lt;&gt;"",ISNUMBER(Y306),NOT(ISNA(Y306))),Y306,
   IF(AND(L306&lt;&gt;"",ISNUMBER(L306),L306&gt;0,NOT(ISNA(L306))),VLOOKUP(L306,'ESO dumped WayshrineInfo'!$K$3:$L$9994,2,FALSE),"")
),"")</f>
        <v>980</v>
      </c>
      <c r="AA306" t="str">
        <f>IF(AND(Z306&lt;&gt;"",ISNUMBER(Z306),NOT(ISNA(Z306))),VLOOKUP(Z306,'ESO zone constants'!$A$3:$D$9999,4,FALSE),"")</f>
        <v>Clockwork City</v>
      </c>
      <c r="AB306" s="33" t="s">
        <v>3359</v>
      </c>
      <c r="AF306" s="3">
        <f>IF(AND(G306&lt;&gt;"LIBSETS_SETTYPE_BATTLEGROUND",G306&lt;&gt;"LIBSETS_SETTYPE_SPECIAL"),
IF(AND(AE306&lt;&gt;"",ISNUMBER(AE306),NOT(ISNA(AE306))),AE306,
   IF(AND(M306&lt;&gt;"",ISNUMBER(M306),M306&gt;0,NOT(ISNA(M306))),VLOOKUP(M306,'ESO dumped WayshrineInfo'!$K$3:$L$9994,2,FALSE),"")
),"")</f>
        <v>980</v>
      </c>
      <c r="AG306" t="str">
        <f>IF(AND(AF306&lt;&gt;"",ISNUMBER(AF306),NOT(ISNA(AF306))),VLOOKUP(AF306,'ESO zone constants'!$A$3:$D$9999,4,FALSE),"")</f>
        <v>Clockwork City</v>
      </c>
      <c r="AH306" s="44"/>
      <c r="AK306" s="3" t="str">
        <f>IF(AND(G306&lt;&gt;"LIBSETS_SETTYPE_BATTLEGROUND",G306&lt;&gt;"LIBSETS_SETTYPE_SPECIAL"),IF(AL306&lt;&gt;"",VLOOKUP(AL306,'ESO zone constants'!$D$3:$H$4953,5,FALSE),""),"")</f>
        <v/>
      </c>
      <c r="AM306" s="44"/>
      <c r="AP306" s="3" t="str">
        <f>IF(AND(G306&lt;&gt;"LIBSETS_SETTYPE_BATTLEGROUND",G306&lt;&gt;"LIBSETS_SETTYPE_SPECIAL"),IF(AQ306&lt;&gt;"",VLOOKUP(AQ306,'ESO zone constants'!$D$3:$H$4953,5,FALSE),""),"")</f>
        <v/>
      </c>
      <c r="AR306" s="44"/>
      <c r="AU306" s="3" t="str">
        <f>IF(AND(G306&lt;&gt;"LIBSETS_SETTYPE_BATTLEGROUND",G306&lt;&gt;"LIBSETS_SETTYPE_SPECIAL"),IF(AV306&lt;&gt;"",VLOOKUP(AV306,'ESO zone constants'!$D$3:$H$4953,5,FALSE),""),"")</f>
        <v/>
      </c>
      <c r="AW306" s="44"/>
      <c r="AZ306" s="83" t="s">
        <v>2667</v>
      </c>
      <c r="BA306" s="83"/>
      <c r="BB306" s="83"/>
      <c r="BC306" s="21" t="str">
        <f>IF(A306="???","--","")&amp;IF(F306&lt;&gt;"Not in the game (anymore)",IF(A306&lt;&gt;"",CONCATENATE("[",A306,"] = {wayshrines={")&amp;IF(K306&lt;&gt;"",CONCATENATE(K306,","),"")&amp;IF(L306&lt;&gt;"",CONCATENATE(L306,","),"")&amp;IF(M306&lt;&gt;"",CONCATENATE(M306,","),"")&amp;CONCATENATE("}")&amp;IF(VALUE(N306)&gt;0,CONCATENATE(", traitsNeeded=",N306),"")&amp;CONCATENATE(", dlcId=",IF(T306&lt;&gt;"",T306,"DLC_BASE_GAME")),""),"")</f>
        <v>[353] = {wayshrines={338,338,338,}, traitsNeeded=6, dlcId=DLC_CLOCKWORK_CITY</v>
      </c>
      <c r="BD306" s="21" t="str">
        <f>IF(F306&lt;&gt;"Not in the game (anymore)",IF(A306&lt;&gt;"",IF(Q306&lt;&gt;"",CONCATENATE(", zoneIds={",Q306),"")&amp;IF(Z306&lt;&gt;"",CONCATENATE(",",Z306),"")&amp;IF(AF306&lt;&gt;"",CONCATENATE(",",AF306),"")&amp;IF(AK306&lt;&gt;"",CONCATENATE(",",AK306),"")&amp;IF(AP306&lt;&gt;"",CONCATENATE(",",AP306),"")&amp;IF(AU306&lt;&gt;"",CONCATENATE(",",AU306),"")&amp;IF(Q306&lt;&gt;"",CONCATENATE("}",""),"")&amp;IF(OR(I306="true",I306="false",I306&lt;&gt;""), CONCATENATE(", veteran=", I306), ""),""),"")</f>
        <v>, zoneIds={980,980,980}, veteran=false</v>
      </c>
      <c r="BE306" s="21" t="str">
        <f>IF(A306&lt;&gt;"",IF(F306&lt;&gt;"Not in the game (anymore)",IF(A306&lt;&gt;"",", setType="&amp;G306,"")&amp;IF(J306="true",", multiTrialSet=true",""),"")
&amp; IF(AND(H306&lt;&gt;"",ISNUMBER(H306)),", undauntedChestId=" &amp; H306,""),"")</f>
        <v>, setType=LIBSETS_SETTYPE_CRAFTED</v>
      </c>
      <c r="BF306" s="21" t="str">
        <f>IF(A306&lt;&gt;"",IF(F306&lt;&gt;"Not in the game (anymore)",IF(AZ306&lt;&gt;"",", isProcSetAllowedInPvP="&amp; AZ306,"")
&amp; IF(F306&lt;&gt;"Not in the game (anymore)",
  IF(V306&lt;&gt;"",", dropMechanic={"&amp;V306&amp;IF(AB306&lt;&gt;"",","&amp;AB306,"")&amp;IF(AH306&lt;&gt;"",","&amp;AH306,"")&amp;IF(AM306&lt;&gt;"",","&amp;AM306,"")&amp;IF(AR306&lt;&gt;"",","&amp;AR306,"")&amp;IF(AW306&lt;&gt;"",","&amp;AW306,"")&amp;"}"
     &amp;IF(OR(W306&lt;&gt;"",AC306&lt;&gt;"",AI306&lt;&gt;"",AN306&lt;&gt;"",AS306&lt;&gt;"",AX306&lt;&gt;"",X306&lt;&gt;"",AD306&lt;&gt;"",AJ306&lt;&gt;"",AO306&lt;&gt;"",AT306&lt;&gt;"",AY306&lt;&gt;""),", dropMechanicDropLocationNames={"
        &amp; IF(OR(W306&lt;&gt;"",AC306&lt;&gt;"",AI306&lt;&gt;"",AN306&lt;&gt;"",AS306&lt;&gt;"",AX306&lt;&gt;""),"['en']={"&amp;IF(W306&lt;&gt;"","'"&amp;W306&amp;"',","'',")&amp;IF(AC306&lt;&gt;"","'"&amp;AC306&amp;"',","'',")&amp;IF(AI306&lt;&gt;"","'"&amp;AI306&amp;"',","'',")&amp;IF(AN306&lt;&gt;"","'"&amp;AN306&amp;"',","'',")&amp;IF(AS306&lt;&gt;"","'"&amp;AS306&amp;"',","'',")&amp;IF(AX306&lt;&gt;"","'"&amp;AX306&amp;"',","'',")&amp;"},","")
        &amp; IF(OR(X306&lt;&gt;"",AD306&lt;&gt;"",AJ306&lt;&gt;"",AO306&lt;&gt;"",AT306&lt;&gt;"",AY306&lt;&gt;""),"['de']={"&amp;IF(X306&lt;&gt;"","'"&amp;X306&amp;"',","'',")&amp;IF(AD306&lt;&gt;"","'"&amp;AD306&amp;"',","'',")&amp;IF(AJ306&lt;&gt;"","'"&amp;AJ306&amp;"',","'',")&amp;IF(AO306&lt;&gt;"","'"&amp;AO306&amp;"',","'',")&amp;IF(AT306&lt;&gt;"","'"&amp;AT306&amp;"',","'',")&amp;IF(AY306&lt;&gt;"","'"&amp;AY306&amp;"',","'',")&amp;"},","")
     &amp; "}",""),"")),""),"")</f>
        <v>, dropMechanic={LIBSETS_DROP_MECHANIC_CRAFTED,LIBSETS_DROP_MECHANIC_CRAFTED}</v>
      </c>
      <c r="BG306" s="21" t="str">
        <f>IF(A306&lt;&gt;"",IF(F306&lt;&gt;"Not in the game (anymore)",
IF(OR(BA306&lt;&gt;"",BB306&lt;&gt;""),", addTooltip={" &amp; IF(BA306&lt;&gt;"","['en']='"&amp; BA306 &amp; "',","")  &amp; IF(AND(BA306&lt;&gt;"",BA306&lt;&gt;BB306), IF(BB306&lt;&gt;"","['de']='"&amp; BB306 &amp; "',",""),"") &amp; "},","")
&amp; "},"
&amp; IF(C306&lt;&gt;"",CONCATENATE(" --",C306," / ",B306,"   [",IF(R306&lt;&gt;"",R306,""),IF(AA306&lt;&gt;"",", "&amp;AA306,""),IF(AG306&lt;&gt;"",", "&amp;AG306,""),IF(AL306&lt;&gt;"",", "&amp;AL306,""),IF(AQ306&lt;&gt;"",", "&amp;AQ306,""),IF(AV306&lt;&gt;"",", "&amp;AV306,""),"]")),""),"")</f>
        <v>}, --Mechanical Acuity / Mechanikblick   [Clockwork City, Clockwork City, Clockwork City]</v>
      </c>
    </row>
    <row r="307" spans="1:59" x14ac:dyDescent="0.25">
      <c r="A307" s="12">
        <v>354</v>
      </c>
      <c r="B307" t="s">
        <v>1200</v>
      </c>
      <c r="C307" t="s">
        <v>1201</v>
      </c>
      <c r="D307" s="3">
        <f>A307</f>
        <v>354</v>
      </c>
      <c r="E307" s="42"/>
      <c r="G307" s="8" t="s">
        <v>1480</v>
      </c>
      <c r="I307" t="s">
        <v>91</v>
      </c>
      <c r="J307" t="s">
        <v>91</v>
      </c>
      <c r="K307">
        <v>338</v>
      </c>
      <c r="L307">
        <v>338</v>
      </c>
      <c r="M307">
        <v>338</v>
      </c>
      <c r="O307" s="65" t="s">
        <v>78</v>
      </c>
      <c r="Q307" s="3">
        <f>IF(AND(G307&lt;&gt;"LIBSETS_SETTYPE_BATTLEGROUND",G307&lt;&gt;"LIBSETS_SETTYPE_SPECIAL"), IF(R307&lt;&gt;"",VLOOKUP(R307,'ESO zone constants'!$D$3:$H$10001,5,FALSE),""),"")</f>
        <v>980</v>
      </c>
      <c r="R307" t="str">
        <f>IF(AND(O307&lt;&gt;"",NOT(ISERROR(O307))),O307,
IF(AND(P307&lt;&gt;"",ISNUMBER(P307),P307&gt;0,NOT(ISNA(P307))),VLOOKUP(P307,'ESO zone constants'!$A$3:$D$9999,4,FALSE),
IF(AND(K307&lt;&gt;"",K307&gt;0,NOT(ISERROR(K307))),VLOOKUP(K307,'ESO dumped WayshrineInfo'!$K$3:$N$9994,4,FALSE),"")))</f>
        <v>Clockwork City</v>
      </c>
      <c r="T307" s="19" t="str">
        <f>IF(AND(S307&lt;&gt;"",NOT(ISERROR(S307))),S307,IF(Q307&lt;&gt;"",IF(NOT(ISERROR(VLOOKUP(Q307,'ESO Dungeon constants'!$D$3:$H$9999,5,FALSE))),VLOOKUP(Q307,'ESO Dungeon constants'!$D$3:$I$9999,6,FALSE),VLOOKUP(Q307,'ESO zone constants'!$H$3:$K$9987,4,FALSE)),""))</f>
        <v>DLC_CLOCKWORK_CITY</v>
      </c>
      <c r="U307" s="3" t="str">
        <f>IF(T307&lt;&gt;"",VLOOKUP(T307,'LibSets constants'!$B$4:$C$1003,2,FALSE),"")</f>
        <v>Clockwork City</v>
      </c>
      <c r="V307" s="33" t="s">
        <v>1560</v>
      </c>
      <c r="Y307" s="65"/>
      <c r="Z307" s="3">
        <f>IF(AND(G307&lt;&gt;"LIBSETS_SETTYPE_BATTLEGROUND",G307&lt;&gt;"LIBSETS_SETTYPE_SPECIAL"),
IF(AND(Y307&lt;&gt;"",ISNUMBER(Y307),NOT(ISNA(Y307))),Y307,
   IF(AND(L307&lt;&gt;"",ISNUMBER(L307),L307&gt;0,NOT(ISNA(L307))),VLOOKUP(L307,'ESO dumped WayshrineInfo'!$K$3:$L$9994,2,FALSE),"")
),"")</f>
        <v>980</v>
      </c>
      <c r="AA307" t="str">
        <f>IF(AND(Z307&lt;&gt;"",ISNUMBER(Z307),NOT(ISNA(Z307))),VLOOKUP(Z307,'ESO zone constants'!$A$3:$D$9999,4,FALSE),"")</f>
        <v>Clockwork City</v>
      </c>
      <c r="AB307" s="33" t="s">
        <v>1561</v>
      </c>
      <c r="AC307" s="43"/>
      <c r="AD307" s="43"/>
      <c r="AE307" s="43"/>
      <c r="AF307" s="3">
        <f>IF(AND(G307&lt;&gt;"LIBSETS_SETTYPE_BATTLEGROUND",G307&lt;&gt;"LIBSETS_SETTYPE_SPECIAL"),
IF(AND(AE307&lt;&gt;"",ISNUMBER(AE307),NOT(ISNA(AE307))),AE307,
   IF(AND(M307&lt;&gt;"",ISNUMBER(M307),M307&gt;0,NOT(ISNA(M307))),VLOOKUP(M307,'ESO dumped WayshrineInfo'!$K$3:$L$9994,2,FALSE),"")
),"")</f>
        <v>980</v>
      </c>
      <c r="AG307" t="str">
        <f>IF(AND(AF307&lt;&gt;"",ISNUMBER(AF307),NOT(ISNA(AF307))),VLOOKUP(AF307,'ESO zone constants'!$A$3:$D$9999,4,FALSE),"")</f>
        <v>Clockwork City</v>
      </c>
      <c r="AH307" s="44" t="s">
        <v>1562</v>
      </c>
      <c r="AI307" s="43"/>
      <c r="AJ307" s="43"/>
      <c r="AK307" s="3">
        <f>IF(AND(G307&lt;&gt;"LIBSETS_SETTYPE_BATTLEGROUND",G307&lt;&gt;"LIBSETS_SETTYPE_SPECIAL"),IF(AL307&lt;&gt;"",VLOOKUP(AL307,'ESO zone constants'!$D$3:$H$4953,5,FALSE),""),"")</f>
        <v>980</v>
      </c>
      <c r="AL307" t="s">
        <v>78</v>
      </c>
      <c r="AM307" s="44" t="s">
        <v>1563</v>
      </c>
      <c r="AN307" s="43"/>
      <c r="AO307" s="43"/>
      <c r="AP307" s="3" t="str">
        <f>IF(AND(G307&lt;&gt;"LIBSETS_SETTYPE_BATTLEGROUND",G307&lt;&gt;"LIBSETS_SETTYPE_SPECIAL"),IF(AQ307&lt;&gt;"",VLOOKUP(AQ307,'ESO zone constants'!$D$3:$H$4953,5,FALSE),""),"")</f>
        <v/>
      </c>
      <c r="AR307" s="44"/>
      <c r="AS307" s="43"/>
      <c r="AT307" s="43"/>
      <c r="AU307" s="3" t="str">
        <f>IF(AND(G307&lt;&gt;"LIBSETS_SETTYPE_BATTLEGROUND",G307&lt;&gt;"LIBSETS_SETTYPE_SPECIAL"),IF(AV307&lt;&gt;"",VLOOKUP(AV307,'ESO zone constants'!$D$3:$H$4953,5,FALSE),""),"")</f>
        <v/>
      </c>
      <c r="AW307" s="44"/>
      <c r="AX307" s="43"/>
      <c r="AY307" s="43"/>
      <c r="AZ307" s="83" t="s">
        <v>2667</v>
      </c>
      <c r="BA307" s="83"/>
      <c r="BB307" s="83"/>
      <c r="BC307" s="21" t="str">
        <f>IF(A307="???","--","")&amp;IF(F307&lt;&gt;"Not in the game (anymore)",IF(A307&lt;&gt;"",CONCATENATE("[",A307,"] = {wayshrines={")&amp;IF(K307&lt;&gt;"",CONCATENATE(K307,","),"")&amp;IF(L307&lt;&gt;"",CONCATENATE(L307,","),"")&amp;IF(M307&lt;&gt;"",CONCATENATE(M307,","),"")&amp;CONCATENATE("}")&amp;IF(VALUE(N307)&gt;0,CONCATENATE(", traitsNeeded=",N307),"")&amp;CONCATENATE(", dlcId=",IF(T307&lt;&gt;"",T307,"DLC_BASE_GAME")),""),"")</f>
        <v>[354] = {wayshrines={338,338,338,}, dlcId=DLC_CLOCKWORK_CITY</v>
      </c>
      <c r="BD307" s="21" t="str">
        <f>IF(F307&lt;&gt;"Not in the game (anymore)",IF(A307&lt;&gt;"",IF(Q307&lt;&gt;"",CONCATENATE(", zoneIds={",Q307),"")&amp;IF(Z307&lt;&gt;"",CONCATENATE(",",Z307),"")&amp;IF(AF307&lt;&gt;"",CONCATENATE(",",AF307),"")&amp;IF(AK307&lt;&gt;"",CONCATENATE(",",AK307),"")&amp;IF(AP307&lt;&gt;"",CONCATENATE(",",AP307),"")&amp;IF(AU307&lt;&gt;"",CONCATENATE(",",AU307),"")&amp;IF(Q307&lt;&gt;"",CONCATENATE("}",""),"")&amp;IF(OR(I307="true",I307="false",I307&lt;&gt;""), CONCATENATE(", veteran=", I307), ""),""),"")</f>
        <v>, zoneIds={980,980,980,980}, veteran=false</v>
      </c>
      <c r="BE307" s="21" t="str">
        <f>IF(A307&lt;&gt;"",IF(F307&lt;&gt;"Not in the game (anymore)",IF(A307&lt;&gt;"",", setType="&amp;G307,"")&amp;IF(J307="true",", multiTrialSet=true",""),"")
&amp; IF(AND(H307&lt;&gt;"",ISNUMBER(H307)),", undauntedChestId=" &amp; H307,""),"")</f>
        <v>, setType=LIBSETS_SETTYPE_OVERLAND</v>
      </c>
      <c r="BF307" s="21" t="str">
        <f>IF(A307&lt;&gt;"",IF(F307&lt;&gt;"Not in the game (anymore)",IF(AZ307&lt;&gt;"",", isProcSetAllowedInPvP="&amp; AZ307,"")
&amp; IF(F307&lt;&gt;"Not in the game (anymore)",
  IF(V307&lt;&gt;"",", dropMechanic={"&amp;V307&amp;IF(AB307&lt;&gt;"",","&amp;AB307,"")&amp;IF(AH307&lt;&gt;"",","&amp;AH307,"")&amp;IF(AM307&lt;&gt;"",","&amp;AM307,"")&amp;IF(AR307&lt;&gt;"",","&amp;AR307,"")&amp;IF(AW307&lt;&gt;"",","&amp;AW307,"")&amp;"}"
     &amp;IF(OR(W307&lt;&gt;"",AC307&lt;&gt;"",AI307&lt;&gt;"",AN307&lt;&gt;"",AS307&lt;&gt;"",AX307&lt;&gt;"",X307&lt;&gt;"",AD307&lt;&gt;"",AJ307&lt;&gt;"",AO307&lt;&gt;"",AT307&lt;&gt;"",AY307&lt;&gt;""),", dropMechanicDropLocationNames={"
        &amp; IF(OR(W307&lt;&gt;"",AC307&lt;&gt;"",AI307&lt;&gt;"",AN307&lt;&gt;"",AS307&lt;&gt;"",AX307&lt;&gt;""),"['en']={"&amp;IF(W307&lt;&gt;"","'"&amp;W307&amp;"',","'',")&amp;IF(AC307&lt;&gt;"","'"&amp;AC307&amp;"',","'',")&amp;IF(AI307&lt;&gt;"","'"&amp;AI307&amp;"',","'',")&amp;IF(AN307&lt;&gt;"","'"&amp;AN307&amp;"',","'',")&amp;IF(AS307&lt;&gt;"","'"&amp;AS307&amp;"',","'',")&amp;IF(AX307&lt;&gt;"","'"&amp;AX307&amp;"',","'',")&amp;"},","")
        &amp; IF(OR(X307&lt;&gt;"",AD307&lt;&gt;"",AJ307&lt;&gt;"",AO307&lt;&gt;"",AT307&lt;&gt;"",AY307&lt;&gt;""),"['de']={"&amp;IF(X307&lt;&gt;"","'"&amp;X307&amp;"',","'',")&amp;IF(AD307&lt;&gt;"","'"&amp;AD307&amp;"',","'',")&amp;IF(AJ307&lt;&gt;"","'"&amp;AJ307&amp;"',","'',")&amp;IF(AO307&lt;&gt;"","'"&amp;AO307&amp;"',","'',")&amp;IF(AT307&lt;&gt;"","'"&amp;AT307&amp;"',","'',")&amp;IF(AY307&lt;&gt;"","'"&amp;AY307&amp;"',","'',")&amp;"},","")
     &amp; "}",""),"")),""),"")</f>
        <v>, dropMechanic={LIBSETS_DROP_MECHANIC_OVERLAND_BOSS_DELVE,LIBSETS_DROP_MECHANIC_OVERLAND_WORLDBOSS,LIBSETS_DROP_MECHANIC_OVERLAND_BOSS_PUBLIC_DUNGEON,LIBSETS_DROP_MECHANIC_OVERLAND_CHEST}</v>
      </c>
      <c r="BG307" s="21" t="str">
        <f>IF(A307&lt;&gt;"",IF(F307&lt;&gt;"Not in the game (anymore)",
IF(OR(BA307&lt;&gt;"",BB307&lt;&gt;""),", addTooltip={" &amp; IF(BA307&lt;&gt;"","['en']='"&amp; BA307 &amp; "',","")  &amp; IF(AND(BA307&lt;&gt;"",BA307&lt;&gt;BB307), IF(BB307&lt;&gt;"","['de']='"&amp; BB307 &amp; "',",""),"") &amp; "},","")
&amp; "},"
&amp; IF(C307&lt;&gt;"",CONCATENATE(" --",C307," / ",B307,"   [",IF(R307&lt;&gt;"",R307,""),IF(AA307&lt;&gt;"",", "&amp;AA307,""),IF(AG307&lt;&gt;"",", "&amp;AG307,""),IF(AL307&lt;&gt;"",", "&amp;AL307,""),IF(AQ307&lt;&gt;"",", "&amp;AQ307,""),IF(AV307&lt;&gt;"",", "&amp;AV307,""),"]")),""),"")</f>
        <v>}, --Mad Tinkerer / Wahntüftler   [Clockwork City, Clockwork City, Clockwork City, Clockwork City]</v>
      </c>
    </row>
    <row r="308" spans="1:59" x14ac:dyDescent="0.25">
      <c r="A308" s="12">
        <v>355</v>
      </c>
      <c r="B308" t="s">
        <v>1202</v>
      </c>
      <c r="C308" t="s">
        <v>1203</v>
      </c>
      <c r="D308" s="3">
        <f>A308</f>
        <v>355</v>
      </c>
      <c r="E308" s="42"/>
      <c r="G308" s="8" t="s">
        <v>1480</v>
      </c>
      <c r="I308" t="s">
        <v>91</v>
      </c>
      <c r="J308" t="s">
        <v>91</v>
      </c>
      <c r="K308">
        <v>338</v>
      </c>
      <c r="L308">
        <v>338</v>
      </c>
      <c r="M308">
        <v>338</v>
      </c>
      <c r="O308" s="65" t="s">
        <v>78</v>
      </c>
      <c r="Q308" s="3">
        <f>IF(AND(G308&lt;&gt;"LIBSETS_SETTYPE_BATTLEGROUND",G308&lt;&gt;"LIBSETS_SETTYPE_SPECIAL"), IF(R308&lt;&gt;"",VLOOKUP(R308,'ESO zone constants'!$D$3:$H$10001,5,FALSE),""),"")</f>
        <v>980</v>
      </c>
      <c r="R308" t="str">
        <f>IF(AND(O308&lt;&gt;"",NOT(ISERROR(O308))),O308,
IF(AND(P308&lt;&gt;"",ISNUMBER(P308),P308&gt;0,NOT(ISNA(P308))),VLOOKUP(P308,'ESO zone constants'!$A$3:$D$9999,4,FALSE),
IF(AND(K308&lt;&gt;"",K308&gt;0,NOT(ISERROR(K308))),VLOOKUP(K308,'ESO dumped WayshrineInfo'!$K$3:$N$9994,4,FALSE),"")))</f>
        <v>Clockwork City</v>
      </c>
      <c r="T308" s="19" t="str">
        <f>IF(AND(S308&lt;&gt;"",NOT(ISERROR(S308))),S308,IF(Q308&lt;&gt;"",IF(NOT(ISERROR(VLOOKUP(Q308,'ESO Dungeon constants'!$D$3:$H$9999,5,FALSE))),VLOOKUP(Q308,'ESO Dungeon constants'!$D$3:$I$9999,6,FALSE),VLOOKUP(Q308,'ESO zone constants'!$H$3:$K$9987,4,FALSE)),""))</f>
        <v>DLC_CLOCKWORK_CITY</v>
      </c>
      <c r="U308" s="3" t="str">
        <f>IF(T308&lt;&gt;"",VLOOKUP(T308,'LibSets constants'!$B$4:$C$1003,2,FALSE),"")</f>
        <v>Clockwork City</v>
      </c>
      <c r="V308" s="33" t="s">
        <v>1560</v>
      </c>
      <c r="Y308" s="65"/>
      <c r="Z308" s="3">
        <f>IF(AND(G308&lt;&gt;"LIBSETS_SETTYPE_BATTLEGROUND",G308&lt;&gt;"LIBSETS_SETTYPE_SPECIAL"),
IF(AND(Y308&lt;&gt;"",ISNUMBER(Y308),NOT(ISNA(Y308))),Y308,
   IF(AND(L308&lt;&gt;"",ISNUMBER(L308),L308&gt;0,NOT(ISNA(L308))),VLOOKUP(L308,'ESO dumped WayshrineInfo'!$K$3:$L$9994,2,FALSE),"")
),"")</f>
        <v>980</v>
      </c>
      <c r="AA308" t="str">
        <f>IF(AND(Z308&lt;&gt;"",ISNUMBER(Z308),NOT(ISNA(Z308))),VLOOKUP(Z308,'ESO zone constants'!$A$3:$D$9999,4,FALSE),"")</f>
        <v>Clockwork City</v>
      </c>
      <c r="AB308" s="33" t="s">
        <v>1561</v>
      </c>
      <c r="AC308" s="43"/>
      <c r="AD308" s="43"/>
      <c r="AE308" s="43"/>
      <c r="AF308" s="3">
        <f>IF(AND(G308&lt;&gt;"LIBSETS_SETTYPE_BATTLEGROUND",G308&lt;&gt;"LIBSETS_SETTYPE_SPECIAL"),
IF(AND(AE308&lt;&gt;"",ISNUMBER(AE308),NOT(ISNA(AE308))),AE308,
   IF(AND(M308&lt;&gt;"",ISNUMBER(M308),M308&gt;0,NOT(ISNA(M308))),VLOOKUP(M308,'ESO dumped WayshrineInfo'!$K$3:$L$9994,2,FALSE),"")
),"")</f>
        <v>980</v>
      </c>
      <c r="AG308" t="str">
        <f>IF(AND(AF308&lt;&gt;"",ISNUMBER(AF308),NOT(ISNA(AF308))),VLOOKUP(AF308,'ESO zone constants'!$A$3:$D$9999,4,FALSE),"")</f>
        <v>Clockwork City</v>
      </c>
      <c r="AH308" s="44" t="s">
        <v>1562</v>
      </c>
      <c r="AI308" s="43"/>
      <c r="AJ308" s="43"/>
      <c r="AK308" s="3">
        <f>IF(AND(G308&lt;&gt;"LIBSETS_SETTYPE_BATTLEGROUND",G308&lt;&gt;"LIBSETS_SETTYPE_SPECIAL"),IF(AL308&lt;&gt;"",VLOOKUP(AL308,'ESO zone constants'!$D$3:$H$4953,5,FALSE),""),"")</f>
        <v>980</v>
      </c>
      <c r="AL308" t="s">
        <v>78</v>
      </c>
      <c r="AM308" s="44" t="s">
        <v>1563</v>
      </c>
      <c r="AN308" s="43"/>
      <c r="AO308" s="43"/>
      <c r="AP308" s="3" t="str">
        <f>IF(AND(G308&lt;&gt;"LIBSETS_SETTYPE_BATTLEGROUND",G308&lt;&gt;"LIBSETS_SETTYPE_SPECIAL"),IF(AQ308&lt;&gt;"",VLOOKUP(AQ308,'ESO zone constants'!$D$3:$H$4953,5,FALSE),""),"")</f>
        <v/>
      </c>
      <c r="AR308" s="44"/>
      <c r="AS308" s="43"/>
      <c r="AT308" s="43"/>
      <c r="AU308" s="3" t="str">
        <f>IF(AND(G308&lt;&gt;"LIBSETS_SETTYPE_BATTLEGROUND",G308&lt;&gt;"LIBSETS_SETTYPE_SPECIAL"),IF(AV308&lt;&gt;"",VLOOKUP(AV308,'ESO zone constants'!$D$3:$H$4953,5,FALSE),""),"")</f>
        <v/>
      </c>
      <c r="AW308" s="44"/>
      <c r="AX308" s="43"/>
      <c r="AY308" s="43"/>
      <c r="AZ308" s="83" t="s">
        <v>2667</v>
      </c>
      <c r="BA308" s="83"/>
      <c r="BB308" s="83"/>
      <c r="BC308" s="21" t="str">
        <f>IF(A308="???","--","")&amp;IF(F308&lt;&gt;"Not in the game (anymore)",IF(A308&lt;&gt;"",CONCATENATE("[",A308,"] = {wayshrines={")&amp;IF(K308&lt;&gt;"",CONCATENATE(K308,","),"")&amp;IF(L308&lt;&gt;"",CONCATENATE(L308,","),"")&amp;IF(M308&lt;&gt;"",CONCATENATE(M308,","),"")&amp;CONCATENATE("}")&amp;IF(VALUE(N308)&gt;0,CONCATENATE(", traitsNeeded=",N308),"")&amp;CONCATENATE(", dlcId=",IF(T308&lt;&gt;"",T308,"DLC_BASE_GAME")),""),"")</f>
        <v>[355] = {wayshrines={338,338,338,}, dlcId=DLC_CLOCKWORK_CITY</v>
      </c>
      <c r="BD308" s="21" t="str">
        <f>IF(F308&lt;&gt;"Not in the game (anymore)",IF(A308&lt;&gt;"",IF(Q308&lt;&gt;"",CONCATENATE(", zoneIds={",Q308),"")&amp;IF(Z308&lt;&gt;"",CONCATENATE(",",Z308),"")&amp;IF(AF308&lt;&gt;"",CONCATENATE(",",AF308),"")&amp;IF(AK308&lt;&gt;"",CONCATENATE(",",AK308),"")&amp;IF(AP308&lt;&gt;"",CONCATENATE(",",AP308),"")&amp;IF(AU308&lt;&gt;"",CONCATENATE(",",AU308),"")&amp;IF(Q308&lt;&gt;"",CONCATENATE("}",""),"")&amp;IF(OR(I308="true",I308="false",I308&lt;&gt;""), CONCATENATE(", veteran=", I308), ""),""),"")</f>
        <v>, zoneIds={980,980,980,980}, veteran=false</v>
      </c>
      <c r="BE308" s="21" t="str">
        <f>IF(A308&lt;&gt;"",IF(F308&lt;&gt;"Not in the game (anymore)",IF(A308&lt;&gt;"",", setType="&amp;G308,"")&amp;IF(J308="true",", multiTrialSet=true",""),"")
&amp; IF(AND(H308&lt;&gt;"",ISNUMBER(H308)),", undauntedChestId=" &amp; H308,""),"")</f>
        <v>, setType=LIBSETS_SETTYPE_OVERLAND</v>
      </c>
      <c r="BF308" s="21" t="str">
        <f>IF(A308&lt;&gt;"",IF(F308&lt;&gt;"Not in the game (anymore)",IF(AZ308&lt;&gt;"",", isProcSetAllowedInPvP="&amp; AZ308,"")
&amp; IF(F308&lt;&gt;"Not in the game (anymore)",
  IF(V308&lt;&gt;"",", dropMechanic={"&amp;V308&amp;IF(AB308&lt;&gt;"",","&amp;AB308,"")&amp;IF(AH308&lt;&gt;"",","&amp;AH308,"")&amp;IF(AM308&lt;&gt;"",","&amp;AM308,"")&amp;IF(AR308&lt;&gt;"",","&amp;AR308,"")&amp;IF(AW308&lt;&gt;"",","&amp;AW308,"")&amp;"}"
     &amp;IF(OR(W308&lt;&gt;"",AC308&lt;&gt;"",AI308&lt;&gt;"",AN308&lt;&gt;"",AS308&lt;&gt;"",AX308&lt;&gt;"",X308&lt;&gt;"",AD308&lt;&gt;"",AJ308&lt;&gt;"",AO308&lt;&gt;"",AT308&lt;&gt;"",AY308&lt;&gt;""),", dropMechanicDropLocationNames={"
        &amp; IF(OR(W308&lt;&gt;"",AC308&lt;&gt;"",AI308&lt;&gt;"",AN308&lt;&gt;"",AS308&lt;&gt;"",AX308&lt;&gt;""),"['en']={"&amp;IF(W308&lt;&gt;"","'"&amp;W308&amp;"',","'',")&amp;IF(AC308&lt;&gt;"","'"&amp;AC308&amp;"',","'',")&amp;IF(AI308&lt;&gt;"","'"&amp;AI308&amp;"',","'',")&amp;IF(AN308&lt;&gt;"","'"&amp;AN308&amp;"',","'',")&amp;IF(AS308&lt;&gt;"","'"&amp;AS308&amp;"',","'',")&amp;IF(AX308&lt;&gt;"","'"&amp;AX308&amp;"',","'',")&amp;"},","")
        &amp; IF(OR(X308&lt;&gt;"",AD308&lt;&gt;"",AJ308&lt;&gt;"",AO308&lt;&gt;"",AT308&lt;&gt;"",AY308&lt;&gt;""),"['de']={"&amp;IF(X308&lt;&gt;"","'"&amp;X308&amp;"',","'',")&amp;IF(AD308&lt;&gt;"","'"&amp;AD308&amp;"',","'',")&amp;IF(AJ308&lt;&gt;"","'"&amp;AJ308&amp;"',","'',")&amp;IF(AO308&lt;&gt;"","'"&amp;AO308&amp;"',","'',")&amp;IF(AT308&lt;&gt;"","'"&amp;AT308&amp;"',","'',")&amp;IF(AY308&lt;&gt;"","'"&amp;AY308&amp;"',","'',")&amp;"},","")
     &amp; "}",""),"")),""),"")</f>
        <v>, dropMechanic={LIBSETS_DROP_MECHANIC_OVERLAND_BOSS_DELVE,LIBSETS_DROP_MECHANIC_OVERLAND_WORLDBOSS,LIBSETS_DROP_MECHANIC_OVERLAND_BOSS_PUBLIC_DUNGEON,LIBSETS_DROP_MECHANIC_OVERLAND_CHEST}</v>
      </c>
      <c r="BG308" s="21" t="str">
        <f>IF(A308&lt;&gt;"",IF(F308&lt;&gt;"Not in the game (anymore)",
IF(OR(BA308&lt;&gt;"",BB308&lt;&gt;""),", addTooltip={" &amp; IF(BA308&lt;&gt;"","['en']='"&amp; BA308 &amp; "',","")  &amp; IF(AND(BA308&lt;&gt;"",BA308&lt;&gt;BB308), IF(BB308&lt;&gt;"","['de']='"&amp; BB308 &amp; "',",""),"") &amp; "},","")
&amp; "},"
&amp; IF(C308&lt;&gt;"",CONCATENATE(" --",C308," / ",B308,"   [",IF(R308&lt;&gt;"",R308,""),IF(AA308&lt;&gt;"",", "&amp;AA308,""),IF(AG308&lt;&gt;"",", "&amp;AG308,""),IF(AL308&lt;&gt;"",", "&amp;AL308,""),IF(AQ308&lt;&gt;"",", "&amp;AQ308,""),IF(AV308&lt;&gt;"",", "&amp;AV308,""),"]")),""),"")</f>
        <v>}, --Unfathomable Darkness / Unermessliche Dunkelheit   [Clockwork City, Clockwork City, Clockwork City, Clockwork City]</v>
      </c>
    </row>
    <row r="309" spans="1:59" x14ac:dyDescent="0.25">
      <c r="A309" s="12">
        <v>356</v>
      </c>
      <c r="B309" t="s">
        <v>1204</v>
      </c>
      <c r="C309" t="s">
        <v>1205</v>
      </c>
      <c r="D309" s="3">
        <f>A309</f>
        <v>356</v>
      </c>
      <c r="E309" s="42"/>
      <c r="G309" s="8" t="s">
        <v>1480</v>
      </c>
      <c r="I309" t="s">
        <v>91</v>
      </c>
      <c r="J309" t="s">
        <v>91</v>
      </c>
      <c r="K309">
        <v>338</v>
      </c>
      <c r="L309">
        <v>338</v>
      </c>
      <c r="M309">
        <v>338</v>
      </c>
      <c r="O309" s="65" t="s">
        <v>78</v>
      </c>
      <c r="Q309" s="3">
        <f>IF(AND(G309&lt;&gt;"LIBSETS_SETTYPE_BATTLEGROUND",G309&lt;&gt;"LIBSETS_SETTYPE_SPECIAL"), IF(R309&lt;&gt;"",VLOOKUP(R309,'ESO zone constants'!$D$3:$H$10001,5,FALSE),""),"")</f>
        <v>980</v>
      </c>
      <c r="R309" t="str">
        <f>IF(AND(O309&lt;&gt;"",NOT(ISERROR(O309))),O309,
IF(AND(P309&lt;&gt;"",ISNUMBER(P309),P309&gt;0,NOT(ISNA(P309))),VLOOKUP(P309,'ESO zone constants'!$A$3:$D$9999,4,FALSE),
IF(AND(K309&lt;&gt;"",K309&gt;0,NOT(ISERROR(K309))),VLOOKUP(K309,'ESO dumped WayshrineInfo'!$K$3:$N$9994,4,FALSE),"")))</f>
        <v>Clockwork City</v>
      </c>
      <c r="T309" s="19" t="str">
        <f>IF(AND(S309&lt;&gt;"",NOT(ISERROR(S309))),S309,IF(Q309&lt;&gt;"",IF(NOT(ISERROR(VLOOKUP(Q309,'ESO Dungeon constants'!$D$3:$H$9999,5,FALSE))),VLOOKUP(Q309,'ESO Dungeon constants'!$D$3:$I$9999,6,FALSE),VLOOKUP(Q309,'ESO zone constants'!$H$3:$K$9987,4,FALSE)),""))</f>
        <v>DLC_CLOCKWORK_CITY</v>
      </c>
      <c r="U309" s="3" t="str">
        <f>IF(T309&lt;&gt;"",VLOOKUP(T309,'LibSets constants'!$B$4:$C$1003,2,FALSE),"")</f>
        <v>Clockwork City</v>
      </c>
      <c r="V309" s="33" t="s">
        <v>1560</v>
      </c>
      <c r="Y309" s="65"/>
      <c r="Z309" s="3">
        <f>IF(AND(G309&lt;&gt;"LIBSETS_SETTYPE_BATTLEGROUND",G309&lt;&gt;"LIBSETS_SETTYPE_SPECIAL"),
IF(AND(Y309&lt;&gt;"",ISNUMBER(Y309),NOT(ISNA(Y309))),Y309,
   IF(AND(L309&lt;&gt;"",ISNUMBER(L309),L309&gt;0,NOT(ISNA(L309))),VLOOKUP(L309,'ESO dumped WayshrineInfo'!$K$3:$L$9994,2,FALSE),"")
),"")</f>
        <v>980</v>
      </c>
      <c r="AA309" t="str">
        <f>IF(AND(Z309&lt;&gt;"",ISNUMBER(Z309),NOT(ISNA(Z309))),VLOOKUP(Z309,'ESO zone constants'!$A$3:$D$9999,4,FALSE),"")</f>
        <v>Clockwork City</v>
      </c>
      <c r="AB309" s="33" t="s">
        <v>1561</v>
      </c>
      <c r="AC309" s="43"/>
      <c r="AD309" s="43"/>
      <c r="AE309" s="43"/>
      <c r="AF309" s="3">
        <f>IF(AND(G309&lt;&gt;"LIBSETS_SETTYPE_BATTLEGROUND",G309&lt;&gt;"LIBSETS_SETTYPE_SPECIAL"),
IF(AND(AE309&lt;&gt;"",ISNUMBER(AE309),NOT(ISNA(AE309))),AE309,
   IF(AND(M309&lt;&gt;"",ISNUMBER(M309),M309&gt;0,NOT(ISNA(M309))),VLOOKUP(M309,'ESO dumped WayshrineInfo'!$K$3:$L$9994,2,FALSE),"")
),"")</f>
        <v>980</v>
      </c>
      <c r="AG309" t="str">
        <f>IF(AND(AF309&lt;&gt;"",ISNUMBER(AF309),NOT(ISNA(AF309))),VLOOKUP(AF309,'ESO zone constants'!$A$3:$D$9999,4,FALSE),"")</f>
        <v>Clockwork City</v>
      </c>
      <c r="AH309" s="44" t="s">
        <v>1562</v>
      </c>
      <c r="AI309" s="43"/>
      <c r="AJ309" s="43"/>
      <c r="AK309" s="3">
        <f>IF(AND(G309&lt;&gt;"LIBSETS_SETTYPE_BATTLEGROUND",G309&lt;&gt;"LIBSETS_SETTYPE_SPECIAL"),IF(AL309&lt;&gt;"",VLOOKUP(AL309,'ESO zone constants'!$D$3:$H$4953,5,FALSE),""),"")</f>
        <v>980</v>
      </c>
      <c r="AL309" t="s">
        <v>78</v>
      </c>
      <c r="AM309" s="44" t="s">
        <v>1563</v>
      </c>
      <c r="AN309" s="43"/>
      <c r="AO309" s="43"/>
      <c r="AP309" s="3" t="str">
        <f>IF(AND(G309&lt;&gt;"LIBSETS_SETTYPE_BATTLEGROUND",G309&lt;&gt;"LIBSETS_SETTYPE_SPECIAL"),IF(AQ309&lt;&gt;"",VLOOKUP(AQ309,'ESO zone constants'!$D$3:$H$4953,5,FALSE),""),"")</f>
        <v/>
      </c>
      <c r="AR309" s="44"/>
      <c r="AS309" s="43"/>
      <c r="AT309" s="43"/>
      <c r="AU309" s="3" t="str">
        <f>IF(AND(G309&lt;&gt;"LIBSETS_SETTYPE_BATTLEGROUND",G309&lt;&gt;"LIBSETS_SETTYPE_SPECIAL"),IF(AV309&lt;&gt;"",VLOOKUP(AV309,'ESO zone constants'!$D$3:$H$4953,5,FALSE),""),"")</f>
        <v/>
      </c>
      <c r="AW309" s="44"/>
      <c r="AX309" s="43"/>
      <c r="AY309" s="43"/>
      <c r="AZ309" s="83" t="s">
        <v>2667</v>
      </c>
      <c r="BA309" s="83"/>
      <c r="BB309" s="83"/>
      <c r="BC309" s="21" t="str">
        <f>IF(A309="???","--","")&amp;IF(F309&lt;&gt;"Not in the game (anymore)",IF(A309&lt;&gt;"",CONCATENATE("[",A309,"] = {wayshrines={")&amp;IF(K309&lt;&gt;"",CONCATENATE(K309,","),"")&amp;IF(L309&lt;&gt;"",CONCATENATE(L309,","),"")&amp;IF(M309&lt;&gt;"",CONCATENATE(M309,","),"")&amp;CONCATENATE("}")&amp;IF(VALUE(N309)&gt;0,CONCATENATE(", traitsNeeded=",N309),"")&amp;CONCATENATE(", dlcId=",IF(T309&lt;&gt;"",T309,"DLC_BASE_GAME")),""),"")</f>
        <v>[356] = {wayshrines={338,338,338,}, dlcId=DLC_CLOCKWORK_CITY</v>
      </c>
      <c r="BD309" s="21" t="str">
        <f>IF(F309&lt;&gt;"Not in the game (anymore)",IF(A309&lt;&gt;"",IF(Q309&lt;&gt;"",CONCATENATE(", zoneIds={",Q309),"")&amp;IF(Z309&lt;&gt;"",CONCATENATE(",",Z309),"")&amp;IF(AF309&lt;&gt;"",CONCATENATE(",",AF309),"")&amp;IF(AK309&lt;&gt;"",CONCATENATE(",",AK309),"")&amp;IF(AP309&lt;&gt;"",CONCATENATE(",",AP309),"")&amp;IF(AU309&lt;&gt;"",CONCATENATE(",",AU309),"")&amp;IF(Q309&lt;&gt;"",CONCATENATE("}",""),"")&amp;IF(OR(I309="true",I309="false",I309&lt;&gt;""), CONCATENATE(", veteran=", I309), ""),""),"")</f>
        <v>, zoneIds={980,980,980,980}, veteran=false</v>
      </c>
      <c r="BE309" s="21" t="str">
        <f>IF(A309&lt;&gt;"",IF(F309&lt;&gt;"Not in the game (anymore)",IF(A309&lt;&gt;"",", setType="&amp;G309,"")&amp;IF(J309="true",", multiTrialSet=true",""),"")
&amp; IF(AND(H309&lt;&gt;"",ISNUMBER(H309)),", undauntedChestId=" &amp; H309,""),"")</f>
        <v>, setType=LIBSETS_SETTYPE_OVERLAND</v>
      </c>
      <c r="BF309" s="21" t="str">
        <f>IF(A309&lt;&gt;"",IF(F309&lt;&gt;"Not in the game (anymore)",IF(AZ309&lt;&gt;"",", isProcSetAllowedInPvP="&amp; AZ309,"")
&amp; IF(F309&lt;&gt;"Not in the game (anymore)",
  IF(V309&lt;&gt;"",", dropMechanic={"&amp;V309&amp;IF(AB309&lt;&gt;"",","&amp;AB309,"")&amp;IF(AH309&lt;&gt;"",","&amp;AH309,"")&amp;IF(AM309&lt;&gt;"",","&amp;AM309,"")&amp;IF(AR309&lt;&gt;"",","&amp;AR309,"")&amp;IF(AW309&lt;&gt;"",","&amp;AW309,"")&amp;"}"
     &amp;IF(OR(W309&lt;&gt;"",AC309&lt;&gt;"",AI309&lt;&gt;"",AN309&lt;&gt;"",AS309&lt;&gt;"",AX309&lt;&gt;"",X309&lt;&gt;"",AD309&lt;&gt;"",AJ309&lt;&gt;"",AO309&lt;&gt;"",AT309&lt;&gt;"",AY309&lt;&gt;""),", dropMechanicDropLocationNames={"
        &amp; IF(OR(W309&lt;&gt;"",AC309&lt;&gt;"",AI309&lt;&gt;"",AN309&lt;&gt;"",AS309&lt;&gt;"",AX309&lt;&gt;""),"['en']={"&amp;IF(W309&lt;&gt;"","'"&amp;W309&amp;"',","'',")&amp;IF(AC309&lt;&gt;"","'"&amp;AC309&amp;"',","'',")&amp;IF(AI309&lt;&gt;"","'"&amp;AI309&amp;"',","'',")&amp;IF(AN309&lt;&gt;"","'"&amp;AN309&amp;"',","'',")&amp;IF(AS309&lt;&gt;"","'"&amp;AS309&amp;"',","'',")&amp;IF(AX309&lt;&gt;"","'"&amp;AX309&amp;"',","'',")&amp;"},","")
        &amp; IF(OR(X309&lt;&gt;"",AD309&lt;&gt;"",AJ309&lt;&gt;"",AO309&lt;&gt;"",AT309&lt;&gt;"",AY309&lt;&gt;""),"['de']={"&amp;IF(X309&lt;&gt;"","'"&amp;X309&amp;"',","'',")&amp;IF(AD309&lt;&gt;"","'"&amp;AD309&amp;"',","'',")&amp;IF(AJ309&lt;&gt;"","'"&amp;AJ309&amp;"',","'',")&amp;IF(AO309&lt;&gt;"","'"&amp;AO309&amp;"',","'',")&amp;IF(AT309&lt;&gt;"","'"&amp;AT309&amp;"',","'',")&amp;IF(AY309&lt;&gt;"","'"&amp;AY309&amp;"',","'',")&amp;"},","")
     &amp; "}",""),"")),""),"")</f>
        <v>, dropMechanic={LIBSETS_DROP_MECHANIC_OVERLAND_BOSS_DELVE,LIBSETS_DROP_MECHANIC_OVERLAND_WORLDBOSS,LIBSETS_DROP_MECHANIC_OVERLAND_BOSS_PUBLIC_DUNGEON,LIBSETS_DROP_MECHANIC_OVERLAND_CHEST}</v>
      </c>
      <c r="BG309" s="21" t="str">
        <f>IF(A309&lt;&gt;"",IF(F309&lt;&gt;"Not in the game (anymore)",
IF(OR(BA309&lt;&gt;"",BB309&lt;&gt;""),", addTooltip={" &amp; IF(BA309&lt;&gt;"","['en']='"&amp; BA309 &amp; "',","")  &amp; IF(AND(BA309&lt;&gt;"",BA309&lt;&gt;BB309), IF(BB309&lt;&gt;"","['de']='"&amp; BB309 &amp; "',",""),"") &amp; "},","")
&amp; "},"
&amp; IF(C309&lt;&gt;"",CONCATENATE(" --",C309," / ",B309,"   [",IF(R309&lt;&gt;"",R309,""),IF(AA309&lt;&gt;"",", "&amp;AA309,""),IF(AG309&lt;&gt;"",", "&amp;AG309,""),IF(AL309&lt;&gt;"",", "&amp;AL309,""),IF(AQ309&lt;&gt;"",", "&amp;AQ309,""),IF(AV309&lt;&gt;"",", "&amp;AV309,""),"]")),""),"")</f>
        <v>}, --Livewire / Stromschlag   [Clockwork City, Clockwork City, Clockwork City, Clockwork City]</v>
      </c>
    </row>
    <row r="310" spans="1:59" x14ac:dyDescent="0.25">
      <c r="A310" s="12">
        <v>357</v>
      </c>
      <c r="B310" t="s">
        <v>1206</v>
      </c>
      <c r="C310" t="s">
        <v>1207</v>
      </c>
      <c r="D310" s="3">
        <f>A310</f>
        <v>357</v>
      </c>
      <c r="G310" s="8" t="s">
        <v>1481</v>
      </c>
      <c r="I310" t="s">
        <v>92</v>
      </c>
      <c r="J310" t="s">
        <v>91</v>
      </c>
      <c r="K310">
        <v>346</v>
      </c>
      <c r="L310">
        <v>346</v>
      </c>
      <c r="M310">
        <v>346</v>
      </c>
      <c r="O310" s="65" t="s">
        <v>660</v>
      </c>
      <c r="Q310" s="3">
        <f>IF(AND(G310&lt;&gt;"LIBSETS_SETTYPE_BATTLEGROUND",G310&lt;&gt;"LIBSETS_SETTYPE_SPECIAL"), IF(R310&lt;&gt;"",VLOOKUP(R310,'ESO zone constants'!$D$3:$H$10001,5,FALSE),""),"")</f>
        <v>1000</v>
      </c>
      <c r="R310" t="str">
        <f>IF(AND(O310&lt;&gt;"",NOT(ISERROR(O310))),O310,
IF(AND(P310&lt;&gt;"",ISNUMBER(P310),P310&gt;0,NOT(ISNA(P310))),VLOOKUP(P310,'ESO zone constants'!$A$3:$D$9999,4,FALSE),
IF(AND(K310&lt;&gt;"",K310&gt;0,NOT(ISERROR(K310))),VLOOKUP(K310,'ESO dumped WayshrineInfo'!$K$3:$N$9994,4,FALSE),"")))</f>
        <v>Asylum Sanctorium</v>
      </c>
      <c r="T310" s="19" t="str">
        <f>IF(AND(S310&lt;&gt;"",NOT(ISERROR(S310))),S310,IF(Q310&lt;&gt;"",IF(NOT(ISERROR(VLOOKUP(Q310,'ESO Dungeon constants'!$D$3:$H$9999,5,FALSE))),VLOOKUP(Q310,'ESO Dungeon constants'!$D$3:$I$9999,6,FALSE),VLOOKUP(Q310,'ESO zone constants'!$H$3:$K$9987,4,FALSE)),""))</f>
        <v>DLC_CLOCKWORK_CITY</v>
      </c>
      <c r="U310" s="3" t="str">
        <f>IF(T310&lt;&gt;"",VLOOKUP(T310,'LibSets constants'!$B$4:$C$1003,2,FALSE),"")</f>
        <v>Clockwork City</v>
      </c>
      <c r="V310" s="33" t="s">
        <v>3337</v>
      </c>
      <c r="Y310" s="65"/>
      <c r="Z310" s="3">
        <f>IF(AND(G310&lt;&gt;"LIBSETS_SETTYPE_BATTLEGROUND",G310&lt;&gt;"LIBSETS_SETTYPE_SPECIAL"),
IF(AND(Y310&lt;&gt;"",ISNUMBER(Y310),NOT(ISNA(Y310))),Y310,
   IF(AND(L310&lt;&gt;"",ISNUMBER(L310),L310&gt;0,NOT(ISNA(L310))),VLOOKUP(L310,'ESO dumped WayshrineInfo'!$K$3:$L$9994,2,FALSE),"")
),"")</f>
        <v>980</v>
      </c>
      <c r="AA310" t="str">
        <f>IF(AND(Z310&lt;&gt;"",ISNUMBER(Z310),NOT(ISNA(Z310))),VLOOKUP(Z310,'ESO zone constants'!$A$3:$D$9999,4,FALSE),"")</f>
        <v>Clockwork City</v>
      </c>
      <c r="AC310" s="39"/>
      <c r="AD310" s="39"/>
      <c r="AE310" s="39"/>
      <c r="AF310" s="3">
        <f>IF(AND(G310&lt;&gt;"LIBSETS_SETTYPE_BATTLEGROUND",G310&lt;&gt;"LIBSETS_SETTYPE_SPECIAL"),
IF(AND(AE310&lt;&gt;"",ISNUMBER(AE310),NOT(ISNA(AE310))),AE310,
   IF(AND(M310&lt;&gt;"",ISNUMBER(M310),M310&gt;0,NOT(ISNA(M310))),VLOOKUP(M310,'ESO dumped WayshrineInfo'!$K$3:$L$9994,2,FALSE),"")
),"")</f>
        <v>980</v>
      </c>
      <c r="AG310" t="str">
        <f>IF(AND(AF310&lt;&gt;"",ISNUMBER(AF310),NOT(ISNA(AF310))),VLOOKUP(AF310,'ESO zone constants'!$A$3:$D$9999,4,FALSE),"")</f>
        <v>Clockwork City</v>
      </c>
      <c r="AH310" s="44"/>
      <c r="AI310" s="39"/>
      <c r="AJ310" s="39"/>
      <c r="AK310" s="3" t="str">
        <f>IF(AND(G310&lt;&gt;"LIBSETS_SETTYPE_BATTLEGROUND",G310&lt;&gt;"LIBSETS_SETTYPE_SPECIAL"),IF(AL310&lt;&gt;"",VLOOKUP(AL310,'ESO zone constants'!$D$3:$H$4953,5,FALSE),""),"")</f>
        <v/>
      </c>
      <c r="AM310" s="44"/>
      <c r="AN310" s="39"/>
      <c r="AO310" s="39"/>
      <c r="AP310" s="3" t="str">
        <f>IF(AND(G310&lt;&gt;"LIBSETS_SETTYPE_BATTLEGROUND",G310&lt;&gt;"LIBSETS_SETTYPE_SPECIAL"),IF(AQ310&lt;&gt;"",VLOOKUP(AQ310,'ESO zone constants'!$D$3:$H$4953,5,FALSE),""),"")</f>
        <v/>
      </c>
      <c r="AR310" s="44"/>
      <c r="AS310" s="39"/>
      <c r="AT310" s="39"/>
      <c r="AU310" s="3" t="str">
        <f>IF(AND(G310&lt;&gt;"LIBSETS_SETTYPE_BATTLEGROUND",G310&lt;&gt;"LIBSETS_SETTYPE_SPECIAL"),IF(AV310&lt;&gt;"",VLOOKUP(AV310,'ESO zone constants'!$D$3:$H$4953,5,FALSE),""),"")</f>
        <v/>
      </c>
      <c r="AW310" s="44"/>
      <c r="AX310" s="39"/>
      <c r="AY310" s="39"/>
      <c r="AZ310" s="83" t="s">
        <v>2667</v>
      </c>
      <c r="BA310" s="83"/>
      <c r="BB310" s="83"/>
      <c r="BC310" s="21" t="str">
        <f>IF(A310="???","--","")&amp;IF(F310&lt;&gt;"Not in the game (anymore)",IF(A310&lt;&gt;"",CONCATENATE("[",A310,"] = {wayshrines={")&amp;IF(K310&lt;&gt;"",CONCATENATE(K310,","),"")&amp;IF(L310&lt;&gt;"",CONCATENATE(L310,","),"")&amp;IF(M310&lt;&gt;"",CONCATENATE(M310,","),"")&amp;CONCATENATE("}")&amp;IF(VALUE(N310)&gt;0,CONCATENATE(", traitsNeeded=",N310),"")&amp;CONCATENATE(", dlcId=",IF(T310&lt;&gt;"",T310,"DLC_BASE_GAME")),""),"")</f>
        <v>[357] = {wayshrines={346,346,346,}, dlcId=DLC_CLOCKWORK_CITY</v>
      </c>
      <c r="BD310" s="21" t="str">
        <f>IF(F310&lt;&gt;"Not in the game (anymore)",IF(A310&lt;&gt;"",IF(Q310&lt;&gt;"",CONCATENATE(", zoneIds={",Q310),"")&amp;IF(Z310&lt;&gt;"",CONCATENATE(",",Z310),"")&amp;IF(AF310&lt;&gt;"",CONCATENATE(",",AF310),"")&amp;IF(AK310&lt;&gt;"",CONCATENATE(",",AK310),"")&amp;IF(AP310&lt;&gt;"",CONCATENATE(",",AP310),"")&amp;IF(AU310&lt;&gt;"",CONCATENATE(",",AU310),"")&amp;IF(Q310&lt;&gt;"",CONCATENATE("}",""),"")&amp;IF(OR(I310="true",I310="false",I310&lt;&gt;""), CONCATENATE(", veteran=", I310), ""),""),"")</f>
        <v>, zoneIds={1000,980,980}, veteran=true</v>
      </c>
      <c r="BE310" s="21" t="str">
        <f>IF(A310&lt;&gt;"",IF(F310&lt;&gt;"Not in the game (anymore)",IF(A310&lt;&gt;"",", setType="&amp;G310,"")&amp;IF(J310="true",", multiTrialSet=true",""),"")
&amp; IF(AND(H310&lt;&gt;"",ISNUMBER(H310)),", undauntedChestId=" &amp; H310,""),"")</f>
        <v>, setType=LIBSETS_SETTYPE_TRIAL</v>
      </c>
      <c r="BF310" s="21" t="str">
        <f>IF(A310&lt;&gt;"",IF(F310&lt;&gt;"Not in the game (anymore)",IF(AZ310&lt;&gt;"",", isProcSetAllowedInPvP="&amp; AZ310,"")
&amp; IF(F310&lt;&gt;"Not in the game (anymore)",
  IF(V310&lt;&gt;"",", dropMechanic={"&amp;V310&amp;IF(AB310&lt;&gt;"",","&amp;AB310,"")&amp;IF(AH310&lt;&gt;"",","&amp;AH310,"")&amp;IF(AM310&lt;&gt;"",","&amp;AM310,"")&amp;IF(AR310&lt;&gt;"",","&amp;AR310,"")&amp;IF(AW310&lt;&gt;"",","&amp;AW310,"")&amp;"}"
     &amp;IF(OR(W310&lt;&gt;"",AC310&lt;&gt;"",AI310&lt;&gt;"",AN310&lt;&gt;"",AS310&lt;&gt;"",AX310&lt;&gt;"",X310&lt;&gt;"",AD310&lt;&gt;"",AJ310&lt;&gt;"",AO310&lt;&gt;"",AT310&lt;&gt;"",AY310&lt;&gt;""),", dropMechanicDropLocationNames={"
        &amp; IF(OR(W310&lt;&gt;"",AC310&lt;&gt;"",AI310&lt;&gt;"",AN310&lt;&gt;"",AS310&lt;&gt;"",AX310&lt;&gt;""),"['en']={"&amp;IF(W310&lt;&gt;"","'"&amp;W310&amp;"',","'',")&amp;IF(AC310&lt;&gt;"","'"&amp;AC310&amp;"',","'',")&amp;IF(AI310&lt;&gt;"","'"&amp;AI310&amp;"',","'',")&amp;IF(AN310&lt;&gt;"","'"&amp;AN310&amp;"',","'',")&amp;IF(AS310&lt;&gt;"","'"&amp;AS310&amp;"',","'',")&amp;IF(AX310&lt;&gt;"","'"&amp;AX310&amp;"',","'',")&amp;"},","")
        &amp; IF(OR(X310&lt;&gt;"",AD310&lt;&gt;"",AJ310&lt;&gt;"",AO310&lt;&gt;"",AT310&lt;&gt;"",AY310&lt;&gt;""),"['de']={"&amp;IF(X310&lt;&gt;"","'"&amp;X310&amp;"',","'',")&amp;IF(AD310&lt;&gt;"","'"&amp;AD310&amp;"',","'',")&amp;IF(AJ310&lt;&gt;"","'"&amp;AJ310&amp;"',","'',")&amp;IF(AO310&lt;&gt;"","'"&amp;AO310&amp;"',","'',")&amp;IF(AT310&lt;&gt;"","'"&amp;AT310&amp;"',","'',")&amp;IF(AY310&lt;&gt;"","'"&amp;AY310&amp;"',","'',")&amp;"},","")
     &amp; "}",""),"")),""),"")</f>
        <v>, dropMechanic={LIBSETS_DROP_MECHANIC_TRIAL_BOSS}</v>
      </c>
      <c r="BG310" s="21" t="str">
        <f>IF(A310&lt;&gt;"",IF(F310&lt;&gt;"Not in the game (anymore)",
IF(OR(BA310&lt;&gt;"",BB310&lt;&gt;""),", addTooltip={" &amp; IF(BA310&lt;&gt;"","['en']='"&amp; BA310 &amp; "',","")  &amp; IF(AND(BA310&lt;&gt;"",BA310&lt;&gt;BB310), IF(BB310&lt;&gt;"","['de']='"&amp; BB310 &amp; "',",""),"") &amp; "},","")
&amp; "},"
&amp; IF(C310&lt;&gt;"",CONCATENATE(" --",C310," / ",B310,"   [",IF(R310&lt;&gt;"",R310,""),IF(AA310&lt;&gt;"",", "&amp;AA310,""),IF(AG310&lt;&gt;"",", "&amp;AG310,""),IF(AL310&lt;&gt;"",", "&amp;AL310,""),IF(AQ310&lt;&gt;"",", "&amp;AQ310,""),IF(AV310&lt;&gt;"",", "&amp;AV310,""),"]")),""),"")</f>
        <v>}, --Disciplined Slash (Perfected) / Disziplinierter Schnitt (vollendet)   [Asylum Sanctorium, Clockwork City, Clockwork City]</v>
      </c>
    </row>
    <row r="311" spans="1:59" x14ac:dyDescent="0.25">
      <c r="A311" s="12">
        <v>358</v>
      </c>
      <c r="B311" t="s">
        <v>1208</v>
      </c>
      <c r="C311" t="s">
        <v>1209</v>
      </c>
      <c r="D311" s="3">
        <f>A311</f>
        <v>358</v>
      </c>
      <c r="G311" s="8" t="s">
        <v>1481</v>
      </c>
      <c r="I311" t="s">
        <v>92</v>
      </c>
      <c r="J311" t="s">
        <v>91</v>
      </c>
      <c r="K311">
        <v>346</v>
      </c>
      <c r="L311">
        <v>346</v>
      </c>
      <c r="M311">
        <v>346</v>
      </c>
      <c r="O311" s="65" t="s">
        <v>660</v>
      </c>
      <c r="Q311" s="3">
        <f>IF(AND(G311&lt;&gt;"LIBSETS_SETTYPE_BATTLEGROUND",G311&lt;&gt;"LIBSETS_SETTYPE_SPECIAL"), IF(R311&lt;&gt;"",VLOOKUP(R311,'ESO zone constants'!$D$3:$H$10001,5,FALSE),""),"")</f>
        <v>1000</v>
      </c>
      <c r="R311" t="str">
        <f>IF(AND(O311&lt;&gt;"",NOT(ISERROR(O311))),O311,
IF(AND(P311&lt;&gt;"",ISNUMBER(P311),P311&gt;0,NOT(ISNA(P311))),VLOOKUP(P311,'ESO zone constants'!$A$3:$D$9999,4,FALSE),
IF(AND(K311&lt;&gt;"",K311&gt;0,NOT(ISERROR(K311))),VLOOKUP(K311,'ESO dumped WayshrineInfo'!$K$3:$N$9994,4,FALSE),"")))</f>
        <v>Asylum Sanctorium</v>
      </c>
      <c r="T311" s="19" t="str">
        <f>IF(AND(S311&lt;&gt;"",NOT(ISERROR(S311))),S311,IF(Q311&lt;&gt;"",IF(NOT(ISERROR(VLOOKUP(Q311,'ESO Dungeon constants'!$D$3:$H$9999,5,FALSE))),VLOOKUP(Q311,'ESO Dungeon constants'!$D$3:$I$9999,6,FALSE),VLOOKUP(Q311,'ESO zone constants'!$H$3:$K$9987,4,FALSE)),""))</f>
        <v>DLC_CLOCKWORK_CITY</v>
      </c>
      <c r="U311" s="3" t="str">
        <f>IF(T311&lt;&gt;"",VLOOKUP(T311,'LibSets constants'!$B$4:$C$1003,2,FALSE),"")</f>
        <v>Clockwork City</v>
      </c>
      <c r="V311" s="33" t="s">
        <v>3337</v>
      </c>
      <c r="Y311" s="65"/>
      <c r="Z311" s="3">
        <f>IF(AND(G311&lt;&gt;"LIBSETS_SETTYPE_BATTLEGROUND",G311&lt;&gt;"LIBSETS_SETTYPE_SPECIAL"),
IF(AND(Y311&lt;&gt;"",ISNUMBER(Y311),NOT(ISNA(Y311))),Y311,
   IF(AND(L311&lt;&gt;"",ISNUMBER(L311),L311&gt;0,NOT(ISNA(L311))),VLOOKUP(L311,'ESO dumped WayshrineInfo'!$K$3:$L$9994,2,FALSE),"")
),"")</f>
        <v>980</v>
      </c>
      <c r="AA311" t="str">
        <f>IF(AND(Z311&lt;&gt;"",ISNUMBER(Z311),NOT(ISNA(Z311))),VLOOKUP(Z311,'ESO zone constants'!$A$3:$D$9999,4,FALSE),"")</f>
        <v>Clockwork City</v>
      </c>
      <c r="AC311" s="39"/>
      <c r="AD311" s="39"/>
      <c r="AE311" s="39"/>
      <c r="AF311" s="3">
        <f>IF(AND(G311&lt;&gt;"LIBSETS_SETTYPE_BATTLEGROUND",G311&lt;&gt;"LIBSETS_SETTYPE_SPECIAL"),
IF(AND(AE311&lt;&gt;"",ISNUMBER(AE311),NOT(ISNA(AE311))),AE311,
   IF(AND(M311&lt;&gt;"",ISNUMBER(M311),M311&gt;0,NOT(ISNA(M311))),VLOOKUP(M311,'ESO dumped WayshrineInfo'!$K$3:$L$9994,2,FALSE),"")
),"")</f>
        <v>980</v>
      </c>
      <c r="AG311" t="str">
        <f>IF(AND(AF311&lt;&gt;"",ISNUMBER(AF311),NOT(ISNA(AF311))),VLOOKUP(AF311,'ESO zone constants'!$A$3:$D$9999,4,FALSE),"")</f>
        <v>Clockwork City</v>
      </c>
      <c r="AH311" s="44"/>
      <c r="AI311" s="39"/>
      <c r="AJ311" s="39"/>
      <c r="AK311" s="3" t="str">
        <f>IF(AND(G311&lt;&gt;"LIBSETS_SETTYPE_BATTLEGROUND",G311&lt;&gt;"LIBSETS_SETTYPE_SPECIAL"),IF(AL311&lt;&gt;"",VLOOKUP(AL311,'ESO zone constants'!$D$3:$H$4953,5,FALSE),""),"")</f>
        <v/>
      </c>
      <c r="AM311" s="44"/>
      <c r="AN311" s="39"/>
      <c r="AO311" s="39"/>
      <c r="AP311" s="3" t="str">
        <f>IF(AND(G311&lt;&gt;"LIBSETS_SETTYPE_BATTLEGROUND",G311&lt;&gt;"LIBSETS_SETTYPE_SPECIAL"),IF(AQ311&lt;&gt;"",VLOOKUP(AQ311,'ESO zone constants'!$D$3:$H$4953,5,FALSE),""),"")</f>
        <v/>
      </c>
      <c r="AR311" s="44"/>
      <c r="AS311" s="39"/>
      <c r="AT311" s="39"/>
      <c r="AU311" s="3" t="str">
        <f>IF(AND(G311&lt;&gt;"LIBSETS_SETTYPE_BATTLEGROUND",G311&lt;&gt;"LIBSETS_SETTYPE_SPECIAL"),IF(AV311&lt;&gt;"",VLOOKUP(AV311,'ESO zone constants'!$D$3:$H$4953,5,FALSE),""),"")</f>
        <v/>
      </c>
      <c r="AW311" s="44"/>
      <c r="AX311" s="39"/>
      <c r="AY311" s="39"/>
      <c r="AZ311" s="83" t="s">
        <v>2667</v>
      </c>
      <c r="BA311" s="83"/>
      <c r="BB311" s="83"/>
      <c r="BC311" s="21" t="str">
        <f>IF(A311="???","--","")&amp;IF(F311&lt;&gt;"Not in the game (anymore)",IF(A311&lt;&gt;"",CONCATENATE("[",A311,"] = {wayshrines={")&amp;IF(K311&lt;&gt;"",CONCATENATE(K311,","),"")&amp;IF(L311&lt;&gt;"",CONCATENATE(L311,","),"")&amp;IF(M311&lt;&gt;"",CONCATENATE(M311,","),"")&amp;CONCATENATE("}")&amp;IF(VALUE(N311)&gt;0,CONCATENATE(", traitsNeeded=",N311),"")&amp;CONCATENATE(", dlcId=",IF(T311&lt;&gt;"",T311,"DLC_BASE_GAME")),""),"")</f>
        <v>[358] = {wayshrines={346,346,346,}, dlcId=DLC_CLOCKWORK_CITY</v>
      </c>
      <c r="BD311" s="21" t="str">
        <f>IF(F311&lt;&gt;"Not in the game (anymore)",IF(A311&lt;&gt;"",IF(Q311&lt;&gt;"",CONCATENATE(", zoneIds={",Q311),"")&amp;IF(Z311&lt;&gt;"",CONCATENATE(",",Z311),"")&amp;IF(AF311&lt;&gt;"",CONCATENATE(",",AF311),"")&amp;IF(AK311&lt;&gt;"",CONCATENATE(",",AK311),"")&amp;IF(AP311&lt;&gt;"",CONCATENATE(",",AP311),"")&amp;IF(AU311&lt;&gt;"",CONCATENATE(",",AU311),"")&amp;IF(Q311&lt;&gt;"",CONCATENATE("}",""),"")&amp;IF(OR(I311="true",I311="false",I311&lt;&gt;""), CONCATENATE(", veteran=", I311), ""),""),"")</f>
        <v>, zoneIds={1000,980,980}, veteran=true</v>
      </c>
      <c r="BE311" s="21" t="str">
        <f>IF(A311&lt;&gt;"",IF(F311&lt;&gt;"Not in the game (anymore)",IF(A311&lt;&gt;"",", setType="&amp;G311,"")&amp;IF(J311="true",", multiTrialSet=true",""),"")
&amp; IF(AND(H311&lt;&gt;"",ISNUMBER(H311)),", undauntedChestId=" &amp; H311,""),"")</f>
        <v>, setType=LIBSETS_SETTYPE_TRIAL</v>
      </c>
      <c r="BF311" s="21" t="str">
        <f>IF(A311&lt;&gt;"",IF(F311&lt;&gt;"Not in the game (anymore)",IF(AZ311&lt;&gt;"",", isProcSetAllowedInPvP="&amp; AZ311,"")
&amp; IF(F311&lt;&gt;"Not in the game (anymore)",
  IF(V311&lt;&gt;"",", dropMechanic={"&amp;V311&amp;IF(AB311&lt;&gt;"",","&amp;AB311,"")&amp;IF(AH311&lt;&gt;"",","&amp;AH311,"")&amp;IF(AM311&lt;&gt;"",","&amp;AM311,"")&amp;IF(AR311&lt;&gt;"",","&amp;AR311,"")&amp;IF(AW311&lt;&gt;"",","&amp;AW311,"")&amp;"}"
     &amp;IF(OR(W311&lt;&gt;"",AC311&lt;&gt;"",AI311&lt;&gt;"",AN311&lt;&gt;"",AS311&lt;&gt;"",AX311&lt;&gt;"",X311&lt;&gt;"",AD311&lt;&gt;"",AJ311&lt;&gt;"",AO311&lt;&gt;"",AT311&lt;&gt;"",AY311&lt;&gt;""),", dropMechanicDropLocationNames={"
        &amp; IF(OR(W311&lt;&gt;"",AC311&lt;&gt;"",AI311&lt;&gt;"",AN311&lt;&gt;"",AS311&lt;&gt;"",AX311&lt;&gt;""),"['en']={"&amp;IF(W311&lt;&gt;"","'"&amp;W311&amp;"',","'',")&amp;IF(AC311&lt;&gt;"","'"&amp;AC311&amp;"',","'',")&amp;IF(AI311&lt;&gt;"","'"&amp;AI311&amp;"',","'',")&amp;IF(AN311&lt;&gt;"","'"&amp;AN311&amp;"',","'',")&amp;IF(AS311&lt;&gt;"","'"&amp;AS311&amp;"',","'',")&amp;IF(AX311&lt;&gt;"","'"&amp;AX311&amp;"',","'',")&amp;"},","")
        &amp; IF(OR(X311&lt;&gt;"",AD311&lt;&gt;"",AJ311&lt;&gt;"",AO311&lt;&gt;"",AT311&lt;&gt;"",AY311&lt;&gt;""),"['de']={"&amp;IF(X311&lt;&gt;"","'"&amp;X311&amp;"',","'',")&amp;IF(AD311&lt;&gt;"","'"&amp;AD311&amp;"',","'',")&amp;IF(AJ311&lt;&gt;"","'"&amp;AJ311&amp;"',","'',")&amp;IF(AO311&lt;&gt;"","'"&amp;AO311&amp;"',","'',")&amp;IF(AT311&lt;&gt;"","'"&amp;AT311&amp;"',","'',")&amp;IF(AY311&lt;&gt;"","'"&amp;AY311&amp;"',","'',")&amp;"},","")
     &amp; "}",""),"")),""),"")</f>
        <v>, dropMechanic={LIBSETS_DROP_MECHANIC_TRIAL_BOSS}</v>
      </c>
      <c r="BG311" s="21" t="str">
        <f>IF(A311&lt;&gt;"",IF(F311&lt;&gt;"Not in the game (anymore)",
IF(OR(BA311&lt;&gt;"",BB311&lt;&gt;""),", addTooltip={" &amp; IF(BA311&lt;&gt;"","['en']='"&amp; BA311 &amp; "',","")  &amp; IF(AND(BA311&lt;&gt;"",BA311&lt;&gt;BB311), IF(BB311&lt;&gt;"","['de']='"&amp; BB311 &amp; "',",""),"") &amp; "},","")
&amp; "},"
&amp; IF(C311&lt;&gt;"",CONCATENATE(" --",C311," / ",B311,"   [",IF(R311&lt;&gt;"",R311,""),IF(AA311&lt;&gt;"",", "&amp;AA311,""),IF(AG311&lt;&gt;"",", "&amp;AG311,""),IF(AL311&lt;&gt;"",", "&amp;AL311,""),IF(AQ311&lt;&gt;"",", "&amp;AQ311,""),IF(AV311&lt;&gt;"",", "&amp;AV311,""),"]")),""),"")</f>
        <v>}, --Defensive Position (Perfected) / Defensive Position (vollendet)   [Asylum Sanctorium, Clockwork City, Clockwork City]</v>
      </c>
    </row>
    <row r="312" spans="1:59" x14ac:dyDescent="0.25">
      <c r="A312" s="12">
        <v>359</v>
      </c>
      <c r="B312" t="s">
        <v>1210</v>
      </c>
      <c r="C312" t="s">
        <v>1211</v>
      </c>
      <c r="D312" s="3">
        <f>A312</f>
        <v>359</v>
      </c>
      <c r="E312" s="42"/>
      <c r="G312" s="8" t="s">
        <v>1481</v>
      </c>
      <c r="I312" t="s">
        <v>92</v>
      </c>
      <c r="J312" t="s">
        <v>91</v>
      </c>
      <c r="K312">
        <v>346</v>
      </c>
      <c r="L312">
        <v>346</v>
      </c>
      <c r="M312">
        <v>346</v>
      </c>
      <c r="O312" s="65" t="s">
        <v>660</v>
      </c>
      <c r="Q312" s="3">
        <f>IF(AND(G312&lt;&gt;"LIBSETS_SETTYPE_BATTLEGROUND",G312&lt;&gt;"LIBSETS_SETTYPE_SPECIAL"), IF(R312&lt;&gt;"",VLOOKUP(R312,'ESO zone constants'!$D$3:$H$10001,5,FALSE),""),"")</f>
        <v>1000</v>
      </c>
      <c r="R312" t="str">
        <f>IF(AND(O312&lt;&gt;"",NOT(ISERROR(O312))),O312,
IF(AND(P312&lt;&gt;"",ISNUMBER(P312),P312&gt;0,NOT(ISNA(P312))),VLOOKUP(P312,'ESO zone constants'!$A$3:$D$9999,4,FALSE),
IF(AND(K312&lt;&gt;"",K312&gt;0,NOT(ISERROR(K312))),VLOOKUP(K312,'ESO dumped WayshrineInfo'!$K$3:$N$9994,4,FALSE),"")))</f>
        <v>Asylum Sanctorium</v>
      </c>
      <c r="T312" s="19" t="str">
        <f>IF(AND(S312&lt;&gt;"",NOT(ISERROR(S312))),S312,IF(Q312&lt;&gt;"",IF(NOT(ISERROR(VLOOKUP(Q312,'ESO Dungeon constants'!$D$3:$H$9999,5,FALSE))),VLOOKUP(Q312,'ESO Dungeon constants'!$D$3:$I$9999,6,FALSE),VLOOKUP(Q312,'ESO zone constants'!$H$3:$K$9987,4,FALSE)),""))</f>
        <v>DLC_CLOCKWORK_CITY</v>
      </c>
      <c r="U312" s="3" t="str">
        <f>IF(T312&lt;&gt;"",VLOOKUP(T312,'LibSets constants'!$B$4:$C$1003,2,FALSE),"")</f>
        <v>Clockwork City</v>
      </c>
      <c r="V312" s="33" t="s">
        <v>3337</v>
      </c>
      <c r="Y312" s="65"/>
      <c r="Z312" s="3">
        <f>IF(AND(G312&lt;&gt;"LIBSETS_SETTYPE_BATTLEGROUND",G312&lt;&gt;"LIBSETS_SETTYPE_SPECIAL"),
IF(AND(Y312&lt;&gt;"",ISNUMBER(Y312),NOT(ISNA(Y312))),Y312,
   IF(AND(L312&lt;&gt;"",ISNUMBER(L312),L312&gt;0,NOT(ISNA(L312))),VLOOKUP(L312,'ESO dumped WayshrineInfo'!$K$3:$L$9994,2,FALSE),"")
),"")</f>
        <v>980</v>
      </c>
      <c r="AA312" t="str">
        <f>IF(AND(Z312&lt;&gt;"",ISNUMBER(Z312),NOT(ISNA(Z312))),VLOOKUP(Z312,'ESO zone constants'!$A$3:$D$9999,4,FALSE),"")</f>
        <v>Clockwork City</v>
      </c>
      <c r="AC312" s="39"/>
      <c r="AD312" s="39"/>
      <c r="AE312" s="39"/>
      <c r="AF312" s="3">
        <f>IF(AND(G312&lt;&gt;"LIBSETS_SETTYPE_BATTLEGROUND",G312&lt;&gt;"LIBSETS_SETTYPE_SPECIAL"),
IF(AND(AE312&lt;&gt;"",ISNUMBER(AE312),NOT(ISNA(AE312))),AE312,
   IF(AND(M312&lt;&gt;"",ISNUMBER(M312),M312&gt;0,NOT(ISNA(M312))),VLOOKUP(M312,'ESO dumped WayshrineInfo'!$K$3:$L$9994,2,FALSE),"")
),"")</f>
        <v>980</v>
      </c>
      <c r="AG312" t="str">
        <f>IF(AND(AF312&lt;&gt;"",ISNUMBER(AF312),NOT(ISNA(AF312))),VLOOKUP(AF312,'ESO zone constants'!$A$3:$D$9999,4,FALSE),"")</f>
        <v>Clockwork City</v>
      </c>
      <c r="AH312" s="44"/>
      <c r="AI312" s="39"/>
      <c r="AJ312" s="39"/>
      <c r="AK312" s="3" t="str">
        <f>IF(AND(G312&lt;&gt;"LIBSETS_SETTYPE_BATTLEGROUND",G312&lt;&gt;"LIBSETS_SETTYPE_SPECIAL"),IF(AL312&lt;&gt;"",VLOOKUP(AL312,'ESO zone constants'!$D$3:$H$4953,5,FALSE),""),"")</f>
        <v/>
      </c>
      <c r="AM312" s="44"/>
      <c r="AN312" s="39"/>
      <c r="AO312" s="39"/>
      <c r="AP312" s="3" t="str">
        <f>IF(AND(G312&lt;&gt;"LIBSETS_SETTYPE_BATTLEGROUND",G312&lt;&gt;"LIBSETS_SETTYPE_SPECIAL"),IF(AQ312&lt;&gt;"",VLOOKUP(AQ312,'ESO zone constants'!$D$3:$H$4953,5,FALSE),""),"")</f>
        <v/>
      </c>
      <c r="AR312" s="44"/>
      <c r="AS312" s="39"/>
      <c r="AT312" s="39"/>
      <c r="AU312" s="3" t="str">
        <f>IF(AND(G312&lt;&gt;"LIBSETS_SETTYPE_BATTLEGROUND",G312&lt;&gt;"LIBSETS_SETTYPE_SPECIAL"),IF(AV312&lt;&gt;"",VLOOKUP(AV312,'ESO zone constants'!$D$3:$H$4953,5,FALSE),""),"")</f>
        <v/>
      </c>
      <c r="AW312" s="44"/>
      <c r="AX312" s="39"/>
      <c r="AY312" s="39"/>
      <c r="AZ312" s="83" t="s">
        <v>2667</v>
      </c>
      <c r="BA312" s="83"/>
      <c r="BB312" s="83"/>
      <c r="BC312" s="21" t="str">
        <f>IF(A312="???","--","")&amp;IF(F312&lt;&gt;"Not in the game (anymore)",IF(A312&lt;&gt;"",CONCATENATE("[",A312,"] = {wayshrines={")&amp;IF(K312&lt;&gt;"",CONCATENATE(K312,","),"")&amp;IF(L312&lt;&gt;"",CONCATENATE(L312,","),"")&amp;IF(M312&lt;&gt;"",CONCATENATE(M312,","),"")&amp;CONCATENATE("}")&amp;IF(VALUE(N312)&gt;0,CONCATENATE(", traitsNeeded=",N312),"")&amp;CONCATENATE(", dlcId=",IF(T312&lt;&gt;"",T312,"DLC_BASE_GAME")),""),"")</f>
        <v>[359] = {wayshrines={346,346,346,}, dlcId=DLC_CLOCKWORK_CITY</v>
      </c>
      <c r="BD312" s="21" t="str">
        <f>IF(F312&lt;&gt;"Not in the game (anymore)",IF(A312&lt;&gt;"",IF(Q312&lt;&gt;"",CONCATENATE(", zoneIds={",Q312),"")&amp;IF(Z312&lt;&gt;"",CONCATENATE(",",Z312),"")&amp;IF(AF312&lt;&gt;"",CONCATENATE(",",AF312),"")&amp;IF(AK312&lt;&gt;"",CONCATENATE(",",AK312),"")&amp;IF(AP312&lt;&gt;"",CONCATENATE(",",AP312),"")&amp;IF(AU312&lt;&gt;"",CONCATENATE(",",AU312),"")&amp;IF(Q312&lt;&gt;"",CONCATENATE("}",""),"")&amp;IF(OR(I312="true",I312="false",I312&lt;&gt;""), CONCATENATE(", veteran=", I312), ""),""),"")</f>
        <v>, zoneIds={1000,980,980}, veteran=true</v>
      </c>
      <c r="BE312" s="21" t="str">
        <f>IF(A312&lt;&gt;"",IF(F312&lt;&gt;"Not in the game (anymore)",IF(A312&lt;&gt;"",", setType="&amp;G312,"")&amp;IF(J312="true",", multiTrialSet=true",""),"")
&amp; IF(AND(H312&lt;&gt;"",ISNUMBER(H312)),", undauntedChestId=" &amp; H312,""),"")</f>
        <v>, setType=LIBSETS_SETTYPE_TRIAL</v>
      </c>
      <c r="BF312" s="21" t="str">
        <f>IF(A312&lt;&gt;"",IF(F312&lt;&gt;"Not in the game (anymore)",IF(AZ312&lt;&gt;"",", isProcSetAllowedInPvP="&amp; AZ312,"")
&amp; IF(F312&lt;&gt;"Not in the game (anymore)",
  IF(V312&lt;&gt;"",", dropMechanic={"&amp;V312&amp;IF(AB312&lt;&gt;"",","&amp;AB312,"")&amp;IF(AH312&lt;&gt;"",","&amp;AH312,"")&amp;IF(AM312&lt;&gt;"",","&amp;AM312,"")&amp;IF(AR312&lt;&gt;"",","&amp;AR312,"")&amp;IF(AW312&lt;&gt;"",","&amp;AW312,"")&amp;"}"
     &amp;IF(OR(W312&lt;&gt;"",AC312&lt;&gt;"",AI312&lt;&gt;"",AN312&lt;&gt;"",AS312&lt;&gt;"",AX312&lt;&gt;"",X312&lt;&gt;"",AD312&lt;&gt;"",AJ312&lt;&gt;"",AO312&lt;&gt;"",AT312&lt;&gt;"",AY312&lt;&gt;""),", dropMechanicDropLocationNames={"
        &amp; IF(OR(W312&lt;&gt;"",AC312&lt;&gt;"",AI312&lt;&gt;"",AN312&lt;&gt;"",AS312&lt;&gt;"",AX312&lt;&gt;""),"['en']={"&amp;IF(W312&lt;&gt;"","'"&amp;W312&amp;"',","'',")&amp;IF(AC312&lt;&gt;"","'"&amp;AC312&amp;"',","'',")&amp;IF(AI312&lt;&gt;"","'"&amp;AI312&amp;"',","'',")&amp;IF(AN312&lt;&gt;"","'"&amp;AN312&amp;"',","'',")&amp;IF(AS312&lt;&gt;"","'"&amp;AS312&amp;"',","'',")&amp;IF(AX312&lt;&gt;"","'"&amp;AX312&amp;"',","'',")&amp;"},","")
        &amp; IF(OR(X312&lt;&gt;"",AD312&lt;&gt;"",AJ312&lt;&gt;"",AO312&lt;&gt;"",AT312&lt;&gt;"",AY312&lt;&gt;""),"['de']={"&amp;IF(X312&lt;&gt;"","'"&amp;X312&amp;"',","'',")&amp;IF(AD312&lt;&gt;"","'"&amp;AD312&amp;"',","'',")&amp;IF(AJ312&lt;&gt;"","'"&amp;AJ312&amp;"',","'',")&amp;IF(AO312&lt;&gt;"","'"&amp;AO312&amp;"',","'',")&amp;IF(AT312&lt;&gt;"","'"&amp;AT312&amp;"',","'',")&amp;IF(AY312&lt;&gt;"","'"&amp;AY312&amp;"',","'',")&amp;"},","")
     &amp; "}",""),"")),""),"")</f>
        <v>, dropMechanic={LIBSETS_DROP_MECHANIC_TRIAL_BOSS}</v>
      </c>
      <c r="BG312" s="21" t="str">
        <f>IF(A312&lt;&gt;"",IF(F312&lt;&gt;"Not in the game (anymore)",
IF(OR(BA312&lt;&gt;"",BB312&lt;&gt;""),", addTooltip={" &amp; IF(BA312&lt;&gt;"","['en']='"&amp; BA312 &amp; "',","")  &amp; IF(AND(BA312&lt;&gt;"",BA312&lt;&gt;BB312), IF(BB312&lt;&gt;"","['de']='"&amp; BB312 &amp; "',",""),"") &amp; "},","")
&amp; "},"
&amp; IF(C312&lt;&gt;"",CONCATENATE(" --",C312," / ",B312,"   [",IF(R312&lt;&gt;"",R312,""),IF(AA312&lt;&gt;"",", "&amp;AA312,""),IF(AG312&lt;&gt;"",", "&amp;AG312,""),IF(AL312&lt;&gt;"",", "&amp;AL312,""),IF(AQ312&lt;&gt;"",", "&amp;AQ312,""),IF(AV312&lt;&gt;"",", "&amp;AV312,""),"]")),""),"")</f>
        <v>}, --Chaotic Whirlwind (Perfected) / Chaotischer Wirbelwind (vollendet)   [Asylum Sanctorium, Clockwork City, Clockwork City]</v>
      </c>
    </row>
    <row r="313" spans="1:59" x14ac:dyDescent="0.25">
      <c r="A313" s="12">
        <v>360</v>
      </c>
      <c r="B313" t="s">
        <v>1212</v>
      </c>
      <c r="C313" t="s">
        <v>1213</v>
      </c>
      <c r="D313" s="3">
        <f>A313</f>
        <v>360</v>
      </c>
      <c r="G313" s="8" t="s">
        <v>1481</v>
      </c>
      <c r="I313" t="s">
        <v>92</v>
      </c>
      <c r="J313" t="s">
        <v>91</v>
      </c>
      <c r="K313">
        <v>346</v>
      </c>
      <c r="L313">
        <v>346</v>
      </c>
      <c r="M313">
        <v>346</v>
      </c>
      <c r="O313" s="65" t="s">
        <v>660</v>
      </c>
      <c r="Q313" s="3">
        <f>IF(AND(G313&lt;&gt;"LIBSETS_SETTYPE_BATTLEGROUND",G313&lt;&gt;"LIBSETS_SETTYPE_SPECIAL"), IF(R313&lt;&gt;"",VLOOKUP(R313,'ESO zone constants'!$D$3:$H$10001,5,FALSE),""),"")</f>
        <v>1000</v>
      </c>
      <c r="R313" t="str">
        <f>IF(AND(O313&lt;&gt;"",NOT(ISERROR(O313))),O313,
IF(AND(P313&lt;&gt;"",ISNUMBER(P313),P313&gt;0,NOT(ISNA(P313))),VLOOKUP(P313,'ESO zone constants'!$A$3:$D$9999,4,FALSE),
IF(AND(K313&lt;&gt;"",K313&gt;0,NOT(ISERROR(K313))),VLOOKUP(K313,'ESO dumped WayshrineInfo'!$K$3:$N$9994,4,FALSE),"")))</f>
        <v>Asylum Sanctorium</v>
      </c>
      <c r="T313" s="19" t="str">
        <f>IF(AND(S313&lt;&gt;"",NOT(ISERROR(S313))),S313,IF(Q313&lt;&gt;"",IF(NOT(ISERROR(VLOOKUP(Q313,'ESO Dungeon constants'!$D$3:$H$9999,5,FALSE))),VLOOKUP(Q313,'ESO Dungeon constants'!$D$3:$I$9999,6,FALSE),VLOOKUP(Q313,'ESO zone constants'!$H$3:$K$9987,4,FALSE)),""))</f>
        <v>DLC_CLOCKWORK_CITY</v>
      </c>
      <c r="U313" s="3" t="str">
        <f>IF(T313&lt;&gt;"",VLOOKUP(T313,'LibSets constants'!$B$4:$C$1003,2,FALSE),"")</f>
        <v>Clockwork City</v>
      </c>
      <c r="V313" s="33" t="s">
        <v>3337</v>
      </c>
      <c r="Y313" s="65"/>
      <c r="Z313" s="3">
        <f>IF(AND(G313&lt;&gt;"LIBSETS_SETTYPE_BATTLEGROUND",G313&lt;&gt;"LIBSETS_SETTYPE_SPECIAL"),
IF(AND(Y313&lt;&gt;"",ISNUMBER(Y313),NOT(ISNA(Y313))),Y313,
   IF(AND(L313&lt;&gt;"",ISNUMBER(L313),L313&gt;0,NOT(ISNA(L313))),VLOOKUP(L313,'ESO dumped WayshrineInfo'!$K$3:$L$9994,2,FALSE),"")
),"")</f>
        <v>980</v>
      </c>
      <c r="AA313" t="str">
        <f>IF(AND(Z313&lt;&gt;"",ISNUMBER(Z313),NOT(ISNA(Z313))),VLOOKUP(Z313,'ESO zone constants'!$A$3:$D$9999,4,FALSE),"")</f>
        <v>Clockwork City</v>
      </c>
      <c r="AC313" s="39"/>
      <c r="AD313" s="39"/>
      <c r="AE313" s="39"/>
      <c r="AF313" s="3">
        <f>IF(AND(G313&lt;&gt;"LIBSETS_SETTYPE_BATTLEGROUND",G313&lt;&gt;"LIBSETS_SETTYPE_SPECIAL"),
IF(AND(AE313&lt;&gt;"",ISNUMBER(AE313),NOT(ISNA(AE313))),AE313,
   IF(AND(M313&lt;&gt;"",ISNUMBER(M313),M313&gt;0,NOT(ISNA(M313))),VLOOKUP(M313,'ESO dumped WayshrineInfo'!$K$3:$L$9994,2,FALSE),"")
),"")</f>
        <v>980</v>
      </c>
      <c r="AG313" t="str">
        <f>IF(AND(AF313&lt;&gt;"",ISNUMBER(AF313),NOT(ISNA(AF313))),VLOOKUP(AF313,'ESO zone constants'!$A$3:$D$9999,4,FALSE),"")</f>
        <v>Clockwork City</v>
      </c>
      <c r="AH313" s="44"/>
      <c r="AI313" s="39"/>
      <c r="AJ313" s="39"/>
      <c r="AK313" s="3" t="str">
        <f>IF(AND(G313&lt;&gt;"LIBSETS_SETTYPE_BATTLEGROUND",G313&lt;&gt;"LIBSETS_SETTYPE_SPECIAL"),IF(AL313&lt;&gt;"",VLOOKUP(AL313,'ESO zone constants'!$D$3:$H$4953,5,FALSE),""),"")</f>
        <v/>
      </c>
      <c r="AM313" s="44"/>
      <c r="AN313" s="39"/>
      <c r="AO313" s="39"/>
      <c r="AP313" s="3" t="str">
        <f>IF(AND(G313&lt;&gt;"LIBSETS_SETTYPE_BATTLEGROUND",G313&lt;&gt;"LIBSETS_SETTYPE_SPECIAL"),IF(AQ313&lt;&gt;"",VLOOKUP(AQ313,'ESO zone constants'!$D$3:$H$4953,5,FALSE),""),"")</f>
        <v/>
      </c>
      <c r="AR313" s="44"/>
      <c r="AS313" s="39"/>
      <c r="AT313" s="39"/>
      <c r="AU313" s="3" t="str">
        <f>IF(AND(G313&lt;&gt;"LIBSETS_SETTYPE_BATTLEGROUND",G313&lt;&gt;"LIBSETS_SETTYPE_SPECIAL"),IF(AV313&lt;&gt;"",VLOOKUP(AV313,'ESO zone constants'!$D$3:$H$4953,5,FALSE),""),"")</f>
        <v/>
      </c>
      <c r="AW313" s="44"/>
      <c r="AX313" s="39"/>
      <c r="AY313" s="39"/>
      <c r="AZ313" s="83" t="s">
        <v>2667</v>
      </c>
      <c r="BA313" s="83"/>
      <c r="BB313" s="83"/>
      <c r="BC313" s="21" t="str">
        <f>IF(A313="???","--","")&amp;IF(F313&lt;&gt;"Not in the game (anymore)",IF(A313&lt;&gt;"",CONCATENATE("[",A313,"] = {wayshrines={")&amp;IF(K313&lt;&gt;"",CONCATENATE(K313,","),"")&amp;IF(L313&lt;&gt;"",CONCATENATE(L313,","),"")&amp;IF(M313&lt;&gt;"",CONCATENATE(M313,","),"")&amp;CONCATENATE("}")&amp;IF(VALUE(N313)&gt;0,CONCATENATE(", traitsNeeded=",N313),"")&amp;CONCATENATE(", dlcId=",IF(T313&lt;&gt;"",T313,"DLC_BASE_GAME")),""),"")</f>
        <v>[360] = {wayshrines={346,346,346,}, dlcId=DLC_CLOCKWORK_CITY</v>
      </c>
      <c r="BD313" s="21" t="str">
        <f>IF(F313&lt;&gt;"Not in the game (anymore)",IF(A313&lt;&gt;"",IF(Q313&lt;&gt;"",CONCATENATE(", zoneIds={",Q313),"")&amp;IF(Z313&lt;&gt;"",CONCATENATE(",",Z313),"")&amp;IF(AF313&lt;&gt;"",CONCATENATE(",",AF313),"")&amp;IF(AK313&lt;&gt;"",CONCATENATE(",",AK313),"")&amp;IF(AP313&lt;&gt;"",CONCATENATE(",",AP313),"")&amp;IF(AU313&lt;&gt;"",CONCATENATE(",",AU313),"")&amp;IF(Q313&lt;&gt;"",CONCATENATE("}",""),"")&amp;IF(OR(I313="true",I313="false",I313&lt;&gt;""), CONCATENATE(", veteran=", I313), ""),""),"")</f>
        <v>, zoneIds={1000,980,980}, veteran=true</v>
      </c>
      <c r="BE313" s="21" t="str">
        <f>IF(A313&lt;&gt;"",IF(F313&lt;&gt;"Not in the game (anymore)",IF(A313&lt;&gt;"",", setType="&amp;G313,"")&amp;IF(J313="true",", multiTrialSet=true",""),"")
&amp; IF(AND(H313&lt;&gt;"",ISNUMBER(H313)),", undauntedChestId=" &amp; H313,""),"")</f>
        <v>, setType=LIBSETS_SETTYPE_TRIAL</v>
      </c>
      <c r="BF313" s="21" t="str">
        <f>IF(A313&lt;&gt;"",IF(F313&lt;&gt;"Not in the game (anymore)",IF(AZ313&lt;&gt;"",", isProcSetAllowedInPvP="&amp; AZ313,"")
&amp; IF(F313&lt;&gt;"Not in the game (anymore)",
  IF(V313&lt;&gt;"",", dropMechanic={"&amp;V313&amp;IF(AB313&lt;&gt;"",","&amp;AB313,"")&amp;IF(AH313&lt;&gt;"",","&amp;AH313,"")&amp;IF(AM313&lt;&gt;"",","&amp;AM313,"")&amp;IF(AR313&lt;&gt;"",","&amp;AR313,"")&amp;IF(AW313&lt;&gt;"",","&amp;AW313,"")&amp;"}"
     &amp;IF(OR(W313&lt;&gt;"",AC313&lt;&gt;"",AI313&lt;&gt;"",AN313&lt;&gt;"",AS313&lt;&gt;"",AX313&lt;&gt;"",X313&lt;&gt;"",AD313&lt;&gt;"",AJ313&lt;&gt;"",AO313&lt;&gt;"",AT313&lt;&gt;"",AY313&lt;&gt;""),", dropMechanicDropLocationNames={"
        &amp; IF(OR(W313&lt;&gt;"",AC313&lt;&gt;"",AI313&lt;&gt;"",AN313&lt;&gt;"",AS313&lt;&gt;"",AX313&lt;&gt;""),"['en']={"&amp;IF(W313&lt;&gt;"","'"&amp;W313&amp;"',","'',")&amp;IF(AC313&lt;&gt;"","'"&amp;AC313&amp;"',","'',")&amp;IF(AI313&lt;&gt;"","'"&amp;AI313&amp;"',","'',")&amp;IF(AN313&lt;&gt;"","'"&amp;AN313&amp;"',","'',")&amp;IF(AS313&lt;&gt;"","'"&amp;AS313&amp;"',","'',")&amp;IF(AX313&lt;&gt;"","'"&amp;AX313&amp;"',","'',")&amp;"},","")
        &amp; IF(OR(X313&lt;&gt;"",AD313&lt;&gt;"",AJ313&lt;&gt;"",AO313&lt;&gt;"",AT313&lt;&gt;"",AY313&lt;&gt;""),"['de']={"&amp;IF(X313&lt;&gt;"","'"&amp;X313&amp;"',","'',")&amp;IF(AD313&lt;&gt;"","'"&amp;AD313&amp;"',","'',")&amp;IF(AJ313&lt;&gt;"","'"&amp;AJ313&amp;"',","'',")&amp;IF(AO313&lt;&gt;"","'"&amp;AO313&amp;"',","'',")&amp;IF(AT313&lt;&gt;"","'"&amp;AT313&amp;"',","'',")&amp;IF(AY313&lt;&gt;"","'"&amp;AY313&amp;"',","'',")&amp;"},","")
     &amp; "}",""),"")),""),"")</f>
        <v>, dropMechanic={LIBSETS_DROP_MECHANIC_TRIAL_BOSS}</v>
      </c>
      <c r="BG313" s="21" t="str">
        <f>IF(A313&lt;&gt;"",IF(F313&lt;&gt;"Not in the game (anymore)",
IF(OR(BA313&lt;&gt;"",BB313&lt;&gt;""),", addTooltip={" &amp; IF(BA313&lt;&gt;"","['en']='"&amp; BA313 &amp; "',","")  &amp; IF(AND(BA313&lt;&gt;"",BA313&lt;&gt;BB313), IF(BB313&lt;&gt;"","['de']='"&amp; BB313 &amp; "',",""),"") &amp; "},","")
&amp; "},"
&amp; IF(C313&lt;&gt;"",CONCATENATE(" --",C313," / ",B313,"   [",IF(R313&lt;&gt;"",R313,""),IF(AA313&lt;&gt;"",", "&amp;AA313,""),IF(AG313&lt;&gt;"",", "&amp;AG313,""),IF(AL313&lt;&gt;"",", "&amp;AL313,""),IF(AQ313&lt;&gt;"",", "&amp;AQ313,""),IF(AV313&lt;&gt;"",", "&amp;AV313,""),"]")),""),"")</f>
        <v>}, --Piercing Spray (Perfected) / Durchdringende Salve (vollendet)   [Asylum Sanctorium, Clockwork City, Clockwork City]</v>
      </c>
    </row>
    <row r="314" spans="1:59" x14ac:dyDescent="0.25">
      <c r="A314" s="12">
        <v>361</v>
      </c>
      <c r="B314" t="s">
        <v>1214</v>
      </c>
      <c r="C314" t="s">
        <v>1215</v>
      </c>
      <c r="D314" s="3">
        <f>A314</f>
        <v>361</v>
      </c>
      <c r="G314" s="8" t="s">
        <v>1481</v>
      </c>
      <c r="I314" t="s">
        <v>92</v>
      </c>
      <c r="J314" t="s">
        <v>91</v>
      </c>
      <c r="K314">
        <v>346</v>
      </c>
      <c r="L314">
        <v>346</v>
      </c>
      <c r="M314">
        <v>346</v>
      </c>
      <c r="O314" s="65" t="s">
        <v>660</v>
      </c>
      <c r="Q314" s="3">
        <f>IF(AND(G314&lt;&gt;"LIBSETS_SETTYPE_BATTLEGROUND",G314&lt;&gt;"LIBSETS_SETTYPE_SPECIAL"), IF(R314&lt;&gt;"",VLOOKUP(R314,'ESO zone constants'!$D$3:$H$10001,5,FALSE),""),"")</f>
        <v>1000</v>
      </c>
      <c r="R314" t="str">
        <f>IF(AND(O314&lt;&gt;"",NOT(ISERROR(O314))),O314,
IF(AND(P314&lt;&gt;"",ISNUMBER(P314),P314&gt;0,NOT(ISNA(P314))),VLOOKUP(P314,'ESO zone constants'!$A$3:$D$9999,4,FALSE),
IF(AND(K314&lt;&gt;"",K314&gt;0,NOT(ISERROR(K314))),VLOOKUP(K314,'ESO dumped WayshrineInfo'!$K$3:$N$9994,4,FALSE),"")))</f>
        <v>Asylum Sanctorium</v>
      </c>
      <c r="T314" s="19" t="str">
        <f>IF(AND(S314&lt;&gt;"",NOT(ISERROR(S314))),S314,IF(Q314&lt;&gt;"",IF(NOT(ISERROR(VLOOKUP(Q314,'ESO Dungeon constants'!$D$3:$H$9999,5,FALSE))),VLOOKUP(Q314,'ESO Dungeon constants'!$D$3:$I$9999,6,FALSE),VLOOKUP(Q314,'ESO zone constants'!$H$3:$K$9987,4,FALSE)),""))</f>
        <v>DLC_CLOCKWORK_CITY</v>
      </c>
      <c r="U314" s="3" t="str">
        <f>IF(T314&lt;&gt;"",VLOOKUP(T314,'LibSets constants'!$B$4:$C$1003,2,FALSE),"")</f>
        <v>Clockwork City</v>
      </c>
      <c r="V314" s="33" t="s">
        <v>3337</v>
      </c>
      <c r="Y314" s="65"/>
      <c r="Z314" s="3">
        <f>IF(AND(G314&lt;&gt;"LIBSETS_SETTYPE_BATTLEGROUND",G314&lt;&gt;"LIBSETS_SETTYPE_SPECIAL"),
IF(AND(Y314&lt;&gt;"",ISNUMBER(Y314),NOT(ISNA(Y314))),Y314,
   IF(AND(L314&lt;&gt;"",ISNUMBER(L314),L314&gt;0,NOT(ISNA(L314))),VLOOKUP(L314,'ESO dumped WayshrineInfo'!$K$3:$L$9994,2,FALSE),"")
),"")</f>
        <v>980</v>
      </c>
      <c r="AA314" t="str">
        <f>IF(AND(Z314&lt;&gt;"",ISNUMBER(Z314),NOT(ISNA(Z314))),VLOOKUP(Z314,'ESO zone constants'!$A$3:$D$9999,4,FALSE),"")</f>
        <v>Clockwork City</v>
      </c>
      <c r="AC314" s="39"/>
      <c r="AD314" s="39"/>
      <c r="AE314" s="39"/>
      <c r="AF314" s="3">
        <f>IF(AND(G314&lt;&gt;"LIBSETS_SETTYPE_BATTLEGROUND",G314&lt;&gt;"LIBSETS_SETTYPE_SPECIAL"),
IF(AND(AE314&lt;&gt;"",ISNUMBER(AE314),NOT(ISNA(AE314))),AE314,
   IF(AND(M314&lt;&gt;"",ISNUMBER(M314),M314&gt;0,NOT(ISNA(M314))),VLOOKUP(M314,'ESO dumped WayshrineInfo'!$K$3:$L$9994,2,FALSE),"")
),"")</f>
        <v>980</v>
      </c>
      <c r="AG314" t="str">
        <f>IF(AND(AF314&lt;&gt;"",ISNUMBER(AF314),NOT(ISNA(AF314))),VLOOKUP(AF314,'ESO zone constants'!$A$3:$D$9999,4,FALSE),"")</f>
        <v>Clockwork City</v>
      </c>
      <c r="AH314" s="44"/>
      <c r="AI314" s="39"/>
      <c r="AJ314" s="39"/>
      <c r="AK314" s="3" t="str">
        <f>IF(AND(G314&lt;&gt;"LIBSETS_SETTYPE_BATTLEGROUND",G314&lt;&gt;"LIBSETS_SETTYPE_SPECIAL"),IF(AL314&lt;&gt;"",VLOOKUP(AL314,'ESO zone constants'!$D$3:$H$4953,5,FALSE),""),"")</f>
        <v/>
      </c>
      <c r="AM314" s="44"/>
      <c r="AN314" s="39"/>
      <c r="AO314" s="39"/>
      <c r="AP314" s="3" t="str">
        <f>IF(AND(G314&lt;&gt;"LIBSETS_SETTYPE_BATTLEGROUND",G314&lt;&gt;"LIBSETS_SETTYPE_SPECIAL"),IF(AQ314&lt;&gt;"",VLOOKUP(AQ314,'ESO zone constants'!$D$3:$H$4953,5,FALSE),""),"")</f>
        <v/>
      </c>
      <c r="AR314" s="44"/>
      <c r="AS314" s="39"/>
      <c r="AT314" s="39"/>
      <c r="AU314" s="3" t="str">
        <f>IF(AND(G314&lt;&gt;"LIBSETS_SETTYPE_BATTLEGROUND",G314&lt;&gt;"LIBSETS_SETTYPE_SPECIAL"),IF(AV314&lt;&gt;"",VLOOKUP(AV314,'ESO zone constants'!$D$3:$H$4953,5,FALSE),""),"")</f>
        <v/>
      </c>
      <c r="AW314" s="44"/>
      <c r="AX314" s="39"/>
      <c r="AY314" s="39"/>
      <c r="AZ314" s="83" t="s">
        <v>2667</v>
      </c>
      <c r="BA314" s="83"/>
      <c r="BB314" s="83"/>
      <c r="BC314" s="21" t="str">
        <f>IF(A314="???","--","")&amp;IF(F314&lt;&gt;"Not in the game (anymore)",IF(A314&lt;&gt;"",CONCATENATE("[",A314,"] = {wayshrines={")&amp;IF(K314&lt;&gt;"",CONCATENATE(K314,","),"")&amp;IF(L314&lt;&gt;"",CONCATENATE(L314,","),"")&amp;IF(M314&lt;&gt;"",CONCATENATE(M314,","),"")&amp;CONCATENATE("}")&amp;IF(VALUE(N314)&gt;0,CONCATENATE(", traitsNeeded=",N314),"")&amp;CONCATENATE(", dlcId=",IF(T314&lt;&gt;"",T314,"DLC_BASE_GAME")),""),"")</f>
        <v>[361] = {wayshrines={346,346,346,}, dlcId=DLC_CLOCKWORK_CITY</v>
      </c>
      <c r="BD314" s="21" t="str">
        <f>IF(F314&lt;&gt;"Not in the game (anymore)",IF(A314&lt;&gt;"",IF(Q314&lt;&gt;"",CONCATENATE(", zoneIds={",Q314),"")&amp;IF(Z314&lt;&gt;"",CONCATENATE(",",Z314),"")&amp;IF(AF314&lt;&gt;"",CONCATENATE(",",AF314),"")&amp;IF(AK314&lt;&gt;"",CONCATENATE(",",AK314),"")&amp;IF(AP314&lt;&gt;"",CONCATENATE(",",AP314),"")&amp;IF(AU314&lt;&gt;"",CONCATENATE(",",AU314),"")&amp;IF(Q314&lt;&gt;"",CONCATENATE("}",""),"")&amp;IF(OR(I314="true",I314="false",I314&lt;&gt;""), CONCATENATE(", veteran=", I314), ""),""),"")</f>
        <v>, zoneIds={1000,980,980}, veteran=true</v>
      </c>
      <c r="BE314" s="21" t="str">
        <f>IF(A314&lt;&gt;"",IF(F314&lt;&gt;"Not in the game (anymore)",IF(A314&lt;&gt;"",", setType="&amp;G314,"")&amp;IF(J314="true",", multiTrialSet=true",""),"")
&amp; IF(AND(H314&lt;&gt;"",ISNUMBER(H314)),", undauntedChestId=" &amp; H314,""),"")</f>
        <v>, setType=LIBSETS_SETTYPE_TRIAL</v>
      </c>
      <c r="BF314" s="21" t="str">
        <f>IF(A314&lt;&gt;"",IF(F314&lt;&gt;"Not in the game (anymore)",IF(AZ314&lt;&gt;"",", isProcSetAllowedInPvP="&amp; AZ314,"")
&amp; IF(F314&lt;&gt;"Not in the game (anymore)",
  IF(V314&lt;&gt;"",", dropMechanic={"&amp;V314&amp;IF(AB314&lt;&gt;"",","&amp;AB314,"")&amp;IF(AH314&lt;&gt;"",","&amp;AH314,"")&amp;IF(AM314&lt;&gt;"",","&amp;AM314,"")&amp;IF(AR314&lt;&gt;"",","&amp;AR314,"")&amp;IF(AW314&lt;&gt;"",","&amp;AW314,"")&amp;"}"
     &amp;IF(OR(W314&lt;&gt;"",AC314&lt;&gt;"",AI314&lt;&gt;"",AN314&lt;&gt;"",AS314&lt;&gt;"",AX314&lt;&gt;"",X314&lt;&gt;"",AD314&lt;&gt;"",AJ314&lt;&gt;"",AO314&lt;&gt;"",AT314&lt;&gt;"",AY314&lt;&gt;""),", dropMechanicDropLocationNames={"
        &amp; IF(OR(W314&lt;&gt;"",AC314&lt;&gt;"",AI314&lt;&gt;"",AN314&lt;&gt;"",AS314&lt;&gt;"",AX314&lt;&gt;""),"['en']={"&amp;IF(W314&lt;&gt;"","'"&amp;W314&amp;"',","'',")&amp;IF(AC314&lt;&gt;"","'"&amp;AC314&amp;"',","'',")&amp;IF(AI314&lt;&gt;"","'"&amp;AI314&amp;"',","'',")&amp;IF(AN314&lt;&gt;"","'"&amp;AN314&amp;"',","'',")&amp;IF(AS314&lt;&gt;"","'"&amp;AS314&amp;"',","'',")&amp;IF(AX314&lt;&gt;"","'"&amp;AX314&amp;"',","'',")&amp;"},","")
        &amp; IF(OR(X314&lt;&gt;"",AD314&lt;&gt;"",AJ314&lt;&gt;"",AO314&lt;&gt;"",AT314&lt;&gt;"",AY314&lt;&gt;""),"['de']={"&amp;IF(X314&lt;&gt;"","'"&amp;X314&amp;"',","'',")&amp;IF(AD314&lt;&gt;"","'"&amp;AD314&amp;"',","'',")&amp;IF(AJ314&lt;&gt;"","'"&amp;AJ314&amp;"',","'',")&amp;IF(AO314&lt;&gt;"","'"&amp;AO314&amp;"',","'',")&amp;IF(AT314&lt;&gt;"","'"&amp;AT314&amp;"',","'',")&amp;IF(AY314&lt;&gt;"","'"&amp;AY314&amp;"',","'',")&amp;"},","")
     &amp; "}",""),"")),""),"")</f>
        <v>, dropMechanic={LIBSETS_DROP_MECHANIC_TRIAL_BOSS}</v>
      </c>
      <c r="BG314" s="21" t="str">
        <f>IF(A314&lt;&gt;"",IF(F314&lt;&gt;"Not in the game (anymore)",
IF(OR(BA314&lt;&gt;"",BB314&lt;&gt;""),", addTooltip={" &amp; IF(BA314&lt;&gt;"","['en']='"&amp; BA314 &amp; "',","")  &amp; IF(AND(BA314&lt;&gt;"",BA314&lt;&gt;BB314), IF(BB314&lt;&gt;"","['de']='"&amp; BB314 &amp; "',",""),"") &amp; "},","")
&amp; "},"
&amp; IF(C314&lt;&gt;"",CONCATENATE(" --",C314," / ",B314,"   [",IF(R314&lt;&gt;"",R314,""),IF(AA314&lt;&gt;"",", "&amp;AA314,""),IF(AG314&lt;&gt;"",", "&amp;AG314,""),IF(AL314&lt;&gt;"",", "&amp;AL314,""),IF(AQ314&lt;&gt;"",", "&amp;AQ314,""),IF(AV314&lt;&gt;"",", "&amp;AV314,""),"]")),""),"")</f>
        <v>}, --Concentrated Force (Perfected) / Konzentrierte Kraft (vollendet)   [Asylum Sanctorium, Clockwork City, Clockwork City]</v>
      </c>
    </row>
    <row r="315" spans="1:59" x14ac:dyDescent="0.25">
      <c r="A315" s="12">
        <v>362</v>
      </c>
      <c r="B315" t="s">
        <v>1216</v>
      </c>
      <c r="C315" t="s">
        <v>1217</v>
      </c>
      <c r="D315" s="3">
        <f>A315</f>
        <v>362</v>
      </c>
      <c r="G315" s="8" t="s">
        <v>1481</v>
      </c>
      <c r="I315" t="s">
        <v>92</v>
      </c>
      <c r="J315" t="s">
        <v>91</v>
      </c>
      <c r="K315">
        <v>346</v>
      </c>
      <c r="L315">
        <v>346</v>
      </c>
      <c r="M315">
        <v>346</v>
      </c>
      <c r="O315" s="65" t="s">
        <v>660</v>
      </c>
      <c r="Q315" s="3">
        <f>IF(AND(G315&lt;&gt;"LIBSETS_SETTYPE_BATTLEGROUND",G315&lt;&gt;"LIBSETS_SETTYPE_SPECIAL"), IF(R315&lt;&gt;"",VLOOKUP(R315,'ESO zone constants'!$D$3:$H$10001,5,FALSE),""),"")</f>
        <v>1000</v>
      </c>
      <c r="R315" t="str">
        <f>IF(AND(O315&lt;&gt;"",NOT(ISERROR(O315))),O315,
IF(AND(P315&lt;&gt;"",ISNUMBER(P315),P315&gt;0,NOT(ISNA(P315))),VLOOKUP(P315,'ESO zone constants'!$A$3:$D$9999,4,FALSE),
IF(AND(K315&lt;&gt;"",K315&gt;0,NOT(ISERROR(K315))),VLOOKUP(K315,'ESO dumped WayshrineInfo'!$K$3:$N$9994,4,FALSE),"")))</f>
        <v>Asylum Sanctorium</v>
      </c>
      <c r="T315" s="19" t="str">
        <f>IF(AND(S315&lt;&gt;"",NOT(ISERROR(S315))),S315,IF(Q315&lt;&gt;"",IF(NOT(ISERROR(VLOOKUP(Q315,'ESO Dungeon constants'!$D$3:$H$9999,5,FALSE))),VLOOKUP(Q315,'ESO Dungeon constants'!$D$3:$I$9999,6,FALSE),VLOOKUP(Q315,'ESO zone constants'!$H$3:$K$9987,4,FALSE)),""))</f>
        <v>DLC_CLOCKWORK_CITY</v>
      </c>
      <c r="U315" s="3" t="str">
        <f>IF(T315&lt;&gt;"",VLOOKUP(T315,'LibSets constants'!$B$4:$C$1003,2,FALSE),"")</f>
        <v>Clockwork City</v>
      </c>
      <c r="V315" s="33" t="s">
        <v>3337</v>
      </c>
      <c r="Y315" s="65"/>
      <c r="Z315" s="3">
        <f>IF(AND(G315&lt;&gt;"LIBSETS_SETTYPE_BATTLEGROUND",G315&lt;&gt;"LIBSETS_SETTYPE_SPECIAL"),
IF(AND(Y315&lt;&gt;"",ISNUMBER(Y315),NOT(ISNA(Y315))),Y315,
   IF(AND(L315&lt;&gt;"",ISNUMBER(L315),L315&gt;0,NOT(ISNA(L315))),VLOOKUP(L315,'ESO dumped WayshrineInfo'!$K$3:$L$9994,2,FALSE),"")
),"")</f>
        <v>980</v>
      </c>
      <c r="AA315" t="str">
        <f>IF(AND(Z315&lt;&gt;"",ISNUMBER(Z315),NOT(ISNA(Z315))),VLOOKUP(Z315,'ESO zone constants'!$A$3:$D$9999,4,FALSE),"")</f>
        <v>Clockwork City</v>
      </c>
      <c r="AC315" s="39"/>
      <c r="AD315" s="39"/>
      <c r="AE315" s="39"/>
      <c r="AF315" s="3">
        <f>IF(AND(G315&lt;&gt;"LIBSETS_SETTYPE_BATTLEGROUND",G315&lt;&gt;"LIBSETS_SETTYPE_SPECIAL"),
IF(AND(AE315&lt;&gt;"",ISNUMBER(AE315),NOT(ISNA(AE315))),AE315,
   IF(AND(M315&lt;&gt;"",ISNUMBER(M315),M315&gt;0,NOT(ISNA(M315))),VLOOKUP(M315,'ESO dumped WayshrineInfo'!$K$3:$L$9994,2,FALSE),"")
),"")</f>
        <v>980</v>
      </c>
      <c r="AG315" t="str">
        <f>IF(AND(AF315&lt;&gt;"",ISNUMBER(AF315),NOT(ISNA(AF315))),VLOOKUP(AF315,'ESO zone constants'!$A$3:$D$9999,4,FALSE),"")</f>
        <v>Clockwork City</v>
      </c>
      <c r="AH315" s="44"/>
      <c r="AI315" s="39"/>
      <c r="AJ315" s="39"/>
      <c r="AK315" s="3" t="str">
        <f>IF(AND(G315&lt;&gt;"LIBSETS_SETTYPE_BATTLEGROUND",G315&lt;&gt;"LIBSETS_SETTYPE_SPECIAL"),IF(AL315&lt;&gt;"",VLOOKUP(AL315,'ESO zone constants'!$D$3:$H$4953,5,FALSE),""),"")</f>
        <v/>
      </c>
      <c r="AM315" s="44"/>
      <c r="AN315" s="39"/>
      <c r="AO315" s="39"/>
      <c r="AP315" s="3" t="str">
        <f>IF(AND(G315&lt;&gt;"LIBSETS_SETTYPE_BATTLEGROUND",G315&lt;&gt;"LIBSETS_SETTYPE_SPECIAL"),IF(AQ315&lt;&gt;"",VLOOKUP(AQ315,'ESO zone constants'!$D$3:$H$4953,5,FALSE),""),"")</f>
        <v/>
      </c>
      <c r="AR315" s="44"/>
      <c r="AS315" s="39"/>
      <c r="AT315" s="39"/>
      <c r="AU315" s="3" t="str">
        <f>IF(AND(G315&lt;&gt;"LIBSETS_SETTYPE_BATTLEGROUND",G315&lt;&gt;"LIBSETS_SETTYPE_SPECIAL"),IF(AV315&lt;&gt;"",VLOOKUP(AV315,'ESO zone constants'!$D$3:$H$4953,5,FALSE),""),"")</f>
        <v/>
      </c>
      <c r="AW315" s="44"/>
      <c r="AX315" s="39"/>
      <c r="AY315" s="39"/>
      <c r="AZ315" s="83" t="s">
        <v>2667</v>
      </c>
      <c r="BA315" s="83"/>
      <c r="BB315" s="83"/>
      <c r="BC315" s="21" t="str">
        <f>IF(A315="???","--","")&amp;IF(F315&lt;&gt;"Not in the game (anymore)",IF(A315&lt;&gt;"",CONCATENATE("[",A315,"] = {wayshrines={")&amp;IF(K315&lt;&gt;"",CONCATENATE(K315,","),"")&amp;IF(L315&lt;&gt;"",CONCATENATE(L315,","),"")&amp;IF(M315&lt;&gt;"",CONCATENATE(M315,","),"")&amp;CONCATENATE("}")&amp;IF(VALUE(N315)&gt;0,CONCATENATE(", traitsNeeded=",N315),"")&amp;CONCATENATE(", dlcId=",IF(T315&lt;&gt;"",T315,"DLC_BASE_GAME")),""),"")</f>
        <v>[362] = {wayshrines={346,346,346,}, dlcId=DLC_CLOCKWORK_CITY</v>
      </c>
      <c r="BD315" s="21" t="str">
        <f>IF(F315&lt;&gt;"Not in the game (anymore)",IF(A315&lt;&gt;"",IF(Q315&lt;&gt;"",CONCATENATE(", zoneIds={",Q315),"")&amp;IF(Z315&lt;&gt;"",CONCATENATE(",",Z315),"")&amp;IF(AF315&lt;&gt;"",CONCATENATE(",",AF315),"")&amp;IF(AK315&lt;&gt;"",CONCATENATE(",",AK315),"")&amp;IF(AP315&lt;&gt;"",CONCATENATE(",",AP315),"")&amp;IF(AU315&lt;&gt;"",CONCATENATE(",",AU315),"")&amp;IF(Q315&lt;&gt;"",CONCATENATE("}",""),"")&amp;IF(OR(I315="true",I315="false",I315&lt;&gt;""), CONCATENATE(", veteran=", I315), ""),""),"")</f>
        <v>, zoneIds={1000,980,980}, veteran=true</v>
      </c>
      <c r="BE315" s="21" t="str">
        <f>IF(A315&lt;&gt;"",IF(F315&lt;&gt;"Not in the game (anymore)",IF(A315&lt;&gt;"",", setType="&amp;G315,"")&amp;IF(J315="true",", multiTrialSet=true",""),"")
&amp; IF(AND(H315&lt;&gt;"",ISNUMBER(H315)),", undauntedChestId=" &amp; H315,""),"")</f>
        <v>, setType=LIBSETS_SETTYPE_TRIAL</v>
      </c>
      <c r="BF315" s="21" t="str">
        <f>IF(A315&lt;&gt;"",IF(F315&lt;&gt;"Not in the game (anymore)",IF(AZ315&lt;&gt;"",", isProcSetAllowedInPvP="&amp; AZ315,"")
&amp; IF(F315&lt;&gt;"Not in the game (anymore)",
  IF(V315&lt;&gt;"",", dropMechanic={"&amp;V315&amp;IF(AB315&lt;&gt;"",","&amp;AB315,"")&amp;IF(AH315&lt;&gt;"",","&amp;AH315,"")&amp;IF(AM315&lt;&gt;"",","&amp;AM315,"")&amp;IF(AR315&lt;&gt;"",","&amp;AR315,"")&amp;IF(AW315&lt;&gt;"",","&amp;AW315,"")&amp;"}"
     &amp;IF(OR(W315&lt;&gt;"",AC315&lt;&gt;"",AI315&lt;&gt;"",AN315&lt;&gt;"",AS315&lt;&gt;"",AX315&lt;&gt;"",X315&lt;&gt;"",AD315&lt;&gt;"",AJ315&lt;&gt;"",AO315&lt;&gt;"",AT315&lt;&gt;"",AY315&lt;&gt;""),", dropMechanicDropLocationNames={"
        &amp; IF(OR(W315&lt;&gt;"",AC315&lt;&gt;"",AI315&lt;&gt;"",AN315&lt;&gt;"",AS315&lt;&gt;"",AX315&lt;&gt;""),"['en']={"&amp;IF(W315&lt;&gt;"","'"&amp;W315&amp;"',","'',")&amp;IF(AC315&lt;&gt;"","'"&amp;AC315&amp;"',","'',")&amp;IF(AI315&lt;&gt;"","'"&amp;AI315&amp;"',","'',")&amp;IF(AN315&lt;&gt;"","'"&amp;AN315&amp;"',","'',")&amp;IF(AS315&lt;&gt;"","'"&amp;AS315&amp;"',","'',")&amp;IF(AX315&lt;&gt;"","'"&amp;AX315&amp;"',","'',")&amp;"},","")
        &amp; IF(OR(X315&lt;&gt;"",AD315&lt;&gt;"",AJ315&lt;&gt;"",AO315&lt;&gt;"",AT315&lt;&gt;"",AY315&lt;&gt;""),"['de']={"&amp;IF(X315&lt;&gt;"","'"&amp;X315&amp;"',","'',")&amp;IF(AD315&lt;&gt;"","'"&amp;AD315&amp;"',","'',")&amp;IF(AJ315&lt;&gt;"","'"&amp;AJ315&amp;"',","'',")&amp;IF(AO315&lt;&gt;"","'"&amp;AO315&amp;"',","'',")&amp;IF(AT315&lt;&gt;"","'"&amp;AT315&amp;"',","'',")&amp;IF(AY315&lt;&gt;"","'"&amp;AY315&amp;"',","'',")&amp;"},","")
     &amp; "}",""),"")),""),"")</f>
        <v>, dropMechanic={LIBSETS_DROP_MECHANIC_TRIAL_BOSS}</v>
      </c>
      <c r="BG315" s="21" t="str">
        <f>IF(A315&lt;&gt;"",IF(F315&lt;&gt;"Not in the game (anymore)",
IF(OR(BA315&lt;&gt;"",BB315&lt;&gt;""),", addTooltip={" &amp; IF(BA315&lt;&gt;"","['en']='"&amp; BA315 &amp; "',","")  &amp; IF(AND(BA315&lt;&gt;"",BA315&lt;&gt;BB315), IF(BB315&lt;&gt;"","['de']='"&amp; BB315 &amp; "',",""),"") &amp; "},","")
&amp; "},"
&amp; IF(C315&lt;&gt;"",CONCATENATE(" --",C315," / ",B315,"   [",IF(R315&lt;&gt;"",R315,""),IF(AA315&lt;&gt;"",", "&amp;AA315,""),IF(AG315&lt;&gt;"",", "&amp;AG315,""),IF(AL315&lt;&gt;"",", "&amp;AL315,""),IF(AQ315&lt;&gt;"",", "&amp;AQ315,""),IF(AV315&lt;&gt;"",", "&amp;AV315,""),"]")),""),"")</f>
        <v>}, --Timeless Blessing (Perfected) / Zeitloser Segen (vollendet)   [Asylum Sanctorium, Clockwork City, Clockwork City]</v>
      </c>
    </row>
    <row r="316" spans="1:59" x14ac:dyDescent="0.25">
      <c r="A316" s="12">
        <v>363</v>
      </c>
      <c r="B316" t="s">
        <v>1218</v>
      </c>
      <c r="C316" t="s">
        <v>1219</v>
      </c>
      <c r="D316" s="3">
        <f>A316</f>
        <v>363</v>
      </c>
      <c r="G316" s="8" t="s">
        <v>1481</v>
      </c>
      <c r="I316" t="s">
        <v>91</v>
      </c>
      <c r="J316" t="s">
        <v>91</v>
      </c>
      <c r="K316">
        <v>346</v>
      </c>
      <c r="L316">
        <v>346</v>
      </c>
      <c r="M316">
        <v>346</v>
      </c>
      <c r="O316" s="65" t="s">
        <v>660</v>
      </c>
      <c r="Q316" s="3">
        <f>IF(AND(G316&lt;&gt;"LIBSETS_SETTYPE_BATTLEGROUND",G316&lt;&gt;"LIBSETS_SETTYPE_SPECIAL"), IF(R316&lt;&gt;"",VLOOKUP(R316,'ESO zone constants'!$D$3:$H$10001,5,FALSE),""),"")</f>
        <v>1000</v>
      </c>
      <c r="R316" t="str">
        <f>IF(AND(O316&lt;&gt;"",NOT(ISERROR(O316))),O316,
IF(AND(P316&lt;&gt;"",ISNUMBER(P316),P316&gt;0,NOT(ISNA(P316))),VLOOKUP(P316,'ESO zone constants'!$A$3:$D$9999,4,FALSE),
IF(AND(K316&lt;&gt;"",K316&gt;0,NOT(ISERROR(K316))),VLOOKUP(K316,'ESO dumped WayshrineInfo'!$K$3:$N$9994,4,FALSE),"")))</f>
        <v>Asylum Sanctorium</v>
      </c>
      <c r="T316" s="19" t="str">
        <f>IF(AND(S316&lt;&gt;"",NOT(ISERROR(S316))),S316,IF(Q316&lt;&gt;"",IF(NOT(ISERROR(VLOOKUP(Q316,'ESO Dungeon constants'!$D$3:$H$9999,5,FALSE))),VLOOKUP(Q316,'ESO Dungeon constants'!$D$3:$I$9999,6,FALSE),VLOOKUP(Q316,'ESO zone constants'!$H$3:$K$9987,4,FALSE)),""))</f>
        <v>DLC_CLOCKWORK_CITY</v>
      </c>
      <c r="U316" s="3" t="str">
        <f>IF(T316&lt;&gt;"",VLOOKUP(T316,'LibSets constants'!$B$4:$C$1003,2,FALSE),"")</f>
        <v>Clockwork City</v>
      </c>
      <c r="V316" s="33" t="s">
        <v>3337</v>
      </c>
      <c r="Y316" s="65"/>
      <c r="Z316" s="3">
        <f>IF(AND(G316&lt;&gt;"LIBSETS_SETTYPE_BATTLEGROUND",G316&lt;&gt;"LIBSETS_SETTYPE_SPECIAL"),
IF(AND(Y316&lt;&gt;"",ISNUMBER(Y316),NOT(ISNA(Y316))),Y316,
   IF(AND(L316&lt;&gt;"",ISNUMBER(L316),L316&gt;0,NOT(ISNA(L316))),VLOOKUP(L316,'ESO dumped WayshrineInfo'!$K$3:$L$9994,2,FALSE),"")
),"")</f>
        <v>980</v>
      </c>
      <c r="AA316" t="str">
        <f>IF(AND(Z316&lt;&gt;"",ISNUMBER(Z316),NOT(ISNA(Z316))),VLOOKUP(Z316,'ESO zone constants'!$A$3:$D$9999,4,FALSE),"")</f>
        <v>Clockwork City</v>
      </c>
      <c r="AC316" s="39"/>
      <c r="AD316" s="39"/>
      <c r="AE316" s="39"/>
      <c r="AF316" s="3">
        <f>IF(AND(G316&lt;&gt;"LIBSETS_SETTYPE_BATTLEGROUND",G316&lt;&gt;"LIBSETS_SETTYPE_SPECIAL"),
IF(AND(AE316&lt;&gt;"",ISNUMBER(AE316),NOT(ISNA(AE316))),AE316,
   IF(AND(M316&lt;&gt;"",ISNUMBER(M316),M316&gt;0,NOT(ISNA(M316))),VLOOKUP(M316,'ESO dumped WayshrineInfo'!$K$3:$L$9994,2,FALSE),"")
),"")</f>
        <v>980</v>
      </c>
      <c r="AG316" t="str">
        <f>IF(AND(AF316&lt;&gt;"",ISNUMBER(AF316),NOT(ISNA(AF316))),VLOOKUP(AF316,'ESO zone constants'!$A$3:$D$9999,4,FALSE),"")</f>
        <v>Clockwork City</v>
      </c>
      <c r="AH316" s="44"/>
      <c r="AI316" s="39"/>
      <c r="AJ316" s="39"/>
      <c r="AK316" s="3" t="str">
        <f>IF(AND(G316&lt;&gt;"LIBSETS_SETTYPE_BATTLEGROUND",G316&lt;&gt;"LIBSETS_SETTYPE_SPECIAL"),IF(AL316&lt;&gt;"",VLOOKUP(AL316,'ESO zone constants'!$D$3:$H$4953,5,FALSE),""),"")</f>
        <v/>
      </c>
      <c r="AM316" s="44"/>
      <c r="AN316" s="39"/>
      <c r="AO316" s="39"/>
      <c r="AP316" s="3" t="str">
        <f>IF(AND(G316&lt;&gt;"LIBSETS_SETTYPE_BATTLEGROUND",G316&lt;&gt;"LIBSETS_SETTYPE_SPECIAL"),IF(AQ316&lt;&gt;"",VLOOKUP(AQ316,'ESO zone constants'!$D$3:$H$4953,5,FALSE),""),"")</f>
        <v/>
      </c>
      <c r="AR316" s="44"/>
      <c r="AS316" s="39"/>
      <c r="AT316" s="39"/>
      <c r="AU316" s="3" t="str">
        <f>IF(AND(G316&lt;&gt;"LIBSETS_SETTYPE_BATTLEGROUND",G316&lt;&gt;"LIBSETS_SETTYPE_SPECIAL"),IF(AV316&lt;&gt;"",VLOOKUP(AV316,'ESO zone constants'!$D$3:$H$4953,5,FALSE),""),"")</f>
        <v/>
      </c>
      <c r="AW316" s="44"/>
      <c r="AX316" s="39"/>
      <c r="AY316" s="39"/>
      <c r="AZ316" s="83" t="s">
        <v>2667</v>
      </c>
      <c r="BA316" s="83"/>
      <c r="BB316" s="83"/>
      <c r="BC316" s="21" t="str">
        <f>IF(A316="???","--","")&amp;IF(F316&lt;&gt;"Not in the game (anymore)",IF(A316&lt;&gt;"",CONCATENATE("[",A316,"] = {wayshrines={")&amp;IF(K316&lt;&gt;"",CONCATENATE(K316,","),"")&amp;IF(L316&lt;&gt;"",CONCATENATE(L316,","),"")&amp;IF(M316&lt;&gt;"",CONCATENATE(M316,","),"")&amp;CONCATENATE("}")&amp;IF(VALUE(N316)&gt;0,CONCATENATE(", traitsNeeded=",N316),"")&amp;CONCATENATE(", dlcId=",IF(T316&lt;&gt;"",T316,"DLC_BASE_GAME")),""),"")</f>
        <v>[363] = {wayshrines={346,346,346,}, dlcId=DLC_CLOCKWORK_CITY</v>
      </c>
      <c r="BD316" s="21" t="str">
        <f>IF(F316&lt;&gt;"Not in the game (anymore)",IF(A316&lt;&gt;"",IF(Q316&lt;&gt;"",CONCATENATE(", zoneIds={",Q316),"")&amp;IF(Z316&lt;&gt;"",CONCATENATE(",",Z316),"")&amp;IF(AF316&lt;&gt;"",CONCATENATE(",",AF316),"")&amp;IF(AK316&lt;&gt;"",CONCATENATE(",",AK316),"")&amp;IF(AP316&lt;&gt;"",CONCATENATE(",",AP316),"")&amp;IF(AU316&lt;&gt;"",CONCATENATE(",",AU316),"")&amp;IF(Q316&lt;&gt;"",CONCATENATE("}",""),"")&amp;IF(OR(I316="true",I316="false",I316&lt;&gt;""), CONCATENATE(", veteran=", I316), ""),""),"")</f>
        <v>, zoneIds={1000,980,980}, veteran=false</v>
      </c>
      <c r="BE316" s="21" t="str">
        <f>IF(A316&lt;&gt;"",IF(F316&lt;&gt;"Not in the game (anymore)",IF(A316&lt;&gt;"",", setType="&amp;G316,"")&amp;IF(J316="true",", multiTrialSet=true",""),"")
&amp; IF(AND(H316&lt;&gt;"",ISNUMBER(H316)),", undauntedChestId=" &amp; H316,""),"")</f>
        <v>, setType=LIBSETS_SETTYPE_TRIAL</v>
      </c>
      <c r="BF316" s="21" t="str">
        <f>IF(A316&lt;&gt;"",IF(F316&lt;&gt;"Not in the game (anymore)",IF(AZ316&lt;&gt;"",", isProcSetAllowedInPvP="&amp; AZ316,"")
&amp; IF(F316&lt;&gt;"Not in the game (anymore)",
  IF(V316&lt;&gt;"",", dropMechanic={"&amp;V316&amp;IF(AB316&lt;&gt;"",","&amp;AB316,"")&amp;IF(AH316&lt;&gt;"",","&amp;AH316,"")&amp;IF(AM316&lt;&gt;"",","&amp;AM316,"")&amp;IF(AR316&lt;&gt;"",","&amp;AR316,"")&amp;IF(AW316&lt;&gt;"",","&amp;AW316,"")&amp;"}"
     &amp;IF(OR(W316&lt;&gt;"",AC316&lt;&gt;"",AI316&lt;&gt;"",AN316&lt;&gt;"",AS316&lt;&gt;"",AX316&lt;&gt;"",X316&lt;&gt;"",AD316&lt;&gt;"",AJ316&lt;&gt;"",AO316&lt;&gt;"",AT316&lt;&gt;"",AY316&lt;&gt;""),", dropMechanicDropLocationNames={"
        &amp; IF(OR(W316&lt;&gt;"",AC316&lt;&gt;"",AI316&lt;&gt;"",AN316&lt;&gt;"",AS316&lt;&gt;"",AX316&lt;&gt;""),"['en']={"&amp;IF(W316&lt;&gt;"","'"&amp;W316&amp;"',","'',")&amp;IF(AC316&lt;&gt;"","'"&amp;AC316&amp;"',","'',")&amp;IF(AI316&lt;&gt;"","'"&amp;AI316&amp;"',","'',")&amp;IF(AN316&lt;&gt;"","'"&amp;AN316&amp;"',","'',")&amp;IF(AS316&lt;&gt;"","'"&amp;AS316&amp;"',","'',")&amp;IF(AX316&lt;&gt;"","'"&amp;AX316&amp;"',","'',")&amp;"},","")
        &amp; IF(OR(X316&lt;&gt;"",AD316&lt;&gt;"",AJ316&lt;&gt;"",AO316&lt;&gt;"",AT316&lt;&gt;"",AY316&lt;&gt;""),"['de']={"&amp;IF(X316&lt;&gt;"","'"&amp;X316&amp;"',","'',")&amp;IF(AD316&lt;&gt;"","'"&amp;AD316&amp;"',","'',")&amp;IF(AJ316&lt;&gt;"","'"&amp;AJ316&amp;"',","'',")&amp;IF(AO316&lt;&gt;"","'"&amp;AO316&amp;"',","'',")&amp;IF(AT316&lt;&gt;"","'"&amp;AT316&amp;"',","'',")&amp;IF(AY316&lt;&gt;"","'"&amp;AY316&amp;"',","'',")&amp;"},","")
     &amp; "}",""),"")),""),"")</f>
        <v>, dropMechanic={LIBSETS_DROP_MECHANIC_TRIAL_BOSS}</v>
      </c>
      <c r="BG316" s="21" t="str">
        <f>IF(A316&lt;&gt;"",IF(F316&lt;&gt;"Not in the game (anymore)",
IF(OR(BA316&lt;&gt;"",BB316&lt;&gt;""),", addTooltip={" &amp; IF(BA316&lt;&gt;"","['en']='"&amp; BA316 &amp; "',","")  &amp; IF(AND(BA316&lt;&gt;"",BA316&lt;&gt;BB316), IF(BB316&lt;&gt;"","['de']='"&amp; BB316 &amp; "',",""),"") &amp; "},","")
&amp; "},"
&amp; IF(C316&lt;&gt;"",CONCATENATE(" --",C316," / ",B316,"   [",IF(R316&lt;&gt;"",R316,""),IF(AA316&lt;&gt;"",", "&amp;AA316,""),IF(AG316&lt;&gt;"",", "&amp;AG316,""),IF(AL316&lt;&gt;"",", "&amp;AL316,""),IF(AQ316&lt;&gt;"",", "&amp;AQ316,""),IF(AV316&lt;&gt;"",", "&amp;AV316,""),"]")),""),"")</f>
        <v>}, --Disciplined Slash / Disziplinierter Schnitt   [Asylum Sanctorium, Clockwork City, Clockwork City]</v>
      </c>
    </row>
    <row r="317" spans="1:59" x14ac:dyDescent="0.25">
      <c r="A317" s="12">
        <v>364</v>
      </c>
      <c r="B317" t="s">
        <v>1220</v>
      </c>
      <c r="C317" t="s">
        <v>1220</v>
      </c>
      <c r="D317" s="3">
        <f>A317</f>
        <v>364</v>
      </c>
      <c r="G317" s="8" t="s">
        <v>1481</v>
      </c>
      <c r="I317" t="s">
        <v>91</v>
      </c>
      <c r="J317" t="s">
        <v>91</v>
      </c>
      <c r="K317">
        <v>346</v>
      </c>
      <c r="L317">
        <v>346</v>
      </c>
      <c r="M317">
        <v>346</v>
      </c>
      <c r="O317" s="65" t="s">
        <v>660</v>
      </c>
      <c r="Q317" s="3">
        <f>IF(AND(G317&lt;&gt;"LIBSETS_SETTYPE_BATTLEGROUND",G317&lt;&gt;"LIBSETS_SETTYPE_SPECIAL"), IF(R317&lt;&gt;"",VLOOKUP(R317,'ESO zone constants'!$D$3:$H$10001,5,FALSE),""),"")</f>
        <v>1000</v>
      </c>
      <c r="R317" t="str">
        <f>IF(AND(O317&lt;&gt;"",NOT(ISERROR(O317))),O317,
IF(AND(P317&lt;&gt;"",ISNUMBER(P317),P317&gt;0,NOT(ISNA(P317))),VLOOKUP(P317,'ESO zone constants'!$A$3:$D$9999,4,FALSE),
IF(AND(K317&lt;&gt;"",K317&gt;0,NOT(ISERROR(K317))),VLOOKUP(K317,'ESO dumped WayshrineInfo'!$K$3:$N$9994,4,FALSE),"")))</f>
        <v>Asylum Sanctorium</v>
      </c>
      <c r="T317" s="19" t="str">
        <f>IF(AND(S317&lt;&gt;"",NOT(ISERROR(S317))),S317,IF(Q317&lt;&gt;"",IF(NOT(ISERROR(VLOOKUP(Q317,'ESO Dungeon constants'!$D$3:$H$9999,5,FALSE))),VLOOKUP(Q317,'ESO Dungeon constants'!$D$3:$I$9999,6,FALSE),VLOOKUP(Q317,'ESO zone constants'!$H$3:$K$9987,4,FALSE)),""))</f>
        <v>DLC_CLOCKWORK_CITY</v>
      </c>
      <c r="U317" s="3" t="str">
        <f>IF(T317&lt;&gt;"",VLOOKUP(T317,'LibSets constants'!$B$4:$C$1003,2,FALSE),"")</f>
        <v>Clockwork City</v>
      </c>
      <c r="V317" s="33" t="s">
        <v>3337</v>
      </c>
      <c r="Y317" s="65"/>
      <c r="Z317" s="3">
        <f>IF(AND(G317&lt;&gt;"LIBSETS_SETTYPE_BATTLEGROUND",G317&lt;&gt;"LIBSETS_SETTYPE_SPECIAL"),
IF(AND(Y317&lt;&gt;"",ISNUMBER(Y317),NOT(ISNA(Y317))),Y317,
   IF(AND(L317&lt;&gt;"",ISNUMBER(L317),L317&gt;0,NOT(ISNA(L317))),VLOOKUP(L317,'ESO dumped WayshrineInfo'!$K$3:$L$9994,2,FALSE),"")
),"")</f>
        <v>980</v>
      </c>
      <c r="AA317" t="str">
        <f>IF(AND(Z317&lt;&gt;"",ISNUMBER(Z317),NOT(ISNA(Z317))),VLOOKUP(Z317,'ESO zone constants'!$A$3:$D$9999,4,FALSE),"")</f>
        <v>Clockwork City</v>
      </c>
      <c r="AC317" s="39"/>
      <c r="AD317" s="39"/>
      <c r="AE317" s="39"/>
      <c r="AF317" s="3">
        <f>IF(AND(G317&lt;&gt;"LIBSETS_SETTYPE_BATTLEGROUND",G317&lt;&gt;"LIBSETS_SETTYPE_SPECIAL"),
IF(AND(AE317&lt;&gt;"",ISNUMBER(AE317),NOT(ISNA(AE317))),AE317,
   IF(AND(M317&lt;&gt;"",ISNUMBER(M317),M317&gt;0,NOT(ISNA(M317))),VLOOKUP(M317,'ESO dumped WayshrineInfo'!$K$3:$L$9994,2,FALSE),"")
),"")</f>
        <v>980</v>
      </c>
      <c r="AG317" t="str">
        <f>IF(AND(AF317&lt;&gt;"",ISNUMBER(AF317),NOT(ISNA(AF317))),VLOOKUP(AF317,'ESO zone constants'!$A$3:$D$9999,4,FALSE),"")</f>
        <v>Clockwork City</v>
      </c>
      <c r="AH317" s="44"/>
      <c r="AI317" s="39"/>
      <c r="AJ317" s="39"/>
      <c r="AK317" s="3" t="str">
        <f>IF(AND(G317&lt;&gt;"LIBSETS_SETTYPE_BATTLEGROUND",G317&lt;&gt;"LIBSETS_SETTYPE_SPECIAL"),IF(AL317&lt;&gt;"",VLOOKUP(AL317,'ESO zone constants'!$D$3:$H$4953,5,FALSE),""),"")</f>
        <v/>
      </c>
      <c r="AM317" s="44"/>
      <c r="AN317" s="39"/>
      <c r="AO317" s="39"/>
      <c r="AP317" s="3" t="str">
        <f>IF(AND(G317&lt;&gt;"LIBSETS_SETTYPE_BATTLEGROUND",G317&lt;&gt;"LIBSETS_SETTYPE_SPECIAL"),IF(AQ317&lt;&gt;"",VLOOKUP(AQ317,'ESO zone constants'!$D$3:$H$4953,5,FALSE),""),"")</f>
        <v/>
      </c>
      <c r="AR317" s="44"/>
      <c r="AS317" s="39"/>
      <c r="AT317" s="39"/>
      <c r="AU317" s="3" t="str">
        <f>IF(AND(G317&lt;&gt;"LIBSETS_SETTYPE_BATTLEGROUND",G317&lt;&gt;"LIBSETS_SETTYPE_SPECIAL"),IF(AV317&lt;&gt;"",VLOOKUP(AV317,'ESO zone constants'!$D$3:$H$4953,5,FALSE),""),"")</f>
        <v/>
      </c>
      <c r="AW317" s="44"/>
      <c r="AX317" s="39"/>
      <c r="AY317" s="39"/>
      <c r="AZ317" s="83" t="s">
        <v>2667</v>
      </c>
      <c r="BA317" s="83"/>
      <c r="BB317" s="83"/>
      <c r="BC317" s="21" t="str">
        <f>IF(A317="???","--","")&amp;IF(F317&lt;&gt;"Not in the game (anymore)",IF(A317&lt;&gt;"",CONCATENATE("[",A317,"] = {wayshrines={")&amp;IF(K317&lt;&gt;"",CONCATENATE(K317,","),"")&amp;IF(L317&lt;&gt;"",CONCATENATE(L317,","),"")&amp;IF(M317&lt;&gt;"",CONCATENATE(M317,","),"")&amp;CONCATENATE("}")&amp;IF(VALUE(N317)&gt;0,CONCATENATE(", traitsNeeded=",N317),"")&amp;CONCATENATE(", dlcId=",IF(T317&lt;&gt;"",T317,"DLC_BASE_GAME")),""),"")</f>
        <v>[364] = {wayshrines={346,346,346,}, dlcId=DLC_CLOCKWORK_CITY</v>
      </c>
      <c r="BD317" s="21" t="str">
        <f>IF(F317&lt;&gt;"Not in the game (anymore)",IF(A317&lt;&gt;"",IF(Q317&lt;&gt;"",CONCATENATE(", zoneIds={",Q317),"")&amp;IF(Z317&lt;&gt;"",CONCATENATE(",",Z317),"")&amp;IF(AF317&lt;&gt;"",CONCATENATE(",",AF317),"")&amp;IF(AK317&lt;&gt;"",CONCATENATE(",",AK317),"")&amp;IF(AP317&lt;&gt;"",CONCATENATE(",",AP317),"")&amp;IF(AU317&lt;&gt;"",CONCATENATE(",",AU317),"")&amp;IF(Q317&lt;&gt;"",CONCATENATE("}",""),"")&amp;IF(OR(I317="true",I317="false",I317&lt;&gt;""), CONCATENATE(", veteran=", I317), ""),""),"")</f>
        <v>, zoneIds={1000,980,980}, veteran=false</v>
      </c>
      <c r="BE317" s="21" t="str">
        <f>IF(A317&lt;&gt;"",IF(F317&lt;&gt;"Not in the game (anymore)",IF(A317&lt;&gt;"",", setType="&amp;G317,"")&amp;IF(J317="true",", multiTrialSet=true",""),"")
&amp; IF(AND(H317&lt;&gt;"",ISNUMBER(H317)),", undauntedChestId=" &amp; H317,""),"")</f>
        <v>, setType=LIBSETS_SETTYPE_TRIAL</v>
      </c>
      <c r="BF317" s="21" t="str">
        <f>IF(A317&lt;&gt;"",IF(F317&lt;&gt;"Not in the game (anymore)",IF(AZ317&lt;&gt;"",", isProcSetAllowedInPvP="&amp; AZ317,"")
&amp; IF(F317&lt;&gt;"Not in the game (anymore)",
  IF(V317&lt;&gt;"",", dropMechanic={"&amp;V317&amp;IF(AB317&lt;&gt;"",","&amp;AB317,"")&amp;IF(AH317&lt;&gt;"",","&amp;AH317,"")&amp;IF(AM317&lt;&gt;"",","&amp;AM317,"")&amp;IF(AR317&lt;&gt;"",","&amp;AR317,"")&amp;IF(AW317&lt;&gt;"",","&amp;AW317,"")&amp;"}"
     &amp;IF(OR(W317&lt;&gt;"",AC317&lt;&gt;"",AI317&lt;&gt;"",AN317&lt;&gt;"",AS317&lt;&gt;"",AX317&lt;&gt;"",X317&lt;&gt;"",AD317&lt;&gt;"",AJ317&lt;&gt;"",AO317&lt;&gt;"",AT317&lt;&gt;"",AY317&lt;&gt;""),", dropMechanicDropLocationNames={"
        &amp; IF(OR(W317&lt;&gt;"",AC317&lt;&gt;"",AI317&lt;&gt;"",AN317&lt;&gt;"",AS317&lt;&gt;"",AX317&lt;&gt;""),"['en']={"&amp;IF(W317&lt;&gt;"","'"&amp;W317&amp;"',","'',")&amp;IF(AC317&lt;&gt;"","'"&amp;AC317&amp;"',","'',")&amp;IF(AI317&lt;&gt;"","'"&amp;AI317&amp;"',","'',")&amp;IF(AN317&lt;&gt;"","'"&amp;AN317&amp;"',","'',")&amp;IF(AS317&lt;&gt;"","'"&amp;AS317&amp;"',","'',")&amp;IF(AX317&lt;&gt;"","'"&amp;AX317&amp;"',","'',")&amp;"},","")
        &amp; IF(OR(X317&lt;&gt;"",AD317&lt;&gt;"",AJ317&lt;&gt;"",AO317&lt;&gt;"",AT317&lt;&gt;"",AY317&lt;&gt;""),"['de']={"&amp;IF(X317&lt;&gt;"","'"&amp;X317&amp;"',","'',")&amp;IF(AD317&lt;&gt;"","'"&amp;AD317&amp;"',","'',")&amp;IF(AJ317&lt;&gt;"","'"&amp;AJ317&amp;"',","'',")&amp;IF(AO317&lt;&gt;"","'"&amp;AO317&amp;"',","'',")&amp;IF(AT317&lt;&gt;"","'"&amp;AT317&amp;"',","'',")&amp;IF(AY317&lt;&gt;"","'"&amp;AY317&amp;"',","'',")&amp;"},","")
     &amp; "}",""),"")),""),"")</f>
        <v>, dropMechanic={LIBSETS_DROP_MECHANIC_TRIAL_BOSS}</v>
      </c>
      <c r="BG317" s="21" t="str">
        <f>IF(A317&lt;&gt;"",IF(F317&lt;&gt;"Not in the game (anymore)",
IF(OR(BA317&lt;&gt;"",BB317&lt;&gt;""),", addTooltip={" &amp; IF(BA317&lt;&gt;"","['en']='"&amp; BA317 &amp; "',","")  &amp; IF(AND(BA317&lt;&gt;"",BA317&lt;&gt;BB317), IF(BB317&lt;&gt;"","['de']='"&amp; BB317 &amp; "',",""),"") &amp; "},","")
&amp; "},"
&amp; IF(C317&lt;&gt;"",CONCATENATE(" --",C317," / ",B317,"   [",IF(R317&lt;&gt;"",R317,""),IF(AA317&lt;&gt;"",", "&amp;AA317,""),IF(AG317&lt;&gt;"",", "&amp;AG317,""),IF(AL317&lt;&gt;"",", "&amp;AL317,""),IF(AQ317&lt;&gt;"",", "&amp;AQ317,""),IF(AV317&lt;&gt;"",", "&amp;AV317,""),"]")),""),"")</f>
        <v>}, --Defensive Position / Defensive Position   [Asylum Sanctorium, Clockwork City, Clockwork City]</v>
      </c>
    </row>
    <row r="318" spans="1:59" x14ac:dyDescent="0.25">
      <c r="A318" s="12">
        <v>365</v>
      </c>
      <c r="B318" t="s">
        <v>1221</v>
      </c>
      <c r="C318" t="s">
        <v>1222</v>
      </c>
      <c r="D318" s="3">
        <f>A318</f>
        <v>365</v>
      </c>
      <c r="E318" s="42"/>
      <c r="G318" s="8" t="s">
        <v>1481</v>
      </c>
      <c r="I318" t="s">
        <v>91</v>
      </c>
      <c r="J318" t="s">
        <v>91</v>
      </c>
      <c r="K318">
        <v>346</v>
      </c>
      <c r="L318">
        <v>346</v>
      </c>
      <c r="M318">
        <v>346</v>
      </c>
      <c r="O318" s="65" t="s">
        <v>660</v>
      </c>
      <c r="Q318" s="3">
        <f>IF(AND(G318&lt;&gt;"LIBSETS_SETTYPE_BATTLEGROUND",G318&lt;&gt;"LIBSETS_SETTYPE_SPECIAL"), IF(R318&lt;&gt;"",VLOOKUP(R318,'ESO zone constants'!$D$3:$H$10001,5,FALSE),""),"")</f>
        <v>1000</v>
      </c>
      <c r="R318" t="str">
        <f>IF(AND(O318&lt;&gt;"",NOT(ISERROR(O318))),O318,
IF(AND(P318&lt;&gt;"",ISNUMBER(P318),P318&gt;0,NOT(ISNA(P318))),VLOOKUP(P318,'ESO zone constants'!$A$3:$D$9999,4,FALSE),
IF(AND(K318&lt;&gt;"",K318&gt;0,NOT(ISERROR(K318))),VLOOKUP(K318,'ESO dumped WayshrineInfo'!$K$3:$N$9994,4,FALSE),"")))</f>
        <v>Asylum Sanctorium</v>
      </c>
      <c r="T318" s="19" t="str">
        <f>IF(AND(S318&lt;&gt;"",NOT(ISERROR(S318))),S318,IF(Q318&lt;&gt;"",IF(NOT(ISERROR(VLOOKUP(Q318,'ESO Dungeon constants'!$D$3:$H$9999,5,FALSE))),VLOOKUP(Q318,'ESO Dungeon constants'!$D$3:$I$9999,6,FALSE),VLOOKUP(Q318,'ESO zone constants'!$H$3:$K$9987,4,FALSE)),""))</f>
        <v>DLC_CLOCKWORK_CITY</v>
      </c>
      <c r="U318" s="3" t="str">
        <f>IF(T318&lt;&gt;"",VLOOKUP(T318,'LibSets constants'!$B$4:$C$1003,2,FALSE),"")</f>
        <v>Clockwork City</v>
      </c>
      <c r="V318" s="33" t="s">
        <v>3337</v>
      </c>
      <c r="Y318" s="65"/>
      <c r="Z318" s="3">
        <f>IF(AND(G318&lt;&gt;"LIBSETS_SETTYPE_BATTLEGROUND",G318&lt;&gt;"LIBSETS_SETTYPE_SPECIAL"),
IF(AND(Y318&lt;&gt;"",ISNUMBER(Y318),NOT(ISNA(Y318))),Y318,
   IF(AND(L318&lt;&gt;"",ISNUMBER(L318),L318&gt;0,NOT(ISNA(L318))),VLOOKUP(L318,'ESO dumped WayshrineInfo'!$K$3:$L$9994,2,FALSE),"")
),"")</f>
        <v>980</v>
      </c>
      <c r="AA318" t="str">
        <f>IF(AND(Z318&lt;&gt;"",ISNUMBER(Z318),NOT(ISNA(Z318))),VLOOKUP(Z318,'ESO zone constants'!$A$3:$D$9999,4,FALSE),"")</f>
        <v>Clockwork City</v>
      </c>
      <c r="AC318" s="39"/>
      <c r="AD318" s="39"/>
      <c r="AE318" s="39"/>
      <c r="AF318" s="3">
        <f>IF(AND(G318&lt;&gt;"LIBSETS_SETTYPE_BATTLEGROUND",G318&lt;&gt;"LIBSETS_SETTYPE_SPECIAL"),
IF(AND(AE318&lt;&gt;"",ISNUMBER(AE318),NOT(ISNA(AE318))),AE318,
   IF(AND(M318&lt;&gt;"",ISNUMBER(M318),M318&gt;0,NOT(ISNA(M318))),VLOOKUP(M318,'ESO dumped WayshrineInfo'!$K$3:$L$9994,2,FALSE),"")
),"")</f>
        <v>980</v>
      </c>
      <c r="AG318" t="str">
        <f>IF(AND(AF318&lt;&gt;"",ISNUMBER(AF318),NOT(ISNA(AF318))),VLOOKUP(AF318,'ESO zone constants'!$A$3:$D$9999,4,FALSE),"")</f>
        <v>Clockwork City</v>
      </c>
      <c r="AH318" s="44"/>
      <c r="AI318" s="39"/>
      <c r="AJ318" s="39"/>
      <c r="AK318" s="3" t="str">
        <f>IF(AND(G318&lt;&gt;"LIBSETS_SETTYPE_BATTLEGROUND",G318&lt;&gt;"LIBSETS_SETTYPE_SPECIAL"),IF(AL318&lt;&gt;"",VLOOKUP(AL318,'ESO zone constants'!$D$3:$H$4953,5,FALSE),""),"")</f>
        <v/>
      </c>
      <c r="AM318" s="44"/>
      <c r="AN318" s="39"/>
      <c r="AO318" s="39"/>
      <c r="AP318" s="3" t="str">
        <f>IF(AND(G318&lt;&gt;"LIBSETS_SETTYPE_BATTLEGROUND",G318&lt;&gt;"LIBSETS_SETTYPE_SPECIAL"),IF(AQ318&lt;&gt;"",VLOOKUP(AQ318,'ESO zone constants'!$D$3:$H$4953,5,FALSE),""),"")</f>
        <v/>
      </c>
      <c r="AR318" s="44"/>
      <c r="AS318" s="39"/>
      <c r="AT318" s="39"/>
      <c r="AU318" s="3" t="str">
        <f>IF(AND(G318&lt;&gt;"LIBSETS_SETTYPE_BATTLEGROUND",G318&lt;&gt;"LIBSETS_SETTYPE_SPECIAL"),IF(AV318&lt;&gt;"",VLOOKUP(AV318,'ESO zone constants'!$D$3:$H$4953,5,FALSE),""),"")</f>
        <v/>
      </c>
      <c r="AW318" s="44"/>
      <c r="AX318" s="39"/>
      <c r="AY318" s="39"/>
      <c r="AZ318" s="83" t="s">
        <v>2667</v>
      </c>
      <c r="BA318" s="83"/>
      <c r="BB318" s="83"/>
      <c r="BC318" s="21" t="str">
        <f>IF(A318="???","--","")&amp;IF(F318&lt;&gt;"Not in the game (anymore)",IF(A318&lt;&gt;"",CONCATENATE("[",A318,"] = {wayshrines={")&amp;IF(K318&lt;&gt;"",CONCATENATE(K318,","),"")&amp;IF(L318&lt;&gt;"",CONCATENATE(L318,","),"")&amp;IF(M318&lt;&gt;"",CONCATENATE(M318,","),"")&amp;CONCATENATE("}")&amp;IF(VALUE(N318)&gt;0,CONCATENATE(", traitsNeeded=",N318),"")&amp;CONCATENATE(", dlcId=",IF(T318&lt;&gt;"",T318,"DLC_BASE_GAME")),""),"")</f>
        <v>[365] = {wayshrines={346,346,346,}, dlcId=DLC_CLOCKWORK_CITY</v>
      </c>
      <c r="BD318" s="21" t="str">
        <f>IF(F318&lt;&gt;"Not in the game (anymore)",IF(A318&lt;&gt;"",IF(Q318&lt;&gt;"",CONCATENATE(", zoneIds={",Q318),"")&amp;IF(Z318&lt;&gt;"",CONCATENATE(",",Z318),"")&amp;IF(AF318&lt;&gt;"",CONCATENATE(",",AF318),"")&amp;IF(AK318&lt;&gt;"",CONCATENATE(",",AK318),"")&amp;IF(AP318&lt;&gt;"",CONCATENATE(",",AP318),"")&amp;IF(AU318&lt;&gt;"",CONCATENATE(",",AU318),"")&amp;IF(Q318&lt;&gt;"",CONCATENATE("}",""),"")&amp;IF(OR(I318="true",I318="false",I318&lt;&gt;""), CONCATENATE(", veteran=", I318), ""),""),"")</f>
        <v>, zoneIds={1000,980,980}, veteran=false</v>
      </c>
      <c r="BE318" s="21" t="str">
        <f>IF(A318&lt;&gt;"",IF(F318&lt;&gt;"Not in the game (anymore)",IF(A318&lt;&gt;"",", setType="&amp;G318,"")&amp;IF(J318="true",", multiTrialSet=true",""),"")
&amp; IF(AND(H318&lt;&gt;"",ISNUMBER(H318)),", undauntedChestId=" &amp; H318,""),"")</f>
        <v>, setType=LIBSETS_SETTYPE_TRIAL</v>
      </c>
      <c r="BF318" s="21" t="str">
        <f>IF(A318&lt;&gt;"",IF(F318&lt;&gt;"Not in the game (anymore)",IF(AZ318&lt;&gt;"",", isProcSetAllowedInPvP="&amp; AZ318,"")
&amp; IF(F318&lt;&gt;"Not in the game (anymore)",
  IF(V318&lt;&gt;"",", dropMechanic={"&amp;V318&amp;IF(AB318&lt;&gt;"",","&amp;AB318,"")&amp;IF(AH318&lt;&gt;"",","&amp;AH318,"")&amp;IF(AM318&lt;&gt;"",","&amp;AM318,"")&amp;IF(AR318&lt;&gt;"",","&amp;AR318,"")&amp;IF(AW318&lt;&gt;"",","&amp;AW318,"")&amp;"}"
     &amp;IF(OR(W318&lt;&gt;"",AC318&lt;&gt;"",AI318&lt;&gt;"",AN318&lt;&gt;"",AS318&lt;&gt;"",AX318&lt;&gt;"",X318&lt;&gt;"",AD318&lt;&gt;"",AJ318&lt;&gt;"",AO318&lt;&gt;"",AT318&lt;&gt;"",AY318&lt;&gt;""),", dropMechanicDropLocationNames={"
        &amp; IF(OR(W318&lt;&gt;"",AC318&lt;&gt;"",AI318&lt;&gt;"",AN318&lt;&gt;"",AS318&lt;&gt;"",AX318&lt;&gt;""),"['en']={"&amp;IF(W318&lt;&gt;"","'"&amp;W318&amp;"',","'',")&amp;IF(AC318&lt;&gt;"","'"&amp;AC318&amp;"',","'',")&amp;IF(AI318&lt;&gt;"","'"&amp;AI318&amp;"',","'',")&amp;IF(AN318&lt;&gt;"","'"&amp;AN318&amp;"',","'',")&amp;IF(AS318&lt;&gt;"","'"&amp;AS318&amp;"',","'',")&amp;IF(AX318&lt;&gt;"","'"&amp;AX318&amp;"',","'',")&amp;"},","")
        &amp; IF(OR(X318&lt;&gt;"",AD318&lt;&gt;"",AJ318&lt;&gt;"",AO318&lt;&gt;"",AT318&lt;&gt;"",AY318&lt;&gt;""),"['de']={"&amp;IF(X318&lt;&gt;"","'"&amp;X318&amp;"',","'',")&amp;IF(AD318&lt;&gt;"","'"&amp;AD318&amp;"',","'',")&amp;IF(AJ318&lt;&gt;"","'"&amp;AJ318&amp;"',","'',")&amp;IF(AO318&lt;&gt;"","'"&amp;AO318&amp;"',","'',")&amp;IF(AT318&lt;&gt;"","'"&amp;AT318&amp;"',","'',")&amp;IF(AY318&lt;&gt;"","'"&amp;AY318&amp;"',","'',")&amp;"},","")
     &amp; "}",""),"")),""),"")</f>
        <v>, dropMechanic={LIBSETS_DROP_MECHANIC_TRIAL_BOSS}</v>
      </c>
      <c r="BG318" s="21" t="str">
        <f>IF(A318&lt;&gt;"",IF(F318&lt;&gt;"Not in the game (anymore)",
IF(OR(BA318&lt;&gt;"",BB318&lt;&gt;""),", addTooltip={" &amp; IF(BA318&lt;&gt;"","['en']='"&amp; BA318 &amp; "',","")  &amp; IF(AND(BA318&lt;&gt;"",BA318&lt;&gt;BB318), IF(BB318&lt;&gt;"","['de']='"&amp; BB318 &amp; "',",""),"") &amp; "},","")
&amp; "},"
&amp; IF(C318&lt;&gt;"",CONCATENATE(" --",C318," / ",B318,"   [",IF(R318&lt;&gt;"",R318,""),IF(AA318&lt;&gt;"",", "&amp;AA318,""),IF(AG318&lt;&gt;"",", "&amp;AG318,""),IF(AL318&lt;&gt;"",", "&amp;AL318,""),IF(AQ318&lt;&gt;"",", "&amp;AQ318,""),IF(AV318&lt;&gt;"",", "&amp;AV318,""),"]")),""),"")</f>
        <v>}, --Chaotic Whirlwind / Chaotischer Wirbelwind   [Asylum Sanctorium, Clockwork City, Clockwork City]</v>
      </c>
    </row>
    <row r="319" spans="1:59" x14ac:dyDescent="0.25">
      <c r="A319" s="12">
        <v>366</v>
      </c>
      <c r="B319" t="s">
        <v>1223</v>
      </c>
      <c r="C319" t="s">
        <v>1224</v>
      </c>
      <c r="D319" s="3">
        <f>A319</f>
        <v>366</v>
      </c>
      <c r="G319" s="8" t="s">
        <v>1481</v>
      </c>
      <c r="I319" t="s">
        <v>91</v>
      </c>
      <c r="J319" t="s">
        <v>91</v>
      </c>
      <c r="K319">
        <v>346</v>
      </c>
      <c r="L319">
        <v>346</v>
      </c>
      <c r="M319">
        <v>346</v>
      </c>
      <c r="O319" s="65" t="s">
        <v>660</v>
      </c>
      <c r="Q319" s="3">
        <f>IF(AND(G319&lt;&gt;"LIBSETS_SETTYPE_BATTLEGROUND",G319&lt;&gt;"LIBSETS_SETTYPE_SPECIAL"), IF(R319&lt;&gt;"",VLOOKUP(R319,'ESO zone constants'!$D$3:$H$10001,5,FALSE),""),"")</f>
        <v>1000</v>
      </c>
      <c r="R319" t="str">
        <f>IF(AND(O319&lt;&gt;"",NOT(ISERROR(O319))),O319,
IF(AND(P319&lt;&gt;"",ISNUMBER(P319),P319&gt;0,NOT(ISNA(P319))),VLOOKUP(P319,'ESO zone constants'!$A$3:$D$9999,4,FALSE),
IF(AND(K319&lt;&gt;"",K319&gt;0,NOT(ISERROR(K319))),VLOOKUP(K319,'ESO dumped WayshrineInfo'!$K$3:$N$9994,4,FALSE),"")))</f>
        <v>Asylum Sanctorium</v>
      </c>
      <c r="T319" s="19" t="str">
        <f>IF(AND(S319&lt;&gt;"",NOT(ISERROR(S319))),S319,IF(Q319&lt;&gt;"",IF(NOT(ISERROR(VLOOKUP(Q319,'ESO Dungeon constants'!$D$3:$H$9999,5,FALSE))),VLOOKUP(Q319,'ESO Dungeon constants'!$D$3:$I$9999,6,FALSE),VLOOKUP(Q319,'ESO zone constants'!$H$3:$K$9987,4,FALSE)),""))</f>
        <v>DLC_CLOCKWORK_CITY</v>
      </c>
      <c r="U319" s="3" t="str">
        <f>IF(T319&lt;&gt;"",VLOOKUP(T319,'LibSets constants'!$B$4:$C$1003,2,FALSE),"")</f>
        <v>Clockwork City</v>
      </c>
      <c r="V319" s="33" t="s">
        <v>3337</v>
      </c>
      <c r="Y319" s="65"/>
      <c r="Z319" s="3">
        <f>IF(AND(G319&lt;&gt;"LIBSETS_SETTYPE_BATTLEGROUND",G319&lt;&gt;"LIBSETS_SETTYPE_SPECIAL"),
IF(AND(Y319&lt;&gt;"",ISNUMBER(Y319),NOT(ISNA(Y319))),Y319,
   IF(AND(L319&lt;&gt;"",ISNUMBER(L319),L319&gt;0,NOT(ISNA(L319))),VLOOKUP(L319,'ESO dumped WayshrineInfo'!$K$3:$L$9994,2,FALSE),"")
),"")</f>
        <v>980</v>
      </c>
      <c r="AA319" t="str">
        <f>IF(AND(Z319&lt;&gt;"",ISNUMBER(Z319),NOT(ISNA(Z319))),VLOOKUP(Z319,'ESO zone constants'!$A$3:$D$9999,4,FALSE),"")</f>
        <v>Clockwork City</v>
      </c>
      <c r="AC319" s="39"/>
      <c r="AD319" s="39"/>
      <c r="AE319" s="39"/>
      <c r="AF319" s="3">
        <f>IF(AND(G319&lt;&gt;"LIBSETS_SETTYPE_BATTLEGROUND",G319&lt;&gt;"LIBSETS_SETTYPE_SPECIAL"),
IF(AND(AE319&lt;&gt;"",ISNUMBER(AE319),NOT(ISNA(AE319))),AE319,
   IF(AND(M319&lt;&gt;"",ISNUMBER(M319),M319&gt;0,NOT(ISNA(M319))),VLOOKUP(M319,'ESO dumped WayshrineInfo'!$K$3:$L$9994,2,FALSE),"")
),"")</f>
        <v>980</v>
      </c>
      <c r="AG319" t="str">
        <f>IF(AND(AF319&lt;&gt;"",ISNUMBER(AF319),NOT(ISNA(AF319))),VLOOKUP(AF319,'ESO zone constants'!$A$3:$D$9999,4,FALSE),"")</f>
        <v>Clockwork City</v>
      </c>
      <c r="AH319" s="44"/>
      <c r="AI319" s="39"/>
      <c r="AJ319" s="39"/>
      <c r="AK319" s="3" t="str">
        <f>IF(AND(G319&lt;&gt;"LIBSETS_SETTYPE_BATTLEGROUND",G319&lt;&gt;"LIBSETS_SETTYPE_SPECIAL"),IF(AL319&lt;&gt;"",VLOOKUP(AL319,'ESO zone constants'!$D$3:$H$4953,5,FALSE),""),"")</f>
        <v/>
      </c>
      <c r="AM319" s="44"/>
      <c r="AN319" s="39"/>
      <c r="AO319" s="39"/>
      <c r="AP319" s="3" t="str">
        <f>IF(AND(G319&lt;&gt;"LIBSETS_SETTYPE_BATTLEGROUND",G319&lt;&gt;"LIBSETS_SETTYPE_SPECIAL"),IF(AQ319&lt;&gt;"",VLOOKUP(AQ319,'ESO zone constants'!$D$3:$H$4953,5,FALSE),""),"")</f>
        <v/>
      </c>
      <c r="AR319" s="44"/>
      <c r="AS319" s="39"/>
      <c r="AT319" s="39"/>
      <c r="AU319" s="3" t="str">
        <f>IF(AND(G319&lt;&gt;"LIBSETS_SETTYPE_BATTLEGROUND",G319&lt;&gt;"LIBSETS_SETTYPE_SPECIAL"),IF(AV319&lt;&gt;"",VLOOKUP(AV319,'ESO zone constants'!$D$3:$H$4953,5,FALSE),""),"")</f>
        <v/>
      </c>
      <c r="AW319" s="44"/>
      <c r="AX319" s="39"/>
      <c r="AY319" s="39"/>
      <c r="AZ319" s="83" t="s">
        <v>2667</v>
      </c>
      <c r="BA319" s="83"/>
      <c r="BB319" s="83"/>
      <c r="BC319" s="21" t="str">
        <f>IF(A319="???","--","")&amp;IF(F319&lt;&gt;"Not in the game (anymore)",IF(A319&lt;&gt;"",CONCATENATE("[",A319,"] = {wayshrines={")&amp;IF(K319&lt;&gt;"",CONCATENATE(K319,","),"")&amp;IF(L319&lt;&gt;"",CONCATENATE(L319,","),"")&amp;IF(M319&lt;&gt;"",CONCATENATE(M319,","),"")&amp;CONCATENATE("}")&amp;IF(VALUE(N319)&gt;0,CONCATENATE(", traitsNeeded=",N319),"")&amp;CONCATENATE(", dlcId=",IF(T319&lt;&gt;"",T319,"DLC_BASE_GAME")),""),"")</f>
        <v>[366] = {wayshrines={346,346,346,}, dlcId=DLC_CLOCKWORK_CITY</v>
      </c>
      <c r="BD319" s="21" t="str">
        <f>IF(F319&lt;&gt;"Not in the game (anymore)",IF(A319&lt;&gt;"",IF(Q319&lt;&gt;"",CONCATENATE(", zoneIds={",Q319),"")&amp;IF(Z319&lt;&gt;"",CONCATENATE(",",Z319),"")&amp;IF(AF319&lt;&gt;"",CONCATENATE(",",AF319),"")&amp;IF(AK319&lt;&gt;"",CONCATENATE(",",AK319),"")&amp;IF(AP319&lt;&gt;"",CONCATENATE(",",AP319),"")&amp;IF(AU319&lt;&gt;"",CONCATENATE(",",AU319),"")&amp;IF(Q319&lt;&gt;"",CONCATENATE("}",""),"")&amp;IF(OR(I319="true",I319="false",I319&lt;&gt;""), CONCATENATE(", veteran=", I319), ""),""),"")</f>
        <v>, zoneIds={1000,980,980}, veteran=false</v>
      </c>
      <c r="BE319" s="21" t="str">
        <f>IF(A319&lt;&gt;"",IF(F319&lt;&gt;"Not in the game (anymore)",IF(A319&lt;&gt;"",", setType="&amp;G319,"")&amp;IF(J319="true",", multiTrialSet=true",""),"")
&amp; IF(AND(H319&lt;&gt;"",ISNUMBER(H319)),", undauntedChestId=" &amp; H319,""),"")</f>
        <v>, setType=LIBSETS_SETTYPE_TRIAL</v>
      </c>
      <c r="BF319" s="21" t="str">
        <f>IF(A319&lt;&gt;"",IF(F319&lt;&gt;"Not in the game (anymore)",IF(AZ319&lt;&gt;"",", isProcSetAllowedInPvP="&amp; AZ319,"")
&amp; IF(F319&lt;&gt;"Not in the game (anymore)",
  IF(V319&lt;&gt;"",", dropMechanic={"&amp;V319&amp;IF(AB319&lt;&gt;"",","&amp;AB319,"")&amp;IF(AH319&lt;&gt;"",","&amp;AH319,"")&amp;IF(AM319&lt;&gt;"",","&amp;AM319,"")&amp;IF(AR319&lt;&gt;"",","&amp;AR319,"")&amp;IF(AW319&lt;&gt;"",","&amp;AW319,"")&amp;"}"
     &amp;IF(OR(W319&lt;&gt;"",AC319&lt;&gt;"",AI319&lt;&gt;"",AN319&lt;&gt;"",AS319&lt;&gt;"",AX319&lt;&gt;"",X319&lt;&gt;"",AD319&lt;&gt;"",AJ319&lt;&gt;"",AO319&lt;&gt;"",AT319&lt;&gt;"",AY319&lt;&gt;""),", dropMechanicDropLocationNames={"
        &amp; IF(OR(W319&lt;&gt;"",AC319&lt;&gt;"",AI319&lt;&gt;"",AN319&lt;&gt;"",AS319&lt;&gt;"",AX319&lt;&gt;""),"['en']={"&amp;IF(W319&lt;&gt;"","'"&amp;W319&amp;"',","'',")&amp;IF(AC319&lt;&gt;"","'"&amp;AC319&amp;"',","'',")&amp;IF(AI319&lt;&gt;"","'"&amp;AI319&amp;"',","'',")&amp;IF(AN319&lt;&gt;"","'"&amp;AN319&amp;"',","'',")&amp;IF(AS319&lt;&gt;"","'"&amp;AS319&amp;"',","'',")&amp;IF(AX319&lt;&gt;"","'"&amp;AX319&amp;"',","'',")&amp;"},","")
        &amp; IF(OR(X319&lt;&gt;"",AD319&lt;&gt;"",AJ319&lt;&gt;"",AO319&lt;&gt;"",AT319&lt;&gt;"",AY319&lt;&gt;""),"['de']={"&amp;IF(X319&lt;&gt;"","'"&amp;X319&amp;"',","'',")&amp;IF(AD319&lt;&gt;"","'"&amp;AD319&amp;"',","'',")&amp;IF(AJ319&lt;&gt;"","'"&amp;AJ319&amp;"',","'',")&amp;IF(AO319&lt;&gt;"","'"&amp;AO319&amp;"',","'',")&amp;IF(AT319&lt;&gt;"","'"&amp;AT319&amp;"',","'',")&amp;IF(AY319&lt;&gt;"","'"&amp;AY319&amp;"',","'',")&amp;"},","")
     &amp; "}",""),"")),""),"")</f>
        <v>, dropMechanic={LIBSETS_DROP_MECHANIC_TRIAL_BOSS}</v>
      </c>
      <c r="BG319" s="21" t="str">
        <f>IF(A319&lt;&gt;"",IF(F319&lt;&gt;"Not in the game (anymore)",
IF(OR(BA319&lt;&gt;"",BB319&lt;&gt;""),", addTooltip={" &amp; IF(BA319&lt;&gt;"","['en']='"&amp; BA319 &amp; "',","")  &amp; IF(AND(BA319&lt;&gt;"",BA319&lt;&gt;BB319), IF(BB319&lt;&gt;"","['de']='"&amp; BB319 &amp; "',",""),"") &amp; "},","")
&amp; "},"
&amp; IF(C319&lt;&gt;"",CONCATENATE(" --",C319," / ",B319,"   [",IF(R319&lt;&gt;"",R319,""),IF(AA319&lt;&gt;"",", "&amp;AA319,""),IF(AG319&lt;&gt;"",", "&amp;AG319,""),IF(AL319&lt;&gt;"",", "&amp;AL319,""),IF(AQ319&lt;&gt;"",", "&amp;AQ319,""),IF(AV319&lt;&gt;"",", "&amp;AV319,""),"]")),""),"")</f>
        <v>}, --Piercing Spray / Durchdringende Salve   [Asylum Sanctorium, Clockwork City, Clockwork City]</v>
      </c>
    </row>
    <row r="320" spans="1:59" x14ac:dyDescent="0.25">
      <c r="A320" s="12">
        <v>367</v>
      </c>
      <c r="B320" t="s">
        <v>1225</v>
      </c>
      <c r="C320" t="s">
        <v>1226</v>
      </c>
      <c r="D320" s="3">
        <f>A320</f>
        <v>367</v>
      </c>
      <c r="G320" s="8" t="s">
        <v>1481</v>
      </c>
      <c r="I320" t="s">
        <v>91</v>
      </c>
      <c r="J320" t="s">
        <v>91</v>
      </c>
      <c r="K320">
        <v>346</v>
      </c>
      <c r="L320">
        <v>346</v>
      </c>
      <c r="M320">
        <v>346</v>
      </c>
      <c r="O320" s="65" t="s">
        <v>660</v>
      </c>
      <c r="Q320" s="3">
        <f>IF(AND(G320&lt;&gt;"LIBSETS_SETTYPE_BATTLEGROUND",G320&lt;&gt;"LIBSETS_SETTYPE_SPECIAL"), IF(R320&lt;&gt;"",VLOOKUP(R320,'ESO zone constants'!$D$3:$H$10001,5,FALSE),""),"")</f>
        <v>1000</v>
      </c>
      <c r="R320" t="str">
        <f>IF(AND(O320&lt;&gt;"",NOT(ISERROR(O320))),O320,
IF(AND(P320&lt;&gt;"",ISNUMBER(P320),P320&gt;0,NOT(ISNA(P320))),VLOOKUP(P320,'ESO zone constants'!$A$3:$D$9999,4,FALSE),
IF(AND(K320&lt;&gt;"",K320&gt;0,NOT(ISERROR(K320))),VLOOKUP(K320,'ESO dumped WayshrineInfo'!$K$3:$N$9994,4,FALSE),"")))</f>
        <v>Asylum Sanctorium</v>
      </c>
      <c r="T320" s="19" t="str">
        <f>IF(AND(S320&lt;&gt;"",NOT(ISERROR(S320))),S320,IF(Q320&lt;&gt;"",IF(NOT(ISERROR(VLOOKUP(Q320,'ESO Dungeon constants'!$D$3:$H$9999,5,FALSE))),VLOOKUP(Q320,'ESO Dungeon constants'!$D$3:$I$9999,6,FALSE),VLOOKUP(Q320,'ESO zone constants'!$H$3:$K$9987,4,FALSE)),""))</f>
        <v>DLC_CLOCKWORK_CITY</v>
      </c>
      <c r="U320" s="3" t="str">
        <f>IF(T320&lt;&gt;"",VLOOKUP(T320,'LibSets constants'!$B$4:$C$1003,2,FALSE),"")</f>
        <v>Clockwork City</v>
      </c>
      <c r="V320" s="33" t="s">
        <v>3337</v>
      </c>
      <c r="Y320" s="65"/>
      <c r="Z320" s="3">
        <f>IF(AND(G320&lt;&gt;"LIBSETS_SETTYPE_BATTLEGROUND",G320&lt;&gt;"LIBSETS_SETTYPE_SPECIAL"),
IF(AND(Y320&lt;&gt;"",ISNUMBER(Y320),NOT(ISNA(Y320))),Y320,
   IF(AND(L320&lt;&gt;"",ISNUMBER(L320),L320&gt;0,NOT(ISNA(L320))),VLOOKUP(L320,'ESO dumped WayshrineInfo'!$K$3:$L$9994,2,FALSE),"")
),"")</f>
        <v>980</v>
      </c>
      <c r="AA320" t="str">
        <f>IF(AND(Z320&lt;&gt;"",ISNUMBER(Z320),NOT(ISNA(Z320))),VLOOKUP(Z320,'ESO zone constants'!$A$3:$D$9999,4,FALSE),"")</f>
        <v>Clockwork City</v>
      </c>
      <c r="AC320" s="39"/>
      <c r="AD320" s="39"/>
      <c r="AE320" s="39"/>
      <c r="AF320" s="3">
        <f>IF(AND(G320&lt;&gt;"LIBSETS_SETTYPE_BATTLEGROUND",G320&lt;&gt;"LIBSETS_SETTYPE_SPECIAL"),
IF(AND(AE320&lt;&gt;"",ISNUMBER(AE320),NOT(ISNA(AE320))),AE320,
   IF(AND(M320&lt;&gt;"",ISNUMBER(M320),M320&gt;0,NOT(ISNA(M320))),VLOOKUP(M320,'ESO dumped WayshrineInfo'!$K$3:$L$9994,2,FALSE),"")
),"")</f>
        <v>980</v>
      </c>
      <c r="AG320" t="str">
        <f>IF(AND(AF320&lt;&gt;"",ISNUMBER(AF320),NOT(ISNA(AF320))),VLOOKUP(AF320,'ESO zone constants'!$A$3:$D$9999,4,FALSE),"")</f>
        <v>Clockwork City</v>
      </c>
      <c r="AH320" s="44"/>
      <c r="AI320" s="39"/>
      <c r="AJ320" s="39"/>
      <c r="AK320" s="3" t="str">
        <f>IF(AND(G320&lt;&gt;"LIBSETS_SETTYPE_BATTLEGROUND",G320&lt;&gt;"LIBSETS_SETTYPE_SPECIAL"),IF(AL320&lt;&gt;"",VLOOKUP(AL320,'ESO zone constants'!$D$3:$H$4953,5,FALSE),""),"")</f>
        <v/>
      </c>
      <c r="AM320" s="44"/>
      <c r="AN320" s="39"/>
      <c r="AO320" s="39"/>
      <c r="AP320" s="3" t="str">
        <f>IF(AND(G320&lt;&gt;"LIBSETS_SETTYPE_BATTLEGROUND",G320&lt;&gt;"LIBSETS_SETTYPE_SPECIAL"),IF(AQ320&lt;&gt;"",VLOOKUP(AQ320,'ESO zone constants'!$D$3:$H$4953,5,FALSE),""),"")</f>
        <v/>
      </c>
      <c r="AR320" s="44"/>
      <c r="AS320" s="39"/>
      <c r="AT320" s="39"/>
      <c r="AU320" s="3" t="str">
        <f>IF(AND(G320&lt;&gt;"LIBSETS_SETTYPE_BATTLEGROUND",G320&lt;&gt;"LIBSETS_SETTYPE_SPECIAL"),IF(AV320&lt;&gt;"",VLOOKUP(AV320,'ESO zone constants'!$D$3:$H$4953,5,FALSE),""),"")</f>
        <v/>
      </c>
      <c r="AW320" s="44"/>
      <c r="AX320" s="39"/>
      <c r="AY320" s="39"/>
      <c r="AZ320" s="83" t="s">
        <v>2667</v>
      </c>
      <c r="BA320" s="83"/>
      <c r="BB320" s="83"/>
      <c r="BC320" s="21" t="str">
        <f>IF(A320="???","--","")&amp;IF(F320&lt;&gt;"Not in the game (anymore)",IF(A320&lt;&gt;"",CONCATENATE("[",A320,"] = {wayshrines={")&amp;IF(K320&lt;&gt;"",CONCATENATE(K320,","),"")&amp;IF(L320&lt;&gt;"",CONCATENATE(L320,","),"")&amp;IF(M320&lt;&gt;"",CONCATENATE(M320,","),"")&amp;CONCATENATE("}")&amp;IF(VALUE(N320)&gt;0,CONCATENATE(", traitsNeeded=",N320),"")&amp;CONCATENATE(", dlcId=",IF(T320&lt;&gt;"",T320,"DLC_BASE_GAME")),""),"")</f>
        <v>[367] = {wayshrines={346,346,346,}, dlcId=DLC_CLOCKWORK_CITY</v>
      </c>
      <c r="BD320" s="21" t="str">
        <f>IF(F320&lt;&gt;"Not in the game (anymore)",IF(A320&lt;&gt;"",IF(Q320&lt;&gt;"",CONCATENATE(", zoneIds={",Q320),"")&amp;IF(Z320&lt;&gt;"",CONCATENATE(",",Z320),"")&amp;IF(AF320&lt;&gt;"",CONCATENATE(",",AF320),"")&amp;IF(AK320&lt;&gt;"",CONCATENATE(",",AK320),"")&amp;IF(AP320&lt;&gt;"",CONCATENATE(",",AP320),"")&amp;IF(AU320&lt;&gt;"",CONCATENATE(",",AU320),"")&amp;IF(Q320&lt;&gt;"",CONCATENATE("}",""),"")&amp;IF(OR(I320="true",I320="false",I320&lt;&gt;""), CONCATENATE(", veteran=", I320), ""),""),"")</f>
        <v>, zoneIds={1000,980,980}, veteran=false</v>
      </c>
      <c r="BE320" s="21" t="str">
        <f>IF(A320&lt;&gt;"",IF(F320&lt;&gt;"Not in the game (anymore)",IF(A320&lt;&gt;"",", setType="&amp;G320,"")&amp;IF(J320="true",", multiTrialSet=true",""),"")
&amp; IF(AND(H320&lt;&gt;"",ISNUMBER(H320)),", undauntedChestId=" &amp; H320,""),"")</f>
        <v>, setType=LIBSETS_SETTYPE_TRIAL</v>
      </c>
      <c r="BF320" s="21" t="str">
        <f>IF(A320&lt;&gt;"",IF(F320&lt;&gt;"Not in the game (anymore)",IF(AZ320&lt;&gt;"",", isProcSetAllowedInPvP="&amp; AZ320,"")
&amp; IF(F320&lt;&gt;"Not in the game (anymore)",
  IF(V320&lt;&gt;"",", dropMechanic={"&amp;V320&amp;IF(AB320&lt;&gt;"",","&amp;AB320,"")&amp;IF(AH320&lt;&gt;"",","&amp;AH320,"")&amp;IF(AM320&lt;&gt;"",","&amp;AM320,"")&amp;IF(AR320&lt;&gt;"",","&amp;AR320,"")&amp;IF(AW320&lt;&gt;"",","&amp;AW320,"")&amp;"}"
     &amp;IF(OR(W320&lt;&gt;"",AC320&lt;&gt;"",AI320&lt;&gt;"",AN320&lt;&gt;"",AS320&lt;&gt;"",AX320&lt;&gt;"",X320&lt;&gt;"",AD320&lt;&gt;"",AJ320&lt;&gt;"",AO320&lt;&gt;"",AT320&lt;&gt;"",AY320&lt;&gt;""),", dropMechanicDropLocationNames={"
        &amp; IF(OR(W320&lt;&gt;"",AC320&lt;&gt;"",AI320&lt;&gt;"",AN320&lt;&gt;"",AS320&lt;&gt;"",AX320&lt;&gt;""),"['en']={"&amp;IF(W320&lt;&gt;"","'"&amp;W320&amp;"',","'',")&amp;IF(AC320&lt;&gt;"","'"&amp;AC320&amp;"',","'',")&amp;IF(AI320&lt;&gt;"","'"&amp;AI320&amp;"',","'',")&amp;IF(AN320&lt;&gt;"","'"&amp;AN320&amp;"',","'',")&amp;IF(AS320&lt;&gt;"","'"&amp;AS320&amp;"',","'',")&amp;IF(AX320&lt;&gt;"","'"&amp;AX320&amp;"',","'',")&amp;"},","")
        &amp; IF(OR(X320&lt;&gt;"",AD320&lt;&gt;"",AJ320&lt;&gt;"",AO320&lt;&gt;"",AT320&lt;&gt;"",AY320&lt;&gt;""),"['de']={"&amp;IF(X320&lt;&gt;"","'"&amp;X320&amp;"',","'',")&amp;IF(AD320&lt;&gt;"","'"&amp;AD320&amp;"',","'',")&amp;IF(AJ320&lt;&gt;"","'"&amp;AJ320&amp;"',","'',")&amp;IF(AO320&lt;&gt;"","'"&amp;AO320&amp;"',","'',")&amp;IF(AT320&lt;&gt;"","'"&amp;AT320&amp;"',","'',")&amp;IF(AY320&lt;&gt;"","'"&amp;AY320&amp;"',","'',")&amp;"},","")
     &amp; "}",""),"")),""),"")</f>
        <v>, dropMechanic={LIBSETS_DROP_MECHANIC_TRIAL_BOSS}</v>
      </c>
      <c r="BG320" s="21" t="str">
        <f>IF(A320&lt;&gt;"",IF(F320&lt;&gt;"Not in the game (anymore)",
IF(OR(BA320&lt;&gt;"",BB320&lt;&gt;""),", addTooltip={" &amp; IF(BA320&lt;&gt;"","['en']='"&amp; BA320 &amp; "',","")  &amp; IF(AND(BA320&lt;&gt;"",BA320&lt;&gt;BB320), IF(BB320&lt;&gt;"","['de']='"&amp; BB320 &amp; "',",""),"") &amp; "},","")
&amp; "},"
&amp; IF(C320&lt;&gt;"",CONCATENATE(" --",C320," / ",B320,"   [",IF(R320&lt;&gt;"",R320,""),IF(AA320&lt;&gt;"",", "&amp;AA320,""),IF(AG320&lt;&gt;"",", "&amp;AG320,""),IF(AL320&lt;&gt;"",", "&amp;AL320,""),IF(AQ320&lt;&gt;"",", "&amp;AQ320,""),IF(AV320&lt;&gt;"",", "&amp;AV320,""),"]")),""),"")</f>
        <v>}, --Concentrated Force / Konzentrierte Kraft   [Asylum Sanctorium, Clockwork City, Clockwork City]</v>
      </c>
    </row>
    <row r="321" spans="1:59" x14ac:dyDescent="0.25">
      <c r="A321" s="12">
        <v>368</v>
      </c>
      <c r="B321" t="s">
        <v>1227</v>
      </c>
      <c r="C321" t="s">
        <v>1228</v>
      </c>
      <c r="D321" s="3">
        <f>A321</f>
        <v>368</v>
      </c>
      <c r="G321" s="8" t="s">
        <v>1481</v>
      </c>
      <c r="I321" t="s">
        <v>91</v>
      </c>
      <c r="J321" t="s">
        <v>91</v>
      </c>
      <c r="K321">
        <v>346</v>
      </c>
      <c r="L321">
        <v>346</v>
      </c>
      <c r="M321">
        <v>346</v>
      </c>
      <c r="O321" s="65" t="s">
        <v>660</v>
      </c>
      <c r="Q321" s="3">
        <f>IF(AND(G321&lt;&gt;"LIBSETS_SETTYPE_BATTLEGROUND",G321&lt;&gt;"LIBSETS_SETTYPE_SPECIAL"), IF(R321&lt;&gt;"",VLOOKUP(R321,'ESO zone constants'!$D$3:$H$10001,5,FALSE),""),"")</f>
        <v>1000</v>
      </c>
      <c r="R321" t="str">
        <f>IF(AND(O321&lt;&gt;"",NOT(ISERROR(O321))),O321,
IF(AND(P321&lt;&gt;"",ISNUMBER(P321),P321&gt;0,NOT(ISNA(P321))),VLOOKUP(P321,'ESO zone constants'!$A$3:$D$9999,4,FALSE),
IF(AND(K321&lt;&gt;"",K321&gt;0,NOT(ISERROR(K321))),VLOOKUP(K321,'ESO dumped WayshrineInfo'!$K$3:$N$9994,4,FALSE),"")))</f>
        <v>Asylum Sanctorium</v>
      </c>
      <c r="T321" s="19" t="str">
        <f>IF(AND(S321&lt;&gt;"",NOT(ISERROR(S321))),S321,IF(Q321&lt;&gt;"",IF(NOT(ISERROR(VLOOKUP(Q321,'ESO Dungeon constants'!$D$3:$H$9999,5,FALSE))),VLOOKUP(Q321,'ESO Dungeon constants'!$D$3:$I$9999,6,FALSE),VLOOKUP(Q321,'ESO zone constants'!$H$3:$K$9987,4,FALSE)),""))</f>
        <v>DLC_CLOCKWORK_CITY</v>
      </c>
      <c r="U321" s="3" t="str">
        <f>IF(T321&lt;&gt;"",VLOOKUP(T321,'LibSets constants'!$B$4:$C$1003,2,FALSE),"")</f>
        <v>Clockwork City</v>
      </c>
      <c r="V321" s="33" t="s">
        <v>3337</v>
      </c>
      <c r="Y321" s="65"/>
      <c r="Z321" s="3">
        <f>IF(AND(G321&lt;&gt;"LIBSETS_SETTYPE_BATTLEGROUND",G321&lt;&gt;"LIBSETS_SETTYPE_SPECIAL"),
IF(AND(Y321&lt;&gt;"",ISNUMBER(Y321),NOT(ISNA(Y321))),Y321,
   IF(AND(L321&lt;&gt;"",ISNUMBER(L321),L321&gt;0,NOT(ISNA(L321))),VLOOKUP(L321,'ESO dumped WayshrineInfo'!$K$3:$L$9994,2,FALSE),"")
),"")</f>
        <v>980</v>
      </c>
      <c r="AA321" t="str">
        <f>IF(AND(Z321&lt;&gt;"",ISNUMBER(Z321),NOT(ISNA(Z321))),VLOOKUP(Z321,'ESO zone constants'!$A$3:$D$9999,4,FALSE),"")</f>
        <v>Clockwork City</v>
      </c>
      <c r="AC321" s="39"/>
      <c r="AD321" s="39"/>
      <c r="AE321" s="39"/>
      <c r="AF321" s="3">
        <f>IF(AND(G321&lt;&gt;"LIBSETS_SETTYPE_BATTLEGROUND",G321&lt;&gt;"LIBSETS_SETTYPE_SPECIAL"),
IF(AND(AE321&lt;&gt;"",ISNUMBER(AE321),NOT(ISNA(AE321))),AE321,
   IF(AND(M321&lt;&gt;"",ISNUMBER(M321),M321&gt;0,NOT(ISNA(M321))),VLOOKUP(M321,'ESO dumped WayshrineInfo'!$K$3:$L$9994,2,FALSE),"")
),"")</f>
        <v>980</v>
      </c>
      <c r="AG321" t="str">
        <f>IF(AND(AF321&lt;&gt;"",ISNUMBER(AF321),NOT(ISNA(AF321))),VLOOKUP(AF321,'ESO zone constants'!$A$3:$D$9999,4,FALSE),"")</f>
        <v>Clockwork City</v>
      </c>
      <c r="AH321" s="44"/>
      <c r="AI321" s="39"/>
      <c r="AJ321" s="39"/>
      <c r="AK321" s="3" t="str">
        <f>IF(AND(G321&lt;&gt;"LIBSETS_SETTYPE_BATTLEGROUND",G321&lt;&gt;"LIBSETS_SETTYPE_SPECIAL"),IF(AL321&lt;&gt;"",VLOOKUP(AL321,'ESO zone constants'!$D$3:$H$4953,5,FALSE),""),"")</f>
        <v/>
      </c>
      <c r="AM321" s="44"/>
      <c r="AN321" s="39"/>
      <c r="AO321" s="39"/>
      <c r="AP321" s="3" t="str">
        <f>IF(AND(G321&lt;&gt;"LIBSETS_SETTYPE_BATTLEGROUND",G321&lt;&gt;"LIBSETS_SETTYPE_SPECIAL"),IF(AQ321&lt;&gt;"",VLOOKUP(AQ321,'ESO zone constants'!$D$3:$H$4953,5,FALSE),""),"")</f>
        <v/>
      </c>
      <c r="AR321" s="44"/>
      <c r="AS321" s="39"/>
      <c r="AT321" s="39"/>
      <c r="AU321" s="3" t="str">
        <f>IF(AND(G321&lt;&gt;"LIBSETS_SETTYPE_BATTLEGROUND",G321&lt;&gt;"LIBSETS_SETTYPE_SPECIAL"),IF(AV321&lt;&gt;"",VLOOKUP(AV321,'ESO zone constants'!$D$3:$H$4953,5,FALSE),""),"")</f>
        <v/>
      </c>
      <c r="AW321" s="44"/>
      <c r="AX321" s="39"/>
      <c r="AY321" s="39"/>
      <c r="AZ321" s="83" t="s">
        <v>2667</v>
      </c>
      <c r="BA321" s="83"/>
      <c r="BB321" s="83"/>
      <c r="BC321" s="21" t="str">
        <f>IF(A321="???","--","")&amp;IF(F321&lt;&gt;"Not in the game (anymore)",IF(A321&lt;&gt;"",CONCATENATE("[",A321,"] = {wayshrines={")&amp;IF(K321&lt;&gt;"",CONCATENATE(K321,","),"")&amp;IF(L321&lt;&gt;"",CONCATENATE(L321,","),"")&amp;IF(M321&lt;&gt;"",CONCATENATE(M321,","),"")&amp;CONCATENATE("}")&amp;IF(VALUE(N321)&gt;0,CONCATENATE(", traitsNeeded=",N321),"")&amp;CONCATENATE(", dlcId=",IF(T321&lt;&gt;"",T321,"DLC_BASE_GAME")),""),"")</f>
        <v>[368] = {wayshrines={346,346,346,}, dlcId=DLC_CLOCKWORK_CITY</v>
      </c>
      <c r="BD321" s="21" t="str">
        <f>IF(F321&lt;&gt;"Not in the game (anymore)",IF(A321&lt;&gt;"",IF(Q321&lt;&gt;"",CONCATENATE(", zoneIds={",Q321),"")&amp;IF(Z321&lt;&gt;"",CONCATENATE(",",Z321),"")&amp;IF(AF321&lt;&gt;"",CONCATENATE(",",AF321),"")&amp;IF(AK321&lt;&gt;"",CONCATENATE(",",AK321),"")&amp;IF(AP321&lt;&gt;"",CONCATENATE(",",AP321),"")&amp;IF(AU321&lt;&gt;"",CONCATENATE(",",AU321),"")&amp;IF(Q321&lt;&gt;"",CONCATENATE("}",""),"")&amp;IF(OR(I321="true",I321="false",I321&lt;&gt;""), CONCATENATE(", veteran=", I321), ""),""),"")</f>
        <v>, zoneIds={1000,980,980}, veteran=false</v>
      </c>
      <c r="BE321" s="21" t="str">
        <f>IF(A321&lt;&gt;"",IF(F321&lt;&gt;"Not in the game (anymore)",IF(A321&lt;&gt;"",", setType="&amp;G321,"")&amp;IF(J321="true",", multiTrialSet=true",""),"")
&amp; IF(AND(H321&lt;&gt;"",ISNUMBER(H321)),", undauntedChestId=" &amp; H321,""),"")</f>
        <v>, setType=LIBSETS_SETTYPE_TRIAL</v>
      </c>
      <c r="BF321" s="21" t="str">
        <f>IF(A321&lt;&gt;"",IF(F321&lt;&gt;"Not in the game (anymore)",IF(AZ321&lt;&gt;"",", isProcSetAllowedInPvP="&amp; AZ321,"")
&amp; IF(F321&lt;&gt;"Not in the game (anymore)",
  IF(V321&lt;&gt;"",", dropMechanic={"&amp;V321&amp;IF(AB321&lt;&gt;"",","&amp;AB321,"")&amp;IF(AH321&lt;&gt;"",","&amp;AH321,"")&amp;IF(AM321&lt;&gt;"",","&amp;AM321,"")&amp;IF(AR321&lt;&gt;"",","&amp;AR321,"")&amp;IF(AW321&lt;&gt;"",","&amp;AW321,"")&amp;"}"
     &amp;IF(OR(W321&lt;&gt;"",AC321&lt;&gt;"",AI321&lt;&gt;"",AN321&lt;&gt;"",AS321&lt;&gt;"",AX321&lt;&gt;"",X321&lt;&gt;"",AD321&lt;&gt;"",AJ321&lt;&gt;"",AO321&lt;&gt;"",AT321&lt;&gt;"",AY321&lt;&gt;""),", dropMechanicDropLocationNames={"
        &amp; IF(OR(W321&lt;&gt;"",AC321&lt;&gt;"",AI321&lt;&gt;"",AN321&lt;&gt;"",AS321&lt;&gt;"",AX321&lt;&gt;""),"['en']={"&amp;IF(W321&lt;&gt;"","'"&amp;W321&amp;"',","'',")&amp;IF(AC321&lt;&gt;"","'"&amp;AC321&amp;"',","'',")&amp;IF(AI321&lt;&gt;"","'"&amp;AI321&amp;"',","'',")&amp;IF(AN321&lt;&gt;"","'"&amp;AN321&amp;"',","'',")&amp;IF(AS321&lt;&gt;"","'"&amp;AS321&amp;"',","'',")&amp;IF(AX321&lt;&gt;"","'"&amp;AX321&amp;"',","'',")&amp;"},","")
        &amp; IF(OR(X321&lt;&gt;"",AD321&lt;&gt;"",AJ321&lt;&gt;"",AO321&lt;&gt;"",AT321&lt;&gt;"",AY321&lt;&gt;""),"['de']={"&amp;IF(X321&lt;&gt;"","'"&amp;X321&amp;"',","'',")&amp;IF(AD321&lt;&gt;"","'"&amp;AD321&amp;"',","'',")&amp;IF(AJ321&lt;&gt;"","'"&amp;AJ321&amp;"',","'',")&amp;IF(AO321&lt;&gt;"","'"&amp;AO321&amp;"',","'',")&amp;IF(AT321&lt;&gt;"","'"&amp;AT321&amp;"',","'',")&amp;IF(AY321&lt;&gt;"","'"&amp;AY321&amp;"',","'',")&amp;"},","")
     &amp; "}",""),"")),""),"")</f>
        <v>, dropMechanic={LIBSETS_DROP_MECHANIC_TRIAL_BOSS}</v>
      </c>
      <c r="BG321" s="21" t="str">
        <f>IF(A321&lt;&gt;"",IF(F321&lt;&gt;"Not in the game (anymore)",
IF(OR(BA321&lt;&gt;"",BB321&lt;&gt;""),", addTooltip={" &amp; IF(BA321&lt;&gt;"","['en']='"&amp; BA321 &amp; "',","")  &amp; IF(AND(BA321&lt;&gt;"",BA321&lt;&gt;BB321), IF(BB321&lt;&gt;"","['de']='"&amp; BB321 &amp; "',",""),"") &amp; "},","")
&amp; "},"
&amp; IF(C321&lt;&gt;"",CONCATENATE(" --",C321," / ",B321,"   [",IF(R321&lt;&gt;"",R321,""),IF(AA321&lt;&gt;"",", "&amp;AA321,""),IF(AG321&lt;&gt;"",", "&amp;AG321,""),IF(AL321&lt;&gt;"",", "&amp;AL321,""),IF(AQ321&lt;&gt;"",", "&amp;AQ321,""),IF(AV321&lt;&gt;"",", "&amp;AV321,""),"]")),""),"")</f>
        <v>}, --Timeless Blessing / Zeitloser Segen   [Asylum Sanctorium, Clockwork City, Clockwork City]</v>
      </c>
    </row>
    <row r="322" spans="1:59" x14ac:dyDescent="0.25">
      <c r="A322" s="12">
        <v>369</v>
      </c>
      <c r="B322" t="s">
        <v>1229</v>
      </c>
      <c r="C322" t="s">
        <v>1230</v>
      </c>
      <c r="D322" s="3">
        <f>A322</f>
        <v>369</v>
      </c>
      <c r="G322" s="8" t="s">
        <v>1472</v>
      </c>
      <c r="I322" t="s">
        <v>91</v>
      </c>
      <c r="J322" t="s">
        <v>91</v>
      </c>
      <c r="K322">
        <v>249</v>
      </c>
      <c r="L322">
        <v>249</v>
      </c>
      <c r="M322">
        <v>249</v>
      </c>
      <c r="O322" s="65" t="s">
        <v>451</v>
      </c>
      <c r="Q322" s="3">
        <f>IF(AND(G322&lt;&gt;"LIBSETS_SETTYPE_BATTLEGROUND",G322&lt;&gt;"LIBSETS_SETTYPE_SPECIAL"), IF(R322&lt;&gt;"",VLOOKUP(R322,'ESO zone constants'!$D$3:$H$10001,5,FALSE),""),"")</f>
        <v>677</v>
      </c>
      <c r="R322" t="str">
        <f>IF(AND(O322&lt;&gt;"",NOT(ISERROR(O322))),O322,
IF(AND(P322&lt;&gt;"",ISNUMBER(P322),P322&gt;0,NOT(ISNA(P322))),VLOOKUP(P322,'ESO zone constants'!$A$3:$D$9999,4,FALSE),
IF(AND(K322&lt;&gt;"",K322&gt;0,NOT(ISERROR(K322))),VLOOKUP(K322,'ESO dumped WayshrineInfo'!$K$3:$N$9994,4,FALSE),"")))</f>
        <v>Maelstrom Arena</v>
      </c>
      <c r="T322" s="19" t="str">
        <f>IF(AND(S322&lt;&gt;"",NOT(ISERROR(S322))),S322,IF(Q322&lt;&gt;"",IF(NOT(ISERROR(VLOOKUP(Q322,'ESO Dungeon constants'!$D$3:$H$9999,5,FALSE))),VLOOKUP(Q322,'ESO Dungeon constants'!$D$3:$I$9999,6,FALSE),VLOOKUP(Q322,'ESO zone constants'!$H$3:$K$9987,4,FALSE)),""))</f>
        <v>DLC_ORSINIUM</v>
      </c>
      <c r="U322" s="3" t="str">
        <f>IF(T322&lt;&gt;"",VLOOKUP(T322,'LibSets constants'!$B$4:$C$1003,2,FALSE),"")</f>
        <v>Orsinium</v>
      </c>
      <c r="V322" s="33" t="s">
        <v>1556</v>
      </c>
      <c r="Y322" s="65"/>
      <c r="Z322" s="3">
        <f>IF(AND(G322&lt;&gt;"LIBSETS_SETTYPE_BATTLEGROUND",G322&lt;&gt;"LIBSETS_SETTYPE_SPECIAL"),
IF(AND(Y322&lt;&gt;"",ISNUMBER(Y322),NOT(ISNA(Y322))),Y322,
   IF(AND(L322&lt;&gt;"",ISNUMBER(L322),L322&gt;0,NOT(ISNA(L322))),VLOOKUP(L322,'ESO dumped WayshrineInfo'!$K$3:$L$9994,2,FALSE),"")
),"")</f>
        <v>684</v>
      </c>
      <c r="AA322" t="str">
        <f>IF(AND(Z322&lt;&gt;"",ISNUMBER(Z322),NOT(ISNA(Z322))),VLOOKUP(Z322,'ESO zone constants'!$A$3:$D$9999,4,FALSE),"")</f>
        <v>Wrothgar</v>
      </c>
      <c r="AB322" s="33" t="s">
        <v>1556</v>
      </c>
      <c r="AC322" s="43" t="str">
        <f>IF(AB322&lt;&gt;"",IF(AB322&lt;&gt;"LIBSETS_DROP_MECHANIC_MONSTER_NAME",VLOOKUP(AB322,'LibSets constants'!$I$4:$L$1003,3,FALSE),""),"")</f>
        <v>Arena stage chest</v>
      </c>
      <c r="AD322" s="43" t="str">
        <f>IF(AB322&lt;&gt;"",IF(AB322&lt;&gt;"LIBSETS_DROP_MECHANIC_MONSTER_NAME",VLOOKUP(AB322,'LibSets constants'!$I$4:$L$1003,4,FALSE),""),"")</f>
        <v>Arena-Phasen Schatztruhe</v>
      </c>
      <c r="AE322" s="43"/>
      <c r="AF322" s="3">
        <f>IF(AND(G322&lt;&gt;"LIBSETS_SETTYPE_BATTLEGROUND",G322&lt;&gt;"LIBSETS_SETTYPE_SPECIAL"),
IF(AND(AE322&lt;&gt;"",ISNUMBER(AE322),NOT(ISNA(AE322))),AE322,
   IF(AND(M322&lt;&gt;"",ISNUMBER(M322),M322&gt;0,NOT(ISNA(M322))),VLOOKUP(M322,'ESO dumped WayshrineInfo'!$K$3:$L$9994,2,FALSE),"")
),"")</f>
        <v>684</v>
      </c>
      <c r="AG322" t="str">
        <f>IF(AND(AF322&lt;&gt;"",ISNUMBER(AF322),NOT(ISNA(AF322))),VLOOKUP(AF322,'ESO zone constants'!$A$3:$D$9999,4,FALSE),"")</f>
        <v>Wrothgar</v>
      </c>
      <c r="AH322" s="44"/>
      <c r="AI322" s="43"/>
      <c r="AJ322" s="43"/>
      <c r="AK322" s="3" t="str">
        <f>IF(AND(G322&lt;&gt;"LIBSETS_SETTYPE_BATTLEGROUND",G322&lt;&gt;"LIBSETS_SETTYPE_SPECIAL"),IF(AL322&lt;&gt;"",VLOOKUP(AL322,'ESO zone constants'!$D$3:$H$4953,5,FALSE),""),"")</f>
        <v/>
      </c>
      <c r="AM322" s="44"/>
      <c r="AN322" s="43"/>
      <c r="AO322" s="43"/>
      <c r="AP322" s="3" t="str">
        <f>IF(AND(G322&lt;&gt;"LIBSETS_SETTYPE_BATTLEGROUND",G322&lt;&gt;"LIBSETS_SETTYPE_SPECIAL"),IF(AQ322&lt;&gt;"",VLOOKUP(AQ322,'ESO zone constants'!$D$3:$H$4953,5,FALSE),""),"")</f>
        <v/>
      </c>
      <c r="AR322" s="44"/>
      <c r="AS322" s="43"/>
      <c r="AT322" s="43"/>
      <c r="AU322" s="3" t="str">
        <f>IF(AND(G322&lt;&gt;"LIBSETS_SETTYPE_BATTLEGROUND",G322&lt;&gt;"LIBSETS_SETTYPE_SPECIAL"),IF(AV322&lt;&gt;"",VLOOKUP(AV322,'ESO zone constants'!$D$3:$H$4953,5,FALSE),""),"")</f>
        <v/>
      </c>
      <c r="AW322" s="44"/>
      <c r="AX322" s="43"/>
      <c r="AY322" s="43"/>
      <c r="AZ322" s="83" t="s">
        <v>2667</v>
      </c>
      <c r="BA322" s="83"/>
      <c r="BB322" s="83"/>
      <c r="BC322" s="21" t="str">
        <f>IF(A322="???","--","")&amp;IF(F322&lt;&gt;"Not in the game (anymore)",IF(A322&lt;&gt;"",CONCATENATE("[",A322,"] = {wayshrines={")&amp;IF(K322&lt;&gt;"",CONCATENATE(K322,","),"")&amp;IF(L322&lt;&gt;"",CONCATENATE(L322,","),"")&amp;IF(M322&lt;&gt;"",CONCATENATE(M322,","),"")&amp;CONCATENATE("}")&amp;IF(VALUE(N322)&gt;0,CONCATENATE(", traitsNeeded=",N322),"")&amp;CONCATENATE(", dlcId=",IF(T322&lt;&gt;"",T322,"DLC_BASE_GAME")),""),"")</f>
        <v>[369] = {wayshrines={249,249,249,}, dlcId=DLC_ORSINIUM</v>
      </c>
      <c r="BD322" s="21" t="str">
        <f>IF(F322&lt;&gt;"Not in the game (anymore)",IF(A322&lt;&gt;"",IF(Q322&lt;&gt;"",CONCATENATE(", zoneIds={",Q322),"")&amp;IF(Z322&lt;&gt;"",CONCATENATE(",",Z322),"")&amp;IF(AF322&lt;&gt;"",CONCATENATE(",",AF322),"")&amp;IF(AK322&lt;&gt;"",CONCATENATE(",",AK322),"")&amp;IF(AP322&lt;&gt;"",CONCATENATE(",",AP322),"")&amp;IF(AU322&lt;&gt;"",CONCATENATE(",",AU322),"")&amp;IF(Q322&lt;&gt;"",CONCATENATE("}",""),"")&amp;IF(OR(I322="true",I322="false",I322&lt;&gt;""), CONCATENATE(", veteran=", I322), ""),""),"")</f>
        <v>, zoneIds={677,684,684}, veteran=false</v>
      </c>
      <c r="BE322" s="21" t="str">
        <f>IF(A322&lt;&gt;"",IF(F322&lt;&gt;"Not in the game (anymore)",IF(A322&lt;&gt;"",", setType="&amp;G322,"")&amp;IF(J322="true",", multiTrialSet=true",""),"")
&amp; IF(AND(H322&lt;&gt;"",ISNUMBER(H322)),", undauntedChestId=" &amp; H322,""),"")</f>
        <v>, setType=LIBSETS_SETTYPE_ARENA</v>
      </c>
      <c r="BF322" s="21" t="str">
        <f>IF(A322&lt;&gt;"",IF(F322&lt;&gt;"Not in the game (anymore)",IF(AZ322&lt;&gt;"",", isProcSetAllowedInPvP="&amp; AZ322,"")
&amp; IF(F322&lt;&gt;"Not in the game (anymore)",
  IF(V322&lt;&gt;"",", dropMechanic={"&amp;V322&amp;IF(AB322&lt;&gt;"",","&amp;AB322,"")&amp;IF(AH322&lt;&gt;"",","&amp;AH322,"")&amp;IF(AM322&lt;&gt;"",","&amp;AM322,"")&amp;IF(AR322&lt;&gt;"",","&amp;AR322,"")&amp;IF(AW322&lt;&gt;"",","&amp;AW322,"")&amp;"}"
     &amp;IF(OR(W322&lt;&gt;"",AC322&lt;&gt;"",AI322&lt;&gt;"",AN322&lt;&gt;"",AS322&lt;&gt;"",AX322&lt;&gt;"",X322&lt;&gt;"",AD322&lt;&gt;"",AJ322&lt;&gt;"",AO322&lt;&gt;"",AT322&lt;&gt;"",AY322&lt;&gt;""),", dropMechanicDropLocationNames={"
        &amp; IF(OR(W322&lt;&gt;"",AC322&lt;&gt;"",AI322&lt;&gt;"",AN322&lt;&gt;"",AS322&lt;&gt;"",AX322&lt;&gt;""),"['en']={"&amp;IF(W322&lt;&gt;"","'"&amp;W322&amp;"',","'',")&amp;IF(AC322&lt;&gt;"","'"&amp;AC322&amp;"',","'',")&amp;IF(AI322&lt;&gt;"","'"&amp;AI322&amp;"',","'',")&amp;IF(AN322&lt;&gt;"","'"&amp;AN322&amp;"',","'',")&amp;IF(AS322&lt;&gt;"","'"&amp;AS322&amp;"',","'',")&amp;IF(AX322&lt;&gt;"","'"&amp;AX322&amp;"',","'',")&amp;"},","")
        &amp; IF(OR(X322&lt;&gt;"",AD322&lt;&gt;"",AJ322&lt;&gt;"",AO322&lt;&gt;"",AT322&lt;&gt;"",AY322&lt;&gt;""),"['de']={"&amp;IF(X322&lt;&gt;"","'"&amp;X322&amp;"',","'',")&amp;IF(AD322&lt;&gt;"","'"&amp;AD322&amp;"',","'',")&amp;IF(AJ322&lt;&gt;"","'"&amp;AJ322&amp;"',","'',")&amp;IF(AO322&lt;&gt;"","'"&amp;AO322&amp;"',","'',")&amp;IF(AT322&lt;&gt;"","'"&amp;AT322&amp;"',","'',")&amp;IF(AY322&lt;&gt;"","'"&amp;AY322&amp;"',","'',")&amp;"},","")
     &amp; "}",""),"")),""),"")</f>
        <v>, dropMechanic={LIBSETS_DROP_MECHANIC_ARENA_STAGE_CHEST,LIBSETS_DROP_MECHANIC_ARENA_STAGE_CHEST}, dropMechanicDropLocationNames={['en']={'','Arena stage chest','','','','',},['de']={'','Arena-Phasen Schatztruhe','','','','',},}</v>
      </c>
      <c r="BG322" s="21" t="str">
        <f>IF(A322&lt;&gt;"",IF(F322&lt;&gt;"Not in the game (anymore)",
IF(OR(BA322&lt;&gt;"",BB322&lt;&gt;""),", addTooltip={" &amp; IF(BA322&lt;&gt;"","['en']='"&amp; BA322 &amp; "',","")  &amp; IF(AND(BA322&lt;&gt;"",BA322&lt;&gt;BB322), IF(BB322&lt;&gt;"","['de']='"&amp; BB322 &amp; "',",""),"") &amp; "},","")
&amp; "},"
&amp; IF(C322&lt;&gt;"",CONCATENATE(" --",C322," / ",B322,"   [",IF(R322&lt;&gt;"",R322,""),IF(AA322&lt;&gt;"",", "&amp;AA322,""),IF(AG322&lt;&gt;"",", "&amp;AG322,""),IF(AL322&lt;&gt;"",", "&amp;AL322,""),IF(AQ322&lt;&gt;"",", "&amp;AQ322,""),IF(AV322&lt;&gt;"",", "&amp;AV322,""),"]")),""),"")</f>
        <v>}, --Merciless Charge / Gnadenloser Ansturm   [Maelstrom Arena, Wrothgar, Wrothgar]</v>
      </c>
    </row>
    <row r="323" spans="1:59" x14ac:dyDescent="0.25">
      <c r="A323" s="12">
        <v>370</v>
      </c>
      <c r="B323" t="s">
        <v>1231</v>
      </c>
      <c r="C323" t="s">
        <v>1232</v>
      </c>
      <c r="D323" s="3">
        <f>A323</f>
        <v>370</v>
      </c>
      <c r="G323" s="8" t="s">
        <v>1472</v>
      </c>
      <c r="I323" t="s">
        <v>91</v>
      </c>
      <c r="J323" t="s">
        <v>91</v>
      </c>
      <c r="K323">
        <v>249</v>
      </c>
      <c r="L323">
        <v>249</v>
      </c>
      <c r="M323">
        <v>249</v>
      </c>
      <c r="O323" s="65" t="s">
        <v>451</v>
      </c>
      <c r="Q323" s="3">
        <f>IF(AND(G323&lt;&gt;"LIBSETS_SETTYPE_BATTLEGROUND",G323&lt;&gt;"LIBSETS_SETTYPE_SPECIAL"), IF(R323&lt;&gt;"",VLOOKUP(R323,'ESO zone constants'!$D$3:$H$10001,5,FALSE),""),"")</f>
        <v>677</v>
      </c>
      <c r="R323" t="str">
        <f>IF(AND(O323&lt;&gt;"",NOT(ISERROR(O323))),O323,
IF(AND(P323&lt;&gt;"",ISNUMBER(P323),P323&gt;0,NOT(ISNA(P323))),VLOOKUP(P323,'ESO zone constants'!$A$3:$D$9999,4,FALSE),
IF(AND(K323&lt;&gt;"",K323&gt;0,NOT(ISERROR(K323))),VLOOKUP(K323,'ESO dumped WayshrineInfo'!$K$3:$N$9994,4,FALSE),"")))</f>
        <v>Maelstrom Arena</v>
      </c>
      <c r="T323" s="19" t="str">
        <f>IF(AND(S323&lt;&gt;"",NOT(ISERROR(S323))),S323,IF(Q323&lt;&gt;"",IF(NOT(ISERROR(VLOOKUP(Q323,'ESO Dungeon constants'!$D$3:$H$9999,5,FALSE))),VLOOKUP(Q323,'ESO Dungeon constants'!$D$3:$I$9999,6,FALSE),VLOOKUP(Q323,'ESO zone constants'!$H$3:$K$9987,4,FALSE)),""))</f>
        <v>DLC_ORSINIUM</v>
      </c>
      <c r="U323" s="3" t="str">
        <f>IF(T323&lt;&gt;"",VLOOKUP(T323,'LibSets constants'!$B$4:$C$1003,2,FALSE),"")</f>
        <v>Orsinium</v>
      </c>
      <c r="V323" s="33" t="s">
        <v>1556</v>
      </c>
      <c r="Y323" s="65"/>
      <c r="Z323" s="3">
        <f>IF(AND(G323&lt;&gt;"LIBSETS_SETTYPE_BATTLEGROUND",G323&lt;&gt;"LIBSETS_SETTYPE_SPECIAL"),
IF(AND(Y323&lt;&gt;"",ISNUMBER(Y323),NOT(ISNA(Y323))),Y323,
   IF(AND(L323&lt;&gt;"",ISNUMBER(L323),L323&gt;0,NOT(ISNA(L323))),VLOOKUP(L323,'ESO dumped WayshrineInfo'!$K$3:$L$9994,2,FALSE),"")
),"")</f>
        <v>684</v>
      </c>
      <c r="AA323" t="str">
        <f>IF(AND(Z323&lt;&gt;"",ISNUMBER(Z323),NOT(ISNA(Z323))),VLOOKUP(Z323,'ESO zone constants'!$A$3:$D$9999,4,FALSE),"")</f>
        <v>Wrothgar</v>
      </c>
      <c r="AB323" s="33" t="s">
        <v>1556</v>
      </c>
      <c r="AC323" s="3" t="str">
        <f>IF(AB323&lt;&gt;"",IF(AB323&lt;&gt;"LIBSETS_DROP_MECHANIC_MONSTER_NAME",VLOOKUP(AB323,'LibSets constants'!$I$4:$L$1003,3,FALSE),""),"")</f>
        <v>Arena stage chest</v>
      </c>
      <c r="AD323" s="3" t="str">
        <f>IF(AB323&lt;&gt;"",IF(AB323&lt;&gt;"LIBSETS_DROP_MECHANIC_MONSTER_NAME",VLOOKUP(AB323,'LibSets constants'!$I$4:$L$1003,4,FALSE),""),"")</f>
        <v>Arena-Phasen Schatztruhe</v>
      </c>
      <c r="AF323" s="3">
        <f>IF(AND(G323&lt;&gt;"LIBSETS_SETTYPE_BATTLEGROUND",G323&lt;&gt;"LIBSETS_SETTYPE_SPECIAL"),
IF(AND(AE323&lt;&gt;"",ISNUMBER(AE323),NOT(ISNA(AE323))),AE323,
   IF(AND(M323&lt;&gt;"",ISNUMBER(M323),M323&gt;0,NOT(ISNA(M323))),VLOOKUP(M323,'ESO dumped WayshrineInfo'!$K$3:$L$9994,2,FALSE),"")
),"")</f>
        <v>684</v>
      </c>
      <c r="AG323" t="str">
        <f>IF(AND(AF323&lt;&gt;"",ISNUMBER(AF323),NOT(ISNA(AF323))),VLOOKUP(AF323,'ESO zone constants'!$A$3:$D$9999,4,FALSE),"")</f>
        <v>Wrothgar</v>
      </c>
      <c r="AH323" s="44"/>
      <c r="AK323" s="3" t="str">
        <f>IF(AND(G323&lt;&gt;"LIBSETS_SETTYPE_BATTLEGROUND",G323&lt;&gt;"LIBSETS_SETTYPE_SPECIAL"),IF(AL323&lt;&gt;"",VLOOKUP(AL323,'ESO zone constants'!$D$3:$H$4953,5,FALSE),""),"")</f>
        <v/>
      </c>
      <c r="AM323" s="44"/>
      <c r="AP323" s="3" t="str">
        <f>IF(AND(G323&lt;&gt;"LIBSETS_SETTYPE_BATTLEGROUND",G323&lt;&gt;"LIBSETS_SETTYPE_SPECIAL"),IF(AQ323&lt;&gt;"",VLOOKUP(AQ323,'ESO zone constants'!$D$3:$H$4953,5,FALSE),""),"")</f>
        <v/>
      </c>
      <c r="AR323" s="44"/>
      <c r="AU323" s="3" t="str">
        <f>IF(AND(G323&lt;&gt;"LIBSETS_SETTYPE_BATTLEGROUND",G323&lt;&gt;"LIBSETS_SETTYPE_SPECIAL"),IF(AV323&lt;&gt;"",VLOOKUP(AV323,'ESO zone constants'!$D$3:$H$4953,5,FALSE),""),"")</f>
        <v/>
      </c>
      <c r="AW323" s="44"/>
      <c r="AZ323" s="83" t="s">
        <v>2667</v>
      </c>
      <c r="BA323" s="83"/>
      <c r="BB323" s="83"/>
      <c r="BC323" s="21" t="str">
        <f>IF(A323="???","--","")&amp;IF(F323&lt;&gt;"Not in the game (anymore)",IF(A323&lt;&gt;"",CONCATENATE("[",A323,"] = {wayshrines={")&amp;IF(K323&lt;&gt;"",CONCATENATE(K323,","),"")&amp;IF(L323&lt;&gt;"",CONCATENATE(L323,","),"")&amp;IF(M323&lt;&gt;"",CONCATENATE(M323,","),"")&amp;CONCATENATE("}")&amp;IF(VALUE(N323)&gt;0,CONCATENATE(", traitsNeeded=",N323),"")&amp;CONCATENATE(", dlcId=",IF(T323&lt;&gt;"",T323,"DLC_BASE_GAME")),""),"")</f>
        <v>[370] = {wayshrines={249,249,249,}, dlcId=DLC_ORSINIUM</v>
      </c>
      <c r="BD323" s="21" t="str">
        <f>IF(F323&lt;&gt;"Not in the game (anymore)",IF(A323&lt;&gt;"",IF(Q323&lt;&gt;"",CONCATENATE(", zoneIds={",Q323),"")&amp;IF(Z323&lt;&gt;"",CONCATENATE(",",Z323),"")&amp;IF(AF323&lt;&gt;"",CONCATENATE(",",AF323),"")&amp;IF(AK323&lt;&gt;"",CONCATENATE(",",AK323),"")&amp;IF(AP323&lt;&gt;"",CONCATENATE(",",AP323),"")&amp;IF(AU323&lt;&gt;"",CONCATENATE(",",AU323),"")&amp;IF(Q323&lt;&gt;"",CONCATENATE("}",""),"")&amp;IF(OR(I323="true",I323="false",I323&lt;&gt;""), CONCATENATE(", veteran=", I323), ""),""),"")</f>
        <v>, zoneIds={677,684,684}, veteran=false</v>
      </c>
      <c r="BE323" s="21" t="str">
        <f>IF(A323&lt;&gt;"",IF(F323&lt;&gt;"Not in the game (anymore)",IF(A323&lt;&gt;"",", setType="&amp;G323,"")&amp;IF(J323="true",", multiTrialSet=true",""),"")
&amp; IF(AND(H323&lt;&gt;"",ISNUMBER(H323)),", undauntedChestId=" &amp; H323,""),"")</f>
        <v>, setType=LIBSETS_SETTYPE_ARENA</v>
      </c>
      <c r="BF323" s="21" t="str">
        <f>IF(A323&lt;&gt;"",IF(F323&lt;&gt;"Not in the game (anymore)",IF(AZ323&lt;&gt;"",", isProcSetAllowedInPvP="&amp; AZ323,"")
&amp; IF(F323&lt;&gt;"Not in the game (anymore)",
  IF(V323&lt;&gt;"",", dropMechanic={"&amp;V323&amp;IF(AB323&lt;&gt;"",","&amp;AB323,"")&amp;IF(AH323&lt;&gt;"",","&amp;AH323,"")&amp;IF(AM323&lt;&gt;"",","&amp;AM323,"")&amp;IF(AR323&lt;&gt;"",","&amp;AR323,"")&amp;IF(AW323&lt;&gt;"",","&amp;AW323,"")&amp;"}"
     &amp;IF(OR(W323&lt;&gt;"",AC323&lt;&gt;"",AI323&lt;&gt;"",AN323&lt;&gt;"",AS323&lt;&gt;"",AX323&lt;&gt;"",X323&lt;&gt;"",AD323&lt;&gt;"",AJ323&lt;&gt;"",AO323&lt;&gt;"",AT323&lt;&gt;"",AY323&lt;&gt;""),", dropMechanicDropLocationNames={"
        &amp; IF(OR(W323&lt;&gt;"",AC323&lt;&gt;"",AI323&lt;&gt;"",AN323&lt;&gt;"",AS323&lt;&gt;"",AX323&lt;&gt;""),"['en']={"&amp;IF(W323&lt;&gt;"","'"&amp;W323&amp;"',","'',")&amp;IF(AC323&lt;&gt;"","'"&amp;AC323&amp;"',","'',")&amp;IF(AI323&lt;&gt;"","'"&amp;AI323&amp;"',","'',")&amp;IF(AN323&lt;&gt;"","'"&amp;AN323&amp;"',","'',")&amp;IF(AS323&lt;&gt;"","'"&amp;AS323&amp;"',","'',")&amp;IF(AX323&lt;&gt;"","'"&amp;AX323&amp;"',","'',")&amp;"},","")
        &amp; IF(OR(X323&lt;&gt;"",AD323&lt;&gt;"",AJ323&lt;&gt;"",AO323&lt;&gt;"",AT323&lt;&gt;"",AY323&lt;&gt;""),"['de']={"&amp;IF(X323&lt;&gt;"","'"&amp;X323&amp;"',","'',")&amp;IF(AD323&lt;&gt;"","'"&amp;AD323&amp;"',","'',")&amp;IF(AJ323&lt;&gt;"","'"&amp;AJ323&amp;"',","'',")&amp;IF(AO323&lt;&gt;"","'"&amp;AO323&amp;"',","'',")&amp;IF(AT323&lt;&gt;"","'"&amp;AT323&amp;"',","'',")&amp;IF(AY323&lt;&gt;"","'"&amp;AY323&amp;"',","'',")&amp;"},","")
     &amp; "}",""),"")),""),"")</f>
        <v>, dropMechanic={LIBSETS_DROP_MECHANIC_ARENA_STAGE_CHEST,LIBSETS_DROP_MECHANIC_ARENA_STAGE_CHEST}, dropMechanicDropLocationNames={['en']={'','Arena stage chest','','','','',},['de']={'','Arena-Phasen Schatztruhe','','','','',},}</v>
      </c>
      <c r="BG323" s="21" t="str">
        <f>IF(A323&lt;&gt;"",IF(F323&lt;&gt;"Not in the game (anymore)",
IF(OR(BA323&lt;&gt;"",BB323&lt;&gt;""),", addTooltip={" &amp; IF(BA323&lt;&gt;"","['en']='"&amp; BA323 &amp; "',","")  &amp; IF(AND(BA323&lt;&gt;"",BA323&lt;&gt;BB323), IF(BB323&lt;&gt;"","['de']='"&amp; BB323 &amp; "',",""),"") &amp; "},","")
&amp; "},"
&amp; IF(C323&lt;&gt;"",CONCATENATE(" --",C323," / ",B323,"   [",IF(R323&lt;&gt;"",R323,""),IF(AA323&lt;&gt;"",", "&amp;AA323,""),IF(AG323&lt;&gt;"",", "&amp;AG323,""),IF(AL323&lt;&gt;"",", "&amp;AL323,""),IF(AQ323&lt;&gt;"",", "&amp;AQ323,""),IF(AV323&lt;&gt;"",", "&amp;AV323,""),"]")),""),"")</f>
        <v>}, --Rampaging Slash / Tobender Schnitt   [Maelstrom Arena, Wrothgar, Wrothgar]</v>
      </c>
    </row>
    <row r="324" spans="1:59" x14ac:dyDescent="0.25">
      <c r="A324" s="12">
        <v>371</v>
      </c>
      <c r="B324" t="s">
        <v>1233</v>
      </c>
      <c r="C324" t="s">
        <v>1234</v>
      </c>
      <c r="D324" s="3">
        <f>A324</f>
        <v>371</v>
      </c>
      <c r="G324" s="8" t="s">
        <v>1472</v>
      </c>
      <c r="I324" t="s">
        <v>91</v>
      </c>
      <c r="J324" t="s">
        <v>91</v>
      </c>
      <c r="K324">
        <v>249</v>
      </c>
      <c r="L324">
        <v>249</v>
      </c>
      <c r="M324">
        <v>249</v>
      </c>
      <c r="O324" s="65" t="s">
        <v>451</v>
      </c>
      <c r="Q324" s="3">
        <f>IF(AND(G324&lt;&gt;"LIBSETS_SETTYPE_BATTLEGROUND",G324&lt;&gt;"LIBSETS_SETTYPE_SPECIAL"), IF(R324&lt;&gt;"",VLOOKUP(R324,'ESO zone constants'!$D$3:$H$10001,5,FALSE),""),"")</f>
        <v>677</v>
      </c>
      <c r="R324" t="str">
        <f>IF(AND(O324&lt;&gt;"",NOT(ISERROR(O324))),O324,
IF(AND(P324&lt;&gt;"",ISNUMBER(P324),P324&gt;0,NOT(ISNA(P324))),VLOOKUP(P324,'ESO zone constants'!$A$3:$D$9999,4,FALSE),
IF(AND(K324&lt;&gt;"",K324&gt;0,NOT(ISERROR(K324))),VLOOKUP(K324,'ESO dumped WayshrineInfo'!$K$3:$N$9994,4,FALSE),"")))</f>
        <v>Maelstrom Arena</v>
      </c>
      <c r="T324" s="19" t="str">
        <f>IF(AND(S324&lt;&gt;"",NOT(ISERROR(S324))),S324,IF(Q324&lt;&gt;"",IF(NOT(ISERROR(VLOOKUP(Q324,'ESO Dungeon constants'!$D$3:$H$9999,5,FALSE))),VLOOKUP(Q324,'ESO Dungeon constants'!$D$3:$I$9999,6,FALSE),VLOOKUP(Q324,'ESO zone constants'!$H$3:$K$9987,4,FALSE)),""))</f>
        <v>DLC_ORSINIUM</v>
      </c>
      <c r="U324" s="3" t="str">
        <f>IF(T324&lt;&gt;"",VLOOKUP(T324,'LibSets constants'!$B$4:$C$1003,2,FALSE),"")</f>
        <v>Orsinium</v>
      </c>
      <c r="V324" s="33" t="s">
        <v>1556</v>
      </c>
      <c r="Y324" s="65"/>
      <c r="Z324" s="3">
        <f>IF(AND(G324&lt;&gt;"LIBSETS_SETTYPE_BATTLEGROUND",G324&lt;&gt;"LIBSETS_SETTYPE_SPECIAL"),
IF(AND(Y324&lt;&gt;"",ISNUMBER(Y324),NOT(ISNA(Y324))),Y324,
   IF(AND(L324&lt;&gt;"",ISNUMBER(L324),L324&gt;0,NOT(ISNA(L324))),VLOOKUP(L324,'ESO dumped WayshrineInfo'!$K$3:$L$9994,2,FALSE),"")
),"")</f>
        <v>684</v>
      </c>
      <c r="AA324" t="str">
        <f>IF(AND(Z324&lt;&gt;"",ISNUMBER(Z324),NOT(ISNA(Z324))),VLOOKUP(Z324,'ESO zone constants'!$A$3:$D$9999,4,FALSE),"")</f>
        <v>Wrothgar</v>
      </c>
      <c r="AB324" s="33" t="s">
        <v>1556</v>
      </c>
      <c r="AC324" s="3" t="str">
        <f>IF(AB324&lt;&gt;"",IF(AB324&lt;&gt;"LIBSETS_DROP_MECHANIC_MONSTER_NAME",VLOOKUP(AB324,'LibSets constants'!$I$4:$L$1003,3,FALSE),""),"")</f>
        <v>Arena stage chest</v>
      </c>
      <c r="AD324" s="3" t="str">
        <f>IF(AB324&lt;&gt;"",IF(AB324&lt;&gt;"LIBSETS_DROP_MECHANIC_MONSTER_NAME",VLOOKUP(AB324,'LibSets constants'!$I$4:$L$1003,4,FALSE),""),"")</f>
        <v>Arena-Phasen Schatztruhe</v>
      </c>
      <c r="AF324" s="3">
        <f>IF(AND(G324&lt;&gt;"LIBSETS_SETTYPE_BATTLEGROUND",G324&lt;&gt;"LIBSETS_SETTYPE_SPECIAL"),
IF(AND(AE324&lt;&gt;"",ISNUMBER(AE324),NOT(ISNA(AE324))),AE324,
   IF(AND(M324&lt;&gt;"",ISNUMBER(M324),M324&gt;0,NOT(ISNA(M324))),VLOOKUP(M324,'ESO dumped WayshrineInfo'!$K$3:$L$9994,2,FALSE),"")
),"")</f>
        <v>684</v>
      </c>
      <c r="AG324" t="str">
        <f>IF(AND(AF324&lt;&gt;"",ISNUMBER(AF324),NOT(ISNA(AF324))),VLOOKUP(AF324,'ESO zone constants'!$A$3:$D$9999,4,FALSE),"")</f>
        <v>Wrothgar</v>
      </c>
      <c r="AH324" s="44"/>
      <c r="AK324" s="3" t="str">
        <f>IF(AND(G324&lt;&gt;"LIBSETS_SETTYPE_BATTLEGROUND",G324&lt;&gt;"LIBSETS_SETTYPE_SPECIAL"),IF(AL324&lt;&gt;"",VLOOKUP(AL324,'ESO zone constants'!$D$3:$H$4953,5,FALSE),""),"")</f>
        <v/>
      </c>
      <c r="AM324" s="44"/>
      <c r="AP324" s="3" t="str">
        <f>IF(AND(G324&lt;&gt;"LIBSETS_SETTYPE_BATTLEGROUND",G324&lt;&gt;"LIBSETS_SETTYPE_SPECIAL"),IF(AQ324&lt;&gt;"",VLOOKUP(AQ324,'ESO zone constants'!$D$3:$H$4953,5,FALSE),""),"")</f>
        <v/>
      </c>
      <c r="AR324" s="44"/>
      <c r="AU324" s="3" t="str">
        <f>IF(AND(G324&lt;&gt;"LIBSETS_SETTYPE_BATTLEGROUND",G324&lt;&gt;"LIBSETS_SETTYPE_SPECIAL"),IF(AV324&lt;&gt;"",VLOOKUP(AV324,'ESO zone constants'!$D$3:$H$4953,5,FALSE),""),"")</f>
        <v/>
      </c>
      <c r="AW324" s="44"/>
      <c r="AZ324" s="83" t="s">
        <v>2667</v>
      </c>
      <c r="BA324" s="83"/>
      <c r="BB324" s="83"/>
      <c r="BC324" s="21" t="str">
        <f>IF(A324="???","--","")&amp;IF(F324&lt;&gt;"Not in the game (anymore)",IF(A324&lt;&gt;"",CONCATENATE("[",A324,"] = {wayshrines={")&amp;IF(K324&lt;&gt;"",CONCATENATE(K324,","),"")&amp;IF(L324&lt;&gt;"",CONCATENATE(L324,","),"")&amp;IF(M324&lt;&gt;"",CONCATENATE(M324,","),"")&amp;CONCATENATE("}")&amp;IF(VALUE(N324)&gt;0,CONCATENATE(", traitsNeeded=",N324),"")&amp;CONCATENATE(", dlcId=",IF(T324&lt;&gt;"",T324,"DLC_BASE_GAME")),""),"")</f>
        <v>[371] = {wayshrines={249,249,249,}, dlcId=DLC_ORSINIUM</v>
      </c>
      <c r="BD324" s="21" t="str">
        <f>IF(F324&lt;&gt;"Not in the game (anymore)",IF(A324&lt;&gt;"",IF(Q324&lt;&gt;"",CONCATENATE(", zoneIds={",Q324),"")&amp;IF(Z324&lt;&gt;"",CONCATENATE(",",Z324),"")&amp;IF(AF324&lt;&gt;"",CONCATENATE(",",AF324),"")&amp;IF(AK324&lt;&gt;"",CONCATENATE(",",AK324),"")&amp;IF(AP324&lt;&gt;"",CONCATENATE(",",AP324),"")&amp;IF(AU324&lt;&gt;"",CONCATENATE(",",AU324),"")&amp;IF(Q324&lt;&gt;"",CONCATENATE("}",""),"")&amp;IF(OR(I324="true",I324="false",I324&lt;&gt;""), CONCATENATE(", veteran=", I324), ""),""),"")</f>
        <v>, zoneIds={677,684,684}, veteran=false</v>
      </c>
      <c r="BE324" s="21" t="str">
        <f>IF(A324&lt;&gt;"",IF(F324&lt;&gt;"Not in the game (anymore)",IF(A324&lt;&gt;"",", setType="&amp;G324,"")&amp;IF(J324="true",", multiTrialSet=true",""),"")
&amp; IF(AND(H324&lt;&gt;"",ISNUMBER(H324)),", undauntedChestId=" &amp; H324,""),"")</f>
        <v>, setType=LIBSETS_SETTYPE_ARENA</v>
      </c>
      <c r="BF324" s="21" t="str">
        <f>IF(A324&lt;&gt;"",IF(F324&lt;&gt;"Not in the game (anymore)",IF(AZ324&lt;&gt;"",", isProcSetAllowedInPvP="&amp; AZ324,"")
&amp; IF(F324&lt;&gt;"Not in the game (anymore)",
  IF(V324&lt;&gt;"",", dropMechanic={"&amp;V324&amp;IF(AB324&lt;&gt;"",","&amp;AB324,"")&amp;IF(AH324&lt;&gt;"",","&amp;AH324,"")&amp;IF(AM324&lt;&gt;"",","&amp;AM324,"")&amp;IF(AR324&lt;&gt;"",","&amp;AR324,"")&amp;IF(AW324&lt;&gt;"",","&amp;AW324,"")&amp;"}"
     &amp;IF(OR(W324&lt;&gt;"",AC324&lt;&gt;"",AI324&lt;&gt;"",AN324&lt;&gt;"",AS324&lt;&gt;"",AX324&lt;&gt;"",X324&lt;&gt;"",AD324&lt;&gt;"",AJ324&lt;&gt;"",AO324&lt;&gt;"",AT324&lt;&gt;"",AY324&lt;&gt;""),", dropMechanicDropLocationNames={"
        &amp; IF(OR(W324&lt;&gt;"",AC324&lt;&gt;"",AI324&lt;&gt;"",AN324&lt;&gt;"",AS324&lt;&gt;"",AX324&lt;&gt;""),"['en']={"&amp;IF(W324&lt;&gt;"","'"&amp;W324&amp;"',","'',")&amp;IF(AC324&lt;&gt;"","'"&amp;AC324&amp;"',","'',")&amp;IF(AI324&lt;&gt;"","'"&amp;AI324&amp;"',","'',")&amp;IF(AN324&lt;&gt;"","'"&amp;AN324&amp;"',","'',")&amp;IF(AS324&lt;&gt;"","'"&amp;AS324&amp;"',","'',")&amp;IF(AX324&lt;&gt;"","'"&amp;AX324&amp;"',","'',")&amp;"},","")
        &amp; IF(OR(X324&lt;&gt;"",AD324&lt;&gt;"",AJ324&lt;&gt;"",AO324&lt;&gt;"",AT324&lt;&gt;"",AY324&lt;&gt;""),"['de']={"&amp;IF(X324&lt;&gt;"","'"&amp;X324&amp;"',","'',")&amp;IF(AD324&lt;&gt;"","'"&amp;AD324&amp;"',","'',")&amp;IF(AJ324&lt;&gt;"","'"&amp;AJ324&amp;"',","'',")&amp;IF(AO324&lt;&gt;"","'"&amp;AO324&amp;"',","'',")&amp;IF(AT324&lt;&gt;"","'"&amp;AT324&amp;"',","'',")&amp;IF(AY324&lt;&gt;"","'"&amp;AY324&amp;"',","'',")&amp;"},","")
     &amp; "}",""),"")),""),"")</f>
        <v>, dropMechanic={LIBSETS_DROP_MECHANIC_ARENA_STAGE_CHEST,LIBSETS_DROP_MECHANIC_ARENA_STAGE_CHEST}, dropMechanicDropLocationNames={['en']={'','Arena stage chest','','','','',},['de']={'','Arena-Phasen Schatztruhe','','','','',},}</v>
      </c>
      <c r="BG324" s="21" t="str">
        <f>IF(A324&lt;&gt;"",IF(F324&lt;&gt;"Not in the game (anymore)",
IF(OR(BA324&lt;&gt;"",BB324&lt;&gt;""),", addTooltip={" &amp; IF(BA324&lt;&gt;"","['en']='"&amp; BA324 &amp; "',","")  &amp; IF(AND(BA324&lt;&gt;"",BA324&lt;&gt;BB324), IF(BB324&lt;&gt;"","['de']='"&amp; BB324 &amp; "',",""),"") &amp; "},","")
&amp; "},"
&amp; IF(C324&lt;&gt;"",CONCATENATE(" --",C324," / ",B324,"   [",IF(R324&lt;&gt;"",R324,""),IF(AA324&lt;&gt;"",", "&amp;AA324,""),IF(AG324&lt;&gt;"",", "&amp;AG324,""),IF(AL324&lt;&gt;"",", "&amp;AL324,""),IF(AQ324&lt;&gt;"",", "&amp;AQ324,""),IF(AV324&lt;&gt;"",", "&amp;AV324,""),"]")),""),"")</f>
        <v>}, --Cruel Flurry / Grausamer Schlaghagel   [Maelstrom Arena, Wrothgar, Wrothgar]</v>
      </c>
    </row>
    <row r="325" spans="1:59" x14ac:dyDescent="0.25">
      <c r="A325" s="12">
        <v>372</v>
      </c>
      <c r="B325" t="s">
        <v>1235</v>
      </c>
      <c r="C325" t="s">
        <v>1236</v>
      </c>
      <c r="D325" s="3">
        <f>A325</f>
        <v>372</v>
      </c>
      <c r="G325" s="8" t="s">
        <v>1472</v>
      </c>
      <c r="I325" t="s">
        <v>91</v>
      </c>
      <c r="J325" t="s">
        <v>91</v>
      </c>
      <c r="K325">
        <v>249</v>
      </c>
      <c r="L325">
        <v>249</v>
      </c>
      <c r="M325">
        <v>249</v>
      </c>
      <c r="O325" s="65" t="s">
        <v>451</v>
      </c>
      <c r="Q325" s="3">
        <f>IF(AND(G325&lt;&gt;"LIBSETS_SETTYPE_BATTLEGROUND",G325&lt;&gt;"LIBSETS_SETTYPE_SPECIAL"), IF(R325&lt;&gt;"",VLOOKUP(R325,'ESO zone constants'!$D$3:$H$10001,5,FALSE),""),"")</f>
        <v>677</v>
      </c>
      <c r="R325" t="str">
        <f>IF(AND(O325&lt;&gt;"",NOT(ISERROR(O325))),O325,
IF(AND(P325&lt;&gt;"",ISNUMBER(P325),P325&gt;0,NOT(ISNA(P325))),VLOOKUP(P325,'ESO zone constants'!$A$3:$D$9999,4,FALSE),
IF(AND(K325&lt;&gt;"",K325&gt;0,NOT(ISERROR(K325))),VLOOKUP(K325,'ESO dumped WayshrineInfo'!$K$3:$N$9994,4,FALSE),"")))</f>
        <v>Maelstrom Arena</v>
      </c>
      <c r="T325" s="19" t="str">
        <f>IF(AND(S325&lt;&gt;"",NOT(ISERROR(S325))),S325,IF(Q325&lt;&gt;"",IF(NOT(ISERROR(VLOOKUP(Q325,'ESO Dungeon constants'!$D$3:$H$9999,5,FALSE))),VLOOKUP(Q325,'ESO Dungeon constants'!$D$3:$I$9999,6,FALSE),VLOOKUP(Q325,'ESO zone constants'!$H$3:$K$9987,4,FALSE)),""))</f>
        <v>DLC_ORSINIUM</v>
      </c>
      <c r="U325" s="3" t="str">
        <f>IF(T325&lt;&gt;"",VLOOKUP(T325,'LibSets constants'!$B$4:$C$1003,2,FALSE),"")</f>
        <v>Orsinium</v>
      </c>
      <c r="V325" s="33" t="s">
        <v>1556</v>
      </c>
      <c r="Y325" s="65"/>
      <c r="Z325" s="3">
        <f>IF(AND(G325&lt;&gt;"LIBSETS_SETTYPE_BATTLEGROUND",G325&lt;&gt;"LIBSETS_SETTYPE_SPECIAL"),
IF(AND(Y325&lt;&gt;"",ISNUMBER(Y325),NOT(ISNA(Y325))),Y325,
   IF(AND(L325&lt;&gt;"",ISNUMBER(L325),L325&gt;0,NOT(ISNA(L325))),VLOOKUP(L325,'ESO dumped WayshrineInfo'!$K$3:$L$9994,2,FALSE),"")
),"")</f>
        <v>684</v>
      </c>
      <c r="AA325" t="str">
        <f>IF(AND(Z325&lt;&gt;"",ISNUMBER(Z325),NOT(ISNA(Z325))),VLOOKUP(Z325,'ESO zone constants'!$A$3:$D$9999,4,FALSE),"")</f>
        <v>Wrothgar</v>
      </c>
      <c r="AB325" s="33" t="s">
        <v>1556</v>
      </c>
      <c r="AC325" s="3" t="str">
        <f>IF(AB325&lt;&gt;"",IF(AB325&lt;&gt;"LIBSETS_DROP_MECHANIC_MONSTER_NAME",VLOOKUP(AB325,'LibSets constants'!$I$4:$L$1003,3,FALSE),""),"")</f>
        <v>Arena stage chest</v>
      </c>
      <c r="AD325" s="3" t="str">
        <f>IF(AB325&lt;&gt;"",IF(AB325&lt;&gt;"LIBSETS_DROP_MECHANIC_MONSTER_NAME",VLOOKUP(AB325,'LibSets constants'!$I$4:$L$1003,4,FALSE),""),"")</f>
        <v>Arena-Phasen Schatztruhe</v>
      </c>
      <c r="AF325" s="3">
        <f>IF(AND(G325&lt;&gt;"LIBSETS_SETTYPE_BATTLEGROUND",G325&lt;&gt;"LIBSETS_SETTYPE_SPECIAL"),
IF(AND(AE325&lt;&gt;"",ISNUMBER(AE325),NOT(ISNA(AE325))),AE325,
   IF(AND(M325&lt;&gt;"",ISNUMBER(M325),M325&gt;0,NOT(ISNA(M325))),VLOOKUP(M325,'ESO dumped WayshrineInfo'!$K$3:$L$9994,2,FALSE),"")
),"")</f>
        <v>684</v>
      </c>
      <c r="AG325" t="str">
        <f>IF(AND(AF325&lt;&gt;"",ISNUMBER(AF325),NOT(ISNA(AF325))),VLOOKUP(AF325,'ESO zone constants'!$A$3:$D$9999,4,FALSE),"")</f>
        <v>Wrothgar</v>
      </c>
      <c r="AH325" s="44"/>
      <c r="AK325" s="3" t="str">
        <f>IF(AND(G325&lt;&gt;"LIBSETS_SETTYPE_BATTLEGROUND",G325&lt;&gt;"LIBSETS_SETTYPE_SPECIAL"),IF(AL325&lt;&gt;"",VLOOKUP(AL325,'ESO zone constants'!$D$3:$H$4953,5,FALSE),""),"")</f>
        <v/>
      </c>
      <c r="AM325" s="44"/>
      <c r="AP325" s="3" t="str">
        <f>IF(AND(G325&lt;&gt;"LIBSETS_SETTYPE_BATTLEGROUND",G325&lt;&gt;"LIBSETS_SETTYPE_SPECIAL"),IF(AQ325&lt;&gt;"",VLOOKUP(AQ325,'ESO zone constants'!$D$3:$H$4953,5,FALSE),""),"")</f>
        <v/>
      </c>
      <c r="AR325" s="44"/>
      <c r="AU325" s="3" t="str">
        <f>IF(AND(G325&lt;&gt;"LIBSETS_SETTYPE_BATTLEGROUND",G325&lt;&gt;"LIBSETS_SETTYPE_SPECIAL"),IF(AV325&lt;&gt;"",VLOOKUP(AV325,'ESO zone constants'!$D$3:$H$4953,5,FALSE),""),"")</f>
        <v/>
      </c>
      <c r="AW325" s="44"/>
      <c r="AZ325" s="83" t="s">
        <v>2667</v>
      </c>
      <c r="BA325" s="83"/>
      <c r="BB325" s="83"/>
      <c r="BC325" s="21" t="str">
        <f>IF(A325="???","--","")&amp;IF(F325&lt;&gt;"Not in the game (anymore)",IF(A325&lt;&gt;"",CONCATENATE("[",A325,"] = {wayshrines={")&amp;IF(K325&lt;&gt;"",CONCATENATE(K325,","),"")&amp;IF(L325&lt;&gt;"",CONCATENATE(L325,","),"")&amp;IF(M325&lt;&gt;"",CONCATENATE(M325,","),"")&amp;CONCATENATE("}")&amp;IF(VALUE(N325)&gt;0,CONCATENATE(", traitsNeeded=",N325),"")&amp;CONCATENATE(", dlcId=",IF(T325&lt;&gt;"",T325,"DLC_BASE_GAME")),""),"")</f>
        <v>[372] = {wayshrines={249,249,249,}, dlcId=DLC_ORSINIUM</v>
      </c>
      <c r="BD325" s="21" t="str">
        <f>IF(F325&lt;&gt;"Not in the game (anymore)",IF(A325&lt;&gt;"",IF(Q325&lt;&gt;"",CONCATENATE(", zoneIds={",Q325),"")&amp;IF(Z325&lt;&gt;"",CONCATENATE(",",Z325),"")&amp;IF(AF325&lt;&gt;"",CONCATENATE(",",AF325),"")&amp;IF(AK325&lt;&gt;"",CONCATENATE(",",AK325),"")&amp;IF(AP325&lt;&gt;"",CONCATENATE(",",AP325),"")&amp;IF(AU325&lt;&gt;"",CONCATENATE(",",AU325),"")&amp;IF(Q325&lt;&gt;"",CONCATENATE("}",""),"")&amp;IF(OR(I325="true",I325="false",I325&lt;&gt;""), CONCATENATE(", veteran=", I325), ""),""),"")</f>
        <v>, zoneIds={677,684,684}, veteran=false</v>
      </c>
      <c r="BE325" s="21" t="str">
        <f>IF(A325&lt;&gt;"",IF(F325&lt;&gt;"Not in the game (anymore)",IF(A325&lt;&gt;"",", setType="&amp;G325,"")&amp;IF(J325="true",", multiTrialSet=true",""),"")
&amp; IF(AND(H325&lt;&gt;"",ISNUMBER(H325)),", undauntedChestId=" &amp; H325,""),"")</f>
        <v>, setType=LIBSETS_SETTYPE_ARENA</v>
      </c>
      <c r="BF325" s="21" t="str">
        <f>IF(A325&lt;&gt;"",IF(F325&lt;&gt;"Not in the game (anymore)",IF(AZ325&lt;&gt;"",", isProcSetAllowedInPvP="&amp; AZ325,"")
&amp; IF(F325&lt;&gt;"Not in the game (anymore)",
  IF(V325&lt;&gt;"",", dropMechanic={"&amp;V325&amp;IF(AB325&lt;&gt;"",","&amp;AB325,"")&amp;IF(AH325&lt;&gt;"",","&amp;AH325,"")&amp;IF(AM325&lt;&gt;"",","&amp;AM325,"")&amp;IF(AR325&lt;&gt;"",","&amp;AR325,"")&amp;IF(AW325&lt;&gt;"",","&amp;AW325,"")&amp;"}"
     &amp;IF(OR(W325&lt;&gt;"",AC325&lt;&gt;"",AI325&lt;&gt;"",AN325&lt;&gt;"",AS325&lt;&gt;"",AX325&lt;&gt;"",X325&lt;&gt;"",AD325&lt;&gt;"",AJ325&lt;&gt;"",AO325&lt;&gt;"",AT325&lt;&gt;"",AY325&lt;&gt;""),", dropMechanicDropLocationNames={"
        &amp; IF(OR(W325&lt;&gt;"",AC325&lt;&gt;"",AI325&lt;&gt;"",AN325&lt;&gt;"",AS325&lt;&gt;"",AX325&lt;&gt;""),"['en']={"&amp;IF(W325&lt;&gt;"","'"&amp;W325&amp;"',","'',")&amp;IF(AC325&lt;&gt;"","'"&amp;AC325&amp;"',","'',")&amp;IF(AI325&lt;&gt;"","'"&amp;AI325&amp;"',","'',")&amp;IF(AN325&lt;&gt;"","'"&amp;AN325&amp;"',","'',")&amp;IF(AS325&lt;&gt;"","'"&amp;AS325&amp;"',","'',")&amp;IF(AX325&lt;&gt;"","'"&amp;AX325&amp;"',","'',")&amp;"},","")
        &amp; IF(OR(X325&lt;&gt;"",AD325&lt;&gt;"",AJ325&lt;&gt;"",AO325&lt;&gt;"",AT325&lt;&gt;"",AY325&lt;&gt;""),"['de']={"&amp;IF(X325&lt;&gt;"","'"&amp;X325&amp;"',","'',")&amp;IF(AD325&lt;&gt;"","'"&amp;AD325&amp;"',","'',")&amp;IF(AJ325&lt;&gt;"","'"&amp;AJ325&amp;"',","'',")&amp;IF(AO325&lt;&gt;"","'"&amp;AO325&amp;"',","'',")&amp;IF(AT325&lt;&gt;"","'"&amp;AT325&amp;"',","'',")&amp;IF(AY325&lt;&gt;"","'"&amp;AY325&amp;"',","'',")&amp;"},","")
     &amp; "}",""),"")),""),"")</f>
        <v>, dropMechanic={LIBSETS_DROP_MECHANIC_ARENA_STAGE_CHEST,LIBSETS_DROP_MECHANIC_ARENA_STAGE_CHEST}, dropMechanicDropLocationNames={['en']={'','Arena stage chest','','','','',},['de']={'','Arena-Phasen Schatztruhe','','','','',},}</v>
      </c>
      <c r="BG325" s="21" t="str">
        <f>IF(A325&lt;&gt;"",IF(F325&lt;&gt;"Not in the game (anymore)",
IF(OR(BA325&lt;&gt;"",BB325&lt;&gt;""),", addTooltip={" &amp; IF(BA325&lt;&gt;"","['en']='"&amp; BA325 &amp; "',","")  &amp; IF(AND(BA325&lt;&gt;"",BA325&lt;&gt;BB325), IF(BB325&lt;&gt;"","['de']='"&amp; BB325 &amp; "',",""),"") &amp; "},","")
&amp; "},"
&amp; IF(C325&lt;&gt;"",CONCATENATE(" --",C325," / ",B325,"   [",IF(R325&lt;&gt;"",R325,""),IF(AA325&lt;&gt;"",", "&amp;AA325,""),IF(AG325&lt;&gt;"",", "&amp;AG325,""),IF(AL325&lt;&gt;"",", "&amp;AL325,""),IF(AQ325&lt;&gt;"",", "&amp;AQ325,""),IF(AV325&lt;&gt;"",", "&amp;AV325,""),"]")),""),"")</f>
        <v>}, --Thunderous Volley / Donnernde Salve   [Maelstrom Arena, Wrothgar, Wrothgar]</v>
      </c>
    </row>
    <row r="326" spans="1:59" x14ac:dyDescent="0.25">
      <c r="A326" s="12">
        <v>373</v>
      </c>
      <c r="B326" t="s">
        <v>1237</v>
      </c>
      <c r="C326" t="s">
        <v>1238</v>
      </c>
      <c r="D326" s="3">
        <f>A326</f>
        <v>373</v>
      </c>
      <c r="G326" s="8" t="s">
        <v>1472</v>
      </c>
      <c r="I326" t="s">
        <v>91</v>
      </c>
      <c r="J326" t="s">
        <v>91</v>
      </c>
      <c r="K326">
        <v>249</v>
      </c>
      <c r="L326">
        <v>249</v>
      </c>
      <c r="M326">
        <v>249</v>
      </c>
      <c r="O326" s="65" t="s">
        <v>451</v>
      </c>
      <c r="Q326" s="3">
        <f>IF(AND(G326&lt;&gt;"LIBSETS_SETTYPE_BATTLEGROUND",G326&lt;&gt;"LIBSETS_SETTYPE_SPECIAL"), IF(R326&lt;&gt;"",VLOOKUP(R326,'ESO zone constants'!$D$3:$H$10001,5,FALSE),""),"")</f>
        <v>677</v>
      </c>
      <c r="R326" t="str">
        <f>IF(AND(O326&lt;&gt;"",NOT(ISERROR(O326))),O326,
IF(AND(P326&lt;&gt;"",ISNUMBER(P326),P326&gt;0,NOT(ISNA(P326))),VLOOKUP(P326,'ESO zone constants'!$A$3:$D$9999,4,FALSE),
IF(AND(K326&lt;&gt;"",K326&gt;0,NOT(ISERROR(K326))),VLOOKUP(K326,'ESO dumped WayshrineInfo'!$K$3:$N$9994,4,FALSE),"")))</f>
        <v>Maelstrom Arena</v>
      </c>
      <c r="T326" s="19" t="str">
        <f>IF(AND(S326&lt;&gt;"",NOT(ISERROR(S326))),S326,IF(Q326&lt;&gt;"",IF(NOT(ISERROR(VLOOKUP(Q326,'ESO Dungeon constants'!$D$3:$H$9999,5,FALSE))),VLOOKUP(Q326,'ESO Dungeon constants'!$D$3:$I$9999,6,FALSE),VLOOKUP(Q326,'ESO zone constants'!$H$3:$K$9987,4,FALSE)),""))</f>
        <v>DLC_ORSINIUM</v>
      </c>
      <c r="U326" s="3" t="str">
        <f>IF(T326&lt;&gt;"",VLOOKUP(T326,'LibSets constants'!$B$4:$C$1003,2,FALSE),"")</f>
        <v>Orsinium</v>
      </c>
      <c r="V326" s="33" t="s">
        <v>1556</v>
      </c>
      <c r="Y326" s="65"/>
      <c r="Z326" s="3">
        <f>IF(AND(G326&lt;&gt;"LIBSETS_SETTYPE_BATTLEGROUND",G326&lt;&gt;"LIBSETS_SETTYPE_SPECIAL"),
IF(AND(Y326&lt;&gt;"",ISNUMBER(Y326),NOT(ISNA(Y326))),Y326,
   IF(AND(L326&lt;&gt;"",ISNUMBER(L326),L326&gt;0,NOT(ISNA(L326))),VLOOKUP(L326,'ESO dumped WayshrineInfo'!$K$3:$L$9994,2,FALSE),"")
),"")</f>
        <v>684</v>
      </c>
      <c r="AA326" t="str">
        <f>IF(AND(Z326&lt;&gt;"",ISNUMBER(Z326),NOT(ISNA(Z326))),VLOOKUP(Z326,'ESO zone constants'!$A$3:$D$9999,4,FALSE),"")</f>
        <v>Wrothgar</v>
      </c>
      <c r="AB326" s="33" t="s">
        <v>1556</v>
      </c>
      <c r="AC326" s="3" t="str">
        <f>IF(AB326&lt;&gt;"",IF(AB326&lt;&gt;"LIBSETS_DROP_MECHANIC_MONSTER_NAME",VLOOKUP(AB326,'LibSets constants'!$I$4:$L$1003,3,FALSE),""),"")</f>
        <v>Arena stage chest</v>
      </c>
      <c r="AD326" s="3" t="str">
        <f>IF(AB326&lt;&gt;"",IF(AB326&lt;&gt;"LIBSETS_DROP_MECHANIC_MONSTER_NAME",VLOOKUP(AB326,'LibSets constants'!$I$4:$L$1003,4,FALSE),""),"")</f>
        <v>Arena-Phasen Schatztruhe</v>
      </c>
      <c r="AF326" s="3">
        <f>IF(AND(G326&lt;&gt;"LIBSETS_SETTYPE_BATTLEGROUND",G326&lt;&gt;"LIBSETS_SETTYPE_SPECIAL"),
IF(AND(AE326&lt;&gt;"",ISNUMBER(AE326),NOT(ISNA(AE326))),AE326,
   IF(AND(M326&lt;&gt;"",ISNUMBER(M326),M326&gt;0,NOT(ISNA(M326))),VLOOKUP(M326,'ESO dumped WayshrineInfo'!$K$3:$L$9994,2,FALSE),"")
),"")</f>
        <v>684</v>
      </c>
      <c r="AG326" t="str">
        <f>IF(AND(AF326&lt;&gt;"",ISNUMBER(AF326),NOT(ISNA(AF326))),VLOOKUP(AF326,'ESO zone constants'!$A$3:$D$9999,4,FALSE),"")</f>
        <v>Wrothgar</v>
      </c>
      <c r="AH326" s="44"/>
      <c r="AK326" s="3" t="str">
        <f>IF(AND(G326&lt;&gt;"LIBSETS_SETTYPE_BATTLEGROUND",G326&lt;&gt;"LIBSETS_SETTYPE_SPECIAL"),IF(AL326&lt;&gt;"",VLOOKUP(AL326,'ESO zone constants'!$D$3:$H$4953,5,FALSE),""),"")</f>
        <v/>
      </c>
      <c r="AM326" s="44"/>
      <c r="AP326" s="3" t="str">
        <f>IF(AND(G326&lt;&gt;"LIBSETS_SETTYPE_BATTLEGROUND",G326&lt;&gt;"LIBSETS_SETTYPE_SPECIAL"),IF(AQ326&lt;&gt;"",VLOOKUP(AQ326,'ESO zone constants'!$D$3:$H$4953,5,FALSE),""),"")</f>
        <v/>
      </c>
      <c r="AR326" s="44"/>
      <c r="AU326" s="3" t="str">
        <f>IF(AND(G326&lt;&gt;"LIBSETS_SETTYPE_BATTLEGROUND",G326&lt;&gt;"LIBSETS_SETTYPE_SPECIAL"),IF(AV326&lt;&gt;"",VLOOKUP(AV326,'ESO zone constants'!$D$3:$H$4953,5,FALSE),""),"")</f>
        <v/>
      </c>
      <c r="AW326" s="44"/>
      <c r="AZ326" s="83" t="s">
        <v>2668</v>
      </c>
      <c r="BA326" s="83"/>
      <c r="BB326" s="83"/>
      <c r="BC326" s="21" t="str">
        <f>IF(A326="???","--","")&amp;IF(F326&lt;&gt;"Not in the game (anymore)",IF(A326&lt;&gt;"",CONCATENATE("[",A326,"] = {wayshrines={")&amp;IF(K326&lt;&gt;"",CONCATENATE(K326,","),"")&amp;IF(L326&lt;&gt;"",CONCATENATE(L326,","),"")&amp;IF(M326&lt;&gt;"",CONCATENATE(M326,","),"")&amp;CONCATENATE("}")&amp;IF(VALUE(N326)&gt;0,CONCATENATE(", traitsNeeded=",N326),"")&amp;CONCATENATE(", dlcId=",IF(T326&lt;&gt;"",T326,"DLC_BASE_GAME")),""),"")</f>
        <v>[373] = {wayshrines={249,249,249,}, dlcId=DLC_ORSINIUM</v>
      </c>
      <c r="BD326" s="21" t="str">
        <f>IF(F326&lt;&gt;"Not in the game (anymore)",IF(A326&lt;&gt;"",IF(Q326&lt;&gt;"",CONCATENATE(", zoneIds={",Q326),"")&amp;IF(Z326&lt;&gt;"",CONCATENATE(",",Z326),"")&amp;IF(AF326&lt;&gt;"",CONCATENATE(",",AF326),"")&amp;IF(AK326&lt;&gt;"",CONCATENATE(",",AK326),"")&amp;IF(AP326&lt;&gt;"",CONCATENATE(",",AP326),"")&amp;IF(AU326&lt;&gt;"",CONCATENATE(",",AU326),"")&amp;IF(Q326&lt;&gt;"",CONCATENATE("}",""),"")&amp;IF(OR(I326="true",I326="false",I326&lt;&gt;""), CONCATENATE(", veteran=", I326), ""),""),"")</f>
        <v>, zoneIds={677,684,684}, veteran=false</v>
      </c>
      <c r="BE326" s="21" t="str">
        <f>IF(A326&lt;&gt;"",IF(F326&lt;&gt;"Not in the game (anymore)",IF(A326&lt;&gt;"",", setType="&amp;G326,"")&amp;IF(J326="true",", multiTrialSet=true",""),"")
&amp; IF(AND(H326&lt;&gt;"",ISNUMBER(H326)),", undauntedChestId=" &amp; H326,""),"")</f>
        <v>, setType=LIBSETS_SETTYPE_ARENA</v>
      </c>
      <c r="BF326" s="21" t="str">
        <f>IF(A326&lt;&gt;"",IF(F326&lt;&gt;"Not in the game (anymore)",IF(AZ326&lt;&gt;"",", isProcSetAllowedInPvP="&amp; AZ326,"")
&amp; IF(F326&lt;&gt;"Not in the game (anymore)",
  IF(V326&lt;&gt;"",", dropMechanic={"&amp;V326&amp;IF(AB326&lt;&gt;"",","&amp;AB326,"")&amp;IF(AH326&lt;&gt;"",","&amp;AH326,"")&amp;IF(AM326&lt;&gt;"",","&amp;AM326,"")&amp;IF(AR326&lt;&gt;"",","&amp;AR326,"")&amp;IF(AW326&lt;&gt;"",","&amp;AW326,"")&amp;"}"
     &amp;IF(OR(W326&lt;&gt;"",AC326&lt;&gt;"",AI326&lt;&gt;"",AN326&lt;&gt;"",AS326&lt;&gt;"",AX326&lt;&gt;"",X326&lt;&gt;"",AD326&lt;&gt;"",AJ326&lt;&gt;"",AO326&lt;&gt;"",AT326&lt;&gt;"",AY326&lt;&gt;""),", dropMechanicDropLocationNames={"
        &amp; IF(OR(W326&lt;&gt;"",AC326&lt;&gt;"",AI326&lt;&gt;"",AN326&lt;&gt;"",AS326&lt;&gt;"",AX326&lt;&gt;""),"['en']={"&amp;IF(W326&lt;&gt;"","'"&amp;W326&amp;"',","'',")&amp;IF(AC326&lt;&gt;"","'"&amp;AC326&amp;"',","'',")&amp;IF(AI326&lt;&gt;"","'"&amp;AI326&amp;"',","'',")&amp;IF(AN326&lt;&gt;"","'"&amp;AN326&amp;"',","'',")&amp;IF(AS326&lt;&gt;"","'"&amp;AS326&amp;"',","'',")&amp;IF(AX326&lt;&gt;"","'"&amp;AX326&amp;"',","'',")&amp;"},","")
        &amp; IF(OR(X326&lt;&gt;"",AD326&lt;&gt;"",AJ326&lt;&gt;"",AO326&lt;&gt;"",AT326&lt;&gt;"",AY326&lt;&gt;""),"['de']={"&amp;IF(X326&lt;&gt;"","'"&amp;X326&amp;"',","'',")&amp;IF(AD326&lt;&gt;"","'"&amp;AD326&amp;"',","'',")&amp;IF(AJ326&lt;&gt;"","'"&amp;AJ326&amp;"',","'',")&amp;IF(AO326&lt;&gt;"","'"&amp;AO326&amp;"',","'',")&amp;IF(AT326&lt;&gt;"","'"&amp;AT326&amp;"',","'',")&amp;IF(AY326&lt;&gt;"","'"&amp;AY326&amp;"',","'',")&amp;"},","")
     &amp; "}",""),"")),""),"")</f>
        <v>, isProcSetAllowedInPvP=1, dropMechanic={LIBSETS_DROP_MECHANIC_ARENA_STAGE_CHEST,LIBSETS_DROP_MECHANIC_ARENA_STAGE_CHEST}, dropMechanicDropLocationNames={['en']={'','Arena stage chest','','','','',},['de']={'','Arena-Phasen Schatztruhe','','','','',},}</v>
      </c>
      <c r="BG326" s="21" t="str">
        <f>IF(A326&lt;&gt;"",IF(F326&lt;&gt;"Not in the game (anymore)",
IF(OR(BA326&lt;&gt;"",BB326&lt;&gt;""),", addTooltip={" &amp; IF(BA326&lt;&gt;"","['en']='"&amp; BA326 &amp; "',","")  &amp; IF(AND(BA326&lt;&gt;"",BA326&lt;&gt;BB326), IF(BB326&lt;&gt;"","['de']='"&amp; BB326 &amp; "',",""),"") &amp; "},","")
&amp; "},"
&amp; IF(C326&lt;&gt;"",CONCATENATE(" --",C326," / ",B326,"   [",IF(R326&lt;&gt;"",R326,""),IF(AA326&lt;&gt;"",", "&amp;AA326,""),IF(AG326&lt;&gt;"",", "&amp;AG326,""),IF(AL326&lt;&gt;"",", "&amp;AL326,""),IF(AQ326&lt;&gt;"",", "&amp;AQ326,""),IF(AV326&lt;&gt;"",", "&amp;AV326,""),"]")),""),"")</f>
        <v>}, --Crushing Wall / Zermalmende Mauer   [Maelstrom Arena, Wrothgar, Wrothgar]</v>
      </c>
    </row>
    <row r="327" spans="1:59" x14ac:dyDescent="0.25">
      <c r="A327" s="12">
        <v>374</v>
      </c>
      <c r="B327" t="s">
        <v>1239</v>
      </c>
      <c r="C327" t="s">
        <v>1240</v>
      </c>
      <c r="D327" s="3">
        <f>A327</f>
        <v>374</v>
      </c>
      <c r="G327" s="8" t="s">
        <v>1472</v>
      </c>
      <c r="I327" t="s">
        <v>91</v>
      </c>
      <c r="J327" t="s">
        <v>91</v>
      </c>
      <c r="K327">
        <v>249</v>
      </c>
      <c r="L327">
        <v>249</v>
      </c>
      <c r="M327">
        <v>249</v>
      </c>
      <c r="O327" s="65" t="s">
        <v>451</v>
      </c>
      <c r="Q327" s="3">
        <f>IF(AND(G327&lt;&gt;"LIBSETS_SETTYPE_BATTLEGROUND",G327&lt;&gt;"LIBSETS_SETTYPE_SPECIAL"), IF(R327&lt;&gt;"",VLOOKUP(R327,'ESO zone constants'!$D$3:$H$10001,5,FALSE),""),"")</f>
        <v>677</v>
      </c>
      <c r="R327" t="str">
        <f>IF(AND(O327&lt;&gt;"",NOT(ISERROR(O327))),O327,
IF(AND(P327&lt;&gt;"",ISNUMBER(P327),P327&gt;0,NOT(ISNA(P327))),VLOOKUP(P327,'ESO zone constants'!$A$3:$D$9999,4,FALSE),
IF(AND(K327&lt;&gt;"",K327&gt;0,NOT(ISERROR(K327))),VLOOKUP(K327,'ESO dumped WayshrineInfo'!$K$3:$N$9994,4,FALSE),"")))</f>
        <v>Maelstrom Arena</v>
      </c>
      <c r="T327" s="19" t="str">
        <f>IF(AND(S327&lt;&gt;"",NOT(ISERROR(S327))),S327,IF(Q327&lt;&gt;"",IF(NOT(ISERROR(VLOOKUP(Q327,'ESO Dungeon constants'!$D$3:$H$9999,5,FALSE))),VLOOKUP(Q327,'ESO Dungeon constants'!$D$3:$I$9999,6,FALSE),VLOOKUP(Q327,'ESO zone constants'!$H$3:$K$9987,4,FALSE)),""))</f>
        <v>DLC_ORSINIUM</v>
      </c>
      <c r="U327" s="3" t="str">
        <f>IF(T327&lt;&gt;"",VLOOKUP(T327,'LibSets constants'!$B$4:$C$1003,2,FALSE),"")</f>
        <v>Orsinium</v>
      </c>
      <c r="V327" s="33" t="s">
        <v>1556</v>
      </c>
      <c r="Y327" s="65"/>
      <c r="Z327" s="3">
        <f>IF(AND(G327&lt;&gt;"LIBSETS_SETTYPE_BATTLEGROUND",G327&lt;&gt;"LIBSETS_SETTYPE_SPECIAL"),
IF(AND(Y327&lt;&gt;"",ISNUMBER(Y327),NOT(ISNA(Y327))),Y327,
   IF(AND(L327&lt;&gt;"",ISNUMBER(L327),L327&gt;0,NOT(ISNA(L327))),VLOOKUP(L327,'ESO dumped WayshrineInfo'!$K$3:$L$9994,2,FALSE),"")
),"")</f>
        <v>684</v>
      </c>
      <c r="AA327" t="str">
        <f>IF(AND(Z327&lt;&gt;"",ISNUMBER(Z327),NOT(ISNA(Z327))),VLOOKUP(Z327,'ESO zone constants'!$A$3:$D$9999,4,FALSE),"")</f>
        <v>Wrothgar</v>
      </c>
      <c r="AB327" s="33" t="s">
        <v>1556</v>
      </c>
      <c r="AC327" s="3" t="str">
        <f>IF(AB327&lt;&gt;"",IF(AB327&lt;&gt;"LIBSETS_DROP_MECHANIC_MONSTER_NAME",VLOOKUP(AB327,'LibSets constants'!$I$4:$L$1003,3,FALSE),""),"")</f>
        <v>Arena stage chest</v>
      </c>
      <c r="AD327" s="3" t="str">
        <f>IF(AB327&lt;&gt;"",IF(AB327&lt;&gt;"LIBSETS_DROP_MECHANIC_MONSTER_NAME",VLOOKUP(AB327,'LibSets constants'!$I$4:$L$1003,4,FALSE),""),"")</f>
        <v>Arena-Phasen Schatztruhe</v>
      </c>
      <c r="AF327" s="3">
        <f>IF(AND(G327&lt;&gt;"LIBSETS_SETTYPE_BATTLEGROUND",G327&lt;&gt;"LIBSETS_SETTYPE_SPECIAL"),
IF(AND(AE327&lt;&gt;"",ISNUMBER(AE327),NOT(ISNA(AE327))),AE327,
   IF(AND(M327&lt;&gt;"",ISNUMBER(M327),M327&gt;0,NOT(ISNA(M327))),VLOOKUP(M327,'ESO dumped WayshrineInfo'!$K$3:$L$9994,2,FALSE),"")
),"")</f>
        <v>684</v>
      </c>
      <c r="AG327" t="str">
        <f>IF(AND(AF327&lt;&gt;"",ISNUMBER(AF327),NOT(ISNA(AF327))),VLOOKUP(AF327,'ESO zone constants'!$A$3:$D$9999,4,FALSE),"")</f>
        <v>Wrothgar</v>
      </c>
      <c r="AH327" s="44"/>
      <c r="AK327" s="3" t="str">
        <f>IF(AND(G327&lt;&gt;"LIBSETS_SETTYPE_BATTLEGROUND",G327&lt;&gt;"LIBSETS_SETTYPE_SPECIAL"),IF(AL327&lt;&gt;"",VLOOKUP(AL327,'ESO zone constants'!$D$3:$H$4953,5,FALSE),""),"")</f>
        <v/>
      </c>
      <c r="AM327" s="44"/>
      <c r="AP327" s="3" t="str">
        <f>IF(AND(G327&lt;&gt;"LIBSETS_SETTYPE_BATTLEGROUND",G327&lt;&gt;"LIBSETS_SETTYPE_SPECIAL"),IF(AQ327&lt;&gt;"",VLOOKUP(AQ327,'ESO zone constants'!$D$3:$H$4953,5,FALSE),""),"")</f>
        <v/>
      </c>
      <c r="AR327" s="44"/>
      <c r="AU327" s="3" t="str">
        <f>IF(AND(G327&lt;&gt;"LIBSETS_SETTYPE_BATTLEGROUND",G327&lt;&gt;"LIBSETS_SETTYPE_SPECIAL"),IF(AV327&lt;&gt;"",VLOOKUP(AV327,'ESO zone constants'!$D$3:$H$4953,5,FALSE),""),"")</f>
        <v/>
      </c>
      <c r="AW327" s="44"/>
      <c r="AZ327" s="83" t="s">
        <v>2667</v>
      </c>
      <c r="BA327" s="83"/>
      <c r="BB327" s="83"/>
      <c r="BC327" s="21" t="str">
        <f>IF(A327="???","--","")&amp;IF(F327&lt;&gt;"Not in the game (anymore)",IF(A327&lt;&gt;"",CONCATENATE("[",A327,"] = {wayshrines={")&amp;IF(K327&lt;&gt;"",CONCATENATE(K327,","),"")&amp;IF(L327&lt;&gt;"",CONCATENATE(L327,","),"")&amp;IF(M327&lt;&gt;"",CONCATENATE(M327,","),"")&amp;CONCATENATE("}")&amp;IF(VALUE(N327)&gt;0,CONCATENATE(", traitsNeeded=",N327),"")&amp;CONCATENATE(", dlcId=",IF(T327&lt;&gt;"",T327,"DLC_BASE_GAME")),""),"")</f>
        <v>[374] = {wayshrines={249,249,249,}, dlcId=DLC_ORSINIUM</v>
      </c>
      <c r="BD327" s="21" t="str">
        <f>IF(F327&lt;&gt;"Not in the game (anymore)",IF(A327&lt;&gt;"",IF(Q327&lt;&gt;"",CONCATENATE(", zoneIds={",Q327),"")&amp;IF(Z327&lt;&gt;"",CONCATENATE(",",Z327),"")&amp;IF(AF327&lt;&gt;"",CONCATENATE(",",AF327),"")&amp;IF(AK327&lt;&gt;"",CONCATENATE(",",AK327),"")&amp;IF(AP327&lt;&gt;"",CONCATENATE(",",AP327),"")&amp;IF(AU327&lt;&gt;"",CONCATENATE(",",AU327),"")&amp;IF(Q327&lt;&gt;"",CONCATENATE("}",""),"")&amp;IF(OR(I327="true",I327="false",I327&lt;&gt;""), CONCATENATE(", veteran=", I327), ""),""),"")</f>
        <v>, zoneIds={677,684,684}, veteran=false</v>
      </c>
      <c r="BE327" s="21" t="str">
        <f>IF(A327&lt;&gt;"",IF(F327&lt;&gt;"Not in the game (anymore)",IF(A327&lt;&gt;"",", setType="&amp;G327,"")&amp;IF(J327="true",", multiTrialSet=true",""),"")
&amp; IF(AND(H327&lt;&gt;"",ISNUMBER(H327)),", undauntedChestId=" &amp; H327,""),"")</f>
        <v>, setType=LIBSETS_SETTYPE_ARENA</v>
      </c>
      <c r="BF327" s="21" t="str">
        <f>IF(A327&lt;&gt;"",IF(F327&lt;&gt;"Not in the game (anymore)",IF(AZ327&lt;&gt;"",", isProcSetAllowedInPvP="&amp; AZ327,"")
&amp; IF(F327&lt;&gt;"Not in the game (anymore)",
  IF(V327&lt;&gt;"",", dropMechanic={"&amp;V327&amp;IF(AB327&lt;&gt;"",","&amp;AB327,"")&amp;IF(AH327&lt;&gt;"",","&amp;AH327,"")&amp;IF(AM327&lt;&gt;"",","&amp;AM327,"")&amp;IF(AR327&lt;&gt;"",","&amp;AR327,"")&amp;IF(AW327&lt;&gt;"",","&amp;AW327,"")&amp;"}"
     &amp;IF(OR(W327&lt;&gt;"",AC327&lt;&gt;"",AI327&lt;&gt;"",AN327&lt;&gt;"",AS327&lt;&gt;"",AX327&lt;&gt;"",X327&lt;&gt;"",AD327&lt;&gt;"",AJ327&lt;&gt;"",AO327&lt;&gt;"",AT327&lt;&gt;"",AY327&lt;&gt;""),", dropMechanicDropLocationNames={"
        &amp; IF(OR(W327&lt;&gt;"",AC327&lt;&gt;"",AI327&lt;&gt;"",AN327&lt;&gt;"",AS327&lt;&gt;"",AX327&lt;&gt;""),"['en']={"&amp;IF(W327&lt;&gt;"","'"&amp;W327&amp;"',","'',")&amp;IF(AC327&lt;&gt;"","'"&amp;AC327&amp;"',","'',")&amp;IF(AI327&lt;&gt;"","'"&amp;AI327&amp;"',","'',")&amp;IF(AN327&lt;&gt;"","'"&amp;AN327&amp;"',","'',")&amp;IF(AS327&lt;&gt;"","'"&amp;AS327&amp;"',","'',")&amp;IF(AX327&lt;&gt;"","'"&amp;AX327&amp;"',","'',")&amp;"},","")
        &amp; IF(OR(X327&lt;&gt;"",AD327&lt;&gt;"",AJ327&lt;&gt;"",AO327&lt;&gt;"",AT327&lt;&gt;"",AY327&lt;&gt;""),"['de']={"&amp;IF(X327&lt;&gt;"","'"&amp;X327&amp;"',","'',")&amp;IF(AD327&lt;&gt;"","'"&amp;AD327&amp;"',","'',")&amp;IF(AJ327&lt;&gt;"","'"&amp;AJ327&amp;"',","'',")&amp;IF(AO327&lt;&gt;"","'"&amp;AO327&amp;"',","'',")&amp;IF(AT327&lt;&gt;"","'"&amp;AT327&amp;"',","'',")&amp;IF(AY327&lt;&gt;"","'"&amp;AY327&amp;"',","'',")&amp;"},","")
     &amp; "}",""),"")),""),"")</f>
        <v>, dropMechanic={LIBSETS_DROP_MECHANIC_ARENA_STAGE_CHEST,LIBSETS_DROP_MECHANIC_ARENA_STAGE_CHEST}, dropMechanicDropLocationNames={['en']={'','Arena stage chest','','','','',},['de']={'','Arena-Phasen Schatztruhe','','','','',},}</v>
      </c>
      <c r="BG327" s="21" t="str">
        <f>IF(A327&lt;&gt;"",IF(F327&lt;&gt;"Not in the game (anymore)",
IF(OR(BA327&lt;&gt;"",BB327&lt;&gt;""),", addTooltip={" &amp; IF(BA327&lt;&gt;"","['en']='"&amp; BA327 &amp; "',","")  &amp; IF(AND(BA327&lt;&gt;"",BA327&lt;&gt;BB327), IF(BB327&lt;&gt;"","['de']='"&amp; BB327 &amp; "',",""),"") &amp; "},","")
&amp; "},"
&amp; IF(C327&lt;&gt;"",CONCATENATE(" --",C327," / ",B327,"   [",IF(R327&lt;&gt;"",R327,""),IF(AA327&lt;&gt;"",", "&amp;AA327,""),IF(AG327&lt;&gt;"",", "&amp;AG327,""),IF(AL327&lt;&gt;"",", "&amp;AL327,""),IF(AQ327&lt;&gt;"",", "&amp;AQ327,""),IF(AV327&lt;&gt;"",", "&amp;AV327,""),"]")),""),"")</f>
        <v>}, --Precise Regeneration / Präzise Regeneration   [Maelstrom Arena, Wrothgar, Wrothgar]</v>
      </c>
    </row>
    <row r="328" spans="1:59" x14ac:dyDescent="0.25">
      <c r="A328" s="12">
        <v>380</v>
      </c>
      <c r="B328" t="s">
        <v>1241</v>
      </c>
      <c r="C328" t="s">
        <v>2627</v>
      </c>
      <c r="D328" s="3">
        <f>A328</f>
        <v>380</v>
      </c>
      <c r="E328" t="s">
        <v>1465</v>
      </c>
      <c r="F328" t="s">
        <v>1422</v>
      </c>
      <c r="G328" s="8" t="s">
        <v>1482</v>
      </c>
      <c r="I328" t="s">
        <v>91</v>
      </c>
      <c r="J328" t="s">
        <v>91</v>
      </c>
      <c r="K328">
        <v>-1</v>
      </c>
      <c r="L328">
        <v>-1</v>
      </c>
      <c r="M328">
        <v>-1</v>
      </c>
      <c r="O328" s="65" t="s">
        <v>1515</v>
      </c>
      <c r="Q328" s="3" t="str">
        <f>IF(AND(G328&lt;&gt;"LIBSETS_SETTYPE_BATTLEGROUND",G328&lt;&gt;"LIBSETS_SETTYPE_SPECIAL"), IF(R328&lt;&gt;"",VLOOKUP(R328,'ESO zone constants'!$D$3:$H$10001,5,FALSE),""),"")</f>
        <v/>
      </c>
      <c r="R328" t="str">
        <f>IF(AND(O328&lt;&gt;"",NOT(ISERROR(O328))),O328,
IF(AND(P328&lt;&gt;"",ISNUMBER(P328),P328&gt;0,NOT(ISNA(P328))),VLOOKUP(P328,'ESO zone constants'!$A$3:$D$9999,4,FALSE),
IF(AND(K328&lt;&gt;"",K328&gt;0,NOT(ISERROR(K328))),VLOOKUP(K328,'ESO dumped WayshrineInfo'!$K$3:$N$9994,4,FALSE),"")))</f>
        <v>!Level up advisor</v>
      </c>
      <c r="T328" s="19" t="str">
        <f>IF(AND(S328&lt;&gt;"",NOT(ISERROR(S328))),S328,IF(Q328&lt;&gt;"",IF(NOT(ISERROR(VLOOKUP(Q328,'ESO Dungeon constants'!$D$3:$H$9999,5,FALSE))),VLOOKUP(Q328,'ESO Dungeon constants'!$D$3:$I$9999,6,FALSE),VLOOKUP(Q328,'ESO zone constants'!$H$3:$K$9987,4,FALSE)),""))</f>
        <v/>
      </c>
      <c r="U328" s="3" t="str">
        <f>IF(T328&lt;&gt;"",VLOOKUP(T328,'LibSets constants'!$B$4:$C$1003,2,FALSE),"")</f>
        <v/>
      </c>
      <c r="V328" s="33" t="s">
        <v>1616</v>
      </c>
      <c r="Y328" s="65"/>
      <c r="Z328" s="3" t="str">
        <f>IF(AND(G328&lt;&gt;"LIBSETS_SETTYPE_BATTLEGROUND",G328&lt;&gt;"LIBSETS_SETTYPE_SPECIAL"),
IF(AND(Y328&lt;&gt;"",ISNUMBER(Y328),NOT(ISNA(Y328))),Y328,
   IF(AND(L328&lt;&gt;"",ISNUMBER(L328),L328&gt;0,NOT(ISNA(L328))),VLOOKUP(L328,'ESO dumped WayshrineInfo'!$K$3:$L$9994,2,FALSE),"")
),"")</f>
        <v/>
      </c>
      <c r="AA328" t="str">
        <f>IF(AND(Z328&lt;&gt;"",ISNUMBER(Z328),NOT(ISNA(Z328))),VLOOKUP(Z328,'ESO zone constants'!$A$3:$D$9999,4,FALSE),"")</f>
        <v/>
      </c>
      <c r="AC328" s="43" t="str">
        <f>IF(AB328&lt;&gt;"",IF(AB328&lt;&gt;"LIBSETS_DROP_MECHANIC_MONSTER_NAME",VLOOKUP(AB328,'LibSets constants'!$I$4:$L$1003,3,FALSE),""),"")</f>
        <v/>
      </c>
      <c r="AD328" s="43" t="str">
        <f>IF(AB328&lt;&gt;"",IF(AB328&lt;&gt;"LIBSETS_DROP_MECHANIC_MONSTER_NAME",VLOOKUP(AB328,'LibSets constants'!$I$4:$L$1003,4,FALSE),""),"")</f>
        <v/>
      </c>
      <c r="AE328" s="43"/>
      <c r="AF328" s="3" t="str">
        <f>IF(AND(G328&lt;&gt;"LIBSETS_SETTYPE_BATTLEGROUND",G328&lt;&gt;"LIBSETS_SETTYPE_SPECIAL"),
IF(AND(AE328&lt;&gt;"",ISNUMBER(AE328),NOT(ISNA(AE328))),AE328,
   IF(AND(M328&lt;&gt;"",ISNUMBER(M328),M328&gt;0,NOT(ISNA(M328))),VLOOKUP(M328,'ESO dumped WayshrineInfo'!$K$3:$L$9994,2,FALSE),"")
),"")</f>
        <v/>
      </c>
      <c r="AG328" t="str">
        <f>IF(AND(AF328&lt;&gt;"",ISNUMBER(AF328),NOT(ISNA(AF328))),VLOOKUP(AF328,'ESO zone constants'!$A$3:$D$9999,4,FALSE),"")</f>
        <v/>
      </c>
      <c r="AH328" s="44"/>
      <c r="AI328" s="43"/>
      <c r="AJ328" s="43"/>
      <c r="AK328" s="3" t="str">
        <f>IF(AND(G328&lt;&gt;"LIBSETS_SETTYPE_BATTLEGROUND",G328&lt;&gt;"LIBSETS_SETTYPE_SPECIAL"),IF(AL328&lt;&gt;"",VLOOKUP(AL328,'ESO zone constants'!$D$3:$H$4953,5,FALSE),""),"")</f>
        <v/>
      </c>
      <c r="AM328" s="44"/>
      <c r="AN328" s="43"/>
      <c r="AO328" s="43"/>
      <c r="AP328" s="3" t="str">
        <f>IF(AND(G328&lt;&gt;"LIBSETS_SETTYPE_BATTLEGROUND",G328&lt;&gt;"LIBSETS_SETTYPE_SPECIAL"),IF(AQ328&lt;&gt;"",VLOOKUP(AQ328,'ESO zone constants'!$D$3:$H$4953,5,FALSE),""),"")</f>
        <v/>
      </c>
      <c r="AR328" s="44"/>
      <c r="AS328" s="43"/>
      <c r="AT328" s="43"/>
      <c r="AU328" s="3" t="str">
        <f>IF(AND(G328&lt;&gt;"LIBSETS_SETTYPE_BATTLEGROUND",G328&lt;&gt;"LIBSETS_SETTYPE_SPECIAL"),IF(AV328&lt;&gt;"",VLOOKUP(AV328,'ESO zone constants'!$D$3:$H$4953,5,FALSE),""),"")</f>
        <v/>
      </c>
      <c r="AW328" s="44"/>
      <c r="AX328" s="43"/>
      <c r="AY328" s="43"/>
      <c r="AZ328" s="83" t="s">
        <v>2667</v>
      </c>
      <c r="BA328" s="83"/>
      <c r="BB328" s="83"/>
      <c r="BC328" s="21" t="str">
        <f>IF(A328="???","--","")&amp;IF(F328&lt;&gt;"Not in the game (anymore)",IF(A328&lt;&gt;"",CONCATENATE("[",A328,"] = {wayshrines={")&amp;IF(K328&lt;&gt;"",CONCATENATE(K328,","),"")&amp;IF(L328&lt;&gt;"",CONCATENATE(L328,","),"")&amp;IF(M328&lt;&gt;"",CONCATENATE(M328,","),"")&amp;CONCATENATE("}")&amp;IF(VALUE(N328)&gt;0,CONCATENATE(", traitsNeeded=",N328),"")&amp;CONCATENATE(", dlcId=",IF(T328&lt;&gt;"",T328,"DLC_BASE_GAME")),""),"")</f>
        <v>[380] = {wayshrines={-1,-1,-1,}, dlcId=DLC_BASE_GAME</v>
      </c>
      <c r="BD328" s="21" t="str">
        <f>IF(F328&lt;&gt;"Not in the game (anymore)",IF(A328&lt;&gt;"",IF(Q328&lt;&gt;"",CONCATENATE(", zoneIds={",Q328),"")&amp;IF(Z328&lt;&gt;"",CONCATENATE(",",Z328),"")&amp;IF(AF328&lt;&gt;"",CONCATENATE(",",AF328),"")&amp;IF(AK328&lt;&gt;"",CONCATENATE(",",AK328),"")&amp;IF(AP328&lt;&gt;"",CONCATENATE(",",AP328),"")&amp;IF(AU328&lt;&gt;"",CONCATENATE(",",AU328),"")&amp;IF(Q328&lt;&gt;"",CONCATENATE("}",""),"")&amp;IF(OR(I328="true",I328="false",I328&lt;&gt;""), CONCATENATE(", veteran=", I328), ""),""),"")</f>
        <v>, veteran=false</v>
      </c>
      <c r="BE328" s="21" t="str">
        <f>IF(A328&lt;&gt;"",IF(F328&lt;&gt;"Not in the game (anymore)",IF(A328&lt;&gt;"",", setType="&amp;G328,"")&amp;IF(J328="true",", multiTrialSet=true",""),"")
&amp; IF(AND(H328&lt;&gt;"",ISNUMBER(H328)),", undauntedChestId=" &amp; H328,""),"")</f>
        <v>, setType=LIBSETS_SETTYPE_SPECIAL</v>
      </c>
      <c r="BF328" s="21" t="str">
        <f>IF(A328&lt;&gt;"",IF(F328&lt;&gt;"Not in the game (anymore)",IF(AZ328&lt;&gt;"",", isProcSetAllowedInPvP="&amp; AZ328,"")
&amp; IF(F328&lt;&gt;"Not in the game (anymore)",
  IF(V328&lt;&gt;"",", dropMechanic={"&amp;V328&amp;IF(AB328&lt;&gt;"",","&amp;AB328,"")&amp;IF(AH328&lt;&gt;"",","&amp;AH328,"")&amp;IF(AM328&lt;&gt;"",","&amp;AM328,"")&amp;IF(AR328&lt;&gt;"",","&amp;AR328,"")&amp;IF(AW328&lt;&gt;"",","&amp;AW328,"")&amp;"}"
     &amp;IF(OR(W328&lt;&gt;"",AC328&lt;&gt;"",AI328&lt;&gt;"",AN328&lt;&gt;"",AS328&lt;&gt;"",AX328&lt;&gt;"",X328&lt;&gt;"",AD328&lt;&gt;"",AJ328&lt;&gt;"",AO328&lt;&gt;"",AT328&lt;&gt;"",AY328&lt;&gt;""),", dropMechanicDropLocationNames={"
        &amp; IF(OR(W328&lt;&gt;"",AC328&lt;&gt;"",AI328&lt;&gt;"",AN328&lt;&gt;"",AS328&lt;&gt;"",AX328&lt;&gt;""),"['en']={"&amp;IF(W328&lt;&gt;"","'"&amp;W328&amp;"',","'',")&amp;IF(AC328&lt;&gt;"","'"&amp;AC328&amp;"',","'',")&amp;IF(AI328&lt;&gt;"","'"&amp;AI328&amp;"',","'',")&amp;IF(AN328&lt;&gt;"","'"&amp;AN328&amp;"',","'',")&amp;IF(AS328&lt;&gt;"","'"&amp;AS328&amp;"',","'',")&amp;IF(AX328&lt;&gt;"","'"&amp;AX328&amp;"',","'',")&amp;"},","")
        &amp; IF(OR(X328&lt;&gt;"",AD328&lt;&gt;"",AJ328&lt;&gt;"",AO328&lt;&gt;"",AT328&lt;&gt;"",AY328&lt;&gt;""),"['de']={"&amp;IF(X328&lt;&gt;"","'"&amp;X328&amp;"',","'',")&amp;IF(AD328&lt;&gt;"","'"&amp;AD328&amp;"',","'',")&amp;IF(AJ328&lt;&gt;"","'"&amp;AJ328&amp;"',","'',")&amp;IF(AO328&lt;&gt;"","'"&amp;AO328&amp;"',","'',")&amp;IF(AT328&lt;&gt;"","'"&amp;AT328&amp;"',","'',")&amp;IF(AY328&lt;&gt;"","'"&amp;AY328&amp;"',","'',")&amp;"},","")
     &amp; "}",""),"")),""),"")</f>
        <v>, dropMechanic={LIBSETS_DROP_MECHANIC_LEVEL_UP_REWARD}</v>
      </c>
      <c r="BG328" s="21" t="str">
        <f>IF(A328&lt;&gt;"",IF(F328&lt;&gt;"Not in the game (anymore)",
IF(OR(BA328&lt;&gt;"",BB328&lt;&gt;""),", addTooltip={" &amp; IF(BA328&lt;&gt;"","['en']='"&amp; BA328 &amp; "',","")  &amp; IF(AND(BA328&lt;&gt;"",BA328&lt;&gt;BB328), IF(BB328&lt;&gt;"","['de']='"&amp; BB328 &amp; "',",""),"") &amp; "},","")
&amp; "},"
&amp; IF(C328&lt;&gt;"",CONCATENATE(" --",C328," / ",B328,"   [",IF(R328&lt;&gt;"",R328,""),IF(AA328&lt;&gt;"",", "&amp;AA328,""),IF(AG328&lt;&gt;"",", "&amp;AG328,""),IF(AL328&lt;&gt;"",", "&amp;AL328,""),IF(AQ328&lt;&gt;"",", "&amp;AQ328,""),IF(AV328&lt;&gt;"",", "&amp;AV328,""),"]")),""),"")</f>
        <v>}, --Prophet\'s / Prophet   [!Level up advisor]</v>
      </c>
    </row>
    <row r="329" spans="1:59" x14ac:dyDescent="0.25">
      <c r="A329" s="12">
        <v>381</v>
      </c>
      <c r="B329" t="s">
        <v>1242</v>
      </c>
      <c r="C329" t="s">
        <v>1243</v>
      </c>
      <c r="D329" s="3">
        <f>A329</f>
        <v>381</v>
      </c>
      <c r="E329" s="42" t="s">
        <v>1465</v>
      </c>
      <c r="F329" t="s">
        <v>1422</v>
      </c>
      <c r="G329" s="8" t="s">
        <v>1482</v>
      </c>
      <c r="I329" t="s">
        <v>91</v>
      </c>
      <c r="J329" t="s">
        <v>91</v>
      </c>
      <c r="K329">
        <v>-1</v>
      </c>
      <c r="L329">
        <v>-1</v>
      </c>
      <c r="M329">
        <v>-1</v>
      </c>
      <c r="O329" s="65" t="s">
        <v>1515</v>
      </c>
      <c r="Q329" s="3" t="str">
        <f>IF(AND(G329&lt;&gt;"LIBSETS_SETTYPE_BATTLEGROUND",G329&lt;&gt;"LIBSETS_SETTYPE_SPECIAL"), IF(R329&lt;&gt;"",VLOOKUP(R329,'ESO zone constants'!$D$3:$H$10001,5,FALSE),""),"")</f>
        <v/>
      </c>
      <c r="R329" t="str">
        <f>IF(AND(O329&lt;&gt;"",NOT(ISERROR(O329))),O329,
IF(AND(P329&lt;&gt;"",ISNUMBER(P329),P329&gt;0,NOT(ISNA(P329))),VLOOKUP(P329,'ESO zone constants'!$A$3:$D$9999,4,FALSE),
IF(AND(K329&lt;&gt;"",K329&gt;0,NOT(ISERROR(K329))),VLOOKUP(K329,'ESO dumped WayshrineInfo'!$K$3:$N$9994,4,FALSE),"")))</f>
        <v>!Level up advisor</v>
      </c>
      <c r="T329" s="19" t="str">
        <f>IF(AND(S329&lt;&gt;"",NOT(ISERROR(S329))),S329,IF(Q329&lt;&gt;"",IF(NOT(ISERROR(VLOOKUP(Q329,'ESO Dungeon constants'!$D$3:$H$9999,5,FALSE))),VLOOKUP(Q329,'ESO Dungeon constants'!$D$3:$I$9999,6,FALSE),VLOOKUP(Q329,'ESO zone constants'!$H$3:$K$9987,4,FALSE)),""))</f>
        <v/>
      </c>
      <c r="U329" s="3" t="str">
        <f>IF(T329&lt;&gt;"",VLOOKUP(T329,'LibSets constants'!$B$4:$C$1003,2,FALSE),"")</f>
        <v/>
      </c>
      <c r="V329" s="33" t="s">
        <v>1616</v>
      </c>
      <c r="Y329" s="65"/>
      <c r="Z329" s="3" t="str">
        <f>IF(AND(G329&lt;&gt;"LIBSETS_SETTYPE_BATTLEGROUND",G329&lt;&gt;"LIBSETS_SETTYPE_SPECIAL"),
IF(AND(Y329&lt;&gt;"",ISNUMBER(Y329),NOT(ISNA(Y329))),Y329,
   IF(AND(L329&lt;&gt;"",ISNUMBER(L329),L329&gt;0,NOT(ISNA(L329))),VLOOKUP(L329,'ESO dumped WayshrineInfo'!$K$3:$L$9994,2,FALSE),"")
),"")</f>
        <v/>
      </c>
      <c r="AA329" t="str">
        <f>IF(AND(Z329&lt;&gt;"",ISNUMBER(Z329),NOT(ISNA(Z329))),VLOOKUP(Z329,'ESO zone constants'!$A$3:$D$9999,4,FALSE),"")</f>
        <v/>
      </c>
      <c r="AC329" s="43" t="str">
        <f>IF(AB329&lt;&gt;"",IF(AB329&lt;&gt;"LIBSETS_DROP_MECHANIC_MONSTER_NAME",VLOOKUP(AB329,'LibSets constants'!$I$4:$L$1003,3,FALSE),""),"")</f>
        <v/>
      </c>
      <c r="AD329" s="43" t="str">
        <f>IF(AB329&lt;&gt;"",IF(AB329&lt;&gt;"LIBSETS_DROP_MECHANIC_MONSTER_NAME",VLOOKUP(AB329,'LibSets constants'!$I$4:$L$1003,4,FALSE),""),"")</f>
        <v/>
      </c>
      <c r="AE329" s="43"/>
      <c r="AF329" s="3" t="str">
        <f>IF(AND(G329&lt;&gt;"LIBSETS_SETTYPE_BATTLEGROUND",G329&lt;&gt;"LIBSETS_SETTYPE_SPECIAL"),
IF(AND(AE329&lt;&gt;"",ISNUMBER(AE329),NOT(ISNA(AE329))),AE329,
   IF(AND(M329&lt;&gt;"",ISNUMBER(M329),M329&gt;0,NOT(ISNA(M329))),VLOOKUP(M329,'ESO dumped WayshrineInfo'!$K$3:$L$9994,2,FALSE),"")
),"")</f>
        <v/>
      </c>
      <c r="AG329" t="str">
        <f>IF(AND(AF329&lt;&gt;"",ISNUMBER(AF329),NOT(ISNA(AF329))),VLOOKUP(AF329,'ESO zone constants'!$A$3:$D$9999,4,FALSE),"")</f>
        <v/>
      </c>
      <c r="AH329" s="44"/>
      <c r="AI329" s="43"/>
      <c r="AJ329" s="43"/>
      <c r="AK329" s="3" t="str">
        <f>IF(AND(G329&lt;&gt;"LIBSETS_SETTYPE_BATTLEGROUND",G329&lt;&gt;"LIBSETS_SETTYPE_SPECIAL"),IF(AL329&lt;&gt;"",VLOOKUP(AL329,'ESO zone constants'!$D$3:$H$4953,5,FALSE),""),"")</f>
        <v/>
      </c>
      <c r="AM329" s="44"/>
      <c r="AN329" s="43"/>
      <c r="AO329" s="43"/>
      <c r="AP329" s="3" t="str">
        <f>IF(AND(G329&lt;&gt;"LIBSETS_SETTYPE_BATTLEGROUND",G329&lt;&gt;"LIBSETS_SETTYPE_SPECIAL"),IF(AQ329&lt;&gt;"",VLOOKUP(AQ329,'ESO zone constants'!$D$3:$H$4953,5,FALSE),""),"")</f>
        <v/>
      </c>
      <c r="AR329" s="44"/>
      <c r="AS329" s="43"/>
      <c r="AT329" s="43"/>
      <c r="AU329" s="3" t="str">
        <f>IF(AND(G329&lt;&gt;"LIBSETS_SETTYPE_BATTLEGROUND",G329&lt;&gt;"LIBSETS_SETTYPE_SPECIAL"),IF(AV329&lt;&gt;"",VLOOKUP(AV329,'ESO zone constants'!$D$3:$H$4953,5,FALSE),""),"")</f>
        <v/>
      </c>
      <c r="AW329" s="44"/>
      <c r="AX329" s="43"/>
      <c r="AY329" s="43"/>
      <c r="AZ329" s="83" t="s">
        <v>2667</v>
      </c>
      <c r="BA329" s="83"/>
      <c r="BB329" s="83"/>
      <c r="BC329" s="21" t="str">
        <f>IF(A329="???","--","")&amp;IF(F329&lt;&gt;"Not in the game (anymore)",IF(A329&lt;&gt;"",CONCATENATE("[",A329,"] = {wayshrines={")&amp;IF(K329&lt;&gt;"",CONCATENATE(K329,","),"")&amp;IF(L329&lt;&gt;"",CONCATENATE(L329,","),"")&amp;IF(M329&lt;&gt;"",CONCATENATE(M329,","),"")&amp;CONCATENATE("}")&amp;IF(VALUE(N329)&gt;0,CONCATENATE(", traitsNeeded=",N329),"")&amp;CONCATENATE(", dlcId=",IF(T329&lt;&gt;"",T329,"DLC_BASE_GAME")),""),"")</f>
        <v>[381] = {wayshrines={-1,-1,-1,}, dlcId=DLC_BASE_GAME</v>
      </c>
      <c r="BD329" s="21" t="str">
        <f>IF(F329&lt;&gt;"Not in the game (anymore)",IF(A329&lt;&gt;"",IF(Q329&lt;&gt;"",CONCATENATE(", zoneIds={",Q329),"")&amp;IF(Z329&lt;&gt;"",CONCATENATE(",",Z329),"")&amp;IF(AF329&lt;&gt;"",CONCATENATE(",",AF329),"")&amp;IF(AK329&lt;&gt;"",CONCATENATE(",",AK329),"")&amp;IF(AP329&lt;&gt;"",CONCATENATE(",",AP329),"")&amp;IF(AU329&lt;&gt;"",CONCATENATE(",",AU329),"")&amp;IF(Q329&lt;&gt;"",CONCATENATE("}",""),"")&amp;IF(OR(I329="true",I329="false",I329&lt;&gt;""), CONCATENATE(", veteran=", I329), ""),""),"")</f>
        <v>, veteran=false</v>
      </c>
      <c r="BE329" s="21" t="str">
        <f>IF(A329&lt;&gt;"",IF(F329&lt;&gt;"Not in the game (anymore)",IF(A329&lt;&gt;"",", setType="&amp;G329,"")&amp;IF(J329="true",", multiTrialSet=true",""),"")
&amp; IF(AND(H329&lt;&gt;"",ISNUMBER(H329)),", undauntedChestId=" &amp; H329,""),"")</f>
        <v>, setType=LIBSETS_SETTYPE_SPECIAL</v>
      </c>
      <c r="BF329" s="21" t="str">
        <f>IF(A329&lt;&gt;"",IF(F329&lt;&gt;"Not in the game (anymore)",IF(AZ329&lt;&gt;"",", isProcSetAllowedInPvP="&amp; AZ329,"")
&amp; IF(F329&lt;&gt;"Not in the game (anymore)",
  IF(V329&lt;&gt;"",", dropMechanic={"&amp;V329&amp;IF(AB329&lt;&gt;"",","&amp;AB329,"")&amp;IF(AH329&lt;&gt;"",","&amp;AH329,"")&amp;IF(AM329&lt;&gt;"",","&amp;AM329,"")&amp;IF(AR329&lt;&gt;"",","&amp;AR329,"")&amp;IF(AW329&lt;&gt;"",","&amp;AW329,"")&amp;"}"
     &amp;IF(OR(W329&lt;&gt;"",AC329&lt;&gt;"",AI329&lt;&gt;"",AN329&lt;&gt;"",AS329&lt;&gt;"",AX329&lt;&gt;"",X329&lt;&gt;"",AD329&lt;&gt;"",AJ329&lt;&gt;"",AO329&lt;&gt;"",AT329&lt;&gt;"",AY329&lt;&gt;""),", dropMechanicDropLocationNames={"
        &amp; IF(OR(W329&lt;&gt;"",AC329&lt;&gt;"",AI329&lt;&gt;"",AN329&lt;&gt;"",AS329&lt;&gt;"",AX329&lt;&gt;""),"['en']={"&amp;IF(W329&lt;&gt;"","'"&amp;W329&amp;"',","'',")&amp;IF(AC329&lt;&gt;"","'"&amp;AC329&amp;"',","'',")&amp;IF(AI329&lt;&gt;"","'"&amp;AI329&amp;"',","'',")&amp;IF(AN329&lt;&gt;"","'"&amp;AN329&amp;"',","'',")&amp;IF(AS329&lt;&gt;"","'"&amp;AS329&amp;"',","'',")&amp;IF(AX329&lt;&gt;"","'"&amp;AX329&amp;"',","'',")&amp;"},","")
        &amp; IF(OR(X329&lt;&gt;"",AD329&lt;&gt;"",AJ329&lt;&gt;"",AO329&lt;&gt;"",AT329&lt;&gt;"",AY329&lt;&gt;""),"['de']={"&amp;IF(X329&lt;&gt;"","'"&amp;X329&amp;"',","'',")&amp;IF(AD329&lt;&gt;"","'"&amp;AD329&amp;"',","'',")&amp;IF(AJ329&lt;&gt;"","'"&amp;AJ329&amp;"',","'',")&amp;IF(AO329&lt;&gt;"","'"&amp;AO329&amp;"',","'',")&amp;IF(AT329&lt;&gt;"","'"&amp;AT329&amp;"',","'',")&amp;IF(AY329&lt;&gt;"","'"&amp;AY329&amp;"',","'',")&amp;"},","")
     &amp; "}",""),"")),""),"")</f>
        <v>, dropMechanic={LIBSETS_DROP_MECHANIC_LEVEL_UP_REWARD}</v>
      </c>
      <c r="BG329" s="21" t="str">
        <f>IF(A329&lt;&gt;"",IF(F329&lt;&gt;"Not in the game (anymore)",
IF(OR(BA329&lt;&gt;"",BB329&lt;&gt;""),", addTooltip={" &amp; IF(BA329&lt;&gt;"","['en']='"&amp; BA329 &amp; "',","")  &amp; IF(AND(BA329&lt;&gt;"",BA329&lt;&gt;BB329), IF(BB329&lt;&gt;"","['de']='"&amp; BB329 &amp; "',",""),"") &amp; "},","")
&amp; "},"
&amp; IF(C329&lt;&gt;"",CONCATENATE(" --",C329," / ",B329,"   [",IF(R329&lt;&gt;"",R329,""),IF(AA329&lt;&gt;"",", "&amp;AA329,""),IF(AG329&lt;&gt;"",", "&amp;AG329,""),IF(AL329&lt;&gt;"",", "&amp;AL329,""),IF(AQ329&lt;&gt;"",", "&amp;AQ329,""),IF(AV329&lt;&gt;"",", "&amp;AV329,""),"]")),""),"")</f>
        <v>}, --Broken Soul / Zerbrochene Seele   [!Level up advisor]</v>
      </c>
    </row>
    <row r="330" spans="1:59" x14ac:dyDescent="0.25">
      <c r="A330" s="12">
        <v>382</v>
      </c>
      <c r="B330" t="s">
        <v>1244</v>
      </c>
      <c r="C330" t="s">
        <v>1245</v>
      </c>
      <c r="D330" s="3">
        <f>A330</f>
        <v>382</v>
      </c>
      <c r="G330" s="8" t="s">
        <v>1480</v>
      </c>
      <c r="I330" t="s">
        <v>91</v>
      </c>
      <c r="J330" t="s">
        <v>91</v>
      </c>
      <c r="K330">
        <v>355</v>
      </c>
      <c r="L330">
        <v>355</v>
      </c>
      <c r="M330">
        <v>355</v>
      </c>
      <c r="O330" s="65" t="s">
        <v>79</v>
      </c>
      <c r="Q330" s="3">
        <f>IF(AND(G330&lt;&gt;"LIBSETS_SETTYPE_BATTLEGROUND",G330&lt;&gt;"LIBSETS_SETTYPE_SPECIAL"), IF(R330&lt;&gt;"",VLOOKUP(R330,'ESO zone constants'!$D$3:$H$10001,5,FALSE),""),"")</f>
        <v>1011</v>
      </c>
      <c r="R330" t="str">
        <f>IF(AND(O330&lt;&gt;"",NOT(ISERROR(O330))),O330,
IF(AND(P330&lt;&gt;"",ISNUMBER(P330),P330&gt;0,NOT(ISNA(P330))),VLOOKUP(P330,'ESO zone constants'!$A$3:$D$9999,4,FALSE),
IF(AND(K330&lt;&gt;"",K330&gt;0,NOT(ISERROR(K330))),VLOOKUP(K330,'ESO dumped WayshrineInfo'!$K$3:$N$9994,4,FALSE),"")))</f>
        <v>Summerset</v>
      </c>
      <c r="T330" s="19" t="str">
        <f>IF(AND(S330&lt;&gt;"",NOT(ISERROR(S330))),S330,IF(Q330&lt;&gt;"",IF(NOT(ISERROR(VLOOKUP(Q330,'ESO Dungeon constants'!$D$3:$H$9999,5,FALSE))),VLOOKUP(Q330,'ESO Dungeon constants'!$D$3:$I$9999,6,FALSE),VLOOKUP(Q330,'ESO zone constants'!$H$3:$K$9987,4,FALSE)),""))</f>
        <v>DLC_SUMMERSET</v>
      </c>
      <c r="U330" s="3" t="str">
        <f>IF(T330&lt;&gt;"",VLOOKUP(T330,'LibSets constants'!$B$4:$C$1003,2,FALSE),"")</f>
        <v>Summerset</v>
      </c>
      <c r="V330" s="33" t="s">
        <v>1560</v>
      </c>
      <c r="Y330" s="65"/>
      <c r="Z330" s="3">
        <f>IF(AND(G330&lt;&gt;"LIBSETS_SETTYPE_BATTLEGROUND",G330&lt;&gt;"LIBSETS_SETTYPE_SPECIAL"),
IF(AND(Y330&lt;&gt;"",ISNUMBER(Y330),NOT(ISNA(Y330))),Y330,
   IF(AND(L330&lt;&gt;"",ISNUMBER(L330),L330&gt;0,NOT(ISNA(L330))),VLOOKUP(L330,'ESO dumped WayshrineInfo'!$K$3:$L$9994,2,FALSE),"")
),"")</f>
        <v>1011</v>
      </c>
      <c r="AA330" t="str">
        <f>IF(AND(Z330&lt;&gt;"",ISNUMBER(Z330),NOT(ISNA(Z330))),VLOOKUP(Z330,'ESO zone constants'!$A$3:$D$9999,4,FALSE),"")</f>
        <v>Summerset</v>
      </c>
      <c r="AB330" s="33" t="s">
        <v>1561</v>
      </c>
      <c r="AC330" s="43"/>
      <c r="AD330" s="43"/>
      <c r="AE330" s="43"/>
      <c r="AF330" s="3">
        <f>IF(AND(G330&lt;&gt;"LIBSETS_SETTYPE_BATTLEGROUND",G330&lt;&gt;"LIBSETS_SETTYPE_SPECIAL"),
IF(AND(AE330&lt;&gt;"",ISNUMBER(AE330),NOT(ISNA(AE330))),AE330,
   IF(AND(M330&lt;&gt;"",ISNUMBER(M330),M330&gt;0,NOT(ISNA(M330))),VLOOKUP(M330,'ESO dumped WayshrineInfo'!$K$3:$L$9994,2,FALSE),"")
),"")</f>
        <v>1011</v>
      </c>
      <c r="AG330" t="str">
        <f>IF(AND(AF330&lt;&gt;"",ISNUMBER(AF330),NOT(ISNA(AF330))),VLOOKUP(AF330,'ESO zone constants'!$A$3:$D$9999,4,FALSE),"")</f>
        <v>Summerset</v>
      </c>
      <c r="AH330" s="44" t="s">
        <v>1562</v>
      </c>
      <c r="AI330" s="43"/>
      <c r="AJ330" s="43"/>
      <c r="AK330" s="3">
        <f>IF(AND(G330&lt;&gt;"LIBSETS_SETTYPE_BATTLEGROUND",G330&lt;&gt;"LIBSETS_SETTYPE_SPECIAL"),IF(AL330&lt;&gt;"",VLOOKUP(AL330,'ESO zone constants'!$D$3:$H$4953,5,FALSE),""),"")</f>
        <v>1011</v>
      </c>
      <c r="AL330" t="s">
        <v>79</v>
      </c>
      <c r="AM330" s="44" t="s">
        <v>1563</v>
      </c>
      <c r="AN330" s="43"/>
      <c r="AO330" s="43"/>
      <c r="AP330" s="3">
        <f>IF(AND(G330&lt;&gt;"LIBSETS_SETTYPE_BATTLEGROUND",G330&lt;&gt;"LIBSETS_SETTYPE_SPECIAL"),IF(AQ330&lt;&gt;"",VLOOKUP(AQ330,'ESO zone constants'!$D$3:$H$4953,5,FALSE),""),"")</f>
        <v>1027</v>
      </c>
      <c r="AQ330" t="s">
        <v>681</v>
      </c>
      <c r="AR330" s="33" t="s">
        <v>1560</v>
      </c>
      <c r="AS330" s="43"/>
      <c r="AT330" s="43"/>
      <c r="AU330" s="3">
        <f>IF(AND(G330&lt;&gt;"LIBSETS_SETTYPE_BATTLEGROUND",G330&lt;&gt;"LIBSETS_SETTYPE_SPECIAL"),IF(AV330&lt;&gt;"",VLOOKUP(AV330,'ESO zone constants'!$D$3:$H$4953,5,FALSE),""),"")</f>
        <v>1027</v>
      </c>
      <c r="AV330" t="s">
        <v>681</v>
      </c>
      <c r="AW330" s="44" t="s">
        <v>1563</v>
      </c>
      <c r="AX330" s="43"/>
      <c r="AY330" s="43"/>
      <c r="AZ330" s="83" t="s">
        <v>2667</v>
      </c>
      <c r="BA330" s="83"/>
      <c r="BB330" s="83"/>
      <c r="BC330" s="21" t="str">
        <f>IF(A330="???","--","")&amp;IF(F330&lt;&gt;"Not in the game (anymore)",IF(A330&lt;&gt;"",CONCATENATE("[",A330,"] = {wayshrines={")&amp;IF(K330&lt;&gt;"",CONCATENATE(K330,","),"")&amp;IF(L330&lt;&gt;"",CONCATENATE(L330,","),"")&amp;IF(M330&lt;&gt;"",CONCATENATE(M330,","),"")&amp;CONCATENATE("}")&amp;IF(VALUE(N330)&gt;0,CONCATENATE(", traitsNeeded=",N330),"")&amp;CONCATENATE(", dlcId=",IF(T330&lt;&gt;"",T330,"DLC_BASE_GAME")),""),"")</f>
        <v>[382] = {wayshrines={355,355,355,}, dlcId=DLC_SUMMERSET</v>
      </c>
      <c r="BD330" s="21" t="str">
        <f>IF(F330&lt;&gt;"Not in the game (anymore)",IF(A330&lt;&gt;"",IF(Q330&lt;&gt;"",CONCATENATE(", zoneIds={",Q330),"")&amp;IF(Z330&lt;&gt;"",CONCATENATE(",",Z330),"")&amp;IF(AF330&lt;&gt;"",CONCATENATE(",",AF330),"")&amp;IF(AK330&lt;&gt;"",CONCATENATE(",",AK330),"")&amp;IF(AP330&lt;&gt;"",CONCATENATE(",",AP330),"")&amp;IF(AU330&lt;&gt;"",CONCATENATE(",",AU330),"")&amp;IF(Q330&lt;&gt;"",CONCATENATE("}",""),"")&amp;IF(OR(I330="true",I330="false",I330&lt;&gt;""), CONCATENATE(", veteran=", I330), ""),""),"")</f>
        <v>, zoneIds={1011,1011,1011,1011,1027,1027}, veteran=false</v>
      </c>
      <c r="BE330" s="21" t="str">
        <f>IF(A330&lt;&gt;"",IF(F330&lt;&gt;"Not in the game (anymore)",IF(A330&lt;&gt;"",", setType="&amp;G330,"")&amp;IF(J330="true",", multiTrialSet=true",""),"")
&amp; IF(AND(H330&lt;&gt;"",ISNUMBER(H330)),", undauntedChestId=" &amp; H330,""),"")</f>
        <v>, setType=LIBSETS_SETTYPE_OVERLAND</v>
      </c>
      <c r="BF330" s="21" t="str">
        <f>IF(A330&lt;&gt;"",IF(F330&lt;&gt;"Not in the game (anymore)",IF(AZ330&lt;&gt;"",", isProcSetAllowedInPvP="&amp; AZ330,"")
&amp; IF(F330&lt;&gt;"Not in the game (anymore)",
  IF(V330&lt;&gt;"",", dropMechanic={"&amp;V330&amp;IF(AB330&lt;&gt;"",","&amp;AB330,"")&amp;IF(AH330&lt;&gt;"",","&amp;AH330,"")&amp;IF(AM330&lt;&gt;"",","&amp;AM330,"")&amp;IF(AR330&lt;&gt;"",","&amp;AR330,"")&amp;IF(AW330&lt;&gt;"",","&amp;AW330,"")&amp;"}"
     &amp;IF(OR(W330&lt;&gt;"",AC330&lt;&gt;"",AI330&lt;&gt;"",AN330&lt;&gt;"",AS330&lt;&gt;"",AX330&lt;&gt;"",X330&lt;&gt;"",AD330&lt;&gt;"",AJ330&lt;&gt;"",AO330&lt;&gt;"",AT330&lt;&gt;"",AY330&lt;&gt;""),", dropMechanicDropLocationNames={"
        &amp; IF(OR(W330&lt;&gt;"",AC330&lt;&gt;"",AI330&lt;&gt;"",AN330&lt;&gt;"",AS330&lt;&gt;"",AX330&lt;&gt;""),"['en']={"&amp;IF(W330&lt;&gt;"","'"&amp;W330&amp;"',","'',")&amp;IF(AC330&lt;&gt;"","'"&amp;AC330&amp;"',","'',")&amp;IF(AI330&lt;&gt;"","'"&amp;AI330&amp;"',","'',")&amp;IF(AN330&lt;&gt;"","'"&amp;AN330&amp;"',","'',")&amp;IF(AS330&lt;&gt;"","'"&amp;AS330&amp;"',","'',")&amp;IF(AX330&lt;&gt;"","'"&amp;AX330&amp;"',","'',")&amp;"},","")
        &amp; IF(OR(X330&lt;&gt;"",AD330&lt;&gt;"",AJ330&lt;&gt;"",AO330&lt;&gt;"",AT330&lt;&gt;"",AY330&lt;&gt;""),"['de']={"&amp;IF(X330&lt;&gt;"","'"&amp;X330&amp;"',","'',")&amp;IF(AD330&lt;&gt;"","'"&amp;AD330&amp;"',","'',")&amp;IF(AJ330&lt;&gt;"","'"&amp;AJ330&amp;"',","'',")&amp;IF(AO330&lt;&gt;"","'"&amp;AO330&amp;"',","'',")&amp;IF(AT330&lt;&gt;"","'"&amp;AT330&amp;"',","'',")&amp;IF(AY330&lt;&gt;"","'"&amp;AY330&amp;"',","'',")&amp;"},","")
     &amp; "}",""),"")),""),"")</f>
        <v>, dropMechanic={LIBSETS_DROP_MECHANIC_OVERLAND_BOSS_DELVE,LIBSETS_DROP_MECHANIC_OVERLAND_WORLDBOSS,LIBSETS_DROP_MECHANIC_OVERLAND_BOSS_PUBLIC_DUNGEON,LIBSETS_DROP_MECHANIC_OVERLAND_CHEST,LIBSETS_DROP_MECHANIC_OVERLAND_BOSS_DELVE,LIBSETS_DROP_MECHANIC_OVERLAND_CHEST}</v>
      </c>
      <c r="BG330" s="21" t="str">
        <f>IF(A330&lt;&gt;"",IF(F330&lt;&gt;"Not in the game (anymore)",
IF(OR(BA330&lt;&gt;"",BB330&lt;&gt;""),", addTooltip={" &amp; IF(BA330&lt;&gt;"","['en']='"&amp; BA330 &amp; "',","")  &amp; IF(AND(BA330&lt;&gt;"",BA330&lt;&gt;BB330), IF(BB330&lt;&gt;"","['de']='"&amp; BB330 &amp; "',",""),"") &amp; "},","")
&amp; "},"
&amp; IF(C330&lt;&gt;"",CONCATENATE(" --",C330," / ",B330,"   [",IF(R330&lt;&gt;"",R330,""),IF(AA330&lt;&gt;"",", "&amp;AA330,""),IF(AG330&lt;&gt;"",", "&amp;AG330,""),IF(AL330&lt;&gt;"",", "&amp;AL330,""),IF(AQ330&lt;&gt;"",", "&amp;AQ330,""),IF(AV330&lt;&gt;"",", "&amp;AV330,""),"]")),""),"")</f>
        <v>}, --Grace of Gloom / Anmut der Gräue   [Summerset, Summerset, Summerset, Summerset, Artaeum, Artaeum]</v>
      </c>
    </row>
    <row r="331" spans="1:59" x14ac:dyDescent="0.25">
      <c r="A331" s="12">
        <v>383</v>
      </c>
      <c r="B331" t="s">
        <v>1246</v>
      </c>
      <c r="C331" t="s">
        <v>2628</v>
      </c>
      <c r="D331" s="3">
        <f>A331</f>
        <v>383</v>
      </c>
      <c r="G331" s="8" t="s">
        <v>1480</v>
      </c>
      <c r="I331" t="s">
        <v>91</v>
      </c>
      <c r="J331" t="s">
        <v>91</v>
      </c>
      <c r="K331">
        <v>355</v>
      </c>
      <c r="L331">
        <v>355</v>
      </c>
      <c r="M331">
        <v>355</v>
      </c>
      <c r="O331" s="65" t="s">
        <v>79</v>
      </c>
      <c r="Q331" s="3">
        <f>IF(AND(G331&lt;&gt;"LIBSETS_SETTYPE_BATTLEGROUND",G331&lt;&gt;"LIBSETS_SETTYPE_SPECIAL"), IF(R331&lt;&gt;"",VLOOKUP(R331,'ESO zone constants'!$D$3:$H$10001,5,FALSE),""),"")</f>
        <v>1011</v>
      </c>
      <c r="R331" t="str">
        <f>IF(AND(O331&lt;&gt;"",NOT(ISERROR(O331))),O331,
IF(AND(P331&lt;&gt;"",ISNUMBER(P331),P331&gt;0,NOT(ISNA(P331))),VLOOKUP(P331,'ESO zone constants'!$A$3:$D$9999,4,FALSE),
IF(AND(K331&lt;&gt;"",K331&gt;0,NOT(ISERROR(K331))),VLOOKUP(K331,'ESO dumped WayshrineInfo'!$K$3:$N$9994,4,FALSE),"")))</f>
        <v>Summerset</v>
      </c>
      <c r="T331" s="19" t="str">
        <f>IF(AND(S331&lt;&gt;"",NOT(ISERROR(S331))),S331,IF(Q331&lt;&gt;"",IF(NOT(ISERROR(VLOOKUP(Q331,'ESO Dungeon constants'!$D$3:$H$9999,5,FALSE))),VLOOKUP(Q331,'ESO Dungeon constants'!$D$3:$I$9999,6,FALSE),VLOOKUP(Q331,'ESO zone constants'!$H$3:$K$9987,4,FALSE)),""))</f>
        <v>DLC_SUMMERSET</v>
      </c>
      <c r="U331" s="3" t="str">
        <f>IF(T331&lt;&gt;"",VLOOKUP(T331,'LibSets constants'!$B$4:$C$1003,2,FALSE),"")</f>
        <v>Summerset</v>
      </c>
      <c r="V331" s="33" t="s">
        <v>1560</v>
      </c>
      <c r="Y331" s="65"/>
      <c r="Z331" s="3">
        <f>IF(AND(G331&lt;&gt;"LIBSETS_SETTYPE_BATTLEGROUND",G331&lt;&gt;"LIBSETS_SETTYPE_SPECIAL"),
IF(AND(Y331&lt;&gt;"",ISNUMBER(Y331),NOT(ISNA(Y331))),Y331,
   IF(AND(L331&lt;&gt;"",ISNUMBER(L331),L331&gt;0,NOT(ISNA(L331))),VLOOKUP(L331,'ESO dumped WayshrineInfo'!$K$3:$L$9994,2,FALSE),"")
),"")</f>
        <v>1011</v>
      </c>
      <c r="AA331" t="str">
        <f>IF(AND(Z331&lt;&gt;"",ISNUMBER(Z331),NOT(ISNA(Z331))),VLOOKUP(Z331,'ESO zone constants'!$A$3:$D$9999,4,FALSE),"")</f>
        <v>Summerset</v>
      </c>
      <c r="AB331" s="33" t="s">
        <v>1561</v>
      </c>
      <c r="AC331" s="43"/>
      <c r="AD331" s="43"/>
      <c r="AE331" s="43"/>
      <c r="AF331" s="3">
        <f>IF(AND(G331&lt;&gt;"LIBSETS_SETTYPE_BATTLEGROUND",G331&lt;&gt;"LIBSETS_SETTYPE_SPECIAL"),
IF(AND(AE331&lt;&gt;"",ISNUMBER(AE331),NOT(ISNA(AE331))),AE331,
   IF(AND(M331&lt;&gt;"",ISNUMBER(M331),M331&gt;0,NOT(ISNA(M331))),VLOOKUP(M331,'ESO dumped WayshrineInfo'!$K$3:$L$9994,2,FALSE),"")
),"")</f>
        <v>1011</v>
      </c>
      <c r="AG331" t="str">
        <f>IF(AND(AF331&lt;&gt;"",ISNUMBER(AF331),NOT(ISNA(AF331))),VLOOKUP(AF331,'ESO zone constants'!$A$3:$D$9999,4,FALSE),"")</f>
        <v>Summerset</v>
      </c>
      <c r="AH331" s="44" t="s">
        <v>1562</v>
      </c>
      <c r="AI331" s="43"/>
      <c r="AJ331" s="43"/>
      <c r="AK331" s="3">
        <f>IF(AND(G331&lt;&gt;"LIBSETS_SETTYPE_BATTLEGROUND",G331&lt;&gt;"LIBSETS_SETTYPE_SPECIAL"),IF(AL331&lt;&gt;"",VLOOKUP(AL331,'ESO zone constants'!$D$3:$H$4953,5,FALSE),""),"")</f>
        <v>1011</v>
      </c>
      <c r="AL331" t="s">
        <v>79</v>
      </c>
      <c r="AM331" s="44" t="s">
        <v>1563</v>
      </c>
      <c r="AN331" s="43"/>
      <c r="AO331" s="43"/>
      <c r="AP331" s="3">
        <f>IF(AND(G331&lt;&gt;"LIBSETS_SETTYPE_BATTLEGROUND",G331&lt;&gt;"LIBSETS_SETTYPE_SPECIAL"),IF(AQ331&lt;&gt;"",VLOOKUP(AQ331,'ESO zone constants'!$D$3:$H$4953,5,FALSE),""),"")</f>
        <v>1027</v>
      </c>
      <c r="AQ331" t="s">
        <v>681</v>
      </c>
      <c r="AR331" s="33" t="s">
        <v>1560</v>
      </c>
      <c r="AS331" s="43"/>
      <c r="AT331" s="43"/>
      <c r="AU331" s="3">
        <f>IF(AND(G331&lt;&gt;"LIBSETS_SETTYPE_BATTLEGROUND",G331&lt;&gt;"LIBSETS_SETTYPE_SPECIAL"),IF(AV331&lt;&gt;"",VLOOKUP(AV331,'ESO zone constants'!$D$3:$H$4953,5,FALSE),""),"")</f>
        <v>1027</v>
      </c>
      <c r="AV331" t="s">
        <v>681</v>
      </c>
      <c r="AW331" s="44" t="s">
        <v>1563</v>
      </c>
      <c r="AX331" s="43"/>
      <c r="AY331" s="43"/>
      <c r="AZ331" s="83" t="s">
        <v>2667</v>
      </c>
      <c r="BA331" s="83"/>
      <c r="BB331" s="83"/>
      <c r="BC331" s="21" t="str">
        <f>IF(A331="???","--","")&amp;IF(F331&lt;&gt;"Not in the game (anymore)",IF(A331&lt;&gt;"",CONCATENATE("[",A331,"] = {wayshrines={")&amp;IF(K331&lt;&gt;"",CONCATENATE(K331,","),"")&amp;IF(L331&lt;&gt;"",CONCATENATE(L331,","),"")&amp;IF(M331&lt;&gt;"",CONCATENATE(M331,","),"")&amp;CONCATENATE("}")&amp;IF(VALUE(N331)&gt;0,CONCATENATE(", traitsNeeded=",N331),"")&amp;CONCATENATE(", dlcId=",IF(T331&lt;&gt;"",T331,"DLC_BASE_GAME")),""),"")</f>
        <v>[383] = {wayshrines={355,355,355,}, dlcId=DLC_SUMMERSET</v>
      </c>
      <c r="BD331" s="21" t="str">
        <f>IF(F331&lt;&gt;"Not in the game (anymore)",IF(A331&lt;&gt;"",IF(Q331&lt;&gt;"",CONCATENATE(", zoneIds={",Q331),"")&amp;IF(Z331&lt;&gt;"",CONCATENATE(",",Z331),"")&amp;IF(AF331&lt;&gt;"",CONCATENATE(",",AF331),"")&amp;IF(AK331&lt;&gt;"",CONCATENATE(",",AK331),"")&amp;IF(AP331&lt;&gt;"",CONCATENATE(",",AP331),"")&amp;IF(AU331&lt;&gt;"",CONCATENATE(",",AU331),"")&amp;IF(Q331&lt;&gt;"",CONCATENATE("}",""),"")&amp;IF(OR(I331="true",I331="false",I331&lt;&gt;""), CONCATENATE(", veteran=", I331), ""),""),"")</f>
        <v>, zoneIds={1011,1011,1011,1011,1027,1027}, veteran=false</v>
      </c>
      <c r="BE331" s="21" t="str">
        <f>IF(A331&lt;&gt;"",IF(F331&lt;&gt;"Not in the game (anymore)",IF(A331&lt;&gt;"",", setType="&amp;G331,"")&amp;IF(J331="true",", multiTrialSet=true",""),"")
&amp; IF(AND(H331&lt;&gt;"",ISNUMBER(H331)),", undauntedChestId=" &amp; H331,""),"")</f>
        <v>, setType=LIBSETS_SETTYPE_OVERLAND</v>
      </c>
      <c r="BF331" s="21" t="str">
        <f>IF(A331&lt;&gt;"",IF(F331&lt;&gt;"Not in the game (anymore)",IF(AZ331&lt;&gt;"",", isProcSetAllowedInPvP="&amp; AZ331,"")
&amp; IF(F331&lt;&gt;"Not in the game (anymore)",
  IF(V331&lt;&gt;"",", dropMechanic={"&amp;V331&amp;IF(AB331&lt;&gt;"",","&amp;AB331,"")&amp;IF(AH331&lt;&gt;"",","&amp;AH331,"")&amp;IF(AM331&lt;&gt;"",","&amp;AM331,"")&amp;IF(AR331&lt;&gt;"",","&amp;AR331,"")&amp;IF(AW331&lt;&gt;"",","&amp;AW331,"")&amp;"}"
     &amp;IF(OR(W331&lt;&gt;"",AC331&lt;&gt;"",AI331&lt;&gt;"",AN331&lt;&gt;"",AS331&lt;&gt;"",AX331&lt;&gt;"",X331&lt;&gt;"",AD331&lt;&gt;"",AJ331&lt;&gt;"",AO331&lt;&gt;"",AT331&lt;&gt;"",AY331&lt;&gt;""),", dropMechanicDropLocationNames={"
        &amp; IF(OR(W331&lt;&gt;"",AC331&lt;&gt;"",AI331&lt;&gt;"",AN331&lt;&gt;"",AS331&lt;&gt;"",AX331&lt;&gt;""),"['en']={"&amp;IF(W331&lt;&gt;"","'"&amp;W331&amp;"',","'',")&amp;IF(AC331&lt;&gt;"","'"&amp;AC331&amp;"',","'',")&amp;IF(AI331&lt;&gt;"","'"&amp;AI331&amp;"',","'',")&amp;IF(AN331&lt;&gt;"","'"&amp;AN331&amp;"',","'',")&amp;IF(AS331&lt;&gt;"","'"&amp;AS331&amp;"',","'',")&amp;IF(AX331&lt;&gt;"","'"&amp;AX331&amp;"',","'',")&amp;"},","")
        &amp; IF(OR(X331&lt;&gt;"",AD331&lt;&gt;"",AJ331&lt;&gt;"",AO331&lt;&gt;"",AT331&lt;&gt;"",AY331&lt;&gt;""),"['de']={"&amp;IF(X331&lt;&gt;"","'"&amp;X331&amp;"',","'',")&amp;IF(AD331&lt;&gt;"","'"&amp;AD331&amp;"',","'',")&amp;IF(AJ331&lt;&gt;"","'"&amp;AJ331&amp;"',","'',")&amp;IF(AO331&lt;&gt;"","'"&amp;AO331&amp;"',","'',")&amp;IF(AT331&lt;&gt;"","'"&amp;AT331&amp;"',","'',")&amp;IF(AY331&lt;&gt;"","'"&amp;AY331&amp;"',","'',")&amp;"},","")
     &amp; "}",""),"")),""),"")</f>
        <v>, dropMechanic={LIBSETS_DROP_MECHANIC_OVERLAND_BOSS_DELVE,LIBSETS_DROP_MECHANIC_OVERLAND_WORLDBOSS,LIBSETS_DROP_MECHANIC_OVERLAND_BOSS_PUBLIC_DUNGEON,LIBSETS_DROP_MECHANIC_OVERLAND_CHEST,LIBSETS_DROP_MECHANIC_OVERLAND_BOSS_DELVE,LIBSETS_DROP_MECHANIC_OVERLAND_CHEST}</v>
      </c>
      <c r="BG331" s="21" t="str">
        <f>IF(A331&lt;&gt;"",IF(F331&lt;&gt;"Not in the game (anymore)",
IF(OR(BA331&lt;&gt;"",BB331&lt;&gt;""),", addTooltip={" &amp; IF(BA331&lt;&gt;"","['en']='"&amp; BA331 &amp; "',","")  &amp; IF(AND(BA331&lt;&gt;"",BA331&lt;&gt;BB331), IF(BB331&lt;&gt;"","['de']='"&amp; BB331 &amp; "',",""),"") &amp; "},","")
&amp; "},"
&amp; IF(C331&lt;&gt;"",CONCATENATE(" --",C331," / ",B331,"   [",IF(R331&lt;&gt;"",R331,""),IF(AA331&lt;&gt;"",", "&amp;AA331,""),IF(AG331&lt;&gt;"",", "&amp;AG331,""),IF(AL331&lt;&gt;"",", "&amp;AL331,""),IF(AQ331&lt;&gt;"",", "&amp;AQ331,""),IF(AV331&lt;&gt;"",", "&amp;AV331,""),"]")),""),"")</f>
        <v>}, --Gryphon\'s Ferocity / Wildheit des Greifen   [Summerset, Summerset, Summerset, Summerset, Artaeum, Artaeum]</v>
      </c>
    </row>
    <row r="332" spans="1:59" x14ac:dyDescent="0.25">
      <c r="A332" s="12">
        <v>384</v>
      </c>
      <c r="B332" t="s">
        <v>1247</v>
      </c>
      <c r="C332" t="s">
        <v>1248</v>
      </c>
      <c r="D332" s="3">
        <f>A332</f>
        <v>384</v>
      </c>
      <c r="G332" s="8" t="s">
        <v>1480</v>
      </c>
      <c r="I332" t="s">
        <v>91</v>
      </c>
      <c r="J332" t="s">
        <v>91</v>
      </c>
      <c r="K332">
        <v>355</v>
      </c>
      <c r="L332">
        <v>355</v>
      </c>
      <c r="M332">
        <v>355</v>
      </c>
      <c r="O332" s="65" t="s">
        <v>79</v>
      </c>
      <c r="Q332" s="3">
        <f>IF(AND(G332&lt;&gt;"LIBSETS_SETTYPE_BATTLEGROUND",G332&lt;&gt;"LIBSETS_SETTYPE_SPECIAL"), IF(R332&lt;&gt;"",VLOOKUP(R332,'ESO zone constants'!$D$3:$H$10001,5,FALSE),""),"")</f>
        <v>1011</v>
      </c>
      <c r="R332" t="str">
        <f>IF(AND(O332&lt;&gt;"",NOT(ISERROR(O332))),O332,
IF(AND(P332&lt;&gt;"",ISNUMBER(P332),P332&gt;0,NOT(ISNA(P332))),VLOOKUP(P332,'ESO zone constants'!$A$3:$D$9999,4,FALSE),
IF(AND(K332&lt;&gt;"",K332&gt;0,NOT(ISERROR(K332))),VLOOKUP(K332,'ESO dumped WayshrineInfo'!$K$3:$N$9994,4,FALSE),"")))</f>
        <v>Summerset</v>
      </c>
      <c r="T332" s="19" t="str">
        <f>IF(AND(S332&lt;&gt;"",NOT(ISERROR(S332))),S332,IF(Q332&lt;&gt;"",IF(NOT(ISERROR(VLOOKUP(Q332,'ESO Dungeon constants'!$D$3:$H$9999,5,FALSE))),VLOOKUP(Q332,'ESO Dungeon constants'!$D$3:$I$9999,6,FALSE),VLOOKUP(Q332,'ESO zone constants'!$H$3:$K$9987,4,FALSE)),""))</f>
        <v>DLC_SUMMERSET</v>
      </c>
      <c r="U332" s="3" t="str">
        <f>IF(T332&lt;&gt;"",VLOOKUP(T332,'LibSets constants'!$B$4:$C$1003,2,FALSE),"")</f>
        <v>Summerset</v>
      </c>
      <c r="V332" s="33" t="s">
        <v>1560</v>
      </c>
      <c r="Y332" s="65"/>
      <c r="Z332" s="3">
        <f>IF(AND(G332&lt;&gt;"LIBSETS_SETTYPE_BATTLEGROUND",G332&lt;&gt;"LIBSETS_SETTYPE_SPECIAL"),
IF(AND(Y332&lt;&gt;"",ISNUMBER(Y332),NOT(ISNA(Y332))),Y332,
   IF(AND(L332&lt;&gt;"",ISNUMBER(L332),L332&gt;0,NOT(ISNA(L332))),VLOOKUP(L332,'ESO dumped WayshrineInfo'!$K$3:$L$9994,2,FALSE),"")
),"")</f>
        <v>1011</v>
      </c>
      <c r="AA332" t="str">
        <f>IF(AND(Z332&lt;&gt;"",ISNUMBER(Z332),NOT(ISNA(Z332))),VLOOKUP(Z332,'ESO zone constants'!$A$3:$D$9999,4,FALSE),"")</f>
        <v>Summerset</v>
      </c>
      <c r="AB332" s="33" t="s">
        <v>1561</v>
      </c>
      <c r="AC332" s="43"/>
      <c r="AD332" s="43"/>
      <c r="AE332" s="43"/>
      <c r="AF332" s="3">
        <f>IF(AND(G332&lt;&gt;"LIBSETS_SETTYPE_BATTLEGROUND",G332&lt;&gt;"LIBSETS_SETTYPE_SPECIAL"),
IF(AND(AE332&lt;&gt;"",ISNUMBER(AE332),NOT(ISNA(AE332))),AE332,
   IF(AND(M332&lt;&gt;"",ISNUMBER(M332),M332&gt;0,NOT(ISNA(M332))),VLOOKUP(M332,'ESO dumped WayshrineInfo'!$K$3:$L$9994,2,FALSE),"")
),"")</f>
        <v>1011</v>
      </c>
      <c r="AG332" t="str">
        <f>IF(AND(AF332&lt;&gt;"",ISNUMBER(AF332),NOT(ISNA(AF332))),VLOOKUP(AF332,'ESO zone constants'!$A$3:$D$9999,4,FALSE),"")</f>
        <v>Summerset</v>
      </c>
      <c r="AH332" s="44" t="s">
        <v>1562</v>
      </c>
      <c r="AI332" s="43"/>
      <c r="AJ332" s="43"/>
      <c r="AK332" s="3">
        <f>IF(AND(G332&lt;&gt;"LIBSETS_SETTYPE_BATTLEGROUND",G332&lt;&gt;"LIBSETS_SETTYPE_SPECIAL"),IF(AL332&lt;&gt;"",VLOOKUP(AL332,'ESO zone constants'!$D$3:$H$4953,5,FALSE),""),"")</f>
        <v>1011</v>
      </c>
      <c r="AL332" t="s">
        <v>79</v>
      </c>
      <c r="AM332" s="44" t="s">
        <v>1563</v>
      </c>
      <c r="AN332" s="43"/>
      <c r="AO332" s="43"/>
      <c r="AP332" s="3">
        <f>IF(AND(G332&lt;&gt;"LIBSETS_SETTYPE_BATTLEGROUND",G332&lt;&gt;"LIBSETS_SETTYPE_SPECIAL"),IF(AQ332&lt;&gt;"",VLOOKUP(AQ332,'ESO zone constants'!$D$3:$H$4953,5,FALSE),""),"")</f>
        <v>1027</v>
      </c>
      <c r="AQ332" t="s">
        <v>681</v>
      </c>
      <c r="AR332" s="33" t="s">
        <v>1560</v>
      </c>
      <c r="AS332" s="43"/>
      <c r="AT332" s="43"/>
      <c r="AU332" s="3">
        <f>IF(AND(G332&lt;&gt;"LIBSETS_SETTYPE_BATTLEGROUND",G332&lt;&gt;"LIBSETS_SETTYPE_SPECIAL"),IF(AV332&lt;&gt;"",VLOOKUP(AV332,'ESO zone constants'!$D$3:$H$4953,5,FALSE),""),"")</f>
        <v>1027</v>
      </c>
      <c r="AV332" t="s">
        <v>681</v>
      </c>
      <c r="AW332" s="44" t="s">
        <v>1563</v>
      </c>
      <c r="AX332" s="43"/>
      <c r="AY332" s="43"/>
      <c r="AZ332" s="83" t="s">
        <v>2667</v>
      </c>
      <c r="BA332" s="83"/>
      <c r="BB332" s="83"/>
      <c r="BC332" s="21" t="str">
        <f>IF(A332="???","--","")&amp;IF(F332&lt;&gt;"Not in the game (anymore)",IF(A332&lt;&gt;"",CONCATENATE("[",A332,"] = {wayshrines={")&amp;IF(K332&lt;&gt;"",CONCATENATE(K332,","),"")&amp;IF(L332&lt;&gt;"",CONCATENATE(L332,","),"")&amp;IF(M332&lt;&gt;"",CONCATENATE(M332,","),"")&amp;CONCATENATE("}")&amp;IF(VALUE(N332)&gt;0,CONCATENATE(", traitsNeeded=",N332),"")&amp;CONCATENATE(", dlcId=",IF(T332&lt;&gt;"",T332,"DLC_BASE_GAME")),""),"")</f>
        <v>[384] = {wayshrines={355,355,355,}, dlcId=DLC_SUMMERSET</v>
      </c>
      <c r="BD332" s="21" t="str">
        <f>IF(F332&lt;&gt;"Not in the game (anymore)",IF(A332&lt;&gt;"",IF(Q332&lt;&gt;"",CONCATENATE(", zoneIds={",Q332),"")&amp;IF(Z332&lt;&gt;"",CONCATENATE(",",Z332),"")&amp;IF(AF332&lt;&gt;"",CONCATENATE(",",AF332),"")&amp;IF(AK332&lt;&gt;"",CONCATENATE(",",AK332),"")&amp;IF(AP332&lt;&gt;"",CONCATENATE(",",AP332),"")&amp;IF(AU332&lt;&gt;"",CONCATENATE(",",AU332),"")&amp;IF(Q332&lt;&gt;"",CONCATENATE("}",""),"")&amp;IF(OR(I332="true",I332="false",I332&lt;&gt;""), CONCATENATE(", veteran=", I332), ""),""),"")</f>
        <v>, zoneIds={1011,1011,1011,1011,1027,1027}, veteran=false</v>
      </c>
      <c r="BE332" s="21" t="str">
        <f>IF(A332&lt;&gt;"",IF(F332&lt;&gt;"Not in the game (anymore)",IF(A332&lt;&gt;"",", setType="&amp;G332,"")&amp;IF(J332="true",", multiTrialSet=true",""),"")
&amp; IF(AND(H332&lt;&gt;"",ISNUMBER(H332)),", undauntedChestId=" &amp; H332,""),"")</f>
        <v>, setType=LIBSETS_SETTYPE_OVERLAND</v>
      </c>
      <c r="BF332" s="21" t="str">
        <f>IF(A332&lt;&gt;"",IF(F332&lt;&gt;"Not in the game (anymore)",IF(AZ332&lt;&gt;"",", isProcSetAllowedInPvP="&amp; AZ332,"")
&amp; IF(F332&lt;&gt;"Not in the game (anymore)",
  IF(V332&lt;&gt;"",", dropMechanic={"&amp;V332&amp;IF(AB332&lt;&gt;"",","&amp;AB332,"")&amp;IF(AH332&lt;&gt;"",","&amp;AH332,"")&amp;IF(AM332&lt;&gt;"",","&amp;AM332,"")&amp;IF(AR332&lt;&gt;"",","&amp;AR332,"")&amp;IF(AW332&lt;&gt;"",","&amp;AW332,"")&amp;"}"
     &amp;IF(OR(W332&lt;&gt;"",AC332&lt;&gt;"",AI332&lt;&gt;"",AN332&lt;&gt;"",AS332&lt;&gt;"",AX332&lt;&gt;"",X332&lt;&gt;"",AD332&lt;&gt;"",AJ332&lt;&gt;"",AO332&lt;&gt;"",AT332&lt;&gt;"",AY332&lt;&gt;""),", dropMechanicDropLocationNames={"
        &amp; IF(OR(W332&lt;&gt;"",AC332&lt;&gt;"",AI332&lt;&gt;"",AN332&lt;&gt;"",AS332&lt;&gt;"",AX332&lt;&gt;""),"['en']={"&amp;IF(W332&lt;&gt;"","'"&amp;W332&amp;"',","'',")&amp;IF(AC332&lt;&gt;"","'"&amp;AC332&amp;"',","'',")&amp;IF(AI332&lt;&gt;"","'"&amp;AI332&amp;"',","'',")&amp;IF(AN332&lt;&gt;"","'"&amp;AN332&amp;"',","'',")&amp;IF(AS332&lt;&gt;"","'"&amp;AS332&amp;"',","'',")&amp;IF(AX332&lt;&gt;"","'"&amp;AX332&amp;"',","'',")&amp;"},","")
        &amp; IF(OR(X332&lt;&gt;"",AD332&lt;&gt;"",AJ332&lt;&gt;"",AO332&lt;&gt;"",AT332&lt;&gt;"",AY332&lt;&gt;""),"['de']={"&amp;IF(X332&lt;&gt;"","'"&amp;X332&amp;"',","'',")&amp;IF(AD332&lt;&gt;"","'"&amp;AD332&amp;"',","'',")&amp;IF(AJ332&lt;&gt;"","'"&amp;AJ332&amp;"',","'',")&amp;IF(AO332&lt;&gt;"","'"&amp;AO332&amp;"',","'',")&amp;IF(AT332&lt;&gt;"","'"&amp;AT332&amp;"',","'',")&amp;IF(AY332&lt;&gt;"","'"&amp;AY332&amp;"',","'',")&amp;"},","")
     &amp; "}",""),"")),""),"")</f>
        <v>, dropMechanic={LIBSETS_DROP_MECHANIC_OVERLAND_BOSS_DELVE,LIBSETS_DROP_MECHANIC_OVERLAND_WORLDBOSS,LIBSETS_DROP_MECHANIC_OVERLAND_BOSS_PUBLIC_DUNGEON,LIBSETS_DROP_MECHANIC_OVERLAND_CHEST,LIBSETS_DROP_MECHANIC_OVERLAND_BOSS_DELVE,LIBSETS_DROP_MECHANIC_OVERLAND_CHEST}</v>
      </c>
      <c r="BG332" s="21" t="str">
        <f>IF(A332&lt;&gt;"",IF(F332&lt;&gt;"Not in the game (anymore)",
IF(OR(BA332&lt;&gt;"",BB332&lt;&gt;""),", addTooltip={" &amp; IF(BA332&lt;&gt;"","['en']='"&amp; BA332 &amp; "',","")  &amp; IF(AND(BA332&lt;&gt;"",BA332&lt;&gt;BB332), IF(BB332&lt;&gt;"","['de']='"&amp; BB332 &amp; "',",""),"") &amp; "},","")
&amp; "},"
&amp; IF(C332&lt;&gt;"",CONCATENATE(" --",C332," / ",B332,"   [",IF(R332&lt;&gt;"",R332,""),IF(AA332&lt;&gt;"",", "&amp;AA332,""),IF(AG332&lt;&gt;"",", "&amp;AG332,""),IF(AL332&lt;&gt;"",", "&amp;AL332,""),IF(AQ332&lt;&gt;"",", "&amp;AQ332,""),IF(AV332&lt;&gt;"",", "&amp;AV332,""),"]")),""),"")</f>
        <v>}, --Wisdom of Vanus / Weisheit von Vanus   [Summerset, Summerset, Summerset, Summerset, Artaeum, Artaeum]</v>
      </c>
    </row>
    <row r="333" spans="1:59" x14ac:dyDescent="0.25">
      <c r="A333" s="5">
        <v>385</v>
      </c>
      <c r="B333" t="s">
        <v>1249</v>
      </c>
      <c r="C333" t="s">
        <v>1250</v>
      </c>
      <c r="D333" s="3">
        <f>A333</f>
        <v>385</v>
      </c>
      <c r="G333" s="8" t="s">
        <v>1474</v>
      </c>
      <c r="I333" t="s">
        <v>91</v>
      </c>
      <c r="J333" t="s">
        <v>91</v>
      </c>
      <c r="K333">
        <v>359</v>
      </c>
      <c r="L333">
        <v>359</v>
      </c>
      <c r="M333">
        <v>359</v>
      </c>
      <c r="N333">
        <v>3</v>
      </c>
      <c r="Q333" s="3">
        <f>IF(AND(G333&lt;&gt;"LIBSETS_SETTYPE_BATTLEGROUND",G333&lt;&gt;"LIBSETS_SETTYPE_SPECIAL"), IF(R333&lt;&gt;"",VLOOKUP(R333,'ESO zone constants'!$D$3:$H$10001,5,FALSE),""),"")</f>
        <v>1011</v>
      </c>
      <c r="R333" t="str">
        <f>IF(AND(O333&lt;&gt;"",NOT(ISERROR(O333))),O333,
IF(AND(P333&lt;&gt;"",ISNUMBER(P333),P333&gt;0,NOT(ISNA(P333))),VLOOKUP(P333,'ESO zone constants'!$A$3:$D$9999,4,FALSE),
IF(AND(K333&lt;&gt;"",K333&gt;0,NOT(ISERROR(K333))),VLOOKUP(K333,'ESO dumped WayshrineInfo'!$K$3:$N$9994,4,FALSE),"")))</f>
        <v>Summerset</v>
      </c>
      <c r="T333" s="19" t="str">
        <f>IF(AND(S333&lt;&gt;"",NOT(ISERROR(S333))),S333,IF(Q333&lt;&gt;"",IF(NOT(ISERROR(VLOOKUP(Q333,'ESO Dungeon constants'!$D$3:$H$9999,5,FALSE))),VLOOKUP(Q333,'ESO Dungeon constants'!$D$3:$I$9999,6,FALSE),VLOOKUP(Q333,'ESO zone constants'!$H$3:$K$9987,4,FALSE)),""))</f>
        <v>DLC_SUMMERSET</v>
      </c>
      <c r="U333" s="3" t="str">
        <f>IF(T333&lt;&gt;"",VLOOKUP(T333,'LibSets constants'!$B$4:$C$1003,2,FALSE),"")</f>
        <v>Summerset</v>
      </c>
      <c r="V333" s="33" t="s">
        <v>3359</v>
      </c>
      <c r="W333" s="39"/>
      <c r="X333" s="39"/>
      <c r="Z333" s="3">
        <f>IF(AND(G333&lt;&gt;"LIBSETS_SETTYPE_BATTLEGROUND",G333&lt;&gt;"LIBSETS_SETTYPE_SPECIAL"),
IF(AND(Y333&lt;&gt;"",ISNUMBER(Y333),NOT(ISNA(Y333))),Y333,
   IF(AND(L333&lt;&gt;"",ISNUMBER(L333),L333&gt;0,NOT(ISNA(L333))),VLOOKUP(L333,'ESO dumped WayshrineInfo'!$K$3:$L$9994,2,FALSE),"")
),"")</f>
        <v>1011</v>
      </c>
      <c r="AA333" t="str">
        <f>IF(AND(Z333&lt;&gt;"",ISNUMBER(Z333),NOT(ISNA(Z333))),VLOOKUP(Z333,'ESO zone constants'!$A$3:$D$9999,4,FALSE),"")</f>
        <v>Summerset</v>
      </c>
      <c r="AB333" s="33" t="s">
        <v>3359</v>
      </c>
      <c r="AF333" s="3">
        <f>IF(AND(G333&lt;&gt;"LIBSETS_SETTYPE_BATTLEGROUND",G333&lt;&gt;"LIBSETS_SETTYPE_SPECIAL"),
IF(AND(AE333&lt;&gt;"",ISNUMBER(AE333),NOT(ISNA(AE333))),AE333,
   IF(AND(M333&lt;&gt;"",ISNUMBER(M333),M333&gt;0,NOT(ISNA(M333))),VLOOKUP(M333,'ESO dumped WayshrineInfo'!$K$3:$L$9994,2,FALSE),"")
),"")</f>
        <v>1011</v>
      </c>
      <c r="AG333" t="str">
        <f>IF(AND(AF333&lt;&gt;"",ISNUMBER(AF333),NOT(ISNA(AF333))),VLOOKUP(AF333,'ESO zone constants'!$A$3:$D$9999,4,FALSE),"")</f>
        <v>Summerset</v>
      </c>
      <c r="AH333" s="33" t="s">
        <v>3359</v>
      </c>
      <c r="AK333" s="3" t="str">
        <f>IF(AND(G333&lt;&gt;"LIBSETS_SETTYPE_BATTLEGROUND",G333&lt;&gt;"LIBSETS_SETTYPE_SPECIAL"),IF(AL333&lt;&gt;"",VLOOKUP(AL333,'ESO zone constants'!$D$3:$H$4953,5,FALSE),""),"")</f>
        <v/>
      </c>
      <c r="AM333" s="44"/>
      <c r="AP333" s="3" t="str">
        <f>IF(AND(G333&lt;&gt;"LIBSETS_SETTYPE_BATTLEGROUND",G333&lt;&gt;"LIBSETS_SETTYPE_SPECIAL"),IF(AQ333&lt;&gt;"",VLOOKUP(AQ333,'ESO zone constants'!$D$3:$H$4953,5,FALSE),""),"")</f>
        <v/>
      </c>
      <c r="AR333" s="44"/>
      <c r="AU333" s="3" t="str">
        <f>IF(AND(G333&lt;&gt;"LIBSETS_SETTYPE_BATTLEGROUND",G333&lt;&gt;"LIBSETS_SETTYPE_SPECIAL"),IF(AV333&lt;&gt;"",VLOOKUP(AV333,'ESO zone constants'!$D$3:$H$4953,5,FALSE),""),"")</f>
        <v/>
      </c>
      <c r="AW333" s="44"/>
      <c r="AZ333" s="83" t="s">
        <v>2667</v>
      </c>
      <c r="BA333" s="83"/>
      <c r="BB333" s="83"/>
      <c r="BC333" s="21" t="str">
        <f>IF(A333="???","--","")&amp;IF(F333&lt;&gt;"Not in the game (anymore)",IF(A333&lt;&gt;"",CONCATENATE("[",A333,"] = {wayshrines={")&amp;IF(K333&lt;&gt;"",CONCATENATE(K333,","),"")&amp;IF(L333&lt;&gt;"",CONCATENATE(L333,","),"")&amp;IF(M333&lt;&gt;"",CONCATENATE(M333,","),"")&amp;CONCATENATE("}")&amp;IF(VALUE(N333)&gt;0,CONCATENATE(", traitsNeeded=",N333),"")&amp;CONCATENATE(", dlcId=",IF(T333&lt;&gt;"",T333,"DLC_BASE_GAME")),""),"")</f>
        <v>[385] = {wayshrines={359,359,359,}, traitsNeeded=3, dlcId=DLC_SUMMERSET</v>
      </c>
      <c r="BD333" s="21" t="str">
        <f>IF(F333&lt;&gt;"Not in the game (anymore)",IF(A333&lt;&gt;"",IF(Q333&lt;&gt;"",CONCATENATE(", zoneIds={",Q333),"")&amp;IF(Z333&lt;&gt;"",CONCATENATE(",",Z333),"")&amp;IF(AF333&lt;&gt;"",CONCATENATE(",",AF333),"")&amp;IF(AK333&lt;&gt;"",CONCATENATE(",",AK333),"")&amp;IF(AP333&lt;&gt;"",CONCATENATE(",",AP333),"")&amp;IF(AU333&lt;&gt;"",CONCATENATE(",",AU333),"")&amp;IF(Q333&lt;&gt;"",CONCATENATE("}",""),"")&amp;IF(OR(I333="true",I333="false",I333&lt;&gt;""), CONCATENATE(", veteran=", I333), ""),""),"")</f>
        <v>, zoneIds={1011,1011,1011}, veteran=false</v>
      </c>
      <c r="BE333" s="21" t="str">
        <f>IF(A333&lt;&gt;"",IF(F333&lt;&gt;"Not in the game (anymore)",IF(A333&lt;&gt;"",", setType="&amp;G333,"")&amp;IF(J333="true",", multiTrialSet=true",""),"")
&amp; IF(AND(H333&lt;&gt;"",ISNUMBER(H333)),", undauntedChestId=" &amp; H333,""),"")</f>
        <v>, setType=LIBSETS_SETTYPE_CRAFTED</v>
      </c>
      <c r="BF333" s="21" t="str">
        <f>IF(A333&lt;&gt;"",IF(F333&lt;&gt;"Not in the game (anymore)",IF(AZ333&lt;&gt;"",", isProcSetAllowedInPvP="&amp; AZ333,"")
&amp; IF(F333&lt;&gt;"Not in the game (anymore)",
  IF(V333&lt;&gt;"",", dropMechanic={"&amp;V333&amp;IF(AB333&lt;&gt;"",","&amp;AB333,"")&amp;IF(AH333&lt;&gt;"",","&amp;AH333,"")&amp;IF(AM333&lt;&gt;"",","&amp;AM333,"")&amp;IF(AR333&lt;&gt;"",","&amp;AR333,"")&amp;IF(AW333&lt;&gt;"",","&amp;AW333,"")&amp;"}"
     &amp;IF(OR(W333&lt;&gt;"",AC333&lt;&gt;"",AI333&lt;&gt;"",AN333&lt;&gt;"",AS333&lt;&gt;"",AX333&lt;&gt;"",X333&lt;&gt;"",AD333&lt;&gt;"",AJ333&lt;&gt;"",AO333&lt;&gt;"",AT333&lt;&gt;"",AY333&lt;&gt;""),", dropMechanicDropLocationNames={"
        &amp; IF(OR(W333&lt;&gt;"",AC333&lt;&gt;"",AI333&lt;&gt;"",AN333&lt;&gt;"",AS333&lt;&gt;"",AX333&lt;&gt;""),"['en']={"&amp;IF(W333&lt;&gt;"","'"&amp;W333&amp;"',","'',")&amp;IF(AC333&lt;&gt;"","'"&amp;AC333&amp;"',","'',")&amp;IF(AI333&lt;&gt;"","'"&amp;AI333&amp;"',","'',")&amp;IF(AN333&lt;&gt;"","'"&amp;AN333&amp;"',","'',")&amp;IF(AS333&lt;&gt;"","'"&amp;AS333&amp;"',","'',")&amp;IF(AX333&lt;&gt;"","'"&amp;AX333&amp;"',","'',")&amp;"},","")
        &amp; IF(OR(X333&lt;&gt;"",AD333&lt;&gt;"",AJ333&lt;&gt;"",AO333&lt;&gt;"",AT333&lt;&gt;"",AY333&lt;&gt;""),"['de']={"&amp;IF(X333&lt;&gt;"","'"&amp;X333&amp;"',","'',")&amp;IF(AD333&lt;&gt;"","'"&amp;AD333&amp;"',","'',")&amp;IF(AJ333&lt;&gt;"","'"&amp;AJ333&amp;"',","'',")&amp;IF(AO333&lt;&gt;"","'"&amp;AO333&amp;"',","'',")&amp;IF(AT333&lt;&gt;"","'"&amp;AT333&amp;"',","'',")&amp;IF(AY333&lt;&gt;"","'"&amp;AY333&amp;"',","'',")&amp;"},","")
     &amp; "}",""),"")),""),"")</f>
        <v>, dropMechanic={LIBSETS_DROP_MECHANIC_CRAFTED,LIBSETS_DROP_MECHANIC_CRAFTED,LIBSETS_DROP_MECHANIC_CRAFTED}</v>
      </c>
      <c r="BG333" s="21" t="str">
        <f>IF(A333&lt;&gt;"",IF(F333&lt;&gt;"Not in the game (anymore)",
IF(OR(BA333&lt;&gt;"",BB333&lt;&gt;""),", addTooltip={" &amp; IF(BA333&lt;&gt;"","['en']='"&amp; BA333 &amp; "',","")  &amp; IF(AND(BA333&lt;&gt;"",BA333&lt;&gt;BB333), IF(BB333&lt;&gt;"","['de']='"&amp; BB333 &amp; "',",""),"") &amp; "},","")
&amp; "},"
&amp; IF(C333&lt;&gt;"",CONCATENATE(" --",C333," / ",B333,"   [",IF(R333&lt;&gt;"",R333,""),IF(AA333&lt;&gt;"",", "&amp;AA333,""),IF(AG333&lt;&gt;"",", "&amp;AG333,""),IF(AL333&lt;&gt;"",", "&amp;AL333,""),IF(AQ333&lt;&gt;"",", "&amp;AQ333,""),IF(AV333&lt;&gt;"",", "&amp;AV333,""),"]")),""),"")</f>
        <v>}, --Adept Rider / Versierter Reiter   [Summerset, Summerset, Summerset]</v>
      </c>
    </row>
    <row r="334" spans="1:59" x14ac:dyDescent="0.25">
      <c r="A334" s="5">
        <v>386</v>
      </c>
      <c r="B334" t="s">
        <v>1251</v>
      </c>
      <c r="C334" t="s">
        <v>2629</v>
      </c>
      <c r="D334" s="3">
        <f>A334</f>
        <v>386</v>
      </c>
      <c r="G334" s="8" t="s">
        <v>1474</v>
      </c>
      <c r="I334" t="s">
        <v>91</v>
      </c>
      <c r="J334" t="s">
        <v>91</v>
      </c>
      <c r="K334">
        <v>360</v>
      </c>
      <c r="L334">
        <v>360</v>
      </c>
      <c r="M334">
        <v>360</v>
      </c>
      <c r="N334">
        <v>6</v>
      </c>
      <c r="Q334" s="3">
        <f>IF(AND(G334&lt;&gt;"LIBSETS_SETTYPE_BATTLEGROUND",G334&lt;&gt;"LIBSETS_SETTYPE_SPECIAL"), IF(R334&lt;&gt;"",VLOOKUP(R334,'ESO zone constants'!$D$3:$H$10001,5,FALSE),""),"")</f>
        <v>1027</v>
      </c>
      <c r="R334" t="str">
        <f>IF(AND(O334&lt;&gt;"",NOT(ISERROR(O334))),O334,
IF(AND(P334&lt;&gt;"",ISNUMBER(P334),P334&gt;0,NOT(ISNA(P334))),VLOOKUP(P334,'ESO zone constants'!$A$3:$D$9999,4,FALSE),
IF(AND(K334&lt;&gt;"",K334&gt;0,NOT(ISERROR(K334))),VLOOKUP(K334,'ESO dumped WayshrineInfo'!$K$3:$N$9994,4,FALSE),"")))</f>
        <v>Artaeum</v>
      </c>
      <c r="T334" s="19" t="str">
        <f>IF(AND(S334&lt;&gt;"",NOT(ISERROR(S334))),S334,IF(Q334&lt;&gt;"",IF(NOT(ISERROR(VLOOKUP(Q334,'ESO Dungeon constants'!$D$3:$H$9999,5,FALSE))),VLOOKUP(Q334,'ESO Dungeon constants'!$D$3:$I$9999,6,FALSE),VLOOKUP(Q334,'ESO zone constants'!$H$3:$K$9987,4,FALSE)),""))</f>
        <v>DLC_SUMMERSET</v>
      </c>
      <c r="U334" s="3" t="str">
        <f>IF(T334&lt;&gt;"",VLOOKUP(T334,'LibSets constants'!$B$4:$C$1003,2,FALSE),"")</f>
        <v>Summerset</v>
      </c>
      <c r="V334" s="33" t="s">
        <v>3359</v>
      </c>
      <c r="Y334" s="65"/>
      <c r="Z334" s="3">
        <f>IF(AND(G334&lt;&gt;"LIBSETS_SETTYPE_BATTLEGROUND",G334&lt;&gt;"LIBSETS_SETTYPE_SPECIAL"),
IF(AND(Y334&lt;&gt;"",ISNUMBER(Y334),NOT(ISNA(Y334))),Y334,
   IF(AND(L334&lt;&gt;"",ISNUMBER(L334),L334&gt;0,NOT(ISNA(L334))),VLOOKUP(L334,'ESO dumped WayshrineInfo'!$K$3:$L$9994,2,FALSE),"")
),"")</f>
        <v>1027</v>
      </c>
      <c r="AA334" t="str">
        <f>IF(AND(Z334&lt;&gt;"",ISNUMBER(Z334),NOT(ISNA(Z334))),VLOOKUP(Z334,'ESO zone constants'!$A$3:$D$9999,4,FALSE),"")</f>
        <v>Artaeum</v>
      </c>
      <c r="AB334" s="33" t="s">
        <v>3359</v>
      </c>
      <c r="AC334" s="43"/>
      <c r="AD334" s="43"/>
      <c r="AE334" s="43"/>
      <c r="AF334" s="3">
        <f>IF(AND(G334&lt;&gt;"LIBSETS_SETTYPE_BATTLEGROUND",G334&lt;&gt;"LIBSETS_SETTYPE_SPECIAL"),
IF(AND(AE334&lt;&gt;"",ISNUMBER(AE334),NOT(ISNA(AE334))),AE334,
   IF(AND(M334&lt;&gt;"",ISNUMBER(M334),M334&gt;0,NOT(ISNA(M334))),VLOOKUP(M334,'ESO dumped WayshrineInfo'!$K$3:$L$9994,2,FALSE),"")
),"")</f>
        <v>1027</v>
      </c>
      <c r="AG334" t="str">
        <f>IF(AND(AF334&lt;&gt;"",ISNUMBER(AF334),NOT(ISNA(AF334))),VLOOKUP(AF334,'ESO zone constants'!$A$3:$D$9999,4,FALSE),"")</f>
        <v>Artaeum</v>
      </c>
      <c r="AH334" s="33" t="s">
        <v>3359</v>
      </c>
      <c r="AI334" s="43"/>
      <c r="AJ334" s="43"/>
      <c r="AK334" s="3" t="str">
        <f>IF(AND(G334&lt;&gt;"LIBSETS_SETTYPE_BATTLEGROUND",G334&lt;&gt;"LIBSETS_SETTYPE_SPECIAL"),IF(AL334&lt;&gt;"",VLOOKUP(AL334,'ESO zone constants'!$D$3:$H$4953,5,FALSE),""),"")</f>
        <v/>
      </c>
      <c r="AM334" s="44"/>
      <c r="AN334" s="43"/>
      <c r="AO334" s="43"/>
      <c r="AP334" s="3" t="str">
        <f>IF(AND(G334&lt;&gt;"LIBSETS_SETTYPE_BATTLEGROUND",G334&lt;&gt;"LIBSETS_SETTYPE_SPECIAL"),IF(AQ334&lt;&gt;"",VLOOKUP(AQ334,'ESO zone constants'!$D$3:$H$4953,5,FALSE),""),"")</f>
        <v/>
      </c>
      <c r="AR334" s="44"/>
      <c r="AS334" s="43"/>
      <c r="AT334" s="43"/>
      <c r="AU334" s="3" t="str">
        <f>IF(AND(G334&lt;&gt;"LIBSETS_SETTYPE_BATTLEGROUND",G334&lt;&gt;"LIBSETS_SETTYPE_SPECIAL"),IF(AV334&lt;&gt;"",VLOOKUP(AV334,'ESO zone constants'!$D$3:$H$4953,5,FALSE),""),"")</f>
        <v/>
      </c>
      <c r="AW334" s="44"/>
      <c r="AX334" s="43"/>
      <c r="AY334" s="43"/>
      <c r="AZ334" s="83" t="s">
        <v>2667</v>
      </c>
      <c r="BA334" s="83"/>
      <c r="BB334" s="83"/>
      <c r="BC334" s="21" t="str">
        <f>IF(A334="???","--","")&amp;IF(F334&lt;&gt;"Not in the game (anymore)",IF(A334&lt;&gt;"",CONCATENATE("[",A334,"] = {wayshrines={")&amp;IF(K334&lt;&gt;"",CONCATENATE(K334,","),"")&amp;IF(L334&lt;&gt;"",CONCATENATE(L334,","),"")&amp;IF(M334&lt;&gt;"",CONCATENATE(M334,","),"")&amp;CONCATENATE("}")&amp;IF(VALUE(N334)&gt;0,CONCATENATE(", traitsNeeded=",N334),"")&amp;CONCATENATE(", dlcId=",IF(T334&lt;&gt;"",T334,"DLC_BASE_GAME")),""),"")</f>
        <v>[386] = {wayshrines={360,360,360,}, traitsNeeded=6, dlcId=DLC_SUMMERSET</v>
      </c>
      <c r="BD334" s="21" t="str">
        <f>IF(F334&lt;&gt;"Not in the game (anymore)",IF(A334&lt;&gt;"",IF(Q334&lt;&gt;"",CONCATENATE(", zoneIds={",Q334),"")&amp;IF(Z334&lt;&gt;"",CONCATENATE(",",Z334),"")&amp;IF(AF334&lt;&gt;"",CONCATENATE(",",AF334),"")&amp;IF(AK334&lt;&gt;"",CONCATENATE(",",AK334),"")&amp;IF(AP334&lt;&gt;"",CONCATENATE(",",AP334),"")&amp;IF(AU334&lt;&gt;"",CONCATENATE(",",AU334),"")&amp;IF(Q334&lt;&gt;"",CONCATENATE("}",""),"")&amp;IF(OR(I334="true",I334="false",I334&lt;&gt;""), CONCATENATE(", veteran=", I334), ""),""),"")</f>
        <v>, zoneIds={1027,1027,1027}, veteran=false</v>
      </c>
      <c r="BE334" s="21" t="str">
        <f>IF(A334&lt;&gt;"",IF(F334&lt;&gt;"Not in the game (anymore)",IF(A334&lt;&gt;"",", setType="&amp;G334,"")&amp;IF(J334="true",", multiTrialSet=true",""),"")
&amp; IF(AND(H334&lt;&gt;"",ISNUMBER(H334)),", undauntedChestId=" &amp; H334,""),"")</f>
        <v>, setType=LIBSETS_SETTYPE_CRAFTED</v>
      </c>
      <c r="BF334" s="21" t="str">
        <f>IF(A334&lt;&gt;"",IF(F334&lt;&gt;"Not in the game (anymore)",IF(AZ334&lt;&gt;"",", isProcSetAllowedInPvP="&amp; AZ334,"")
&amp; IF(F334&lt;&gt;"Not in the game (anymore)",
  IF(V334&lt;&gt;"",", dropMechanic={"&amp;V334&amp;IF(AB334&lt;&gt;"",","&amp;AB334,"")&amp;IF(AH334&lt;&gt;"",","&amp;AH334,"")&amp;IF(AM334&lt;&gt;"",","&amp;AM334,"")&amp;IF(AR334&lt;&gt;"",","&amp;AR334,"")&amp;IF(AW334&lt;&gt;"",","&amp;AW334,"")&amp;"}"
     &amp;IF(OR(W334&lt;&gt;"",AC334&lt;&gt;"",AI334&lt;&gt;"",AN334&lt;&gt;"",AS334&lt;&gt;"",AX334&lt;&gt;"",X334&lt;&gt;"",AD334&lt;&gt;"",AJ334&lt;&gt;"",AO334&lt;&gt;"",AT334&lt;&gt;"",AY334&lt;&gt;""),", dropMechanicDropLocationNames={"
        &amp; IF(OR(W334&lt;&gt;"",AC334&lt;&gt;"",AI334&lt;&gt;"",AN334&lt;&gt;"",AS334&lt;&gt;"",AX334&lt;&gt;""),"['en']={"&amp;IF(W334&lt;&gt;"","'"&amp;W334&amp;"',","'',")&amp;IF(AC334&lt;&gt;"","'"&amp;AC334&amp;"',","'',")&amp;IF(AI334&lt;&gt;"","'"&amp;AI334&amp;"',","'',")&amp;IF(AN334&lt;&gt;"","'"&amp;AN334&amp;"',","'',")&amp;IF(AS334&lt;&gt;"","'"&amp;AS334&amp;"',","'',")&amp;IF(AX334&lt;&gt;"","'"&amp;AX334&amp;"',","'',")&amp;"},","")
        &amp; IF(OR(X334&lt;&gt;"",AD334&lt;&gt;"",AJ334&lt;&gt;"",AO334&lt;&gt;"",AT334&lt;&gt;"",AY334&lt;&gt;""),"['de']={"&amp;IF(X334&lt;&gt;"","'"&amp;X334&amp;"',","'',")&amp;IF(AD334&lt;&gt;"","'"&amp;AD334&amp;"',","'',")&amp;IF(AJ334&lt;&gt;"","'"&amp;AJ334&amp;"',","'',")&amp;IF(AO334&lt;&gt;"","'"&amp;AO334&amp;"',","'',")&amp;IF(AT334&lt;&gt;"","'"&amp;AT334&amp;"',","'',")&amp;IF(AY334&lt;&gt;"","'"&amp;AY334&amp;"',","'',")&amp;"},","")
     &amp; "}",""),"")),""),"")</f>
        <v>, dropMechanic={LIBSETS_DROP_MECHANIC_CRAFTED,LIBSETS_DROP_MECHANIC_CRAFTED,LIBSETS_DROP_MECHANIC_CRAFTED}</v>
      </c>
      <c r="BG334" s="21" t="str">
        <f>IF(A334&lt;&gt;"",IF(F334&lt;&gt;"Not in the game (anymore)",
IF(OR(BA334&lt;&gt;"",BB334&lt;&gt;""),", addTooltip={" &amp; IF(BA334&lt;&gt;"","['en']='"&amp; BA334 &amp; "',","")  &amp; IF(AND(BA334&lt;&gt;"",BA334&lt;&gt;BB334), IF(BB334&lt;&gt;"","['de']='"&amp; BB334 &amp; "',",""),"") &amp; "},","")
&amp; "},"
&amp; IF(C334&lt;&gt;"",CONCATENATE(" --",C334," / ",B334,"   [",IF(R334&lt;&gt;"",R334,""),IF(AA334&lt;&gt;"",", "&amp;AA334,""),IF(AG334&lt;&gt;"",", "&amp;AG334,""),IF(AL334&lt;&gt;"",", "&amp;AL334,""),IF(AQ334&lt;&gt;"",", "&amp;AQ334,""),IF(AV334&lt;&gt;"",", "&amp;AV334,""),"]")),""),"")</f>
        <v>}, --Sload\'s Semblance / Kreckenantlitz   [Artaeum, Artaeum, Artaeum]</v>
      </c>
    </row>
    <row r="335" spans="1:59" x14ac:dyDescent="0.25">
      <c r="A335" s="5">
        <v>387</v>
      </c>
      <c r="B335" t="s">
        <v>1252</v>
      </c>
      <c r="C335" t="s">
        <v>2630</v>
      </c>
      <c r="D335" s="3">
        <f>A335</f>
        <v>387</v>
      </c>
      <c r="G335" s="8" t="s">
        <v>1474</v>
      </c>
      <c r="I335" t="s">
        <v>91</v>
      </c>
      <c r="J335" t="s">
        <v>91</v>
      </c>
      <c r="K335">
        <v>354</v>
      </c>
      <c r="L335">
        <v>354</v>
      </c>
      <c r="M335">
        <v>354</v>
      </c>
      <c r="N335">
        <v>9</v>
      </c>
      <c r="Q335" s="3">
        <f>IF(AND(G335&lt;&gt;"LIBSETS_SETTYPE_BATTLEGROUND",G335&lt;&gt;"LIBSETS_SETTYPE_SPECIAL"), IF(R335&lt;&gt;"",VLOOKUP(R335,'ESO zone constants'!$D$3:$H$10001,5,FALSE),""),"")</f>
        <v>1011</v>
      </c>
      <c r="R335" t="str">
        <f>IF(AND(O335&lt;&gt;"",NOT(ISERROR(O335))),O335,
IF(AND(P335&lt;&gt;"",ISNUMBER(P335),P335&gt;0,NOT(ISNA(P335))),VLOOKUP(P335,'ESO zone constants'!$A$3:$D$9999,4,FALSE),
IF(AND(K335&lt;&gt;"",K335&gt;0,NOT(ISERROR(K335))),VLOOKUP(K335,'ESO dumped WayshrineInfo'!$K$3:$N$9994,4,FALSE),"")))</f>
        <v>Summerset</v>
      </c>
      <c r="T335" s="19" t="str">
        <f>IF(AND(S335&lt;&gt;"",NOT(ISERROR(S335))),S335,IF(Q335&lt;&gt;"",IF(NOT(ISERROR(VLOOKUP(Q335,'ESO Dungeon constants'!$D$3:$H$9999,5,FALSE))),VLOOKUP(Q335,'ESO Dungeon constants'!$D$3:$I$9999,6,FALSE),VLOOKUP(Q335,'ESO zone constants'!$H$3:$K$9987,4,FALSE)),""))</f>
        <v>DLC_SUMMERSET</v>
      </c>
      <c r="U335" s="3" t="str">
        <f>IF(T335&lt;&gt;"",VLOOKUP(T335,'LibSets constants'!$B$4:$C$1003,2,FALSE),"")</f>
        <v>Summerset</v>
      </c>
      <c r="V335" s="33" t="s">
        <v>3359</v>
      </c>
      <c r="Y335" s="65"/>
      <c r="Z335" s="3">
        <f>IF(AND(G335&lt;&gt;"LIBSETS_SETTYPE_BATTLEGROUND",G335&lt;&gt;"LIBSETS_SETTYPE_SPECIAL"),
IF(AND(Y335&lt;&gt;"",ISNUMBER(Y335),NOT(ISNA(Y335))),Y335,
   IF(AND(L335&lt;&gt;"",ISNUMBER(L335),L335&gt;0,NOT(ISNA(L335))),VLOOKUP(L335,'ESO dumped WayshrineInfo'!$K$3:$L$9994,2,FALSE),"")
),"")</f>
        <v>1011</v>
      </c>
      <c r="AA335" t="str">
        <f>IF(AND(Z335&lt;&gt;"",ISNUMBER(Z335),NOT(ISNA(Z335))),VLOOKUP(Z335,'ESO zone constants'!$A$3:$D$9999,4,FALSE),"")</f>
        <v>Summerset</v>
      </c>
      <c r="AB335" s="33" t="s">
        <v>3359</v>
      </c>
      <c r="AF335" s="3">
        <f>IF(AND(G335&lt;&gt;"LIBSETS_SETTYPE_BATTLEGROUND",G335&lt;&gt;"LIBSETS_SETTYPE_SPECIAL"),
IF(AND(AE335&lt;&gt;"",ISNUMBER(AE335),NOT(ISNA(AE335))),AE335,
   IF(AND(M335&lt;&gt;"",ISNUMBER(M335),M335&gt;0,NOT(ISNA(M335))),VLOOKUP(M335,'ESO dumped WayshrineInfo'!$K$3:$L$9994,2,FALSE),"")
),"")</f>
        <v>1011</v>
      </c>
      <c r="AG335" t="str">
        <f>IF(AND(AF335&lt;&gt;"",ISNUMBER(AF335),NOT(ISNA(AF335))),VLOOKUP(AF335,'ESO zone constants'!$A$3:$D$9999,4,FALSE),"")</f>
        <v>Summerset</v>
      </c>
      <c r="AH335" s="33" t="s">
        <v>3359</v>
      </c>
      <c r="AK335" s="3" t="str">
        <f>IF(AND(G335&lt;&gt;"LIBSETS_SETTYPE_BATTLEGROUND",G335&lt;&gt;"LIBSETS_SETTYPE_SPECIAL"),IF(AL335&lt;&gt;"",VLOOKUP(AL335,'ESO zone constants'!$D$3:$H$4953,5,FALSE),""),"")</f>
        <v/>
      </c>
      <c r="AM335" s="44"/>
      <c r="AP335" s="3" t="str">
        <f>IF(AND(G335&lt;&gt;"LIBSETS_SETTYPE_BATTLEGROUND",G335&lt;&gt;"LIBSETS_SETTYPE_SPECIAL"),IF(AQ335&lt;&gt;"",VLOOKUP(AQ335,'ESO zone constants'!$D$3:$H$4953,5,FALSE),""),"")</f>
        <v/>
      </c>
      <c r="AR335" s="44"/>
      <c r="AU335" s="3" t="str">
        <f>IF(AND(G335&lt;&gt;"LIBSETS_SETTYPE_BATTLEGROUND",G335&lt;&gt;"LIBSETS_SETTYPE_SPECIAL"),IF(AV335&lt;&gt;"",VLOOKUP(AV335,'ESO zone constants'!$D$3:$H$4953,5,FALSE),""),"")</f>
        <v/>
      </c>
      <c r="AW335" s="44"/>
      <c r="AZ335" s="83" t="s">
        <v>2667</v>
      </c>
      <c r="BA335" s="83"/>
      <c r="BB335" s="83"/>
      <c r="BC335" s="21" t="str">
        <f>IF(A335="???","--","")&amp;IF(F335&lt;&gt;"Not in the game (anymore)",IF(A335&lt;&gt;"",CONCATENATE("[",A335,"] = {wayshrines={")&amp;IF(K335&lt;&gt;"",CONCATENATE(K335,","),"")&amp;IF(L335&lt;&gt;"",CONCATENATE(L335,","),"")&amp;IF(M335&lt;&gt;"",CONCATENATE(M335,","),"")&amp;CONCATENATE("}")&amp;IF(VALUE(N335)&gt;0,CONCATENATE(", traitsNeeded=",N335),"")&amp;CONCATENATE(", dlcId=",IF(T335&lt;&gt;"",T335,"DLC_BASE_GAME")),""),"")</f>
        <v>[387] = {wayshrines={354,354,354,}, traitsNeeded=9, dlcId=DLC_SUMMERSET</v>
      </c>
      <c r="BD335" s="21" t="str">
        <f>IF(F335&lt;&gt;"Not in the game (anymore)",IF(A335&lt;&gt;"",IF(Q335&lt;&gt;"",CONCATENATE(", zoneIds={",Q335),"")&amp;IF(Z335&lt;&gt;"",CONCATENATE(",",Z335),"")&amp;IF(AF335&lt;&gt;"",CONCATENATE(",",AF335),"")&amp;IF(AK335&lt;&gt;"",CONCATENATE(",",AK335),"")&amp;IF(AP335&lt;&gt;"",CONCATENATE(",",AP335),"")&amp;IF(AU335&lt;&gt;"",CONCATENATE(",",AU335),"")&amp;IF(Q335&lt;&gt;"",CONCATENATE("}",""),"")&amp;IF(OR(I335="true",I335="false",I335&lt;&gt;""), CONCATENATE(", veteran=", I335), ""),""),"")</f>
        <v>, zoneIds={1011,1011,1011}, veteran=false</v>
      </c>
      <c r="BE335" s="21" t="str">
        <f>IF(A335&lt;&gt;"",IF(F335&lt;&gt;"Not in the game (anymore)",IF(A335&lt;&gt;"",", setType="&amp;G335,"")&amp;IF(J335="true",", multiTrialSet=true",""),"")
&amp; IF(AND(H335&lt;&gt;"",ISNUMBER(H335)),", undauntedChestId=" &amp; H335,""),"")</f>
        <v>, setType=LIBSETS_SETTYPE_CRAFTED</v>
      </c>
      <c r="BF335" s="21" t="str">
        <f>IF(A335&lt;&gt;"",IF(F335&lt;&gt;"Not in the game (anymore)",IF(AZ335&lt;&gt;"",", isProcSetAllowedInPvP="&amp; AZ335,"")
&amp; IF(F335&lt;&gt;"Not in the game (anymore)",
  IF(V335&lt;&gt;"",", dropMechanic={"&amp;V335&amp;IF(AB335&lt;&gt;"",","&amp;AB335,"")&amp;IF(AH335&lt;&gt;"",","&amp;AH335,"")&amp;IF(AM335&lt;&gt;"",","&amp;AM335,"")&amp;IF(AR335&lt;&gt;"",","&amp;AR335,"")&amp;IF(AW335&lt;&gt;"",","&amp;AW335,"")&amp;"}"
     &amp;IF(OR(W335&lt;&gt;"",AC335&lt;&gt;"",AI335&lt;&gt;"",AN335&lt;&gt;"",AS335&lt;&gt;"",AX335&lt;&gt;"",X335&lt;&gt;"",AD335&lt;&gt;"",AJ335&lt;&gt;"",AO335&lt;&gt;"",AT335&lt;&gt;"",AY335&lt;&gt;""),", dropMechanicDropLocationNames={"
        &amp; IF(OR(W335&lt;&gt;"",AC335&lt;&gt;"",AI335&lt;&gt;"",AN335&lt;&gt;"",AS335&lt;&gt;"",AX335&lt;&gt;""),"['en']={"&amp;IF(W335&lt;&gt;"","'"&amp;W335&amp;"',","'',")&amp;IF(AC335&lt;&gt;"","'"&amp;AC335&amp;"',","'',")&amp;IF(AI335&lt;&gt;"","'"&amp;AI335&amp;"',","'',")&amp;IF(AN335&lt;&gt;"","'"&amp;AN335&amp;"',","'',")&amp;IF(AS335&lt;&gt;"","'"&amp;AS335&amp;"',","'',")&amp;IF(AX335&lt;&gt;"","'"&amp;AX335&amp;"',","'',")&amp;"},","")
        &amp; IF(OR(X335&lt;&gt;"",AD335&lt;&gt;"",AJ335&lt;&gt;"",AO335&lt;&gt;"",AT335&lt;&gt;"",AY335&lt;&gt;""),"['de']={"&amp;IF(X335&lt;&gt;"","'"&amp;X335&amp;"',","'',")&amp;IF(AD335&lt;&gt;"","'"&amp;AD335&amp;"',","'',")&amp;IF(AJ335&lt;&gt;"","'"&amp;AJ335&amp;"',","'',")&amp;IF(AO335&lt;&gt;"","'"&amp;AO335&amp;"',","'',")&amp;IF(AT335&lt;&gt;"","'"&amp;AT335&amp;"',","'',")&amp;IF(AY335&lt;&gt;"","'"&amp;AY335&amp;"',","'',")&amp;"},","")
     &amp; "}",""),"")),""),"")</f>
        <v>, dropMechanic={LIBSETS_DROP_MECHANIC_CRAFTED,LIBSETS_DROP_MECHANIC_CRAFTED,LIBSETS_DROP_MECHANIC_CRAFTED}</v>
      </c>
      <c r="BG335" s="21" t="str">
        <f>IF(A335&lt;&gt;"",IF(F335&lt;&gt;"Not in the game (anymore)",
IF(OR(BA335&lt;&gt;"",BB335&lt;&gt;""),", addTooltip={" &amp; IF(BA335&lt;&gt;"","['en']='"&amp; BA335 &amp; "',","")  &amp; IF(AND(BA335&lt;&gt;"",BA335&lt;&gt;BB335), IF(BB335&lt;&gt;"","['de']='"&amp; BB335 &amp; "',",""),"") &amp; "},","")
&amp; "},"
&amp; IF(C335&lt;&gt;"",CONCATENATE(" --",C335," / ",B335,"   [",IF(R335&lt;&gt;"",R335,""),IF(AA335&lt;&gt;"",", "&amp;AA335,""),IF(AG335&lt;&gt;"",", "&amp;AG335,""),IF(AL335&lt;&gt;"",", "&amp;AL335,""),IF(AQ335&lt;&gt;"",", "&amp;AQ335,""),IF(AV335&lt;&gt;"",", "&amp;AV335,""),"]")),""),"")</f>
        <v>}, --Nocturnal\'s Favor / Nocturnals Gunst   [Summerset, Summerset, Summerset]</v>
      </c>
    </row>
    <row r="336" spans="1:59" x14ac:dyDescent="0.25">
      <c r="A336" s="12">
        <v>388</v>
      </c>
      <c r="B336" t="s">
        <v>1253</v>
      </c>
      <c r="C336" t="s">
        <v>1254</v>
      </c>
      <c r="D336" s="3">
        <f>A336</f>
        <v>388</v>
      </c>
      <c r="G336" s="8" t="s">
        <v>1481</v>
      </c>
      <c r="I336" t="s">
        <v>91</v>
      </c>
      <c r="J336" t="s">
        <v>91</v>
      </c>
      <c r="K336">
        <v>364</v>
      </c>
      <c r="L336">
        <v>364</v>
      </c>
      <c r="M336">
        <v>364</v>
      </c>
      <c r="O336" s="65" t="s">
        <v>700</v>
      </c>
      <c r="Q336" s="3">
        <f>IF(AND(G336&lt;&gt;"LIBSETS_SETTYPE_BATTLEGROUND",G336&lt;&gt;"LIBSETS_SETTYPE_SPECIAL"), IF(R336&lt;&gt;"",VLOOKUP(R336,'ESO zone constants'!$D$3:$H$10001,5,FALSE),""),"")</f>
        <v>1051</v>
      </c>
      <c r="R336" t="str">
        <f>IF(AND(O336&lt;&gt;"",NOT(ISERROR(O336))),O336,
IF(AND(P336&lt;&gt;"",ISNUMBER(P336),P336&gt;0,NOT(ISNA(P336))),VLOOKUP(P336,'ESO zone constants'!$A$3:$D$9999,4,FALSE),
IF(AND(K336&lt;&gt;"",K336&gt;0,NOT(ISERROR(K336))),VLOOKUP(K336,'ESO dumped WayshrineInfo'!$K$3:$N$9994,4,FALSE),"")))</f>
        <v>Cloudrest</v>
      </c>
      <c r="T336" s="19" t="str">
        <f>IF(AND(S336&lt;&gt;"",NOT(ISERROR(S336))),S336,IF(Q336&lt;&gt;"",IF(NOT(ISERROR(VLOOKUP(Q336,'ESO Dungeon constants'!$D$3:$H$9999,5,FALSE))),VLOOKUP(Q336,'ESO Dungeon constants'!$D$3:$I$9999,6,FALSE),VLOOKUP(Q336,'ESO zone constants'!$H$3:$K$9987,4,FALSE)),""))</f>
        <v>DLC_SUMMERSET</v>
      </c>
      <c r="U336" s="3" t="str">
        <f>IF(T336&lt;&gt;"",VLOOKUP(T336,'LibSets constants'!$B$4:$C$1003,2,FALSE),"")</f>
        <v>Summerset</v>
      </c>
      <c r="V336" s="33" t="s">
        <v>3337</v>
      </c>
      <c r="W336" s="39"/>
      <c r="X336" s="39"/>
      <c r="Z336" s="3">
        <f>IF(AND(G336&lt;&gt;"LIBSETS_SETTYPE_BATTLEGROUND",G336&lt;&gt;"LIBSETS_SETTYPE_SPECIAL"),
IF(AND(Y336&lt;&gt;"",ISNUMBER(Y336),NOT(ISNA(Y336))),Y336,
   IF(AND(L336&lt;&gt;"",ISNUMBER(L336),L336&gt;0,NOT(ISNA(L336))),VLOOKUP(L336,'ESO dumped WayshrineInfo'!$K$3:$L$9994,2,FALSE),"")
),"")</f>
        <v>1011</v>
      </c>
      <c r="AA336" t="str">
        <f>IF(AND(Z336&lt;&gt;"",ISNUMBER(Z336),NOT(ISNA(Z336))),VLOOKUP(Z336,'ESO zone constants'!$A$3:$D$9999,4,FALSE),"")</f>
        <v>Summerset</v>
      </c>
      <c r="AC336" s="39"/>
      <c r="AD336" s="39"/>
      <c r="AE336" s="39"/>
      <c r="AF336" s="3">
        <f>IF(AND(G336&lt;&gt;"LIBSETS_SETTYPE_BATTLEGROUND",G336&lt;&gt;"LIBSETS_SETTYPE_SPECIAL"),
IF(AND(AE336&lt;&gt;"",ISNUMBER(AE336),NOT(ISNA(AE336))),AE336,
   IF(AND(M336&lt;&gt;"",ISNUMBER(M336),M336&gt;0,NOT(ISNA(M336))),VLOOKUP(M336,'ESO dumped WayshrineInfo'!$K$3:$L$9994,2,FALSE),"")
),"")</f>
        <v>1011</v>
      </c>
      <c r="AG336" t="str">
        <f>IF(AND(AF336&lt;&gt;"",ISNUMBER(AF336),NOT(ISNA(AF336))),VLOOKUP(AF336,'ESO zone constants'!$A$3:$D$9999,4,FALSE),"")</f>
        <v>Summerset</v>
      </c>
      <c r="AH336" s="44"/>
      <c r="AI336" s="39"/>
      <c r="AJ336" s="39"/>
      <c r="AK336" s="3" t="str">
        <f>IF(AND(G336&lt;&gt;"LIBSETS_SETTYPE_BATTLEGROUND",G336&lt;&gt;"LIBSETS_SETTYPE_SPECIAL"),IF(AL336&lt;&gt;"",VLOOKUP(AL336,'ESO zone constants'!$D$3:$H$4953,5,FALSE),""),"")</f>
        <v/>
      </c>
      <c r="AM336" s="44"/>
      <c r="AN336" s="39"/>
      <c r="AO336" s="39"/>
      <c r="AP336" s="3" t="str">
        <f>IF(AND(G336&lt;&gt;"LIBSETS_SETTYPE_BATTLEGROUND",G336&lt;&gt;"LIBSETS_SETTYPE_SPECIAL"),IF(AQ336&lt;&gt;"",VLOOKUP(AQ336,'ESO zone constants'!$D$3:$H$4953,5,FALSE),""),"")</f>
        <v/>
      </c>
      <c r="AR336" s="44"/>
      <c r="AS336" s="39"/>
      <c r="AT336" s="39"/>
      <c r="AU336" s="3" t="str">
        <f>IF(AND(G336&lt;&gt;"LIBSETS_SETTYPE_BATTLEGROUND",G336&lt;&gt;"LIBSETS_SETTYPE_SPECIAL"),IF(AV336&lt;&gt;"",VLOOKUP(AV336,'ESO zone constants'!$D$3:$H$4953,5,FALSE),""),"")</f>
        <v/>
      </c>
      <c r="AW336" s="44"/>
      <c r="AX336" s="39"/>
      <c r="AY336" s="39"/>
      <c r="AZ336" s="83" t="s">
        <v>2667</v>
      </c>
      <c r="BA336" s="83"/>
      <c r="BB336" s="83"/>
      <c r="BC336" s="21" t="str">
        <f>IF(A336="???","--","")&amp;IF(F336&lt;&gt;"Not in the game (anymore)",IF(A336&lt;&gt;"",CONCATENATE("[",A336,"] = {wayshrines={")&amp;IF(K336&lt;&gt;"",CONCATENATE(K336,","),"")&amp;IF(L336&lt;&gt;"",CONCATENATE(L336,","),"")&amp;IF(M336&lt;&gt;"",CONCATENATE(M336,","),"")&amp;CONCATENATE("}")&amp;IF(VALUE(N336)&gt;0,CONCATENATE(", traitsNeeded=",N336),"")&amp;CONCATENATE(", dlcId=",IF(T336&lt;&gt;"",T336,"DLC_BASE_GAME")),""),"")</f>
        <v>[388] = {wayshrines={364,364,364,}, dlcId=DLC_SUMMERSET</v>
      </c>
      <c r="BD336" s="21" t="str">
        <f>IF(F336&lt;&gt;"Not in the game (anymore)",IF(A336&lt;&gt;"",IF(Q336&lt;&gt;"",CONCATENATE(", zoneIds={",Q336),"")&amp;IF(Z336&lt;&gt;"",CONCATENATE(",",Z336),"")&amp;IF(AF336&lt;&gt;"",CONCATENATE(",",AF336),"")&amp;IF(AK336&lt;&gt;"",CONCATENATE(",",AK336),"")&amp;IF(AP336&lt;&gt;"",CONCATENATE(",",AP336),"")&amp;IF(AU336&lt;&gt;"",CONCATENATE(",",AU336),"")&amp;IF(Q336&lt;&gt;"",CONCATENATE("}",""),"")&amp;IF(OR(I336="true",I336="false",I336&lt;&gt;""), CONCATENATE(", veteran=", I336), ""),""),"")</f>
        <v>, zoneIds={1051,1011,1011}, veteran=false</v>
      </c>
      <c r="BE336" s="21" t="str">
        <f>IF(A336&lt;&gt;"",IF(F336&lt;&gt;"Not in the game (anymore)",IF(A336&lt;&gt;"",", setType="&amp;G336,"")&amp;IF(J336="true",", multiTrialSet=true",""),"")
&amp; IF(AND(H336&lt;&gt;"",ISNUMBER(H336)),", undauntedChestId=" &amp; H336,""),"")</f>
        <v>, setType=LIBSETS_SETTYPE_TRIAL</v>
      </c>
      <c r="BF336" s="21" t="str">
        <f>IF(A336&lt;&gt;"",IF(F336&lt;&gt;"Not in the game (anymore)",IF(AZ336&lt;&gt;"",", isProcSetAllowedInPvP="&amp; AZ336,"")
&amp; IF(F336&lt;&gt;"Not in the game (anymore)",
  IF(V336&lt;&gt;"",", dropMechanic={"&amp;V336&amp;IF(AB336&lt;&gt;"",","&amp;AB336,"")&amp;IF(AH336&lt;&gt;"",","&amp;AH336,"")&amp;IF(AM336&lt;&gt;"",","&amp;AM336,"")&amp;IF(AR336&lt;&gt;"",","&amp;AR336,"")&amp;IF(AW336&lt;&gt;"",","&amp;AW336,"")&amp;"}"
     &amp;IF(OR(W336&lt;&gt;"",AC336&lt;&gt;"",AI336&lt;&gt;"",AN336&lt;&gt;"",AS336&lt;&gt;"",AX336&lt;&gt;"",X336&lt;&gt;"",AD336&lt;&gt;"",AJ336&lt;&gt;"",AO336&lt;&gt;"",AT336&lt;&gt;"",AY336&lt;&gt;""),", dropMechanicDropLocationNames={"
        &amp; IF(OR(W336&lt;&gt;"",AC336&lt;&gt;"",AI336&lt;&gt;"",AN336&lt;&gt;"",AS336&lt;&gt;"",AX336&lt;&gt;""),"['en']={"&amp;IF(W336&lt;&gt;"","'"&amp;W336&amp;"',","'',")&amp;IF(AC336&lt;&gt;"","'"&amp;AC336&amp;"',","'',")&amp;IF(AI336&lt;&gt;"","'"&amp;AI336&amp;"',","'',")&amp;IF(AN336&lt;&gt;"","'"&amp;AN336&amp;"',","'',")&amp;IF(AS336&lt;&gt;"","'"&amp;AS336&amp;"',","'',")&amp;IF(AX336&lt;&gt;"","'"&amp;AX336&amp;"',","'',")&amp;"},","")
        &amp; IF(OR(X336&lt;&gt;"",AD336&lt;&gt;"",AJ336&lt;&gt;"",AO336&lt;&gt;"",AT336&lt;&gt;"",AY336&lt;&gt;""),"['de']={"&amp;IF(X336&lt;&gt;"","'"&amp;X336&amp;"',","'',")&amp;IF(AD336&lt;&gt;"","'"&amp;AD336&amp;"',","'',")&amp;IF(AJ336&lt;&gt;"","'"&amp;AJ336&amp;"',","'',")&amp;IF(AO336&lt;&gt;"","'"&amp;AO336&amp;"',","'',")&amp;IF(AT336&lt;&gt;"","'"&amp;AT336&amp;"',","'',")&amp;IF(AY336&lt;&gt;"","'"&amp;AY336&amp;"',","'',")&amp;"},","")
     &amp; "}",""),"")),""),"")</f>
        <v>, dropMechanic={LIBSETS_DROP_MECHANIC_TRIAL_BOSS}</v>
      </c>
      <c r="BG336" s="21" t="str">
        <f>IF(A336&lt;&gt;"",IF(F336&lt;&gt;"Not in the game (anymore)",
IF(OR(BA336&lt;&gt;"",BB336&lt;&gt;""),", addTooltip={" &amp; IF(BA336&lt;&gt;"","['en']='"&amp; BA336 &amp; "',","")  &amp; IF(AND(BA336&lt;&gt;"",BA336&lt;&gt;BB336), IF(BB336&lt;&gt;"","['de']='"&amp; BB336 &amp; "',",""),"") &amp; "},","")
&amp; "},"
&amp; IF(C336&lt;&gt;"",CONCATENATE(" --",C336," / ",B336,"   [",IF(R336&lt;&gt;"",R336,""),IF(AA336&lt;&gt;"",", "&amp;AA336,""),IF(AG336&lt;&gt;"",", "&amp;AG336,""),IF(AL336&lt;&gt;"",", "&amp;AL336,""),IF(AQ336&lt;&gt;"",", "&amp;AQ336,""),IF(AV336&lt;&gt;"",", "&amp;AV336,""),"]")),""),"")</f>
        <v>}, --Aegis of Galenwe / Ägis von Galenwe   [Cloudrest, Summerset, Summerset]</v>
      </c>
    </row>
    <row r="337" spans="1:59" x14ac:dyDescent="0.25">
      <c r="A337" s="12">
        <v>389</v>
      </c>
      <c r="B337" t="s">
        <v>1255</v>
      </c>
      <c r="C337" t="s">
        <v>1256</v>
      </c>
      <c r="D337" s="3">
        <f>A337</f>
        <v>389</v>
      </c>
      <c r="G337" s="8" t="s">
        <v>1481</v>
      </c>
      <c r="I337" t="s">
        <v>91</v>
      </c>
      <c r="J337" t="s">
        <v>91</v>
      </c>
      <c r="K337">
        <v>364</v>
      </c>
      <c r="L337">
        <v>364</v>
      </c>
      <c r="M337">
        <v>364</v>
      </c>
      <c r="O337" s="65" t="s">
        <v>700</v>
      </c>
      <c r="Q337" s="3">
        <f>IF(AND(G337&lt;&gt;"LIBSETS_SETTYPE_BATTLEGROUND",G337&lt;&gt;"LIBSETS_SETTYPE_SPECIAL"), IF(R337&lt;&gt;"",VLOOKUP(R337,'ESO zone constants'!$D$3:$H$10001,5,FALSE),""),"")</f>
        <v>1051</v>
      </c>
      <c r="R337" t="str">
        <f>IF(AND(O337&lt;&gt;"",NOT(ISERROR(O337))),O337,
IF(AND(P337&lt;&gt;"",ISNUMBER(P337),P337&gt;0,NOT(ISNA(P337))),VLOOKUP(P337,'ESO zone constants'!$A$3:$D$9999,4,FALSE),
IF(AND(K337&lt;&gt;"",K337&gt;0,NOT(ISERROR(K337))),VLOOKUP(K337,'ESO dumped WayshrineInfo'!$K$3:$N$9994,4,FALSE),"")))</f>
        <v>Cloudrest</v>
      </c>
      <c r="T337" s="19" t="str">
        <f>IF(AND(S337&lt;&gt;"",NOT(ISERROR(S337))),S337,IF(Q337&lt;&gt;"",IF(NOT(ISERROR(VLOOKUP(Q337,'ESO Dungeon constants'!$D$3:$H$9999,5,FALSE))),VLOOKUP(Q337,'ESO Dungeon constants'!$D$3:$I$9999,6,FALSE),VLOOKUP(Q337,'ESO zone constants'!$H$3:$K$9987,4,FALSE)),""))</f>
        <v>DLC_SUMMERSET</v>
      </c>
      <c r="U337" s="3" t="str">
        <f>IF(T337&lt;&gt;"",VLOOKUP(T337,'LibSets constants'!$B$4:$C$1003,2,FALSE),"")</f>
        <v>Summerset</v>
      </c>
      <c r="V337" s="33" t="s">
        <v>3337</v>
      </c>
      <c r="Y337" s="65"/>
      <c r="Z337" s="3">
        <f>IF(AND(G337&lt;&gt;"LIBSETS_SETTYPE_BATTLEGROUND",G337&lt;&gt;"LIBSETS_SETTYPE_SPECIAL"),
IF(AND(Y337&lt;&gt;"",ISNUMBER(Y337),NOT(ISNA(Y337))),Y337,
   IF(AND(L337&lt;&gt;"",ISNUMBER(L337),L337&gt;0,NOT(ISNA(L337))),VLOOKUP(L337,'ESO dumped WayshrineInfo'!$K$3:$L$9994,2,FALSE),"")
),"")</f>
        <v>1011</v>
      </c>
      <c r="AA337" t="str">
        <f>IF(AND(Z337&lt;&gt;"",ISNUMBER(Z337),NOT(ISNA(Z337))),VLOOKUP(Z337,'ESO zone constants'!$A$3:$D$9999,4,FALSE),"")</f>
        <v>Summerset</v>
      </c>
      <c r="AC337" s="39"/>
      <c r="AD337" s="39"/>
      <c r="AE337" s="39"/>
      <c r="AF337" s="3">
        <f>IF(AND(G337&lt;&gt;"LIBSETS_SETTYPE_BATTLEGROUND",G337&lt;&gt;"LIBSETS_SETTYPE_SPECIAL"),
IF(AND(AE337&lt;&gt;"",ISNUMBER(AE337),NOT(ISNA(AE337))),AE337,
   IF(AND(M337&lt;&gt;"",ISNUMBER(M337),M337&gt;0,NOT(ISNA(M337))),VLOOKUP(M337,'ESO dumped WayshrineInfo'!$K$3:$L$9994,2,FALSE),"")
),"")</f>
        <v>1011</v>
      </c>
      <c r="AG337" t="str">
        <f>IF(AND(AF337&lt;&gt;"",ISNUMBER(AF337),NOT(ISNA(AF337))),VLOOKUP(AF337,'ESO zone constants'!$A$3:$D$9999,4,FALSE),"")</f>
        <v>Summerset</v>
      </c>
      <c r="AH337" s="44"/>
      <c r="AI337" s="39"/>
      <c r="AJ337" s="39"/>
      <c r="AK337" s="3" t="str">
        <f>IF(AND(G337&lt;&gt;"LIBSETS_SETTYPE_BATTLEGROUND",G337&lt;&gt;"LIBSETS_SETTYPE_SPECIAL"),IF(AL337&lt;&gt;"",VLOOKUP(AL337,'ESO zone constants'!$D$3:$H$4953,5,FALSE),""),"")</f>
        <v/>
      </c>
      <c r="AM337" s="44"/>
      <c r="AN337" s="39"/>
      <c r="AO337" s="39"/>
      <c r="AP337" s="3" t="str">
        <f>IF(AND(G337&lt;&gt;"LIBSETS_SETTYPE_BATTLEGROUND",G337&lt;&gt;"LIBSETS_SETTYPE_SPECIAL"),IF(AQ337&lt;&gt;"",VLOOKUP(AQ337,'ESO zone constants'!$D$3:$H$4953,5,FALSE),""),"")</f>
        <v/>
      </c>
      <c r="AR337" s="44"/>
      <c r="AS337" s="39"/>
      <c r="AT337" s="39"/>
      <c r="AU337" s="3" t="str">
        <f>IF(AND(G337&lt;&gt;"LIBSETS_SETTYPE_BATTLEGROUND",G337&lt;&gt;"LIBSETS_SETTYPE_SPECIAL"),IF(AV337&lt;&gt;"",VLOOKUP(AV337,'ESO zone constants'!$D$3:$H$4953,5,FALSE),""),"")</f>
        <v/>
      </c>
      <c r="AW337" s="44"/>
      <c r="AX337" s="39"/>
      <c r="AY337" s="39"/>
      <c r="AZ337" s="83" t="s">
        <v>2667</v>
      </c>
      <c r="BA337" s="83"/>
      <c r="BB337" s="83"/>
      <c r="BC337" s="21" t="str">
        <f>IF(A337="???","--","")&amp;IF(F337&lt;&gt;"Not in the game (anymore)",IF(A337&lt;&gt;"",CONCATENATE("[",A337,"] = {wayshrines={")&amp;IF(K337&lt;&gt;"",CONCATENATE(K337,","),"")&amp;IF(L337&lt;&gt;"",CONCATENATE(L337,","),"")&amp;IF(M337&lt;&gt;"",CONCATENATE(M337,","),"")&amp;CONCATENATE("}")&amp;IF(VALUE(N337)&gt;0,CONCATENATE(", traitsNeeded=",N337),"")&amp;CONCATENATE(", dlcId=",IF(T337&lt;&gt;"",T337,"DLC_BASE_GAME")),""),"")</f>
        <v>[389] = {wayshrines={364,364,364,}, dlcId=DLC_SUMMERSET</v>
      </c>
      <c r="BD337" s="21" t="str">
        <f>IF(F337&lt;&gt;"Not in the game (anymore)",IF(A337&lt;&gt;"",IF(Q337&lt;&gt;"",CONCATENATE(", zoneIds={",Q337),"")&amp;IF(Z337&lt;&gt;"",CONCATENATE(",",Z337),"")&amp;IF(AF337&lt;&gt;"",CONCATENATE(",",AF337),"")&amp;IF(AK337&lt;&gt;"",CONCATENATE(",",AK337),"")&amp;IF(AP337&lt;&gt;"",CONCATENATE(",",AP337),"")&amp;IF(AU337&lt;&gt;"",CONCATENATE(",",AU337),"")&amp;IF(Q337&lt;&gt;"",CONCATENATE("}",""),"")&amp;IF(OR(I337="true",I337="false",I337&lt;&gt;""), CONCATENATE(", veteran=", I337), ""),""),"")</f>
        <v>, zoneIds={1051,1011,1011}, veteran=false</v>
      </c>
      <c r="BE337" s="21" t="str">
        <f>IF(A337&lt;&gt;"",IF(F337&lt;&gt;"Not in the game (anymore)",IF(A337&lt;&gt;"",", setType="&amp;G337,"")&amp;IF(J337="true",", multiTrialSet=true",""),"")
&amp; IF(AND(H337&lt;&gt;"",ISNUMBER(H337)),", undauntedChestId=" &amp; H337,""),"")</f>
        <v>, setType=LIBSETS_SETTYPE_TRIAL</v>
      </c>
      <c r="BF337" s="21" t="str">
        <f>IF(A337&lt;&gt;"",IF(F337&lt;&gt;"Not in the game (anymore)",IF(AZ337&lt;&gt;"",", isProcSetAllowedInPvP="&amp; AZ337,"")
&amp; IF(F337&lt;&gt;"Not in the game (anymore)",
  IF(V337&lt;&gt;"",", dropMechanic={"&amp;V337&amp;IF(AB337&lt;&gt;"",","&amp;AB337,"")&amp;IF(AH337&lt;&gt;"",","&amp;AH337,"")&amp;IF(AM337&lt;&gt;"",","&amp;AM337,"")&amp;IF(AR337&lt;&gt;"",","&amp;AR337,"")&amp;IF(AW337&lt;&gt;"",","&amp;AW337,"")&amp;"}"
     &amp;IF(OR(W337&lt;&gt;"",AC337&lt;&gt;"",AI337&lt;&gt;"",AN337&lt;&gt;"",AS337&lt;&gt;"",AX337&lt;&gt;"",X337&lt;&gt;"",AD337&lt;&gt;"",AJ337&lt;&gt;"",AO337&lt;&gt;"",AT337&lt;&gt;"",AY337&lt;&gt;""),", dropMechanicDropLocationNames={"
        &amp; IF(OR(W337&lt;&gt;"",AC337&lt;&gt;"",AI337&lt;&gt;"",AN337&lt;&gt;"",AS337&lt;&gt;"",AX337&lt;&gt;""),"['en']={"&amp;IF(W337&lt;&gt;"","'"&amp;W337&amp;"',","'',")&amp;IF(AC337&lt;&gt;"","'"&amp;AC337&amp;"',","'',")&amp;IF(AI337&lt;&gt;"","'"&amp;AI337&amp;"',","'',")&amp;IF(AN337&lt;&gt;"","'"&amp;AN337&amp;"',","'',")&amp;IF(AS337&lt;&gt;"","'"&amp;AS337&amp;"',","'',")&amp;IF(AX337&lt;&gt;"","'"&amp;AX337&amp;"',","'',")&amp;"},","")
        &amp; IF(OR(X337&lt;&gt;"",AD337&lt;&gt;"",AJ337&lt;&gt;"",AO337&lt;&gt;"",AT337&lt;&gt;"",AY337&lt;&gt;""),"['de']={"&amp;IF(X337&lt;&gt;"","'"&amp;X337&amp;"',","'',")&amp;IF(AD337&lt;&gt;"","'"&amp;AD337&amp;"',","'',")&amp;IF(AJ337&lt;&gt;"","'"&amp;AJ337&amp;"',","'',")&amp;IF(AO337&lt;&gt;"","'"&amp;AO337&amp;"',","'',")&amp;IF(AT337&lt;&gt;"","'"&amp;AT337&amp;"',","'',")&amp;IF(AY337&lt;&gt;"","'"&amp;AY337&amp;"',","'',")&amp;"},","")
     &amp; "}",""),"")),""),"")</f>
        <v>, dropMechanic={LIBSETS_DROP_MECHANIC_TRIAL_BOSS}</v>
      </c>
      <c r="BG337" s="21" t="str">
        <f>IF(A337&lt;&gt;"",IF(F337&lt;&gt;"Not in the game (anymore)",
IF(OR(BA337&lt;&gt;"",BB337&lt;&gt;""),", addTooltip={" &amp; IF(BA337&lt;&gt;"","['en']='"&amp; BA337 &amp; "',","")  &amp; IF(AND(BA337&lt;&gt;"",BA337&lt;&gt;BB337), IF(BB337&lt;&gt;"","['de']='"&amp; BB337 &amp; "',",""),"") &amp; "},","")
&amp; "},"
&amp; IF(C337&lt;&gt;"",CONCATENATE(" --",C337," / ",B337,"   [",IF(R337&lt;&gt;"",R337,""),IF(AA337&lt;&gt;"",", "&amp;AA337,""),IF(AG337&lt;&gt;"",", "&amp;AG337,""),IF(AL337&lt;&gt;"",", "&amp;AL337,""),IF(AQ337&lt;&gt;"",", "&amp;AQ337,""),IF(AV337&lt;&gt;"",", "&amp;AV337,""),"]")),""),"")</f>
        <v>}, --Arms of Relequen / Waffen von Relequen   [Cloudrest, Summerset, Summerset]</v>
      </c>
    </row>
    <row r="338" spans="1:59" x14ac:dyDescent="0.25">
      <c r="A338" s="12">
        <v>390</v>
      </c>
      <c r="B338" t="s">
        <v>1257</v>
      </c>
      <c r="C338" t="s">
        <v>1258</v>
      </c>
      <c r="D338" s="3">
        <f>A338</f>
        <v>390</v>
      </c>
      <c r="G338" s="8" t="s">
        <v>1481</v>
      </c>
      <c r="I338" t="s">
        <v>91</v>
      </c>
      <c r="J338" t="s">
        <v>91</v>
      </c>
      <c r="K338">
        <v>364</v>
      </c>
      <c r="L338">
        <v>364</v>
      </c>
      <c r="M338">
        <v>364</v>
      </c>
      <c r="O338" s="65" t="s">
        <v>700</v>
      </c>
      <c r="Q338" s="3">
        <f>IF(AND(G338&lt;&gt;"LIBSETS_SETTYPE_BATTLEGROUND",G338&lt;&gt;"LIBSETS_SETTYPE_SPECIAL"), IF(R338&lt;&gt;"",VLOOKUP(R338,'ESO zone constants'!$D$3:$H$10001,5,FALSE),""),"")</f>
        <v>1051</v>
      </c>
      <c r="R338" t="str">
        <f>IF(AND(O338&lt;&gt;"",NOT(ISERROR(O338))),O338,
IF(AND(P338&lt;&gt;"",ISNUMBER(P338),P338&gt;0,NOT(ISNA(P338))),VLOOKUP(P338,'ESO zone constants'!$A$3:$D$9999,4,FALSE),
IF(AND(K338&lt;&gt;"",K338&gt;0,NOT(ISERROR(K338))),VLOOKUP(K338,'ESO dumped WayshrineInfo'!$K$3:$N$9994,4,FALSE),"")))</f>
        <v>Cloudrest</v>
      </c>
      <c r="T338" s="19" t="str">
        <f>IF(AND(S338&lt;&gt;"",NOT(ISERROR(S338))),S338,IF(Q338&lt;&gt;"",IF(NOT(ISERROR(VLOOKUP(Q338,'ESO Dungeon constants'!$D$3:$H$9999,5,FALSE))),VLOOKUP(Q338,'ESO Dungeon constants'!$D$3:$I$9999,6,FALSE),VLOOKUP(Q338,'ESO zone constants'!$H$3:$K$9987,4,FALSE)),""))</f>
        <v>DLC_SUMMERSET</v>
      </c>
      <c r="U338" s="3" t="str">
        <f>IF(T338&lt;&gt;"",VLOOKUP(T338,'LibSets constants'!$B$4:$C$1003,2,FALSE),"")</f>
        <v>Summerset</v>
      </c>
      <c r="V338" s="33" t="s">
        <v>3337</v>
      </c>
      <c r="Y338" s="65"/>
      <c r="Z338" s="3">
        <f>IF(AND(G338&lt;&gt;"LIBSETS_SETTYPE_BATTLEGROUND",G338&lt;&gt;"LIBSETS_SETTYPE_SPECIAL"),
IF(AND(Y338&lt;&gt;"",ISNUMBER(Y338),NOT(ISNA(Y338))),Y338,
   IF(AND(L338&lt;&gt;"",ISNUMBER(L338),L338&gt;0,NOT(ISNA(L338))),VLOOKUP(L338,'ESO dumped WayshrineInfo'!$K$3:$L$9994,2,FALSE),"")
),"")</f>
        <v>1011</v>
      </c>
      <c r="AA338" t="str">
        <f>IF(AND(Z338&lt;&gt;"",ISNUMBER(Z338),NOT(ISNA(Z338))),VLOOKUP(Z338,'ESO zone constants'!$A$3:$D$9999,4,FALSE),"")</f>
        <v>Summerset</v>
      </c>
      <c r="AC338" s="39"/>
      <c r="AD338" s="39"/>
      <c r="AE338" s="39"/>
      <c r="AF338" s="3">
        <f>IF(AND(G338&lt;&gt;"LIBSETS_SETTYPE_BATTLEGROUND",G338&lt;&gt;"LIBSETS_SETTYPE_SPECIAL"),
IF(AND(AE338&lt;&gt;"",ISNUMBER(AE338),NOT(ISNA(AE338))),AE338,
   IF(AND(M338&lt;&gt;"",ISNUMBER(M338),M338&gt;0,NOT(ISNA(M338))),VLOOKUP(M338,'ESO dumped WayshrineInfo'!$K$3:$L$9994,2,FALSE),"")
),"")</f>
        <v>1011</v>
      </c>
      <c r="AG338" t="str">
        <f>IF(AND(AF338&lt;&gt;"",ISNUMBER(AF338),NOT(ISNA(AF338))),VLOOKUP(AF338,'ESO zone constants'!$A$3:$D$9999,4,FALSE),"")</f>
        <v>Summerset</v>
      </c>
      <c r="AH338" s="44"/>
      <c r="AI338" s="39"/>
      <c r="AJ338" s="39"/>
      <c r="AK338" s="3" t="str">
        <f>IF(AND(G338&lt;&gt;"LIBSETS_SETTYPE_BATTLEGROUND",G338&lt;&gt;"LIBSETS_SETTYPE_SPECIAL"),IF(AL338&lt;&gt;"",VLOOKUP(AL338,'ESO zone constants'!$D$3:$H$4953,5,FALSE),""),"")</f>
        <v/>
      </c>
      <c r="AM338" s="44"/>
      <c r="AN338" s="39"/>
      <c r="AO338" s="39"/>
      <c r="AP338" s="3" t="str">
        <f>IF(AND(G338&lt;&gt;"LIBSETS_SETTYPE_BATTLEGROUND",G338&lt;&gt;"LIBSETS_SETTYPE_SPECIAL"),IF(AQ338&lt;&gt;"",VLOOKUP(AQ338,'ESO zone constants'!$D$3:$H$4953,5,FALSE),""),"")</f>
        <v/>
      </c>
      <c r="AR338" s="44"/>
      <c r="AS338" s="39"/>
      <c r="AT338" s="39"/>
      <c r="AU338" s="3" t="str">
        <f>IF(AND(G338&lt;&gt;"LIBSETS_SETTYPE_BATTLEGROUND",G338&lt;&gt;"LIBSETS_SETTYPE_SPECIAL"),IF(AV338&lt;&gt;"",VLOOKUP(AV338,'ESO zone constants'!$D$3:$H$4953,5,FALSE),""),"")</f>
        <v/>
      </c>
      <c r="AW338" s="44"/>
      <c r="AX338" s="39"/>
      <c r="AY338" s="39"/>
      <c r="AZ338" s="83" t="s">
        <v>2667</v>
      </c>
      <c r="BA338" s="83"/>
      <c r="BB338" s="83"/>
      <c r="BC338" s="21" t="str">
        <f>IF(A338="???","--","")&amp;IF(F338&lt;&gt;"Not in the game (anymore)",IF(A338&lt;&gt;"",CONCATENATE("[",A338,"] = {wayshrines={")&amp;IF(K338&lt;&gt;"",CONCATENATE(K338,","),"")&amp;IF(L338&lt;&gt;"",CONCATENATE(L338,","),"")&amp;IF(M338&lt;&gt;"",CONCATENATE(M338,","),"")&amp;CONCATENATE("}")&amp;IF(VALUE(N338)&gt;0,CONCATENATE(", traitsNeeded=",N338),"")&amp;CONCATENATE(", dlcId=",IF(T338&lt;&gt;"",T338,"DLC_BASE_GAME")),""),"")</f>
        <v>[390] = {wayshrines={364,364,364,}, dlcId=DLC_SUMMERSET</v>
      </c>
      <c r="BD338" s="21" t="str">
        <f>IF(F338&lt;&gt;"Not in the game (anymore)",IF(A338&lt;&gt;"",IF(Q338&lt;&gt;"",CONCATENATE(", zoneIds={",Q338),"")&amp;IF(Z338&lt;&gt;"",CONCATENATE(",",Z338),"")&amp;IF(AF338&lt;&gt;"",CONCATENATE(",",AF338),"")&amp;IF(AK338&lt;&gt;"",CONCATENATE(",",AK338),"")&amp;IF(AP338&lt;&gt;"",CONCATENATE(",",AP338),"")&amp;IF(AU338&lt;&gt;"",CONCATENATE(",",AU338),"")&amp;IF(Q338&lt;&gt;"",CONCATENATE("}",""),"")&amp;IF(OR(I338="true",I338="false",I338&lt;&gt;""), CONCATENATE(", veteran=", I338), ""),""),"")</f>
        <v>, zoneIds={1051,1011,1011}, veteran=false</v>
      </c>
      <c r="BE338" s="21" t="str">
        <f>IF(A338&lt;&gt;"",IF(F338&lt;&gt;"Not in the game (anymore)",IF(A338&lt;&gt;"",", setType="&amp;G338,"")&amp;IF(J338="true",", multiTrialSet=true",""),"")
&amp; IF(AND(H338&lt;&gt;"",ISNUMBER(H338)),", undauntedChestId=" &amp; H338,""),"")</f>
        <v>, setType=LIBSETS_SETTYPE_TRIAL</v>
      </c>
      <c r="BF338" s="21" t="str">
        <f>IF(A338&lt;&gt;"",IF(F338&lt;&gt;"Not in the game (anymore)",IF(AZ338&lt;&gt;"",", isProcSetAllowedInPvP="&amp; AZ338,"")
&amp; IF(F338&lt;&gt;"Not in the game (anymore)",
  IF(V338&lt;&gt;"",", dropMechanic={"&amp;V338&amp;IF(AB338&lt;&gt;"",","&amp;AB338,"")&amp;IF(AH338&lt;&gt;"",","&amp;AH338,"")&amp;IF(AM338&lt;&gt;"",","&amp;AM338,"")&amp;IF(AR338&lt;&gt;"",","&amp;AR338,"")&amp;IF(AW338&lt;&gt;"",","&amp;AW338,"")&amp;"}"
     &amp;IF(OR(W338&lt;&gt;"",AC338&lt;&gt;"",AI338&lt;&gt;"",AN338&lt;&gt;"",AS338&lt;&gt;"",AX338&lt;&gt;"",X338&lt;&gt;"",AD338&lt;&gt;"",AJ338&lt;&gt;"",AO338&lt;&gt;"",AT338&lt;&gt;"",AY338&lt;&gt;""),", dropMechanicDropLocationNames={"
        &amp; IF(OR(W338&lt;&gt;"",AC338&lt;&gt;"",AI338&lt;&gt;"",AN338&lt;&gt;"",AS338&lt;&gt;"",AX338&lt;&gt;""),"['en']={"&amp;IF(W338&lt;&gt;"","'"&amp;W338&amp;"',","'',")&amp;IF(AC338&lt;&gt;"","'"&amp;AC338&amp;"',","'',")&amp;IF(AI338&lt;&gt;"","'"&amp;AI338&amp;"',","'',")&amp;IF(AN338&lt;&gt;"","'"&amp;AN338&amp;"',","'',")&amp;IF(AS338&lt;&gt;"","'"&amp;AS338&amp;"',","'',")&amp;IF(AX338&lt;&gt;"","'"&amp;AX338&amp;"',","'',")&amp;"},","")
        &amp; IF(OR(X338&lt;&gt;"",AD338&lt;&gt;"",AJ338&lt;&gt;"",AO338&lt;&gt;"",AT338&lt;&gt;"",AY338&lt;&gt;""),"['de']={"&amp;IF(X338&lt;&gt;"","'"&amp;X338&amp;"',","'',")&amp;IF(AD338&lt;&gt;"","'"&amp;AD338&amp;"',","'',")&amp;IF(AJ338&lt;&gt;"","'"&amp;AJ338&amp;"',","'',")&amp;IF(AO338&lt;&gt;"","'"&amp;AO338&amp;"',","'',")&amp;IF(AT338&lt;&gt;"","'"&amp;AT338&amp;"',","'',")&amp;IF(AY338&lt;&gt;"","'"&amp;AY338&amp;"',","'',")&amp;"},","")
     &amp; "}",""),"")),""),"")</f>
        <v>, dropMechanic={LIBSETS_DROP_MECHANIC_TRIAL_BOSS}</v>
      </c>
      <c r="BG338" s="21" t="str">
        <f>IF(A338&lt;&gt;"",IF(F338&lt;&gt;"Not in the game (anymore)",
IF(OR(BA338&lt;&gt;"",BB338&lt;&gt;""),", addTooltip={" &amp; IF(BA338&lt;&gt;"","['en']='"&amp; BA338 &amp; "',","")  &amp; IF(AND(BA338&lt;&gt;"",BA338&lt;&gt;BB338), IF(BB338&lt;&gt;"","['de']='"&amp; BB338 &amp; "',",""),"") &amp; "},","")
&amp; "},"
&amp; IF(C338&lt;&gt;"",CONCATENATE(" --",C338," / ",B338,"   [",IF(R338&lt;&gt;"",R338,""),IF(AA338&lt;&gt;"",", "&amp;AA338,""),IF(AG338&lt;&gt;"",", "&amp;AG338,""),IF(AL338&lt;&gt;"",", "&amp;AL338,""),IF(AQ338&lt;&gt;"",", "&amp;AQ338,""),IF(AV338&lt;&gt;"",", "&amp;AV338,""),"]")),""),"")</f>
        <v>}, --Mantle of Siroria / Mantel von Siroria   [Cloudrest, Summerset, Summerset]</v>
      </c>
    </row>
    <row r="339" spans="1:59" x14ac:dyDescent="0.25">
      <c r="A339" s="12">
        <v>391</v>
      </c>
      <c r="B339" t="s">
        <v>1259</v>
      </c>
      <c r="C339" t="s">
        <v>1260</v>
      </c>
      <c r="D339" s="3">
        <f>A339</f>
        <v>391</v>
      </c>
      <c r="G339" s="8" t="s">
        <v>1481</v>
      </c>
      <c r="I339" t="s">
        <v>91</v>
      </c>
      <c r="J339" t="s">
        <v>91</v>
      </c>
      <c r="K339">
        <v>364</v>
      </c>
      <c r="L339">
        <v>364</v>
      </c>
      <c r="M339">
        <v>364</v>
      </c>
      <c r="O339" s="65" t="s">
        <v>700</v>
      </c>
      <c r="Q339" s="3">
        <f>IF(AND(G339&lt;&gt;"LIBSETS_SETTYPE_BATTLEGROUND",G339&lt;&gt;"LIBSETS_SETTYPE_SPECIAL"), IF(R339&lt;&gt;"",VLOOKUP(R339,'ESO zone constants'!$D$3:$H$10001,5,FALSE),""),"")</f>
        <v>1051</v>
      </c>
      <c r="R339" t="str">
        <f>IF(AND(O339&lt;&gt;"",NOT(ISERROR(O339))),O339,
IF(AND(P339&lt;&gt;"",ISNUMBER(P339),P339&gt;0,NOT(ISNA(P339))),VLOOKUP(P339,'ESO zone constants'!$A$3:$D$9999,4,FALSE),
IF(AND(K339&lt;&gt;"",K339&gt;0,NOT(ISERROR(K339))),VLOOKUP(K339,'ESO dumped WayshrineInfo'!$K$3:$N$9994,4,FALSE),"")))</f>
        <v>Cloudrest</v>
      </c>
      <c r="T339" s="19" t="str">
        <f>IF(AND(S339&lt;&gt;"",NOT(ISERROR(S339))),S339,IF(Q339&lt;&gt;"",IF(NOT(ISERROR(VLOOKUP(Q339,'ESO Dungeon constants'!$D$3:$H$9999,5,FALSE))),VLOOKUP(Q339,'ESO Dungeon constants'!$D$3:$I$9999,6,FALSE),VLOOKUP(Q339,'ESO zone constants'!$H$3:$K$9987,4,FALSE)),""))</f>
        <v>DLC_SUMMERSET</v>
      </c>
      <c r="U339" s="3" t="str">
        <f>IF(T339&lt;&gt;"",VLOOKUP(T339,'LibSets constants'!$B$4:$C$1003,2,FALSE),"")</f>
        <v>Summerset</v>
      </c>
      <c r="V339" s="33" t="s">
        <v>3337</v>
      </c>
      <c r="Y339" s="65"/>
      <c r="Z339" s="3">
        <f>IF(AND(G339&lt;&gt;"LIBSETS_SETTYPE_BATTLEGROUND",G339&lt;&gt;"LIBSETS_SETTYPE_SPECIAL"),
IF(AND(Y339&lt;&gt;"",ISNUMBER(Y339),NOT(ISNA(Y339))),Y339,
   IF(AND(L339&lt;&gt;"",ISNUMBER(L339),L339&gt;0,NOT(ISNA(L339))),VLOOKUP(L339,'ESO dumped WayshrineInfo'!$K$3:$L$9994,2,FALSE),"")
),"")</f>
        <v>1011</v>
      </c>
      <c r="AA339" t="str">
        <f>IF(AND(Z339&lt;&gt;"",ISNUMBER(Z339),NOT(ISNA(Z339))),VLOOKUP(Z339,'ESO zone constants'!$A$3:$D$9999,4,FALSE),"")</f>
        <v>Summerset</v>
      </c>
      <c r="AC339" s="39"/>
      <c r="AD339" s="39"/>
      <c r="AE339" s="39"/>
      <c r="AF339" s="3">
        <f>IF(AND(G339&lt;&gt;"LIBSETS_SETTYPE_BATTLEGROUND",G339&lt;&gt;"LIBSETS_SETTYPE_SPECIAL"),
IF(AND(AE339&lt;&gt;"",ISNUMBER(AE339),NOT(ISNA(AE339))),AE339,
   IF(AND(M339&lt;&gt;"",ISNUMBER(M339),M339&gt;0,NOT(ISNA(M339))),VLOOKUP(M339,'ESO dumped WayshrineInfo'!$K$3:$L$9994,2,FALSE),"")
),"")</f>
        <v>1011</v>
      </c>
      <c r="AG339" t="str">
        <f>IF(AND(AF339&lt;&gt;"",ISNUMBER(AF339),NOT(ISNA(AF339))),VLOOKUP(AF339,'ESO zone constants'!$A$3:$D$9999,4,FALSE),"")</f>
        <v>Summerset</v>
      </c>
      <c r="AH339" s="44"/>
      <c r="AI339" s="39"/>
      <c r="AJ339" s="39"/>
      <c r="AK339" s="3" t="str">
        <f>IF(AND(G339&lt;&gt;"LIBSETS_SETTYPE_BATTLEGROUND",G339&lt;&gt;"LIBSETS_SETTYPE_SPECIAL"),IF(AL339&lt;&gt;"",VLOOKUP(AL339,'ESO zone constants'!$D$3:$H$4953,5,FALSE),""),"")</f>
        <v/>
      </c>
      <c r="AM339" s="44"/>
      <c r="AN339" s="39"/>
      <c r="AO339" s="39"/>
      <c r="AP339" s="3" t="str">
        <f>IF(AND(G339&lt;&gt;"LIBSETS_SETTYPE_BATTLEGROUND",G339&lt;&gt;"LIBSETS_SETTYPE_SPECIAL"),IF(AQ339&lt;&gt;"",VLOOKUP(AQ339,'ESO zone constants'!$D$3:$H$4953,5,FALSE),""),"")</f>
        <v/>
      </c>
      <c r="AR339" s="44"/>
      <c r="AS339" s="39"/>
      <c r="AT339" s="39"/>
      <c r="AU339" s="3" t="str">
        <f>IF(AND(G339&lt;&gt;"LIBSETS_SETTYPE_BATTLEGROUND",G339&lt;&gt;"LIBSETS_SETTYPE_SPECIAL"),IF(AV339&lt;&gt;"",VLOOKUP(AV339,'ESO zone constants'!$D$3:$H$4953,5,FALSE),""),"")</f>
        <v/>
      </c>
      <c r="AW339" s="44"/>
      <c r="AX339" s="39"/>
      <c r="AY339" s="39"/>
      <c r="AZ339" s="83" t="s">
        <v>2667</v>
      </c>
      <c r="BA339" s="83"/>
      <c r="BB339" s="83"/>
      <c r="BC339" s="21" t="str">
        <f>IF(A339="???","--","")&amp;IF(F339&lt;&gt;"Not in the game (anymore)",IF(A339&lt;&gt;"",CONCATENATE("[",A339,"] = {wayshrines={")&amp;IF(K339&lt;&gt;"",CONCATENATE(K339,","),"")&amp;IF(L339&lt;&gt;"",CONCATENATE(L339,","),"")&amp;IF(M339&lt;&gt;"",CONCATENATE(M339,","),"")&amp;CONCATENATE("}")&amp;IF(VALUE(N339)&gt;0,CONCATENATE(", traitsNeeded=",N339),"")&amp;CONCATENATE(", dlcId=",IF(T339&lt;&gt;"",T339,"DLC_BASE_GAME")),""),"")</f>
        <v>[391] = {wayshrines={364,364,364,}, dlcId=DLC_SUMMERSET</v>
      </c>
      <c r="BD339" s="21" t="str">
        <f>IF(F339&lt;&gt;"Not in the game (anymore)",IF(A339&lt;&gt;"",IF(Q339&lt;&gt;"",CONCATENATE(", zoneIds={",Q339),"")&amp;IF(Z339&lt;&gt;"",CONCATENATE(",",Z339),"")&amp;IF(AF339&lt;&gt;"",CONCATENATE(",",AF339),"")&amp;IF(AK339&lt;&gt;"",CONCATENATE(",",AK339),"")&amp;IF(AP339&lt;&gt;"",CONCATENATE(",",AP339),"")&amp;IF(AU339&lt;&gt;"",CONCATENATE(",",AU339),"")&amp;IF(Q339&lt;&gt;"",CONCATENATE("}",""),"")&amp;IF(OR(I339="true",I339="false",I339&lt;&gt;""), CONCATENATE(", veteran=", I339), ""),""),"")</f>
        <v>, zoneIds={1051,1011,1011}, veteran=false</v>
      </c>
      <c r="BE339" s="21" t="str">
        <f>IF(A339&lt;&gt;"",IF(F339&lt;&gt;"Not in the game (anymore)",IF(A339&lt;&gt;"",", setType="&amp;G339,"")&amp;IF(J339="true",", multiTrialSet=true",""),"")
&amp; IF(AND(H339&lt;&gt;"",ISNUMBER(H339)),", undauntedChestId=" &amp; H339,""),"")</f>
        <v>, setType=LIBSETS_SETTYPE_TRIAL</v>
      </c>
      <c r="BF339" s="21" t="str">
        <f>IF(A339&lt;&gt;"",IF(F339&lt;&gt;"Not in the game (anymore)",IF(AZ339&lt;&gt;"",", isProcSetAllowedInPvP="&amp; AZ339,"")
&amp; IF(F339&lt;&gt;"Not in the game (anymore)",
  IF(V339&lt;&gt;"",", dropMechanic={"&amp;V339&amp;IF(AB339&lt;&gt;"",","&amp;AB339,"")&amp;IF(AH339&lt;&gt;"",","&amp;AH339,"")&amp;IF(AM339&lt;&gt;"",","&amp;AM339,"")&amp;IF(AR339&lt;&gt;"",","&amp;AR339,"")&amp;IF(AW339&lt;&gt;"",","&amp;AW339,"")&amp;"}"
     &amp;IF(OR(W339&lt;&gt;"",AC339&lt;&gt;"",AI339&lt;&gt;"",AN339&lt;&gt;"",AS339&lt;&gt;"",AX339&lt;&gt;"",X339&lt;&gt;"",AD339&lt;&gt;"",AJ339&lt;&gt;"",AO339&lt;&gt;"",AT339&lt;&gt;"",AY339&lt;&gt;""),", dropMechanicDropLocationNames={"
        &amp; IF(OR(W339&lt;&gt;"",AC339&lt;&gt;"",AI339&lt;&gt;"",AN339&lt;&gt;"",AS339&lt;&gt;"",AX339&lt;&gt;""),"['en']={"&amp;IF(W339&lt;&gt;"","'"&amp;W339&amp;"',","'',")&amp;IF(AC339&lt;&gt;"","'"&amp;AC339&amp;"',","'',")&amp;IF(AI339&lt;&gt;"","'"&amp;AI339&amp;"',","'',")&amp;IF(AN339&lt;&gt;"","'"&amp;AN339&amp;"',","'',")&amp;IF(AS339&lt;&gt;"","'"&amp;AS339&amp;"',","'',")&amp;IF(AX339&lt;&gt;"","'"&amp;AX339&amp;"',","'',")&amp;"},","")
        &amp; IF(OR(X339&lt;&gt;"",AD339&lt;&gt;"",AJ339&lt;&gt;"",AO339&lt;&gt;"",AT339&lt;&gt;"",AY339&lt;&gt;""),"['de']={"&amp;IF(X339&lt;&gt;"","'"&amp;X339&amp;"',","'',")&amp;IF(AD339&lt;&gt;"","'"&amp;AD339&amp;"',","'',")&amp;IF(AJ339&lt;&gt;"","'"&amp;AJ339&amp;"',","'',")&amp;IF(AO339&lt;&gt;"","'"&amp;AO339&amp;"',","'',")&amp;IF(AT339&lt;&gt;"","'"&amp;AT339&amp;"',","'',")&amp;IF(AY339&lt;&gt;"","'"&amp;AY339&amp;"',","'',")&amp;"},","")
     &amp; "}",""),"")),""),"")</f>
        <v>, dropMechanic={LIBSETS_DROP_MECHANIC_TRIAL_BOSS}</v>
      </c>
      <c r="BG339" s="21" t="str">
        <f>IF(A339&lt;&gt;"",IF(F339&lt;&gt;"Not in the game (anymore)",
IF(OR(BA339&lt;&gt;"",BB339&lt;&gt;""),", addTooltip={" &amp; IF(BA339&lt;&gt;"","['en']='"&amp; BA339 &amp; "',","")  &amp; IF(AND(BA339&lt;&gt;"",BA339&lt;&gt;BB339), IF(BB339&lt;&gt;"","['de']='"&amp; BB339 &amp; "',",""),"") &amp; "},","")
&amp; "},"
&amp; IF(C339&lt;&gt;"",CONCATENATE(" --",C339," / ",B339,"   [",IF(R339&lt;&gt;"",R339,""),IF(AA339&lt;&gt;"",", "&amp;AA339,""),IF(AG339&lt;&gt;"",", "&amp;AG339,""),IF(AL339&lt;&gt;"",", "&amp;AL339,""),IF(AQ339&lt;&gt;"",", "&amp;AQ339,""),IF(AV339&lt;&gt;"",", "&amp;AV339,""),"]")),""),"")</f>
        <v>}, --Vestment of Olorime / Gewandung von Olorime   [Cloudrest, Summerset, Summerset]</v>
      </c>
    </row>
    <row r="340" spans="1:59" x14ac:dyDescent="0.25">
      <c r="A340" s="12">
        <v>392</v>
      </c>
      <c r="B340" t="s">
        <v>1261</v>
      </c>
      <c r="C340" t="s">
        <v>1262</v>
      </c>
      <c r="D340" s="3">
        <f>A340</f>
        <v>392</v>
      </c>
      <c r="G340" s="8" t="s">
        <v>1481</v>
      </c>
      <c r="I340" t="s">
        <v>92</v>
      </c>
      <c r="J340" t="s">
        <v>91</v>
      </c>
      <c r="K340">
        <v>364</v>
      </c>
      <c r="L340">
        <v>364</v>
      </c>
      <c r="M340">
        <v>364</v>
      </c>
      <c r="O340" s="65" t="s">
        <v>700</v>
      </c>
      <c r="Q340" s="3">
        <f>IF(AND(G340&lt;&gt;"LIBSETS_SETTYPE_BATTLEGROUND",G340&lt;&gt;"LIBSETS_SETTYPE_SPECIAL"), IF(R340&lt;&gt;"",VLOOKUP(R340,'ESO zone constants'!$D$3:$H$10001,5,FALSE),""),"")</f>
        <v>1051</v>
      </c>
      <c r="R340" t="str">
        <f>IF(AND(O340&lt;&gt;"",NOT(ISERROR(O340))),O340,
IF(AND(P340&lt;&gt;"",ISNUMBER(P340),P340&gt;0,NOT(ISNA(P340))),VLOOKUP(P340,'ESO zone constants'!$A$3:$D$9999,4,FALSE),
IF(AND(K340&lt;&gt;"",K340&gt;0,NOT(ISERROR(K340))),VLOOKUP(K340,'ESO dumped WayshrineInfo'!$K$3:$N$9994,4,FALSE),"")))</f>
        <v>Cloudrest</v>
      </c>
      <c r="T340" s="19" t="str">
        <f>IF(AND(S340&lt;&gt;"",NOT(ISERROR(S340))),S340,IF(Q340&lt;&gt;"",IF(NOT(ISERROR(VLOOKUP(Q340,'ESO Dungeon constants'!$D$3:$H$9999,5,FALSE))),VLOOKUP(Q340,'ESO Dungeon constants'!$D$3:$I$9999,6,FALSE),VLOOKUP(Q340,'ESO zone constants'!$H$3:$K$9987,4,FALSE)),""))</f>
        <v>DLC_SUMMERSET</v>
      </c>
      <c r="U340" s="3" t="str">
        <f>IF(T340&lt;&gt;"",VLOOKUP(T340,'LibSets constants'!$B$4:$C$1003,2,FALSE),"")</f>
        <v>Summerset</v>
      </c>
      <c r="V340" s="33" t="s">
        <v>3337</v>
      </c>
      <c r="Y340" s="65"/>
      <c r="Z340" s="3">
        <f>IF(AND(G340&lt;&gt;"LIBSETS_SETTYPE_BATTLEGROUND",G340&lt;&gt;"LIBSETS_SETTYPE_SPECIAL"),
IF(AND(Y340&lt;&gt;"",ISNUMBER(Y340),NOT(ISNA(Y340))),Y340,
   IF(AND(L340&lt;&gt;"",ISNUMBER(L340),L340&gt;0,NOT(ISNA(L340))),VLOOKUP(L340,'ESO dumped WayshrineInfo'!$K$3:$L$9994,2,FALSE),"")
),"")</f>
        <v>1011</v>
      </c>
      <c r="AA340" t="str">
        <f>IF(AND(Z340&lt;&gt;"",ISNUMBER(Z340),NOT(ISNA(Z340))),VLOOKUP(Z340,'ESO zone constants'!$A$3:$D$9999,4,FALSE),"")</f>
        <v>Summerset</v>
      </c>
      <c r="AC340" s="39"/>
      <c r="AD340" s="39"/>
      <c r="AE340" s="39"/>
      <c r="AF340" s="3">
        <f>IF(AND(G340&lt;&gt;"LIBSETS_SETTYPE_BATTLEGROUND",G340&lt;&gt;"LIBSETS_SETTYPE_SPECIAL"),
IF(AND(AE340&lt;&gt;"",ISNUMBER(AE340),NOT(ISNA(AE340))),AE340,
   IF(AND(M340&lt;&gt;"",ISNUMBER(M340),M340&gt;0,NOT(ISNA(M340))),VLOOKUP(M340,'ESO dumped WayshrineInfo'!$K$3:$L$9994,2,FALSE),"")
),"")</f>
        <v>1011</v>
      </c>
      <c r="AG340" t="str">
        <f>IF(AND(AF340&lt;&gt;"",ISNUMBER(AF340),NOT(ISNA(AF340))),VLOOKUP(AF340,'ESO zone constants'!$A$3:$D$9999,4,FALSE),"")</f>
        <v>Summerset</v>
      </c>
      <c r="AH340" s="44"/>
      <c r="AI340" s="39"/>
      <c r="AJ340" s="39"/>
      <c r="AK340" s="3" t="str">
        <f>IF(AND(G340&lt;&gt;"LIBSETS_SETTYPE_BATTLEGROUND",G340&lt;&gt;"LIBSETS_SETTYPE_SPECIAL"),IF(AL340&lt;&gt;"",VLOOKUP(AL340,'ESO zone constants'!$D$3:$H$4953,5,FALSE),""),"")</f>
        <v/>
      </c>
      <c r="AM340" s="44"/>
      <c r="AN340" s="39"/>
      <c r="AO340" s="39"/>
      <c r="AP340" s="3" t="str">
        <f>IF(AND(G340&lt;&gt;"LIBSETS_SETTYPE_BATTLEGROUND",G340&lt;&gt;"LIBSETS_SETTYPE_SPECIAL"),IF(AQ340&lt;&gt;"",VLOOKUP(AQ340,'ESO zone constants'!$D$3:$H$4953,5,FALSE),""),"")</f>
        <v/>
      </c>
      <c r="AR340" s="44"/>
      <c r="AS340" s="39"/>
      <c r="AT340" s="39"/>
      <c r="AU340" s="3" t="str">
        <f>IF(AND(G340&lt;&gt;"LIBSETS_SETTYPE_BATTLEGROUND",G340&lt;&gt;"LIBSETS_SETTYPE_SPECIAL"),IF(AV340&lt;&gt;"",VLOOKUP(AV340,'ESO zone constants'!$D$3:$H$4953,5,FALSE),""),"")</f>
        <v/>
      </c>
      <c r="AW340" s="44"/>
      <c r="AX340" s="39"/>
      <c r="AY340" s="39"/>
      <c r="AZ340" s="83" t="s">
        <v>2667</v>
      </c>
      <c r="BA340" s="83"/>
      <c r="BB340" s="83"/>
      <c r="BC340" s="21" t="str">
        <f>IF(A340="???","--","")&amp;IF(F340&lt;&gt;"Not in the game (anymore)",IF(A340&lt;&gt;"",CONCATENATE("[",A340,"] = {wayshrines={")&amp;IF(K340&lt;&gt;"",CONCATENATE(K340,","),"")&amp;IF(L340&lt;&gt;"",CONCATENATE(L340,","),"")&amp;IF(M340&lt;&gt;"",CONCATENATE(M340,","),"")&amp;CONCATENATE("}")&amp;IF(VALUE(N340)&gt;0,CONCATENATE(", traitsNeeded=",N340),"")&amp;CONCATENATE(", dlcId=",IF(T340&lt;&gt;"",T340,"DLC_BASE_GAME")),""),"")</f>
        <v>[392] = {wayshrines={364,364,364,}, dlcId=DLC_SUMMERSET</v>
      </c>
      <c r="BD340" s="21" t="str">
        <f>IF(F340&lt;&gt;"Not in the game (anymore)",IF(A340&lt;&gt;"",IF(Q340&lt;&gt;"",CONCATENATE(", zoneIds={",Q340),"")&amp;IF(Z340&lt;&gt;"",CONCATENATE(",",Z340),"")&amp;IF(AF340&lt;&gt;"",CONCATENATE(",",AF340),"")&amp;IF(AK340&lt;&gt;"",CONCATENATE(",",AK340),"")&amp;IF(AP340&lt;&gt;"",CONCATENATE(",",AP340),"")&amp;IF(AU340&lt;&gt;"",CONCATENATE(",",AU340),"")&amp;IF(Q340&lt;&gt;"",CONCATENATE("}",""),"")&amp;IF(OR(I340="true",I340="false",I340&lt;&gt;""), CONCATENATE(", veteran=", I340), ""),""),"")</f>
        <v>, zoneIds={1051,1011,1011}, veteran=true</v>
      </c>
      <c r="BE340" s="21" t="str">
        <f>IF(A340&lt;&gt;"",IF(F340&lt;&gt;"Not in the game (anymore)",IF(A340&lt;&gt;"",", setType="&amp;G340,"")&amp;IF(J340="true",", multiTrialSet=true",""),"")
&amp; IF(AND(H340&lt;&gt;"",ISNUMBER(H340)),", undauntedChestId=" &amp; H340,""),"")</f>
        <v>, setType=LIBSETS_SETTYPE_TRIAL</v>
      </c>
      <c r="BF340" s="21" t="str">
        <f>IF(A340&lt;&gt;"",IF(F340&lt;&gt;"Not in the game (anymore)",IF(AZ340&lt;&gt;"",", isProcSetAllowedInPvP="&amp; AZ340,"")
&amp; IF(F340&lt;&gt;"Not in the game (anymore)",
  IF(V340&lt;&gt;"",", dropMechanic={"&amp;V340&amp;IF(AB340&lt;&gt;"",","&amp;AB340,"")&amp;IF(AH340&lt;&gt;"",","&amp;AH340,"")&amp;IF(AM340&lt;&gt;"",","&amp;AM340,"")&amp;IF(AR340&lt;&gt;"",","&amp;AR340,"")&amp;IF(AW340&lt;&gt;"",","&amp;AW340,"")&amp;"}"
     &amp;IF(OR(W340&lt;&gt;"",AC340&lt;&gt;"",AI340&lt;&gt;"",AN340&lt;&gt;"",AS340&lt;&gt;"",AX340&lt;&gt;"",X340&lt;&gt;"",AD340&lt;&gt;"",AJ340&lt;&gt;"",AO340&lt;&gt;"",AT340&lt;&gt;"",AY340&lt;&gt;""),", dropMechanicDropLocationNames={"
        &amp; IF(OR(W340&lt;&gt;"",AC340&lt;&gt;"",AI340&lt;&gt;"",AN340&lt;&gt;"",AS340&lt;&gt;"",AX340&lt;&gt;""),"['en']={"&amp;IF(W340&lt;&gt;"","'"&amp;W340&amp;"',","'',")&amp;IF(AC340&lt;&gt;"","'"&amp;AC340&amp;"',","'',")&amp;IF(AI340&lt;&gt;"","'"&amp;AI340&amp;"',","'',")&amp;IF(AN340&lt;&gt;"","'"&amp;AN340&amp;"',","'',")&amp;IF(AS340&lt;&gt;"","'"&amp;AS340&amp;"',","'',")&amp;IF(AX340&lt;&gt;"","'"&amp;AX340&amp;"',","'',")&amp;"},","")
        &amp; IF(OR(X340&lt;&gt;"",AD340&lt;&gt;"",AJ340&lt;&gt;"",AO340&lt;&gt;"",AT340&lt;&gt;"",AY340&lt;&gt;""),"['de']={"&amp;IF(X340&lt;&gt;"","'"&amp;X340&amp;"',","'',")&amp;IF(AD340&lt;&gt;"","'"&amp;AD340&amp;"',","'',")&amp;IF(AJ340&lt;&gt;"","'"&amp;AJ340&amp;"',","'',")&amp;IF(AO340&lt;&gt;"","'"&amp;AO340&amp;"',","'',")&amp;IF(AT340&lt;&gt;"","'"&amp;AT340&amp;"',","'',")&amp;IF(AY340&lt;&gt;"","'"&amp;AY340&amp;"',","'',")&amp;"},","")
     &amp; "}",""),"")),""),"")</f>
        <v>, dropMechanic={LIBSETS_DROP_MECHANIC_TRIAL_BOSS}</v>
      </c>
      <c r="BG340" s="21" t="str">
        <f>IF(A340&lt;&gt;"",IF(F340&lt;&gt;"Not in the game (anymore)",
IF(OR(BA340&lt;&gt;"",BB340&lt;&gt;""),", addTooltip={" &amp; IF(BA340&lt;&gt;"","['en']='"&amp; BA340 &amp; "',","")  &amp; IF(AND(BA340&lt;&gt;"",BA340&lt;&gt;BB340), IF(BB340&lt;&gt;"","['de']='"&amp; BB340 &amp; "',",""),"") &amp; "},","")
&amp; "},"
&amp; IF(C340&lt;&gt;"",CONCATENATE(" --",C340," / ",B340,"   [",IF(R340&lt;&gt;"",R340,""),IF(AA340&lt;&gt;"",", "&amp;AA340,""),IF(AG340&lt;&gt;"",", "&amp;AG340,""),IF(AL340&lt;&gt;"",", "&amp;AL340,""),IF(AQ340&lt;&gt;"",", "&amp;AQ340,""),IF(AV340&lt;&gt;"",", "&amp;AV340,""),"]")),""),"")</f>
        <v>}, --Perfect Aegis of Galenwe / Perfekte Ägis von Galenwe   [Cloudrest, Summerset, Summerset]</v>
      </c>
    </row>
    <row r="341" spans="1:59" x14ac:dyDescent="0.25">
      <c r="A341" s="46">
        <v>393</v>
      </c>
      <c r="B341" t="s">
        <v>1263</v>
      </c>
      <c r="C341" t="s">
        <v>1264</v>
      </c>
      <c r="D341" s="3">
        <f>A341</f>
        <v>393</v>
      </c>
      <c r="G341" s="8" t="s">
        <v>1481</v>
      </c>
      <c r="I341" t="s">
        <v>92</v>
      </c>
      <c r="J341" t="s">
        <v>91</v>
      </c>
      <c r="K341">
        <v>364</v>
      </c>
      <c r="L341">
        <v>364</v>
      </c>
      <c r="M341">
        <v>364</v>
      </c>
      <c r="O341" s="65" t="s">
        <v>700</v>
      </c>
      <c r="Q341" s="3">
        <f>IF(AND(G341&lt;&gt;"LIBSETS_SETTYPE_BATTLEGROUND",G341&lt;&gt;"LIBSETS_SETTYPE_SPECIAL"), IF(R341&lt;&gt;"",VLOOKUP(R341,'ESO zone constants'!$D$3:$H$10001,5,FALSE),""),"")</f>
        <v>1051</v>
      </c>
      <c r="R341" t="str">
        <f>IF(AND(O341&lt;&gt;"",NOT(ISERROR(O341))),O341,
IF(AND(P341&lt;&gt;"",ISNUMBER(P341),P341&gt;0,NOT(ISNA(P341))),VLOOKUP(P341,'ESO zone constants'!$A$3:$D$9999,4,FALSE),
IF(AND(K341&lt;&gt;"",K341&gt;0,NOT(ISERROR(K341))),VLOOKUP(K341,'ESO dumped WayshrineInfo'!$K$3:$N$9994,4,FALSE),"")))</f>
        <v>Cloudrest</v>
      </c>
      <c r="T341" s="19" t="str">
        <f>IF(AND(S341&lt;&gt;"",NOT(ISERROR(S341))),S341,IF(Q341&lt;&gt;"",IF(NOT(ISERROR(VLOOKUP(Q341,'ESO Dungeon constants'!$D$3:$H$9999,5,FALSE))),VLOOKUP(Q341,'ESO Dungeon constants'!$D$3:$I$9999,6,FALSE),VLOOKUP(Q341,'ESO zone constants'!$H$3:$K$9987,4,FALSE)),""))</f>
        <v>DLC_SUMMERSET</v>
      </c>
      <c r="U341" s="3" t="str">
        <f>IF(T341&lt;&gt;"",VLOOKUP(T341,'LibSets constants'!$B$4:$C$1003,2,FALSE),"")</f>
        <v>Summerset</v>
      </c>
      <c r="V341" s="33" t="s">
        <v>3337</v>
      </c>
      <c r="Y341" s="65"/>
      <c r="Z341" s="3">
        <f>IF(AND(G341&lt;&gt;"LIBSETS_SETTYPE_BATTLEGROUND",G341&lt;&gt;"LIBSETS_SETTYPE_SPECIAL"),
IF(AND(Y341&lt;&gt;"",ISNUMBER(Y341),NOT(ISNA(Y341))),Y341,
   IF(AND(L341&lt;&gt;"",ISNUMBER(L341),L341&gt;0,NOT(ISNA(L341))),VLOOKUP(L341,'ESO dumped WayshrineInfo'!$K$3:$L$9994,2,FALSE),"")
),"")</f>
        <v>1011</v>
      </c>
      <c r="AA341" t="str">
        <f>IF(AND(Z341&lt;&gt;"",ISNUMBER(Z341),NOT(ISNA(Z341))),VLOOKUP(Z341,'ESO zone constants'!$A$3:$D$9999,4,FALSE),"")</f>
        <v>Summerset</v>
      </c>
      <c r="AC341" s="39"/>
      <c r="AD341" s="39"/>
      <c r="AE341" s="39"/>
      <c r="AF341" s="3">
        <f>IF(AND(G341&lt;&gt;"LIBSETS_SETTYPE_BATTLEGROUND",G341&lt;&gt;"LIBSETS_SETTYPE_SPECIAL"),
IF(AND(AE341&lt;&gt;"",ISNUMBER(AE341),NOT(ISNA(AE341))),AE341,
   IF(AND(M341&lt;&gt;"",ISNUMBER(M341),M341&gt;0,NOT(ISNA(M341))),VLOOKUP(M341,'ESO dumped WayshrineInfo'!$K$3:$L$9994,2,FALSE),"")
),"")</f>
        <v>1011</v>
      </c>
      <c r="AG341" t="str">
        <f>IF(AND(AF341&lt;&gt;"",ISNUMBER(AF341),NOT(ISNA(AF341))),VLOOKUP(AF341,'ESO zone constants'!$A$3:$D$9999,4,FALSE),"")</f>
        <v>Summerset</v>
      </c>
      <c r="AH341" s="44"/>
      <c r="AI341" s="39"/>
      <c r="AJ341" s="39"/>
      <c r="AK341" s="3" t="str">
        <f>IF(AND(G341&lt;&gt;"LIBSETS_SETTYPE_BATTLEGROUND",G341&lt;&gt;"LIBSETS_SETTYPE_SPECIAL"),IF(AL341&lt;&gt;"",VLOOKUP(AL341,'ESO zone constants'!$D$3:$H$4953,5,FALSE),""),"")</f>
        <v/>
      </c>
      <c r="AM341" s="44"/>
      <c r="AN341" s="39"/>
      <c r="AO341" s="39"/>
      <c r="AP341" s="3" t="str">
        <f>IF(AND(G341&lt;&gt;"LIBSETS_SETTYPE_BATTLEGROUND",G341&lt;&gt;"LIBSETS_SETTYPE_SPECIAL"),IF(AQ341&lt;&gt;"",VLOOKUP(AQ341,'ESO zone constants'!$D$3:$H$4953,5,FALSE),""),"")</f>
        <v/>
      </c>
      <c r="AR341" s="44"/>
      <c r="AS341" s="39"/>
      <c r="AT341" s="39"/>
      <c r="AU341" s="3" t="str">
        <f>IF(AND(G341&lt;&gt;"LIBSETS_SETTYPE_BATTLEGROUND",G341&lt;&gt;"LIBSETS_SETTYPE_SPECIAL"),IF(AV341&lt;&gt;"",VLOOKUP(AV341,'ESO zone constants'!$D$3:$H$4953,5,FALSE),""),"")</f>
        <v/>
      </c>
      <c r="AW341" s="44"/>
      <c r="AX341" s="39"/>
      <c r="AY341" s="39"/>
      <c r="AZ341" s="83" t="s">
        <v>2667</v>
      </c>
      <c r="BA341" s="83"/>
      <c r="BB341" s="83"/>
      <c r="BC341" s="21" t="str">
        <f>IF(A341="???","--","")&amp;IF(F341&lt;&gt;"Not in the game (anymore)",IF(A341&lt;&gt;"",CONCATENATE("[",A341,"] = {wayshrines={")&amp;IF(K341&lt;&gt;"",CONCATENATE(K341,","),"")&amp;IF(L341&lt;&gt;"",CONCATENATE(L341,","),"")&amp;IF(M341&lt;&gt;"",CONCATENATE(M341,","),"")&amp;CONCATENATE("}")&amp;IF(VALUE(N341)&gt;0,CONCATENATE(", traitsNeeded=",N341),"")&amp;CONCATENATE(", dlcId=",IF(T341&lt;&gt;"",T341,"DLC_BASE_GAME")),""),"")</f>
        <v>[393] = {wayshrines={364,364,364,}, dlcId=DLC_SUMMERSET</v>
      </c>
      <c r="BD341" s="21" t="str">
        <f>IF(F341&lt;&gt;"Not in the game (anymore)",IF(A341&lt;&gt;"",IF(Q341&lt;&gt;"",CONCATENATE(", zoneIds={",Q341),"")&amp;IF(Z341&lt;&gt;"",CONCATENATE(",",Z341),"")&amp;IF(AF341&lt;&gt;"",CONCATENATE(",",AF341),"")&amp;IF(AK341&lt;&gt;"",CONCATENATE(",",AK341),"")&amp;IF(AP341&lt;&gt;"",CONCATENATE(",",AP341),"")&amp;IF(AU341&lt;&gt;"",CONCATENATE(",",AU341),"")&amp;IF(Q341&lt;&gt;"",CONCATENATE("}",""),"")&amp;IF(OR(I341="true",I341="false",I341&lt;&gt;""), CONCATENATE(", veteran=", I341), ""),""),"")</f>
        <v>, zoneIds={1051,1011,1011}, veteran=true</v>
      </c>
      <c r="BE341" s="21" t="str">
        <f>IF(A341&lt;&gt;"",IF(F341&lt;&gt;"Not in the game (anymore)",IF(A341&lt;&gt;"",", setType="&amp;G341,"")&amp;IF(J341="true",", multiTrialSet=true",""),"")
&amp; IF(AND(H341&lt;&gt;"",ISNUMBER(H341)),", undauntedChestId=" &amp; H341,""),"")</f>
        <v>, setType=LIBSETS_SETTYPE_TRIAL</v>
      </c>
      <c r="BF341" s="21" t="str">
        <f>IF(A341&lt;&gt;"",IF(F341&lt;&gt;"Not in the game (anymore)",IF(AZ341&lt;&gt;"",", isProcSetAllowedInPvP="&amp; AZ341,"")
&amp; IF(F341&lt;&gt;"Not in the game (anymore)",
  IF(V341&lt;&gt;"",", dropMechanic={"&amp;V341&amp;IF(AB341&lt;&gt;"",","&amp;AB341,"")&amp;IF(AH341&lt;&gt;"",","&amp;AH341,"")&amp;IF(AM341&lt;&gt;"",","&amp;AM341,"")&amp;IF(AR341&lt;&gt;"",","&amp;AR341,"")&amp;IF(AW341&lt;&gt;"",","&amp;AW341,"")&amp;"}"
     &amp;IF(OR(W341&lt;&gt;"",AC341&lt;&gt;"",AI341&lt;&gt;"",AN341&lt;&gt;"",AS341&lt;&gt;"",AX341&lt;&gt;"",X341&lt;&gt;"",AD341&lt;&gt;"",AJ341&lt;&gt;"",AO341&lt;&gt;"",AT341&lt;&gt;"",AY341&lt;&gt;""),", dropMechanicDropLocationNames={"
        &amp; IF(OR(W341&lt;&gt;"",AC341&lt;&gt;"",AI341&lt;&gt;"",AN341&lt;&gt;"",AS341&lt;&gt;"",AX341&lt;&gt;""),"['en']={"&amp;IF(W341&lt;&gt;"","'"&amp;W341&amp;"',","'',")&amp;IF(AC341&lt;&gt;"","'"&amp;AC341&amp;"',","'',")&amp;IF(AI341&lt;&gt;"","'"&amp;AI341&amp;"',","'',")&amp;IF(AN341&lt;&gt;"","'"&amp;AN341&amp;"',","'',")&amp;IF(AS341&lt;&gt;"","'"&amp;AS341&amp;"',","'',")&amp;IF(AX341&lt;&gt;"","'"&amp;AX341&amp;"',","'',")&amp;"},","")
        &amp; IF(OR(X341&lt;&gt;"",AD341&lt;&gt;"",AJ341&lt;&gt;"",AO341&lt;&gt;"",AT341&lt;&gt;"",AY341&lt;&gt;""),"['de']={"&amp;IF(X341&lt;&gt;"","'"&amp;X341&amp;"',","'',")&amp;IF(AD341&lt;&gt;"","'"&amp;AD341&amp;"',","'',")&amp;IF(AJ341&lt;&gt;"","'"&amp;AJ341&amp;"',","'',")&amp;IF(AO341&lt;&gt;"","'"&amp;AO341&amp;"',","'',")&amp;IF(AT341&lt;&gt;"","'"&amp;AT341&amp;"',","'',")&amp;IF(AY341&lt;&gt;"","'"&amp;AY341&amp;"',","'',")&amp;"},","")
     &amp; "}",""),"")),""),"")</f>
        <v>, dropMechanic={LIBSETS_DROP_MECHANIC_TRIAL_BOSS}</v>
      </c>
      <c r="BG341" s="21" t="str">
        <f>IF(A341&lt;&gt;"",IF(F341&lt;&gt;"Not in the game (anymore)",
IF(OR(BA341&lt;&gt;"",BB341&lt;&gt;""),", addTooltip={" &amp; IF(BA341&lt;&gt;"","['en']='"&amp; BA341 &amp; "',","")  &amp; IF(AND(BA341&lt;&gt;"",BA341&lt;&gt;BB341), IF(BB341&lt;&gt;"","['de']='"&amp; BB341 &amp; "',",""),"") &amp; "},","")
&amp; "},"
&amp; IF(C341&lt;&gt;"",CONCATENATE(" --",C341," / ",B341,"   [",IF(R341&lt;&gt;"",R341,""),IF(AA341&lt;&gt;"",", "&amp;AA341,""),IF(AG341&lt;&gt;"",", "&amp;AG341,""),IF(AL341&lt;&gt;"",", "&amp;AL341,""),IF(AQ341&lt;&gt;"",", "&amp;AQ341,""),IF(AV341&lt;&gt;"",", "&amp;AV341,""),"]")),""),"")</f>
        <v>}, --Perfect Arms of Relequen / Perfekte Waffen von Relequen   [Cloudrest, Summerset, Summerset]</v>
      </c>
    </row>
    <row r="342" spans="1:59" x14ac:dyDescent="0.25">
      <c r="A342" s="12">
        <v>394</v>
      </c>
      <c r="B342" t="s">
        <v>1265</v>
      </c>
      <c r="C342" t="s">
        <v>1266</v>
      </c>
      <c r="D342" s="3">
        <f>A342</f>
        <v>394</v>
      </c>
      <c r="G342" s="8" t="s">
        <v>1481</v>
      </c>
      <c r="I342" t="s">
        <v>92</v>
      </c>
      <c r="J342" t="s">
        <v>91</v>
      </c>
      <c r="K342">
        <v>364</v>
      </c>
      <c r="L342">
        <v>364</v>
      </c>
      <c r="M342">
        <v>364</v>
      </c>
      <c r="O342" s="65" t="s">
        <v>700</v>
      </c>
      <c r="Q342" s="3">
        <f>IF(AND(G342&lt;&gt;"LIBSETS_SETTYPE_BATTLEGROUND",G342&lt;&gt;"LIBSETS_SETTYPE_SPECIAL"), IF(R342&lt;&gt;"",VLOOKUP(R342,'ESO zone constants'!$D$3:$H$10001,5,FALSE),""),"")</f>
        <v>1051</v>
      </c>
      <c r="R342" t="str">
        <f>IF(AND(O342&lt;&gt;"",NOT(ISERROR(O342))),O342,
IF(AND(P342&lt;&gt;"",ISNUMBER(P342),P342&gt;0,NOT(ISNA(P342))),VLOOKUP(P342,'ESO zone constants'!$A$3:$D$9999,4,FALSE),
IF(AND(K342&lt;&gt;"",K342&gt;0,NOT(ISERROR(K342))),VLOOKUP(K342,'ESO dumped WayshrineInfo'!$K$3:$N$9994,4,FALSE),"")))</f>
        <v>Cloudrest</v>
      </c>
      <c r="T342" s="19" t="str">
        <f>IF(AND(S342&lt;&gt;"",NOT(ISERROR(S342))),S342,IF(Q342&lt;&gt;"",IF(NOT(ISERROR(VLOOKUP(Q342,'ESO Dungeon constants'!$D$3:$H$9999,5,FALSE))),VLOOKUP(Q342,'ESO Dungeon constants'!$D$3:$I$9999,6,FALSE),VLOOKUP(Q342,'ESO zone constants'!$H$3:$K$9987,4,FALSE)),""))</f>
        <v>DLC_SUMMERSET</v>
      </c>
      <c r="U342" s="3" t="str">
        <f>IF(T342&lt;&gt;"",VLOOKUP(T342,'LibSets constants'!$B$4:$C$1003,2,FALSE),"")</f>
        <v>Summerset</v>
      </c>
      <c r="V342" s="33" t="s">
        <v>3337</v>
      </c>
      <c r="Y342" s="65"/>
      <c r="Z342" s="3">
        <f>IF(AND(G342&lt;&gt;"LIBSETS_SETTYPE_BATTLEGROUND",G342&lt;&gt;"LIBSETS_SETTYPE_SPECIAL"),
IF(AND(Y342&lt;&gt;"",ISNUMBER(Y342),NOT(ISNA(Y342))),Y342,
   IF(AND(L342&lt;&gt;"",ISNUMBER(L342),L342&gt;0,NOT(ISNA(L342))),VLOOKUP(L342,'ESO dumped WayshrineInfo'!$K$3:$L$9994,2,FALSE),"")
),"")</f>
        <v>1011</v>
      </c>
      <c r="AA342" t="str">
        <f>IF(AND(Z342&lt;&gt;"",ISNUMBER(Z342),NOT(ISNA(Z342))),VLOOKUP(Z342,'ESO zone constants'!$A$3:$D$9999,4,FALSE),"")</f>
        <v>Summerset</v>
      </c>
      <c r="AC342" s="39"/>
      <c r="AD342" s="39"/>
      <c r="AE342" s="39"/>
      <c r="AF342" s="3">
        <f>IF(AND(G342&lt;&gt;"LIBSETS_SETTYPE_BATTLEGROUND",G342&lt;&gt;"LIBSETS_SETTYPE_SPECIAL"),
IF(AND(AE342&lt;&gt;"",ISNUMBER(AE342),NOT(ISNA(AE342))),AE342,
   IF(AND(M342&lt;&gt;"",ISNUMBER(M342),M342&gt;0,NOT(ISNA(M342))),VLOOKUP(M342,'ESO dumped WayshrineInfo'!$K$3:$L$9994,2,FALSE),"")
),"")</f>
        <v>1011</v>
      </c>
      <c r="AG342" t="str">
        <f>IF(AND(AF342&lt;&gt;"",ISNUMBER(AF342),NOT(ISNA(AF342))),VLOOKUP(AF342,'ESO zone constants'!$A$3:$D$9999,4,FALSE),"")</f>
        <v>Summerset</v>
      </c>
      <c r="AH342" s="44"/>
      <c r="AI342" s="39"/>
      <c r="AJ342" s="39"/>
      <c r="AK342" s="3" t="str">
        <f>IF(AND(G342&lt;&gt;"LIBSETS_SETTYPE_BATTLEGROUND",G342&lt;&gt;"LIBSETS_SETTYPE_SPECIAL"),IF(AL342&lt;&gt;"",VLOOKUP(AL342,'ESO zone constants'!$D$3:$H$4953,5,FALSE),""),"")</f>
        <v/>
      </c>
      <c r="AM342" s="44"/>
      <c r="AN342" s="39"/>
      <c r="AO342" s="39"/>
      <c r="AP342" s="3" t="str">
        <f>IF(AND(G342&lt;&gt;"LIBSETS_SETTYPE_BATTLEGROUND",G342&lt;&gt;"LIBSETS_SETTYPE_SPECIAL"),IF(AQ342&lt;&gt;"",VLOOKUP(AQ342,'ESO zone constants'!$D$3:$H$4953,5,FALSE),""),"")</f>
        <v/>
      </c>
      <c r="AR342" s="44"/>
      <c r="AS342" s="39"/>
      <c r="AT342" s="39"/>
      <c r="AU342" s="3" t="str">
        <f>IF(AND(G342&lt;&gt;"LIBSETS_SETTYPE_BATTLEGROUND",G342&lt;&gt;"LIBSETS_SETTYPE_SPECIAL"),IF(AV342&lt;&gt;"",VLOOKUP(AV342,'ESO zone constants'!$D$3:$H$4953,5,FALSE),""),"")</f>
        <v/>
      </c>
      <c r="AW342" s="44"/>
      <c r="AX342" s="39"/>
      <c r="AY342" s="39"/>
      <c r="AZ342" s="83" t="s">
        <v>2667</v>
      </c>
      <c r="BA342" s="83"/>
      <c r="BB342" s="83"/>
      <c r="BC342" s="21" t="str">
        <f>IF(A342="???","--","")&amp;IF(F342&lt;&gt;"Not in the game (anymore)",IF(A342&lt;&gt;"",CONCATENATE("[",A342,"] = {wayshrines={")&amp;IF(K342&lt;&gt;"",CONCATENATE(K342,","),"")&amp;IF(L342&lt;&gt;"",CONCATENATE(L342,","),"")&amp;IF(M342&lt;&gt;"",CONCATENATE(M342,","),"")&amp;CONCATENATE("}")&amp;IF(VALUE(N342)&gt;0,CONCATENATE(", traitsNeeded=",N342),"")&amp;CONCATENATE(", dlcId=",IF(T342&lt;&gt;"",T342,"DLC_BASE_GAME")),""),"")</f>
        <v>[394] = {wayshrines={364,364,364,}, dlcId=DLC_SUMMERSET</v>
      </c>
      <c r="BD342" s="21" t="str">
        <f>IF(F342&lt;&gt;"Not in the game (anymore)",IF(A342&lt;&gt;"",IF(Q342&lt;&gt;"",CONCATENATE(", zoneIds={",Q342),"")&amp;IF(Z342&lt;&gt;"",CONCATENATE(",",Z342),"")&amp;IF(AF342&lt;&gt;"",CONCATENATE(",",AF342),"")&amp;IF(AK342&lt;&gt;"",CONCATENATE(",",AK342),"")&amp;IF(AP342&lt;&gt;"",CONCATENATE(",",AP342),"")&amp;IF(AU342&lt;&gt;"",CONCATENATE(",",AU342),"")&amp;IF(Q342&lt;&gt;"",CONCATENATE("}",""),"")&amp;IF(OR(I342="true",I342="false",I342&lt;&gt;""), CONCATENATE(", veteran=", I342), ""),""),"")</f>
        <v>, zoneIds={1051,1011,1011}, veteran=true</v>
      </c>
      <c r="BE342" s="21" t="str">
        <f>IF(A342&lt;&gt;"",IF(F342&lt;&gt;"Not in the game (anymore)",IF(A342&lt;&gt;"",", setType="&amp;G342,"")&amp;IF(J342="true",", multiTrialSet=true",""),"")
&amp; IF(AND(H342&lt;&gt;"",ISNUMBER(H342)),", undauntedChestId=" &amp; H342,""),"")</f>
        <v>, setType=LIBSETS_SETTYPE_TRIAL</v>
      </c>
      <c r="BF342" s="21" t="str">
        <f>IF(A342&lt;&gt;"",IF(F342&lt;&gt;"Not in the game (anymore)",IF(AZ342&lt;&gt;"",", isProcSetAllowedInPvP="&amp; AZ342,"")
&amp; IF(F342&lt;&gt;"Not in the game (anymore)",
  IF(V342&lt;&gt;"",", dropMechanic={"&amp;V342&amp;IF(AB342&lt;&gt;"",","&amp;AB342,"")&amp;IF(AH342&lt;&gt;"",","&amp;AH342,"")&amp;IF(AM342&lt;&gt;"",","&amp;AM342,"")&amp;IF(AR342&lt;&gt;"",","&amp;AR342,"")&amp;IF(AW342&lt;&gt;"",","&amp;AW342,"")&amp;"}"
     &amp;IF(OR(W342&lt;&gt;"",AC342&lt;&gt;"",AI342&lt;&gt;"",AN342&lt;&gt;"",AS342&lt;&gt;"",AX342&lt;&gt;"",X342&lt;&gt;"",AD342&lt;&gt;"",AJ342&lt;&gt;"",AO342&lt;&gt;"",AT342&lt;&gt;"",AY342&lt;&gt;""),", dropMechanicDropLocationNames={"
        &amp; IF(OR(W342&lt;&gt;"",AC342&lt;&gt;"",AI342&lt;&gt;"",AN342&lt;&gt;"",AS342&lt;&gt;"",AX342&lt;&gt;""),"['en']={"&amp;IF(W342&lt;&gt;"","'"&amp;W342&amp;"',","'',")&amp;IF(AC342&lt;&gt;"","'"&amp;AC342&amp;"',","'',")&amp;IF(AI342&lt;&gt;"","'"&amp;AI342&amp;"',","'',")&amp;IF(AN342&lt;&gt;"","'"&amp;AN342&amp;"',","'',")&amp;IF(AS342&lt;&gt;"","'"&amp;AS342&amp;"',","'',")&amp;IF(AX342&lt;&gt;"","'"&amp;AX342&amp;"',","'',")&amp;"},","")
        &amp; IF(OR(X342&lt;&gt;"",AD342&lt;&gt;"",AJ342&lt;&gt;"",AO342&lt;&gt;"",AT342&lt;&gt;"",AY342&lt;&gt;""),"['de']={"&amp;IF(X342&lt;&gt;"","'"&amp;X342&amp;"',","'',")&amp;IF(AD342&lt;&gt;"","'"&amp;AD342&amp;"',","'',")&amp;IF(AJ342&lt;&gt;"","'"&amp;AJ342&amp;"',","'',")&amp;IF(AO342&lt;&gt;"","'"&amp;AO342&amp;"',","'',")&amp;IF(AT342&lt;&gt;"","'"&amp;AT342&amp;"',","'',")&amp;IF(AY342&lt;&gt;"","'"&amp;AY342&amp;"',","'',")&amp;"},","")
     &amp; "}",""),"")),""),"")</f>
        <v>, dropMechanic={LIBSETS_DROP_MECHANIC_TRIAL_BOSS}</v>
      </c>
      <c r="BG342" s="21" t="str">
        <f>IF(A342&lt;&gt;"",IF(F342&lt;&gt;"Not in the game (anymore)",
IF(OR(BA342&lt;&gt;"",BB342&lt;&gt;""),", addTooltip={" &amp; IF(BA342&lt;&gt;"","['en']='"&amp; BA342 &amp; "',","")  &amp; IF(AND(BA342&lt;&gt;"",BA342&lt;&gt;BB342), IF(BB342&lt;&gt;"","['de']='"&amp; BB342 &amp; "',",""),"") &amp; "},","")
&amp; "},"
&amp; IF(C342&lt;&gt;"",CONCATENATE(" --",C342," / ",B342,"   [",IF(R342&lt;&gt;"",R342,""),IF(AA342&lt;&gt;"",", "&amp;AA342,""),IF(AG342&lt;&gt;"",", "&amp;AG342,""),IF(AL342&lt;&gt;"",", "&amp;AL342,""),IF(AQ342&lt;&gt;"",", "&amp;AQ342,""),IF(AV342&lt;&gt;"",", "&amp;AV342,""),"]")),""),"")</f>
        <v>}, --Perfect Mantle of Siroria / Perfekter Mantel von Siroria   [Cloudrest, Summerset, Summerset]</v>
      </c>
    </row>
    <row r="343" spans="1:59" x14ac:dyDescent="0.25">
      <c r="A343" s="12">
        <v>395</v>
      </c>
      <c r="B343" t="s">
        <v>1267</v>
      </c>
      <c r="C343" t="s">
        <v>1268</v>
      </c>
      <c r="D343" s="3">
        <f>A343</f>
        <v>395</v>
      </c>
      <c r="G343" s="8" t="s">
        <v>1481</v>
      </c>
      <c r="I343" t="s">
        <v>92</v>
      </c>
      <c r="J343" t="s">
        <v>91</v>
      </c>
      <c r="K343">
        <v>364</v>
      </c>
      <c r="L343">
        <v>364</v>
      </c>
      <c r="M343">
        <v>364</v>
      </c>
      <c r="O343" s="65" t="s">
        <v>700</v>
      </c>
      <c r="Q343" s="3">
        <f>IF(AND(G343&lt;&gt;"LIBSETS_SETTYPE_BATTLEGROUND",G343&lt;&gt;"LIBSETS_SETTYPE_SPECIAL"), IF(R343&lt;&gt;"",VLOOKUP(R343,'ESO zone constants'!$D$3:$H$10001,5,FALSE),""),"")</f>
        <v>1051</v>
      </c>
      <c r="R343" t="str">
        <f>IF(AND(O343&lt;&gt;"",NOT(ISERROR(O343))),O343,
IF(AND(P343&lt;&gt;"",ISNUMBER(P343),P343&gt;0,NOT(ISNA(P343))),VLOOKUP(P343,'ESO zone constants'!$A$3:$D$9999,4,FALSE),
IF(AND(K343&lt;&gt;"",K343&gt;0,NOT(ISERROR(K343))),VLOOKUP(K343,'ESO dumped WayshrineInfo'!$K$3:$N$9994,4,FALSE),"")))</f>
        <v>Cloudrest</v>
      </c>
      <c r="T343" s="19" t="str">
        <f>IF(AND(S343&lt;&gt;"",NOT(ISERROR(S343))),S343,IF(Q343&lt;&gt;"",IF(NOT(ISERROR(VLOOKUP(Q343,'ESO Dungeon constants'!$D$3:$H$9999,5,FALSE))),VLOOKUP(Q343,'ESO Dungeon constants'!$D$3:$I$9999,6,FALSE),VLOOKUP(Q343,'ESO zone constants'!$H$3:$K$9987,4,FALSE)),""))</f>
        <v>DLC_SUMMERSET</v>
      </c>
      <c r="U343" s="3" t="str">
        <f>IF(T343&lt;&gt;"",VLOOKUP(T343,'LibSets constants'!$B$4:$C$1003,2,FALSE),"")</f>
        <v>Summerset</v>
      </c>
      <c r="V343" s="33" t="s">
        <v>3337</v>
      </c>
      <c r="Y343" s="65"/>
      <c r="Z343" s="3">
        <f>IF(AND(G343&lt;&gt;"LIBSETS_SETTYPE_BATTLEGROUND",G343&lt;&gt;"LIBSETS_SETTYPE_SPECIAL"),
IF(AND(Y343&lt;&gt;"",ISNUMBER(Y343),NOT(ISNA(Y343))),Y343,
   IF(AND(L343&lt;&gt;"",ISNUMBER(L343),L343&gt;0,NOT(ISNA(L343))),VLOOKUP(L343,'ESO dumped WayshrineInfo'!$K$3:$L$9994,2,FALSE),"")
),"")</f>
        <v>1011</v>
      </c>
      <c r="AA343" t="str">
        <f>IF(AND(Z343&lt;&gt;"",ISNUMBER(Z343),NOT(ISNA(Z343))),VLOOKUP(Z343,'ESO zone constants'!$A$3:$D$9999,4,FALSE),"")</f>
        <v>Summerset</v>
      </c>
      <c r="AC343" s="39"/>
      <c r="AD343" s="39"/>
      <c r="AE343" s="39"/>
      <c r="AF343" s="3">
        <f>IF(AND(G343&lt;&gt;"LIBSETS_SETTYPE_BATTLEGROUND",G343&lt;&gt;"LIBSETS_SETTYPE_SPECIAL"),
IF(AND(AE343&lt;&gt;"",ISNUMBER(AE343),NOT(ISNA(AE343))),AE343,
   IF(AND(M343&lt;&gt;"",ISNUMBER(M343),M343&gt;0,NOT(ISNA(M343))),VLOOKUP(M343,'ESO dumped WayshrineInfo'!$K$3:$L$9994,2,FALSE),"")
),"")</f>
        <v>1011</v>
      </c>
      <c r="AG343" t="str">
        <f>IF(AND(AF343&lt;&gt;"",ISNUMBER(AF343),NOT(ISNA(AF343))),VLOOKUP(AF343,'ESO zone constants'!$A$3:$D$9999,4,FALSE),"")</f>
        <v>Summerset</v>
      </c>
      <c r="AH343" s="44"/>
      <c r="AI343" s="39"/>
      <c r="AJ343" s="39"/>
      <c r="AK343" s="3" t="str">
        <f>IF(AND(G343&lt;&gt;"LIBSETS_SETTYPE_BATTLEGROUND",G343&lt;&gt;"LIBSETS_SETTYPE_SPECIAL"),IF(AL343&lt;&gt;"",VLOOKUP(AL343,'ESO zone constants'!$D$3:$H$4953,5,FALSE),""),"")</f>
        <v/>
      </c>
      <c r="AM343" s="44"/>
      <c r="AN343" s="39"/>
      <c r="AO343" s="39"/>
      <c r="AP343" s="3" t="str">
        <f>IF(AND(G343&lt;&gt;"LIBSETS_SETTYPE_BATTLEGROUND",G343&lt;&gt;"LIBSETS_SETTYPE_SPECIAL"),IF(AQ343&lt;&gt;"",VLOOKUP(AQ343,'ESO zone constants'!$D$3:$H$4953,5,FALSE),""),"")</f>
        <v/>
      </c>
      <c r="AR343" s="44"/>
      <c r="AS343" s="39"/>
      <c r="AT343" s="39"/>
      <c r="AU343" s="3" t="str">
        <f>IF(AND(G343&lt;&gt;"LIBSETS_SETTYPE_BATTLEGROUND",G343&lt;&gt;"LIBSETS_SETTYPE_SPECIAL"),IF(AV343&lt;&gt;"",VLOOKUP(AV343,'ESO zone constants'!$D$3:$H$4953,5,FALSE),""),"")</f>
        <v/>
      </c>
      <c r="AW343" s="44"/>
      <c r="AX343" s="39"/>
      <c r="AY343" s="39"/>
      <c r="AZ343" s="83" t="s">
        <v>2667</v>
      </c>
      <c r="BA343" s="83"/>
      <c r="BB343" s="83"/>
      <c r="BC343" s="21" t="str">
        <f>IF(A343="???","--","")&amp;IF(F343&lt;&gt;"Not in the game (anymore)",IF(A343&lt;&gt;"",CONCATENATE("[",A343,"] = {wayshrines={")&amp;IF(K343&lt;&gt;"",CONCATENATE(K343,","),"")&amp;IF(L343&lt;&gt;"",CONCATENATE(L343,","),"")&amp;IF(M343&lt;&gt;"",CONCATENATE(M343,","),"")&amp;CONCATENATE("}")&amp;IF(VALUE(N343)&gt;0,CONCATENATE(", traitsNeeded=",N343),"")&amp;CONCATENATE(", dlcId=",IF(T343&lt;&gt;"",T343,"DLC_BASE_GAME")),""),"")</f>
        <v>[395] = {wayshrines={364,364,364,}, dlcId=DLC_SUMMERSET</v>
      </c>
      <c r="BD343" s="21" t="str">
        <f>IF(F343&lt;&gt;"Not in the game (anymore)",IF(A343&lt;&gt;"",IF(Q343&lt;&gt;"",CONCATENATE(", zoneIds={",Q343),"")&amp;IF(Z343&lt;&gt;"",CONCATENATE(",",Z343),"")&amp;IF(AF343&lt;&gt;"",CONCATENATE(",",AF343),"")&amp;IF(AK343&lt;&gt;"",CONCATENATE(",",AK343),"")&amp;IF(AP343&lt;&gt;"",CONCATENATE(",",AP343),"")&amp;IF(AU343&lt;&gt;"",CONCATENATE(",",AU343),"")&amp;IF(Q343&lt;&gt;"",CONCATENATE("}",""),"")&amp;IF(OR(I343="true",I343="false",I343&lt;&gt;""), CONCATENATE(", veteran=", I343), ""),""),"")</f>
        <v>, zoneIds={1051,1011,1011}, veteran=true</v>
      </c>
      <c r="BE343" s="21" t="str">
        <f>IF(A343&lt;&gt;"",IF(F343&lt;&gt;"Not in the game (anymore)",IF(A343&lt;&gt;"",", setType="&amp;G343,"")&amp;IF(J343="true",", multiTrialSet=true",""),"")
&amp; IF(AND(H343&lt;&gt;"",ISNUMBER(H343)),", undauntedChestId=" &amp; H343,""),"")</f>
        <v>, setType=LIBSETS_SETTYPE_TRIAL</v>
      </c>
      <c r="BF343" s="21" t="str">
        <f>IF(A343&lt;&gt;"",IF(F343&lt;&gt;"Not in the game (anymore)",IF(AZ343&lt;&gt;"",", isProcSetAllowedInPvP="&amp; AZ343,"")
&amp; IF(F343&lt;&gt;"Not in the game (anymore)",
  IF(V343&lt;&gt;"",", dropMechanic={"&amp;V343&amp;IF(AB343&lt;&gt;"",","&amp;AB343,"")&amp;IF(AH343&lt;&gt;"",","&amp;AH343,"")&amp;IF(AM343&lt;&gt;"",","&amp;AM343,"")&amp;IF(AR343&lt;&gt;"",","&amp;AR343,"")&amp;IF(AW343&lt;&gt;"",","&amp;AW343,"")&amp;"}"
     &amp;IF(OR(W343&lt;&gt;"",AC343&lt;&gt;"",AI343&lt;&gt;"",AN343&lt;&gt;"",AS343&lt;&gt;"",AX343&lt;&gt;"",X343&lt;&gt;"",AD343&lt;&gt;"",AJ343&lt;&gt;"",AO343&lt;&gt;"",AT343&lt;&gt;"",AY343&lt;&gt;""),", dropMechanicDropLocationNames={"
        &amp; IF(OR(W343&lt;&gt;"",AC343&lt;&gt;"",AI343&lt;&gt;"",AN343&lt;&gt;"",AS343&lt;&gt;"",AX343&lt;&gt;""),"['en']={"&amp;IF(W343&lt;&gt;"","'"&amp;W343&amp;"',","'',")&amp;IF(AC343&lt;&gt;"","'"&amp;AC343&amp;"',","'',")&amp;IF(AI343&lt;&gt;"","'"&amp;AI343&amp;"',","'',")&amp;IF(AN343&lt;&gt;"","'"&amp;AN343&amp;"',","'',")&amp;IF(AS343&lt;&gt;"","'"&amp;AS343&amp;"',","'',")&amp;IF(AX343&lt;&gt;"","'"&amp;AX343&amp;"',","'',")&amp;"},","")
        &amp; IF(OR(X343&lt;&gt;"",AD343&lt;&gt;"",AJ343&lt;&gt;"",AO343&lt;&gt;"",AT343&lt;&gt;"",AY343&lt;&gt;""),"['de']={"&amp;IF(X343&lt;&gt;"","'"&amp;X343&amp;"',","'',")&amp;IF(AD343&lt;&gt;"","'"&amp;AD343&amp;"',","'',")&amp;IF(AJ343&lt;&gt;"","'"&amp;AJ343&amp;"',","'',")&amp;IF(AO343&lt;&gt;"","'"&amp;AO343&amp;"',","'',")&amp;IF(AT343&lt;&gt;"","'"&amp;AT343&amp;"',","'',")&amp;IF(AY343&lt;&gt;"","'"&amp;AY343&amp;"',","'',")&amp;"},","")
     &amp; "}",""),"")),""),"")</f>
        <v>, dropMechanic={LIBSETS_DROP_MECHANIC_TRIAL_BOSS}</v>
      </c>
      <c r="BG343" s="21" t="str">
        <f>IF(A343&lt;&gt;"",IF(F343&lt;&gt;"Not in the game (anymore)",
IF(OR(BA343&lt;&gt;"",BB343&lt;&gt;""),", addTooltip={" &amp; IF(BA343&lt;&gt;"","['en']='"&amp; BA343 &amp; "',","")  &amp; IF(AND(BA343&lt;&gt;"",BA343&lt;&gt;BB343), IF(BB343&lt;&gt;"","['de']='"&amp; BB343 &amp; "',",""),"") &amp; "},","")
&amp; "},"
&amp; IF(C343&lt;&gt;"",CONCATENATE(" --",C343," / ",B343,"   [",IF(R343&lt;&gt;"",R343,""),IF(AA343&lt;&gt;"",", "&amp;AA343,""),IF(AG343&lt;&gt;"",", "&amp;AG343,""),IF(AL343&lt;&gt;"",", "&amp;AL343,""),IF(AQ343&lt;&gt;"",", "&amp;AQ343,""),IF(AV343&lt;&gt;"",", "&amp;AV343,""),"]")),""),"")</f>
        <v>}, --Perfect Vestment of Olorime / Perfekte Gewandung von Olorime   [Cloudrest, Summerset, Summerset]</v>
      </c>
    </row>
    <row r="344" spans="1:59" x14ac:dyDescent="0.25">
      <c r="A344" s="5">
        <v>397</v>
      </c>
      <c r="B344" t="s">
        <v>0</v>
      </c>
      <c r="C344" t="s">
        <v>0</v>
      </c>
      <c r="D344" s="3">
        <f>A344</f>
        <v>397</v>
      </c>
      <c r="G344" s="8" t="s">
        <v>1479</v>
      </c>
      <c r="H344" s="93">
        <v>3</v>
      </c>
      <c r="I344" t="s">
        <v>1466</v>
      </c>
      <c r="J344" t="s">
        <v>91</v>
      </c>
      <c r="K344">
        <v>370</v>
      </c>
      <c r="L344">
        <v>370</v>
      </c>
      <c r="M344">
        <v>370</v>
      </c>
      <c r="O344" s="65" t="s">
        <v>41</v>
      </c>
      <c r="Q344" s="3">
        <f>IF(AND(G344&lt;&gt;"LIBSETS_SETTYPE_BATTLEGROUND",G344&lt;&gt;"LIBSETS_SETTYPE_SPECIAL"), IF(R344&lt;&gt;"",VLOOKUP(R344,'ESO zone constants'!$D$3:$H$10001,5,FALSE),""),"")</f>
        <v>1055</v>
      </c>
      <c r="R344" t="str">
        <f>IF(AND(O344&lt;&gt;"",NOT(ISERROR(O344))),O344,
IF(AND(P344&lt;&gt;"",ISNUMBER(P344),P344&gt;0,NOT(ISNA(P344))),VLOOKUP(P344,'ESO zone constants'!$A$3:$D$9999,4,FALSE),
IF(AND(K344&lt;&gt;"",K344&gt;0,NOT(ISERROR(K344))),VLOOKUP(K344,'ESO dumped WayshrineInfo'!$K$3:$N$9994,4,FALSE),"")))</f>
        <v>March of Sacrifices</v>
      </c>
      <c r="T344" s="19" t="str">
        <f>IF(AND(S344&lt;&gt;"",NOT(ISERROR(S344))),S344,IF(Q344&lt;&gt;"",IF(NOT(ISERROR(VLOOKUP(Q344,'ESO Dungeon constants'!$D$3:$H$9999,5,FALSE))),VLOOKUP(Q344,'ESO Dungeon constants'!$D$3:$I$9999,6,FALSE),VLOOKUP(Q344,'ESO zone constants'!$H$3:$K$9987,4,FALSE)),""))</f>
        <v>DLC_WOLFHUNTER</v>
      </c>
      <c r="U344" s="3" t="str">
        <f>IF(T344&lt;&gt;"",VLOOKUP(T344,'LibSets constants'!$B$4:$C$1003,2,FALSE),"")</f>
        <v>Wolfhunter</v>
      </c>
      <c r="V344" s="33" t="s">
        <v>1544</v>
      </c>
      <c r="W344" s="3" t="s">
        <v>0</v>
      </c>
      <c r="X344" s="3" t="s">
        <v>0</v>
      </c>
      <c r="Y344" s="65"/>
      <c r="Z344" s="3">
        <f>IF(AND(G344&lt;&gt;"LIBSETS_SETTYPE_BATTLEGROUND",G344&lt;&gt;"LIBSETS_SETTYPE_SPECIAL"),
IF(AND(Y344&lt;&gt;"",ISNUMBER(Y344),NOT(ISNA(Y344))),Y344,
   IF(AND(L344&lt;&gt;"",ISNUMBER(L344),L344&gt;0,NOT(ISNA(L344))),VLOOKUP(L344,'ESO dumped WayshrineInfo'!$K$3:$L$9994,2,FALSE),"")
),"")</f>
        <v>108</v>
      </c>
      <c r="AA344" t="str">
        <f>IF(AND(Z344&lt;&gt;"",ISNUMBER(Z344),NOT(ISNA(Z344))),VLOOKUP(Z344,'ESO zone constants'!$A$3:$D$9999,4,FALSE),"")</f>
        <v>Greenshade</v>
      </c>
      <c r="AC344" s="39"/>
      <c r="AD344" s="39"/>
      <c r="AE344" s="39"/>
      <c r="AF344" s="3">
        <f>IF(AND(G344&lt;&gt;"LIBSETS_SETTYPE_BATTLEGROUND",G344&lt;&gt;"LIBSETS_SETTYPE_SPECIAL"),
IF(AND(AE344&lt;&gt;"",ISNUMBER(AE344),NOT(ISNA(AE344))),AE344,
   IF(AND(M344&lt;&gt;"",ISNUMBER(M344),M344&gt;0,NOT(ISNA(M344))),VLOOKUP(M344,'ESO dumped WayshrineInfo'!$K$3:$L$9994,2,FALSE),"")
),"")</f>
        <v>108</v>
      </c>
      <c r="AG344" t="str">
        <f>IF(AND(AF344&lt;&gt;"",ISNUMBER(AF344),NOT(ISNA(AF344))),VLOOKUP(AF344,'ESO zone constants'!$A$3:$D$9999,4,FALSE),"")</f>
        <v>Greenshade</v>
      </c>
      <c r="AH344" s="44"/>
      <c r="AI344" s="39"/>
      <c r="AJ344" s="39"/>
      <c r="AK344" s="3" t="str">
        <f>IF(AND(G344&lt;&gt;"LIBSETS_SETTYPE_BATTLEGROUND",G344&lt;&gt;"LIBSETS_SETTYPE_SPECIAL"),IF(AL344&lt;&gt;"",VLOOKUP(AL344,'ESO zone constants'!$D$3:$H$4953,5,FALSE),""),"")</f>
        <v/>
      </c>
      <c r="AM344" s="44"/>
      <c r="AN344" s="39"/>
      <c r="AO344" s="39"/>
      <c r="AP344" s="3" t="str">
        <f>IF(AND(G344&lt;&gt;"LIBSETS_SETTYPE_BATTLEGROUND",G344&lt;&gt;"LIBSETS_SETTYPE_SPECIAL"),IF(AQ344&lt;&gt;"",VLOOKUP(AQ344,'ESO zone constants'!$D$3:$H$4953,5,FALSE),""),"")</f>
        <v/>
      </c>
      <c r="AR344" s="44"/>
      <c r="AS344" s="39"/>
      <c r="AT344" s="39"/>
      <c r="AU344" s="3" t="str">
        <f>IF(AND(G344&lt;&gt;"LIBSETS_SETTYPE_BATTLEGROUND",G344&lt;&gt;"LIBSETS_SETTYPE_SPECIAL"),IF(AV344&lt;&gt;"",VLOOKUP(AV344,'ESO zone constants'!$D$3:$H$4953,5,FALSE),""),"")</f>
        <v/>
      </c>
      <c r="AW344" s="44"/>
      <c r="AX344" s="39"/>
      <c r="AY344" s="43"/>
      <c r="AZ344" s="83" t="s">
        <v>2667</v>
      </c>
      <c r="BA344" s="83"/>
      <c r="BB344" s="83"/>
      <c r="BC344" s="21" t="str">
        <f>IF(A344="???","--","")&amp;IF(F344&lt;&gt;"Not in the game (anymore)",IF(A344&lt;&gt;"",CONCATENATE("[",A344,"] = {wayshrines={")&amp;IF(K344&lt;&gt;"",CONCATENATE(K344,","),"")&amp;IF(L344&lt;&gt;"",CONCATENATE(L344,","),"")&amp;IF(M344&lt;&gt;"",CONCATENATE(M344,","),"")&amp;CONCATENATE("}")&amp;IF(VALUE(N344)&gt;0,CONCATENATE(", traitsNeeded=",N344),"")&amp;CONCATENATE(", dlcId=",IF(T344&lt;&gt;"",T344,"DLC_BASE_GAME")),""),"")</f>
        <v>[397] = {wayshrines={370,370,370,}, dlcId=DLC_WOLFHUNTER</v>
      </c>
      <c r="BD344" s="21" t="str">
        <f>IF(F344&lt;&gt;"Not in the game (anymore)",IF(A344&lt;&gt;"",IF(Q344&lt;&gt;"",CONCATENATE(", zoneIds={",Q344),"")&amp;IF(Z344&lt;&gt;"",CONCATENATE(",",Z344),"")&amp;IF(AF344&lt;&gt;"",CONCATENATE(",",AF344),"")&amp;IF(AK344&lt;&gt;"",CONCATENATE(",",AK344),"")&amp;IF(AP344&lt;&gt;"",CONCATENATE(",",AP344),"")&amp;IF(AU344&lt;&gt;"",CONCATENATE(",",AU344),"")&amp;IF(Q344&lt;&gt;"",CONCATENATE("}",""),"")&amp;IF(OR(I344="true",I344="false",I344&lt;&gt;""), CONCATENATE(", veteran=", I344), ""),""),"")</f>
        <v>, zoneIds={1055,108,108}, veteran={[EQUIP_TYPE_HEAD]=true, [EQUIP_TYPE_SHOULDERS]=false}</v>
      </c>
      <c r="BE344" s="21" t="str">
        <f>IF(A344&lt;&gt;"",IF(F344&lt;&gt;"Not in the game (anymore)",IF(A344&lt;&gt;"",", setType="&amp;G344,"")&amp;IF(J344="true",", multiTrialSet=true",""),"")
&amp; IF(AND(H344&lt;&gt;"",ISNUMBER(H344)),", undauntedChestId=" &amp; H344,""),"")</f>
        <v>, setType=LIBSETS_SETTYPE_MONSTER, undauntedChestId=3</v>
      </c>
      <c r="BF344" s="21" t="str">
        <f>IF(A344&lt;&gt;"",IF(F344&lt;&gt;"Not in the game (anymore)",IF(AZ344&lt;&gt;"",", isProcSetAllowedInPvP="&amp; AZ344,"")
&amp; IF(F344&lt;&gt;"Not in the game (anymore)",
  IF(V344&lt;&gt;"",", dropMechanic={"&amp;V344&amp;IF(AB344&lt;&gt;"",","&amp;AB344,"")&amp;IF(AH344&lt;&gt;"",","&amp;AH344,"")&amp;IF(AM344&lt;&gt;"",","&amp;AM344,"")&amp;IF(AR344&lt;&gt;"",","&amp;AR344,"")&amp;IF(AW344&lt;&gt;"",","&amp;AW344,"")&amp;"}"
     &amp;IF(OR(W344&lt;&gt;"",AC344&lt;&gt;"",AI344&lt;&gt;"",AN344&lt;&gt;"",AS344&lt;&gt;"",AX344&lt;&gt;"",X344&lt;&gt;"",AD344&lt;&gt;"",AJ344&lt;&gt;"",AO344&lt;&gt;"",AT344&lt;&gt;"",AY344&lt;&gt;""),", dropMechanicDropLocationNames={"
        &amp; IF(OR(W344&lt;&gt;"",AC344&lt;&gt;"",AI344&lt;&gt;"",AN344&lt;&gt;"",AS344&lt;&gt;"",AX344&lt;&gt;""),"['en']={"&amp;IF(W344&lt;&gt;"","'"&amp;W344&amp;"',","'',")&amp;IF(AC344&lt;&gt;"","'"&amp;AC344&amp;"',","'',")&amp;IF(AI344&lt;&gt;"","'"&amp;AI344&amp;"',","'',")&amp;IF(AN344&lt;&gt;"","'"&amp;AN344&amp;"',","'',")&amp;IF(AS344&lt;&gt;"","'"&amp;AS344&amp;"',","'',")&amp;IF(AX344&lt;&gt;"","'"&amp;AX344&amp;"',","'',")&amp;"},","")
        &amp; IF(OR(X344&lt;&gt;"",AD344&lt;&gt;"",AJ344&lt;&gt;"",AO344&lt;&gt;"",AT344&lt;&gt;"",AY344&lt;&gt;""),"['de']={"&amp;IF(X344&lt;&gt;"","'"&amp;X344&amp;"',","'',")&amp;IF(AD344&lt;&gt;"","'"&amp;AD344&amp;"',","'',")&amp;IF(AJ344&lt;&gt;"","'"&amp;AJ344&amp;"',","'',")&amp;IF(AO344&lt;&gt;"","'"&amp;AO344&amp;"',","'',")&amp;IF(AT344&lt;&gt;"","'"&amp;AT344&amp;"',","'',")&amp;IF(AY344&lt;&gt;"","'"&amp;AY344&amp;"',","'',")&amp;"},","")
     &amp; "}",""),"")),""),"")</f>
        <v>, dropMechanic={LIBSETS_DROP_MECHANIC_MONSTER_NAME}, dropMechanicDropLocationNames={['en']={'Balorgh','','','','','',},['de']={'Balorgh','','','','','',},}</v>
      </c>
      <c r="BG344" s="21" t="str">
        <f>IF(A344&lt;&gt;"",IF(F344&lt;&gt;"Not in the game (anymore)",
IF(OR(BA344&lt;&gt;"",BB344&lt;&gt;""),", addTooltip={" &amp; IF(BA344&lt;&gt;"","['en']='"&amp; BA344 &amp; "',","")  &amp; IF(AND(BA344&lt;&gt;"",BA344&lt;&gt;BB344), IF(BB344&lt;&gt;"","['de']='"&amp; BB344 &amp; "',",""),"") &amp; "},","")
&amp; "},"
&amp; IF(C344&lt;&gt;"",CONCATENATE(" --",C344," / ",B344,"   [",IF(R344&lt;&gt;"",R344,""),IF(AA344&lt;&gt;"",", "&amp;AA344,""),IF(AG344&lt;&gt;"",", "&amp;AG344,""),IF(AL344&lt;&gt;"",", "&amp;AL344,""),IF(AQ344&lt;&gt;"",", "&amp;AQ344,""),IF(AV344&lt;&gt;"",", "&amp;AV344,""),"]")),""),"")</f>
        <v>}, --Balorgh / Balorgh   [March of Sacrifices, Greenshade, Greenshade]</v>
      </c>
    </row>
    <row r="345" spans="1:59" x14ac:dyDescent="0.25">
      <c r="A345" s="5">
        <v>398</v>
      </c>
      <c r="B345" t="s">
        <v>33</v>
      </c>
      <c r="C345" t="s">
        <v>33</v>
      </c>
      <c r="D345" s="3">
        <f>A345</f>
        <v>398</v>
      </c>
      <c r="G345" s="8" t="s">
        <v>1479</v>
      </c>
      <c r="H345" s="93">
        <v>3</v>
      </c>
      <c r="I345" t="s">
        <v>1466</v>
      </c>
      <c r="J345" t="s">
        <v>91</v>
      </c>
      <c r="K345">
        <v>371</v>
      </c>
      <c r="L345">
        <v>371</v>
      </c>
      <c r="M345">
        <v>371</v>
      </c>
      <c r="O345" s="65" t="s">
        <v>73</v>
      </c>
      <c r="Q345" s="3">
        <f>IF(AND(G345&lt;&gt;"LIBSETS_SETTYPE_BATTLEGROUND",G345&lt;&gt;"LIBSETS_SETTYPE_SPECIAL"), IF(R345&lt;&gt;"",VLOOKUP(R345,'ESO zone constants'!$D$3:$H$10001,5,FALSE),""),"")</f>
        <v>1052</v>
      </c>
      <c r="R345" t="str">
        <f>IF(AND(O345&lt;&gt;"",NOT(ISERROR(O345))),O345,
IF(AND(P345&lt;&gt;"",ISNUMBER(P345),P345&gt;0,NOT(ISNA(P345))),VLOOKUP(P345,'ESO zone constants'!$A$3:$D$9999,4,FALSE),
IF(AND(K345&lt;&gt;"",K345&gt;0,NOT(ISERROR(K345))),VLOOKUP(K345,'ESO dumped WayshrineInfo'!$K$3:$N$9994,4,FALSE),"")))</f>
        <v>Moon Hunter Keep</v>
      </c>
      <c r="T345" s="19" t="str">
        <f>IF(AND(S345&lt;&gt;"",NOT(ISERROR(S345))),S345,IF(Q345&lt;&gt;"",IF(NOT(ISERROR(VLOOKUP(Q345,'ESO Dungeon constants'!$D$3:$H$9999,5,FALSE))),VLOOKUP(Q345,'ESO Dungeon constants'!$D$3:$I$9999,6,FALSE),VLOOKUP(Q345,'ESO zone constants'!$H$3:$K$9987,4,FALSE)),""))</f>
        <v>DLC_WOLFHUNTER</v>
      </c>
      <c r="U345" s="3" t="str">
        <f>IF(T345&lt;&gt;"",VLOOKUP(T345,'LibSets constants'!$B$4:$C$1003,2,FALSE),"")</f>
        <v>Wolfhunter</v>
      </c>
      <c r="V345" s="33" t="s">
        <v>1544</v>
      </c>
      <c r="W345" s="3" t="s">
        <v>33</v>
      </c>
      <c r="X345" s="3" t="s">
        <v>33</v>
      </c>
      <c r="Y345" s="65"/>
      <c r="Z345" s="3">
        <f>IF(AND(G345&lt;&gt;"LIBSETS_SETTYPE_BATTLEGROUND",G345&lt;&gt;"LIBSETS_SETTYPE_SPECIAL"),
IF(AND(Y345&lt;&gt;"",ISNUMBER(Y345),NOT(ISNA(Y345))),Y345,
   IF(AND(L345&lt;&gt;"",ISNUMBER(L345),L345&gt;0,NOT(ISNA(L345))),VLOOKUP(L345,'ESO dumped WayshrineInfo'!$K$3:$L$9994,2,FALSE),"")
),"")</f>
        <v>382</v>
      </c>
      <c r="AA345" t="str">
        <f>IF(AND(Z345&lt;&gt;"",ISNUMBER(Z345),NOT(ISNA(Z345))),VLOOKUP(Z345,'ESO zone constants'!$A$3:$D$9999,4,FALSE),"")</f>
        <v>Reaper's March</v>
      </c>
      <c r="AC345" s="39"/>
      <c r="AD345" s="39"/>
      <c r="AE345" s="39"/>
      <c r="AF345" s="3">
        <f>IF(AND(G345&lt;&gt;"LIBSETS_SETTYPE_BATTLEGROUND",G345&lt;&gt;"LIBSETS_SETTYPE_SPECIAL"),
IF(AND(AE345&lt;&gt;"",ISNUMBER(AE345),NOT(ISNA(AE345))),AE345,
   IF(AND(M345&lt;&gt;"",ISNUMBER(M345),M345&gt;0,NOT(ISNA(M345))),VLOOKUP(M345,'ESO dumped WayshrineInfo'!$K$3:$L$9994,2,FALSE),"")
),"")</f>
        <v>382</v>
      </c>
      <c r="AG345" t="str">
        <f>IF(AND(AF345&lt;&gt;"",ISNUMBER(AF345),NOT(ISNA(AF345))),VLOOKUP(AF345,'ESO zone constants'!$A$3:$D$9999,4,FALSE),"")</f>
        <v>Reaper's March</v>
      </c>
      <c r="AH345" s="44"/>
      <c r="AI345" s="39"/>
      <c r="AJ345" s="39"/>
      <c r="AK345" s="3" t="str">
        <f>IF(AND(G345&lt;&gt;"LIBSETS_SETTYPE_BATTLEGROUND",G345&lt;&gt;"LIBSETS_SETTYPE_SPECIAL"),IF(AL345&lt;&gt;"",VLOOKUP(AL345,'ESO zone constants'!$D$3:$H$4953,5,FALSE),""),"")</f>
        <v/>
      </c>
      <c r="AM345" s="44"/>
      <c r="AN345" s="39"/>
      <c r="AO345" s="39"/>
      <c r="AP345" s="3" t="str">
        <f>IF(AND(G345&lt;&gt;"LIBSETS_SETTYPE_BATTLEGROUND",G345&lt;&gt;"LIBSETS_SETTYPE_SPECIAL"),IF(AQ345&lt;&gt;"",VLOOKUP(AQ345,'ESO zone constants'!$D$3:$H$4953,5,FALSE),""),"")</f>
        <v/>
      </c>
      <c r="AR345" s="44"/>
      <c r="AS345" s="39"/>
      <c r="AT345" s="39"/>
      <c r="AU345" s="3" t="str">
        <f>IF(AND(G345&lt;&gt;"LIBSETS_SETTYPE_BATTLEGROUND",G345&lt;&gt;"LIBSETS_SETTYPE_SPECIAL"),IF(AV345&lt;&gt;"",VLOOKUP(AV345,'ESO zone constants'!$D$3:$H$4953,5,FALSE),""),"")</f>
        <v/>
      </c>
      <c r="AW345" s="44"/>
      <c r="AX345" s="39"/>
      <c r="AY345" s="43"/>
      <c r="AZ345" s="83" t="s">
        <v>2667</v>
      </c>
      <c r="BA345" s="83"/>
      <c r="BB345" s="83"/>
      <c r="BC345" s="21" t="str">
        <f>IF(A345="???","--","")&amp;IF(F345&lt;&gt;"Not in the game (anymore)",IF(A345&lt;&gt;"",CONCATENATE("[",A345,"] = {wayshrines={")&amp;IF(K345&lt;&gt;"",CONCATENATE(K345,","),"")&amp;IF(L345&lt;&gt;"",CONCATENATE(L345,","),"")&amp;IF(M345&lt;&gt;"",CONCATENATE(M345,","),"")&amp;CONCATENATE("}")&amp;IF(VALUE(N345)&gt;0,CONCATENATE(", traitsNeeded=",N345),"")&amp;CONCATENATE(", dlcId=",IF(T345&lt;&gt;"",T345,"DLC_BASE_GAME")),""),"")</f>
        <v>[398] = {wayshrines={371,371,371,}, dlcId=DLC_WOLFHUNTER</v>
      </c>
      <c r="BD345" s="21" t="str">
        <f>IF(F345&lt;&gt;"Not in the game (anymore)",IF(A345&lt;&gt;"",IF(Q345&lt;&gt;"",CONCATENATE(", zoneIds={",Q345),"")&amp;IF(Z345&lt;&gt;"",CONCATENATE(",",Z345),"")&amp;IF(AF345&lt;&gt;"",CONCATENATE(",",AF345),"")&amp;IF(AK345&lt;&gt;"",CONCATENATE(",",AK345),"")&amp;IF(AP345&lt;&gt;"",CONCATENATE(",",AP345),"")&amp;IF(AU345&lt;&gt;"",CONCATENATE(",",AU345),"")&amp;IF(Q345&lt;&gt;"",CONCATENATE("}",""),"")&amp;IF(OR(I345="true",I345="false",I345&lt;&gt;""), CONCATENATE(", veteran=", I345), ""),""),"")</f>
        <v>, zoneIds={1052,382,382}, veteran={[EQUIP_TYPE_HEAD]=true, [EQUIP_TYPE_SHOULDERS]=false}</v>
      </c>
      <c r="BE345" s="21" t="str">
        <f>IF(A345&lt;&gt;"",IF(F345&lt;&gt;"Not in the game (anymore)",IF(A345&lt;&gt;"",", setType="&amp;G345,"")&amp;IF(J345="true",", multiTrialSet=true",""),"")
&amp; IF(AND(H345&lt;&gt;"",ISNUMBER(H345)),", undauntedChestId=" &amp; H345,""),"")</f>
        <v>, setType=LIBSETS_SETTYPE_MONSTER, undauntedChestId=3</v>
      </c>
      <c r="BF345" s="21" t="str">
        <f>IF(A345&lt;&gt;"",IF(F345&lt;&gt;"Not in the game (anymore)",IF(AZ345&lt;&gt;"",", isProcSetAllowedInPvP="&amp; AZ345,"")
&amp; IF(F345&lt;&gt;"Not in the game (anymore)",
  IF(V345&lt;&gt;"",", dropMechanic={"&amp;V345&amp;IF(AB345&lt;&gt;"",","&amp;AB345,"")&amp;IF(AH345&lt;&gt;"",","&amp;AH345,"")&amp;IF(AM345&lt;&gt;"",","&amp;AM345,"")&amp;IF(AR345&lt;&gt;"",","&amp;AR345,"")&amp;IF(AW345&lt;&gt;"",","&amp;AW345,"")&amp;"}"
     &amp;IF(OR(W345&lt;&gt;"",AC345&lt;&gt;"",AI345&lt;&gt;"",AN345&lt;&gt;"",AS345&lt;&gt;"",AX345&lt;&gt;"",X345&lt;&gt;"",AD345&lt;&gt;"",AJ345&lt;&gt;"",AO345&lt;&gt;"",AT345&lt;&gt;"",AY345&lt;&gt;""),", dropMechanicDropLocationNames={"
        &amp; IF(OR(W345&lt;&gt;"",AC345&lt;&gt;"",AI345&lt;&gt;"",AN345&lt;&gt;"",AS345&lt;&gt;"",AX345&lt;&gt;""),"['en']={"&amp;IF(W345&lt;&gt;"","'"&amp;W345&amp;"',","'',")&amp;IF(AC345&lt;&gt;"","'"&amp;AC345&amp;"',","'',")&amp;IF(AI345&lt;&gt;"","'"&amp;AI345&amp;"',","'',")&amp;IF(AN345&lt;&gt;"","'"&amp;AN345&amp;"',","'',")&amp;IF(AS345&lt;&gt;"","'"&amp;AS345&amp;"',","'',")&amp;IF(AX345&lt;&gt;"","'"&amp;AX345&amp;"',","'',")&amp;"},","")
        &amp; IF(OR(X345&lt;&gt;"",AD345&lt;&gt;"",AJ345&lt;&gt;"",AO345&lt;&gt;"",AT345&lt;&gt;"",AY345&lt;&gt;""),"['de']={"&amp;IF(X345&lt;&gt;"","'"&amp;X345&amp;"',","'',")&amp;IF(AD345&lt;&gt;"","'"&amp;AD345&amp;"',","'',")&amp;IF(AJ345&lt;&gt;"","'"&amp;AJ345&amp;"',","'',")&amp;IF(AO345&lt;&gt;"","'"&amp;AO345&amp;"',","'',")&amp;IF(AT345&lt;&gt;"","'"&amp;AT345&amp;"',","'',")&amp;IF(AY345&lt;&gt;"","'"&amp;AY345&amp;"',","'',")&amp;"},","")
     &amp; "}",""),"")),""),"")</f>
        <v>, dropMechanic={LIBSETS_DROP_MECHANIC_MONSTER_NAME}, dropMechanicDropLocationNames={['en']={'Vykosa','','','','','',},['de']={'Vykosa','','','','','',},}</v>
      </c>
      <c r="BG345" s="21" t="str">
        <f>IF(A345&lt;&gt;"",IF(F345&lt;&gt;"Not in the game (anymore)",
IF(OR(BA345&lt;&gt;"",BB345&lt;&gt;""),", addTooltip={" &amp; IF(BA345&lt;&gt;"","['en']='"&amp; BA345 &amp; "',","")  &amp; IF(AND(BA345&lt;&gt;"",BA345&lt;&gt;BB345), IF(BB345&lt;&gt;"","['de']='"&amp; BB345 &amp; "',",""),"") &amp; "},","")
&amp; "},"
&amp; IF(C345&lt;&gt;"",CONCATENATE(" --",C345," / ",B345,"   [",IF(R345&lt;&gt;"",R345,""),IF(AA345&lt;&gt;"",", "&amp;AA345,""),IF(AG345&lt;&gt;"",", "&amp;AG345,""),IF(AL345&lt;&gt;"",", "&amp;AL345,""),IF(AQ345&lt;&gt;"",", "&amp;AQ345,""),IF(AV345&lt;&gt;"",", "&amp;AV345,""),"]")),""),"")</f>
        <v>}, --Vykosa / Vykosa   [Moon Hunter Keep, Reaper's March, Reaper's March]</v>
      </c>
    </row>
    <row r="346" spans="1:59" x14ac:dyDescent="0.25">
      <c r="A346" s="12">
        <v>399</v>
      </c>
      <c r="B346" t="s">
        <v>1269</v>
      </c>
      <c r="C346" t="s">
        <v>2631</v>
      </c>
      <c r="D346" s="3">
        <f>A346</f>
        <v>399</v>
      </c>
      <c r="G346" s="8" t="s">
        <v>1477</v>
      </c>
      <c r="I346" t="s">
        <v>91</v>
      </c>
      <c r="J346" t="s">
        <v>91</v>
      </c>
      <c r="K346">
        <v>370</v>
      </c>
      <c r="L346">
        <v>370</v>
      </c>
      <c r="M346">
        <v>370</v>
      </c>
      <c r="O346" s="65" t="s">
        <v>41</v>
      </c>
      <c r="Q346" s="3">
        <f>IF(AND(G346&lt;&gt;"LIBSETS_SETTYPE_BATTLEGROUND",G346&lt;&gt;"LIBSETS_SETTYPE_SPECIAL"), IF(R346&lt;&gt;"",VLOOKUP(R346,'ESO zone constants'!$D$3:$H$10001,5,FALSE),""),"")</f>
        <v>1055</v>
      </c>
      <c r="R346" t="str">
        <f>IF(AND(O346&lt;&gt;"",NOT(ISERROR(O346))),O346,
IF(AND(P346&lt;&gt;"",ISNUMBER(P346),P346&gt;0,NOT(ISNA(P346))),VLOOKUP(P346,'ESO zone constants'!$A$3:$D$9999,4,FALSE),
IF(AND(K346&lt;&gt;"",K346&gt;0,NOT(ISERROR(K346))),VLOOKUP(K346,'ESO dumped WayshrineInfo'!$K$3:$N$9994,4,FALSE),"")))</f>
        <v>March of Sacrifices</v>
      </c>
      <c r="T346" s="19" t="str">
        <f>IF(AND(S346&lt;&gt;"",NOT(ISERROR(S346))),S346,IF(Q346&lt;&gt;"",IF(NOT(ISERROR(VLOOKUP(Q346,'ESO Dungeon constants'!$D$3:$H$9999,5,FALSE))),VLOOKUP(Q346,'ESO Dungeon constants'!$D$3:$I$9999,6,FALSE),VLOOKUP(Q346,'ESO zone constants'!$H$3:$K$9987,4,FALSE)),""))</f>
        <v>DLC_WOLFHUNTER</v>
      </c>
      <c r="U346" s="3" t="str">
        <f>IF(T346&lt;&gt;"",VLOOKUP(T346,'LibSets constants'!$B$4:$C$1003,2,FALSE),"")</f>
        <v>Wolfhunter</v>
      </c>
      <c r="V346" s="33" t="s">
        <v>3356</v>
      </c>
      <c r="Y346" s="65"/>
      <c r="Z346" s="3">
        <f>IF(AND(G346&lt;&gt;"LIBSETS_SETTYPE_BATTLEGROUND",G346&lt;&gt;"LIBSETS_SETTYPE_SPECIAL"),
IF(AND(Y346&lt;&gt;"",ISNUMBER(Y346),NOT(ISNA(Y346))),Y346,
   IF(AND(L346&lt;&gt;"",ISNUMBER(L346),L346&gt;0,NOT(ISNA(L346))),VLOOKUP(L346,'ESO dumped WayshrineInfo'!$K$3:$L$9994,2,FALSE),"")
),"")</f>
        <v>108</v>
      </c>
      <c r="AA346" t="str">
        <f>IF(AND(Z346&lt;&gt;"",ISNUMBER(Z346),NOT(ISNA(Z346))),VLOOKUP(Z346,'ESO zone constants'!$A$3:$D$9999,4,FALSE),"")</f>
        <v>Greenshade</v>
      </c>
      <c r="AB346" s="33" t="s">
        <v>3356</v>
      </c>
      <c r="AC346" s="43"/>
      <c r="AD346" s="43"/>
      <c r="AE346" s="43"/>
      <c r="AF346" s="3">
        <f>IF(AND(G346&lt;&gt;"LIBSETS_SETTYPE_BATTLEGROUND",G346&lt;&gt;"LIBSETS_SETTYPE_SPECIAL"),
IF(AND(AE346&lt;&gt;"",ISNUMBER(AE346),NOT(ISNA(AE346))),AE346,
   IF(AND(M346&lt;&gt;"",ISNUMBER(M346),M346&gt;0,NOT(ISNA(M346))),VLOOKUP(M346,'ESO dumped WayshrineInfo'!$K$3:$L$9994,2,FALSE),"")
),"")</f>
        <v>108</v>
      </c>
      <c r="AG346" t="str">
        <f>IF(AND(AF346&lt;&gt;"",ISNUMBER(AF346),NOT(ISNA(AF346))),VLOOKUP(AF346,'ESO zone constants'!$A$3:$D$9999,4,FALSE),"")</f>
        <v>Greenshade</v>
      </c>
      <c r="AH346" s="44"/>
      <c r="AI346" s="43"/>
      <c r="AJ346" s="43"/>
      <c r="AK346" s="3" t="str">
        <f>IF(AND(G346&lt;&gt;"LIBSETS_SETTYPE_BATTLEGROUND",G346&lt;&gt;"LIBSETS_SETTYPE_SPECIAL"),IF(AL346&lt;&gt;"",VLOOKUP(AL346,'ESO zone constants'!$D$3:$H$4953,5,FALSE),""),"")</f>
        <v/>
      </c>
      <c r="AM346" s="44"/>
      <c r="AN346" s="43"/>
      <c r="AO346" s="43"/>
      <c r="AP346" s="3" t="str">
        <f>IF(AND(G346&lt;&gt;"LIBSETS_SETTYPE_BATTLEGROUND",G346&lt;&gt;"LIBSETS_SETTYPE_SPECIAL"),IF(AQ346&lt;&gt;"",VLOOKUP(AQ346,'ESO zone constants'!$D$3:$H$4953,5,FALSE),""),"")</f>
        <v/>
      </c>
      <c r="AR346" s="44"/>
      <c r="AS346" s="43"/>
      <c r="AT346" s="43"/>
      <c r="AU346" s="3" t="str">
        <f>IF(AND(G346&lt;&gt;"LIBSETS_SETTYPE_BATTLEGROUND",G346&lt;&gt;"LIBSETS_SETTYPE_SPECIAL"),IF(AV346&lt;&gt;"",VLOOKUP(AV346,'ESO zone constants'!$D$3:$H$4953,5,FALSE),""),"")</f>
        <v/>
      </c>
      <c r="AW346" s="44"/>
      <c r="AX346" s="43"/>
      <c r="AY346" s="43"/>
      <c r="AZ346" s="83" t="s">
        <v>2667</v>
      </c>
      <c r="BA346" s="83"/>
      <c r="BB346" s="83"/>
      <c r="BC346" s="21" t="str">
        <f>IF(A346="???","--","")&amp;IF(F346&lt;&gt;"Not in the game (anymore)",IF(A346&lt;&gt;"",CONCATENATE("[",A346,"] = {wayshrines={")&amp;IF(K346&lt;&gt;"",CONCATENATE(K346,","),"")&amp;IF(L346&lt;&gt;"",CONCATENATE(L346,","),"")&amp;IF(M346&lt;&gt;"",CONCATENATE(M346,","),"")&amp;CONCATENATE("}")&amp;IF(VALUE(N346)&gt;0,CONCATENATE(", traitsNeeded=",N346),"")&amp;CONCATENATE(", dlcId=",IF(T346&lt;&gt;"",T346,"DLC_BASE_GAME")),""),"")</f>
        <v>[399] = {wayshrines={370,370,370,}, dlcId=DLC_WOLFHUNTER</v>
      </c>
      <c r="BD346" s="21" t="str">
        <f>IF(F346&lt;&gt;"Not in the game (anymore)",IF(A346&lt;&gt;"",IF(Q346&lt;&gt;"",CONCATENATE(", zoneIds={",Q346),"")&amp;IF(Z346&lt;&gt;"",CONCATENATE(",",Z346),"")&amp;IF(AF346&lt;&gt;"",CONCATENATE(",",AF346),"")&amp;IF(AK346&lt;&gt;"",CONCATENATE(",",AK346),"")&amp;IF(AP346&lt;&gt;"",CONCATENATE(",",AP346),"")&amp;IF(AU346&lt;&gt;"",CONCATENATE(",",AU346),"")&amp;IF(Q346&lt;&gt;"",CONCATENATE("}",""),"")&amp;IF(OR(I346="true",I346="false",I346&lt;&gt;""), CONCATENATE(", veteran=", I346), ""),""),"")</f>
        <v>, zoneIds={1055,108,108}, veteran=false</v>
      </c>
      <c r="BE346" s="21" t="str">
        <f>IF(A346&lt;&gt;"",IF(F346&lt;&gt;"Not in the game (anymore)",IF(A346&lt;&gt;"",", setType="&amp;G346,"")&amp;IF(J346="true",", multiTrialSet=true",""),"")
&amp; IF(AND(H346&lt;&gt;"",ISNUMBER(H346)),", undauntedChestId=" &amp; H346,""),"")</f>
        <v>, setType=LIBSETS_SETTYPE_DUNGEON</v>
      </c>
      <c r="BF346" s="21" t="str">
        <f>IF(A346&lt;&gt;"",IF(F346&lt;&gt;"Not in the game (anymore)",IF(AZ346&lt;&gt;"",", isProcSetAllowedInPvP="&amp; AZ346,"")
&amp; IF(F346&lt;&gt;"Not in the game (anymore)",
  IF(V346&lt;&gt;"",", dropMechanic={"&amp;V346&amp;IF(AB346&lt;&gt;"",","&amp;AB346,"")&amp;IF(AH346&lt;&gt;"",","&amp;AH346,"")&amp;IF(AM346&lt;&gt;"",","&amp;AM346,"")&amp;IF(AR346&lt;&gt;"",","&amp;AR346,"")&amp;IF(AW346&lt;&gt;"",","&amp;AW346,"")&amp;"}"
     &amp;IF(OR(W346&lt;&gt;"",AC346&lt;&gt;"",AI346&lt;&gt;"",AN346&lt;&gt;"",AS346&lt;&gt;"",AX346&lt;&gt;"",X346&lt;&gt;"",AD346&lt;&gt;"",AJ346&lt;&gt;"",AO346&lt;&gt;"",AT346&lt;&gt;"",AY346&lt;&gt;""),", dropMechanicDropLocationNames={"
        &amp; IF(OR(W346&lt;&gt;"",AC346&lt;&gt;"",AI346&lt;&gt;"",AN346&lt;&gt;"",AS346&lt;&gt;"",AX346&lt;&gt;""),"['en']={"&amp;IF(W346&lt;&gt;"","'"&amp;W346&amp;"',","'',")&amp;IF(AC346&lt;&gt;"","'"&amp;AC346&amp;"',","'',")&amp;IF(AI346&lt;&gt;"","'"&amp;AI346&amp;"',","'',")&amp;IF(AN346&lt;&gt;"","'"&amp;AN346&amp;"',","'',")&amp;IF(AS346&lt;&gt;"","'"&amp;AS346&amp;"',","'',")&amp;IF(AX346&lt;&gt;"","'"&amp;AX346&amp;"',","'',")&amp;"},","")
        &amp; IF(OR(X346&lt;&gt;"",AD346&lt;&gt;"",AJ346&lt;&gt;"",AO346&lt;&gt;"",AT346&lt;&gt;"",AY346&lt;&gt;""),"['de']={"&amp;IF(X346&lt;&gt;"","'"&amp;X346&amp;"',","'',")&amp;IF(AD346&lt;&gt;"","'"&amp;AD346&amp;"',","'',")&amp;IF(AJ346&lt;&gt;"","'"&amp;AJ346&amp;"',","'',")&amp;IF(AO346&lt;&gt;"","'"&amp;AO346&amp;"',","'',")&amp;IF(AT346&lt;&gt;"","'"&amp;AT346&amp;"',","'',")&amp;IF(AY346&lt;&gt;"","'"&amp;AY346&amp;"',","'',")&amp;"},","")
     &amp; "}",""),"")),""),"")</f>
        <v>, dropMechanic={LIBSETS_DROP_MECHANIC_GROUP_DUNGEON_BOSS,LIBSETS_DROP_MECHANIC_GROUP_DUNGEON_BOSS}</v>
      </c>
      <c r="BG346" s="21" t="str">
        <f>IF(A346&lt;&gt;"",IF(F346&lt;&gt;"Not in the game (anymore)",
IF(OR(BA346&lt;&gt;"",BB346&lt;&gt;""),", addTooltip={" &amp; IF(BA346&lt;&gt;"","['en']='"&amp; BA346 &amp; "',","")  &amp; IF(AND(BA346&lt;&gt;"",BA346&lt;&gt;BB346), IF(BB346&lt;&gt;"","['de']='"&amp; BB346 &amp; "',",""),"") &amp; "},","")
&amp; "},"
&amp; IF(C346&lt;&gt;"",CONCATENATE(" --",C346," / ",B346,"   [",IF(R346&lt;&gt;"",R346,""),IF(AA346&lt;&gt;"",", "&amp;AA346,""),IF(AG346&lt;&gt;"",", "&amp;AG346,""),IF(AL346&lt;&gt;"",", "&amp;AL346,""),IF(AQ346&lt;&gt;"",", "&amp;AQ346,""),IF(AV346&lt;&gt;"",", "&amp;AV346,""),"]")),""),"")</f>
        <v>}, --Hanu\'s Compassion / Hanus Mitgefühl   [March of Sacrifices, Greenshade, Greenshade]</v>
      </c>
    </row>
    <row r="347" spans="1:59" x14ac:dyDescent="0.25">
      <c r="A347" s="12">
        <v>400</v>
      </c>
      <c r="B347" t="s">
        <v>1270</v>
      </c>
      <c r="C347" t="s">
        <v>1271</v>
      </c>
      <c r="D347" s="3">
        <f>A347</f>
        <v>400</v>
      </c>
      <c r="E347" s="42"/>
      <c r="G347" s="8" t="s">
        <v>1477</v>
      </c>
      <c r="I347" t="s">
        <v>91</v>
      </c>
      <c r="J347" t="s">
        <v>91</v>
      </c>
      <c r="K347">
        <v>370</v>
      </c>
      <c r="L347">
        <v>370</v>
      </c>
      <c r="M347">
        <v>370</v>
      </c>
      <c r="O347" s="65" t="s">
        <v>41</v>
      </c>
      <c r="Q347" s="3">
        <f>IF(AND(G347&lt;&gt;"LIBSETS_SETTYPE_BATTLEGROUND",G347&lt;&gt;"LIBSETS_SETTYPE_SPECIAL"), IF(R347&lt;&gt;"",VLOOKUP(R347,'ESO zone constants'!$D$3:$H$10001,5,FALSE),""),"")</f>
        <v>1055</v>
      </c>
      <c r="R347" t="str">
        <f>IF(AND(O347&lt;&gt;"",NOT(ISERROR(O347))),O347,
IF(AND(P347&lt;&gt;"",ISNUMBER(P347),P347&gt;0,NOT(ISNA(P347))),VLOOKUP(P347,'ESO zone constants'!$A$3:$D$9999,4,FALSE),
IF(AND(K347&lt;&gt;"",K347&gt;0,NOT(ISERROR(K347))),VLOOKUP(K347,'ESO dumped WayshrineInfo'!$K$3:$N$9994,4,FALSE),"")))</f>
        <v>March of Sacrifices</v>
      </c>
      <c r="T347" s="19" t="str">
        <f>IF(AND(S347&lt;&gt;"",NOT(ISERROR(S347))),S347,IF(Q347&lt;&gt;"",IF(NOT(ISERROR(VLOOKUP(Q347,'ESO Dungeon constants'!$D$3:$H$9999,5,FALSE))),VLOOKUP(Q347,'ESO Dungeon constants'!$D$3:$I$9999,6,FALSE),VLOOKUP(Q347,'ESO zone constants'!$H$3:$K$9987,4,FALSE)),""))</f>
        <v>DLC_WOLFHUNTER</v>
      </c>
      <c r="U347" s="3" t="str">
        <f>IF(T347&lt;&gt;"",VLOOKUP(T347,'LibSets constants'!$B$4:$C$1003,2,FALSE),"")</f>
        <v>Wolfhunter</v>
      </c>
      <c r="V347" s="33" t="s">
        <v>3356</v>
      </c>
      <c r="Y347" s="65"/>
      <c r="Z347" s="3">
        <f>IF(AND(G347&lt;&gt;"LIBSETS_SETTYPE_BATTLEGROUND",G347&lt;&gt;"LIBSETS_SETTYPE_SPECIAL"),
IF(AND(Y347&lt;&gt;"",ISNUMBER(Y347),NOT(ISNA(Y347))),Y347,
   IF(AND(L347&lt;&gt;"",ISNUMBER(L347),L347&gt;0,NOT(ISNA(L347))),VLOOKUP(L347,'ESO dumped WayshrineInfo'!$K$3:$L$9994,2,FALSE),"")
),"")</f>
        <v>108</v>
      </c>
      <c r="AA347" t="str">
        <f>IF(AND(Z347&lt;&gt;"",ISNUMBER(Z347),NOT(ISNA(Z347))),VLOOKUP(Z347,'ESO zone constants'!$A$3:$D$9999,4,FALSE),"")</f>
        <v>Greenshade</v>
      </c>
      <c r="AB347" s="33" t="s">
        <v>3356</v>
      </c>
      <c r="AF347" s="3">
        <f>IF(AND(G347&lt;&gt;"LIBSETS_SETTYPE_BATTLEGROUND",G347&lt;&gt;"LIBSETS_SETTYPE_SPECIAL"),
IF(AND(AE347&lt;&gt;"",ISNUMBER(AE347),NOT(ISNA(AE347))),AE347,
   IF(AND(M347&lt;&gt;"",ISNUMBER(M347),M347&gt;0,NOT(ISNA(M347))),VLOOKUP(M347,'ESO dumped WayshrineInfo'!$K$3:$L$9994,2,FALSE),"")
),"")</f>
        <v>108</v>
      </c>
      <c r="AG347" t="str">
        <f>IF(AND(AF347&lt;&gt;"",ISNUMBER(AF347),NOT(ISNA(AF347))),VLOOKUP(AF347,'ESO zone constants'!$A$3:$D$9999,4,FALSE),"")</f>
        <v>Greenshade</v>
      </c>
      <c r="AH347" s="44"/>
      <c r="AK347" s="3" t="str">
        <f>IF(AND(G347&lt;&gt;"LIBSETS_SETTYPE_BATTLEGROUND",G347&lt;&gt;"LIBSETS_SETTYPE_SPECIAL"),IF(AL347&lt;&gt;"",VLOOKUP(AL347,'ESO zone constants'!$D$3:$H$4953,5,FALSE),""),"")</f>
        <v/>
      </c>
      <c r="AM347" s="44"/>
      <c r="AP347" s="3" t="str">
        <f>IF(AND(G347&lt;&gt;"LIBSETS_SETTYPE_BATTLEGROUND",G347&lt;&gt;"LIBSETS_SETTYPE_SPECIAL"),IF(AQ347&lt;&gt;"",VLOOKUP(AQ347,'ESO zone constants'!$D$3:$H$4953,5,FALSE),""),"")</f>
        <v/>
      </c>
      <c r="AR347" s="44"/>
      <c r="AU347" s="3" t="str">
        <f>IF(AND(G347&lt;&gt;"LIBSETS_SETTYPE_BATTLEGROUND",G347&lt;&gt;"LIBSETS_SETTYPE_SPECIAL"),IF(AV347&lt;&gt;"",VLOOKUP(AV347,'ESO zone constants'!$D$3:$H$4953,5,FALSE),""),"")</f>
        <v/>
      </c>
      <c r="AW347" s="44"/>
      <c r="AZ347" s="83" t="s">
        <v>2667</v>
      </c>
      <c r="BA347" s="83"/>
      <c r="BB347" s="83"/>
      <c r="BC347" s="21" t="str">
        <f>IF(A347="???","--","")&amp;IF(F347&lt;&gt;"Not in the game (anymore)",IF(A347&lt;&gt;"",CONCATENATE("[",A347,"] = {wayshrines={")&amp;IF(K347&lt;&gt;"",CONCATENATE(K347,","),"")&amp;IF(L347&lt;&gt;"",CONCATENATE(L347,","),"")&amp;IF(M347&lt;&gt;"",CONCATENATE(M347,","),"")&amp;CONCATENATE("}")&amp;IF(VALUE(N347)&gt;0,CONCATENATE(", traitsNeeded=",N347),"")&amp;CONCATENATE(", dlcId=",IF(T347&lt;&gt;"",T347,"DLC_BASE_GAME")),""),"")</f>
        <v>[400] = {wayshrines={370,370,370,}, dlcId=DLC_WOLFHUNTER</v>
      </c>
      <c r="BD347" s="21" t="str">
        <f>IF(F347&lt;&gt;"Not in the game (anymore)",IF(A347&lt;&gt;"",IF(Q347&lt;&gt;"",CONCATENATE(", zoneIds={",Q347),"")&amp;IF(Z347&lt;&gt;"",CONCATENATE(",",Z347),"")&amp;IF(AF347&lt;&gt;"",CONCATENATE(",",AF347),"")&amp;IF(AK347&lt;&gt;"",CONCATENATE(",",AK347),"")&amp;IF(AP347&lt;&gt;"",CONCATENATE(",",AP347),"")&amp;IF(AU347&lt;&gt;"",CONCATENATE(",",AU347),"")&amp;IF(Q347&lt;&gt;"",CONCATENATE("}",""),"")&amp;IF(OR(I347="true",I347="false",I347&lt;&gt;""), CONCATENATE(", veteran=", I347), ""),""),"")</f>
        <v>, zoneIds={1055,108,108}, veteran=false</v>
      </c>
      <c r="BE347" s="21" t="str">
        <f>IF(A347&lt;&gt;"",IF(F347&lt;&gt;"Not in the game (anymore)",IF(A347&lt;&gt;"",", setType="&amp;G347,"")&amp;IF(J347="true",", multiTrialSet=true",""),"")
&amp; IF(AND(H347&lt;&gt;"",ISNUMBER(H347)),", undauntedChestId=" &amp; H347,""),"")</f>
        <v>, setType=LIBSETS_SETTYPE_DUNGEON</v>
      </c>
      <c r="BF347" s="21" t="str">
        <f>IF(A347&lt;&gt;"",IF(F347&lt;&gt;"Not in the game (anymore)",IF(AZ347&lt;&gt;"",", isProcSetAllowedInPvP="&amp; AZ347,"")
&amp; IF(F347&lt;&gt;"Not in the game (anymore)",
  IF(V347&lt;&gt;"",", dropMechanic={"&amp;V347&amp;IF(AB347&lt;&gt;"",","&amp;AB347,"")&amp;IF(AH347&lt;&gt;"",","&amp;AH347,"")&amp;IF(AM347&lt;&gt;"",","&amp;AM347,"")&amp;IF(AR347&lt;&gt;"",","&amp;AR347,"")&amp;IF(AW347&lt;&gt;"",","&amp;AW347,"")&amp;"}"
     &amp;IF(OR(W347&lt;&gt;"",AC347&lt;&gt;"",AI347&lt;&gt;"",AN347&lt;&gt;"",AS347&lt;&gt;"",AX347&lt;&gt;"",X347&lt;&gt;"",AD347&lt;&gt;"",AJ347&lt;&gt;"",AO347&lt;&gt;"",AT347&lt;&gt;"",AY347&lt;&gt;""),", dropMechanicDropLocationNames={"
        &amp; IF(OR(W347&lt;&gt;"",AC347&lt;&gt;"",AI347&lt;&gt;"",AN347&lt;&gt;"",AS347&lt;&gt;"",AX347&lt;&gt;""),"['en']={"&amp;IF(W347&lt;&gt;"","'"&amp;W347&amp;"',","'',")&amp;IF(AC347&lt;&gt;"","'"&amp;AC347&amp;"',","'',")&amp;IF(AI347&lt;&gt;"","'"&amp;AI347&amp;"',","'',")&amp;IF(AN347&lt;&gt;"","'"&amp;AN347&amp;"',","'',")&amp;IF(AS347&lt;&gt;"","'"&amp;AS347&amp;"',","'',")&amp;IF(AX347&lt;&gt;"","'"&amp;AX347&amp;"',","'',")&amp;"},","")
        &amp; IF(OR(X347&lt;&gt;"",AD347&lt;&gt;"",AJ347&lt;&gt;"",AO347&lt;&gt;"",AT347&lt;&gt;"",AY347&lt;&gt;""),"['de']={"&amp;IF(X347&lt;&gt;"","'"&amp;X347&amp;"',","'',")&amp;IF(AD347&lt;&gt;"","'"&amp;AD347&amp;"',","'',")&amp;IF(AJ347&lt;&gt;"","'"&amp;AJ347&amp;"',","'',")&amp;IF(AO347&lt;&gt;"","'"&amp;AO347&amp;"',","'',")&amp;IF(AT347&lt;&gt;"","'"&amp;AT347&amp;"',","'',")&amp;IF(AY347&lt;&gt;"","'"&amp;AY347&amp;"',","'',")&amp;"},","")
     &amp; "}",""),"")),""),"")</f>
        <v>, dropMechanic={LIBSETS_DROP_MECHANIC_GROUP_DUNGEON_BOSS,LIBSETS_DROP_MECHANIC_GROUP_DUNGEON_BOSS}</v>
      </c>
      <c r="BG347" s="21" t="str">
        <f>IF(A347&lt;&gt;"",IF(F347&lt;&gt;"Not in the game (anymore)",
IF(OR(BA347&lt;&gt;"",BB347&lt;&gt;""),", addTooltip={" &amp; IF(BA347&lt;&gt;"","['en']='"&amp; BA347 &amp; "',","")  &amp; IF(AND(BA347&lt;&gt;"",BA347&lt;&gt;BB347), IF(BB347&lt;&gt;"","['de']='"&amp; BB347 &amp; "',",""),"") &amp; "},","")
&amp; "},"
&amp; IF(C347&lt;&gt;"",CONCATENATE(" --",C347," / ",B347,"   [",IF(R347&lt;&gt;"",R347,""),IF(AA347&lt;&gt;"",", "&amp;AA347,""),IF(AG347&lt;&gt;"",", "&amp;AG347,""),IF(AL347&lt;&gt;"",", "&amp;AL347,""),IF(AQ347&lt;&gt;"",", "&amp;AQ347,""),IF(AV347&lt;&gt;"",", "&amp;AV347,""),"]")),""),"")</f>
        <v>}, --Blood Moon / Blutmond   [March of Sacrifices, Greenshade, Greenshade]</v>
      </c>
    </row>
    <row r="348" spans="1:59" x14ac:dyDescent="0.25">
      <c r="A348" s="12">
        <v>401</v>
      </c>
      <c r="B348" t="s">
        <v>1272</v>
      </c>
      <c r="C348" t="s">
        <v>1273</v>
      </c>
      <c r="D348" s="3">
        <f>A348</f>
        <v>401</v>
      </c>
      <c r="G348" s="8" t="s">
        <v>1477</v>
      </c>
      <c r="I348" t="s">
        <v>91</v>
      </c>
      <c r="J348" t="s">
        <v>91</v>
      </c>
      <c r="K348">
        <v>370</v>
      </c>
      <c r="L348">
        <v>370</v>
      </c>
      <c r="M348">
        <v>370</v>
      </c>
      <c r="O348" s="65" t="s">
        <v>41</v>
      </c>
      <c r="Q348" s="3">
        <f>IF(AND(G348&lt;&gt;"LIBSETS_SETTYPE_BATTLEGROUND",G348&lt;&gt;"LIBSETS_SETTYPE_SPECIAL"), IF(R348&lt;&gt;"",VLOOKUP(R348,'ESO zone constants'!$D$3:$H$10001,5,FALSE),""),"")</f>
        <v>1055</v>
      </c>
      <c r="R348" t="str">
        <f>IF(AND(O348&lt;&gt;"",NOT(ISERROR(O348))),O348,
IF(AND(P348&lt;&gt;"",ISNUMBER(P348),P348&gt;0,NOT(ISNA(P348))),VLOOKUP(P348,'ESO zone constants'!$A$3:$D$9999,4,FALSE),
IF(AND(K348&lt;&gt;"",K348&gt;0,NOT(ISERROR(K348))),VLOOKUP(K348,'ESO dumped WayshrineInfo'!$K$3:$N$9994,4,FALSE),"")))</f>
        <v>March of Sacrifices</v>
      </c>
      <c r="T348" s="19" t="str">
        <f>IF(AND(S348&lt;&gt;"",NOT(ISERROR(S348))),S348,IF(Q348&lt;&gt;"",IF(NOT(ISERROR(VLOOKUP(Q348,'ESO Dungeon constants'!$D$3:$H$9999,5,FALSE))),VLOOKUP(Q348,'ESO Dungeon constants'!$D$3:$I$9999,6,FALSE),VLOOKUP(Q348,'ESO zone constants'!$H$3:$K$9987,4,FALSE)),""))</f>
        <v>DLC_WOLFHUNTER</v>
      </c>
      <c r="U348" s="3" t="str">
        <f>IF(T348&lt;&gt;"",VLOOKUP(T348,'LibSets constants'!$B$4:$C$1003,2,FALSE),"")</f>
        <v>Wolfhunter</v>
      </c>
      <c r="V348" s="33" t="s">
        <v>3356</v>
      </c>
      <c r="Y348" s="65"/>
      <c r="Z348" s="3">
        <f>IF(AND(G348&lt;&gt;"LIBSETS_SETTYPE_BATTLEGROUND",G348&lt;&gt;"LIBSETS_SETTYPE_SPECIAL"),
IF(AND(Y348&lt;&gt;"",ISNUMBER(Y348),NOT(ISNA(Y348))),Y348,
   IF(AND(L348&lt;&gt;"",ISNUMBER(L348),L348&gt;0,NOT(ISNA(L348))),VLOOKUP(L348,'ESO dumped WayshrineInfo'!$K$3:$L$9994,2,FALSE),"")
),"")</f>
        <v>108</v>
      </c>
      <c r="AA348" t="str">
        <f>IF(AND(Z348&lt;&gt;"",ISNUMBER(Z348),NOT(ISNA(Z348))),VLOOKUP(Z348,'ESO zone constants'!$A$3:$D$9999,4,FALSE),"")</f>
        <v>Greenshade</v>
      </c>
      <c r="AB348" s="33" t="s">
        <v>3356</v>
      </c>
      <c r="AF348" s="3">
        <f>IF(AND(G348&lt;&gt;"LIBSETS_SETTYPE_BATTLEGROUND",G348&lt;&gt;"LIBSETS_SETTYPE_SPECIAL"),
IF(AND(AE348&lt;&gt;"",ISNUMBER(AE348),NOT(ISNA(AE348))),AE348,
   IF(AND(M348&lt;&gt;"",ISNUMBER(M348),M348&gt;0,NOT(ISNA(M348))),VLOOKUP(M348,'ESO dumped WayshrineInfo'!$K$3:$L$9994,2,FALSE),"")
),"")</f>
        <v>108</v>
      </c>
      <c r="AG348" t="str">
        <f>IF(AND(AF348&lt;&gt;"",ISNUMBER(AF348),NOT(ISNA(AF348))),VLOOKUP(AF348,'ESO zone constants'!$A$3:$D$9999,4,FALSE),"")</f>
        <v>Greenshade</v>
      </c>
      <c r="AH348" s="44"/>
      <c r="AK348" s="3" t="str">
        <f>IF(AND(G348&lt;&gt;"LIBSETS_SETTYPE_BATTLEGROUND",G348&lt;&gt;"LIBSETS_SETTYPE_SPECIAL"),IF(AL348&lt;&gt;"",VLOOKUP(AL348,'ESO zone constants'!$D$3:$H$4953,5,FALSE),""),"")</f>
        <v/>
      </c>
      <c r="AM348" s="44"/>
      <c r="AP348" s="3" t="str">
        <f>IF(AND(G348&lt;&gt;"LIBSETS_SETTYPE_BATTLEGROUND",G348&lt;&gt;"LIBSETS_SETTYPE_SPECIAL"),IF(AQ348&lt;&gt;"",VLOOKUP(AQ348,'ESO zone constants'!$D$3:$H$4953,5,FALSE),""),"")</f>
        <v/>
      </c>
      <c r="AR348" s="44"/>
      <c r="AU348" s="3" t="str">
        <f>IF(AND(G348&lt;&gt;"LIBSETS_SETTYPE_BATTLEGROUND",G348&lt;&gt;"LIBSETS_SETTYPE_SPECIAL"),IF(AV348&lt;&gt;"",VLOOKUP(AV348,'ESO zone constants'!$D$3:$H$4953,5,FALSE),""),"")</f>
        <v/>
      </c>
      <c r="AW348" s="44"/>
      <c r="AZ348" s="83" t="s">
        <v>2667</v>
      </c>
      <c r="BA348" s="83"/>
      <c r="BB348" s="83"/>
      <c r="BC348" s="21" t="str">
        <f>IF(A348="???","--","")&amp;IF(F348&lt;&gt;"Not in the game (anymore)",IF(A348&lt;&gt;"",CONCATENATE("[",A348,"] = {wayshrines={")&amp;IF(K348&lt;&gt;"",CONCATENATE(K348,","),"")&amp;IF(L348&lt;&gt;"",CONCATENATE(L348,","),"")&amp;IF(M348&lt;&gt;"",CONCATENATE(M348,","),"")&amp;CONCATENATE("}")&amp;IF(VALUE(N348)&gt;0,CONCATENATE(", traitsNeeded=",N348),"")&amp;CONCATENATE(", dlcId=",IF(T348&lt;&gt;"",T348,"DLC_BASE_GAME")),""),"")</f>
        <v>[401] = {wayshrines={370,370,370,}, dlcId=DLC_WOLFHUNTER</v>
      </c>
      <c r="BD348" s="21" t="str">
        <f>IF(F348&lt;&gt;"Not in the game (anymore)",IF(A348&lt;&gt;"",IF(Q348&lt;&gt;"",CONCATENATE(", zoneIds={",Q348),"")&amp;IF(Z348&lt;&gt;"",CONCATENATE(",",Z348),"")&amp;IF(AF348&lt;&gt;"",CONCATENATE(",",AF348),"")&amp;IF(AK348&lt;&gt;"",CONCATENATE(",",AK348),"")&amp;IF(AP348&lt;&gt;"",CONCATENATE(",",AP348),"")&amp;IF(AU348&lt;&gt;"",CONCATENATE(",",AU348),"")&amp;IF(Q348&lt;&gt;"",CONCATENATE("}",""),"")&amp;IF(OR(I348="true",I348="false",I348&lt;&gt;""), CONCATENATE(", veteran=", I348), ""),""),"")</f>
        <v>, zoneIds={1055,108,108}, veteran=false</v>
      </c>
      <c r="BE348" s="21" t="str">
        <f>IF(A348&lt;&gt;"",IF(F348&lt;&gt;"Not in the game (anymore)",IF(A348&lt;&gt;"",", setType="&amp;G348,"")&amp;IF(J348="true",", multiTrialSet=true",""),"")
&amp; IF(AND(H348&lt;&gt;"",ISNUMBER(H348)),", undauntedChestId=" &amp; H348,""),"")</f>
        <v>, setType=LIBSETS_SETTYPE_DUNGEON</v>
      </c>
      <c r="BF348" s="21" t="str">
        <f>IF(A348&lt;&gt;"",IF(F348&lt;&gt;"Not in the game (anymore)",IF(AZ348&lt;&gt;"",", isProcSetAllowedInPvP="&amp; AZ348,"")
&amp; IF(F348&lt;&gt;"Not in the game (anymore)",
  IF(V348&lt;&gt;"",", dropMechanic={"&amp;V348&amp;IF(AB348&lt;&gt;"",","&amp;AB348,"")&amp;IF(AH348&lt;&gt;"",","&amp;AH348,"")&amp;IF(AM348&lt;&gt;"",","&amp;AM348,"")&amp;IF(AR348&lt;&gt;"",","&amp;AR348,"")&amp;IF(AW348&lt;&gt;"",","&amp;AW348,"")&amp;"}"
     &amp;IF(OR(W348&lt;&gt;"",AC348&lt;&gt;"",AI348&lt;&gt;"",AN348&lt;&gt;"",AS348&lt;&gt;"",AX348&lt;&gt;"",X348&lt;&gt;"",AD348&lt;&gt;"",AJ348&lt;&gt;"",AO348&lt;&gt;"",AT348&lt;&gt;"",AY348&lt;&gt;""),", dropMechanicDropLocationNames={"
        &amp; IF(OR(W348&lt;&gt;"",AC348&lt;&gt;"",AI348&lt;&gt;"",AN348&lt;&gt;"",AS348&lt;&gt;"",AX348&lt;&gt;""),"['en']={"&amp;IF(W348&lt;&gt;"","'"&amp;W348&amp;"',","'',")&amp;IF(AC348&lt;&gt;"","'"&amp;AC348&amp;"',","'',")&amp;IF(AI348&lt;&gt;"","'"&amp;AI348&amp;"',","'',")&amp;IF(AN348&lt;&gt;"","'"&amp;AN348&amp;"',","'',")&amp;IF(AS348&lt;&gt;"","'"&amp;AS348&amp;"',","'',")&amp;IF(AX348&lt;&gt;"","'"&amp;AX348&amp;"',","'',")&amp;"},","")
        &amp; IF(OR(X348&lt;&gt;"",AD348&lt;&gt;"",AJ348&lt;&gt;"",AO348&lt;&gt;"",AT348&lt;&gt;"",AY348&lt;&gt;""),"['de']={"&amp;IF(X348&lt;&gt;"","'"&amp;X348&amp;"',","'',")&amp;IF(AD348&lt;&gt;"","'"&amp;AD348&amp;"',","'',")&amp;IF(AJ348&lt;&gt;"","'"&amp;AJ348&amp;"',","'',")&amp;IF(AO348&lt;&gt;"","'"&amp;AO348&amp;"',","'',")&amp;IF(AT348&lt;&gt;"","'"&amp;AT348&amp;"',","'',")&amp;IF(AY348&lt;&gt;"","'"&amp;AY348&amp;"',","'',")&amp;"},","")
     &amp; "}",""),"")),""),"")</f>
        <v>, dropMechanic={LIBSETS_DROP_MECHANIC_GROUP_DUNGEON_BOSS,LIBSETS_DROP_MECHANIC_GROUP_DUNGEON_BOSS}</v>
      </c>
      <c r="BG348" s="21" t="str">
        <f>IF(A348&lt;&gt;"",IF(F348&lt;&gt;"Not in the game (anymore)",
IF(OR(BA348&lt;&gt;"",BB348&lt;&gt;""),", addTooltip={" &amp; IF(BA348&lt;&gt;"","['en']='"&amp; BA348 &amp; "',","")  &amp; IF(AND(BA348&lt;&gt;"",BA348&lt;&gt;BB348), IF(BB348&lt;&gt;"","['de']='"&amp; BB348 &amp; "',",""),"") &amp; "},","")
&amp; "},"
&amp; IF(C348&lt;&gt;"",CONCATENATE(" --",C348," / ",B348,"   [",IF(R348&lt;&gt;"",R348,""),IF(AA348&lt;&gt;"",", "&amp;AA348,""),IF(AG348&lt;&gt;"",", "&amp;AG348,""),IF(AL348&lt;&gt;"",", "&amp;AL348,""),IF(AQ348&lt;&gt;"",", "&amp;AQ348,""),IF(AV348&lt;&gt;"",", "&amp;AV348,""),"]")),""),"")</f>
        <v>}, --Haven of Ursus / Zuflucht von Ursus   [March of Sacrifices, Greenshade, Greenshade]</v>
      </c>
    </row>
    <row r="349" spans="1:59" x14ac:dyDescent="0.25">
      <c r="A349" s="12">
        <v>402</v>
      </c>
      <c r="B349" t="s">
        <v>1274</v>
      </c>
      <c r="C349" t="s">
        <v>1275</v>
      </c>
      <c r="D349" s="3">
        <f>A349</f>
        <v>402</v>
      </c>
      <c r="G349" s="8" t="s">
        <v>1477</v>
      </c>
      <c r="I349" t="s">
        <v>91</v>
      </c>
      <c r="J349" t="s">
        <v>91</v>
      </c>
      <c r="K349">
        <v>371</v>
      </c>
      <c r="L349">
        <v>371</v>
      </c>
      <c r="M349">
        <v>371</v>
      </c>
      <c r="O349" s="65" t="s">
        <v>73</v>
      </c>
      <c r="Q349" s="3">
        <f>IF(AND(G349&lt;&gt;"LIBSETS_SETTYPE_BATTLEGROUND",G349&lt;&gt;"LIBSETS_SETTYPE_SPECIAL"), IF(R349&lt;&gt;"",VLOOKUP(R349,'ESO zone constants'!$D$3:$H$10001,5,FALSE),""),"")</f>
        <v>1052</v>
      </c>
      <c r="R349" t="str">
        <f>IF(AND(O349&lt;&gt;"",NOT(ISERROR(O349))),O349,
IF(AND(P349&lt;&gt;"",ISNUMBER(P349),P349&gt;0,NOT(ISNA(P349))),VLOOKUP(P349,'ESO zone constants'!$A$3:$D$9999,4,FALSE),
IF(AND(K349&lt;&gt;"",K349&gt;0,NOT(ISERROR(K349))),VLOOKUP(K349,'ESO dumped WayshrineInfo'!$K$3:$N$9994,4,FALSE),"")))</f>
        <v>Moon Hunter Keep</v>
      </c>
      <c r="T349" s="19" t="str">
        <f>IF(AND(S349&lt;&gt;"",NOT(ISERROR(S349))),S349,IF(Q349&lt;&gt;"",IF(NOT(ISERROR(VLOOKUP(Q349,'ESO Dungeon constants'!$D$3:$H$9999,5,FALSE))),VLOOKUP(Q349,'ESO Dungeon constants'!$D$3:$I$9999,6,FALSE),VLOOKUP(Q349,'ESO zone constants'!$H$3:$K$9987,4,FALSE)),""))</f>
        <v>DLC_WOLFHUNTER</v>
      </c>
      <c r="U349" s="3" t="str">
        <f>IF(T349&lt;&gt;"",VLOOKUP(T349,'LibSets constants'!$B$4:$C$1003,2,FALSE),"")</f>
        <v>Wolfhunter</v>
      </c>
      <c r="V349" s="33" t="s">
        <v>3356</v>
      </c>
      <c r="Y349" s="65"/>
      <c r="Z349" s="3">
        <f>IF(AND(G349&lt;&gt;"LIBSETS_SETTYPE_BATTLEGROUND",G349&lt;&gt;"LIBSETS_SETTYPE_SPECIAL"),
IF(AND(Y349&lt;&gt;"",ISNUMBER(Y349),NOT(ISNA(Y349))),Y349,
   IF(AND(L349&lt;&gt;"",ISNUMBER(L349),L349&gt;0,NOT(ISNA(L349))),VLOOKUP(L349,'ESO dumped WayshrineInfo'!$K$3:$L$9994,2,FALSE),"")
),"")</f>
        <v>382</v>
      </c>
      <c r="AA349" t="str">
        <f>IF(AND(Z349&lt;&gt;"",ISNUMBER(Z349),NOT(ISNA(Z349))),VLOOKUP(Z349,'ESO zone constants'!$A$3:$D$9999,4,FALSE),"")</f>
        <v>Reaper's March</v>
      </c>
      <c r="AB349" s="33" t="s">
        <v>3356</v>
      </c>
      <c r="AC349" s="43"/>
      <c r="AD349" s="43"/>
      <c r="AE349" s="43"/>
      <c r="AF349" s="3">
        <f>IF(AND(G349&lt;&gt;"LIBSETS_SETTYPE_BATTLEGROUND",G349&lt;&gt;"LIBSETS_SETTYPE_SPECIAL"),
IF(AND(AE349&lt;&gt;"",ISNUMBER(AE349),NOT(ISNA(AE349))),AE349,
   IF(AND(M349&lt;&gt;"",ISNUMBER(M349),M349&gt;0,NOT(ISNA(M349))),VLOOKUP(M349,'ESO dumped WayshrineInfo'!$K$3:$L$9994,2,FALSE),"")
),"")</f>
        <v>382</v>
      </c>
      <c r="AG349" t="str">
        <f>IF(AND(AF349&lt;&gt;"",ISNUMBER(AF349),NOT(ISNA(AF349))),VLOOKUP(AF349,'ESO zone constants'!$A$3:$D$9999,4,FALSE),"")</f>
        <v>Reaper's March</v>
      </c>
      <c r="AH349" s="44"/>
      <c r="AI349" s="43"/>
      <c r="AJ349" s="43"/>
      <c r="AK349" s="3" t="str">
        <f>IF(AND(G349&lt;&gt;"LIBSETS_SETTYPE_BATTLEGROUND",G349&lt;&gt;"LIBSETS_SETTYPE_SPECIAL"),IF(AL349&lt;&gt;"",VLOOKUP(AL349,'ESO zone constants'!$D$3:$H$4953,5,FALSE),""),"")</f>
        <v/>
      </c>
      <c r="AM349" s="44"/>
      <c r="AN349" s="43"/>
      <c r="AO349" s="43"/>
      <c r="AP349" s="3" t="str">
        <f>IF(AND(G349&lt;&gt;"LIBSETS_SETTYPE_BATTLEGROUND",G349&lt;&gt;"LIBSETS_SETTYPE_SPECIAL"),IF(AQ349&lt;&gt;"",VLOOKUP(AQ349,'ESO zone constants'!$D$3:$H$4953,5,FALSE),""),"")</f>
        <v/>
      </c>
      <c r="AR349" s="44"/>
      <c r="AS349" s="43"/>
      <c r="AT349" s="43"/>
      <c r="AU349" s="3" t="str">
        <f>IF(AND(G349&lt;&gt;"LIBSETS_SETTYPE_BATTLEGROUND",G349&lt;&gt;"LIBSETS_SETTYPE_SPECIAL"),IF(AV349&lt;&gt;"",VLOOKUP(AV349,'ESO zone constants'!$D$3:$H$4953,5,FALSE),""),"")</f>
        <v/>
      </c>
      <c r="AW349" s="44"/>
      <c r="AX349" s="43"/>
      <c r="AY349" s="43"/>
      <c r="AZ349" s="83" t="s">
        <v>2667</v>
      </c>
      <c r="BA349" s="83"/>
      <c r="BB349" s="83"/>
      <c r="BC349" s="21" t="str">
        <f>IF(A349="???","--","")&amp;IF(F349&lt;&gt;"Not in the game (anymore)",IF(A349&lt;&gt;"",CONCATENATE("[",A349,"] = {wayshrines={")&amp;IF(K349&lt;&gt;"",CONCATENATE(K349,","),"")&amp;IF(L349&lt;&gt;"",CONCATENATE(L349,","),"")&amp;IF(M349&lt;&gt;"",CONCATENATE(M349,","),"")&amp;CONCATENATE("}")&amp;IF(VALUE(N349)&gt;0,CONCATENATE(", traitsNeeded=",N349),"")&amp;CONCATENATE(", dlcId=",IF(T349&lt;&gt;"",T349,"DLC_BASE_GAME")),""),"")</f>
        <v>[402] = {wayshrines={371,371,371,}, dlcId=DLC_WOLFHUNTER</v>
      </c>
      <c r="BD349" s="21" t="str">
        <f>IF(F349&lt;&gt;"Not in the game (anymore)",IF(A349&lt;&gt;"",IF(Q349&lt;&gt;"",CONCATENATE(", zoneIds={",Q349),"")&amp;IF(Z349&lt;&gt;"",CONCATENATE(",",Z349),"")&amp;IF(AF349&lt;&gt;"",CONCATENATE(",",AF349),"")&amp;IF(AK349&lt;&gt;"",CONCATENATE(",",AK349),"")&amp;IF(AP349&lt;&gt;"",CONCATENATE(",",AP349),"")&amp;IF(AU349&lt;&gt;"",CONCATENATE(",",AU349),"")&amp;IF(Q349&lt;&gt;"",CONCATENATE("}",""),"")&amp;IF(OR(I349="true",I349="false",I349&lt;&gt;""), CONCATENATE(", veteran=", I349), ""),""),"")</f>
        <v>, zoneIds={1052,382,382}, veteran=false</v>
      </c>
      <c r="BE349" s="21" t="str">
        <f>IF(A349&lt;&gt;"",IF(F349&lt;&gt;"Not in the game (anymore)",IF(A349&lt;&gt;"",", setType="&amp;G349,"")&amp;IF(J349="true",", multiTrialSet=true",""),"")
&amp; IF(AND(H349&lt;&gt;"",ISNUMBER(H349)),", undauntedChestId=" &amp; H349,""),"")</f>
        <v>, setType=LIBSETS_SETTYPE_DUNGEON</v>
      </c>
      <c r="BF349" s="21" t="str">
        <f>IF(A349&lt;&gt;"",IF(F349&lt;&gt;"Not in the game (anymore)",IF(AZ349&lt;&gt;"",", isProcSetAllowedInPvP="&amp; AZ349,"")
&amp; IF(F349&lt;&gt;"Not in the game (anymore)",
  IF(V349&lt;&gt;"",", dropMechanic={"&amp;V349&amp;IF(AB349&lt;&gt;"",","&amp;AB349,"")&amp;IF(AH349&lt;&gt;"",","&amp;AH349,"")&amp;IF(AM349&lt;&gt;"",","&amp;AM349,"")&amp;IF(AR349&lt;&gt;"",","&amp;AR349,"")&amp;IF(AW349&lt;&gt;"",","&amp;AW349,"")&amp;"}"
     &amp;IF(OR(W349&lt;&gt;"",AC349&lt;&gt;"",AI349&lt;&gt;"",AN349&lt;&gt;"",AS349&lt;&gt;"",AX349&lt;&gt;"",X349&lt;&gt;"",AD349&lt;&gt;"",AJ349&lt;&gt;"",AO349&lt;&gt;"",AT349&lt;&gt;"",AY349&lt;&gt;""),", dropMechanicDropLocationNames={"
        &amp; IF(OR(W349&lt;&gt;"",AC349&lt;&gt;"",AI349&lt;&gt;"",AN349&lt;&gt;"",AS349&lt;&gt;"",AX349&lt;&gt;""),"['en']={"&amp;IF(W349&lt;&gt;"","'"&amp;W349&amp;"',","'',")&amp;IF(AC349&lt;&gt;"","'"&amp;AC349&amp;"',","'',")&amp;IF(AI349&lt;&gt;"","'"&amp;AI349&amp;"',","'',")&amp;IF(AN349&lt;&gt;"","'"&amp;AN349&amp;"',","'',")&amp;IF(AS349&lt;&gt;"","'"&amp;AS349&amp;"',","'',")&amp;IF(AX349&lt;&gt;"","'"&amp;AX349&amp;"',","'',")&amp;"},","")
        &amp; IF(OR(X349&lt;&gt;"",AD349&lt;&gt;"",AJ349&lt;&gt;"",AO349&lt;&gt;"",AT349&lt;&gt;"",AY349&lt;&gt;""),"['de']={"&amp;IF(X349&lt;&gt;"","'"&amp;X349&amp;"',","'',")&amp;IF(AD349&lt;&gt;"","'"&amp;AD349&amp;"',","'',")&amp;IF(AJ349&lt;&gt;"","'"&amp;AJ349&amp;"',","'',")&amp;IF(AO349&lt;&gt;"","'"&amp;AO349&amp;"',","'',")&amp;IF(AT349&lt;&gt;"","'"&amp;AT349&amp;"',","'',")&amp;IF(AY349&lt;&gt;"","'"&amp;AY349&amp;"',","'',")&amp;"},","")
     &amp; "}",""),"")),""),"")</f>
        <v>, dropMechanic={LIBSETS_DROP_MECHANIC_GROUP_DUNGEON_BOSS,LIBSETS_DROP_MECHANIC_GROUP_DUNGEON_BOSS}</v>
      </c>
      <c r="BG349" s="21" t="str">
        <f>IF(A349&lt;&gt;"",IF(F349&lt;&gt;"Not in the game (anymore)",
IF(OR(BA349&lt;&gt;"",BB349&lt;&gt;""),", addTooltip={" &amp; IF(BA349&lt;&gt;"","['en']='"&amp; BA349 &amp; "',","")  &amp; IF(AND(BA349&lt;&gt;"",BA349&lt;&gt;BB349), IF(BB349&lt;&gt;"","['de']='"&amp; BB349 &amp; "',",""),"") &amp; "},","")
&amp; "},"
&amp; IF(C349&lt;&gt;"",CONCATENATE(" --",C349," / ",B349,"   [",IF(R349&lt;&gt;"",R349,""),IF(AA349&lt;&gt;"",", "&amp;AA349,""),IF(AG349&lt;&gt;"",", "&amp;AG349,""),IF(AL349&lt;&gt;"",", "&amp;AL349,""),IF(AQ349&lt;&gt;"",", "&amp;AQ349,""),IF(AV349&lt;&gt;"",", "&amp;AV349,""),"]")),""),"")</f>
        <v>}, --Moon Hunter / Mondjäger   [Moon Hunter Keep, Reaper's March, Reaper's March]</v>
      </c>
    </row>
    <row r="350" spans="1:59" x14ac:dyDescent="0.25">
      <c r="A350" s="12">
        <v>403</v>
      </c>
      <c r="B350" t="s">
        <v>1276</v>
      </c>
      <c r="C350" t="s">
        <v>1277</v>
      </c>
      <c r="D350" s="3">
        <f>A350</f>
        <v>403</v>
      </c>
      <c r="G350" s="8" t="s">
        <v>1477</v>
      </c>
      <c r="I350" t="s">
        <v>91</v>
      </c>
      <c r="J350" t="s">
        <v>91</v>
      </c>
      <c r="K350">
        <v>371</v>
      </c>
      <c r="L350">
        <v>371</v>
      </c>
      <c r="M350">
        <v>371</v>
      </c>
      <c r="O350" s="65" t="s">
        <v>73</v>
      </c>
      <c r="Q350" s="3">
        <f>IF(AND(G350&lt;&gt;"LIBSETS_SETTYPE_BATTLEGROUND",G350&lt;&gt;"LIBSETS_SETTYPE_SPECIAL"), IF(R350&lt;&gt;"",VLOOKUP(R350,'ESO zone constants'!$D$3:$H$10001,5,FALSE),""),"")</f>
        <v>1052</v>
      </c>
      <c r="R350" t="str">
        <f>IF(AND(O350&lt;&gt;"",NOT(ISERROR(O350))),O350,
IF(AND(P350&lt;&gt;"",ISNUMBER(P350),P350&gt;0,NOT(ISNA(P350))),VLOOKUP(P350,'ESO zone constants'!$A$3:$D$9999,4,FALSE),
IF(AND(K350&lt;&gt;"",K350&gt;0,NOT(ISERROR(K350))),VLOOKUP(K350,'ESO dumped WayshrineInfo'!$K$3:$N$9994,4,FALSE),"")))</f>
        <v>Moon Hunter Keep</v>
      </c>
      <c r="T350" s="19" t="str">
        <f>IF(AND(S350&lt;&gt;"",NOT(ISERROR(S350))),S350,IF(Q350&lt;&gt;"",IF(NOT(ISERROR(VLOOKUP(Q350,'ESO Dungeon constants'!$D$3:$H$9999,5,FALSE))),VLOOKUP(Q350,'ESO Dungeon constants'!$D$3:$I$9999,6,FALSE),VLOOKUP(Q350,'ESO zone constants'!$H$3:$K$9987,4,FALSE)),""))</f>
        <v>DLC_WOLFHUNTER</v>
      </c>
      <c r="U350" s="3" t="str">
        <f>IF(T350&lt;&gt;"",VLOOKUP(T350,'LibSets constants'!$B$4:$C$1003,2,FALSE),"")</f>
        <v>Wolfhunter</v>
      </c>
      <c r="V350" s="33" t="s">
        <v>3356</v>
      </c>
      <c r="Y350" s="65"/>
      <c r="Z350" s="3">
        <f>IF(AND(G350&lt;&gt;"LIBSETS_SETTYPE_BATTLEGROUND",G350&lt;&gt;"LIBSETS_SETTYPE_SPECIAL"),
IF(AND(Y350&lt;&gt;"",ISNUMBER(Y350),NOT(ISNA(Y350))),Y350,
   IF(AND(L350&lt;&gt;"",ISNUMBER(L350),L350&gt;0,NOT(ISNA(L350))),VLOOKUP(L350,'ESO dumped WayshrineInfo'!$K$3:$L$9994,2,FALSE),"")
),"")</f>
        <v>382</v>
      </c>
      <c r="AA350" t="str">
        <f>IF(AND(Z350&lt;&gt;"",ISNUMBER(Z350),NOT(ISNA(Z350))),VLOOKUP(Z350,'ESO zone constants'!$A$3:$D$9999,4,FALSE),"")</f>
        <v>Reaper's March</v>
      </c>
      <c r="AB350" s="33" t="s">
        <v>3356</v>
      </c>
      <c r="AC350" s="43"/>
      <c r="AD350" s="43"/>
      <c r="AE350" s="43"/>
      <c r="AF350" s="3">
        <f>IF(AND(G350&lt;&gt;"LIBSETS_SETTYPE_BATTLEGROUND",G350&lt;&gt;"LIBSETS_SETTYPE_SPECIAL"),
IF(AND(AE350&lt;&gt;"",ISNUMBER(AE350),NOT(ISNA(AE350))),AE350,
   IF(AND(M350&lt;&gt;"",ISNUMBER(M350),M350&gt;0,NOT(ISNA(M350))),VLOOKUP(M350,'ESO dumped WayshrineInfo'!$K$3:$L$9994,2,FALSE),"")
),"")</f>
        <v>382</v>
      </c>
      <c r="AG350" t="str">
        <f>IF(AND(AF350&lt;&gt;"",ISNUMBER(AF350),NOT(ISNA(AF350))),VLOOKUP(AF350,'ESO zone constants'!$A$3:$D$9999,4,FALSE),"")</f>
        <v>Reaper's March</v>
      </c>
      <c r="AH350" s="44"/>
      <c r="AI350" s="43"/>
      <c r="AJ350" s="43"/>
      <c r="AK350" s="3" t="str">
        <f>IF(AND(G350&lt;&gt;"LIBSETS_SETTYPE_BATTLEGROUND",G350&lt;&gt;"LIBSETS_SETTYPE_SPECIAL"),IF(AL350&lt;&gt;"",VLOOKUP(AL350,'ESO zone constants'!$D$3:$H$4953,5,FALSE),""),"")</f>
        <v/>
      </c>
      <c r="AM350" s="44"/>
      <c r="AN350" s="43"/>
      <c r="AO350" s="43"/>
      <c r="AP350" s="3" t="str">
        <f>IF(AND(G350&lt;&gt;"LIBSETS_SETTYPE_BATTLEGROUND",G350&lt;&gt;"LIBSETS_SETTYPE_SPECIAL"),IF(AQ350&lt;&gt;"",VLOOKUP(AQ350,'ESO zone constants'!$D$3:$H$4953,5,FALSE),""),"")</f>
        <v/>
      </c>
      <c r="AR350" s="44"/>
      <c r="AS350" s="43"/>
      <c r="AT350" s="43"/>
      <c r="AU350" s="3" t="str">
        <f>IF(AND(G350&lt;&gt;"LIBSETS_SETTYPE_BATTLEGROUND",G350&lt;&gt;"LIBSETS_SETTYPE_SPECIAL"),IF(AV350&lt;&gt;"",VLOOKUP(AV350,'ESO zone constants'!$D$3:$H$4953,5,FALSE),""),"")</f>
        <v/>
      </c>
      <c r="AW350" s="44"/>
      <c r="AX350" s="43"/>
      <c r="AY350" s="43"/>
      <c r="AZ350" s="83" t="s">
        <v>2667</v>
      </c>
      <c r="BA350" s="83"/>
      <c r="BB350" s="83"/>
      <c r="BC350" s="21" t="str">
        <f>IF(A350="???","--","")&amp;IF(F350&lt;&gt;"Not in the game (anymore)",IF(A350&lt;&gt;"",CONCATENATE("[",A350,"] = {wayshrines={")&amp;IF(K350&lt;&gt;"",CONCATENATE(K350,","),"")&amp;IF(L350&lt;&gt;"",CONCATENATE(L350,","),"")&amp;IF(M350&lt;&gt;"",CONCATENATE(M350,","),"")&amp;CONCATENATE("}")&amp;IF(VALUE(N350)&gt;0,CONCATENATE(", traitsNeeded=",N350),"")&amp;CONCATENATE(", dlcId=",IF(T350&lt;&gt;"",T350,"DLC_BASE_GAME")),""),"")</f>
        <v>[403] = {wayshrines={371,371,371,}, dlcId=DLC_WOLFHUNTER</v>
      </c>
      <c r="BD350" s="21" t="str">
        <f>IF(F350&lt;&gt;"Not in the game (anymore)",IF(A350&lt;&gt;"",IF(Q350&lt;&gt;"",CONCATENATE(", zoneIds={",Q350),"")&amp;IF(Z350&lt;&gt;"",CONCATENATE(",",Z350),"")&amp;IF(AF350&lt;&gt;"",CONCATENATE(",",AF350),"")&amp;IF(AK350&lt;&gt;"",CONCATENATE(",",AK350),"")&amp;IF(AP350&lt;&gt;"",CONCATENATE(",",AP350),"")&amp;IF(AU350&lt;&gt;"",CONCATENATE(",",AU350),"")&amp;IF(Q350&lt;&gt;"",CONCATENATE("}",""),"")&amp;IF(OR(I350="true",I350="false",I350&lt;&gt;""), CONCATENATE(", veteran=", I350), ""),""),"")</f>
        <v>, zoneIds={1052,382,382}, veteran=false</v>
      </c>
      <c r="BE350" s="21" t="str">
        <f>IF(A350&lt;&gt;"",IF(F350&lt;&gt;"Not in the game (anymore)",IF(A350&lt;&gt;"",", setType="&amp;G350,"")&amp;IF(J350="true",", multiTrialSet=true",""),"")
&amp; IF(AND(H350&lt;&gt;"",ISNUMBER(H350)),", undauntedChestId=" &amp; H350,""),"")</f>
        <v>, setType=LIBSETS_SETTYPE_DUNGEON</v>
      </c>
      <c r="BF350" s="21" t="str">
        <f>IF(A350&lt;&gt;"",IF(F350&lt;&gt;"Not in the game (anymore)",IF(AZ350&lt;&gt;"",", isProcSetAllowedInPvP="&amp; AZ350,"")
&amp; IF(F350&lt;&gt;"Not in the game (anymore)",
  IF(V350&lt;&gt;"",", dropMechanic={"&amp;V350&amp;IF(AB350&lt;&gt;"",","&amp;AB350,"")&amp;IF(AH350&lt;&gt;"",","&amp;AH350,"")&amp;IF(AM350&lt;&gt;"",","&amp;AM350,"")&amp;IF(AR350&lt;&gt;"",","&amp;AR350,"")&amp;IF(AW350&lt;&gt;"",","&amp;AW350,"")&amp;"}"
     &amp;IF(OR(W350&lt;&gt;"",AC350&lt;&gt;"",AI350&lt;&gt;"",AN350&lt;&gt;"",AS350&lt;&gt;"",AX350&lt;&gt;"",X350&lt;&gt;"",AD350&lt;&gt;"",AJ350&lt;&gt;"",AO350&lt;&gt;"",AT350&lt;&gt;"",AY350&lt;&gt;""),", dropMechanicDropLocationNames={"
        &amp; IF(OR(W350&lt;&gt;"",AC350&lt;&gt;"",AI350&lt;&gt;"",AN350&lt;&gt;"",AS350&lt;&gt;"",AX350&lt;&gt;""),"['en']={"&amp;IF(W350&lt;&gt;"","'"&amp;W350&amp;"',","'',")&amp;IF(AC350&lt;&gt;"","'"&amp;AC350&amp;"',","'',")&amp;IF(AI350&lt;&gt;"","'"&amp;AI350&amp;"',","'',")&amp;IF(AN350&lt;&gt;"","'"&amp;AN350&amp;"',","'',")&amp;IF(AS350&lt;&gt;"","'"&amp;AS350&amp;"',","'',")&amp;IF(AX350&lt;&gt;"","'"&amp;AX350&amp;"',","'',")&amp;"},","")
        &amp; IF(OR(X350&lt;&gt;"",AD350&lt;&gt;"",AJ350&lt;&gt;"",AO350&lt;&gt;"",AT350&lt;&gt;"",AY350&lt;&gt;""),"['de']={"&amp;IF(X350&lt;&gt;"","'"&amp;X350&amp;"',","'',")&amp;IF(AD350&lt;&gt;"","'"&amp;AD350&amp;"',","'',")&amp;IF(AJ350&lt;&gt;"","'"&amp;AJ350&amp;"',","'',")&amp;IF(AO350&lt;&gt;"","'"&amp;AO350&amp;"',","'',")&amp;IF(AT350&lt;&gt;"","'"&amp;AT350&amp;"',","'',")&amp;IF(AY350&lt;&gt;"","'"&amp;AY350&amp;"',","'',")&amp;"},","")
     &amp; "}",""),"")),""),"")</f>
        <v>, dropMechanic={LIBSETS_DROP_MECHANIC_GROUP_DUNGEON_BOSS,LIBSETS_DROP_MECHANIC_GROUP_DUNGEON_BOSS}</v>
      </c>
      <c r="BG350" s="21" t="str">
        <f>IF(A350&lt;&gt;"",IF(F350&lt;&gt;"Not in the game (anymore)",
IF(OR(BA350&lt;&gt;"",BB350&lt;&gt;""),", addTooltip={" &amp; IF(BA350&lt;&gt;"","['en']='"&amp; BA350 &amp; "',","")  &amp; IF(AND(BA350&lt;&gt;"",BA350&lt;&gt;BB350), IF(BB350&lt;&gt;"","['de']='"&amp; BB350 &amp; "',",""),"") &amp; "},","")
&amp; "},"
&amp; IF(C350&lt;&gt;"",CONCATENATE(" --",C350," / ",B350,"   [",IF(R350&lt;&gt;"",R350,""),IF(AA350&lt;&gt;"",", "&amp;AA350,""),IF(AG350&lt;&gt;"",", "&amp;AG350,""),IF(AL350&lt;&gt;"",", "&amp;AL350,""),IF(AQ350&lt;&gt;"",", "&amp;AQ350,""),IF(AV350&lt;&gt;"",", "&amp;AV350,""),"]")),""),"")</f>
        <v>}, --Savage Werewolf / Wilder Werwolf   [Moon Hunter Keep, Reaper's March, Reaper's March]</v>
      </c>
    </row>
    <row r="351" spans="1:59" x14ac:dyDescent="0.25">
      <c r="A351" s="12">
        <v>404</v>
      </c>
      <c r="B351" t="s">
        <v>1278</v>
      </c>
      <c r="C351" t="s">
        <v>2632</v>
      </c>
      <c r="D351" s="3">
        <f>A351</f>
        <v>404</v>
      </c>
      <c r="G351" s="8" t="s">
        <v>1477</v>
      </c>
      <c r="I351" t="s">
        <v>91</v>
      </c>
      <c r="J351" t="s">
        <v>91</v>
      </c>
      <c r="K351">
        <v>371</v>
      </c>
      <c r="L351">
        <v>371</v>
      </c>
      <c r="M351">
        <v>371</v>
      </c>
      <c r="O351" s="65" t="s">
        <v>73</v>
      </c>
      <c r="Q351" s="3">
        <f>IF(AND(G351&lt;&gt;"LIBSETS_SETTYPE_BATTLEGROUND",G351&lt;&gt;"LIBSETS_SETTYPE_SPECIAL"), IF(R351&lt;&gt;"",VLOOKUP(R351,'ESO zone constants'!$D$3:$H$10001,5,FALSE),""),"")</f>
        <v>1052</v>
      </c>
      <c r="R351" t="str">
        <f>IF(AND(O351&lt;&gt;"",NOT(ISERROR(O351))),O351,
IF(AND(P351&lt;&gt;"",ISNUMBER(P351),P351&gt;0,NOT(ISNA(P351))),VLOOKUP(P351,'ESO zone constants'!$A$3:$D$9999,4,FALSE),
IF(AND(K351&lt;&gt;"",K351&gt;0,NOT(ISERROR(K351))),VLOOKUP(K351,'ESO dumped WayshrineInfo'!$K$3:$N$9994,4,FALSE),"")))</f>
        <v>Moon Hunter Keep</v>
      </c>
      <c r="T351" s="19" t="str">
        <f>IF(AND(S351&lt;&gt;"",NOT(ISERROR(S351))),S351,IF(Q351&lt;&gt;"",IF(NOT(ISERROR(VLOOKUP(Q351,'ESO Dungeon constants'!$D$3:$H$9999,5,FALSE))),VLOOKUP(Q351,'ESO Dungeon constants'!$D$3:$I$9999,6,FALSE),VLOOKUP(Q351,'ESO zone constants'!$H$3:$K$9987,4,FALSE)),""))</f>
        <v>DLC_WOLFHUNTER</v>
      </c>
      <c r="U351" s="3" t="str">
        <f>IF(T351&lt;&gt;"",VLOOKUP(T351,'LibSets constants'!$B$4:$C$1003,2,FALSE),"")</f>
        <v>Wolfhunter</v>
      </c>
      <c r="V351" s="33" t="s">
        <v>3356</v>
      </c>
      <c r="Y351" s="65"/>
      <c r="Z351" s="3">
        <f>IF(AND(G351&lt;&gt;"LIBSETS_SETTYPE_BATTLEGROUND",G351&lt;&gt;"LIBSETS_SETTYPE_SPECIAL"),
IF(AND(Y351&lt;&gt;"",ISNUMBER(Y351),NOT(ISNA(Y351))),Y351,
   IF(AND(L351&lt;&gt;"",ISNUMBER(L351),L351&gt;0,NOT(ISNA(L351))),VLOOKUP(L351,'ESO dumped WayshrineInfo'!$K$3:$L$9994,2,FALSE),"")
),"")</f>
        <v>382</v>
      </c>
      <c r="AA351" t="str">
        <f>IF(AND(Z351&lt;&gt;"",ISNUMBER(Z351),NOT(ISNA(Z351))),VLOOKUP(Z351,'ESO zone constants'!$A$3:$D$9999,4,FALSE),"")</f>
        <v>Reaper's March</v>
      </c>
      <c r="AB351" s="33" t="s">
        <v>3356</v>
      </c>
      <c r="AC351" s="43"/>
      <c r="AD351" s="43"/>
      <c r="AE351" s="43"/>
      <c r="AF351" s="3">
        <f>IF(AND(G351&lt;&gt;"LIBSETS_SETTYPE_BATTLEGROUND",G351&lt;&gt;"LIBSETS_SETTYPE_SPECIAL"),
IF(AND(AE351&lt;&gt;"",ISNUMBER(AE351),NOT(ISNA(AE351))),AE351,
   IF(AND(M351&lt;&gt;"",ISNUMBER(M351),M351&gt;0,NOT(ISNA(M351))),VLOOKUP(M351,'ESO dumped WayshrineInfo'!$K$3:$L$9994,2,FALSE),"")
),"")</f>
        <v>382</v>
      </c>
      <c r="AG351" t="str">
        <f>IF(AND(AF351&lt;&gt;"",ISNUMBER(AF351),NOT(ISNA(AF351))),VLOOKUP(AF351,'ESO zone constants'!$A$3:$D$9999,4,FALSE),"")</f>
        <v>Reaper's March</v>
      </c>
      <c r="AH351" s="44"/>
      <c r="AI351" s="43"/>
      <c r="AJ351" s="43"/>
      <c r="AK351" s="3" t="str">
        <f>IF(AND(G351&lt;&gt;"LIBSETS_SETTYPE_BATTLEGROUND",G351&lt;&gt;"LIBSETS_SETTYPE_SPECIAL"),IF(AL351&lt;&gt;"",VLOOKUP(AL351,'ESO zone constants'!$D$3:$H$4953,5,FALSE),""),"")</f>
        <v/>
      </c>
      <c r="AM351" s="44"/>
      <c r="AN351" s="43"/>
      <c r="AO351" s="43"/>
      <c r="AP351" s="3" t="str">
        <f>IF(AND(G351&lt;&gt;"LIBSETS_SETTYPE_BATTLEGROUND",G351&lt;&gt;"LIBSETS_SETTYPE_SPECIAL"),IF(AQ351&lt;&gt;"",VLOOKUP(AQ351,'ESO zone constants'!$D$3:$H$4953,5,FALSE),""),"")</f>
        <v/>
      </c>
      <c r="AR351" s="44"/>
      <c r="AS351" s="43"/>
      <c r="AT351" s="43"/>
      <c r="AU351" s="3" t="str">
        <f>IF(AND(G351&lt;&gt;"LIBSETS_SETTYPE_BATTLEGROUND",G351&lt;&gt;"LIBSETS_SETTYPE_SPECIAL"),IF(AV351&lt;&gt;"",VLOOKUP(AV351,'ESO zone constants'!$D$3:$H$4953,5,FALSE),""),"")</f>
        <v/>
      </c>
      <c r="AW351" s="44"/>
      <c r="AX351" s="43"/>
      <c r="AY351" s="43"/>
      <c r="AZ351" s="83" t="s">
        <v>2667</v>
      </c>
      <c r="BA351" s="83"/>
      <c r="BB351" s="83"/>
      <c r="BC351" s="21" t="str">
        <f>IF(A351="???","--","")&amp;IF(F351&lt;&gt;"Not in the game (anymore)",IF(A351&lt;&gt;"",CONCATENATE("[",A351,"] = {wayshrines={")&amp;IF(K351&lt;&gt;"",CONCATENATE(K351,","),"")&amp;IF(L351&lt;&gt;"",CONCATENATE(L351,","),"")&amp;IF(M351&lt;&gt;"",CONCATENATE(M351,","),"")&amp;CONCATENATE("}")&amp;IF(VALUE(N351)&gt;0,CONCATENATE(", traitsNeeded=",N351),"")&amp;CONCATENATE(", dlcId=",IF(T351&lt;&gt;"",T351,"DLC_BASE_GAME")),""),"")</f>
        <v>[404] = {wayshrines={371,371,371,}, dlcId=DLC_WOLFHUNTER</v>
      </c>
      <c r="BD351" s="21" t="str">
        <f>IF(F351&lt;&gt;"Not in the game (anymore)",IF(A351&lt;&gt;"",IF(Q351&lt;&gt;"",CONCATENATE(", zoneIds={",Q351),"")&amp;IF(Z351&lt;&gt;"",CONCATENATE(",",Z351),"")&amp;IF(AF351&lt;&gt;"",CONCATENATE(",",AF351),"")&amp;IF(AK351&lt;&gt;"",CONCATENATE(",",AK351),"")&amp;IF(AP351&lt;&gt;"",CONCATENATE(",",AP351),"")&amp;IF(AU351&lt;&gt;"",CONCATENATE(",",AU351),"")&amp;IF(Q351&lt;&gt;"",CONCATENATE("}",""),"")&amp;IF(OR(I351="true",I351="false",I351&lt;&gt;""), CONCATENATE(", veteran=", I351), ""),""),"")</f>
        <v>, zoneIds={1052,382,382}, veteran=false</v>
      </c>
      <c r="BE351" s="21" t="str">
        <f>IF(A351&lt;&gt;"",IF(F351&lt;&gt;"Not in the game (anymore)",IF(A351&lt;&gt;"",", setType="&amp;G351,"")&amp;IF(J351="true",", multiTrialSet=true",""),"")
&amp; IF(AND(H351&lt;&gt;"",ISNUMBER(H351)),", undauntedChestId=" &amp; H351,""),"")</f>
        <v>, setType=LIBSETS_SETTYPE_DUNGEON</v>
      </c>
      <c r="BF351" s="21" t="str">
        <f>IF(A351&lt;&gt;"",IF(F351&lt;&gt;"Not in the game (anymore)",IF(AZ351&lt;&gt;"",", isProcSetAllowedInPvP="&amp; AZ351,"")
&amp; IF(F351&lt;&gt;"Not in the game (anymore)",
  IF(V351&lt;&gt;"",", dropMechanic={"&amp;V351&amp;IF(AB351&lt;&gt;"",","&amp;AB351,"")&amp;IF(AH351&lt;&gt;"",","&amp;AH351,"")&amp;IF(AM351&lt;&gt;"",","&amp;AM351,"")&amp;IF(AR351&lt;&gt;"",","&amp;AR351,"")&amp;IF(AW351&lt;&gt;"",","&amp;AW351,"")&amp;"}"
     &amp;IF(OR(W351&lt;&gt;"",AC351&lt;&gt;"",AI351&lt;&gt;"",AN351&lt;&gt;"",AS351&lt;&gt;"",AX351&lt;&gt;"",X351&lt;&gt;"",AD351&lt;&gt;"",AJ351&lt;&gt;"",AO351&lt;&gt;"",AT351&lt;&gt;"",AY351&lt;&gt;""),", dropMechanicDropLocationNames={"
        &amp; IF(OR(W351&lt;&gt;"",AC351&lt;&gt;"",AI351&lt;&gt;"",AN351&lt;&gt;"",AS351&lt;&gt;"",AX351&lt;&gt;""),"['en']={"&amp;IF(W351&lt;&gt;"","'"&amp;W351&amp;"',","'',")&amp;IF(AC351&lt;&gt;"","'"&amp;AC351&amp;"',","'',")&amp;IF(AI351&lt;&gt;"","'"&amp;AI351&amp;"',","'',")&amp;IF(AN351&lt;&gt;"","'"&amp;AN351&amp;"',","'',")&amp;IF(AS351&lt;&gt;"","'"&amp;AS351&amp;"',","'',")&amp;IF(AX351&lt;&gt;"","'"&amp;AX351&amp;"',","'',")&amp;"},","")
        &amp; IF(OR(X351&lt;&gt;"",AD351&lt;&gt;"",AJ351&lt;&gt;"",AO351&lt;&gt;"",AT351&lt;&gt;"",AY351&lt;&gt;""),"['de']={"&amp;IF(X351&lt;&gt;"","'"&amp;X351&amp;"',","'',")&amp;IF(AD351&lt;&gt;"","'"&amp;AD351&amp;"',","'',")&amp;IF(AJ351&lt;&gt;"","'"&amp;AJ351&amp;"',","'',")&amp;IF(AO351&lt;&gt;"","'"&amp;AO351&amp;"',","'',")&amp;IF(AT351&lt;&gt;"","'"&amp;AT351&amp;"',","'',")&amp;IF(AY351&lt;&gt;"","'"&amp;AY351&amp;"',","'',")&amp;"},","")
     &amp; "}",""),"")),""),"")</f>
        <v>, dropMechanic={LIBSETS_DROP_MECHANIC_GROUP_DUNGEON_BOSS,LIBSETS_DROP_MECHANIC_GROUP_DUNGEON_BOSS}</v>
      </c>
      <c r="BG351" s="21" t="str">
        <f>IF(A351&lt;&gt;"",IF(F351&lt;&gt;"Not in the game (anymore)",
IF(OR(BA351&lt;&gt;"",BB351&lt;&gt;""),", addTooltip={" &amp; IF(BA351&lt;&gt;"","['en']='"&amp; BA351 &amp; "',","")  &amp; IF(AND(BA351&lt;&gt;"",BA351&lt;&gt;BB351), IF(BB351&lt;&gt;"","['de']='"&amp; BB351 &amp; "',",""),"") &amp; "},","")
&amp; "},"
&amp; IF(C351&lt;&gt;"",CONCATENATE(" --",C351," / ",B351,"   [",IF(R351&lt;&gt;"",R351,""),IF(AA351&lt;&gt;"",", "&amp;AA351,""),IF(AG351&lt;&gt;"",", "&amp;AG351,""),IF(AL351&lt;&gt;"",", "&amp;AL351,""),IF(AQ351&lt;&gt;"",", "&amp;AQ351,""),IF(AV351&lt;&gt;"",", "&amp;AV351,""),"]")),""),"")</f>
        <v>}, --Jailer\'s Tenacity / Tenazität des Kerkermeisters   [Moon Hunter Keep, Reaper's March, Reaper's March]</v>
      </c>
    </row>
    <row r="352" spans="1:59" x14ac:dyDescent="0.25">
      <c r="A352" s="12">
        <v>405</v>
      </c>
      <c r="B352" t="s">
        <v>1279</v>
      </c>
      <c r="C352" t="s">
        <v>2633</v>
      </c>
      <c r="D352" s="3">
        <f>A352</f>
        <v>405</v>
      </c>
      <c r="E352" s="42"/>
      <c r="G352" s="8" t="s">
        <v>1480</v>
      </c>
      <c r="I352" t="s">
        <v>91</v>
      </c>
      <c r="J352" t="s">
        <v>91</v>
      </c>
      <c r="K352">
        <v>374</v>
      </c>
      <c r="L352">
        <v>374</v>
      </c>
      <c r="M352">
        <v>374</v>
      </c>
      <c r="O352" s="65" t="s">
        <v>80</v>
      </c>
      <c r="Q352" s="3">
        <f>IF(AND(G352&lt;&gt;"LIBSETS_SETTYPE_BATTLEGROUND",G352&lt;&gt;"LIBSETS_SETTYPE_SPECIAL"), IF(R352&lt;&gt;"",VLOOKUP(R352,'ESO zone constants'!$D$3:$H$10001,5,FALSE),""),"")</f>
        <v>726</v>
      </c>
      <c r="R352" t="str">
        <f>IF(AND(O352&lt;&gt;"",NOT(ISERROR(O352))),O352,
IF(AND(P352&lt;&gt;"",ISNUMBER(P352),P352&gt;0,NOT(ISNA(P352))),VLOOKUP(P352,'ESO zone constants'!$A$3:$D$9999,4,FALSE),
IF(AND(K352&lt;&gt;"",K352&gt;0,NOT(ISERROR(K352))),VLOOKUP(K352,'ESO dumped WayshrineInfo'!$K$3:$N$9994,4,FALSE),"")))</f>
        <v>Murkmire</v>
      </c>
      <c r="T352" s="19" t="str">
        <f>IF(AND(S352&lt;&gt;"",NOT(ISERROR(S352))),S352,IF(Q352&lt;&gt;"",IF(NOT(ISERROR(VLOOKUP(Q352,'ESO Dungeon constants'!$D$3:$H$9999,5,FALSE))),VLOOKUP(Q352,'ESO Dungeon constants'!$D$3:$I$9999,6,FALSE),VLOOKUP(Q352,'ESO zone constants'!$H$3:$K$9987,4,FALSE)),""))</f>
        <v>DLC_MURKMIRE</v>
      </c>
      <c r="U352" s="3" t="str">
        <f>IF(T352&lt;&gt;"",VLOOKUP(T352,'LibSets constants'!$B$4:$C$1003,2,FALSE),"")</f>
        <v>Murkmire</v>
      </c>
      <c r="V352" s="33" t="s">
        <v>1560</v>
      </c>
      <c r="Y352" s="65"/>
      <c r="Z352" s="3">
        <f>IF(AND(G352&lt;&gt;"LIBSETS_SETTYPE_BATTLEGROUND",G352&lt;&gt;"LIBSETS_SETTYPE_SPECIAL"),
IF(AND(Y352&lt;&gt;"",ISNUMBER(Y352),NOT(ISNA(Y352))),Y352,
   IF(AND(L352&lt;&gt;"",ISNUMBER(L352),L352&gt;0,NOT(ISNA(L352))),VLOOKUP(L352,'ESO dumped WayshrineInfo'!$K$3:$L$9994,2,FALSE),"")
),"")</f>
        <v>726</v>
      </c>
      <c r="AA352" t="str">
        <f>IF(AND(Z352&lt;&gt;"",ISNUMBER(Z352),NOT(ISNA(Z352))),VLOOKUP(Z352,'ESO zone constants'!$A$3:$D$9999,4,FALSE),"")</f>
        <v>Murkmire</v>
      </c>
      <c r="AB352" s="33" t="s">
        <v>1561</v>
      </c>
      <c r="AC352" s="43"/>
      <c r="AD352" s="43"/>
      <c r="AE352" s="43"/>
      <c r="AF352" s="3">
        <f>IF(AND(G352&lt;&gt;"LIBSETS_SETTYPE_BATTLEGROUND",G352&lt;&gt;"LIBSETS_SETTYPE_SPECIAL"),
IF(AND(AE352&lt;&gt;"",ISNUMBER(AE352),NOT(ISNA(AE352))),AE352,
   IF(AND(M352&lt;&gt;"",ISNUMBER(M352),M352&gt;0,NOT(ISNA(M352))),VLOOKUP(M352,'ESO dumped WayshrineInfo'!$K$3:$L$9994,2,FALSE),"")
),"")</f>
        <v>726</v>
      </c>
      <c r="AG352" t="str">
        <f>IF(AND(AF352&lt;&gt;"",ISNUMBER(AF352),NOT(ISNA(AF352))),VLOOKUP(AF352,'ESO zone constants'!$A$3:$D$9999,4,FALSE),"")</f>
        <v>Murkmire</v>
      </c>
      <c r="AH352" s="44" t="s">
        <v>1562</v>
      </c>
      <c r="AI352" s="43"/>
      <c r="AJ352" s="43"/>
      <c r="AK352" s="3">
        <f>IF(AND(G352&lt;&gt;"LIBSETS_SETTYPE_BATTLEGROUND",G352&lt;&gt;"LIBSETS_SETTYPE_SPECIAL"),IF(AL352&lt;&gt;"",VLOOKUP(AL352,'ESO zone constants'!$D$3:$H$4953,5,FALSE),""),"")</f>
        <v>726</v>
      </c>
      <c r="AL352" t="s">
        <v>80</v>
      </c>
      <c r="AM352" s="44" t="s">
        <v>1563</v>
      </c>
      <c r="AN352" s="43"/>
      <c r="AO352" s="43"/>
      <c r="AP352" s="3" t="str">
        <f>IF(AND(G352&lt;&gt;"LIBSETS_SETTYPE_BATTLEGROUND",G352&lt;&gt;"LIBSETS_SETTYPE_SPECIAL"),IF(AQ352&lt;&gt;"",VLOOKUP(AQ352,'ESO zone constants'!$D$3:$H$4953,5,FALSE),""),"")</f>
        <v/>
      </c>
      <c r="AR352" s="44"/>
      <c r="AS352" s="43"/>
      <c r="AT352" s="43"/>
      <c r="AU352" s="3" t="str">
        <f>IF(AND(G352&lt;&gt;"LIBSETS_SETTYPE_BATTLEGROUND",G352&lt;&gt;"LIBSETS_SETTYPE_SPECIAL"),IF(AV352&lt;&gt;"",VLOOKUP(AV352,'ESO zone constants'!$D$3:$H$4953,5,FALSE),""),"")</f>
        <v/>
      </c>
      <c r="AW352" s="44"/>
      <c r="AX352" s="43"/>
      <c r="AY352" s="43"/>
      <c r="AZ352" s="83" t="s">
        <v>2667</v>
      </c>
      <c r="BA352" s="83"/>
      <c r="BB352" s="83"/>
      <c r="BC352" s="21" t="str">
        <f>IF(A352="???","--","")&amp;IF(F352&lt;&gt;"Not in the game (anymore)",IF(A352&lt;&gt;"",CONCATENATE("[",A352,"] = {wayshrines={")&amp;IF(K352&lt;&gt;"",CONCATENATE(K352,","),"")&amp;IF(L352&lt;&gt;"",CONCATENATE(L352,","),"")&amp;IF(M352&lt;&gt;"",CONCATENATE(M352,","),"")&amp;CONCATENATE("}")&amp;IF(VALUE(N352)&gt;0,CONCATENATE(", traitsNeeded=",N352),"")&amp;CONCATENATE(", dlcId=",IF(T352&lt;&gt;"",T352,"DLC_BASE_GAME")),""),"")</f>
        <v>[405] = {wayshrines={374,374,374,}, dlcId=DLC_MURKMIRE</v>
      </c>
      <c r="BD352" s="21" t="str">
        <f>IF(F352&lt;&gt;"Not in the game (anymore)",IF(A352&lt;&gt;"",IF(Q352&lt;&gt;"",CONCATENATE(", zoneIds={",Q352),"")&amp;IF(Z352&lt;&gt;"",CONCATENATE(",",Z352),"")&amp;IF(AF352&lt;&gt;"",CONCATENATE(",",AF352),"")&amp;IF(AK352&lt;&gt;"",CONCATENATE(",",AK352),"")&amp;IF(AP352&lt;&gt;"",CONCATENATE(",",AP352),"")&amp;IF(AU352&lt;&gt;"",CONCATENATE(",",AU352),"")&amp;IF(Q352&lt;&gt;"",CONCATENATE("}",""),"")&amp;IF(OR(I352="true",I352="false",I352&lt;&gt;""), CONCATENATE(", veteran=", I352), ""),""),"")</f>
        <v>, zoneIds={726,726,726,726}, veteran=false</v>
      </c>
      <c r="BE352" s="21" t="str">
        <f>IF(A352&lt;&gt;"",IF(F352&lt;&gt;"Not in the game (anymore)",IF(A352&lt;&gt;"",", setType="&amp;G352,"")&amp;IF(J352="true",", multiTrialSet=true",""),"")
&amp; IF(AND(H352&lt;&gt;"",ISNUMBER(H352)),", undauntedChestId=" &amp; H352,""),"")</f>
        <v>, setType=LIBSETS_SETTYPE_OVERLAND</v>
      </c>
      <c r="BF352" s="21" t="str">
        <f>IF(A352&lt;&gt;"",IF(F352&lt;&gt;"Not in the game (anymore)",IF(AZ352&lt;&gt;"",", isProcSetAllowedInPvP="&amp; AZ352,"")
&amp; IF(F352&lt;&gt;"Not in the game (anymore)",
  IF(V352&lt;&gt;"",", dropMechanic={"&amp;V352&amp;IF(AB352&lt;&gt;"",","&amp;AB352,"")&amp;IF(AH352&lt;&gt;"",","&amp;AH352,"")&amp;IF(AM352&lt;&gt;"",","&amp;AM352,"")&amp;IF(AR352&lt;&gt;"",","&amp;AR352,"")&amp;IF(AW352&lt;&gt;"",","&amp;AW352,"")&amp;"}"
     &amp;IF(OR(W352&lt;&gt;"",AC352&lt;&gt;"",AI352&lt;&gt;"",AN352&lt;&gt;"",AS352&lt;&gt;"",AX352&lt;&gt;"",X352&lt;&gt;"",AD352&lt;&gt;"",AJ352&lt;&gt;"",AO352&lt;&gt;"",AT352&lt;&gt;"",AY352&lt;&gt;""),", dropMechanicDropLocationNames={"
        &amp; IF(OR(W352&lt;&gt;"",AC352&lt;&gt;"",AI352&lt;&gt;"",AN352&lt;&gt;"",AS352&lt;&gt;"",AX352&lt;&gt;""),"['en']={"&amp;IF(W352&lt;&gt;"","'"&amp;W352&amp;"',","'',")&amp;IF(AC352&lt;&gt;"","'"&amp;AC352&amp;"',","'',")&amp;IF(AI352&lt;&gt;"","'"&amp;AI352&amp;"',","'',")&amp;IF(AN352&lt;&gt;"","'"&amp;AN352&amp;"',","'',")&amp;IF(AS352&lt;&gt;"","'"&amp;AS352&amp;"',","'',")&amp;IF(AX352&lt;&gt;"","'"&amp;AX352&amp;"',","'',")&amp;"},","")
        &amp; IF(OR(X352&lt;&gt;"",AD352&lt;&gt;"",AJ352&lt;&gt;"",AO352&lt;&gt;"",AT352&lt;&gt;"",AY352&lt;&gt;""),"['de']={"&amp;IF(X352&lt;&gt;"","'"&amp;X352&amp;"',","'',")&amp;IF(AD352&lt;&gt;"","'"&amp;AD352&amp;"',","'',")&amp;IF(AJ352&lt;&gt;"","'"&amp;AJ352&amp;"',","'',")&amp;IF(AO352&lt;&gt;"","'"&amp;AO352&amp;"',","'',")&amp;IF(AT352&lt;&gt;"","'"&amp;AT352&amp;"',","'',")&amp;IF(AY352&lt;&gt;"","'"&amp;AY352&amp;"',","'',")&amp;"},","")
     &amp; "}",""),"")),""),"")</f>
        <v>, dropMechanic={LIBSETS_DROP_MECHANIC_OVERLAND_BOSS_DELVE,LIBSETS_DROP_MECHANIC_OVERLAND_WORLDBOSS,LIBSETS_DROP_MECHANIC_OVERLAND_BOSS_PUBLIC_DUNGEON,LIBSETS_DROP_MECHANIC_OVERLAND_CHEST}</v>
      </c>
      <c r="BG352" s="21" t="str">
        <f>IF(A352&lt;&gt;"",IF(F352&lt;&gt;"Not in the game (anymore)",
IF(OR(BA352&lt;&gt;"",BB352&lt;&gt;""),", addTooltip={" &amp; IF(BA352&lt;&gt;"","['en']='"&amp; BA352 &amp; "',","")  &amp; IF(AND(BA352&lt;&gt;"",BA352&lt;&gt;BB352), IF(BB352&lt;&gt;"","['de']='"&amp; BB352 &amp; "',",""),"") &amp; "},","")
&amp; "},"
&amp; IF(C352&lt;&gt;"",CONCATENATE(" --",C352," / ",B352,"   [",IF(R352&lt;&gt;"",R352,""),IF(AA352&lt;&gt;"",", "&amp;AA352,""),IF(AG352&lt;&gt;"",", "&amp;AG352,""),IF(AL352&lt;&gt;"",", "&amp;AL352,""),IF(AQ352&lt;&gt;"",", "&amp;AQ352,""),IF(AV352&lt;&gt;"",", "&amp;AV352,""),"]")),""),"")</f>
        <v>}, --Bright-Throat\'s Boast / Hellhalsstolz   [Murkmire, Murkmire, Murkmire, Murkmire]</v>
      </c>
    </row>
    <row r="353" spans="1:59" x14ac:dyDescent="0.25">
      <c r="A353" s="12">
        <v>406</v>
      </c>
      <c r="B353" t="s">
        <v>1280</v>
      </c>
      <c r="C353" t="s">
        <v>2634</v>
      </c>
      <c r="D353" s="3">
        <f>A353</f>
        <v>406</v>
      </c>
      <c r="G353" s="8" t="s">
        <v>1480</v>
      </c>
      <c r="I353" t="s">
        <v>91</v>
      </c>
      <c r="J353" t="s">
        <v>91</v>
      </c>
      <c r="K353">
        <v>374</v>
      </c>
      <c r="L353">
        <v>374</v>
      </c>
      <c r="M353">
        <v>374</v>
      </c>
      <c r="O353" s="65" t="s">
        <v>80</v>
      </c>
      <c r="Q353" s="3">
        <f>IF(AND(G353&lt;&gt;"LIBSETS_SETTYPE_BATTLEGROUND",G353&lt;&gt;"LIBSETS_SETTYPE_SPECIAL"), IF(R353&lt;&gt;"",VLOOKUP(R353,'ESO zone constants'!$D$3:$H$10001,5,FALSE),""),"")</f>
        <v>726</v>
      </c>
      <c r="R353" t="str">
        <f>IF(AND(O353&lt;&gt;"",NOT(ISERROR(O353))),O353,
IF(AND(P353&lt;&gt;"",ISNUMBER(P353),P353&gt;0,NOT(ISNA(P353))),VLOOKUP(P353,'ESO zone constants'!$A$3:$D$9999,4,FALSE),
IF(AND(K353&lt;&gt;"",K353&gt;0,NOT(ISERROR(K353))),VLOOKUP(K353,'ESO dumped WayshrineInfo'!$K$3:$N$9994,4,FALSE),"")))</f>
        <v>Murkmire</v>
      </c>
      <c r="T353" s="19" t="str">
        <f>IF(AND(S353&lt;&gt;"",NOT(ISERROR(S353))),S353,IF(Q353&lt;&gt;"",IF(NOT(ISERROR(VLOOKUP(Q353,'ESO Dungeon constants'!$D$3:$H$9999,5,FALSE))),VLOOKUP(Q353,'ESO Dungeon constants'!$D$3:$I$9999,6,FALSE),VLOOKUP(Q353,'ESO zone constants'!$H$3:$K$9987,4,FALSE)),""))</f>
        <v>DLC_MURKMIRE</v>
      </c>
      <c r="U353" s="3" t="str">
        <f>IF(T353&lt;&gt;"",VLOOKUP(T353,'LibSets constants'!$B$4:$C$1003,2,FALSE),"")</f>
        <v>Murkmire</v>
      </c>
      <c r="V353" s="33" t="s">
        <v>1560</v>
      </c>
      <c r="Y353" s="65"/>
      <c r="Z353" s="3">
        <f>IF(AND(G353&lt;&gt;"LIBSETS_SETTYPE_BATTLEGROUND",G353&lt;&gt;"LIBSETS_SETTYPE_SPECIAL"),
IF(AND(Y353&lt;&gt;"",ISNUMBER(Y353),NOT(ISNA(Y353))),Y353,
   IF(AND(L353&lt;&gt;"",ISNUMBER(L353),L353&gt;0,NOT(ISNA(L353))),VLOOKUP(L353,'ESO dumped WayshrineInfo'!$K$3:$L$9994,2,FALSE),"")
),"")</f>
        <v>726</v>
      </c>
      <c r="AA353" t="str">
        <f>IF(AND(Z353&lt;&gt;"",ISNUMBER(Z353),NOT(ISNA(Z353))),VLOOKUP(Z353,'ESO zone constants'!$A$3:$D$9999,4,FALSE),"")</f>
        <v>Murkmire</v>
      </c>
      <c r="AB353" s="33" t="s">
        <v>1561</v>
      </c>
      <c r="AC353" s="43"/>
      <c r="AD353" s="43"/>
      <c r="AE353" s="43"/>
      <c r="AF353" s="3">
        <f>IF(AND(G353&lt;&gt;"LIBSETS_SETTYPE_BATTLEGROUND",G353&lt;&gt;"LIBSETS_SETTYPE_SPECIAL"),
IF(AND(AE353&lt;&gt;"",ISNUMBER(AE353),NOT(ISNA(AE353))),AE353,
   IF(AND(M353&lt;&gt;"",ISNUMBER(M353),M353&gt;0,NOT(ISNA(M353))),VLOOKUP(M353,'ESO dumped WayshrineInfo'!$K$3:$L$9994,2,FALSE),"")
),"")</f>
        <v>726</v>
      </c>
      <c r="AG353" t="str">
        <f>IF(AND(AF353&lt;&gt;"",ISNUMBER(AF353),NOT(ISNA(AF353))),VLOOKUP(AF353,'ESO zone constants'!$A$3:$D$9999,4,FALSE),"")</f>
        <v>Murkmire</v>
      </c>
      <c r="AH353" s="44" t="s">
        <v>1562</v>
      </c>
      <c r="AI353" s="43"/>
      <c r="AJ353" s="43"/>
      <c r="AK353" s="3">
        <f>IF(AND(G353&lt;&gt;"LIBSETS_SETTYPE_BATTLEGROUND",G353&lt;&gt;"LIBSETS_SETTYPE_SPECIAL"),IF(AL353&lt;&gt;"",VLOOKUP(AL353,'ESO zone constants'!$D$3:$H$4953,5,FALSE),""),"")</f>
        <v>726</v>
      </c>
      <c r="AL353" t="s">
        <v>80</v>
      </c>
      <c r="AM353" s="44" t="s">
        <v>1563</v>
      </c>
      <c r="AN353" s="43"/>
      <c r="AO353" s="43"/>
      <c r="AP353" s="3" t="str">
        <f>IF(AND(G353&lt;&gt;"LIBSETS_SETTYPE_BATTLEGROUND",G353&lt;&gt;"LIBSETS_SETTYPE_SPECIAL"),IF(AQ353&lt;&gt;"",VLOOKUP(AQ353,'ESO zone constants'!$D$3:$H$4953,5,FALSE),""),"")</f>
        <v/>
      </c>
      <c r="AR353" s="44"/>
      <c r="AS353" s="43"/>
      <c r="AT353" s="43"/>
      <c r="AU353" s="3" t="str">
        <f>IF(AND(G353&lt;&gt;"LIBSETS_SETTYPE_BATTLEGROUND",G353&lt;&gt;"LIBSETS_SETTYPE_SPECIAL"),IF(AV353&lt;&gt;"",VLOOKUP(AV353,'ESO zone constants'!$D$3:$H$4953,5,FALSE),""),"")</f>
        <v/>
      </c>
      <c r="AW353" s="44"/>
      <c r="AX353" s="43"/>
      <c r="AY353" s="43"/>
      <c r="AZ353" s="83" t="s">
        <v>2667</v>
      </c>
      <c r="BA353" s="83"/>
      <c r="BB353" s="83"/>
      <c r="BC353" s="21" t="str">
        <f>IF(A353="???","--","")&amp;IF(F353&lt;&gt;"Not in the game (anymore)",IF(A353&lt;&gt;"",CONCATENATE("[",A353,"] = {wayshrines={")&amp;IF(K353&lt;&gt;"",CONCATENATE(K353,","),"")&amp;IF(L353&lt;&gt;"",CONCATENATE(L353,","),"")&amp;IF(M353&lt;&gt;"",CONCATENATE(M353,","),"")&amp;CONCATENATE("}")&amp;IF(VALUE(N353)&gt;0,CONCATENATE(", traitsNeeded=",N353),"")&amp;CONCATENATE(", dlcId=",IF(T353&lt;&gt;"",T353,"DLC_BASE_GAME")),""),"")</f>
        <v>[406] = {wayshrines={374,374,374,}, dlcId=DLC_MURKMIRE</v>
      </c>
      <c r="BD353" s="21" t="str">
        <f>IF(F353&lt;&gt;"Not in the game (anymore)",IF(A353&lt;&gt;"",IF(Q353&lt;&gt;"",CONCATENATE(", zoneIds={",Q353),"")&amp;IF(Z353&lt;&gt;"",CONCATENATE(",",Z353),"")&amp;IF(AF353&lt;&gt;"",CONCATENATE(",",AF353),"")&amp;IF(AK353&lt;&gt;"",CONCATENATE(",",AK353),"")&amp;IF(AP353&lt;&gt;"",CONCATENATE(",",AP353),"")&amp;IF(AU353&lt;&gt;"",CONCATENATE(",",AU353),"")&amp;IF(Q353&lt;&gt;"",CONCATENATE("}",""),"")&amp;IF(OR(I353="true",I353="false",I353&lt;&gt;""), CONCATENATE(", veteran=", I353), ""),""),"")</f>
        <v>, zoneIds={726,726,726,726}, veteran=false</v>
      </c>
      <c r="BE353" s="21" t="str">
        <f>IF(A353&lt;&gt;"",IF(F353&lt;&gt;"Not in the game (anymore)",IF(A353&lt;&gt;"",", setType="&amp;G353,"")&amp;IF(J353="true",", multiTrialSet=true",""),"")
&amp; IF(AND(H353&lt;&gt;"",ISNUMBER(H353)),", undauntedChestId=" &amp; H353,""),"")</f>
        <v>, setType=LIBSETS_SETTYPE_OVERLAND</v>
      </c>
      <c r="BF353" s="21" t="str">
        <f>IF(A353&lt;&gt;"",IF(F353&lt;&gt;"Not in the game (anymore)",IF(AZ353&lt;&gt;"",", isProcSetAllowedInPvP="&amp; AZ353,"")
&amp; IF(F353&lt;&gt;"Not in the game (anymore)",
  IF(V353&lt;&gt;"",", dropMechanic={"&amp;V353&amp;IF(AB353&lt;&gt;"",","&amp;AB353,"")&amp;IF(AH353&lt;&gt;"",","&amp;AH353,"")&amp;IF(AM353&lt;&gt;"",","&amp;AM353,"")&amp;IF(AR353&lt;&gt;"",","&amp;AR353,"")&amp;IF(AW353&lt;&gt;"",","&amp;AW353,"")&amp;"}"
     &amp;IF(OR(W353&lt;&gt;"",AC353&lt;&gt;"",AI353&lt;&gt;"",AN353&lt;&gt;"",AS353&lt;&gt;"",AX353&lt;&gt;"",X353&lt;&gt;"",AD353&lt;&gt;"",AJ353&lt;&gt;"",AO353&lt;&gt;"",AT353&lt;&gt;"",AY353&lt;&gt;""),", dropMechanicDropLocationNames={"
        &amp; IF(OR(W353&lt;&gt;"",AC353&lt;&gt;"",AI353&lt;&gt;"",AN353&lt;&gt;"",AS353&lt;&gt;"",AX353&lt;&gt;""),"['en']={"&amp;IF(W353&lt;&gt;"","'"&amp;W353&amp;"',","'',")&amp;IF(AC353&lt;&gt;"","'"&amp;AC353&amp;"',","'',")&amp;IF(AI353&lt;&gt;"","'"&amp;AI353&amp;"',","'',")&amp;IF(AN353&lt;&gt;"","'"&amp;AN353&amp;"',","'',")&amp;IF(AS353&lt;&gt;"","'"&amp;AS353&amp;"',","'',")&amp;IF(AX353&lt;&gt;"","'"&amp;AX353&amp;"',","'',")&amp;"},","")
        &amp; IF(OR(X353&lt;&gt;"",AD353&lt;&gt;"",AJ353&lt;&gt;"",AO353&lt;&gt;"",AT353&lt;&gt;"",AY353&lt;&gt;""),"['de']={"&amp;IF(X353&lt;&gt;"","'"&amp;X353&amp;"',","'',")&amp;IF(AD353&lt;&gt;"","'"&amp;AD353&amp;"',","'',")&amp;IF(AJ353&lt;&gt;"","'"&amp;AJ353&amp;"',","'',")&amp;IF(AO353&lt;&gt;"","'"&amp;AO353&amp;"',","'',")&amp;IF(AT353&lt;&gt;"","'"&amp;AT353&amp;"',","'',")&amp;IF(AY353&lt;&gt;"","'"&amp;AY353&amp;"',","'',")&amp;"},","")
     &amp; "}",""),"")),""),"")</f>
        <v>, dropMechanic={LIBSETS_DROP_MECHANIC_OVERLAND_BOSS_DELVE,LIBSETS_DROP_MECHANIC_OVERLAND_WORLDBOSS,LIBSETS_DROP_MECHANIC_OVERLAND_BOSS_PUBLIC_DUNGEON,LIBSETS_DROP_MECHANIC_OVERLAND_CHEST}</v>
      </c>
      <c r="BG353" s="21" t="str">
        <f>IF(A353&lt;&gt;"",IF(F353&lt;&gt;"Not in the game (anymore)",
IF(OR(BA353&lt;&gt;"",BB353&lt;&gt;""),", addTooltip={" &amp; IF(BA353&lt;&gt;"","['en']='"&amp; BA353 &amp; "',","")  &amp; IF(AND(BA353&lt;&gt;"",BA353&lt;&gt;BB353), IF(BB353&lt;&gt;"","['de']='"&amp; BB353 &amp; "',",""),"") &amp; "},","")
&amp; "},"
&amp; IF(C353&lt;&gt;"",CONCATENATE(" --",C353," / ",B353,"   [",IF(R353&lt;&gt;"",R353,""),IF(AA353&lt;&gt;"",", "&amp;AA353,""),IF(AG353&lt;&gt;"",", "&amp;AG353,""),IF(AL353&lt;&gt;"",", "&amp;AL353,""),IF(AQ353&lt;&gt;"",", "&amp;AQ353,""),IF(AV353&lt;&gt;"",", "&amp;AV353,""),"]")),""),"")</f>
        <v>}, --Dead-Water\'s Guile / Totwassertücke   [Murkmire, Murkmire, Murkmire, Murkmire]</v>
      </c>
    </row>
    <row r="354" spans="1:59" x14ac:dyDescent="0.25">
      <c r="A354" s="12">
        <v>407</v>
      </c>
      <c r="B354" t="s">
        <v>1281</v>
      </c>
      <c r="C354" t="s">
        <v>1282</v>
      </c>
      <c r="D354" s="3">
        <f>A354</f>
        <v>407</v>
      </c>
      <c r="E354" s="42"/>
      <c r="G354" s="8" t="s">
        <v>1480</v>
      </c>
      <c r="I354" t="s">
        <v>91</v>
      </c>
      <c r="J354" t="s">
        <v>91</v>
      </c>
      <c r="K354">
        <v>374</v>
      </c>
      <c r="L354">
        <v>374</v>
      </c>
      <c r="M354">
        <v>374</v>
      </c>
      <c r="O354" s="65" t="s">
        <v>80</v>
      </c>
      <c r="Q354" s="3">
        <f>IF(AND(G354&lt;&gt;"LIBSETS_SETTYPE_BATTLEGROUND",G354&lt;&gt;"LIBSETS_SETTYPE_SPECIAL"), IF(R354&lt;&gt;"",VLOOKUP(R354,'ESO zone constants'!$D$3:$H$10001,5,FALSE),""),"")</f>
        <v>726</v>
      </c>
      <c r="R354" t="str">
        <f>IF(AND(O354&lt;&gt;"",NOT(ISERROR(O354))),O354,
IF(AND(P354&lt;&gt;"",ISNUMBER(P354),P354&gt;0,NOT(ISNA(P354))),VLOOKUP(P354,'ESO zone constants'!$A$3:$D$9999,4,FALSE),
IF(AND(K354&lt;&gt;"",K354&gt;0,NOT(ISERROR(K354))),VLOOKUP(K354,'ESO dumped WayshrineInfo'!$K$3:$N$9994,4,FALSE),"")))</f>
        <v>Murkmire</v>
      </c>
      <c r="T354" s="19" t="str">
        <f>IF(AND(S354&lt;&gt;"",NOT(ISERROR(S354))),S354,IF(Q354&lt;&gt;"",IF(NOT(ISERROR(VLOOKUP(Q354,'ESO Dungeon constants'!$D$3:$H$9999,5,FALSE))),VLOOKUP(Q354,'ESO Dungeon constants'!$D$3:$I$9999,6,FALSE),VLOOKUP(Q354,'ESO zone constants'!$H$3:$K$9987,4,FALSE)),""))</f>
        <v>DLC_MURKMIRE</v>
      </c>
      <c r="U354" s="3" t="str">
        <f>IF(T354&lt;&gt;"",VLOOKUP(T354,'LibSets constants'!$B$4:$C$1003,2,FALSE),"")</f>
        <v>Murkmire</v>
      </c>
      <c r="V354" s="33" t="s">
        <v>1560</v>
      </c>
      <c r="Y354" s="65"/>
      <c r="Z354" s="3">
        <f>IF(AND(G354&lt;&gt;"LIBSETS_SETTYPE_BATTLEGROUND",G354&lt;&gt;"LIBSETS_SETTYPE_SPECIAL"),
IF(AND(Y354&lt;&gt;"",ISNUMBER(Y354),NOT(ISNA(Y354))),Y354,
   IF(AND(L354&lt;&gt;"",ISNUMBER(L354),L354&gt;0,NOT(ISNA(L354))),VLOOKUP(L354,'ESO dumped WayshrineInfo'!$K$3:$L$9994,2,FALSE),"")
),"")</f>
        <v>726</v>
      </c>
      <c r="AA354" t="str">
        <f>IF(AND(Z354&lt;&gt;"",ISNUMBER(Z354),NOT(ISNA(Z354))),VLOOKUP(Z354,'ESO zone constants'!$A$3:$D$9999,4,FALSE),"")</f>
        <v>Murkmire</v>
      </c>
      <c r="AB354" s="33" t="s">
        <v>1561</v>
      </c>
      <c r="AC354" s="43"/>
      <c r="AD354" s="43"/>
      <c r="AE354" s="43"/>
      <c r="AF354" s="3">
        <f>IF(AND(G354&lt;&gt;"LIBSETS_SETTYPE_BATTLEGROUND",G354&lt;&gt;"LIBSETS_SETTYPE_SPECIAL"),
IF(AND(AE354&lt;&gt;"",ISNUMBER(AE354),NOT(ISNA(AE354))),AE354,
   IF(AND(M354&lt;&gt;"",ISNUMBER(M354),M354&gt;0,NOT(ISNA(M354))),VLOOKUP(M354,'ESO dumped WayshrineInfo'!$K$3:$L$9994,2,FALSE),"")
),"")</f>
        <v>726</v>
      </c>
      <c r="AG354" t="str">
        <f>IF(AND(AF354&lt;&gt;"",ISNUMBER(AF354),NOT(ISNA(AF354))),VLOOKUP(AF354,'ESO zone constants'!$A$3:$D$9999,4,FALSE),"")</f>
        <v>Murkmire</v>
      </c>
      <c r="AH354" s="44" t="s">
        <v>1562</v>
      </c>
      <c r="AI354" s="43"/>
      <c r="AJ354" s="43"/>
      <c r="AK354" s="3">
        <f>IF(AND(G354&lt;&gt;"LIBSETS_SETTYPE_BATTLEGROUND",G354&lt;&gt;"LIBSETS_SETTYPE_SPECIAL"),IF(AL354&lt;&gt;"",VLOOKUP(AL354,'ESO zone constants'!$D$3:$H$4953,5,FALSE),""),"")</f>
        <v>726</v>
      </c>
      <c r="AL354" t="s">
        <v>80</v>
      </c>
      <c r="AM354" s="44" t="s">
        <v>1563</v>
      </c>
      <c r="AN354" s="43"/>
      <c r="AO354" s="43"/>
      <c r="AP354" s="3" t="str">
        <f>IF(AND(G354&lt;&gt;"LIBSETS_SETTYPE_BATTLEGROUND",G354&lt;&gt;"LIBSETS_SETTYPE_SPECIAL"),IF(AQ354&lt;&gt;"",VLOOKUP(AQ354,'ESO zone constants'!$D$3:$H$4953,5,FALSE),""),"")</f>
        <v/>
      </c>
      <c r="AR354" s="44"/>
      <c r="AS354" s="43"/>
      <c r="AT354" s="43"/>
      <c r="AU354" s="3" t="str">
        <f>IF(AND(G354&lt;&gt;"LIBSETS_SETTYPE_BATTLEGROUND",G354&lt;&gt;"LIBSETS_SETTYPE_SPECIAL"),IF(AV354&lt;&gt;"",VLOOKUP(AV354,'ESO zone constants'!$D$3:$H$4953,5,FALSE),""),"")</f>
        <v/>
      </c>
      <c r="AW354" s="44"/>
      <c r="AX354" s="43"/>
      <c r="AY354" s="43"/>
      <c r="AZ354" s="83" t="s">
        <v>2667</v>
      </c>
      <c r="BA354" s="83"/>
      <c r="BB354" s="83"/>
      <c r="BC354" s="21" t="str">
        <f>IF(A354="???","--","")&amp;IF(F354&lt;&gt;"Not in the game (anymore)",IF(A354&lt;&gt;"",CONCATENATE("[",A354,"] = {wayshrines={")&amp;IF(K354&lt;&gt;"",CONCATENATE(K354,","),"")&amp;IF(L354&lt;&gt;"",CONCATENATE(L354,","),"")&amp;IF(M354&lt;&gt;"",CONCATENATE(M354,","),"")&amp;CONCATENATE("}")&amp;IF(VALUE(N354)&gt;0,CONCATENATE(", traitsNeeded=",N354),"")&amp;CONCATENATE(", dlcId=",IF(T354&lt;&gt;"",T354,"DLC_BASE_GAME")),""),"")</f>
        <v>[407] = {wayshrines={374,374,374,}, dlcId=DLC_MURKMIRE</v>
      </c>
      <c r="BD354" s="21" t="str">
        <f>IF(F354&lt;&gt;"Not in the game (anymore)",IF(A354&lt;&gt;"",IF(Q354&lt;&gt;"",CONCATENATE(", zoneIds={",Q354),"")&amp;IF(Z354&lt;&gt;"",CONCATENATE(",",Z354),"")&amp;IF(AF354&lt;&gt;"",CONCATENATE(",",AF354),"")&amp;IF(AK354&lt;&gt;"",CONCATENATE(",",AK354),"")&amp;IF(AP354&lt;&gt;"",CONCATENATE(",",AP354),"")&amp;IF(AU354&lt;&gt;"",CONCATENATE(",",AU354),"")&amp;IF(Q354&lt;&gt;"",CONCATENATE("}",""),"")&amp;IF(OR(I354="true",I354="false",I354&lt;&gt;""), CONCATENATE(", veteran=", I354), ""),""),"")</f>
        <v>, zoneIds={726,726,726,726}, veteran=false</v>
      </c>
      <c r="BE354" s="21" t="str">
        <f>IF(A354&lt;&gt;"",IF(F354&lt;&gt;"Not in the game (anymore)",IF(A354&lt;&gt;"",", setType="&amp;G354,"")&amp;IF(J354="true",", multiTrialSet=true",""),"")
&amp; IF(AND(H354&lt;&gt;"",ISNUMBER(H354)),", undauntedChestId=" &amp; H354,""),"")</f>
        <v>, setType=LIBSETS_SETTYPE_OVERLAND</v>
      </c>
      <c r="BF354" s="21" t="str">
        <f>IF(A354&lt;&gt;"",IF(F354&lt;&gt;"Not in the game (anymore)",IF(AZ354&lt;&gt;"",", isProcSetAllowedInPvP="&amp; AZ354,"")
&amp; IF(F354&lt;&gt;"Not in the game (anymore)",
  IF(V354&lt;&gt;"",", dropMechanic={"&amp;V354&amp;IF(AB354&lt;&gt;"",","&amp;AB354,"")&amp;IF(AH354&lt;&gt;"",","&amp;AH354,"")&amp;IF(AM354&lt;&gt;"",","&amp;AM354,"")&amp;IF(AR354&lt;&gt;"",","&amp;AR354,"")&amp;IF(AW354&lt;&gt;"",","&amp;AW354,"")&amp;"}"
     &amp;IF(OR(W354&lt;&gt;"",AC354&lt;&gt;"",AI354&lt;&gt;"",AN354&lt;&gt;"",AS354&lt;&gt;"",AX354&lt;&gt;"",X354&lt;&gt;"",AD354&lt;&gt;"",AJ354&lt;&gt;"",AO354&lt;&gt;"",AT354&lt;&gt;"",AY354&lt;&gt;""),", dropMechanicDropLocationNames={"
        &amp; IF(OR(W354&lt;&gt;"",AC354&lt;&gt;"",AI354&lt;&gt;"",AN354&lt;&gt;"",AS354&lt;&gt;"",AX354&lt;&gt;""),"['en']={"&amp;IF(W354&lt;&gt;"","'"&amp;W354&amp;"',","'',")&amp;IF(AC354&lt;&gt;"","'"&amp;AC354&amp;"',","'',")&amp;IF(AI354&lt;&gt;"","'"&amp;AI354&amp;"',","'',")&amp;IF(AN354&lt;&gt;"","'"&amp;AN354&amp;"',","'',")&amp;IF(AS354&lt;&gt;"","'"&amp;AS354&amp;"',","'',")&amp;IF(AX354&lt;&gt;"","'"&amp;AX354&amp;"',","'',")&amp;"},","")
        &amp; IF(OR(X354&lt;&gt;"",AD354&lt;&gt;"",AJ354&lt;&gt;"",AO354&lt;&gt;"",AT354&lt;&gt;"",AY354&lt;&gt;""),"['de']={"&amp;IF(X354&lt;&gt;"","'"&amp;X354&amp;"',","'',")&amp;IF(AD354&lt;&gt;"","'"&amp;AD354&amp;"',","'',")&amp;IF(AJ354&lt;&gt;"","'"&amp;AJ354&amp;"',","'',")&amp;IF(AO354&lt;&gt;"","'"&amp;AO354&amp;"',","'',")&amp;IF(AT354&lt;&gt;"","'"&amp;AT354&amp;"',","'',")&amp;IF(AY354&lt;&gt;"","'"&amp;AY354&amp;"',","'',")&amp;"},","")
     &amp; "}",""),"")),""),"")</f>
        <v>, dropMechanic={LIBSETS_DROP_MECHANIC_OVERLAND_BOSS_DELVE,LIBSETS_DROP_MECHANIC_OVERLAND_WORLDBOSS,LIBSETS_DROP_MECHANIC_OVERLAND_BOSS_PUBLIC_DUNGEON,LIBSETS_DROP_MECHANIC_OVERLAND_CHEST}</v>
      </c>
      <c r="BG354" s="21" t="str">
        <f>IF(A354&lt;&gt;"",IF(F354&lt;&gt;"Not in the game (anymore)",
IF(OR(BA354&lt;&gt;"",BB354&lt;&gt;""),", addTooltip={" &amp; IF(BA354&lt;&gt;"","['en']='"&amp; BA354 &amp; "',","")  &amp; IF(AND(BA354&lt;&gt;"",BA354&lt;&gt;BB354), IF(BB354&lt;&gt;"","['de']='"&amp; BB354 &amp; "',",""),"") &amp; "},","")
&amp; "},"
&amp; IF(C354&lt;&gt;"",CONCATENATE(" --",C354," / ",B354,"   [",IF(R354&lt;&gt;"",R354,""),IF(AA354&lt;&gt;"",", "&amp;AA354,""),IF(AG354&lt;&gt;"",", "&amp;AG354,""),IF(AL354&lt;&gt;"",", "&amp;AL354,""),IF(AQ354&lt;&gt;"",", "&amp;AQ354,""),IF(AV354&lt;&gt;"",", "&amp;AV354,""),"]")),""),"")</f>
        <v>}, --Champion of the Hist / Histchampion   [Murkmire, Murkmire, Murkmire, Murkmire]</v>
      </c>
    </row>
    <row r="355" spans="1:59" x14ac:dyDescent="0.25">
      <c r="A355" s="5">
        <v>408</v>
      </c>
      <c r="B355" t="s">
        <v>1283</v>
      </c>
      <c r="C355" t="s">
        <v>1284</v>
      </c>
      <c r="D355" s="3">
        <f>A355</f>
        <v>408</v>
      </c>
      <c r="G355" s="8" t="s">
        <v>1474</v>
      </c>
      <c r="I355" t="s">
        <v>91</v>
      </c>
      <c r="J355" t="s">
        <v>91</v>
      </c>
      <c r="K355">
        <v>375</v>
      </c>
      <c r="L355">
        <v>375</v>
      </c>
      <c r="M355">
        <v>375</v>
      </c>
      <c r="N355">
        <v>7</v>
      </c>
      <c r="Q355" s="3">
        <f>IF(AND(G355&lt;&gt;"LIBSETS_SETTYPE_BATTLEGROUND",G355&lt;&gt;"LIBSETS_SETTYPE_SPECIAL"), IF(R355&lt;&gt;"",VLOOKUP(R355,'ESO zone constants'!$D$3:$H$10001,5,FALSE),""),"")</f>
        <v>726</v>
      </c>
      <c r="R355" t="str">
        <f>IF(AND(O355&lt;&gt;"",NOT(ISERROR(O355))),O355,
IF(AND(P355&lt;&gt;"",ISNUMBER(P355),P355&gt;0,NOT(ISNA(P355))),VLOOKUP(P355,'ESO zone constants'!$A$3:$D$9999,4,FALSE),
IF(AND(K355&lt;&gt;"",K355&gt;0,NOT(ISERROR(K355))),VLOOKUP(K355,'ESO dumped WayshrineInfo'!$K$3:$N$9994,4,FALSE),"")))</f>
        <v>Murkmire</v>
      </c>
      <c r="T355" s="19" t="str">
        <f>IF(AND(S355&lt;&gt;"",NOT(ISERROR(S355))),S355,IF(Q355&lt;&gt;"",IF(NOT(ISERROR(VLOOKUP(Q355,'ESO Dungeon constants'!$D$3:$H$9999,5,FALSE))),VLOOKUP(Q355,'ESO Dungeon constants'!$D$3:$I$9999,6,FALSE),VLOOKUP(Q355,'ESO zone constants'!$H$3:$K$9987,4,FALSE)),""))</f>
        <v>DLC_MURKMIRE</v>
      </c>
      <c r="U355" s="3" t="str">
        <f>IF(T355&lt;&gt;"",VLOOKUP(T355,'LibSets constants'!$B$4:$C$1003,2,FALSE),"")</f>
        <v>Murkmire</v>
      </c>
      <c r="V355" s="33" t="s">
        <v>3359</v>
      </c>
      <c r="Y355" s="65"/>
      <c r="Z355" s="3">
        <f>IF(AND(G355&lt;&gt;"LIBSETS_SETTYPE_BATTLEGROUND",G355&lt;&gt;"LIBSETS_SETTYPE_SPECIAL"),
IF(AND(Y355&lt;&gt;"",ISNUMBER(Y355),NOT(ISNA(Y355))),Y355,
   IF(AND(L355&lt;&gt;"",ISNUMBER(L355),L355&gt;0,NOT(ISNA(L355))),VLOOKUP(L355,'ESO dumped WayshrineInfo'!$K$3:$L$9994,2,FALSE),"")
),"")</f>
        <v>726</v>
      </c>
      <c r="AA355" t="str">
        <f>IF(AND(Z355&lt;&gt;"",ISNUMBER(Z355),NOT(ISNA(Z355))),VLOOKUP(Z355,'ESO zone constants'!$A$3:$D$9999,4,FALSE),"")</f>
        <v>Murkmire</v>
      </c>
      <c r="AB355" s="33" t="s">
        <v>3359</v>
      </c>
      <c r="AF355" s="3">
        <f>IF(AND(G355&lt;&gt;"LIBSETS_SETTYPE_BATTLEGROUND",G355&lt;&gt;"LIBSETS_SETTYPE_SPECIAL"),
IF(AND(AE355&lt;&gt;"",ISNUMBER(AE355),NOT(ISNA(AE355))),AE355,
   IF(AND(M355&lt;&gt;"",ISNUMBER(M355),M355&gt;0,NOT(ISNA(M355))),VLOOKUP(M355,'ESO dumped WayshrineInfo'!$K$3:$L$9994,2,FALSE),"")
),"")</f>
        <v>726</v>
      </c>
      <c r="AG355" t="str">
        <f>IF(AND(AF355&lt;&gt;"",ISNUMBER(AF355),NOT(ISNA(AF355))),VLOOKUP(AF355,'ESO zone constants'!$A$3:$D$9999,4,FALSE),"")</f>
        <v>Murkmire</v>
      </c>
      <c r="AH355" s="44"/>
      <c r="AK355" s="3" t="str">
        <f>IF(AND(G355&lt;&gt;"LIBSETS_SETTYPE_BATTLEGROUND",G355&lt;&gt;"LIBSETS_SETTYPE_SPECIAL"),IF(AL355&lt;&gt;"",VLOOKUP(AL355,'ESO zone constants'!$D$3:$H$4953,5,FALSE),""),"")</f>
        <v/>
      </c>
      <c r="AM355" s="44"/>
      <c r="AP355" s="3" t="str">
        <f>IF(AND(G355&lt;&gt;"LIBSETS_SETTYPE_BATTLEGROUND",G355&lt;&gt;"LIBSETS_SETTYPE_SPECIAL"),IF(AQ355&lt;&gt;"",VLOOKUP(AQ355,'ESO zone constants'!$D$3:$H$4953,5,FALSE),""),"")</f>
        <v/>
      </c>
      <c r="AR355" s="44"/>
      <c r="AU355" s="3" t="str">
        <f>IF(AND(G355&lt;&gt;"LIBSETS_SETTYPE_BATTLEGROUND",G355&lt;&gt;"LIBSETS_SETTYPE_SPECIAL"),IF(AV355&lt;&gt;"",VLOOKUP(AV355,'ESO zone constants'!$D$3:$H$4953,5,FALSE),""),"")</f>
        <v/>
      </c>
      <c r="AW355" s="44"/>
      <c r="AZ355" s="83" t="s">
        <v>2667</v>
      </c>
      <c r="BA355" s="83"/>
      <c r="BB355" s="83"/>
      <c r="BC355" s="21" t="str">
        <f>IF(A355="???","--","")&amp;IF(F355&lt;&gt;"Not in the game (anymore)",IF(A355&lt;&gt;"",CONCATENATE("[",A355,"] = {wayshrines={")&amp;IF(K355&lt;&gt;"",CONCATENATE(K355,","),"")&amp;IF(L355&lt;&gt;"",CONCATENATE(L355,","),"")&amp;IF(M355&lt;&gt;"",CONCATENATE(M355,","),"")&amp;CONCATENATE("}")&amp;IF(VALUE(N355)&gt;0,CONCATENATE(", traitsNeeded=",N355),"")&amp;CONCATENATE(", dlcId=",IF(T355&lt;&gt;"",T355,"DLC_BASE_GAME")),""),"")</f>
        <v>[408] = {wayshrines={375,375,375,}, traitsNeeded=7, dlcId=DLC_MURKMIRE</v>
      </c>
      <c r="BD355" s="21" t="str">
        <f>IF(F355&lt;&gt;"Not in the game (anymore)",IF(A355&lt;&gt;"",IF(Q355&lt;&gt;"",CONCATENATE(", zoneIds={",Q355),"")&amp;IF(Z355&lt;&gt;"",CONCATENATE(",",Z355),"")&amp;IF(AF355&lt;&gt;"",CONCATENATE(",",AF355),"")&amp;IF(AK355&lt;&gt;"",CONCATENATE(",",AK355),"")&amp;IF(AP355&lt;&gt;"",CONCATENATE(",",AP355),"")&amp;IF(AU355&lt;&gt;"",CONCATENATE(",",AU355),"")&amp;IF(Q355&lt;&gt;"",CONCATENATE("}",""),"")&amp;IF(OR(I355="true",I355="false",I355&lt;&gt;""), CONCATENATE(", veteran=", I355), ""),""),"")</f>
        <v>, zoneIds={726,726,726}, veteran=false</v>
      </c>
      <c r="BE355" s="21" t="str">
        <f>IF(A355&lt;&gt;"",IF(F355&lt;&gt;"Not in the game (anymore)",IF(A355&lt;&gt;"",", setType="&amp;G355,"")&amp;IF(J355="true",", multiTrialSet=true",""),"")
&amp; IF(AND(H355&lt;&gt;"",ISNUMBER(H355)),", undauntedChestId=" &amp; H355,""),"")</f>
        <v>, setType=LIBSETS_SETTYPE_CRAFTED</v>
      </c>
      <c r="BF355" s="21" t="str">
        <f>IF(A355&lt;&gt;"",IF(F355&lt;&gt;"Not in the game (anymore)",IF(AZ355&lt;&gt;"",", isProcSetAllowedInPvP="&amp; AZ355,"")
&amp; IF(F355&lt;&gt;"Not in the game (anymore)",
  IF(V355&lt;&gt;"",", dropMechanic={"&amp;V355&amp;IF(AB355&lt;&gt;"",","&amp;AB355,"")&amp;IF(AH355&lt;&gt;"",","&amp;AH355,"")&amp;IF(AM355&lt;&gt;"",","&amp;AM355,"")&amp;IF(AR355&lt;&gt;"",","&amp;AR355,"")&amp;IF(AW355&lt;&gt;"",","&amp;AW355,"")&amp;"}"
     &amp;IF(OR(W355&lt;&gt;"",AC355&lt;&gt;"",AI355&lt;&gt;"",AN355&lt;&gt;"",AS355&lt;&gt;"",AX355&lt;&gt;"",X355&lt;&gt;"",AD355&lt;&gt;"",AJ355&lt;&gt;"",AO355&lt;&gt;"",AT355&lt;&gt;"",AY355&lt;&gt;""),", dropMechanicDropLocationNames={"
        &amp; IF(OR(W355&lt;&gt;"",AC355&lt;&gt;"",AI355&lt;&gt;"",AN355&lt;&gt;"",AS355&lt;&gt;"",AX355&lt;&gt;""),"['en']={"&amp;IF(W355&lt;&gt;"","'"&amp;W355&amp;"',","'',")&amp;IF(AC355&lt;&gt;"","'"&amp;AC355&amp;"',","'',")&amp;IF(AI355&lt;&gt;"","'"&amp;AI355&amp;"',","'',")&amp;IF(AN355&lt;&gt;"","'"&amp;AN355&amp;"',","'',")&amp;IF(AS355&lt;&gt;"","'"&amp;AS355&amp;"',","'',")&amp;IF(AX355&lt;&gt;"","'"&amp;AX355&amp;"',","'',")&amp;"},","")
        &amp; IF(OR(X355&lt;&gt;"",AD355&lt;&gt;"",AJ355&lt;&gt;"",AO355&lt;&gt;"",AT355&lt;&gt;"",AY355&lt;&gt;""),"['de']={"&amp;IF(X355&lt;&gt;"","'"&amp;X355&amp;"',","'',")&amp;IF(AD355&lt;&gt;"","'"&amp;AD355&amp;"',","'',")&amp;IF(AJ355&lt;&gt;"","'"&amp;AJ355&amp;"',","'',")&amp;IF(AO355&lt;&gt;"","'"&amp;AO355&amp;"',","'',")&amp;IF(AT355&lt;&gt;"","'"&amp;AT355&amp;"',","'',")&amp;IF(AY355&lt;&gt;"","'"&amp;AY355&amp;"',","'',")&amp;"},","")
     &amp; "}",""),"")),""),"")</f>
        <v>, dropMechanic={LIBSETS_DROP_MECHANIC_CRAFTED,LIBSETS_DROP_MECHANIC_CRAFTED}</v>
      </c>
      <c r="BG355" s="21" t="str">
        <f>IF(A355&lt;&gt;"",IF(F355&lt;&gt;"Not in the game (anymore)",
IF(OR(BA355&lt;&gt;"",BB355&lt;&gt;""),", addTooltip={" &amp; IF(BA355&lt;&gt;"","['en']='"&amp; BA355 &amp; "',","")  &amp; IF(AND(BA355&lt;&gt;"",BA355&lt;&gt;BB355), IF(BB355&lt;&gt;"","['de']='"&amp; BB355 &amp; "',",""),"") &amp; "},","")
&amp; "},"
&amp; IF(C355&lt;&gt;"",CONCATENATE(" --",C355," / ",B355,"   [",IF(R355&lt;&gt;"",R355,""),IF(AA355&lt;&gt;"",", "&amp;AA355,""),IF(AG355&lt;&gt;"",", "&amp;AG355,""),IF(AL355&lt;&gt;"",", "&amp;AL355,""),IF(AQ355&lt;&gt;"",", "&amp;AQ355,""),IF(AV355&lt;&gt;"",", "&amp;AV355,""),"]")),""),"")</f>
        <v>}, --Grave-Stake Collector / Grabpflocksammler   [Murkmire, Murkmire, Murkmire]</v>
      </c>
    </row>
    <row r="356" spans="1:59" x14ac:dyDescent="0.25">
      <c r="A356" s="5">
        <v>409</v>
      </c>
      <c r="B356" t="s">
        <v>1285</v>
      </c>
      <c r="C356" t="s">
        <v>1286</v>
      </c>
      <c r="D356" s="3">
        <f>A356</f>
        <v>409</v>
      </c>
      <c r="G356" s="8" t="s">
        <v>1474</v>
      </c>
      <c r="I356" t="s">
        <v>91</v>
      </c>
      <c r="J356" t="s">
        <v>91</v>
      </c>
      <c r="K356">
        <v>379</v>
      </c>
      <c r="L356">
        <v>379</v>
      </c>
      <c r="M356">
        <v>379</v>
      </c>
      <c r="N356">
        <v>2</v>
      </c>
      <c r="Q356" s="3">
        <f>IF(AND(G356&lt;&gt;"LIBSETS_SETTYPE_BATTLEGROUND",G356&lt;&gt;"LIBSETS_SETTYPE_SPECIAL"), IF(R356&lt;&gt;"",VLOOKUP(R356,'ESO zone constants'!$D$3:$H$10001,5,FALSE),""),"")</f>
        <v>726</v>
      </c>
      <c r="R356" t="str">
        <f>IF(AND(O356&lt;&gt;"",NOT(ISERROR(O356))),O356,
IF(AND(P356&lt;&gt;"",ISNUMBER(P356),P356&gt;0,NOT(ISNA(P356))),VLOOKUP(P356,'ESO zone constants'!$A$3:$D$9999,4,FALSE),
IF(AND(K356&lt;&gt;"",K356&gt;0,NOT(ISERROR(K356))),VLOOKUP(K356,'ESO dumped WayshrineInfo'!$K$3:$N$9994,4,FALSE),"")))</f>
        <v>Murkmire</v>
      </c>
      <c r="T356" s="19" t="str">
        <f>IF(AND(S356&lt;&gt;"",NOT(ISERROR(S356))),S356,IF(Q356&lt;&gt;"",IF(NOT(ISERROR(VLOOKUP(Q356,'ESO Dungeon constants'!$D$3:$H$9999,5,FALSE))),VLOOKUP(Q356,'ESO Dungeon constants'!$D$3:$I$9999,6,FALSE),VLOOKUP(Q356,'ESO zone constants'!$H$3:$K$9987,4,FALSE)),""))</f>
        <v>DLC_MURKMIRE</v>
      </c>
      <c r="U356" s="3" t="str">
        <f>IF(T356&lt;&gt;"",VLOOKUP(T356,'LibSets constants'!$B$4:$C$1003,2,FALSE),"")</f>
        <v>Murkmire</v>
      </c>
      <c r="V356" s="33" t="s">
        <v>3359</v>
      </c>
      <c r="Y356" s="65"/>
      <c r="Z356" s="3">
        <f>IF(AND(G356&lt;&gt;"LIBSETS_SETTYPE_BATTLEGROUND",G356&lt;&gt;"LIBSETS_SETTYPE_SPECIAL"),
IF(AND(Y356&lt;&gt;"",ISNUMBER(Y356),NOT(ISNA(Y356))),Y356,
   IF(AND(L356&lt;&gt;"",ISNUMBER(L356),L356&gt;0,NOT(ISNA(L356))),VLOOKUP(L356,'ESO dumped WayshrineInfo'!$K$3:$L$9994,2,FALSE),"")
),"")</f>
        <v>726</v>
      </c>
      <c r="AA356" t="str">
        <f>IF(AND(Z356&lt;&gt;"",ISNUMBER(Z356),NOT(ISNA(Z356))),VLOOKUP(Z356,'ESO zone constants'!$A$3:$D$9999,4,FALSE),"")</f>
        <v>Murkmire</v>
      </c>
      <c r="AB356" s="33" t="s">
        <v>3359</v>
      </c>
      <c r="AC356" s="43"/>
      <c r="AD356" s="43"/>
      <c r="AE356" s="43"/>
      <c r="AF356" s="3">
        <f>IF(AND(G356&lt;&gt;"LIBSETS_SETTYPE_BATTLEGROUND",G356&lt;&gt;"LIBSETS_SETTYPE_SPECIAL"),
IF(AND(AE356&lt;&gt;"",ISNUMBER(AE356),NOT(ISNA(AE356))),AE356,
   IF(AND(M356&lt;&gt;"",ISNUMBER(M356),M356&gt;0,NOT(ISNA(M356))),VLOOKUP(M356,'ESO dumped WayshrineInfo'!$K$3:$L$9994,2,FALSE),"")
),"")</f>
        <v>726</v>
      </c>
      <c r="AG356" t="str">
        <f>IF(AND(AF356&lt;&gt;"",ISNUMBER(AF356),NOT(ISNA(AF356))),VLOOKUP(AF356,'ESO zone constants'!$A$3:$D$9999,4,FALSE),"")</f>
        <v>Murkmire</v>
      </c>
      <c r="AH356" s="44"/>
      <c r="AI356" s="43"/>
      <c r="AJ356" s="43"/>
      <c r="AK356" s="3" t="str">
        <f>IF(AND(G356&lt;&gt;"LIBSETS_SETTYPE_BATTLEGROUND",G356&lt;&gt;"LIBSETS_SETTYPE_SPECIAL"),IF(AL356&lt;&gt;"",VLOOKUP(AL356,'ESO zone constants'!$D$3:$H$4953,5,FALSE),""),"")</f>
        <v/>
      </c>
      <c r="AM356" s="44"/>
      <c r="AN356" s="43"/>
      <c r="AO356" s="43"/>
      <c r="AP356" s="3" t="str">
        <f>IF(AND(G356&lt;&gt;"LIBSETS_SETTYPE_BATTLEGROUND",G356&lt;&gt;"LIBSETS_SETTYPE_SPECIAL"),IF(AQ356&lt;&gt;"",VLOOKUP(AQ356,'ESO zone constants'!$D$3:$H$4953,5,FALSE),""),"")</f>
        <v/>
      </c>
      <c r="AR356" s="44"/>
      <c r="AS356" s="43"/>
      <c r="AT356" s="43"/>
      <c r="AU356" s="3" t="str">
        <f>IF(AND(G356&lt;&gt;"LIBSETS_SETTYPE_BATTLEGROUND",G356&lt;&gt;"LIBSETS_SETTYPE_SPECIAL"),IF(AV356&lt;&gt;"",VLOOKUP(AV356,'ESO zone constants'!$D$3:$H$4953,5,FALSE),""),"")</f>
        <v/>
      </c>
      <c r="AW356" s="44"/>
      <c r="AX356" s="43"/>
      <c r="AY356" s="43"/>
      <c r="AZ356" s="83" t="s">
        <v>2667</v>
      </c>
      <c r="BA356" s="83"/>
      <c r="BB356" s="83"/>
      <c r="BC356" s="21" t="str">
        <f>IF(A356="???","--","")&amp;IF(F356&lt;&gt;"Not in the game (anymore)",IF(A356&lt;&gt;"",CONCATENATE("[",A356,"] = {wayshrines={")&amp;IF(K356&lt;&gt;"",CONCATENATE(K356,","),"")&amp;IF(L356&lt;&gt;"",CONCATENATE(L356,","),"")&amp;IF(M356&lt;&gt;"",CONCATENATE(M356,","),"")&amp;CONCATENATE("}")&amp;IF(VALUE(N356)&gt;0,CONCATENATE(", traitsNeeded=",N356),"")&amp;CONCATENATE(", dlcId=",IF(T356&lt;&gt;"",T356,"DLC_BASE_GAME")),""),"")</f>
        <v>[409] = {wayshrines={379,379,379,}, traitsNeeded=2, dlcId=DLC_MURKMIRE</v>
      </c>
      <c r="BD356" s="21" t="str">
        <f>IF(F356&lt;&gt;"Not in the game (anymore)",IF(A356&lt;&gt;"",IF(Q356&lt;&gt;"",CONCATENATE(", zoneIds={",Q356),"")&amp;IF(Z356&lt;&gt;"",CONCATENATE(",",Z356),"")&amp;IF(AF356&lt;&gt;"",CONCATENATE(",",AF356),"")&amp;IF(AK356&lt;&gt;"",CONCATENATE(",",AK356),"")&amp;IF(AP356&lt;&gt;"",CONCATENATE(",",AP356),"")&amp;IF(AU356&lt;&gt;"",CONCATENATE(",",AU356),"")&amp;IF(Q356&lt;&gt;"",CONCATENATE("}",""),"")&amp;IF(OR(I356="true",I356="false",I356&lt;&gt;""), CONCATENATE(", veteran=", I356), ""),""),"")</f>
        <v>, zoneIds={726,726,726}, veteran=false</v>
      </c>
      <c r="BE356" s="21" t="str">
        <f>IF(A356&lt;&gt;"",IF(F356&lt;&gt;"Not in the game (anymore)",IF(A356&lt;&gt;"",", setType="&amp;G356,"")&amp;IF(J356="true",", multiTrialSet=true",""),"")
&amp; IF(AND(H356&lt;&gt;"",ISNUMBER(H356)),", undauntedChestId=" &amp; H356,""),"")</f>
        <v>, setType=LIBSETS_SETTYPE_CRAFTED</v>
      </c>
      <c r="BF356" s="21" t="str">
        <f>IF(A356&lt;&gt;"",IF(F356&lt;&gt;"Not in the game (anymore)",IF(AZ356&lt;&gt;"",", isProcSetAllowedInPvP="&amp; AZ356,"")
&amp; IF(F356&lt;&gt;"Not in the game (anymore)",
  IF(V356&lt;&gt;"",", dropMechanic={"&amp;V356&amp;IF(AB356&lt;&gt;"",","&amp;AB356,"")&amp;IF(AH356&lt;&gt;"",","&amp;AH356,"")&amp;IF(AM356&lt;&gt;"",","&amp;AM356,"")&amp;IF(AR356&lt;&gt;"",","&amp;AR356,"")&amp;IF(AW356&lt;&gt;"",","&amp;AW356,"")&amp;"}"
     &amp;IF(OR(W356&lt;&gt;"",AC356&lt;&gt;"",AI356&lt;&gt;"",AN356&lt;&gt;"",AS356&lt;&gt;"",AX356&lt;&gt;"",X356&lt;&gt;"",AD356&lt;&gt;"",AJ356&lt;&gt;"",AO356&lt;&gt;"",AT356&lt;&gt;"",AY356&lt;&gt;""),", dropMechanicDropLocationNames={"
        &amp; IF(OR(W356&lt;&gt;"",AC356&lt;&gt;"",AI356&lt;&gt;"",AN356&lt;&gt;"",AS356&lt;&gt;"",AX356&lt;&gt;""),"['en']={"&amp;IF(W356&lt;&gt;"","'"&amp;W356&amp;"',","'',")&amp;IF(AC356&lt;&gt;"","'"&amp;AC356&amp;"',","'',")&amp;IF(AI356&lt;&gt;"","'"&amp;AI356&amp;"',","'',")&amp;IF(AN356&lt;&gt;"","'"&amp;AN356&amp;"',","'',")&amp;IF(AS356&lt;&gt;"","'"&amp;AS356&amp;"',","'',")&amp;IF(AX356&lt;&gt;"","'"&amp;AX356&amp;"',","'',")&amp;"},","")
        &amp; IF(OR(X356&lt;&gt;"",AD356&lt;&gt;"",AJ356&lt;&gt;"",AO356&lt;&gt;"",AT356&lt;&gt;"",AY356&lt;&gt;""),"['de']={"&amp;IF(X356&lt;&gt;"","'"&amp;X356&amp;"',","'',")&amp;IF(AD356&lt;&gt;"","'"&amp;AD356&amp;"',","'',")&amp;IF(AJ356&lt;&gt;"","'"&amp;AJ356&amp;"',","'',")&amp;IF(AO356&lt;&gt;"","'"&amp;AO356&amp;"',","'',")&amp;IF(AT356&lt;&gt;"","'"&amp;AT356&amp;"',","'',")&amp;IF(AY356&lt;&gt;"","'"&amp;AY356&amp;"',","'',")&amp;"},","")
     &amp; "}",""),"")),""),"")</f>
        <v>, dropMechanic={LIBSETS_DROP_MECHANIC_CRAFTED,LIBSETS_DROP_MECHANIC_CRAFTED}</v>
      </c>
      <c r="BG356" s="21" t="str">
        <f>IF(A356&lt;&gt;"",IF(F356&lt;&gt;"Not in the game (anymore)",
IF(OR(BA356&lt;&gt;"",BB356&lt;&gt;""),", addTooltip={" &amp; IF(BA356&lt;&gt;"","['en']='"&amp; BA356 &amp; "',","")  &amp; IF(AND(BA356&lt;&gt;"",BA356&lt;&gt;BB356), IF(BB356&lt;&gt;"","['de']='"&amp; BB356 &amp; "',",""),"") &amp; "},","")
&amp; "},"
&amp; IF(C356&lt;&gt;"",CONCATENATE(" --",C356," / ",B356,"   [",IF(R356&lt;&gt;"",R356,""),IF(AA356&lt;&gt;"",", "&amp;AA356,""),IF(AG356&lt;&gt;"",", "&amp;AG356,""),IF(AL356&lt;&gt;"",", "&amp;AL356,""),IF(AQ356&lt;&gt;"",", "&amp;AQ356,""),IF(AV356&lt;&gt;"",", "&amp;AV356,""),"]")),""),"")</f>
        <v>}, --Naga Shaman / Nagaschamane   [Murkmire, Murkmire, Murkmire]</v>
      </c>
    </row>
    <row r="357" spans="1:59" x14ac:dyDescent="0.25">
      <c r="A357" s="5">
        <v>410</v>
      </c>
      <c r="B357" t="s">
        <v>1287</v>
      </c>
      <c r="C357" t="s">
        <v>1288</v>
      </c>
      <c r="D357" s="3">
        <f>A357</f>
        <v>410</v>
      </c>
      <c r="G357" s="8" t="s">
        <v>1474</v>
      </c>
      <c r="I357" t="s">
        <v>91</v>
      </c>
      <c r="J357" t="s">
        <v>91</v>
      </c>
      <c r="K357">
        <v>379</v>
      </c>
      <c r="L357">
        <v>379</v>
      </c>
      <c r="M357">
        <v>379</v>
      </c>
      <c r="N357">
        <v>4</v>
      </c>
      <c r="Q357" s="3">
        <f>IF(AND(G357&lt;&gt;"LIBSETS_SETTYPE_BATTLEGROUND",G357&lt;&gt;"LIBSETS_SETTYPE_SPECIAL"), IF(R357&lt;&gt;"",VLOOKUP(R357,'ESO zone constants'!$D$3:$H$10001,5,FALSE),""),"")</f>
        <v>726</v>
      </c>
      <c r="R357" t="str">
        <f>IF(AND(O357&lt;&gt;"",NOT(ISERROR(O357))),O357,
IF(AND(P357&lt;&gt;"",ISNUMBER(P357),P357&gt;0,NOT(ISNA(P357))),VLOOKUP(P357,'ESO zone constants'!$A$3:$D$9999,4,FALSE),
IF(AND(K357&lt;&gt;"",K357&gt;0,NOT(ISERROR(K357))),VLOOKUP(K357,'ESO dumped WayshrineInfo'!$K$3:$N$9994,4,FALSE),"")))</f>
        <v>Murkmire</v>
      </c>
      <c r="T357" s="19" t="str">
        <f>IF(AND(S357&lt;&gt;"",NOT(ISERROR(S357))),S357,IF(Q357&lt;&gt;"",IF(NOT(ISERROR(VLOOKUP(Q357,'ESO Dungeon constants'!$D$3:$H$9999,5,FALSE))),VLOOKUP(Q357,'ESO Dungeon constants'!$D$3:$I$9999,6,FALSE),VLOOKUP(Q357,'ESO zone constants'!$H$3:$K$9987,4,FALSE)),""))</f>
        <v>DLC_MURKMIRE</v>
      </c>
      <c r="U357" s="3" t="str">
        <f>IF(T357&lt;&gt;"",VLOOKUP(T357,'LibSets constants'!$B$4:$C$1003,2,FALSE),"")</f>
        <v>Murkmire</v>
      </c>
      <c r="V357" s="33" t="s">
        <v>3359</v>
      </c>
      <c r="Y357" s="65"/>
      <c r="Z357" s="3">
        <f>IF(AND(G357&lt;&gt;"LIBSETS_SETTYPE_BATTLEGROUND",G357&lt;&gt;"LIBSETS_SETTYPE_SPECIAL"),
IF(AND(Y357&lt;&gt;"",ISNUMBER(Y357),NOT(ISNA(Y357))),Y357,
   IF(AND(L357&lt;&gt;"",ISNUMBER(L357),L357&gt;0,NOT(ISNA(L357))),VLOOKUP(L357,'ESO dumped WayshrineInfo'!$K$3:$L$9994,2,FALSE),"")
),"")</f>
        <v>726</v>
      </c>
      <c r="AA357" t="str">
        <f>IF(AND(Z357&lt;&gt;"",ISNUMBER(Z357),NOT(ISNA(Z357))),VLOOKUP(Z357,'ESO zone constants'!$A$3:$D$9999,4,FALSE),"")</f>
        <v>Murkmire</v>
      </c>
      <c r="AB357" s="33" t="s">
        <v>3359</v>
      </c>
      <c r="AC357" s="43"/>
      <c r="AD357" s="43"/>
      <c r="AE357" s="43"/>
      <c r="AF357" s="3">
        <f>IF(AND(G357&lt;&gt;"LIBSETS_SETTYPE_BATTLEGROUND",G357&lt;&gt;"LIBSETS_SETTYPE_SPECIAL"),
IF(AND(AE357&lt;&gt;"",ISNUMBER(AE357),NOT(ISNA(AE357))),AE357,
   IF(AND(M357&lt;&gt;"",ISNUMBER(M357),M357&gt;0,NOT(ISNA(M357))),VLOOKUP(M357,'ESO dumped WayshrineInfo'!$K$3:$L$9994,2,FALSE),"")
),"")</f>
        <v>726</v>
      </c>
      <c r="AG357" t="str">
        <f>IF(AND(AF357&lt;&gt;"",ISNUMBER(AF357),NOT(ISNA(AF357))),VLOOKUP(AF357,'ESO zone constants'!$A$3:$D$9999,4,FALSE),"")</f>
        <v>Murkmire</v>
      </c>
      <c r="AH357" s="44"/>
      <c r="AI357" s="43"/>
      <c r="AJ357" s="43"/>
      <c r="AK357" s="3" t="str">
        <f>IF(AND(G357&lt;&gt;"LIBSETS_SETTYPE_BATTLEGROUND",G357&lt;&gt;"LIBSETS_SETTYPE_SPECIAL"),IF(AL357&lt;&gt;"",VLOOKUP(AL357,'ESO zone constants'!$D$3:$H$4953,5,FALSE),""),"")</f>
        <v/>
      </c>
      <c r="AM357" s="44"/>
      <c r="AN357" s="43"/>
      <c r="AO357" s="43"/>
      <c r="AP357" s="3" t="str">
        <f>IF(AND(G357&lt;&gt;"LIBSETS_SETTYPE_BATTLEGROUND",G357&lt;&gt;"LIBSETS_SETTYPE_SPECIAL"),IF(AQ357&lt;&gt;"",VLOOKUP(AQ357,'ESO zone constants'!$D$3:$H$4953,5,FALSE),""),"")</f>
        <v/>
      </c>
      <c r="AR357" s="44"/>
      <c r="AS357" s="43"/>
      <c r="AT357" s="43"/>
      <c r="AU357" s="3" t="str">
        <f>IF(AND(G357&lt;&gt;"LIBSETS_SETTYPE_BATTLEGROUND",G357&lt;&gt;"LIBSETS_SETTYPE_SPECIAL"),IF(AV357&lt;&gt;"",VLOOKUP(AV357,'ESO zone constants'!$D$3:$H$4953,5,FALSE),""),"")</f>
        <v/>
      </c>
      <c r="AW357" s="44"/>
      <c r="AX357" s="43"/>
      <c r="AY357" s="43"/>
      <c r="AZ357" s="83" t="s">
        <v>2667</v>
      </c>
      <c r="BA357" s="83"/>
      <c r="BB357" s="83"/>
      <c r="BC357" s="21" t="str">
        <f>IF(A357="???","--","")&amp;IF(F357&lt;&gt;"Not in the game (anymore)",IF(A357&lt;&gt;"",CONCATENATE("[",A357,"] = {wayshrines={")&amp;IF(K357&lt;&gt;"",CONCATENATE(K357,","),"")&amp;IF(L357&lt;&gt;"",CONCATENATE(L357,","),"")&amp;IF(M357&lt;&gt;"",CONCATENATE(M357,","),"")&amp;CONCATENATE("}")&amp;IF(VALUE(N357)&gt;0,CONCATENATE(", traitsNeeded=",N357),"")&amp;CONCATENATE(", dlcId=",IF(T357&lt;&gt;"",T357,"DLC_BASE_GAME")),""),"")</f>
        <v>[410] = {wayshrines={379,379,379,}, traitsNeeded=4, dlcId=DLC_MURKMIRE</v>
      </c>
      <c r="BD357" s="21" t="str">
        <f>IF(F357&lt;&gt;"Not in the game (anymore)",IF(A357&lt;&gt;"",IF(Q357&lt;&gt;"",CONCATENATE(", zoneIds={",Q357),"")&amp;IF(Z357&lt;&gt;"",CONCATENATE(",",Z357),"")&amp;IF(AF357&lt;&gt;"",CONCATENATE(",",AF357),"")&amp;IF(AK357&lt;&gt;"",CONCATENATE(",",AK357),"")&amp;IF(AP357&lt;&gt;"",CONCATENATE(",",AP357),"")&amp;IF(AU357&lt;&gt;"",CONCATENATE(",",AU357),"")&amp;IF(Q357&lt;&gt;"",CONCATENATE("}",""),"")&amp;IF(OR(I357="true",I357="false",I357&lt;&gt;""), CONCATENATE(", veteran=", I357), ""),""),"")</f>
        <v>, zoneIds={726,726,726}, veteran=false</v>
      </c>
      <c r="BE357" s="21" t="str">
        <f>IF(A357&lt;&gt;"",IF(F357&lt;&gt;"Not in the game (anymore)",IF(A357&lt;&gt;"",", setType="&amp;G357,"")&amp;IF(J357="true",", multiTrialSet=true",""),"")
&amp; IF(AND(H357&lt;&gt;"",ISNUMBER(H357)),", undauntedChestId=" &amp; H357,""),"")</f>
        <v>, setType=LIBSETS_SETTYPE_CRAFTED</v>
      </c>
      <c r="BF357" s="21" t="str">
        <f>IF(A357&lt;&gt;"",IF(F357&lt;&gt;"Not in the game (anymore)",IF(AZ357&lt;&gt;"",", isProcSetAllowedInPvP="&amp; AZ357,"")
&amp; IF(F357&lt;&gt;"Not in the game (anymore)",
  IF(V357&lt;&gt;"",", dropMechanic={"&amp;V357&amp;IF(AB357&lt;&gt;"",","&amp;AB357,"")&amp;IF(AH357&lt;&gt;"",","&amp;AH357,"")&amp;IF(AM357&lt;&gt;"",","&amp;AM357,"")&amp;IF(AR357&lt;&gt;"",","&amp;AR357,"")&amp;IF(AW357&lt;&gt;"",","&amp;AW357,"")&amp;"}"
     &amp;IF(OR(W357&lt;&gt;"",AC357&lt;&gt;"",AI357&lt;&gt;"",AN357&lt;&gt;"",AS357&lt;&gt;"",AX357&lt;&gt;"",X357&lt;&gt;"",AD357&lt;&gt;"",AJ357&lt;&gt;"",AO357&lt;&gt;"",AT357&lt;&gt;"",AY357&lt;&gt;""),", dropMechanicDropLocationNames={"
        &amp; IF(OR(W357&lt;&gt;"",AC357&lt;&gt;"",AI357&lt;&gt;"",AN357&lt;&gt;"",AS357&lt;&gt;"",AX357&lt;&gt;""),"['en']={"&amp;IF(W357&lt;&gt;"","'"&amp;W357&amp;"',","'',")&amp;IF(AC357&lt;&gt;"","'"&amp;AC357&amp;"',","'',")&amp;IF(AI357&lt;&gt;"","'"&amp;AI357&amp;"',","'',")&amp;IF(AN357&lt;&gt;"","'"&amp;AN357&amp;"',","'',")&amp;IF(AS357&lt;&gt;"","'"&amp;AS357&amp;"',","'',")&amp;IF(AX357&lt;&gt;"","'"&amp;AX357&amp;"',","'',")&amp;"},","")
        &amp; IF(OR(X357&lt;&gt;"",AD357&lt;&gt;"",AJ357&lt;&gt;"",AO357&lt;&gt;"",AT357&lt;&gt;"",AY357&lt;&gt;""),"['de']={"&amp;IF(X357&lt;&gt;"","'"&amp;X357&amp;"',","'',")&amp;IF(AD357&lt;&gt;"","'"&amp;AD357&amp;"',","'',")&amp;IF(AJ357&lt;&gt;"","'"&amp;AJ357&amp;"',","'',")&amp;IF(AO357&lt;&gt;"","'"&amp;AO357&amp;"',","'',")&amp;IF(AT357&lt;&gt;"","'"&amp;AT357&amp;"',","'',")&amp;IF(AY357&lt;&gt;"","'"&amp;AY357&amp;"',","'',")&amp;"},","")
     &amp; "}",""),"")),""),"")</f>
        <v>, dropMechanic={LIBSETS_DROP_MECHANIC_CRAFTED,LIBSETS_DROP_MECHANIC_CRAFTED}</v>
      </c>
      <c r="BG357" s="21" t="str">
        <f>IF(A357&lt;&gt;"",IF(F357&lt;&gt;"Not in the game (anymore)",
IF(OR(BA357&lt;&gt;"",BB357&lt;&gt;""),", addTooltip={" &amp; IF(BA357&lt;&gt;"","['en']='"&amp; BA357 &amp; "',","")  &amp; IF(AND(BA357&lt;&gt;"",BA357&lt;&gt;BB357), IF(BB357&lt;&gt;"","['de']='"&amp; BB357 &amp; "',",""),"") &amp; "},","")
&amp; "},"
&amp; IF(C357&lt;&gt;"",CONCATENATE(" --",C357," / ",B357,"   [",IF(R357&lt;&gt;"",R357,""),IF(AA357&lt;&gt;"",", "&amp;AA357,""),IF(AG357&lt;&gt;"",", "&amp;AG357,""),IF(AL357&lt;&gt;"",", "&amp;AL357,""),IF(AQ357&lt;&gt;"",", "&amp;AQ357,""),IF(AV357&lt;&gt;"",", "&amp;AV357,""),"]")),""),"")</f>
        <v>}, --Might of the Lost Legion / Macht der Verlorenen Legion   [Murkmire, Murkmire, Murkmire]</v>
      </c>
    </row>
    <row r="358" spans="1:59" x14ac:dyDescent="0.25">
      <c r="A358" s="12">
        <v>411</v>
      </c>
      <c r="B358" t="s">
        <v>1289</v>
      </c>
      <c r="C358" t="s">
        <v>1290</v>
      </c>
      <c r="D358" s="3">
        <f>A358</f>
        <v>411</v>
      </c>
      <c r="G358" s="8" t="s">
        <v>1472</v>
      </c>
      <c r="I358" t="s">
        <v>91</v>
      </c>
      <c r="J358" t="s">
        <v>91</v>
      </c>
      <c r="K358">
        <v>378</v>
      </c>
      <c r="L358">
        <v>378</v>
      </c>
      <c r="M358">
        <v>378</v>
      </c>
      <c r="O358" s="65" t="s">
        <v>721</v>
      </c>
      <c r="Q358" s="3">
        <f>IF(AND(G358&lt;&gt;"LIBSETS_SETTYPE_BATTLEGROUND",G358&lt;&gt;"LIBSETS_SETTYPE_SPECIAL"), IF(R358&lt;&gt;"",VLOOKUP(R358,'ESO zone constants'!$D$3:$H$10001,5,FALSE),""),"")</f>
        <v>1082</v>
      </c>
      <c r="R358" t="str">
        <f>IF(AND(O358&lt;&gt;"",NOT(ISERROR(O358))),O358,
IF(AND(P358&lt;&gt;"",ISNUMBER(P358),P358&gt;0,NOT(ISNA(P358))),VLOOKUP(P358,'ESO zone constants'!$A$3:$D$9999,4,FALSE),
IF(AND(K358&lt;&gt;"",K358&gt;0,NOT(ISERROR(K358))),VLOOKUP(K358,'ESO dumped WayshrineInfo'!$K$3:$N$9994,4,FALSE),"")))</f>
        <v>Blackrose Prison</v>
      </c>
      <c r="T358" s="19" t="str">
        <f>IF(AND(S358&lt;&gt;"",NOT(ISERROR(S358))),S358,IF(Q358&lt;&gt;"",IF(NOT(ISERROR(VLOOKUP(Q358,'ESO Dungeon constants'!$D$3:$H$9999,5,FALSE))),VLOOKUP(Q358,'ESO Dungeon constants'!$D$3:$I$9999,6,FALSE),VLOOKUP(Q358,'ESO zone constants'!$H$3:$K$9987,4,FALSE)),""))</f>
        <v>DLC_BASE_GAME</v>
      </c>
      <c r="U358" s="3" t="str">
        <f>IF(T358&lt;&gt;"",VLOOKUP(T358,'LibSets constants'!$B$4:$C$1003,2,FALSE),"")</f>
        <v>Included in base game</v>
      </c>
      <c r="V358" s="33" t="s">
        <v>1556</v>
      </c>
      <c r="Y358" s="65"/>
      <c r="Z358" s="3">
        <f>IF(AND(G358&lt;&gt;"LIBSETS_SETTYPE_BATTLEGROUND",G358&lt;&gt;"LIBSETS_SETTYPE_SPECIAL"),
IF(AND(Y358&lt;&gt;"",ISNUMBER(Y358),NOT(ISNA(Y358))),Y358,
   IF(AND(L358&lt;&gt;"",ISNUMBER(L358),L358&gt;0,NOT(ISNA(L358))),VLOOKUP(L358,'ESO dumped WayshrineInfo'!$K$3:$L$9994,2,FALSE),"")
),"")</f>
        <v>726</v>
      </c>
      <c r="AA358" t="str">
        <f>IF(AND(Z358&lt;&gt;"",ISNUMBER(Z358),NOT(ISNA(Z358))),VLOOKUP(Z358,'ESO zone constants'!$A$3:$D$9999,4,FALSE),"")</f>
        <v>Murkmire</v>
      </c>
      <c r="AB358" s="33" t="s">
        <v>1556</v>
      </c>
      <c r="AC358" s="3" t="str">
        <f>IF(AB358&lt;&gt;"",IF(AB358&lt;&gt;"LIBSETS_DROP_MECHANIC_MONSTER_NAME",VLOOKUP(AB358,'LibSets constants'!$I$4:$L$1003,3,FALSE),""),"")</f>
        <v>Arena stage chest</v>
      </c>
      <c r="AD358" s="3" t="str">
        <f>IF(AB358&lt;&gt;"",IF(AB358&lt;&gt;"LIBSETS_DROP_MECHANIC_MONSTER_NAME",VLOOKUP(AB358,'LibSets constants'!$I$4:$L$1003,4,FALSE),""),"")</f>
        <v>Arena-Phasen Schatztruhe</v>
      </c>
      <c r="AF358" s="3">
        <f>IF(AND(G358&lt;&gt;"LIBSETS_SETTYPE_BATTLEGROUND",G358&lt;&gt;"LIBSETS_SETTYPE_SPECIAL"),
IF(AND(AE358&lt;&gt;"",ISNUMBER(AE358),NOT(ISNA(AE358))),AE358,
   IF(AND(M358&lt;&gt;"",ISNUMBER(M358),M358&gt;0,NOT(ISNA(M358))),VLOOKUP(M358,'ESO dumped WayshrineInfo'!$K$3:$L$9994,2,FALSE),"")
),"")</f>
        <v>726</v>
      </c>
      <c r="AG358" t="str">
        <f>IF(AND(AF358&lt;&gt;"",ISNUMBER(AF358),NOT(ISNA(AF358))),VLOOKUP(AF358,'ESO zone constants'!$A$3:$D$9999,4,FALSE),"")</f>
        <v>Murkmire</v>
      </c>
      <c r="AH358" s="44"/>
      <c r="AK358" s="3" t="str">
        <f>IF(AND(G358&lt;&gt;"LIBSETS_SETTYPE_BATTLEGROUND",G358&lt;&gt;"LIBSETS_SETTYPE_SPECIAL"),IF(AL358&lt;&gt;"",VLOOKUP(AL358,'ESO zone constants'!$D$3:$H$4953,5,FALSE),""),"")</f>
        <v/>
      </c>
      <c r="AM358" s="44"/>
      <c r="AP358" s="3" t="str">
        <f>IF(AND(G358&lt;&gt;"LIBSETS_SETTYPE_BATTLEGROUND",G358&lt;&gt;"LIBSETS_SETTYPE_SPECIAL"),IF(AQ358&lt;&gt;"",VLOOKUP(AQ358,'ESO zone constants'!$D$3:$H$4953,5,FALSE),""),"")</f>
        <v/>
      </c>
      <c r="AR358" s="44"/>
      <c r="AU358" s="3" t="str">
        <f>IF(AND(G358&lt;&gt;"LIBSETS_SETTYPE_BATTLEGROUND",G358&lt;&gt;"LIBSETS_SETTYPE_SPECIAL"),IF(AV358&lt;&gt;"",VLOOKUP(AV358,'ESO zone constants'!$D$3:$H$4953,5,FALSE),""),"")</f>
        <v/>
      </c>
      <c r="AW358" s="44"/>
      <c r="AZ358" s="83" t="s">
        <v>2667</v>
      </c>
      <c r="BA358" s="83"/>
      <c r="BB358" s="83"/>
      <c r="BC358" s="21" t="str">
        <f>IF(A358="???","--","")&amp;IF(F358&lt;&gt;"Not in the game (anymore)",IF(A358&lt;&gt;"",CONCATENATE("[",A358,"] = {wayshrines={")&amp;IF(K358&lt;&gt;"",CONCATENATE(K358,","),"")&amp;IF(L358&lt;&gt;"",CONCATENATE(L358,","),"")&amp;IF(M358&lt;&gt;"",CONCATENATE(M358,","),"")&amp;CONCATENATE("}")&amp;IF(VALUE(N358)&gt;0,CONCATENATE(", traitsNeeded=",N358),"")&amp;CONCATENATE(", dlcId=",IF(T358&lt;&gt;"",T358,"DLC_BASE_GAME")),""),"")</f>
        <v>[411] = {wayshrines={378,378,378,}, dlcId=DLC_BASE_GAME</v>
      </c>
      <c r="BD358" s="21" t="str">
        <f>IF(F358&lt;&gt;"Not in the game (anymore)",IF(A358&lt;&gt;"",IF(Q358&lt;&gt;"",CONCATENATE(", zoneIds={",Q358),"")&amp;IF(Z358&lt;&gt;"",CONCATENATE(",",Z358),"")&amp;IF(AF358&lt;&gt;"",CONCATENATE(",",AF358),"")&amp;IF(AK358&lt;&gt;"",CONCATENATE(",",AK358),"")&amp;IF(AP358&lt;&gt;"",CONCATENATE(",",AP358),"")&amp;IF(AU358&lt;&gt;"",CONCATENATE(",",AU358),"")&amp;IF(Q358&lt;&gt;"",CONCATENATE("}",""),"")&amp;IF(OR(I358="true",I358="false",I358&lt;&gt;""), CONCATENATE(", veteran=", I358), ""),""),"")</f>
        <v>, zoneIds={1082,726,726}, veteran=false</v>
      </c>
      <c r="BE358" s="21" t="str">
        <f>IF(A358&lt;&gt;"",IF(F358&lt;&gt;"Not in the game (anymore)",IF(A358&lt;&gt;"",", setType="&amp;G358,"")&amp;IF(J358="true",", multiTrialSet=true",""),"")
&amp; IF(AND(H358&lt;&gt;"",ISNUMBER(H358)),", undauntedChestId=" &amp; H358,""),"")</f>
        <v>, setType=LIBSETS_SETTYPE_ARENA</v>
      </c>
      <c r="BF358" s="21" t="str">
        <f>IF(A358&lt;&gt;"",IF(F358&lt;&gt;"Not in the game (anymore)",IF(AZ358&lt;&gt;"",", isProcSetAllowedInPvP="&amp; AZ358,"")
&amp; IF(F358&lt;&gt;"Not in the game (anymore)",
  IF(V358&lt;&gt;"",", dropMechanic={"&amp;V358&amp;IF(AB358&lt;&gt;"",","&amp;AB358,"")&amp;IF(AH358&lt;&gt;"",","&amp;AH358,"")&amp;IF(AM358&lt;&gt;"",","&amp;AM358,"")&amp;IF(AR358&lt;&gt;"",","&amp;AR358,"")&amp;IF(AW358&lt;&gt;"",","&amp;AW358,"")&amp;"}"
     &amp;IF(OR(W358&lt;&gt;"",AC358&lt;&gt;"",AI358&lt;&gt;"",AN358&lt;&gt;"",AS358&lt;&gt;"",AX358&lt;&gt;"",X358&lt;&gt;"",AD358&lt;&gt;"",AJ358&lt;&gt;"",AO358&lt;&gt;"",AT358&lt;&gt;"",AY358&lt;&gt;""),", dropMechanicDropLocationNames={"
        &amp; IF(OR(W358&lt;&gt;"",AC358&lt;&gt;"",AI358&lt;&gt;"",AN358&lt;&gt;"",AS358&lt;&gt;"",AX358&lt;&gt;""),"['en']={"&amp;IF(W358&lt;&gt;"","'"&amp;W358&amp;"',","'',")&amp;IF(AC358&lt;&gt;"","'"&amp;AC358&amp;"',","'',")&amp;IF(AI358&lt;&gt;"","'"&amp;AI358&amp;"',","'',")&amp;IF(AN358&lt;&gt;"","'"&amp;AN358&amp;"',","'',")&amp;IF(AS358&lt;&gt;"","'"&amp;AS358&amp;"',","'',")&amp;IF(AX358&lt;&gt;"","'"&amp;AX358&amp;"',","'',")&amp;"},","")
        &amp; IF(OR(X358&lt;&gt;"",AD358&lt;&gt;"",AJ358&lt;&gt;"",AO358&lt;&gt;"",AT358&lt;&gt;"",AY358&lt;&gt;""),"['de']={"&amp;IF(X358&lt;&gt;"","'"&amp;X358&amp;"',","'',")&amp;IF(AD358&lt;&gt;"","'"&amp;AD358&amp;"',","'',")&amp;IF(AJ358&lt;&gt;"","'"&amp;AJ358&amp;"',","'',")&amp;IF(AO358&lt;&gt;"","'"&amp;AO358&amp;"',","'',")&amp;IF(AT358&lt;&gt;"","'"&amp;AT358&amp;"',","'',")&amp;IF(AY358&lt;&gt;"","'"&amp;AY358&amp;"',","'',")&amp;"},","")
     &amp; "}",""),"")),""),"")</f>
        <v>, dropMechanic={LIBSETS_DROP_MECHANIC_ARENA_STAGE_CHEST,LIBSETS_DROP_MECHANIC_ARENA_STAGE_CHEST}, dropMechanicDropLocationNames={['en']={'','Arena stage chest','','','','',},['de']={'','Arena-Phasen Schatztruhe','','','','',},}</v>
      </c>
      <c r="BG358" s="21" t="str">
        <f>IF(A358&lt;&gt;"",IF(F358&lt;&gt;"Not in the game (anymore)",
IF(OR(BA358&lt;&gt;"",BB358&lt;&gt;""),", addTooltip={" &amp; IF(BA358&lt;&gt;"","['en']='"&amp; BA358 &amp; "',","")  &amp; IF(AND(BA358&lt;&gt;"",BA358&lt;&gt;BB358), IF(BB358&lt;&gt;"","['de']='"&amp; BB358 &amp; "',",""),"") &amp; "},","")
&amp; "},"
&amp; IF(C358&lt;&gt;"",CONCATENATE(" --",C358," / ",B358,"   [",IF(R358&lt;&gt;"",R358,""),IF(AA358&lt;&gt;"",", "&amp;AA358,""),IF(AG358&lt;&gt;"",", "&amp;AG358,""),IF(AL358&lt;&gt;"",", "&amp;AL358,""),IF(AQ358&lt;&gt;"",", "&amp;AQ358,""),IF(AV358&lt;&gt;"",", "&amp;AV358,""),"]")),""),"")</f>
        <v>}, --Gallant Charge / Galanter Ansturm   [Blackrose Prison, Murkmire, Murkmire]</v>
      </c>
    </row>
    <row r="359" spans="1:59" x14ac:dyDescent="0.25">
      <c r="A359" s="12">
        <v>412</v>
      </c>
      <c r="B359" t="s">
        <v>1291</v>
      </c>
      <c r="C359" t="s">
        <v>1292</v>
      </c>
      <c r="D359" s="3">
        <f>A359</f>
        <v>412</v>
      </c>
      <c r="G359" s="8" t="s">
        <v>1472</v>
      </c>
      <c r="I359" t="s">
        <v>91</v>
      </c>
      <c r="J359" t="s">
        <v>91</v>
      </c>
      <c r="K359">
        <v>378</v>
      </c>
      <c r="L359">
        <v>378</v>
      </c>
      <c r="M359">
        <v>378</v>
      </c>
      <c r="O359" s="65" t="s">
        <v>721</v>
      </c>
      <c r="Q359" s="3">
        <f>IF(AND(G359&lt;&gt;"LIBSETS_SETTYPE_BATTLEGROUND",G359&lt;&gt;"LIBSETS_SETTYPE_SPECIAL"), IF(R359&lt;&gt;"",VLOOKUP(R359,'ESO zone constants'!$D$3:$H$10001,5,FALSE),""),"")</f>
        <v>1082</v>
      </c>
      <c r="R359" t="str">
        <f>IF(AND(O359&lt;&gt;"",NOT(ISERROR(O359))),O359,
IF(AND(P359&lt;&gt;"",ISNUMBER(P359),P359&gt;0,NOT(ISNA(P359))),VLOOKUP(P359,'ESO zone constants'!$A$3:$D$9999,4,FALSE),
IF(AND(K359&lt;&gt;"",K359&gt;0,NOT(ISERROR(K359))),VLOOKUP(K359,'ESO dumped WayshrineInfo'!$K$3:$N$9994,4,FALSE),"")))</f>
        <v>Blackrose Prison</v>
      </c>
      <c r="T359" s="19" t="str">
        <f>IF(AND(S359&lt;&gt;"",NOT(ISERROR(S359))),S359,IF(Q359&lt;&gt;"",IF(NOT(ISERROR(VLOOKUP(Q359,'ESO Dungeon constants'!$D$3:$H$9999,5,FALSE))),VLOOKUP(Q359,'ESO Dungeon constants'!$D$3:$I$9999,6,FALSE),VLOOKUP(Q359,'ESO zone constants'!$H$3:$K$9987,4,FALSE)),""))</f>
        <v>DLC_BASE_GAME</v>
      </c>
      <c r="U359" s="3" t="str">
        <f>IF(T359&lt;&gt;"",VLOOKUP(T359,'LibSets constants'!$B$4:$C$1003,2,FALSE),"")</f>
        <v>Included in base game</v>
      </c>
      <c r="V359" s="33" t="s">
        <v>1556</v>
      </c>
      <c r="Y359" s="65"/>
      <c r="Z359" s="3">
        <f>IF(AND(G359&lt;&gt;"LIBSETS_SETTYPE_BATTLEGROUND",G359&lt;&gt;"LIBSETS_SETTYPE_SPECIAL"),
IF(AND(Y359&lt;&gt;"",ISNUMBER(Y359),NOT(ISNA(Y359))),Y359,
   IF(AND(L359&lt;&gt;"",ISNUMBER(L359),L359&gt;0,NOT(ISNA(L359))),VLOOKUP(L359,'ESO dumped WayshrineInfo'!$K$3:$L$9994,2,FALSE),"")
),"")</f>
        <v>726</v>
      </c>
      <c r="AA359" t="str">
        <f>IF(AND(Z359&lt;&gt;"",ISNUMBER(Z359),NOT(ISNA(Z359))),VLOOKUP(Z359,'ESO zone constants'!$A$3:$D$9999,4,FALSE),"")</f>
        <v>Murkmire</v>
      </c>
      <c r="AB359" s="33" t="s">
        <v>1556</v>
      </c>
      <c r="AC359" s="3" t="str">
        <f>IF(AB359&lt;&gt;"",IF(AB359&lt;&gt;"LIBSETS_DROP_MECHANIC_MONSTER_NAME",VLOOKUP(AB359,'LibSets constants'!$I$4:$L$1003,3,FALSE),""),"")</f>
        <v>Arena stage chest</v>
      </c>
      <c r="AD359" s="3" t="str">
        <f>IF(AB359&lt;&gt;"",IF(AB359&lt;&gt;"LIBSETS_DROP_MECHANIC_MONSTER_NAME",VLOOKUP(AB359,'LibSets constants'!$I$4:$L$1003,4,FALSE),""),"")</f>
        <v>Arena-Phasen Schatztruhe</v>
      </c>
      <c r="AF359" s="3">
        <f>IF(AND(G359&lt;&gt;"LIBSETS_SETTYPE_BATTLEGROUND",G359&lt;&gt;"LIBSETS_SETTYPE_SPECIAL"),
IF(AND(AE359&lt;&gt;"",ISNUMBER(AE359),NOT(ISNA(AE359))),AE359,
   IF(AND(M359&lt;&gt;"",ISNUMBER(M359),M359&gt;0,NOT(ISNA(M359))),VLOOKUP(M359,'ESO dumped WayshrineInfo'!$K$3:$L$9994,2,FALSE),"")
),"")</f>
        <v>726</v>
      </c>
      <c r="AG359" t="str">
        <f>IF(AND(AF359&lt;&gt;"",ISNUMBER(AF359),NOT(ISNA(AF359))),VLOOKUP(AF359,'ESO zone constants'!$A$3:$D$9999,4,FALSE),"")</f>
        <v>Murkmire</v>
      </c>
      <c r="AH359" s="44"/>
      <c r="AK359" s="3" t="str">
        <f>IF(AND(G359&lt;&gt;"LIBSETS_SETTYPE_BATTLEGROUND",G359&lt;&gt;"LIBSETS_SETTYPE_SPECIAL"),IF(AL359&lt;&gt;"",VLOOKUP(AL359,'ESO zone constants'!$D$3:$H$4953,5,FALSE),""),"")</f>
        <v/>
      </c>
      <c r="AM359" s="44"/>
      <c r="AP359" s="3" t="str">
        <f>IF(AND(G359&lt;&gt;"LIBSETS_SETTYPE_BATTLEGROUND",G359&lt;&gt;"LIBSETS_SETTYPE_SPECIAL"),IF(AQ359&lt;&gt;"",VLOOKUP(AQ359,'ESO zone constants'!$D$3:$H$4953,5,FALSE),""),"")</f>
        <v/>
      </c>
      <c r="AR359" s="44"/>
      <c r="AU359" s="3" t="str">
        <f>IF(AND(G359&lt;&gt;"LIBSETS_SETTYPE_BATTLEGROUND",G359&lt;&gt;"LIBSETS_SETTYPE_SPECIAL"),IF(AV359&lt;&gt;"",VLOOKUP(AV359,'ESO zone constants'!$D$3:$H$4953,5,FALSE),""),"")</f>
        <v/>
      </c>
      <c r="AW359" s="44"/>
      <c r="AZ359" s="83" t="s">
        <v>2667</v>
      </c>
      <c r="BA359" s="83"/>
      <c r="BB359" s="83"/>
      <c r="BC359" s="21" t="str">
        <f>IF(A359="???","--","")&amp;IF(F359&lt;&gt;"Not in the game (anymore)",IF(A359&lt;&gt;"",CONCATENATE("[",A359,"] = {wayshrines={")&amp;IF(K359&lt;&gt;"",CONCATENATE(K359,","),"")&amp;IF(L359&lt;&gt;"",CONCATENATE(L359,","),"")&amp;IF(M359&lt;&gt;"",CONCATENATE(M359,","),"")&amp;CONCATENATE("}")&amp;IF(VALUE(N359)&gt;0,CONCATENATE(", traitsNeeded=",N359),"")&amp;CONCATENATE(", dlcId=",IF(T359&lt;&gt;"",T359,"DLC_BASE_GAME")),""),"")</f>
        <v>[412] = {wayshrines={378,378,378,}, dlcId=DLC_BASE_GAME</v>
      </c>
      <c r="BD359" s="21" t="str">
        <f>IF(F359&lt;&gt;"Not in the game (anymore)",IF(A359&lt;&gt;"",IF(Q359&lt;&gt;"",CONCATENATE(", zoneIds={",Q359),"")&amp;IF(Z359&lt;&gt;"",CONCATENATE(",",Z359),"")&amp;IF(AF359&lt;&gt;"",CONCATENATE(",",AF359),"")&amp;IF(AK359&lt;&gt;"",CONCATENATE(",",AK359),"")&amp;IF(AP359&lt;&gt;"",CONCATENATE(",",AP359),"")&amp;IF(AU359&lt;&gt;"",CONCATENATE(",",AU359),"")&amp;IF(Q359&lt;&gt;"",CONCATENATE("}",""),"")&amp;IF(OR(I359="true",I359="false",I359&lt;&gt;""), CONCATENATE(", veteran=", I359), ""),""),"")</f>
        <v>, zoneIds={1082,726,726}, veteran=false</v>
      </c>
      <c r="BE359" s="21" t="str">
        <f>IF(A359&lt;&gt;"",IF(F359&lt;&gt;"Not in the game (anymore)",IF(A359&lt;&gt;"",", setType="&amp;G359,"")&amp;IF(J359="true",", multiTrialSet=true",""),"")
&amp; IF(AND(H359&lt;&gt;"",ISNUMBER(H359)),", undauntedChestId=" &amp; H359,""),"")</f>
        <v>, setType=LIBSETS_SETTYPE_ARENA</v>
      </c>
      <c r="BF359" s="21" t="str">
        <f>IF(A359&lt;&gt;"",IF(F359&lt;&gt;"Not in the game (anymore)",IF(AZ359&lt;&gt;"",", isProcSetAllowedInPvP="&amp; AZ359,"")
&amp; IF(F359&lt;&gt;"Not in the game (anymore)",
  IF(V359&lt;&gt;"",", dropMechanic={"&amp;V359&amp;IF(AB359&lt;&gt;"",","&amp;AB359,"")&amp;IF(AH359&lt;&gt;"",","&amp;AH359,"")&amp;IF(AM359&lt;&gt;"",","&amp;AM359,"")&amp;IF(AR359&lt;&gt;"",","&amp;AR359,"")&amp;IF(AW359&lt;&gt;"",","&amp;AW359,"")&amp;"}"
     &amp;IF(OR(W359&lt;&gt;"",AC359&lt;&gt;"",AI359&lt;&gt;"",AN359&lt;&gt;"",AS359&lt;&gt;"",AX359&lt;&gt;"",X359&lt;&gt;"",AD359&lt;&gt;"",AJ359&lt;&gt;"",AO359&lt;&gt;"",AT359&lt;&gt;"",AY359&lt;&gt;""),", dropMechanicDropLocationNames={"
        &amp; IF(OR(W359&lt;&gt;"",AC359&lt;&gt;"",AI359&lt;&gt;"",AN359&lt;&gt;"",AS359&lt;&gt;"",AX359&lt;&gt;""),"['en']={"&amp;IF(W359&lt;&gt;"","'"&amp;W359&amp;"',","'',")&amp;IF(AC359&lt;&gt;"","'"&amp;AC359&amp;"',","'',")&amp;IF(AI359&lt;&gt;"","'"&amp;AI359&amp;"',","'',")&amp;IF(AN359&lt;&gt;"","'"&amp;AN359&amp;"',","'',")&amp;IF(AS359&lt;&gt;"","'"&amp;AS359&amp;"',","'',")&amp;IF(AX359&lt;&gt;"","'"&amp;AX359&amp;"',","'',")&amp;"},","")
        &amp; IF(OR(X359&lt;&gt;"",AD359&lt;&gt;"",AJ359&lt;&gt;"",AO359&lt;&gt;"",AT359&lt;&gt;"",AY359&lt;&gt;""),"['de']={"&amp;IF(X359&lt;&gt;"","'"&amp;X359&amp;"',","'',")&amp;IF(AD359&lt;&gt;"","'"&amp;AD359&amp;"',","'',")&amp;IF(AJ359&lt;&gt;"","'"&amp;AJ359&amp;"',","'',")&amp;IF(AO359&lt;&gt;"","'"&amp;AO359&amp;"',","'',")&amp;IF(AT359&lt;&gt;"","'"&amp;AT359&amp;"',","'',")&amp;IF(AY359&lt;&gt;"","'"&amp;AY359&amp;"',","'',")&amp;"},","")
     &amp; "}",""),"")),""),"")</f>
        <v>, dropMechanic={LIBSETS_DROP_MECHANIC_ARENA_STAGE_CHEST,LIBSETS_DROP_MECHANIC_ARENA_STAGE_CHEST}, dropMechanicDropLocationNames={['en']={'','Arena stage chest','','','','',},['de']={'','Arena-Phasen Schatztruhe','','','','',},}</v>
      </c>
      <c r="BG359" s="21" t="str">
        <f>IF(A359&lt;&gt;"",IF(F359&lt;&gt;"Not in the game (anymore)",
IF(OR(BA359&lt;&gt;"",BB359&lt;&gt;""),", addTooltip={" &amp; IF(BA359&lt;&gt;"","['en']='"&amp; BA359 &amp; "',","")  &amp; IF(AND(BA359&lt;&gt;"",BA359&lt;&gt;BB359), IF(BB359&lt;&gt;"","['de']='"&amp; BB359 &amp; "',",""),"") &amp; "},","")
&amp; "},"
&amp; IF(C359&lt;&gt;"",CONCATENATE(" --",C359," / ",B359,"   [",IF(R359&lt;&gt;"",R359,""),IF(AA359&lt;&gt;"",", "&amp;AA359,""),IF(AG359&lt;&gt;"",", "&amp;AG359,""),IF(AL359&lt;&gt;"",", "&amp;AL359,""),IF(AQ359&lt;&gt;"",", "&amp;AQ359,""),IF(AV359&lt;&gt;"",", "&amp;AV359,""),"]")),""),"")</f>
        <v>}, --Radial Uppercut / Rundum-Aufwärtsschnitt   [Blackrose Prison, Murkmire, Murkmire]</v>
      </c>
    </row>
    <row r="360" spans="1:59" x14ac:dyDescent="0.25">
      <c r="A360" s="12">
        <v>413</v>
      </c>
      <c r="B360" t="s">
        <v>1293</v>
      </c>
      <c r="C360" t="s">
        <v>1294</v>
      </c>
      <c r="D360" s="3">
        <f>A360</f>
        <v>413</v>
      </c>
      <c r="G360" s="8" t="s">
        <v>1472</v>
      </c>
      <c r="I360" t="s">
        <v>91</v>
      </c>
      <c r="J360" t="s">
        <v>91</v>
      </c>
      <c r="K360">
        <v>378</v>
      </c>
      <c r="L360">
        <v>378</v>
      </c>
      <c r="M360">
        <v>378</v>
      </c>
      <c r="O360" s="65" t="s">
        <v>721</v>
      </c>
      <c r="Q360" s="3">
        <f>IF(AND(G360&lt;&gt;"LIBSETS_SETTYPE_BATTLEGROUND",G360&lt;&gt;"LIBSETS_SETTYPE_SPECIAL"), IF(R360&lt;&gt;"",VLOOKUP(R360,'ESO zone constants'!$D$3:$H$10001,5,FALSE),""),"")</f>
        <v>1082</v>
      </c>
      <c r="R360" t="str">
        <f>IF(AND(O360&lt;&gt;"",NOT(ISERROR(O360))),O360,
IF(AND(P360&lt;&gt;"",ISNUMBER(P360),P360&gt;0,NOT(ISNA(P360))),VLOOKUP(P360,'ESO zone constants'!$A$3:$D$9999,4,FALSE),
IF(AND(K360&lt;&gt;"",K360&gt;0,NOT(ISERROR(K360))),VLOOKUP(K360,'ESO dumped WayshrineInfo'!$K$3:$N$9994,4,FALSE),"")))</f>
        <v>Blackrose Prison</v>
      </c>
      <c r="T360" s="19" t="str">
        <f>IF(AND(S360&lt;&gt;"",NOT(ISERROR(S360))),S360,IF(Q360&lt;&gt;"",IF(NOT(ISERROR(VLOOKUP(Q360,'ESO Dungeon constants'!$D$3:$H$9999,5,FALSE))),VLOOKUP(Q360,'ESO Dungeon constants'!$D$3:$I$9999,6,FALSE),VLOOKUP(Q360,'ESO zone constants'!$H$3:$K$9987,4,FALSE)),""))</f>
        <v>DLC_BASE_GAME</v>
      </c>
      <c r="U360" s="3" t="str">
        <f>IF(T360&lt;&gt;"",VLOOKUP(T360,'LibSets constants'!$B$4:$C$1003,2,FALSE),"")</f>
        <v>Included in base game</v>
      </c>
      <c r="V360" s="33" t="s">
        <v>1556</v>
      </c>
      <c r="Y360" s="65"/>
      <c r="Z360" s="3">
        <f>IF(AND(G360&lt;&gt;"LIBSETS_SETTYPE_BATTLEGROUND",G360&lt;&gt;"LIBSETS_SETTYPE_SPECIAL"),
IF(AND(Y360&lt;&gt;"",ISNUMBER(Y360),NOT(ISNA(Y360))),Y360,
   IF(AND(L360&lt;&gt;"",ISNUMBER(L360),L360&gt;0,NOT(ISNA(L360))),VLOOKUP(L360,'ESO dumped WayshrineInfo'!$K$3:$L$9994,2,FALSE),"")
),"")</f>
        <v>726</v>
      </c>
      <c r="AA360" t="str">
        <f>IF(AND(Z360&lt;&gt;"",ISNUMBER(Z360),NOT(ISNA(Z360))),VLOOKUP(Z360,'ESO zone constants'!$A$3:$D$9999,4,FALSE),"")</f>
        <v>Murkmire</v>
      </c>
      <c r="AB360" s="33" t="s">
        <v>1556</v>
      </c>
      <c r="AC360" s="43" t="str">
        <f>IF(AB360&lt;&gt;"",IF(AB360&lt;&gt;"LIBSETS_DROP_MECHANIC_MONSTER_NAME",VLOOKUP(AB360,'LibSets constants'!$I$4:$L$1003,3,FALSE),""),"")</f>
        <v>Arena stage chest</v>
      </c>
      <c r="AD360" s="43" t="str">
        <f>IF(AB360&lt;&gt;"",IF(AB360&lt;&gt;"LIBSETS_DROP_MECHANIC_MONSTER_NAME",VLOOKUP(AB360,'LibSets constants'!$I$4:$L$1003,4,FALSE),""),"")</f>
        <v>Arena-Phasen Schatztruhe</v>
      </c>
      <c r="AE360" s="43"/>
      <c r="AF360" s="3">
        <f>IF(AND(G360&lt;&gt;"LIBSETS_SETTYPE_BATTLEGROUND",G360&lt;&gt;"LIBSETS_SETTYPE_SPECIAL"),
IF(AND(AE360&lt;&gt;"",ISNUMBER(AE360),NOT(ISNA(AE360))),AE360,
   IF(AND(M360&lt;&gt;"",ISNUMBER(M360),M360&gt;0,NOT(ISNA(M360))),VLOOKUP(M360,'ESO dumped WayshrineInfo'!$K$3:$L$9994,2,FALSE),"")
),"")</f>
        <v>726</v>
      </c>
      <c r="AG360" t="str">
        <f>IF(AND(AF360&lt;&gt;"",ISNUMBER(AF360),NOT(ISNA(AF360))),VLOOKUP(AF360,'ESO zone constants'!$A$3:$D$9999,4,FALSE),"")</f>
        <v>Murkmire</v>
      </c>
      <c r="AH360" s="44"/>
      <c r="AI360" s="43"/>
      <c r="AJ360" s="43"/>
      <c r="AK360" s="3" t="str">
        <f>IF(AND(G360&lt;&gt;"LIBSETS_SETTYPE_BATTLEGROUND",G360&lt;&gt;"LIBSETS_SETTYPE_SPECIAL"),IF(AL360&lt;&gt;"",VLOOKUP(AL360,'ESO zone constants'!$D$3:$H$4953,5,FALSE),""),"")</f>
        <v/>
      </c>
      <c r="AM360" s="44"/>
      <c r="AN360" s="43"/>
      <c r="AO360" s="43"/>
      <c r="AP360" s="3" t="str">
        <f>IF(AND(G360&lt;&gt;"LIBSETS_SETTYPE_BATTLEGROUND",G360&lt;&gt;"LIBSETS_SETTYPE_SPECIAL"),IF(AQ360&lt;&gt;"",VLOOKUP(AQ360,'ESO zone constants'!$D$3:$H$4953,5,FALSE),""),"")</f>
        <v/>
      </c>
      <c r="AR360" s="44"/>
      <c r="AS360" s="43"/>
      <c r="AT360" s="43"/>
      <c r="AU360" s="3" t="str">
        <f>IF(AND(G360&lt;&gt;"LIBSETS_SETTYPE_BATTLEGROUND",G360&lt;&gt;"LIBSETS_SETTYPE_SPECIAL"),IF(AV360&lt;&gt;"",VLOOKUP(AV360,'ESO zone constants'!$D$3:$H$4953,5,FALSE),""),"")</f>
        <v/>
      </c>
      <c r="AW360" s="44"/>
      <c r="AX360" s="43"/>
      <c r="AY360" s="43"/>
      <c r="AZ360" s="83" t="s">
        <v>2667</v>
      </c>
      <c r="BA360" s="83"/>
      <c r="BB360" s="83"/>
      <c r="BC360" s="21" t="str">
        <f>IF(A360="???","--","")&amp;IF(F360&lt;&gt;"Not in the game (anymore)",IF(A360&lt;&gt;"",CONCATENATE("[",A360,"] = {wayshrines={")&amp;IF(K360&lt;&gt;"",CONCATENATE(K360,","),"")&amp;IF(L360&lt;&gt;"",CONCATENATE(L360,","),"")&amp;IF(M360&lt;&gt;"",CONCATENATE(M360,","),"")&amp;CONCATENATE("}")&amp;IF(VALUE(N360)&gt;0,CONCATENATE(", traitsNeeded=",N360),"")&amp;CONCATENATE(", dlcId=",IF(T360&lt;&gt;"",T360,"DLC_BASE_GAME")),""),"")</f>
        <v>[413] = {wayshrines={378,378,378,}, dlcId=DLC_BASE_GAME</v>
      </c>
      <c r="BD360" s="21" t="str">
        <f>IF(F360&lt;&gt;"Not in the game (anymore)",IF(A360&lt;&gt;"",IF(Q360&lt;&gt;"",CONCATENATE(", zoneIds={",Q360),"")&amp;IF(Z360&lt;&gt;"",CONCATENATE(",",Z360),"")&amp;IF(AF360&lt;&gt;"",CONCATENATE(",",AF360),"")&amp;IF(AK360&lt;&gt;"",CONCATENATE(",",AK360),"")&amp;IF(AP360&lt;&gt;"",CONCATENATE(",",AP360),"")&amp;IF(AU360&lt;&gt;"",CONCATENATE(",",AU360),"")&amp;IF(Q360&lt;&gt;"",CONCATENATE("}",""),"")&amp;IF(OR(I360="true",I360="false",I360&lt;&gt;""), CONCATENATE(", veteran=", I360), ""),""),"")</f>
        <v>, zoneIds={1082,726,726}, veteran=false</v>
      </c>
      <c r="BE360" s="21" t="str">
        <f>IF(A360&lt;&gt;"",IF(F360&lt;&gt;"Not in the game (anymore)",IF(A360&lt;&gt;"",", setType="&amp;G360,"")&amp;IF(J360="true",", multiTrialSet=true",""),"")
&amp; IF(AND(H360&lt;&gt;"",ISNUMBER(H360)),", undauntedChestId=" &amp; H360,""),"")</f>
        <v>, setType=LIBSETS_SETTYPE_ARENA</v>
      </c>
      <c r="BF360" s="21" t="str">
        <f>IF(A360&lt;&gt;"",IF(F360&lt;&gt;"Not in the game (anymore)",IF(AZ360&lt;&gt;"",", isProcSetAllowedInPvP="&amp; AZ360,"")
&amp; IF(F360&lt;&gt;"Not in the game (anymore)",
  IF(V360&lt;&gt;"",", dropMechanic={"&amp;V360&amp;IF(AB360&lt;&gt;"",","&amp;AB360,"")&amp;IF(AH360&lt;&gt;"",","&amp;AH360,"")&amp;IF(AM360&lt;&gt;"",","&amp;AM360,"")&amp;IF(AR360&lt;&gt;"",","&amp;AR360,"")&amp;IF(AW360&lt;&gt;"",","&amp;AW360,"")&amp;"}"
     &amp;IF(OR(W360&lt;&gt;"",AC360&lt;&gt;"",AI360&lt;&gt;"",AN360&lt;&gt;"",AS360&lt;&gt;"",AX360&lt;&gt;"",X360&lt;&gt;"",AD360&lt;&gt;"",AJ360&lt;&gt;"",AO360&lt;&gt;"",AT360&lt;&gt;"",AY360&lt;&gt;""),", dropMechanicDropLocationNames={"
        &amp; IF(OR(W360&lt;&gt;"",AC360&lt;&gt;"",AI360&lt;&gt;"",AN360&lt;&gt;"",AS360&lt;&gt;"",AX360&lt;&gt;""),"['en']={"&amp;IF(W360&lt;&gt;"","'"&amp;W360&amp;"',","'',")&amp;IF(AC360&lt;&gt;"","'"&amp;AC360&amp;"',","'',")&amp;IF(AI360&lt;&gt;"","'"&amp;AI360&amp;"',","'',")&amp;IF(AN360&lt;&gt;"","'"&amp;AN360&amp;"',","'',")&amp;IF(AS360&lt;&gt;"","'"&amp;AS360&amp;"',","'',")&amp;IF(AX360&lt;&gt;"","'"&amp;AX360&amp;"',","'',")&amp;"},","")
        &amp; IF(OR(X360&lt;&gt;"",AD360&lt;&gt;"",AJ360&lt;&gt;"",AO360&lt;&gt;"",AT360&lt;&gt;"",AY360&lt;&gt;""),"['de']={"&amp;IF(X360&lt;&gt;"","'"&amp;X360&amp;"',","'',")&amp;IF(AD360&lt;&gt;"","'"&amp;AD360&amp;"',","'',")&amp;IF(AJ360&lt;&gt;"","'"&amp;AJ360&amp;"',","'',")&amp;IF(AO360&lt;&gt;"","'"&amp;AO360&amp;"',","'',")&amp;IF(AT360&lt;&gt;"","'"&amp;AT360&amp;"',","'',")&amp;IF(AY360&lt;&gt;"","'"&amp;AY360&amp;"',","'',")&amp;"},","")
     &amp; "}",""),"")),""),"")</f>
        <v>, dropMechanic={LIBSETS_DROP_MECHANIC_ARENA_STAGE_CHEST,LIBSETS_DROP_MECHANIC_ARENA_STAGE_CHEST}, dropMechanicDropLocationNames={['en']={'','Arena stage chest','','','','',},['de']={'','Arena-Phasen Schatztruhe','','','','',},}</v>
      </c>
      <c r="BG360" s="21" t="str">
        <f>IF(A360&lt;&gt;"",IF(F360&lt;&gt;"Not in the game (anymore)",
IF(OR(BA360&lt;&gt;"",BB360&lt;&gt;""),", addTooltip={" &amp; IF(BA360&lt;&gt;"","['en']='"&amp; BA360 &amp; "',","")  &amp; IF(AND(BA360&lt;&gt;"",BA360&lt;&gt;BB360), IF(BB360&lt;&gt;"","['de']='"&amp; BB360 &amp; "',",""),"") &amp; "},","")
&amp; "},"
&amp; IF(C360&lt;&gt;"",CONCATENATE(" --",C360," / ",B360,"   [",IF(R360&lt;&gt;"",R360,""),IF(AA360&lt;&gt;"",", "&amp;AA360,""),IF(AG360&lt;&gt;"",", "&amp;AG360,""),IF(AL360&lt;&gt;"",", "&amp;AL360,""),IF(AQ360&lt;&gt;"",", "&amp;AQ360,""),IF(AV360&lt;&gt;"",", "&amp;AV360,""),"]")),""),"")</f>
        <v>}, --Spectral Cloak / Spektraler Mantel   [Blackrose Prison, Murkmire, Murkmire]</v>
      </c>
    </row>
    <row r="361" spans="1:59" x14ac:dyDescent="0.25">
      <c r="A361" s="12">
        <v>414</v>
      </c>
      <c r="B361" t="s">
        <v>1295</v>
      </c>
      <c r="C361" t="s">
        <v>1296</v>
      </c>
      <c r="D361" s="3">
        <f>A361</f>
        <v>414</v>
      </c>
      <c r="G361" s="8" t="s">
        <v>1472</v>
      </c>
      <c r="I361" t="s">
        <v>91</v>
      </c>
      <c r="J361" t="s">
        <v>91</v>
      </c>
      <c r="K361">
        <v>378</v>
      </c>
      <c r="L361">
        <v>378</v>
      </c>
      <c r="M361">
        <v>378</v>
      </c>
      <c r="O361" s="65" t="s">
        <v>721</v>
      </c>
      <c r="Q361" s="3">
        <f>IF(AND(G361&lt;&gt;"LIBSETS_SETTYPE_BATTLEGROUND",G361&lt;&gt;"LIBSETS_SETTYPE_SPECIAL"), IF(R361&lt;&gt;"",VLOOKUP(R361,'ESO zone constants'!$D$3:$H$10001,5,FALSE),""),"")</f>
        <v>1082</v>
      </c>
      <c r="R361" t="str">
        <f>IF(AND(O361&lt;&gt;"",NOT(ISERROR(O361))),O361,
IF(AND(P361&lt;&gt;"",ISNUMBER(P361),P361&gt;0,NOT(ISNA(P361))),VLOOKUP(P361,'ESO zone constants'!$A$3:$D$9999,4,FALSE),
IF(AND(K361&lt;&gt;"",K361&gt;0,NOT(ISERROR(K361))),VLOOKUP(K361,'ESO dumped WayshrineInfo'!$K$3:$N$9994,4,FALSE),"")))</f>
        <v>Blackrose Prison</v>
      </c>
      <c r="T361" s="19" t="str">
        <f>IF(AND(S361&lt;&gt;"",NOT(ISERROR(S361))),S361,IF(Q361&lt;&gt;"",IF(NOT(ISERROR(VLOOKUP(Q361,'ESO Dungeon constants'!$D$3:$H$9999,5,FALSE))),VLOOKUP(Q361,'ESO Dungeon constants'!$D$3:$I$9999,6,FALSE),VLOOKUP(Q361,'ESO zone constants'!$H$3:$K$9987,4,FALSE)),""))</f>
        <v>DLC_BASE_GAME</v>
      </c>
      <c r="U361" s="3" t="str">
        <f>IF(T361&lt;&gt;"",VLOOKUP(T361,'LibSets constants'!$B$4:$C$1003,2,FALSE),"")</f>
        <v>Included in base game</v>
      </c>
      <c r="V361" s="33" t="s">
        <v>1556</v>
      </c>
      <c r="Y361" s="65"/>
      <c r="Z361" s="3">
        <f>IF(AND(G361&lt;&gt;"LIBSETS_SETTYPE_BATTLEGROUND",G361&lt;&gt;"LIBSETS_SETTYPE_SPECIAL"),
IF(AND(Y361&lt;&gt;"",ISNUMBER(Y361),NOT(ISNA(Y361))),Y361,
   IF(AND(L361&lt;&gt;"",ISNUMBER(L361),L361&gt;0,NOT(ISNA(L361))),VLOOKUP(L361,'ESO dumped WayshrineInfo'!$K$3:$L$9994,2,FALSE),"")
),"")</f>
        <v>726</v>
      </c>
      <c r="AA361" t="str">
        <f>IF(AND(Z361&lt;&gt;"",ISNUMBER(Z361),NOT(ISNA(Z361))),VLOOKUP(Z361,'ESO zone constants'!$A$3:$D$9999,4,FALSE),"")</f>
        <v>Murkmire</v>
      </c>
      <c r="AB361" s="33" t="s">
        <v>1556</v>
      </c>
      <c r="AC361" s="43" t="str">
        <f>IF(AB361&lt;&gt;"",IF(AB361&lt;&gt;"LIBSETS_DROP_MECHANIC_MONSTER_NAME",VLOOKUP(AB361,'LibSets constants'!$I$4:$L$1003,3,FALSE),""),"")</f>
        <v>Arena stage chest</v>
      </c>
      <c r="AD361" s="43" t="str">
        <f>IF(AB361&lt;&gt;"",IF(AB361&lt;&gt;"LIBSETS_DROP_MECHANIC_MONSTER_NAME",VLOOKUP(AB361,'LibSets constants'!$I$4:$L$1003,4,FALSE),""),"")</f>
        <v>Arena-Phasen Schatztruhe</v>
      </c>
      <c r="AE361" s="43"/>
      <c r="AF361" s="3">
        <f>IF(AND(G361&lt;&gt;"LIBSETS_SETTYPE_BATTLEGROUND",G361&lt;&gt;"LIBSETS_SETTYPE_SPECIAL"),
IF(AND(AE361&lt;&gt;"",ISNUMBER(AE361),NOT(ISNA(AE361))),AE361,
   IF(AND(M361&lt;&gt;"",ISNUMBER(M361),M361&gt;0,NOT(ISNA(M361))),VLOOKUP(M361,'ESO dumped WayshrineInfo'!$K$3:$L$9994,2,FALSE),"")
),"")</f>
        <v>726</v>
      </c>
      <c r="AG361" t="str">
        <f>IF(AND(AF361&lt;&gt;"",ISNUMBER(AF361),NOT(ISNA(AF361))),VLOOKUP(AF361,'ESO zone constants'!$A$3:$D$9999,4,FALSE),"")</f>
        <v>Murkmire</v>
      </c>
      <c r="AH361" s="44"/>
      <c r="AI361" s="43"/>
      <c r="AJ361" s="43"/>
      <c r="AK361" s="3" t="str">
        <f>IF(AND(G361&lt;&gt;"LIBSETS_SETTYPE_BATTLEGROUND",G361&lt;&gt;"LIBSETS_SETTYPE_SPECIAL"),IF(AL361&lt;&gt;"",VLOOKUP(AL361,'ESO zone constants'!$D$3:$H$4953,5,FALSE),""),"")</f>
        <v/>
      </c>
      <c r="AM361" s="44"/>
      <c r="AN361" s="43"/>
      <c r="AO361" s="43"/>
      <c r="AP361" s="3" t="str">
        <f>IF(AND(G361&lt;&gt;"LIBSETS_SETTYPE_BATTLEGROUND",G361&lt;&gt;"LIBSETS_SETTYPE_SPECIAL"),IF(AQ361&lt;&gt;"",VLOOKUP(AQ361,'ESO zone constants'!$D$3:$H$4953,5,FALSE),""),"")</f>
        <v/>
      </c>
      <c r="AR361" s="44"/>
      <c r="AS361" s="43"/>
      <c r="AT361" s="43"/>
      <c r="AU361" s="3" t="str">
        <f>IF(AND(G361&lt;&gt;"LIBSETS_SETTYPE_BATTLEGROUND",G361&lt;&gt;"LIBSETS_SETTYPE_SPECIAL"),IF(AV361&lt;&gt;"",VLOOKUP(AV361,'ESO zone constants'!$D$3:$H$4953,5,FALSE),""),"")</f>
        <v/>
      </c>
      <c r="AW361" s="44"/>
      <c r="AX361" s="43"/>
      <c r="AY361" s="43"/>
      <c r="AZ361" s="83" t="s">
        <v>2667</v>
      </c>
      <c r="BA361" s="83"/>
      <c r="BB361" s="83"/>
      <c r="BC361" s="21" t="str">
        <f>IF(A361="???","--","")&amp;IF(F361&lt;&gt;"Not in the game (anymore)",IF(A361&lt;&gt;"",CONCATENATE("[",A361,"] = {wayshrines={")&amp;IF(K361&lt;&gt;"",CONCATENATE(K361,","),"")&amp;IF(L361&lt;&gt;"",CONCATENATE(L361,","),"")&amp;IF(M361&lt;&gt;"",CONCATENATE(M361,","),"")&amp;CONCATENATE("}")&amp;IF(VALUE(N361)&gt;0,CONCATENATE(", traitsNeeded=",N361),"")&amp;CONCATENATE(", dlcId=",IF(T361&lt;&gt;"",T361,"DLC_BASE_GAME")),""),"")</f>
        <v>[414] = {wayshrines={378,378,378,}, dlcId=DLC_BASE_GAME</v>
      </c>
      <c r="BD361" s="21" t="str">
        <f>IF(F361&lt;&gt;"Not in the game (anymore)",IF(A361&lt;&gt;"",IF(Q361&lt;&gt;"",CONCATENATE(", zoneIds={",Q361),"")&amp;IF(Z361&lt;&gt;"",CONCATENATE(",",Z361),"")&amp;IF(AF361&lt;&gt;"",CONCATENATE(",",AF361),"")&amp;IF(AK361&lt;&gt;"",CONCATENATE(",",AK361),"")&amp;IF(AP361&lt;&gt;"",CONCATENATE(",",AP361),"")&amp;IF(AU361&lt;&gt;"",CONCATENATE(",",AU361),"")&amp;IF(Q361&lt;&gt;"",CONCATENATE("}",""),"")&amp;IF(OR(I361="true",I361="false",I361&lt;&gt;""), CONCATENATE(", veteran=", I361), ""),""),"")</f>
        <v>, zoneIds={1082,726,726}, veteran=false</v>
      </c>
      <c r="BE361" s="21" t="str">
        <f>IF(A361&lt;&gt;"",IF(F361&lt;&gt;"Not in the game (anymore)",IF(A361&lt;&gt;"",", setType="&amp;G361,"")&amp;IF(J361="true",", multiTrialSet=true",""),"")
&amp; IF(AND(H361&lt;&gt;"",ISNUMBER(H361)),", undauntedChestId=" &amp; H361,""),"")</f>
        <v>, setType=LIBSETS_SETTYPE_ARENA</v>
      </c>
      <c r="BF361" s="21" t="str">
        <f>IF(A361&lt;&gt;"",IF(F361&lt;&gt;"Not in the game (anymore)",IF(AZ361&lt;&gt;"",", isProcSetAllowedInPvP="&amp; AZ361,"")
&amp; IF(F361&lt;&gt;"Not in the game (anymore)",
  IF(V361&lt;&gt;"",", dropMechanic={"&amp;V361&amp;IF(AB361&lt;&gt;"",","&amp;AB361,"")&amp;IF(AH361&lt;&gt;"",","&amp;AH361,"")&amp;IF(AM361&lt;&gt;"",","&amp;AM361,"")&amp;IF(AR361&lt;&gt;"",","&amp;AR361,"")&amp;IF(AW361&lt;&gt;"",","&amp;AW361,"")&amp;"}"
     &amp;IF(OR(W361&lt;&gt;"",AC361&lt;&gt;"",AI361&lt;&gt;"",AN361&lt;&gt;"",AS361&lt;&gt;"",AX361&lt;&gt;"",X361&lt;&gt;"",AD361&lt;&gt;"",AJ361&lt;&gt;"",AO361&lt;&gt;"",AT361&lt;&gt;"",AY361&lt;&gt;""),", dropMechanicDropLocationNames={"
        &amp; IF(OR(W361&lt;&gt;"",AC361&lt;&gt;"",AI361&lt;&gt;"",AN361&lt;&gt;"",AS361&lt;&gt;"",AX361&lt;&gt;""),"['en']={"&amp;IF(W361&lt;&gt;"","'"&amp;W361&amp;"',","'',")&amp;IF(AC361&lt;&gt;"","'"&amp;AC361&amp;"',","'',")&amp;IF(AI361&lt;&gt;"","'"&amp;AI361&amp;"',","'',")&amp;IF(AN361&lt;&gt;"","'"&amp;AN361&amp;"',","'',")&amp;IF(AS361&lt;&gt;"","'"&amp;AS361&amp;"',","'',")&amp;IF(AX361&lt;&gt;"","'"&amp;AX361&amp;"',","'',")&amp;"},","")
        &amp; IF(OR(X361&lt;&gt;"",AD361&lt;&gt;"",AJ361&lt;&gt;"",AO361&lt;&gt;"",AT361&lt;&gt;"",AY361&lt;&gt;""),"['de']={"&amp;IF(X361&lt;&gt;"","'"&amp;X361&amp;"',","'',")&amp;IF(AD361&lt;&gt;"","'"&amp;AD361&amp;"',","'',")&amp;IF(AJ361&lt;&gt;"","'"&amp;AJ361&amp;"',","'',")&amp;IF(AO361&lt;&gt;"","'"&amp;AO361&amp;"',","'',")&amp;IF(AT361&lt;&gt;"","'"&amp;AT361&amp;"',","'',")&amp;IF(AY361&lt;&gt;"","'"&amp;AY361&amp;"',","'',")&amp;"},","")
     &amp; "}",""),"")),""),"")</f>
        <v>, dropMechanic={LIBSETS_DROP_MECHANIC_ARENA_STAGE_CHEST,LIBSETS_DROP_MECHANIC_ARENA_STAGE_CHEST}, dropMechanicDropLocationNames={['en']={'','Arena stage chest','','','','',},['de']={'','Arena-Phasen Schatztruhe','','','','',},}</v>
      </c>
      <c r="BG361" s="21" t="str">
        <f>IF(A361&lt;&gt;"",IF(F361&lt;&gt;"Not in the game (anymore)",
IF(OR(BA361&lt;&gt;"",BB361&lt;&gt;""),", addTooltip={" &amp; IF(BA361&lt;&gt;"","['en']='"&amp; BA361 &amp; "',","")  &amp; IF(AND(BA361&lt;&gt;"",BA361&lt;&gt;BB361), IF(BB361&lt;&gt;"","['de']='"&amp; BB361 &amp; "',",""),"") &amp; "},","")
&amp; "},"
&amp; IF(C361&lt;&gt;"",CONCATENATE(" --",C361," / ",B361,"   [",IF(R361&lt;&gt;"",R361,""),IF(AA361&lt;&gt;"",", "&amp;AA361,""),IF(AG361&lt;&gt;"",", "&amp;AG361,""),IF(AL361&lt;&gt;"",", "&amp;AL361,""),IF(AQ361&lt;&gt;"",", "&amp;AQ361,""),IF(AV361&lt;&gt;"",", "&amp;AV361,""),"]")),""),"")</f>
        <v>}, --Virulent Shot / Virulenter Schuss   [Blackrose Prison, Murkmire, Murkmire]</v>
      </c>
    </row>
    <row r="362" spans="1:59" x14ac:dyDescent="0.25">
      <c r="A362" s="12">
        <v>415</v>
      </c>
      <c r="B362" t="s">
        <v>1297</v>
      </c>
      <c r="C362" t="s">
        <v>1298</v>
      </c>
      <c r="D362" s="3">
        <f>A362</f>
        <v>415</v>
      </c>
      <c r="G362" s="8" t="s">
        <v>1472</v>
      </c>
      <c r="I362" t="s">
        <v>91</v>
      </c>
      <c r="J362" t="s">
        <v>91</v>
      </c>
      <c r="K362">
        <v>378</v>
      </c>
      <c r="L362">
        <v>378</v>
      </c>
      <c r="M362">
        <v>378</v>
      </c>
      <c r="O362" s="65" t="s">
        <v>721</v>
      </c>
      <c r="Q362" s="3">
        <f>IF(AND(G362&lt;&gt;"LIBSETS_SETTYPE_BATTLEGROUND",G362&lt;&gt;"LIBSETS_SETTYPE_SPECIAL"), IF(R362&lt;&gt;"",VLOOKUP(R362,'ESO zone constants'!$D$3:$H$10001,5,FALSE),""),"")</f>
        <v>1082</v>
      </c>
      <c r="R362" t="str">
        <f>IF(AND(O362&lt;&gt;"",NOT(ISERROR(O362))),O362,
IF(AND(P362&lt;&gt;"",ISNUMBER(P362),P362&gt;0,NOT(ISNA(P362))),VLOOKUP(P362,'ESO zone constants'!$A$3:$D$9999,4,FALSE),
IF(AND(K362&lt;&gt;"",K362&gt;0,NOT(ISERROR(K362))),VLOOKUP(K362,'ESO dumped WayshrineInfo'!$K$3:$N$9994,4,FALSE),"")))</f>
        <v>Blackrose Prison</v>
      </c>
      <c r="T362" s="19" t="str">
        <f>IF(AND(S362&lt;&gt;"",NOT(ISERROR(S362))),S362,IF(Q362&lt;&gt;"",IF(NOT(ISERROR(VLOOKUP(Q362,'ESO Dungeon constants'!$D$3:$H$9999,5,FALSE))),VLOOKUP(Q362,'ESO Dungeon constants'!$D$3:$I$9999,6,FALSE),VLOOKUP(Q362,'ESO zone constants'!$H$3:$K$9987,4,FALSE)),""))</f>
        <v>DLC_BASE_GAME</v>
      </c>
      <c r="U362" s="3" t="str">
        <f>IF(T362&lt;&gt;"",VLOOKUP(T362,'LibSets constants'!$B$4:$C$1003,2,FALSE),"")</f>
        <v>Included in base game</v>
      </c>
      <c r="V362" s="33" t="s">
        <v>1556</v>
      </c>
      <c r="Y362" s="65"/>
      <c r="Z362" s="3">
        <f>IF(AND(G362&lt;&gt;"LIBSETS_SETTYPE_BATTLEGROUND",G362&lt;&gt;"LIBSETS_SETTYPE_SPECIAL"),
IF(AND(Y362&lt;&gt;"",ISNUMBER(Y362),NOT(ISNA(Y362))),Y362,
   IF(AND(L362&lt;&gt;"",ISNUMBER(L362),L362&gt;0,NOT(ISNA(L362))),VLOOKUP(L362,'ESO dumped WayshrineInfo'!$K$3:$L$9994,2,FALSE),"")
),"")</f>
        <v>726</v>
      </c>
      <c r="AA362" t="str">
        <f>IF(AND(Z362&lt;&gt;"",ISNUMBER(Z362),NOT(ISNA(Z362))),VLOOKUP(Z362,'ESO zone constants'!$A$3:$D$9999,4,FALSE),"")</f>
        <v>Murkmire</v>
      </c>
      <c r="AB362" s="33" t="s">
        <v>1556</v>
      </c>
      <c r="AC362" s="3" t="str">
        <f>IF(AB362&lt;&gt;"",IF(AB362&lt;&gt;"LIBSETS_DROP_MECHANIC_MONSTER_NAME",VLOOKUP(AB362,'LibSets constants'!$I$4:$L$1003,3,FALSE),""),"")</f>
        <v>Arena stage chest</v>
      </c>
      <c r="AD362" s="3" t="str">
        <f>IF(AB362&lt;&gt;"",IF(AB362&lt;&gt;"LIBSETS_DROP_MECHANIC_MONSTER_NAME",VLOOKUP(AB362,'LibSets constants'!$I$4:$L$1003,4,FALSE),""),"")</f>
        <v>Arena-Phasen Schatztruhe</v>
      </c>
      <c r="AF362" s="3">
        <f>IF(AND(G362&lt;&gt;"LIBSETS_SETTYPE_BATTLEGROUND",G362&lt;&gt;"LIBSETS_SETTYPE_SPECIAL"),
IF(AND(AE362&lt;&gt;"",ISNUMBER(AE362),NOT(ISNA(AE362))),AE362,
   IF(AND(M362&lt;&gt;"",ISNUMBER(M362),M362&gt;0,NOT(ISNA(M362))),VLOOKUP(M362,'ESO dumped WayshrineInfo'!$K$3:$L$9994,2,FALSE),"")
),"")</f>
        <v>726</v>
      </c>
      <c r="AG362" t="str">
        <f>IF(AND(AF362&lt;&gt;"",ISNUMBER(AF362),NOT(ISNA(AF362))),VLOOKUP(AF362,'ESO zone constants'!$A$3:$D$9999,4,FALSE),"")</f>
        <v>Murkmire</v>
      </c>
      <c r="AH362" s="44"/>
      <c r="AK362" s="3" t="str">
        <f>IF(AND(G362&lt;&gt;"LIBSETS_SETTYPE_BATTLEGROUND",G362&lt;&gt;"LIBSETS_SETTYPE_SPECIAL"),IF(AL362&lt;&gt;"",VLOOKUP(AL362,'ESO zone constants'!$D$3:$H$4953,5,FALSE),""),"")</f>
        <v/>
      </c>
      <c r="AM362" s="44"/>
      <c r="AP362" s="3" t="str">
        <f>IF(AND(G362&lt;&gt;"LIBSETS_SETTYPE_BATTLEGROUND",G362&lt;&gt;"LIBSETS_SETTYPE_SPECIAL"),IF(AQ362&lt;&gt;"",VLOOKUP(AQ362,'ESO zone constants'!$D$3:$H$4953,5,FALSE),""),"")</f>
        <v/>
      </c>
      <c r="AR362" s="44"/>
      <c r="AU362" s="3" t="str">
        <f>IF(AND(G362&lt;&gt;"LIBSETS_SETTYPE_BATTLEGROUND",G362&lt;&gt;"LIBSETS_SETTYPE_SPECIAL"),IF(AV362&lt;&gt;"",VLOOKUP(AV362,'ESO zone constants'!$D$3:$H$4953,5,FALSE),""),"")</f>
        <v/>
      </c>
      <c r="AW362" s="44"/>
      <c r="AZ362" s="83" t="s">
        <v>2667</v>
      </c>
      <c r="BA362" s="83"/>
      <c r="BB362" s="83"/>
      <c r="BC362" s="21" t="str">
        <f>IF(A362="???","--","")&amp;IF(F362&lt;&gt;"Not in the game (anymore)",IF(A362&lt;&gt;"",CONCATENATE("[",A362,"] = {wayshrines={")&amp;IF(K362&lt;&gt;"",CONCATENATE(K362,","),"")&amp;IF(L362&lt;&gt;"",CONCATENATE(L362,","),"")&amp;IF(M362&lt;&gt;"",CONCATENATE(M362,","),"")&amp;CONCATENATE("}")&amp;IF(VALUE(N362)&gt;0,CONCATENATE(", traitsNeeded=",N362),"")&amp;CONCATENATE(", dlcId=",IF(T362&lt;&gt;"",T362,"DLC_BASE_GAME")),""),"")</f>
        <v>[415] = {wayshrines={378,378,378,}, dlcId=DLC_BASE_GAME</v>
      </c>
      <c r="BD362" s="21" t="str">
        <f>IF(F362&lt;&gt;"Not in the game (anymore)",IF(A362&lt;&gt;"",IF(Q362&lt;&gt;"",CONCATENATE(", zoneIds={",Q362),"")&amp;IF(Z362&lt;&gt;"",CONCATENATE(",",Z362),"")&amp;IF(AF362&lt;&gt;"",CONCATENATE(",",AF362),"")&amp;IF(AK362&lt;&gt;"",CONCATENATE(",",AK362),"")&amp;IF(AP362&lt;&gt;"",CONCATENATE(",",AP362),"")&amp;IF(AU362&lt;&gt;"",CONCATENATE(",",AU362),"")&amp;IF(Q362&lt;&gt;"",CONCATENATE("}",""),"")&amp;IF(OR(I362="true",I362="false",I362&lt;&gt;""), CONCATENATE(", veteran=", I362), ""),""),"")</f>
        <v>, zoneIds={1082,726,726}, veteran=false</v>
      </c>
      <c r="BE362" s="21" t="str">
        <f>IF(A362&lt;&gt;"",IF(F362&lt;&gt;"Not in the game (anymore)",IF(A362&lt;&gt;"",", setType="&amp;G362,"")&amp;IF(J362="true",", multiTrialSet=true",""),"")
&amp; IF(AND(H362&lt;&gt;"",ISNUMBER(H362)),", undauntedChestId=" &amp; H362,""),"")</f>
        <v>, setType=LIBSETS_SETTYPE_ARENA</v>
      </c>
      <c r="BF362" s="21" t="str">
        <f>IF(A362&lt;&gt;"",IF(F362&lt;&gt;"Not in the game (anymore)",IF(AZ362&lt;&gt;"",", isProcSetAllowedInPvP="&amp; AZ362,"")
&amp; IF(F362&lt;&gt;"Not in the game (anymore)",
  IF(V362&lt;&gt;"",", dropMechanic={"&amp;V362&amp;IF(AB362&lt;&gt;"",","&amp;AB362,"")&amp;IF(AH362&lt;&gt;"",","&amp;AH362,"")&amp;IF(AM362&lt;&gt;"",","&amp;AM362,"")&amp;IF(AR362&lt;&gt;"",","&amp;AR362,"")&amp;IF(AW362&lt;&gt;"",","&amp;AW362,"")&amp;"}"
     &amp;IF(OR(W362&lt;&gt;"",AC362&lt;&gt;"",AI362&lt;&gt;"",AN362&lt;&gt;"",AS362&lt;&gt;"",AX362&lt;&gt;"",X362&lt;&gt;"",AD362&lt;&gt;"",AJ362&lt;&gt;"",AO362&lt;&gt;"",AT362&lt;&gt;"",AY362&lt;&gt;""),", dropMechanicDropLocationNames={"
        &amp; IF(OR(W362&lt;&gt;"",AC362&lt;&gt;"",AI362&lt;&gt;"",AN362&lt;&gt;"",AS362&lt;&gt;"",AX362&lt;&gt;""),"['en']={"&amp;IF(W362&lt;&gt;"","'"&amp;W362&amp;"',","'',")&amp;IF(AC362&lt;&gt;"","'"&amp;AC362&amp;"',","'',")&amp;IF(AI362&lt;&gt;"","'"&amp;AI362&amp;"',","'',")&amp;IF(AN362&lt;&gt;"","'"&amp;AN362&amp;"',","'',")&amp;IF(AS362&lt;&gt;"","'"&amp;AS362&amp;"',","'',")&amp;IF(AX362&lt;&gt;"","'"&amp;AX362&amp;"',","'',")&amp;"},","")
        &amp; IF(OR(X362&lt;&gt;"",AD362&lt;&gt;"",AJ362&lt;&gt;"",AO362&lt;&gt;"",AT362&lt;&gt;"",AY362&lt;&gt;""),"['de']={"&amp;IF(X362&lt;&gt;"","'"&amp;X362&amp;"',","'',")&amp;IF(AD362&lt;&gt;"","'"&amp;AD362&amp;"',","'',")&amp;IF(AJ362&lt;&gt;"","'"&amp;AJ362&amp;"',","'',")&amp;IF(AO362&lt;&gt;"","'"&amp;AO362&amp;"',","'',")&amp;IF(AT362&lt;&gt;"","'"&amp;AT362&amp;"',","'',")&amp;IF(AY362&lt;&gt;"","'"&amp;AY362&amp;"',","'',")&amp;"},","")
     &amp; "}",""),"")),""),"")</f>
        <v>, dropMechanic={LIBSETS_DROP_MECHANIC_ARENA_STAGE_CHEST,LIBSETS_DROP_MECHANIC_ARENA_STAGE_CHEST}, dropMechanicDropLocationNames={['en']={'','Arena stage chest','','','','',},['de']={'','Arena-Phasen Schatztruhe','','','','',},}</v>
      </c>
      <c r="BG362" s="21" t="str">
        <f>IF(A362&lt;&gt;"",IF(F362&lt;&gt;"Not in the game (anymore)",
IF(OR(BA362&lt;&gt;"",BB362&lt;&gt;""),", addTooltip={" &amp; IF(BA362&lt;&gt;"","['en']='"&amp; BA362 &amp; "',","")  &amp; IF(AND(BA362&lt;&gt;"",BA362&lt;&gt;BB362), IF(BB362&lt;&gt;"","['de']='"&amp; BB362 &amp; "',",""),"") &amp; "},","")
&amp; "},"
&amp; IF(C362&lt;&gt;"",CONCATENATE(" --",C362," / ",B362,"   [",IF(R362&lt;&gt;"",R362,""),IF(AA362&lt;&gt;"",", "&amp;AA362,""),IF(AG362&lt;&gt;"",", "&amp;AG362,""),IF(AL362&lt;&gt;"",", "&amp;AL362,""),IF(AQ362&lt;&gt;"",", "&amp;AQ362,""),IF(AV362&lt;&gt;"",", "&amp;AV362,""),"]")),""),"")</f>
        <v>}, --Wild Impulse / Wilder Impuls   [Blackrose Prison, Murkmire, Murkmire]</v>
      </c>
    </row>
    <row r="363" spans="1:59" x14ac:dyDescent="0.25">
      <c r="A363" s="12">
        <v>416</v>
      </c>
      <c r="B363" t="s">
        <v>1299</v>
      </c>
      <c r="C363" t="s">
        <v>2635</v>
      </c>
      <c r="D363" s="3">
        <f>A363</f>
        <v>416</v>
      </c>
      <c r="G363" s="8" t="s">
        <v>1472</v>
      </c>
      <c r="I363" t="s">
        <v>91</v>
      </c>
      <c r="J363" t="s">
        <v>91</v>
      </c>
      <c r="K363">
        <v>378</v>
      </c>
      <c r="L363">
        <v>378</v>
      </c>
      <c r="M363">
        <v>378</v>
      </c>
      <c r="O363" s="65" t="s">
        <v>721</v>
      </c>
      <c r="Q363" s="3">
        <f>IF(AND(G363&lt;&gt;"LIBSETS_SETTYPE_BATTLEGROUND",G363&lt;&gt;"LIBSETS_SETTYPE_SPECIAL"), IF(R363&lt;&gt;"",VLOOKUP(R363,'ESO zone constants'!$D$3:$H$10001,5,FALSE),""),"")</f>
        <v>1082</v>
      </c>
      <c r="R363" t="str">
        <f>IF(AND(O363&lt;&gt;"",NOT(ISERROR(O363))),O363,
IF(AND(P363&lt;&gt;"",ISNUMBER(P363),P363&gt;0,NOT(ISNA(P363))),VLOOKUP(P363,'ESO zone constants'!$A$3:$D$9999,4,FALSE),
IF(AND(K363&lt;&gt;"",K363&gt;0,NOT(ISERROR(K363))),VLOOKUP(K363,'ESO dumped WayshrineInfo'!$K$3:$N$9994,4,FALSE),"")))</f>
        <v>Blackrose Prison</v>
      </c>
      <c r="T363" s="19" t="str">
        <f>IF(AND(S363&lt;&gt;"",NOT(ISERROR(S363))),S363,IF(Q363&lt;&gt;"",IF(NOT(ISERROR(VLOOKUP(Q363,'ESO Dungeon constants'!$D$3:$H$9999,5,FALSE))),VLOOKUP(Q363,'ESO Dungeon constants'!$D$3:$I$9999,6,FALSE),VLOOKUP(Q363,'ESO zone constants'!$H$3:$K$9987,4,FALSE)),""))</f>
        <v>DLC_BASE_GAME</v>
      </c>
      <c r="U363" s="3" t="str">
        <f>IF(T363&lt;&gt;"",VLOOKUP(T363,'LibSets constants'!$B$4:$C$1003,2,FALSE),"")</f>
        <v>Included in base game</v>
      </c>
      <c r="V363" s="33" t="s">
        <v>1556</v>
      </c>
      <c r="Y363" s="65"/>
      <c r="Z363" s="3">
        <f>IF(AND(G363&lt;&gt;"LIBSETS_SETTYPE_BATTLEGROUND",G363&lt;&gt;"LIBSETS_SETTYPE_SPECIAL"),
IF(AND(Y363&lt;&gt;"",ISNUMBER(Y363),NOT(ISNA(Y363))),Y363,
   IF(AND(L363&lt;&gt;"",ISNUMBER(L363),L363&gt;0,NOT(ISNA(L363))),VLOOKUP(L363,'ESO dumped WayshrineInfo'!$K$3:$L$9994,2,FALSE),"")
),"")</f>
        <v>726</v>
      </c>
      <c r="AA363" t="str">
        <f>IF(AND(Z363&lt;&gt;"",ISNUMBER(Z363),NOT(ISNA(Z363))),VLOOKUP(Z363,'ESO zone constants'!$A$3:$D$9999,4,FALSE),"")</f>
        <v>Murkmire</v>
      </c>
      <c r="AB363" s="33" t="s">
        <v>1556</v>
      </c>
      <c r="AC363" s="43" t="str">
        <f>IF(AB363&lt;&gt;"",IF(AB363&lt;&gt;"LIBSETS_DROP_MECHANIC_MONSTER_NAME",VLOOKUP(AB363,'LibSets constants'!$I$4:$L$1003,3,FALSE),""),"")</f>
        <v>Arena stage chest</v>
      </c>
      <c r="AD363" s="43" t="str">
        <f>IF(AB363&lt;&gt;"",IF(AB363&lt;&gt;"LIBSETS_DROP_MECHANIC_MONSTER_NAME",VLOOKUP(AB363,'LibSets constants'!$I$4:$L$1003,4,FALSE),""),"")</f>
        <v>Arena-Phasen Schatztruhe</v>
      </c>
      <c r="AE363" s="43"/>
      <c r="AF363" s="3">
        <f>IF(AND(G363&lt;&gt;"LIBSETS_SETTYPE_BATTLEGROUND",G363&lt;&gt;"LIBSETS_SETTYPE_SPECIAL"),
IF(AND(AE363&lt;&gt;"",ISNUMBER(AE363),NOT(ISNA(AE363))),AE363,
   IF(AND(M363&lt;&gt;"",ISNUMBER(M363),M363&gt;0,NOT(ISNA(M363))),VLOOKUP(M363,'ESO dumped WayshrineInfo'!$K$3:$L$9994,2,FALSE),"")
),"")</f>
        <v>726</v>
      </c>
      <c r="AG363" t="str">
        <f>IF(AND(AF363&lt;&gt;"",ISNUMBER(AF363),NOT(ISNA(AF363))),VLOOKUP(AF363,'ESO zone constants'!$A$3:$D$9999,4,FALSE),"")</f>
        <v>Murkmire</v>
      </c>
      <c r="AH363" s="44"/>
      <c r="AI363" s="43"/>
      <c r="AJ363" s="43"/>
      <c r="AK363" s="3" t="str">
        <f>IF(AND(G363&lt;&gt;"LIBSETS_SETTYPE_BATTLEGROUND",G363&lt;&gt;"LIBSETS_SETTYPE_SPECIAL"),IF(AL363&lt;&gt;"",VLOOKUP(AL363,'ESO zone constants'!$D$3:$H$4953,5,FALSE),""),"")</f>
        <v/>
      </c>
      <c r="AM363" s="44"/>
      <c r="AN363" s="43"/>
      <c r="AO363" s="43"/>
      <c r="AP363" s="3" t="str">
        <f>IF(AND(G363&lt;&gt;"LIBSETS_SETTYPE_BATTLEGROUND",G363&lt;&gt;"LIBSETS_SETTYPE_SPECIAL"),IF(AQ363&lt;&gt;"",VLOOKUP(AQ363,'ESO zone constants'!$D$3:$H$4953,5,FALSE),""),"")</f>
        <v/>
      </c>
      <c r="AR363" s="44"/>
      <c r="AS363" s="43"/>
      <c r="AT363" s="43"/>
      <c r="AU363" s="3" t="str">
        <f>IF(AND(G363&lt;&gt;"LIBSETS_SETTYPE_BATTLEGROUND",G363&lt;&gt;"LIBSETS_SETTYPE_SPECIAL"),IF(AV363&lt;&gt;"",VLOOKUP(AV363,'ESO zone constants'!$D$3:$H$4953,5,FALSE),""),"")</f>
        <v/>
      </c>
      <c r="AW363" s="44"/>
      <c r="AX363" s="43"/>
      <c r="AY363" s="43"/>
      <c r="AZ363" s="83" t="s">
        <v>2667</v>
      </c>
      <c r="BA363" s="83"/>
      <c r="BB363" s="83"/>
      <c r="BC363" s="21" t="str">
        <f>IF(A363="???","--","")&amp;IF(F363&lt;&gt;"Not in the game (anymore)",IF(A363&lt;&gt;"",CONCATENATE("[",A363,"] = {wayshrines={")&amp;IF(K363&lt;&gt;"",CONCATENATE(K363,","),"")&amp;IF(L363&lt;&gt;"",CONCATENATE(L363,","),"")&amp;IF(M363&lt;&gt;"",CONCATENATE(M363,","),"")&amp;CONCATENATE("}")&amp;IF(VALUE(N363)&gt;0,CONCATENATE(", traitsNeeded=",N363),"")&amp;CONCATENATE(", dlcId=",IF(T363&lt;&gt;"",T363,"DLC_BASE_GAME")),""),"")</f>
        <v>[416] = {wayshrines={378,378,378,}, dlcId=DLC_BASE_GAME</v>
      </c>
      <c r="BD363" s="21" t="str">
        <f>IF(F363&lt;&gt;"Not in the game (anymore)",IF(A363&lt;&gt;"",IF(Q363&lt;&gt;"",CONCATENATE(", zoneIds={",Q363),"")&amp;IF(Z363&lt;&gt;"",CONCATENATE(",",Z363),"")&amp;IF(AF363&lt;&gt;"",CONCATENATE(",",AF363),"")&amp;IF(AK363&lt;&gt;"",CONCATENATE(",",AK363),"")&amp;IF(AP363&lt;&gt;"",CONCATENATE(",",AP363),"")&amp;IF(AU363&lt;&gt;"",CONCATENATE(",",AU363),"")&amp;IF(Q363&lt;&gt;"",CONCATENATE("}",""),"")&amp;IF(OR(I363="true",I363="false",I363&lt;&gt;""), CONCATENATE(", veteran=", I363), ""),""),"")</f>
        <v>, zoneIds={1082,726,726}, veteran=false</v>
      </c>
      <c r="BE363" s="21" t="str">
        <f>IF(A363&lt;&gt;"",IF(F363&lt;&gt;"Not in the game (anymore)",IF(A363&lt;&gt;"",", setType="&amp;G363,"")&amp;IF(J363="true",", multiTrialSet=true",""),"")
&amp; IF(AND(H363&lt;&gt;"",ISNUMBER(H363)),", undauntedChestId=" &amp; H363,""),"")</f>
        <v>, setType=LIBSETS_SETTYPE_ARENA</v>
      </c>
      <c r="BF363" s="21" t="str">
        <f>IF(A363&lt;&gt;"",IF(F363&lt;&gt;"Not in the game (anymore)",IF(AZ363&lt;&gt;"",", isProcSetAllowedInPvP="&amp; AZ363,"")
&amp; IF(F363&lt;&gt;"Not in the game (anymore)",
  IF(V363&lt;&gt;"",", dropMechanic={"&amp;V363&amp;IF(AB363&lt;&gt;"",","&amp;AB363,"")&amp;IF(AH363&lt;&gt;"",","&amp;AH363,"")&amp;IF(AM363&lt;&gt;"",","&amp;AM363,"")&amp;IF(AR363&lt;&gt;"",","&amp;AR363,"")&amp;IF(AW363&lt;&gt;"",","&amp;AW363,"")&amp;"}"
     &amp;IF(OR(W363&lt;&gt;"",AC363&lt;&gt;"",AI363&lt;&gt;"",AN363&lt;&gt;"",AS363&lt;&gt;"",AX363&lt;&gt;"",X363&lt;&gt;"",AD363&lt;&gt;"",AJ363&lt;&gt;"",AO363&lt;&gt;"",AT363&lt;&gt;"",AY363&lt;&gt;""),", dropMechanicDropLocationNames={"
        &amp; IF(OR(W363&lt;&gt;"",AC363&lt;&gt;"",AI363&lt;&gt;"",AN363&lt;&gt;"",AS363&lt;&gt;"",AX363&lt;&gt;""),"['en']={"&amp;IF(W363&lt;&gt;"","'"&amp;W363&amp;"',","'',")&amp;IF(AC363&lt;&gt;"","'"&amp;AC363&amp;"',","'',")&amp;IF(AI363&lt;&gt;"","'"&amp;AI363&amp;"',","'',")&amp;IF(AN363&lt;&gt;"","'"&amp;AN363&amp;"',","'',")&amp;IF(AS363&lt;&gt;"","'"&amp;AS363&amp;"',","'',")&amp;IF(AX363&lt;&gt;"","'"&amp;AX363&amp;"',","'',")&amp;"},","")
        &amp; IF(OR(X363&lt;&gt;"",AD363&lt;&gt;"",AJ363&lt;&gt;"",AO363&lt;&gt;"",AT363&lt;&gt;"",AY363&lt;&gt;""),"['de']={"&amp;IF(X363&lt;&gt;"","'"&amp;X363&amp;"',","'',")&amp;IF(AD363&lt;&gt;"","'"&amp;AD363&amp;"',","'',")&amp;IF(AJ363&lt;&gt;"","'"&amp;AJ363&amp;"',","'',")&amp;IF(AO363&lt;&gt;"","'"&amp;AO363&amp;"',","'',")&amp;IF(AT363&lt;&gt;"","'"&amp;AT363&amp;"',","'',")&amp;IF(AY363&lt;&gt;"","'"&amp;AY363&amp;"',","'',")&amp;"},","")
     &amp; "}",""),"")),""),"")</f>
        <v>, dropMechanic={LIBSETS_DROP_MECHANIC_ARENA_STAGE_CHEST,LIBSETS_DROP_MECHANIC_ARENA_STAGE_CHEST}, dropMechanicDropLocationNames={['en']={'','Arena stage chest','','','','',},['de']={'','Arena-Phasen Schatztruhe','','','','',},}</v>
      </c>
      <c r="BG363" s="21" t="str">
        <f>IF(A363&lt;&gt;"",IF(F363&lt;&gt;"Not in the game (anymore)",
IF(OR(BA363&lt;&gt;"",BB363&lt;&gt;""),", addTooltip={" &amp; IF(BA363&lt;&gt;"","['en']='"&amp; BA363 &amp; "',","")  &amp; IF(AND(BA363&lt;&gt;"",BA363&lt;&gt;BB363), IF(BB363&lt;&gt;"","['de']='"&amp; BB363 &amp; "',",""),"") &amp; "},","")
&amp; "},"
&amp; IF(C363&lt;&gt;"",CONCATENATE(" --",C363," / ",B363,"   [",IF(R363&lt;&gt;"",R363,""),IF(AA363&lt;&gt;"",", "&amp;AA363,""),IF(AG363&lt;&gt;"",", "&amp;AG363,""),IF(AL363&lt;&gt;"",", "&amp;AL363,""),IF(AQ363&lt;&gt;"",", "&amp;AQ363,""),IF(AV363&lt;&gt;"",", "&amp;AV363,""),"]")),""),"")</f>
        <v>}, --Mender\'s Ward / Schutz des Pflegers   [Blackrose Prison, Murkmire, Murkmire]</v>
      </c>
    </row>
    <row r="364" spans="1:59" x14ac:dyDescent="0.25">
      <c r="A364" s="12">
        <v>417</v>
      </c>
      <c r="B364" t="s">
        <v>1300</v>
      </c>
      <c r="C364" t="s">
        <v>1301</v>
      </c>
      <c r="D364" s="3">
        <f>A364</f>
        <v>417</v>
      </c>
      <c r="G364" s="8" t="s">
        <v>1475</v>
      </c>
      <c r="I364" t="s">
        <v>91</v>
      </c>
      <c r="J364" t="s">
        <v>91</v>
      </c>
      <c r="K364">
        <v>-1</v>
      </c>
      <c r="L364">
        <v>-1</v>
      </c>
      <c r="M364">
        <v>-1</v>
      </c>
      <c r="O364" s="65" t="s">
        <v>125</v>
      </c>
      <c r="Q364" s="3">
        <f>IF(AND(G364&lt;&gt;"LIBSETS_SETTYPE_BATTLEGROUND",G364&lt;&gt;"LIBSETS_SETTYPE_SPECIAL"), IF(R364&lt;&gt;"",VLOOKUP(R364,'ESO zone constants'!$D$3:$H$10001,5,FALSE),""),"")</f>
        <v>181</v>
      </c>
      <c r="R364" t="str">
        <f>IF(AND(O364&lt;&gt;"",NOT(ISERROR(O364))),O364,
IF(AND(P364&lt;&gt;"",ISNUMBER(P364),P364&gt;0,NOT(ISNA(P364))),VLOOKUP(P364,'ESO zone constants'!$A$3:$D$9999,4,FALSE),
IF(AND(K364&lt;&gt;"",K364&gt;0,NOT(ISERROR(K364))),VLOOKUP(K364,'ESO dumped WayshrineInfo'!$K$3:$N$9994,4,FALSE),"")))</f>
        <v>Cyrodiil</v>
      </c>
      <c r="T364" s="19" t="str">
        <f>IF(AND(S364&lt;&gt;"",NOT(ISERROR(S364))),S364,IF(Q364&lt;&gt;"",IF(NOT(ISERROR(VLOOKUP(Q364,'ESO Dungeon constants'!$D$3:$H$9999,5,FALSE))),VLOOKUP(Q364,'ESO Dungeon constants'!$D$3:$I$9999,6,FALSE),VLOOKUP(Q364,'ESO zone constants'!$H$3:$K$9987,4,FALSE)),""))</f>
        <v>DLC_BASE_GAME</v>
      </c>
      <c r="U364" s="3" t="str">
        <f>IF(T364&lt;&gt;"",VLOOKUP(T364,'LibSets constants'!$B$4:$C$1003,2,FALSE),"")</f>
        <v>Included in base game</v>
      </c>
      <c r="V364" s="33" t="s">
        <v>1541</v>
      </c>
      <c r="Y364" s="65"/>
      <c r="Z364" s="3" t="str">
        <f>IF(AND(G364&lt;&gt;"LIBSETS_SETTYPE_BATTLEGROUND",G364&lt;&gt;"LIBSETS_SETTYPE_SPECIAL"),
IF(AND(Y364&lt;&gt;"",ISNUMBER(Y364),NOT(ISNA(Y364))),Y364,
   IF(AND(L364&lt;&gt;"",ISNUMBER(L364),L364&gt;0,NOT(ISNA(L364))),VLOOKUP(L364,'ESO dumped WayshrineInfo'!$K$3:$L$9994,2,FALSE),"")
),"")</f>
        <v/>
      </c>
      <c r="AA364" t="str">
        <f>IF(AND(Z364&lt;&gt;"",ISNUMBER(Z364),NOT(ISNA(Z364))),VLOOKUP(Z364,'ESO zone constants'!$A$3:$D$9999,4,FALSE),"")</f>
        <v/>
      </c>
      <c r="AC364" s="43" t="str">
        <f>IF(AB364&lt;&gt;"",IF(AB364&lt;&gt;"LIBSETS_DROP_MECHANIC_MONSTER_NAME",VLOOKUP(AB364,'LibSets constants'!$I$4:$L$1003,3,FALSE),""),"")</f>
        <v/>
      </c>
      <c r="AD364" s="43" t="str">
        <f>IF(AB364&lt;&gt;"",IF(AB364&lt;&gt;"LIBSETS_DROP_MECHANIC_MONSTER_NAME",VLOOKUP(AB364,'LibSets constants'!$I$4:$L$1003,4,FALSE),""),"")</f>
        <v/>
      </c>
      <c r="AE364" s="43"/>
      <c r="AF364" s="3" t="str">
        <f>IF(AND(G364&lt;&gt;"LIBSETS_SETTYPE_BATTLEGROUND",G364&lt;&gt;"LIBSETS_SETTYPE_SPECIAL"),
IF(AND(AE364&lt;&gt;"",ISNUMBER(AE364),NOT(ISNA(AE364))),AE364,
   IF(AND(M364&lt;&gt;"",ISNUMBER(M364),M364&gt;0,NOT(ISNA(M364))),VLOOKUP(M364,'ESO dumped WayshrineInfo'!$K$3:$L$9994,2,FALSE),"")
),"")</f>
        <v/>
      </c>
      <c r="AG364" t="str">
        <f>IF(AND(AF364&lt;&gt;"",ISNUMBER(AF364),NOT(ISNA(AF364))),VLOOKUP(AF364,'ESO zone constants'!$A$3:$D$9999,4,FALSE),"")</f>
        <v/>
      </c>
      <c r="AH364" s="44"/>
      <c r="AI364" s="43"/>
      <c r="AJ364" s="43"/>
      <c r="AK364" s="3" t="str">
        <f>IF(AND(G364&lt;&gt;"LIBSETS_SETTYPE_BATTLEGROUND",G364&lt;&gt;"LIBSETS_SETTYPE_SPECIAL"),IF(AL364&lt;&gt;"",VLOOKUP(AL364,'ESO zone constants'!$D$3:$H$4953,5,FALSE),""),"")</f>
        <v/>
      </c>
      <c r="AM364" s="44"/>
      <c r="AN364" s="43"/>
      <c r="AO364" s="43"/>
      <c r="AP364" s="3" t="str">
        <f>IF(AND(G364&lt;&gt;"LIBSETS_SETTYPE_BATTLEGROUND",G364&lt;&gt;"LIBSETS_SETTYPE_SPECIAL"),IF(AQ364&lt;&gt;"",VLOOKUP(AQ364,'ESO zone constants'!$D$3:$H$4953,5,FALSE),""),"")</f>
        <v/>
      </c>
      <c r="AR364" s="44"/>
      <c r="AS364" s="43"/>
      <c r="AT364" s="43"/>
      <c r="AU364" s="3" t="str">
        <f>IF(AND(G364&lt;&gt;"LIBSETS_SETTYPE_BATTLEGROUND",G364&lt;&gt;"LIBSETS_SETTYPE_SPECIAL"),IF(AV364&lt;&gt;"",VLOOKUP(AV364,'ESO zone constants'!$D$3:$H$4953,5,FALSE),""),"")</f>
        <v/>
      </c>
      <c r="AW364" s="44"/>
      <c r="AX364" s="43"/>
      <c r="AY364" s="43"/>
      <c r="AZ364" s="83" t="s">
        <v>2667</v>
      </c>
      <c r="BA364" s="83"/>
      <c r="BB364" s="83"/>
      <c r="BC364" s="21" t="str">
        <f>IF(A364="???","--","")&amp;IF(F364&lt;&gt;"Not in the game (anymore)",IF(A364&lt;&gt;"",CONCATENATE("[",A364,"] = {wayshrines={")&amp;IF(K364&lt;&gt;"",CONCATENATE(K364,","),"")&amp;IF(L364&lt;&gt;"",CONCATENATE(L364,","),"")&amp;IF(M364&lt;&gt;"",CONCATENATE(M364,","),"")&amp;CONCATENATE("}")&amp;IF(VALUE(N364)&gt;0,CONCATENATE(", traitsNeeded=",N364),"")&amp;CONCATENATE(", dlcId=",IF(T364&lt;&gt;"",T364,"DLC_BASE_GAME")),""),"")</f>
        <v>[417] = {wayshrines={-1,-1,-1,}, dlcId=DLC_BASE_GAME</v>
      </c>
      <c r="BD364" s="21" t="str">
        <f>IF(F364&lt;&gt;"Not in the game (anymore)",IF(A364&lt;&gt;"",IF(Q364&lt;&gt;"",CONCATENATE(", zoneIds={",Q364),"")&amp;IF(Z364&lt;&gt;"",CONCATENATE(",",Z364),"")&amp;IF(AF364&lt;&gt;"",CONCATENATE(",",AF364),"")&amp;IF(AK364&lt;&gt;"",CONCATENATE(",",AK364),"")&amp;IF(AP364&lt;&gt;"",CONCATENATE(",",AP364),"")&amp;IF(AU364&lt;&gt;"",CONCATENATE(",",AU364),"")&amp;IF(Q364&lt;&gt;"",CONCATENATE("}",""),"")&amp;IF(OR(I364="true",I364="false",I364&lt;&gt;""), CONCATENATE(", veteran=", I364), ""),""),"")</f>
        <v>, zoneIds={181}, veteran=false</v>
      </c>
      <c r="BE364" s="21" t="str">
        <f>IF(A364&lt;&gt;"",IF(F364&lt;&gt;"Not in the game (anymore)",IF(A364&lt;&gt;"",", setType="&amp;G364,"")&amp;IF(J364="true",", multiTrialSet=true",""),"")
&amp; IF(AND(H364&lt;&gt;"",ISNUMBER(H364)),", undauntedChestId=" &amp; H364,""),"")</f>
        <v>, setType=LIBSETS_SETTYPE_CYRODIIL</v>
      </c>
      <c r="BF364" s="21" t="str">
        <f>IF(A364&lt;&gt;"",IF(F364&lt;&gt;"Not in the game (anymore)",IF(AZ364&lt;&gt;"",", isProcSetAllowedInPvP="&amp; AZ364,"")
&amp; IF(F364&lt;&gt;"Not in the game (anymore)",
  IF(V364&lt;&gt;"",", dropMechanic={"&amp;V364&amp;IF(AB364&lt;&gt;"",","&amp;AB364,"")&amp;IF(AH364&lt;&gt;"",","&amp;AH364,"")&amp;IF(AM364&lt;&gt;"",","&amp;AM364,"")&amp;IF(AR364&lt;&gt;"",","&amp;AR364,"")&amp;IF(AW364&lt;&gt;"",","&amp;AW364,"")&amp;"}"
     &amp;IF(OR(W364&lt;&gt;"",AC364&lt;&gt;"",AI364&lt;&gt;"",AN364&lt;&gt;"",AS364&lt;&gt;"",AX364&lt;&gt;"",X364&lt;&gt;"",AD364&lt;&gt;"",AJ364&lt;&gt;"",AO364&lt;&gt;"",AT364&lt;&gt;"",AY364&lt;&gt;""),", dropMechanicDropLocationNames={"
        &amp; IF(OR(W364&lt;&gt;"",AC364&lt;&gt;"",AI364&lt;&gt;"",AN364&lt;&gt;"",AS364&lt;&gt;"",AX364&lt;&gt;""),"['en']={"&amp;IF(W364&lt;&gt;"","'"&amp;W364&amp;"',","'',")&amp;IF(AC364&lt;&gt;"","'"&amp;AC364&amp;"',","'',")&amp;IF(AI364&lt;&gt;"","'"&amp;AI364&amp;"',","'',")&amp;IF(AN364&lt;&gt;"","'"&amp;AN364&amp;"',","'',")&amp;IF(AS364&lt;&gt;"","'"&amp;AS364&amp;"',","'',")&amp;IF(AX364&lt;&gt;"","'"&amp;AX364&amp;"',","'',")&amp;"},","")
        &amp; IF(OR(X364&lt;&gt;"",AD364&lt;&gt;"",AJ364&lt;&gt;"",AO364&lt;&gt;"",AT364&lt;&gt;"",AY364&lt;&gt;""),"['de']={"&amp;IF(X364&lt;&gt;"","'"&amp;X364&amp;"',","'',")&amp;IF(AD364&lt;&gt;"","'"&amp;AD364&amp;"',","'',")&amp;IF(AJ364&lt;&gt;"","'"&amp;AJ364&amp;"',","'',")&amp;IF(AO364&lt;&gt;"","'"&amp;AO364&amp;"',","'',")&amp;IF(AT364&lt;&gt;"","'"&amp;AT364&amp;"',","'',")&amp;IF(AY364&lt;&gt;"","'"&amp;AY364&amp;"',","'',")&amp;"},","")
     &amp; "}",""),"")),""),"")</f>
        <v>, dropMechanic={LIBSETS_DROP_MECHANIC_MAIL_PVP_REWARDS_FOR_THE_WORTHY}</v>
      </c>
      <c r="BG364" s="21" t="str">
        <f>IF(A364&lt;&gt;"",IF(F364&lt;&gt;"Not in the game (anymore)",
IF(OR(BA364&lt;&gt;"",BB364&lt;&gt;""),", addTooltip={" &amp; IF(BA364&lt;&gt;"","['en']='"&amp; BA364 &amp; "',","")  &amp; IF(AND(BA364&lt;&gt;"",BA364&lt;&gt;BB364), IF(BB364&lt;&gt;"","['de']='"&amp; BB364 &amp; "',",""),"") &amp; "},","")
&amp; "},"
&amp; IF(C364&lt;&gt;"",CONCATENATE(" --",C364," / ",B364,"   [",IF(R364&lt;&gt;"",R364,""),IF(AA364&lt;&gt;"",", "&amp;AA364,""),IF(AG364&lt;&gt;"",", "&amp;AG364,""),IF(AL364&lt;&gt;"",", "&amp;AL364,""),IF(AQ364&lt;&gt;"",", "&amp;AQ364,""),IF(AV364&lt;&gt;"",", "&amp;AV364,""),"]")),""),"")</f>
        <v>}, --Indomitable Fury / Unbeugsamer Zorn   [Cyrodiil]</v>
      </c>
    </row>
    <row r="365" spans="1:59" x14ac:dyDescent="0.25">
      <c r="A365" s="12">
        <v>418</v>
      </c>
      <c r="B365" t="s">
        <v>1302</v>
      </c>
      <c r="C365" t="s">
        <v>1303</v>
      </c>
      <c r="D365" s="3">
        <f>A365</f>
        <v>418</v>
      </c>
      <c r="G365" s="8" t="s">
        <v>1475</v>
      </c>
      <c r="I365" t="s">
        <v>91</v>
      </c>
      <c r="J365" t="s">
        <v>91</v>
      </c>
      <c r="K365">
        <v>-1</v>
      </c>
      <c r="L365">
        <v>-1</v>
      </c>
      <c r="M365">
        <v>-1</v>
      </c>
      <c r="O365" s="65" t="s">
        <v>125</v>
      </c>
      <c r="Q365" s="3">
        <f>IF(AND(G365&lt;&gt;"LIBSETS_SETTYPE_BATTLEGROUND",G365&lt;&gt;"LIBSETS_SETTYPE_SPECIAL"), IF(R365&lt;&gt;"",VLOOKUP(R365,'ESO zone constants'!$D$3:$H$10001,5,FALSE),""),"")</f>
        <v>181</v>
      </c>
      <c r="R365" t="str">
        <f>IF(AND(O365&lt;&gt;"",NOT(ISERROR(O365))),O365,
IF(AND(P365&lt;&gt;"",ISNUMBER(P365),P365&gt;0,NOT(ISNA(P365))),VLOOKUP(P365,'ESO zone constants'!$A$3:$D$9999,4,FALSE),
IF(AND(K365&lt;&gt;"",K365&gt;0,NOT(ISERROR(K365))),VLOOKUP(K365,'ESO dumped WayshrineInfo'!$K$3:$N$9994,4,FALSE),"")))</f>
        <v>Cyrodiil</v>
      </c>
      <c r="T365" s="19" t="str">
        <f>IF(AND(S365&lt;&gt;"",NOT(ISERROR(S365))),S365,IF(Q365&lt;&gt;"",IF(NOT(ISERROR(VLOOKUP(Q365,'ESO Dungeon constants'!$D$3:$H$9999,5,FALSE))),VLOOKUP(Q365,'ESO Dungeon constants'!$D$3:$I$9999,6,FALSE),VLOOKUP(Q365,'ESO zone constants'!$H$3:$K$9987,4,FALSE)),""))</f>
        <v>DLC_BASE_GAME</v>
      </c>
      <c r="U365" s="3" t="str">
        <f>IF(T365&lt;&gt;"",VLOOKUP(T365,'LibSets constants'!$B$4:$C$1003,2,FALSE),"")</f>
        <v>Included in base game</v>
      </c>
      <c r="V365" s="33" t="s">
        <v>1541</v>
      </c>
      <c r="Y365" s="65"/>
      <c r="Z365" s="3" t="str">
        <f>IF(AND(G365&lt;&gt;"LIBSETS_SETTYPE_BATTLEGROUND",G365&lt;&gt;"LIBSETS_SETTYPE_SPECIAL"),
IF(AND(Y365&lt;&gt;"",ISNUMBER(Y365),NOT(ISNA(Y365))),Y365,
   IF(AND(L365&lt;&gt;"",ISNUMBER(L365),L365&gt;0,NOT(ISNA(L365))),VLOOKUP(L365,'ESO dumped WayshrineInfo'!$K$3:$L$9994,2,FALSE),"")
),"")</f>
        <v/>
      </c>
      <c r="AA365" t="str">
        <f>IF(AND(Z365&lt;&gt;"",ISNUMBER(Z365),NOT(ISNA(Z365))),VLOOKUP(Z365,'ESO zone constants'!$A$3:$D$9999,4,FALSE),"")</f>
        <v/>
      </c>
      <c r="AC365" s="43" t="str">
        <f>IF(AB365&lt;&gt;"",IF(AB365&lt;&gt;"LIBSETS_DROP_MECHANIC_MONSTER_NAME",VLOOKUP(AB365,'LibSets constants'!$I$4:$L$1003,3,FALSE),""),"")</f>
        <v/>
      </c>
      <c r="AD365" s="43" t="str">
        <f>IF(AB365&lt;&gt;"",IF(AB365&lt;&gt;"LIBSETS_DROP_MECHANIC_MONSTER_NAME",VLOOKUP(AB365,'LibSets constants'!$I$4:$L$1003,4,FALSE),""),"")</f>
        <v/>
      </c>
      <c r="AE365" s="43"/>
      <c r="AF365" s="3" t="str">
        <f>IF(AND(G365&lt;&gt;"LIBSETS_SETTYPE_BATTLEGROUND",G365&lt;&gt;"LIBSETS_SETTYPE_SPECIAL"),
IF(AND(AE365&lt;&gt;"",ISNUMBER(AE365),NOT(ISNA(AE365))),AE365,
   IF(AND(M365&lt;&gt;"",ISNUMBER(M365),M365&gt;0,NOT(ISNA(M365))),VLOOKUP(M365,'ESO dumped WayshrineInfo'!$K$3:$L$9994,2,FALSE),"")
),"")</f>
        <v/>
      </c>
      <c r="AG365" t="str">
        <f>IF(AND(AF365&lt;&gt;"",ISNUMBER(AF365),NOT(ISNA(AF365))),VLOOKUP(AF365,'ESO zone constants'!$A$3:$D$9999,4,FALSE),"")</f>
        <v/>
      </c>
      <c r="AH365" s="44"/>
      <c r="AI365" s="43"/>
      <c r="AJ365" s="43"/>
      <c r="AK365" s="3" t="str">
        <f>IF(AND(G365&lt;&gt;"LIBSETS_SETTYPE_BATTLEGROUND",G365&lt;&gt;"LIBSETS_SETTYPE_SPECIAL"),IF(AL365&lt;&gt;"",VLOOKUP(AL365,'ESO zone constants'!$D$3:$H$4953,5,FALSE),""),"")</f>
        <v/>
      </c>
      <c r="AM365" s="44"/>
      <c r="AN365" s="43"/>
      <c r="AO365" s="43"/>
      <c r="AP365" s="3" t="str">
        <f>IF(AND(G365&lt;&gt;"LIBSETS_SETTYPE_BATTLEGROUND",G365&lt;&gt;"LIBSETS_SETTYPE_SPECIAL"),IF(AQ365&lt;&gt;"",VLOOKUP(AQ365,'ESO zone constants'!$D$3:$H$4953,5,FALSE),""),"")</f>
        <v/>
      </c>
      <c r="AR365" s="44"/>
      <c r="AS365" s="43"/>
      <c r="AT365" s="43"/>
      <c r="AU365" s="3" t="str">
        <f>IF(AND(G365&lt;&gt;"LIBSETS_SETTYPE_BATTLEGROUND",G365&lt;&gt;"LIBSETS_SETTYPE_SPECIAL"),IF(AV365&lt;&gt;"",VLOOKUP(AV365,'ESO zone constants'!$D$3:$H$4953,5,FALSE),""),"")</f>
        <v/>
      </c>
      <c r="AW365" s="44"/>
      <c r="AX365" s="43"/>
      <c r="AY365" s="43"/>
      <c r="AZ365" s="83" t="s">
        <v>2667</v>
      </c>
      <c r="BA365" s="83"/>
      <c r="BB365" s="83"/>
      <c r="BC365" s="21" t="str">
        <f>IF(A365="???","--","")&amp;IF(F365&lt;&gt;"Not in the game (anymore)",IF(A365&lt;&gt;"",CONCATENATE("[",A365,"] = {wayshrines={")&amp;IF(K365&lt;&gt;"",CONCATENATE(K365,","),"")&amp;IF(L365&lt;&gt;"",CONCATENATE(L365,","),"")&amp;IF(M365&lt;&gt;"",CONCATENATE(M365,","),"")&amp;CONCATENATE("}")&amp;IF(VALUE(N365)&gt;0,CONCATENATE(", traitsNeeded=",N365),"")&amp;CONCATENATE(", dlcId=",IF(T365&lt;&gt;"",T365,"DLC_BASE_GAME")),""),"")</f>
        <v>[418] = {wayshrines={-1,-1,-1,}, dlcId=DLC_BASE_GAME</v>
      </c>
      <c r="BD365" s="21" t="str">
        <f>IF(F365&lt;&gt;"Not in the game (anymore)",IF(A365&lt;&gt;"",IF(Q365&lt;&gt;"",CONCATENATE(", zoneIds={",Q365),"")&amp;IF(Z365&lt;&gt;"",CONCATENATE(",",Z365),"")&amp;IF(AF365&lt;&gt;"",CONCATENATE(",",AF365),"")&amp;IF(AK365&lt;&gt;"",CONCATENATE(",",AK365),"")&amp;IF(AP365&lt;&gt;"",CONCATENATE(",",AP365),"")&amp;IF(AU365&lt;&gt;"",CONCATENATE(",",AU365),"")&amp;IF(Q365&lt;&gt;"",CONCATENATE("}",""),"")&amp;IF(OR(I365="true",I365="false",I365&lt;&gt;""), CONCATENATE(", veteran=", I365), ""),""),"")</f>
        <v>, zoneIds={181}, veteran=false</v>
      </c>
      <c r="BE365" s="21" t="str">
        <f>IF(A365&lt;&gt;"",IF(F365&lt;&gt;"Not in the game (anymore)",IF(A365&lt;&gt;"",", setType="&amp;G365,"")&amp;IF(J365="true",", multiTrialSet=true",""),"")
&amp; IF(AND(H365&lt;&gt;"",ISNUMBER(H365)),", undauntedChestId=" &amp; H365,""),"")</f>
        <v>, setType=LIBSETS_SETTYPE_CYRODIIL</v>
      </c>
      <c r="BF365" s="21" t="str">
        <f>IF(A365&lt;&gt;"",IF(F365&lt;&gt;"Not in the game (anymore)",IF(AZ365&lt;&gt;"",", isProcSetAllowedInPvP="&amp; AZ365,"")
&amp; IF(F365&lt;&gt;"Not in the game (anymore)",
  IF(V365&lt;&gt;"",", dropMechanic={"&amp;V365&amp;IF(AB365&lt;&gt;"",","&amp;AB365,"")&amp;IF(AH365&lt;&gt;"",","&amp;AH365,"")&amp;IF(AM365&lt;&gt;"",","&amp;AM365,"")&amp;IF(AR365&lt;&gt;"",","&amp;AR365,"")&amp;IF(AW365&lt;&gt;"",","&amp;AW365,"")&amp;"}"
     &amp;IF(OR(W365&lt;&gt;"",AC365&lt;&gt;"",AI365&lt;&gt;"",AN365&lt;&gt;"",AS365&lt;&gt;"",AX365&lt;&gt;"",X365&lt;&gt;"",AD365&lt;&gt;"",AJ365&lt;&gt;"",AO365&lt;&gt;"",AT365&lt;&gt;"",AY365&lt;&gt;""),", dropMechanicDropLocationNames={"
        &amp; IF(OR(W365&lt;&gt;"",AC365&lt;&gt;"",AI365&lt;&gt;"",AN365&lt;&gt;"",AS365&lt;&gt;"",AX365&lt;&gt;""),"['en']={"&amp;IF(W365&lt;&gt;"","'"&amp;W365&amp;"',","'',")&amp;IF(AC365&lt;&gt;"","'"&amp;AC365&amp;"',","'',")&amp;IF(AI365&lt;&gt;"","'"&amp;AI365&amp;"',","'',")&amp;IF(AN365&lt;&gt;"","'"&amp;AN365&amp;"',","'',")&amp;IF(AS365&lt;&gt;"","'"&amp;AS365&amp;"',","'',")&amp;IF(AX365&lt;&gt;"","'"&amp;AX365&amp;"',","'',")&amp;"},","")
        &amp; IF(OR(X365&lt;&gt;"",AD365&lt;&gt;"",AJ365&lt;&gt;"",AO365&lt;&gt;"",AT365&lt;&gt;"",AY365&lt;&gt;""),"['de']={"&amp;IF(X365&lt;&gt;"","'"&amp;X365&amp;"',","'',")&amp;IF(AD365&lt;&gt;"","'"&amp;AD365&amp;"',","'',")&amp;IF(AJ365&lt;&gt;"","'"&amp;AJ365&amp;"',","'',")&amp;IF(AO365&lt;&gt;"","'"&amp;AO365&amp;"',","'',")&amp;IF(AT365&lt;&gt;"","'"&amp;AT365&amp;"',","'',")&amp;IF(AY365&lt;&gt;"","'"&amp;AY365&amp;"',","'',")&amp;"},","")
     &amp; "}",""),"")),""),"")</f>
        <v>, dropMechanic={LIBSETS_DROP_MECHANIC_MAIL_PVP_REWARDS_FOR_THE_WORTHY}</v>
      </c>
      <c r="BG365" s="21" t="str">
        <f>IF(A365&lt;&gt;"",IF(F365&lt;&gt;"Not in the game (anymore)",
IF(OR(BA365&lt;&gt;"",BB365&lt;&gt;""),", addTooltip={" &amp; IF(BA365&lt;&gt;"","['en']='"&amp; BA365 &amp; "',","")  &amp; IF(AND(BA365&lt;&gt;"",BA365&lt;&gt;BB365), IF(BB365&lt;&gt;"","['de']='"&amp; BB365 &amp; "',",""),"") &amp; "},","")
&amp; "},"
&amp; IF(C365&lt;&gt;"",CONCATENATE(" --",C365," / ",B365,"   [",IF(R365&lt;&gt;"",R365,""),IF(AA365&lt;&gt;"",", "&amp;AA365,""),IF(AG365&lt;&gt;"",", "&amp;AG365,""),IF(AL365&lt;&gt;"",", "&amp;AL365,""),IF(AQ365&lt;&gt;"",", "&amp;AQ365,""),IF(AV365&lt;&gt;"",", "&amp;AV365,""),"]")),""),"")</f>
        <v>}, --Spell Strategist / Zauberstratege   [Cyrodiil]</v>
      </c>
    </row>
    <row r="366" spans="1:59" x14ac:dyDescent="0.25">
      <c r="A366" s="12">
        <v>419</v>
      </c>
      <c r="B366" t="s">
        <v>1304</v>
      </c>
      <c r="C366" t="s">
        <v>1305</v>
      </c>
      <c r="D366" s="3">
        <f>A366</f>
        <v>419</v>
      </c>
      <c r="E366" s="42"/>
      <c r="G366" s="8" t="s">
        <v>1475</v>
      </c>
      <c r="I366" t="s">
        <v>91</v>
      </c>
      <c r="J366" t="s">
        <v>91</v>
      </c>
      <c r="K366">
        <v>-1</v>
      </c>
      <c r="L366">
        <v>-1</v>
      </c>
      <c r="M366">
        <v>-1</v>
      </c>
      <c r="O366" s="65" t="s">
        <v>125</v>
      </c>
      <c r="Q366" s="3">
        <f>IF(AND(G366&lt;&gt;"LIBSETS_SETTYPE_BATTLEGROUND",G366&lt;&gt;"LIBSETS_SETTYPE_SPECIAL"), IF(R366&lt;&gt;"",VLOOKUP(R366,'ESO zone constants'!$D$3:$H$10001,5,FALSE),""),"")</f>
        <v>181</v>
      </c>
      <c r="R366" t="str">
        <f>IF(AND(O366&lt;&gt;"",NOT(ISERROR(O366))),O366,
IF(AND(P366&lt;&gt;"",ISNUMBER(P366),P366&gt;0,NOT(ISNA(P366))),VLOOKUP(P366,'ESO zone constants'!$A$3:$D$9999,4,FALSE),
IF(AND(K366&lt;&gt;"",K366&gt;0,NOT(ISERROR(K366))),VLOOKUP(K366,'ESO dumped WayshrineInfo'!$K$3:$N$9994,4,FALSE),"")))</f>
        <v>Cyrodiil</v>
      </c>
      <c r="T366" s="19" t="str">
        <f>IF(AND(S366&lt;&gt;"",NOT(ISERROR(S366))),S366,IF(Q366&lt;&gt;"",IF(NOT(ISERROR(VLOOKUP(Q366,'ESO Dungeon constants'!$D$3:$H$9999,5,FALSE))),VLOOKUP(Q366,'ESO Dungeon constants'!$D$3:$I$9999,6,FALSE),VLOOKUP(Q366,'ESO zone constants'!$H$3:$K$9987,4,FALSE)),""))</f>
        <v>DLC_BASE_GAME</v>
      </c>
      <c r="U366" s="3" t="str">
        <f>IF(T366&lt;&gt;"",VLOOKUP(T366,'LibSets constants'!$B$4:$C$1003,2,FALSE),"")</f>
        <v>Included in base game</v>
      </c>
      <c r="V366" s="33" t="s">
        <v>1541</v>
      </c>
      <c r="Y366" s="65"/>
      <c r="Z366" s="3" t="str">
        <f>IF(AND(G366&lt;&gt;"LIBSETS_SETTYPE_BATTLEGROUND",G366&lt;&gt;"LIBSETS_SETTYPE_SPECIAL"),
IF(AND(Y366&lt;&gt;"",ISNUMBER(Y366),NOT(ISNA(Y366))),Y366,
   IF(AND(L366&lt;&gt;"",ISNUMBER(L366),L366&gt;0,NOT(ISNA(L366))),VLOOKUP(L366,'ESO dumped WayshrineInfo'!$K$3:$L$9994,2,FALSE),"")
),"")</f>
        <v/>
      </c>
      <c r="AA366" t="str">
        <f>IF(AND(Z366&lt;&gt;"",ISNUMBER(Z366),NOT(ISNA(Z366))),VLOOKUP(Z366,'ESO zone constants'!$A$3:$D$9999,4,FALSE),"")</f>
        <v/>
      </c>
      <c r="AC366" s="3" t="str">
        <f>IF(AB366&lt;&gt;"",IF(AB366&lt;&gt;"LIBSETS_DROP_MECHANIC_MONSTER_NAME",VLOOKUP(AB366,'LibSets constants'!$I$4:$L$1003,3,FALSE),""),"")</f>
        <v/>
      </c>
      <c r="AD366" s="3" t="str">
        <f>IF(AB366&lt;&gt;"",IF(AB366&lt;&gt;"LIBSETS_DROP_MECHANIC_MONSTER_NAME",VLOOKUP(AB366,'LibSets constants'!$I$4:$L$1003,4,FALSE),""),"")</f>
        <v/>
      </c>
      <c r="AF366" s="3" t="str">
        <f>IF(AND(G366&lt;&gt;"LIBSETS_SETTYPE_BATTLEGROUND",G366&lt;&gt;"LIBSETS_SETTYPE_SPECIAL"),
IF(AND(AE366&lt;&gt;"",ISNUMBER(AE366),NOT(ISNA(AE366))),AE366,
   IF(AND(M366&lt;&gt;"",ISNUMBER(M366),M366&gt;0,NOT(ISNA(M366))),VLOOKUP(M366,'ESO dumped WayshrineInfo'!$K$3:$L$9994,2,FALSE),"")
),"")</f>
        <v/>
      </c>
      <c r="AG366" t="str">
        <f>IF(AND(AF366&lt;&gt;"",ISNUMBER(AF366),NOT(ISNA(AF366))),VLOOKUP(AF366,'ESO zone constants'!$A$3:$D$9999,4,FALSE),"")</f>
        <v/>
      </c>
      <c r="AH366" s="44"/>
      <c r="AK366" s="3" t="str">
        <f>IF(AND(G366&lt;&gt;"LIBSETS_SETTYPE_BATTLEGROUND",G366&lt;&gt;"LIBSETS_SETTYPE_SPECIAL"),IF(AL366&lt;&gt;"",VLOOKUP(AL366,'ESO zone constants'!$D$3:$H$4953,5,FALSE),""),"")</f>
        <v/>
      </c>
      <c r="AM366" s="44"/>
      <c r="AP366" s="3" t="str">
        <f>IF(AND(G366&lt;&gt;"LIBSETS_SETTYPE_BATTLEGROUND",G366&lt;&gt;"LIBSETS_SETTYPE_SPECIAL"),IF(AQ366&lt;&gt;"",VLOOKUP(AQ366,'ESO zone constants'!$D$3:$H$4953,5,FALSE),""),"")</f>
        <v/>
      </c>
      <c r="AR366" s="44"/>
      <c r="AU366" s="3" t="str">
        <f>IF(AND(G366&lt;&gt;"LIBSETS_SETTYPE_BATTLEGROUND",G366&lt;&gt;"LIBSETS_SETTYPE_SPECIAL"),IF(AV366&lt;&gt;"",VLOOKUP(AV366,'ESO zone constants'!$D$3:$H$4953,5,FALSE),""),"")</f>
        <v/>
      </c>
      <c r="AW366" s="44"/>
      <c r="AY366" s="43"/>
      <c r="AZ366" s="83" t="s">
        <v>2668</v>
      </c>
      <c r="BA366" s="83"/>
      <c r="BB366" s="83"/>
      <c r="BC366" s="21" t="str">
        <f>IF(A366="???","--","")&amp;IF(F366&lt;&gt;"Not in the game (anymore)",IF(A366&lt;&gt;"",CONCATENATE("[",A366,"] = {wayshrines={")&amp;IF(K366&lt;&gt;"",CONCATENATE(K366,","),"")&amp;IF(L366&lt;&gt;"",CONCATENATE(L366,","),"")&amp;IF(M366&lt;&gt;"",CONCATENATE(M366,","),"")&amp;CONCATENATE("}")&amp;IF(VALUE(N366)&gt;0,CONCATENATE(", traitsNeeded=",N366),"")&amp;CONCATENATE(", dlcId=",IF(T366&lt;&gt;"",T366,"DLC_BASE_GAME")),""),"")</f>
        <v>[419] = {wayshrines={-1,-1,-1,}, dlcId=DLC_BASE_GAME</v>
      </c>
      <c r="BD366" s="21" t="str">
        <f>IF(F366&lt;&gt;"Not in the game (anymore)",IF(A366&lt;&gt;"",IF(Q366&lt;&gt;"",CONCATENATE(", zoneIds={",Q366),"")&amp;IF(Z366&lt;&gt;"",CONCATENATE(",",Z366),"")&amp;IF(AF366&lt;&gt;"",CONCATENATE(",",AF366),"")&amp;IF(AK366&lt;&gt;"",CONCATENATE(",",AK366),"")&amp;IF(AP366&lt;&gt;"",CONCATENATE(",",AP366),"")&amp;IF(AU366&lt;&gt;"",CONCATENATE(",",AU366),"")&amp;IF(Q366&lt;&gt;"",CONCATENATE("}",""),"")&amp;IF(OR(I366="true",I366="false",I366&lt;&gt;""), CONCATENATE(", veteran=", I366), ""),""),"")</f>
        <v>, zoneIds={181}, veteran=false</v>
      </c>
      <c r="BE366" s="21" t="str">
        <f>IF(A366&lt;&gt;"",IF(F366&lt;&gt;"Not in the game (anymore)",IF(A366&lt;&gt;"",", setType="&amp;G366,"")&amp;IF(J366="true",", multiTrialSet=true",""),"")
&amp; IF(AND(H366&lt;&gt;"",ISNUMBER(H366)),", undauntedChestId=" &amp; H366,""),"")</f>
        <v>, setType=LIBSETS_SETTYPE_CYRODIIL</v>
      </c>
      <c r="BF366" s="21" t="str">
        <f>IF(A366&lt;&gt;"",IF(F366&lt;&gt;"Not in the game (anymore)",IF(AZ366&lt;&gt;"",", isProcSetAllowedInPvP="&amp; AZ366,"")
&amp; IF(F366&lt;&gt;"Not in the game (anymore)",
  IF(V366&lt;&gt;"",", dropMechanic={"&amp;V366&amp;IF(AB366&lt;&gt;"",","&amp;AB366,"")&amp;IF(AH366&lt;&gt;"",","&amp;AH366,"")&amp;IF(AM366&lt;&gt;"",","&amp;AM366,"")&amp;IF(AR366&lt;&gt;"",","&amp;AR366,"")&amp;IF(AW366&lt;&gt;"",","&amp;AW366,"")&amp;"}"
     &amp;IF(OR(W366&lt;&gt;"",AC366&lt;&gt;"",AI366&lt;&gt;"",AN366&lt;&gt;"",AS366&lt;&gt;"",AX366&lt;&gt;"",X366&lt;&gt;"",AD366&lt;&gt;"",AJ366&lt;&gt;"",AO366&lt;&gt;"",AT366&lt;&gt;"",AY366&lt;&gt;""),", dropMechanicDropLocationNames={"
        &amp; IF(OR(W366&lt;&gt;"",AC366&lt;&gt;"",AI366&lt;&gt;"",AN366&lt;&gt;"",AS366&lt;&gt;"",AX366&lt;&gt;""),"['en']={"&amp;IF(W366&lt;&gt;"","'"&amp;W366&amp;"',","'',")&amp;IF(AC366&lt;&gt;"","'"&amp;AC366&amp;"',","'',")&amp;IF(AI366&lt;&gt;"","'"&amp;AI366&amp;"',","'',")&amp;IF(AN366&lt;&gt;"","'"&amp;AN366&amp;"',","'',")&amp;IF(AS366&lt;&gt;"","'"&amp;AS366&amp;"',","'',")&amp;IF(AX366&lt;&gt;"","'"&amp;AX366&amp;"',","'',")&amp;"},","")
        &amp; IF(OR(X366&lt;&gt;"",AD366&lt;&gt;"",AJ366&lt;&gt;"",AO366&lt;&gt;"",AT366&lt;&gt;"",AY366&lt;&gt;""),"['de']={"&amp;IF(X366&lt;&gt;"","'"&amp;X366&amp;"',","'',")&amp;IF(AD366&lt;&gt;"","'"&amp;AD366&amp;"',","'',")&amp;IF(AJ366&lt;&gt;"","'"&amp;AJ366&amp;"',","'',")&amp;IF(AO366&lt;&gt;"","'"&amp;AO366&amp;"',","'',")&amp;IF(AT366&lt;&gt;"","'"&amp;AT366&amp;"',","'',")&amp;IF(AY366&lt;&gt;"","'"&amp;AY366&amp;"',","'',")&amp;"},","")
     &amp; "}",""),"")),""),"")</f>
        <v>, isProcSetAllowedInPvP=1, dropMechanic={LIBSETS_DROP_MECHANIC_MAIL_PVP_REWARDS_FOR_THE_WORTHY}</v>
      </c>
      <c r="BG366" s="21" t="str">
        <f>IF(A366&lt;&gt;"",IF(F366&lt;&gt;"Not in the game (anymore)",
IF(OR(BA366&lt;&gt;"",BB366&lt;&gt;""),", addTooltip={" &amp; IF(BA366&lt;&gt;"","['en']='"&amp; BA366 &amp; "',","")  &amp; IF(AND(BA366&lt;&gt;"",BA366&lt;&gt;BB366), IF(BB366&lt;&gt;"","['de']='"&amp; BB366 &amp; "',",""),"") &amp; "},","")
&amp; "},"
&amp; IF(C366&lt;&gt;"",CONCATENATE(" --",C366," / ",B366,"   [",IF(R366&lt;&gt;"",R366,""),IF(AA366&lt;&gt;"",", "&amp;AA366,""),IF(AG366&lt;&gt;"",", "&amp;AG366,""),IF(AL366&lt;&gt;"",", "&amp;AL366,""),IF(AQ366&lt;&gt;"",", "&amp;AQ366,""),IF(AV366&lt;&gt;"",", "&amp;AV366,""),"]")),""),"")</f>
        <v>}, --Battlefield Acrobat / Schlachtfeldakrobat   [Cyrodiil]</v>
      </c>
    </row>
    <row r="367" spans="1:59" x14ac:dyDescent="0.25">
      <c r="A367" s="12">
        <v>420</v>
      </c>
      <c r="B367" t="s">
        <v>1306</v>
      </c>
      <c r="C367" t="s">
        <v>1307</v>
      </c>
      <c r="D367" s="3">
        <f>A367</f>
        <v>420</v>
      </c>
      <c r="G367" s="8" t="s">
        <v>1475</v>
      </c>
      <c r="I367" t="s">
        <v>91</v>
      </c>
      <c r="J367" t="s">
        <v>91</v>
      </c>
      <c r="K367">
        <v>-1</v>
      </c>
      <c r="L367">
        <v>-1</v>
      </c>
      <c r="M367">
        <v>-1</v>
      </c>
      <c r="O367" s="65" t="s">
        <v>125</v>
      </c>
      <c r="Q367" s="3">
        <f>IF(AND(G367&lt;&gt;"LIBSETS_SETTYPE_BATTLEGROUND",G367&lt;&gt;"LIBSETS_SETTYPE_SPECIAL"), IF(R367&lt;&gt;"",VLOOKUP(R367,'ESO zone constants'!$D$3:$H$10001,5,FALSE),""),"")</f>
        <v>181</v>
      </c>
      <c r="R367" t="str">
        <f>IF(AND(O367&lt;&gt;"",NOT(ISERROR(O367))),O367,
IF(AND(P367&lt;&gt;"",ISNUMBER(P367),P367&gt;0,NOT(ISNA(P367))),VLOOKUP(P367,'ESO zone constants'!$A$3:$D$9999,4,FALSE),
IF(AND(K367&lt;&gt;"",K367&gt;0,NOT(ISERROR(K367))),VLOOKUP(K367,'ESO dumped WayshrineInfo'!$K$3:$N$9994,4,FALSE),"")))</f>
        <v>Cyrodiil</v>
      </c>
      <c r="T367" s="19" t="str">
        <f>IF(AND(S367&lt;&gt;"",NOT(ISERROR(S367))),S367,IF(Q367&lt;&gt;"",IF(NOT(ISERROR(VLOOKUP(Q367,'ESO Dungeon constants'!$D$3:$H$9999,5,FALSE))),VLOOKUP(Q367,'ESO Dungeon constants'!$D$3:$I$9999,6,FALSE),VLOOKUP(Q367,'ESO zone constants'!$H$3:$K$9987,4,FALSE)),""))</f>
        <v>DLC_BASE_GAME</v>
      </c>
      <c r="U367" s="3" t="str">
        <f>IF(T367&lt;&gt;"",VLOOKUP(T367,'LibSets constants'!$B$4:$C$1003,2,FALSE),"")</f>
        <v>Included in base game</v>
      </c>
      <c r="V367" s="33" t="s">
        <v>1541</v>
      </c>
      <c r="Y367" s="65"/>
      <c r="Z367" s="3" t="str">
        <f>IF(AND(G367&lt;&gt;"LIBSETS_SETTYPE_BATTLEGROUND",G367&lt;&gt;"LIBSETS_SETTYPE_SPECIAL"),
IF(AND(Y367&lt;&gt;"",ISNUMBER(Y367),NOT(ISNA(Y367))),Y367,
   IF(AND(L367&lt;&gt;"",ISNUMBER(L367),L367&gt;0,NOT(ISNA(L367))),VLOOKUP(L367,'ESO dumped WayshrineInfo'!$K$3:$L$9994,2,FALSE),"")
),"")</f>
        <v/>
      </c>
      <c r="AA367" t="str">
        <f>IF(AND(Z367&lt;&gt;"",ISNUMBER(Z367),NOT(ISNA(Z367))),VLOOKUP(Z367,'ESO zone constants'!$A$3:$D$9999,4,FALSE),"")</f>
        <v/>
      </c>
      <c r="AC367" s="43" t="str">
        <f>IF(AB367&lt;&gt;"",IF(AB367&lt;&gt;"LIBSETS_DROP_MECHANIC_MONSTER_NAME",VLOOKUP(AB367,'LibSets constants'!$I$4:$L$1003,3,FALSE),""),"")</f>
        <v/>
      </c>
      <c r="AD367" s="43" t="str">
        <f>IF(AB367&lt;&gt;"",IF(AB367&lt;&gt;"LIBSETS_DROP_MECHANIC_MONSTER_NAME",VLOOKUP(AB367,'LibSets constants'!$I$4:$L$1003,4,FALSE),""),"")</f>
        <v/>
      </c>
      <c r="AE367" s="43"/>
      <c r="AF367" s="3" t="str">
        <f>IF(AND(G367&lt;&gt;"LIBSETS_SETTYPE_BATTLEGROUND",G367&lt;&gt;"LIBSETS_SETTYPE_SPECIAL"),
IF(AND(AE367&lt;&gt;"",ISNUMBER(AE367),NOT(ISNA(AE367))),AE367,
   IF(AND(M367&lt;&gt;"",ISNUMBER(M367),M367&gt;0,NOT(ISNA(M367))),VLOOKUP(M367,'ESO dumped WayshrineInfo'!$K$3:$L$9994,2,FALSE),"")
),"")</f>
        <v/>
      </c>
      <c r="AG367" t="str">
        <f>IF(AND(AF367&lt;&gt;"",ISNUMBER(AF367),NOT(ISNA(AF367))),VLOOKUP(AF367,'ESO zone constants'!$A$3:$D$9999,4,FALSE),"")</f>
        <v/>
      </c>
      <c r="AH367" s="44"/>
      <c r="AI367" s="43"/>
      <c r="AJ367" s="43"/>
      <c r="AK367" s="3" t="str">
        <f>IF(AND(G367&lt;&gt;"LIBSETS_SETTYPE_BATTLEGROUND",G367&lt;&gt;"LIBSETS_SETTYPE_SPECIAL"),IF(AL367&lt;&gt;"",VLOOKUP(AL367,'ESO zone constants'!$D$3:$H$4953,5,FALSE),""),"")</f>
        <v/>
      </c>
      <c r="AM367" s="44"/>
      <c r="AN367" s="43"/>
      <c r="AO367" s="43"/>
      <c r="AP367" s="3" t="str">
        <f>IF(AND(G367&lt;&gt;"LIBSETS_SETTYPE_BATTLEGROUND",G367&lt;&gt;"LIBSETS_SETTYPE_SPECIAL"),IF(AQ367&lt;&gt;"",VLOOKUP(AQ367,'ESO zone constants'!$D$3:$H$4953,5,FALSE),""),"")</f>
        <v/>
      </c>
      <c r="AR367" s="44"/>
      <c r="AS367" s="43"/>
      <c r="AT367" s="43"/>
      <c r="AU367" s="3" t="str">
        <f>IF(AND(G367&lt;&gt;"LIBSETS_SETTYPE_BATTLEGROUND",G367&lt;&gt;"LIBSETS_SETTYPE_SPECIAL"),IF(AV367&lt;&gt;"",VLOOKUP(AV367,'ESO zone constants'!$D$3:$H$4953,5,FALSE),""),"")</f>
        <v/>
      </c>
      <c r="AW367" s="44"/>
      <c r="AX367" s="43"/>
      <c r="AY367" s="43"/>
      <c r="AZ367" s="83" t="s">
        <v>2667</v>
      </c>
      <c r="BA367" s="83"/>
      <c r="BB367" s="83"/>
      <c r="BC367" s="21" t="str">
        <f>IF(A367="???","--","")&amp;IF(F367&lt;&gt;"Not in the game (anymore)",IF(A367&lt;&gt;"",CONCATENATE("[",A367,"] = {wayshrines={")&amp;IF(K367&lt;&gt;"",CONCATENATE(K367,","),"")&amp;IF(L367&lt;&gt;"",CONCATENATE(L367,","),"")&amp;IF(M367&lt;&gt;"",CONCATENATE(M367,","),"")&amp;CONCATENATE("}")&amp;IF(VALUE(N367)&gt;0,CONCATENATE(", traitsNeeded=",N367),"")&amp;CONCATENATE(", dlcId=",IF(T367&lt;&gt;"",T367,"DLC_BASE_GAME")),""),"")</f>
        <v>[420] = {wayshrines={-1,-1,-1,}, dlcId=DLC_BASE_GAME</v>
      </c>
      <c r="BD367" s="21" t="str">
        <f>IF(F367&lt;&gt;"Not in the game (anymore)",IF(A367&lt;&gt;"",IF(Q367&lt;&gt;"",CONCATENATE(", zoneIds={",Q367),"")&amp;IF(Z367&lt;&gt;"",CONCATENATE(",",Z367),"")&amp;IF(AF367&lt;&gt;"",CONCATENATE(",",AF367),"")&amp;IF(AK367&lt;&gt;"",CONCATENATE(",",AK367),"")&amp;IF(AP367&lt;&gt;"",CONCATENATE(",",AP367),"")&amp;IF(AU367&lt;&gt;"",CONCATENATE(",",AU367),"")&amp;IF(Q367&lt;&gt;"",CONCATENATE("}",""),"")&amp;IF(OR(I367="true",I367="false",I367&lt;&gt;""), CONCATENATE(", veteran=", I367), ""),""),"")</f>
        <v>, zoneIds={181}, veteran=false</v>
      </c>
      <c r="BE367" s="21" t="str">
        <f>IF(A367&lt;&gt;"",IF(F367&lt;&gt;"Not in the game (anymore)",IF(A367&lt;&gt;"",", setType="&amp;G367,"")&amp;IF(J367="true",", multiTrialSet=true",""),"")
&amp; IF(AND(H367&lt;&gt;"",ISNUMBER(H367)),", undauntedChestId=" &amp; H367,""),"")</f>
        <v>, setType=LIBSETS_SETTYPE_CYRODIIL</v>
      </c>
      <c r="BF367" s="21" t="str">
        <f>IF(A367&lt;&gt;"",IF(F367&lt;&gt;"Not in the game (anymore)",IF(AZ367&lt;&gt;"",", isProcSetAllowedInPvP="&amp; AZ367,"")
&amp; IF(F367&lt;&gt;"Not in the game (anymore)",
  IF(V367&lt;&gt;"",", dropMechanic={"&amp;V367&amp;IF(AB367&lt;&gt;"",","&amp;AB367,"")&amp;IF(AH367&lt;&gt;"",","&amp;AH367,"")&amp;IF(AM367&lt;&gt;"",","&amp;AM367,"")&amp;IF(AR367&lt;&gt;"",","&amp;AR367,"")&amp;IF(AW367&lt;&gt;"",","&amp;AW367,"")&amp;"}"
     &amp;IF(OR(W367&lt;&gt;"",AC367&lt;&gt;"",AI367&lt;&gt;"",AN367&lt;&gt;"",AS367&lt;&gt;"",AX367&lt;&gt;"",X367&lt;&gt;"",AD367&lt;&gt;"",AJ367&lt;&gt;"",AO367&lt;&gt;"",AT367&lt;&gt;"",AY367&lt;&gt;""),", dropMechanicDropLocationNames={"
        &amp; IF(OR(W367&lt;&gt;"",AC367&lt;&gt;"",AI367&lt;&gt;"",AN367&lt;&gt;"",AS367&lt;&gt;"",AX367&lt;&gt;""),"['en']={"&amp;IF(W367&lt;&gt;"","'"&amp;W367&amp;"',","'',")&amp;IF(AC367&lt;&gt;"","'"&amp;AC367&amp;"',","'',")&amp;IF(AI367&lt;&gt;"","'"&amp;AI367&amp;"',","'',")&amp;IF(AN367&lt;&gt;"","'"&amp;AN367&amp;"',","'',")&amp;IF(AS367&lt;&gt;"","'"&amp;AS367&amp;"',","'',")&amp;IF(AX367&lt;&gt;"","'"&amp;AX367&amp;"',","'',")&amp;"},","")
        &amp; IF(OR(X367&lt;&gt;"",AD367&lt;&gt;"",AJ367&lt;&gt;"",AO367&lt;&gt;"",AT367&lt;&gt;"",AY367&lt;&gt;""),"['de']={"&amp;IF(X367&lt;&gt;"","'"&amp;X367&amp;"',","'',")&amp;IF(AD367&lt;&gt;"","'"&amp;AD367&amp;"',","'',")&amp;IF(AJ367&lt;&gt;"","'"&amp;AJ367&amp;"',","'',")&amp;IF(AO367&lt;&gt;"","'"&amp;AO367&amp;"',","'',")&amp;IF(AT367&lt;&gt;"","'"&amp;AT367&amp;"',","'',")&amp;IF(AY367&lt;&gt;"","'"&amp;AY367&amp;"',","'',")&amp;"},","")
     &amp; "}",""),"")),""),"")</f>
        <v>, dropMechanic={LIBSETS_DROP_MECHANIC_MAIL_PVP_REWARDS_FOR_THE_WORTHY}</v>
      </c>
      <c r="BG367" s="21" t="str">
        <f>IF(A367&lt;&gt;"",IF(F367&lt;&gt;"Not in the game (anymore)",
IF(OR(BA367&lt;&gt;"",BB367&lt;&gt;""),", addTooltip={" &amp; IF(BA367&lt;&gt;"","['en']='"&amp; BA367 &amp; "',","")  &amp; IF(AND(BA367&lt;&gt;"",BA367&lt;&gt;BB367), IF(BB367&lt;&gt;"","['de']='"&amp; BB367 &amp; "',",""),"") &amp; "},","")
&amp; "},"
&amp; IF(C367&lt;&gt;"",CONCATENATE(" --",C367," / ",B367,"   [",IF(R367&lt;&gt;"",R367,""),IF(AA367&lt;&gt;"",", "&amp;AA367,""),IF(AG367&lt;&gt;"",", "&amp;AG367,""),IF(AL367&lt;&gt;"",", "&amp;AL367,""),IF(AQ367&lt;&gt;"",", "&amp;AQ367,""),IF(AV367&lt;&gt;"",", "&amp;AV367,""),"]")),""),"")</f>
        <v>}, --Soldier of Anguish / Soldat der Pein   [Cyrodiil]</v>
      </c>
    </row>
    <row r="368" spans="1:59" x14ac:dyDescent="0.25">
      <c r="A368" s="12">
        <v>421</v>
      </c>
      <c r="B368" t="s">
        <v>1308</v>
      </c>
      <c r="C368" t="s">
        <v>1309</v>
      </c>
      <c r="D368" s="3">
        <f>A368</f>
        <v>421</v>
      </c>
      <c r="G368" s="8" t="s">
        <v>1475</v>
      </c>
      <c r="I368" t="s">
        <v>91</v>
      </c>
      <c r="J368" t="s">
        <v>91</v>
      </c>
      <c r="K368">
        <v>-1</v>
      </c>
      <c r="L368">
        <v>-1</v>
      </c>
      <c r="M368">
        <v>-1</v>
      </c>
      <c r="O368" s="65" t="s">
        <v>125</v>
      </c>
      <c r="Q368" s="3">
        <f>IF(AND(G368&lt;&gt;"LIBSETS_SETTYPE_BATTLEGROUND",G368&lt;&gt;"LIBSETS_SETTYPE_SPECIAL"), IF(R368&lt;&gt;"",VLOOKUP(R368,'ESO zone constants'!$D$3:$H$10001,5,FALSE),""),"")</f>
        <v>181</v>
      </c>
      <c r="R368" t="str">
        <f>IF(AND(O368&lt;&gt;"",NOT(ISERROR(O368))),O368,
IF(AND(P368&lt;&gt;"",ISNUMBER(P368),P368&gt;0,NOT(ISNA(P368))),VLOOKUP(P368,'ESO zone constants'!$A$3:$D$9999,4,FALSE),
IF(AND(K368&lt;&gt;"",K368&gt;0,NOT(ISERROR(K368))),VLOOKUP(K368,'ESO dumped WayshrineInfo'!$K$3:$N$9994,4,FALSE),"")))</f>
        <v>Cyrodiil</v>
      </c>
      <c r="T368" s="19" t="str">
        <f>IF(AND(S368&lt;&gt;"",NOT(ISERROR(S368))),S368,IF(Q368&lt;&gt;"",IF(NOT(ISERROR(VLOOKUP(Q368,'ESO Dungeon constants'!$D$3:$H$9999,5,FALSE))),VLOOKUP(Q368,'ESO Dungeon constants'!$D$3:$I$9999,6,FALSE),VLOOKUP(Q368,'ESO zone constants'!$H$3:$K$9987,4,FALSE)),""))</f>
        <v>DLC_BASE_GAME</v>
      </c>
      <c r="U368" s="3" t="str">
        <f>IF(T368&lt;&gt;"",VLOOKUP(T368,'LibSets constants'!$B$4:$C$1003,2,FALSE),"")</f>
        <v>Included in base game</v>
      </c>
      <c r="V368" s="33" t="s">
        <v>1541</v>
      </c>
      <c r="Y368" s="65"/>
      <c r="Z368" s="3" t="str">
        <f>IF(AND(G368&lt;&gt;"LIBSETS_SETTYPE_BATTLEGROUND",G368&lt;&gt;"LIBSETS_SETTYPE_SPECIAL"),
IF(AND(Y368&lt;&gt;"",ISNUMBER(Y368),NOT(ISNA(Y368))),Y368,
   IF(AND(L368&lt;&gt;"",ISNUMBER(L368),L368&gt;0,NOT(ISNA(L368))),VLOOKUP(L368,'ESO dumped WayshrineInfo'!$K$3:$L$9994,2,FALSE),"")
),"")</f>
        <v/>
      </c>
      <c r="AA368" t="str">
        <f>IF(AND(Z368&lt;&gt;"",ISNUMBER(Z368),NOT(ISNA(Z368))),VLOOKUP(Z368,'ESO zone constants'!$A$3:$D$9999,4,FALSE),"")</f>
        <v/>
      </c>
      <c r="AC368" s="43" t="str">
        <f>IF(AB368&lt;&gt;"",IF(AB368&lt;&gt;"LIBSETS_DROP_MECHANIC_MONSTER_NAME",VLOOKUP(AB368,'LibSets constants'!$I$4:$L$1003,3,FALSE),""),"")</f>
        <v/>
      </c>
      <c r="AD368" s="43" t="str">
        <f>IF(AB368&lt;&gt;"",IF(AB368&lt;&gt;"LIBSETS_DROP_MECHANIC_MONSTER_NAME",VLOOKUP(AB368,'LibSets constants'!$I$4:$L$1003,4,FALSE),""),"")</f>
        <v/>
      </c>
      <c r="AE368" s="43"/>
      <c r="AF368" s="3" t="str">
        <f>IF(AND(G368&lt;&gt;"LIBSETS_SETTYPE_BATTLEGROUND",G368&lt;&gt;"LIBSETS_SETTYPE_SPECIAL"),
IF(AND(AE368&lt;&gt;"",ISNUMBER(AE368),NOT(ISNA(AE368))),AE368,
   IF(AND(M368&lt;&gt;"",ISNUMBER(M368),M368&gt;0,NOT(ISNA(M368))),VLOOKUP(M368,'ESO dumped WayshrineInfo'!$K$3:$L$9994,2,FALSE),"")
),"")</f>
        <v/>
      </c>
      <c r="AG368" t="str">
        <f>IF(AND(AF368&lt;&gt;"",ISNUMBER(AF368),NOT(ISNA(AF368))),VLOOKUP(AF368,'ESO zone constants'!$A$3:$D$9999,4,FALSE),"")</f>
        <v/>
      </c>
      <c r="AH368" s="44"/>
      <c r="AI368" s="43"/>
      <c r="AJ368" s="43"/>
      <c r="AK368" s="3" t="str">
        <f>IF(AND(G368&lt;&gt;"LIBSETS_SETTYPE_BATTLEGROUND",G368&lt;&gt;"LIBSETS_SETTYPE_SPECIAL"),IF(AL368&lt;&gt;"",VLOOKUP(AL368,'ESO zone constants'!$D$3:$H$4953,5,FALSE),""),"")</f>
        <v/>
      </c>
      <c r="AM368" s="44"/>
      <c r="AN368" s="43"/>
      <c r="AO368" s="43"/>
      <c r="AP368" s="3" t="str">
        <f>IF(AND(G368&lt;&gt;"LIBSETS_SETTYPE_BATTLEGROUND",G368&lt;&gt;"LIBSETS_SETTYPE_SPECIAL"),IF(AQ368&lt;&gt;"",VLOOKUP(AQ368,'ESO zone constants'!$D$3:$H$4953,5,FALSE),""),"")</f>
        <v/>
      </c>
      <c r="AR368" s="44"/>
      <c r="AS368" s="43"/>
      <c r="AT368" s="43"/>
      <c r="AU368" s="3" t="str">
        <f>IF(AND(G368&lt;&gt;"LIBSETS_SETTYPE_BATTLEGROUND",G368&lt;&gt;"LIBSETS_SETTYPE_SPECIAL"),IF(AV368&lt;&gt;"",VLOOKUP(AV368,'ESO zone constants'!$D$3:$H$4953,5,FALSE),""),"")</f>
        <v/>
      </c>
      <c r="AW368" s="44"/>
      <c r="AX368" s="43"/>
      <c r="AY368" s="43"/>
      <c r="AZ368" s="83" t="s">
        <v>2667</v>
      </c>
      <c r="BA368" s="83"/>
      <c r="BB368" s="83"/>
      <c r="BC368" s="21" t="str">
        <f>IF(A368="???","--","")&amp;IF(F368&lt;&gt;"Not in the game (anymore)",IF(A368&lt;&gt;"",CONCATENATE("[",A368,"] = {wayshrines={")&amp;IF(K368&lt;&gt;"",CONCATENATE(K368,","),"")&amp;IF(L368&lt;&gt;"",CONCATENATE(L368,","),"")&amp;IF(M368&lt;&gt;"",CONCATENATE(M368,","),"")&amp;CONCATENATE("}")&amp;IF(VALUE(N368)&gt;0,CONCATENATE(", traitsNeeded=",N368),"")&amp;CONCATENATE(", dlcId=",IF(T368&lt;&gt;"",T368,"DLC_BASE_GAME")),""),"")</f>
        <v>[421] = {wayshrines={-1,-1,-1,}, dlcId=DLC_BASE_GAME</v>
      </c>
      <c r="BD368" s="21" t="str">
        <f>IF(F368&lt;&gt;"Not in the game (anymore)",IF(A368&lt;&gt;"",IF(Q368&lt;&gt;"",CONCATENATE(", zoneIds={",Q368),"")&amp;IF(Z368&lt;&gt;"",CONCATENATE(",",Z368),"")&amp;IF(AF368&lt;&gt;"",CONCATENATE(",",AF368),"")&amp;IF(AK368&lt;&gt;"",CONCATENATE(",",AK368),"")&amp;IF(AP368&lt;&gt;"",CONCATENATE(",",AP368),"")&amp;IF(AU368&lt;&gt;"",CONCATENATE(",",AU368),"")&amp;IF(Q368&lt;&gt;"",CONCATENATE("}",""),"")&amp;IF(OR(I368="true",I368="false",I368&lt;&gt;""), CONCATENATE(", veteran=", I368), ""),""),"")</f>
        <v>, zoneIds={181}, veteran=false</v>
      </c>
      <c r="BE368" s="21" t="str">
        <f>IF(A368&lt;&gt;"",IF(F368&lt;&gt;"Not in the game (anymore)",IF(A368&lt;&gt;"",", setType="&amp;G368,"")&amp;IF(J368="true",", multiTrialSet=true",""),"")
&amp; IF(AND(H368&lt;&gt;"",ISNUMBER(H368)),", undauntedChestId=" &amp; H368,""),"")</f>
        <v>, setType=LIBSETS_SETTYPE_CYRODIIL</v>
      </c>
      <c r="BF368" s="21" t="str">
        <f>IF(A368&lt;&gt;"",IF(F368&lt;&gt;"Not in the game (anymore)",IF(AZ368&lt;&gt;"",", isProcSetAllowedInPvP="&amp; AZ368,"")
&amp; IF(F368&lt;&gt;"Not in the game (anymore)",
  IF(V368&lt;&gt;"",", dropMechanic={"&amp;V368&amp;IF(AB368&lt;&gt;"",","&amp;AB368,"")&amp;IF(AH368&lt;&gt;"",","&amp;AH368,"")&amp;IF(AM368&lt;&gt;"",","&amp;AM368,"")&amp;IF(AR368&lt;&gt;"",","&amp;AR368,"")&amp;IF(AW368&lt;&gt;"",","&amp;AW368,"")&amp;"}"
     &amp;IF(OR(W368&lt;&gt;"",AC368&lt;&gt;"",AI368&lt;&gt;"",AN368&lt;&gt;"",AS368&lt;&gt;"",AX368&lt;&gt;"",X368&lt;&gt;"",AD368&lt;&gt;"",AJ368&lt;&gt;"",AO368&lt;&gt;"",AT368&lt;&gt;"",AY368&lt;&gt;""),", dropMechanicDropLocationNames={"
        &amp; IF(OR(W368&lt;&gt;"",AC368&lt;&gt;"",AI368&lt;&gt;"",AN368&lt;&gt;"",AS368&lt;&gt;"",AX368&lt;&gt;""),"['en']={"&amp;IF(W368&lt;&gt;"","'"&amp;W368&amp;"',","'',")&amp;IF(AC368&lt;&gt;"","'"&amp;AC368&amp;"',","'',")&amp;IF(AI368&lt;&gt;"","'"&amp;AI368&amp;"',","'',")&amp;IF(AN368&lt;&gt;"","'"&amp;AN368&amp;"',","'',")&amp;IF(AS368&lt;&gt;"","'"&amp;AS368&amp;"',","'',")&amp;IF(AX368&lt;&gt;"","'"&amp;AX368&amp;"',","'',")&amp;"},","")
        &amp; IF(OR(X368&lt;&gt;"",AD368&lt;&gt;"",AJ368&lt;&gt;"",AO368&lt;&gt;"",AT368&lt;&gt;"",AY368&lt;&gt;""),"['de']={"&amp;IF(X368&lt;&gt;"","'"&amp;X368&amp;"',","'',")&amp;IF(AD368&lt;&gt;"","'"&amp;AD368&amp;"',","'',")&amp;IF(AJ368&lt;&gt;"","'"&amp;AJ368&amp;"',","'',")&amp;IF(AO368&lt;&gt;"","'"&amp;AO368&amp;"',","'',")&amp;IF(AT368&lt;&gt;"","'"&amp;AT368&amp;"',","'',")&amp;IF(AY368&lt;&gt;"","'"&amp;AY368&amp;"',","'',")&amp;"},","")
     &amp; "}",""),"")),""),"")</f>
        <v>, dropMechanic={LIBSETS_DROP_MECHANIC_MAIL_PVP_REWARDS_FOR_THE_WORTHY}</v>
      </c>
      <c r="BG368" s="21" t="str">
        <f>IF(A368&lt;&gt;"",IF(F368&lt;&gt;"Not in the game (anymore)",
IF(OR(BA368&lt;&gt;"",BB368&lt;&gt;""),", addTooltip={" &amp; IF(BA368&lt;&gt;"","['en']='"&amp; BA368 &amp; "',","")  &amp; IF(AND(BA368&lt;&gt;"",BA368&lt;&gt;BB368), IF(BB368&lt;&gt;"","['de']='"&amp; BB368 &amp; "',",""),"") &amp; "},","")
&amp; "},"
&amp; IF(C368&lt;&gt;"",CONCATENATE(" --",C368," / ",B368,"   [",IF(R368&lt;&gt;"",R368,""),IF(AA368&lt;&gt;"",", "&amp;AA368,""),IF(AG368&lt;&gt;"",", "&amp;AG368,""),IF(AL368&lt;&gt;"",", "&amp;AL368,""),IF(AQ368&lt;&gt;"",", "&amp;AQ368,""),IF(AV368&lt;&gt;"",", "&amp;AV368,""),"]")),""),"")</f>
        <v>}, --Steadfast Hero / Standhafter Held   [Cyrodiil]</v>
      </c>
    </row>
    <row r="369" spans="1:59" x14ac:dyDescent="0.25">
      <c r="A369" s="12">
        <v>422</v>
      </c>
      <c r="B369" t="s">
        <v>1310</v>
      </c>
      <c r="C369" t="s">
        <v>1311</v>
      </c>
      <c r="D369" s="3">
        <f>A369</f>
        <v>422</v>
      </c>
      <c r="E369" s="42"/>
      <c r="G369" s="8" t="s">
        <v>1475</v>
      </c>
      <c r="I369" t="s">
        <v>91</v>
      </c>
      <c r="J369" t="s">
        <v>91</v>
      </c>
      <c r="K369">
        <v>-1</v>
      </c>
      <c r="L369">
        <v>-1</v>
      </c>
      <c r="M369">
        <v>-1</v>
      </c>
      <c r="O369" s="65" t="s">
        <v>125</v>
      </c>
      <c r="Q369" s="3">
        <f>IF(AND(G369&lt;&gt;"LIBSETS_SETTYPE_BATTLEGROUND",G369&lt;&gt;"LIBSETS_SETTYPE_SPECIAL"), IF(R369&lt;&gt;"",VLOOKUP(R369,'ESO zone constants'!$D$3:$H$10001,5,FALSE),""),"")</f>
        <v>181</v>
      </c>
      <c r="R369" t="str">
        <f>IF(AND(O369&lt;&gt;"",NOT(ISERROR(O369))),O369,
IF(AND(P369&lt;&gt;"",ISNUMBER(P369),P369&gt;0,NOT(ISNA(P369))),VLOOKUP(P369,'ESO zone constants'!$A$3:$D$9999,4,FALSE),
IF(AND(K369&lt;&gt;"",K369&gt;0,NOT(ISERROR(K369))),VLOOKUP(K369,'ESO dumped WayshrineInfo'!$K$3:$N$9994,4,FALSE),"")))</f>
        <v>Cyrodiil</v>
      </c>
      <c r="T369" s="19" t="str">
        <f>IF(AND(S369&lt;&gt;"",NOT(ISERROR(S369))),S369,IF(Q369&lt;&gt;"",IF(NOT(ISERROR(VLOOKUP(Q369,'ESO Dungeon constants'!$D$3:$H$9999,5,FALSE))),VLOOKUP(Q369,'ESO Dungeon constants'!$D$3:$I$9999,6,FALSE),VLOOKUP(Q369,'ESO zone constants'!$H$3:$K$9987,4,FALSE)),""))</f>
        <v>DLC_BASE_GAME</v>
      </c>
      <c r="U369" s="3" t="str">
        <f>IF(T369&lt;&gt;"",VLOOKUP(T369,'LibSets constants'!$B$4:$C$1003,2,FALSE),"")</f>
        <v>Included in base game</v>
      </c>
      <c r="V369" s="33" t="s">
        <v>1541</v>
      </c>
      <c r="Y369" s="65"/>
      <c r="Z369" s="3" t="str">
        <f>IF(AND(G369&lt;&gt;"LIBSETS_SETTYPE_BATTLEGROUND",G369&lt;&gt;"LIBSETS_SETTYPE_SPECIAL"),
IF(AND(Y369&lt;&gt;"",ISNUMBER(Y369),NOT(ISNA(Y369))),Y369,
   IF(AND(L369&lt;&gt;"",ISNUMBER(L369),L369&gt;0,NOT(ISNA(L369))),VLOOKUP(L369,'ESO dumped WayshrineInfo'!$K$3:$L$9994,2,FALSE),"")
),"")</f>
        <v/>
      </c>
      <c r="AA369" t="str">
        <f>IF(AND(Z369&lt;&gt;"",ISNUMBER(Z369),NOT(ISNA(Z369))),VLOOKUP(Z369,'ESO zone constants'!$A$3:$D$9999,4,FALSE),"")</f>
        <v/>
      </c>
      <c r="AC369" s="3" t="str">
        <f>IF(AB369&lt;&gt;"",IF(AB369&lt;&gt;"LIBSETS_DROP_MECHANIC_MONSTER_NAME",VLOOKUP(AB369,'LibSets constants'!$I$4:$L$1003,3,FALSE),""),"")</f>
        <v/>
      </c>
      <c r="AD369" s="3" t="str">
        <f>IF(AB369&lt;&gt;"",IF(AB369&lt;&gt;"LIBSETS_DROP_MECHANIC_MONSTER_NAME",VLOOKUP(AB369,'LibSets constants'!$I$4:$L$1003,4,FALSE),""),"")</f>
        <v/>
      </c>
      <c r="AF369" s="3" t="str">
        <f>IF(AND(G369&lt;&gt;"LIBSETS_SETTYPE_BATTLEGROUND",G369&lt;&gt;"LIBSETS_SETTYPE_SPECIAL"),
IF(AND(AE369&lt;&gt;"",ISNUMBER(AE369),NOT(ISNA(AE369))),AE369,
   IF(AND(M369&lt;&gt;"",ISNUMBER(M369),M369&gt;0,NOT(ISNA(M369))),VLOOKUP(M369,'ESO dumped WayshrineInfo'!$K$3:$L$9994,2,FALSE),"")
),"")</f>
        <v/>
      </c>
      <c r="AG369" t="str">
        <f>IF(AND(AF369&lt;&gt;"",ISNUMBER(AF369),NOT(ISNA(AF369))),VLOOKUP(AF369,'ESO zone constants'!$A$3:$D$9999,4,FALSE),"")</f>
        <v/>
      </c>
      <c r="AH369" s="44"/>
      <c r="AK369" s="3" t="str">
        <f>IF(AND(G369&lt;&gt;"LIBSETS_SETTYPE_BATTLEGROUND",G369&lt;&gt;"LIBSETS_SETTYPE_SPECIAL"),IF(AL369&lt;&gt;"",VLOOKUP(AL369,'ESO zone constants'!$D$3:$H$4953,5,FALSE),""),"")</f>
        <v/>
      </c>
      <c r="AM369" s="44"/>
      <c r="AP369" s="3" t="str">
        <f>IF(AND(G369&lt;&gt;"LIBSETS_SETTYPE_BATTLEGROUND",G369&lt;&gt;"LIBSETS_SETTYPE_SPECIAL"),IF(AQ369&lt;&gt;"",VLOOKUP(AQ369,'ESO zone constants'!$D$3:$H$4953,5,FALSE),""),"")</f>
        <v/>
      </c>
      <c r="AR369" s="44"/>
      <c r="AU369" s="3" t="str">
        <f>IF(AND(G369&lt;&gt;"LIBSETS_SETTYPE_BATTLEGROUND",G369&lt;&gt;"LIBSETS_SETTYPE_SPECIAL"),IF(AV369&lt;&gt;"",VLOOKUP(AV369,'ESO zone constants'!$D$3:$H$4953,5,FALSE),""),"")</f>
        <v/>
      </c>
      <c r="AW369" s="44"/>
      <c r="AZ369" s="83" t="s">
        <v>2667</v>
      </c>
      <c r="BA369" s="83"/>
      <c r="BB369" s="83"/>
      <c r="BC369" s="21" t="str">
        <f>IF(A369="???","--","")&amp;IF(F369&lt;&gt;"Not in the game (anymore)",IF(A369&lt;&gt;"",CONCATENATE("[",A369,"] = {wayshrines={")&amp;IF(K369&lt;&gt;"",CONCATENATE(K369,","),"")&amp;IF(L369&lt;&gt;"",CONCATENATE(L369,","),"")&amp;IF(M369&lt;&gt;"",CONCATENATE(M369,","),"")&amp;CONCATENATE("}")&amp;IF(VALUE(N369)&gt;0,CONCATENATE(", traitsNeeded=",N369),"")&amp;CONCATENATE(", dlcId=",IF(T369&lt;&gt;"",T369,"DLC_BASE_GAME")),""),"")</f>
        <v>[422] = {wayshrines={-1,-1,-1,}, dlcId=DLC_BASE_GAME</v>
      </c>
      <c r="BD369" s="21" t="str">
        <f>IF(F369&lt;&gt;"Not in the game (anymore)",IF(A369&lt;&gt;"",IF(Q369&lt;&gt;"",CONCATENATE(", zoneIds={",Q369),"")&amp;IF(Z369&lt;&gt;"",CONCATENATE(",",Z369),"")&amp;IF(AF369&lt;&gt;"",CONCATENATE(",",AF369),"")&amp;IF(AK369&lt;&gt;"",CONCATENATE(",",AK369),"")&amp;IF(AP369&lt;&gt;"",CONCATENATE(",",AP369),"")&amp;IF(AU369&lt;&gt;"",CONCATENATE(",",AU369),"")&amp;IF(Q369&lt;&gt;"",CONCATENATE("}",""),"")&amp;IF(OR(I369="true",I369="false",I369&lt;&gt;""), CONCATENATE(", veteran=", I369), ""),""),"")</f>
        <v>, zoneIds={181}, veteran=false</v>
      </c>
      <c r="BE369" s="21" t="str">
        <f>IF(A369&lt;&gt;"",IF(F369&lt;&gt;"Not in the game (anymore)",IF(A369&lt;&gt;"",", setType="&amp;G369,"")&amp;IF(J369="true",", multiTrialSet=true",""),"")
&amp; IF(AND(H369&lt;&gt;"",ISNUMBER(H369)),", undauntedChestId=" &amp; H369,""),"")</f>
        <v>, setType=LIBSETS_SETTYPE_CYRODIIL</v>
      </c>
      <c r="BF369" s="21" t="str">
        <f>IF(A369&lt;&gt;"",IF(F369&lt;&gt;"Not in the game (anymore)",IF(AZ369&lt;&gt;"",", isProcSetAllowedInPvP="&amp; AZ369,"")
&amp; IF(F369&lt;&gt;"Not in the game (anymore)",
  IF(V369&lt;&gt;"",", dropMechanic={"&amp;V369&amp;IF(AB369&lt;&gt;"",","&amp;AB369,"")&amp;IF(AH369&lt;&gt;"",","&amp;AH369,"")&amp;IF(AM369&lt;&gt;"",","&amp;AM369,"")&amp;IF(AR369&lt;&gt;"",","&amp;AR369,"")&amp;IF(AW369&lt;&gt;"",","&amp;AW369,"")&amp;"}"
     &amp;IF(OR(W369&lt;&gt;"",AC369&lt;&gt;"",AI369&lt;&gt;"",AN369&lt;&gt;"",AS369&lt;&gt;"",AX369&lt;&gt;"",X369&lt;&gt;"",AD369&lt;&gt;"",AJ369&lt;&gt;"",AO369&lt;&gt;"",AT369&lt;&gt;"",AY369&lt;&gt;""),", dropMechanicDropLocationNames={"
        &amp; IF(OR(W369&lt;&gt;"",AC369&lt;&gt;"",AI369&lt;&gt;"",AN369&lt;&gt;"",AS369&lt;&gt;"",AX369&lt;&gt;""),"['en']={"&amp;IF(W369&lt;&gt;"","'"&amp;W369&amp;"',","'',")&amp;IF(AC369&lt;&gt;"","'"&amp;AC369&amp;"',","'',")&amp;IF(AI369&lt;&gt;"","'"&amp;AI369&amp;"',","'',")&amp;IF(AN369&lt;&gt;"","'"&amp;AN369&amp;"',","'',")&amp;IF(AS369&lt;&gt;"","'"&amp;AS369&amp;"',","'',")&amp;IF(AX369&lt;&gt;"","'"&amp;AX369&amp;"',","'',")&amp;"},","")
        &amp; IF(OR(X369&lt;&gt;"",AD369&lt;&gt;"",AJ369&lt;&gt;"",AO369&lt;&gt;"",AT369&lt;&gt;"",AY369&lt;&gt;""),"['de']={"&amp;IF(X369&lt;&gt;"","'"&amp;X369&amp;"',","'',")&amp;IF(AD369&lt;&gt;"","'"&amp;AD369&amp;"',","'',")&amp;IF(AJ369&lt;&gt;"","'"&amp;AJ369&amp;"',","'',")&amp;IF(AO369&lt;&gt;"","'"&amp;AO369&amp;"',","'',")&amp;IF(AT369&lt;&gt;"","'"&amp;AT369&amp;"',","'',")&amp;IF(AY369&lt;&gt;"","'"&amp;AY369&amp;"',","'',")&amp;"},","")
     &amp; "}",""),"")),""),"")</f>
        <v>, dropMechanic={LIBSETS_DROP_MECHANIC_MAIL_PVP_REWARDS_FOR_THE_WORTHY}</v>
      </c>
      <c r="BG369" s="21" t="str">
        <f>IF(A369&lt;&gt;"",IF(F369&lt;&gt;"Not in the game (anymore)",
IF(OR(BA369&lt;&gt;"",BB369&lt;&gt;""),", addTooltip={" &amp; IF(BA369&lt;&gt;"","['en']='"&amp; BA369 &amp; "',","")  &amp; IF(AND(BA369&lt;&gt;"",BA369&lt;&gt;BB369), IF(BB369&lt;&gt;"","['de']='"&amp; BB369 &amp; "',",""),"") &amp; "},","")
&amp; "},"
&amp; IF(C369&lt;&gt;"",CONCATENATE(" --",C369," / ",B369,"   [",IF(R369&lt;&gt;"",R369,""),IF(AA369&lt;&gt;"",", "&amp;AA369,""),IF(AG369&lt;&gt;"",", "&amp;AG369,""),IF(AL369&lt;&gt;"",", "&amp;AL369,""),IF(AQ369&lt;&gt;"",", "&amp;AQ369,""),IF(AV369&lt;&gt;"",", "&amp;AV369,""),"]")),""),"")</f>
        <v>}, --Battalion Defender / Bataillonsverteidiger   [Cyrodiil]</v>
      </c>
    </row>
    <row r="370" spans="1:59" x14ac:dyDescent="0.25">
      <c r="A370" s="12">
        <v>423</v>
      </c>
      <c r="B370" t="s">
        <v>1312</v>
      </c>
      <c r="C370" t="s">
        <v>1313</v>
      </c>
      <c r="D370" s="3">
        <f>A370</f>
        <v>423</v>
      </c>
      <c r="G370" s="8" t="s">
        <v>1472</v>
      </c>
      <c r="I370" t="s">
        <v>92</v>
      </c>
      <c r="J370" t="s">
        <v>91</v>
      </c>
      <c r="K370">
        <v>378</v>
      </c>
      <c r="L370">
        <v>378</v>
      </c>
      <c r="M370">
        <v>378</v>
      </c>
      <c r="O370" s="65" t="s">
        <v>721</v>
      </c>
      <c r="Q370" s="3">
        <f>IF(AND(G370&lt;&gt;"LIBSETS_SETTYPE_BATTLEGROUND",G370&lt;&gt;"LIBSETS_SETTYPE_SPECIAL"), IF(R370&lt;&gt;"",VLOOKUP(R370,'ESO zone constants'!$D$3:$H$10001,5,FALSE),""),"")</f>
        <v>1082</v>
      </c>
      <c r="R370" t="str">
        <f>IF(AND(O370&lt;&gt;"",NOT(ISERROR(O370))),O370,
IF(AND(P370&lt;&gt;"",ISNUMBER(P370),P370&gt;0,NOT(ISNA(P370))),VLOOKUP(P370,'ESO zone constants'!$A$3:$D$9999,4,FALSE),
IF(AND(K370&lt;&gt;"",K370&gt;0,NOT(ISERROR(K370))),VLOOKUP(K370,'ESO dumped WayshrineInfo'!$K$3:$N$9994,4,FALSE),"")))</f>
        <v>Blackrose Prison</v>
      </c>
      <c r="T370" s="19" t="str">
        <f>IF(AND(S370&lt;&gt;"",NOT(ISERROR(S370))),S370,IF(Q370&lt;&gt;"",IF(NOT(ISERROR(VLOOKUP(Q370,'ESO Dungeon constants'!$D$3:$H$9999,5,FALSE))),VLOOKUP(Q370,'ESO Dungeon constants'!$D$3:$I$9999,6,FALSE),VLOOKUP(Q370,'ESO zone constants'!$H$3:$K$9987,4,FALSE)),""))</f>
        <v>DLC_BASE_GAME</v>
      </c>
      <c r="U370" s="3" t="str">
        <f>IF(T370&lt;&gt;"",VLOOKUP(T370,'LibSets constants'!$B$4:$C$1003,2,FALSE),"")</f>
        <v>Included in base game</v>
      </c>
      <c r="V370" s="33" t="s">
        <v>1556</v>
      </c>
      <c r="Y370" s="65"/>
      <c r="Z370" s="3">
        <f>IF(AND(G370&lt;&gt;"LIBSETS_SETTYPE_BATTLEGROUND",G370&lt;&gt;"LIBSETS_SETTYPE_SPECIAL"),
IF(AND(Y370&lt;&gt;"",ISNUMBER(Y370),NOT(ISNA(Y370))),Y370,
   IF(AND(L370&lt;&gt;"",ISNUMBER(L370),L370&gt;0,NOT(ISNA(L370))),VLOOKUP(L370,'ESO dumped WayshrineInfo'!$K$3:$L$9994,2,FALSE),"")
),"")</f>
        <v>726</v>
      </c>
      <c r="AA370" t="str">
        <f>IF(AND(Z370&lt;&gt;"",ISNUMBER(Z370),NOT(ISNA(Z370))),VLOOKUP(Z370,'ESO zone constants'!$A$3:$D$9999,4,FALSE),"")</f>
        <v>Murkmire</v>
      </c>
      <c r="AB370" s="33" t="s">
        <v>1556</v>
      </c>
      <c r="AC370" s="43" t="str">
        <f>IF(AB370&lt;&gt;"",IF(AB370&lt;&gt;"LIBSETS_DROP_MECHANIC_MONSTER_NAME",VLOOKUP(AB370,'LibSets constants'!$I$4:$L$1003,3,FALSE),""),"")</f>
        <v>Arena stage chest</v>
      </c>
      <c r="AD370" s="43" t="str">
        <f>IF(AB370&lt;&gt;"",IF(AB370&lt;&gt;"LIBSETS_DROP_MECHANIC_MONSTER_NAME",VLOOKUP(AB370,'LibSets constants'!$I$4:$L$1003,4,FALSE),""),"")</f>
        <v>Arena-Phasen Schatztruhe</v>
      </c>
      <c r="AE370" s="43"/>
      <c r="AF370" s="3">
        <f>IF(AND(G370&lt;&gt;"LIBSETS_SETTYPE_BATTLEGROUND",G370&lt;&gt;"LIBSETS_SETTYPE_SPECIAL"),
IF(AND(AE370&lt;&gt;"",ISNUMBER(AE370),NOT(ISNA(AE370))),AE370,
   IF(AND(M370&lt;&gt;"",ISNUMBER(M370),M370&gt;0,NOT(ISNA(M370))),VLOOKUP(M370,'ESO dumped WayshrineInfo'!$K$3:$L$9994,2,FALSE),"")
),"")</f>
        <v>726</v>
      </c>
      <c r="AG370" t="str">
        <f>IF(AND(AF370&lt;&gt;"",ISNUMBER(AF370),NOT(ISNA(AF370))),VLOOKUP(AF370,'ESO zone constants'!$A$3:$D$9999,4,FALSE),"")</f>
        <v>Murkmire</v>
      </c>
      <c r="AH370" s="44"/>
      <c r="AI370" s="43"/>
      <c r="AJ370" s="43"/>
      <c r="AK370" s="3" t="str">
        <f>IF(AND(G370&lt;&gt;"LIBSETS_SETTYPE_BATTLEGROUND",G370&lt;&gt;"LIBSETS_SETTYPE_SPECIAL"),IF(AL370&lt;&gt;"",VLOOKUP(AL370,'ESO zone constants'!$D$3:$H$4953,5,FALSE),""),"")</f>
        <v/>
      </c>
      <c r="AM370" s="44"/>
      <c r="AN370" s="43"/>
      <c r="AO370" s="43"/>
      <c r="AP370" s="3" t="str">
        <f>IF(AND(G370&lt;&gt;"LIBSETS_SETTYPE_BATTLEGROUND",G370&lt;&gt;"LIBSETS_SETTYPE_SPECIAL"),IF(AQ370&lt;&gt;"",VLOOKUP(AQ370,'ESO zone constants'!$D$3:$H$4953,5,FALSE),""),"")</f>
        <v/>
      </c>
      <c r="AR370" s="44"/>
      <c r="AS370" s="43"/>
      <c r="AT370" s="43"/>
      <c r="AU370" s="3" t="str">
        <f>IF(AND(G370&lt;&gt;"LIBSETS_SETTYPE_BATTLEGROUND",G370&lt;&gt;"LIBSETS_SETTYPE_SPECIAL"),IF(AV370&lt;&gt;"",VLOOKUP(AV370,'ESO zone constants'!$D$3:$H$4953,5,FALSE),""),"")</f>
        <v/>
      </c>
      <c r="AW370" s="44"/>
      <c r="AX370" s="43"/>
      <c r="AY370" s="43"/>
      <c r="AZ370" s="83" t="s">
        <v>2667</v>
      </c>
      <c r="BA370" s="83"/>
      <c r="BB370" s="83"/>
      <c r="BC370" s="21" t="str">
        <f>IF(A370="???","--","")&amp;IF(F370&lt;&gt;"Not in the game (anymore)",IF(A370&lt;&gt;"",CONCATENATE("[",A370,"] = {wayshrines={")&amp;IF(K370&lt;&gt;"",CONCATENATE(K370,","),"")&amp;IF(L370&lt;&gt;"",CONCATENATE(L370,","),"")&amp;IF(M370&lt;&gt;"",CONCATENATE(M370,","),"")&amp;CONCATENATE("}")&amp;IF(VALUE(N370)&gt;0,CONCATENATE(", traitsNeeded=",N370),"")&amp;CONCATENATE(", dlcId=",IF(T370&lt;&gt;"",T370,"DLC_BASE_GAME")),""),"")</f>
        <v>[423] = {wayshrines={378,378,378,}, dlcId=DLC_BASE_GAME</v>
      </c>
      <c r="BD370" s="21" t="str">
        <f>IF(F370&lt;&gt;"Not in the game (anymore)",IF(A370&lt;&gt;"",IF(Q370&lt;&gt;"",CONCATENATE(", zoneIds={",Q370),"")&amp;IF(Z370&lt;&gt;"",CONCATENATE(",",Z370),"")&amp;IF(AF370&lt;&gt;"",CONCATENATE(",",AF370),"")&amp;IF(AK370&lt;&gt;"",CONCATENATE(",",AK370),"")&amp;IF(AP370&lt;&gt;"",CONCATENATE(",",AP370),"")&amp;IF(AU370&lt;&gt;"",CONCATENATE(",",AU370),"")&amp;IF(Q370&lt;&gt;"",CONCATENATE("}",""),"")&amp;IF(OR(I370="true",I370="false",I370&lt;&gt;""), CONCATENATE(", veteran=", I370), ""),""),"")</f>
        <v>, zoneIds={1082,726,726}, veteran=true</v>
      </c>
      <c r="BE370" s="21" t="str">
        <f>IF(A370&lt;&gt;"",IF(F370&lt;&gt;"Not in the game (anymore)",IF(A370&lt;&gt;"",", setType="&amp;G370,"")&amp;IF(J370="true",", multiTrialSet=true",""),"")
&amp; IF(AND(H370&lt;&gt;"",ISNUMBER(H370)),", undauntedChestId=" &amp; H370,""),"")</f>
        <v>, setType=LIBSETS_SETTYPE_ARENA</v>
      </c>
      <c r="BF370" s="21" t="str">
        <f>IF(A370&lt;&gt;"",IF(F370&lt;&gt;"Not in the game (anymore)",IF(AZ370&lt;&gt;"",", isProcSetAllowedInPvP="&amp; AZ370,"")
&amp; IF(F370&lt;&gt;"Not in the game (anymore)",
  IF(V370&lt;&gt;"",", dropMechanic={"&amp;V370&amp;IF(AB370&lt;&gt;"",","&amp;AB370,"")&amp;IF(AH370&lt;&gt;"",","&amp;AH370,"")&amp;IF(AM370&lt;&gt;"",","&amp;AM370,"")&amp;IF(AR370&lt;&gt;"",","&amp;AR370,"")&amp;IF(AW370&lt;&gt;"",","&amp;AW370,"")&amp;"}"
     &amp;IF(OR(W370&lt;&gt;"",AC370&lt;&gt;"",AI370&lt;&gt;"",AN370&lt;&gt;"",AS370&lt;&gt;"",AX370&lt;&gt;"",X370&lt;&gt;"",AD370&lt;&gt;"",AJ370&lt;&gt;"",AO370&lt;&gt;"",AT370&lt;&gt;"",AY370&lt;&gt;""),", dropMechanicDropLocationNames={"
        &amp; IF(OR(W370&lt;&gt;"",AC370&lt;&gt;"",AI370&lt;&gt;"",AN370&lt;&gt;"",AS370&lt;&gt;"",AX370&lt;&gt;""),"['en']={"&amp;IF(W370&lt;&gt;"","'"&amp;W370&amp;"',","'',")&amp;IF(AC370&lt;&gt;"","'"&amp;AC370&amp;"',","'',")&amp;IF(AI370&lt;&gt;"","'"&amp;AI370&amp;"',","'',")&amp;IF(AN370&lt;&gt;"","'"&amp;AN370&amp;"',","'',")&amp;IF(AS370&lt;&gt;"","'"&amp;AS370&amp;"',","'',")&amp;IF(AX370&lt;&gt;"","'"&amp;AX370&amp;"',","'',")&amp;"},","")
        &amp; IF(OR(X370&lt;&gt;"",AD370&lt;&gt;"",AJ370&lt;&gt;"",AO370&lt;&gt;"",AT370&lt;&gt;"",AY370&lt;&gt;""),"['de']={"&amp;IF(X370&lt;&gt;"","'"&amp;X370&amp;"',","'',")&amp;IF(AD370&lt;&gt;"","'"&amp;AD370&amp;"',","'',")&amp;IF(AJ370&lt;&gt;"","'"&amp;AJ370&amp;"',","'',")&amp;IF(AO370&lt;&gt;"","'"&amp;AO370&amp;"',","'',")&amp;IF(AT370&lt;&gt;"","'"&amp;AT370&amp;"',","'',")&amp;IF(AY370&lt;&gt;"","'"&amp;AY370&amp;"',","'',")&amp;"},","")
     &amp; "}",""),"")),""),"")</f>
        <v>, dropMechanic={LIBSETS_DROP_MECHANIC_ARENA_STAGE_CHEST,LIBSETS_DROP_MECHANIC_ARENA_STAGE_CHEST}, dropMechanicDropLocationNames={['en']={'','Arena stage chest','','','','',},['de']={'','Arena-Phasen Schatztruhe','','','','',},}</v>
      </c>
      <c r="BG370" s="21" t="str">
        <f>IF(A370&lt;&gt;"",IF(F370&lt;&gt;"Not in the game (anymore)",
IF(OR(BA370&lt;&gt;"",BB370&lt;&gt;""),", addTooltip={" &amp; IF(BA370&lt;&gt;"","['en']='"&amp; BA370 &amp; "',","")  &amp; IF(AND(BA370&lt;&gt;"",BA370&lt;&gt;BB370), IF(BB370&lt;&gt;"","['de']='"&amp; BB370 &amp; "',",""),"") &amp; "},","")
&amp; "},"
&amp; IF(C370&lt;&gt;"",CONCATENATE(" --",C370," / ",B370,"   [",IF(R370&lt;&gt;"",R370,""),IF(AA370&lt;&gt;"",", "&amp;AA370,""),IF(AG370&lt;&gt;"",", "&amp;AG370,""),IF(AL370&lt;&gt;"",", "&amp;AL370,""),IF(AQ370&lt;&gt;"",", "&amp;AQ370,""),IF(AV370&lt;&gt;"",", "&amp;AV370,""),"]")),""),"")</f>
        <v>}, --Perfect Gallant Charge / Perfekter galanter Ansturm   [Blackrose Prison, Murkmire, Murkmire]</v>
      </c>
    </row>
    <row r="371" spans="1:59" x14ac:dyDescent="0.25">
      <c r="A371" s="12">
        <v>424</v>
      </c>
      <c r="B371" t="s">
        <v>1314</v>
      </c>
      <c r="C371" t="s">
        <v>1315</v>
      </c>
      <c r="D371" s="3">
        <f>A371</f>
        <v>424</v>
      </c>
      <c r="G371" s="8" t="s">
        <v>1472</v>
      </c>
      <c r="I371" t="s">
        <v>92</v>
      </c>
      <c r="J371" t="s">
        <v>91</v>
      </c>
      <c r="K371">
        <v>378</v>
      </c>
      <c r="L371">
        <v>378</v>
      </c>
      <c r="M371">
        <v>378</v>
      </c>
      <c r="O371" s="65" t="s">
        <v>721</v>
      </c>
      <c r="Q371" s="3">
        <f>IF(AND(G371&lt;&gt;"LIBSETS_SETTYPE_BATTLEGROUND",G371&lt;&gt;"LIBSETS_SETTYPE_SPECIAL"), IF(R371&lt;&gt;"",VLOOKUP(R371,'ESO zone constants'!$D$3:$H$10001,5,FALSE),""),"")</f>
        <v>1082</v>
      </c>
      <c r="R371" t="str">
        <f>IF(AND(O371&lt;&gt;"",NOT(ISERROR(O371))),O371,
IF(AND(P371&lt;&gt;"",ISNUMBER(P371),P371&gt;0,NOT(ISNA(P371))),VLOOKUP(P371,'ESO zone constants'!$A$3:$D$9999,4,FALSE),
IF(AND(K371&lt;&gt;"",K371&gt;0,NOT(ISERROR(K371))),VLOOKUP(K371,'ESO dumped WayshrineInfo'!$K$3:$N$9994,4,FALSE),"")))</f>
        <v>Blackrose Prison</v>
      </c>
      <c r="T371" s="19" t="str">
        <f>IF(AND(S371&lt;&gt;"",NOT(ISERROR(S371))),S371,IF(Q371&lt;&gt;"",IF(NOT(ISERROR(VLOOKUP(Q371,'ESO Dungeon constants'!$D$3:$H$9999,5,FALSE))),VLOOKUP(Q371,'ESO Dungeon constants'!$D$3:$I$9999,6,FALSE),VLOOKUP(Q371,'ESO zone constants'!$H$3:$K$9987,4,FALSE)),""))</f>
        <v>DLC_BASE_GAME</v>
      </c>
      <c r="U371" s="3" t="str">
        <f>IF(T371&lt;&gt;"",VLOOKUP(T371,'LibSets constants'!$B$4:$C$1003,2,FALSE),"")</f>
        <v>Included in base game</v>
      </c>
      <c r="V371" s="33" t="s">
        <v>1556</v>
      </c>
      <c r="Y371" s="65"/>
      <c r="Z371" s="3">
        <f>IF(AND(G371&lt;&gt;"LIBSETS_SETTYPE_BATTLEGROUND",G371&lt;&gt;"LIBSETS_SETTYPE_SPECIAL"),
IF(AND(Y371&lt;&gt;"",ISNUMBER(Y371),NOT(ISNA(Y371))),Y371,
   IF(AND(L371&lt;&gt;"",ISNUMBER(L371),L371&gt;0,NOT(ISNA(L371))),VLOOKUP(L371,'ESO dumped WayshrineInfo'!$K$3:$L$9994,2,FALSE),"")
),"")</f>
        <v>726</v>
      </c>
      <c r="AA371" t="str">
        <f>IF(AND(Z371&lt;&gt;"",ISNUMBER(Z371),NOT(ISNA(Z371))),VLOOKUP(Z371,'ESO zone constants'!$A$3:$D$9999,4,FALSE),"")</f>
        <v>Murkmire</v>
      </c>
      <c r="AB371" s="33" t="s">
        <v>1556</v>
      </c>
      <c r="AC371" s="43" t="str">
        <f>IF(AB371&lt;&gt;"",IF(AB371&lt;&gt;"LIBSETS_DROP_MECHANIC_MONSTER_NAME",VLOOKUP(AB371,'LibSets constants'!$I$4:$L$1003,3,FALSE),""),"")</f>
        <v>Arena stage chest</v>
      </c>
      <c r="AD371" s="43" t="str">
        <f>IF(AB371&lt;&gt;"",IF(AB371&lt;&gt;"LIBSETS_DROP_MECHANIC_MONSTER_NAME",VLOOKUP(AB371,'LibSets constants'!$I$4:$L$1003,4,FALSE),""),"")</f>
        <v>Arena-Phasen Schatztruhe</v>
      </c>
      <c r="AE371" s="43"/>
      <c r="AF371" s="3">
        <f>IF(AND(G371&lt;&gt;"LIBSETS_SETTYPE_BATTLEGROUND",G371&lt;&gt;"LIBSETS_SETTYPE_SPECIAL"),
IF(AND(AE371&lt;&gt;"",ISNUMBER(AE371),NOT(ISNA(AE371))),AE371,
   IF(AND(M371&lt;&gt;"",ISNUMBER(M371),M371&gt;0,NOT(ISNA(M371))),VLOOKUP(M371,'ESO dumped WayshrineInfo'!$K$3:$L$9994,2,FALSE),"")
),"")</f>
        <v>726</v>
      </c>
      <c r="AG371" t="str">
        <f>IF(AND(AF371&lt;&gt;"",ISNUMBER(AF371),NOT(ISNA(AF371))),VLOOKUP(AF371,'ESO zone constants'!$A$3:$D$9999,4,FALSE),"")</f>
        <v>Murkmire</v>
      </c>
      <c r="AH371" s="44"/>
      <c r="AI371" s="43"/>
      <c r="AJ371" s="43"/>
      <c r="AK371" s="3" t="str">
        <f>IF(AND(G371&lt;&gt;"LIBSETS_SETTYPE_BATTLEGROUND",G371&lt;&gt;"LIBSETS_SETTYPE_SPECIAL"),IF(AL371&lt;&gt;"",VLOOKUP(AL371,'ESO zone constants'!$D$3:$H$4953,5,FALSE),""),"")</f>
        <v/>
      </c>
      <c r="AM371" s="44"/>
      <c r="AN371" s="43"/>
      <c r="AO371" s="43"/>
      <c r="AP371" s="3" t="str">
        <f>IF(AND(G371&lt;&gt;"LIBSETS_SETTYPE_BATTLEGROUND",G371&lt;&gt;"LIBSETS_SETTYPE_SPECIAL"),IF(AQ371&lt;&gt;"",VLOOKUP(AQ371,'ESO zone constants'!$D$3:$H$4953,5,FALSE),""),"")</f>
        <v/>
      </c>
      <c r="AR371" s="44"/>
      <c r="AS371" s="43"/>
      <c r="AT371" s="43"/>
      <c r="AU371" s="3" t="str">
        <f>IF(AND(G371&lt;&gt;"LIBSETS_SETTYPE_BATTLEGROUND",G371&lt;&gt;"LIBSETS_SETTYPE_SPECIAL"),IF(AV371&lt;&gt;"",VLOOKUP(AV371,'ESO zone constants'!$D$3:$H$4953,5,FALSE),""),"")</f>
        <v/>
      </c>
      <c r="AW371" s="44"/>
      <c r="AX371" s="43"/>
      <c r="AY371" s="43"/>
      <c r="AZ371" s="83" t="s">
        <v>2667</v>
      </c>
      <c r="BA371" s="83"/>
      <c r="BB371" s="83"/>
      <c r="BC371" s="21" t="str">
        <f>IF(A371="???","--","")&amp;IF(F371&lt;&gt;"Not in the game (anymore)",IF(A371&lt;&gt;"",CONCATENATE("[",A371,"] = {wayshrines={")&amp;IF(K371&lt;&gt;"",CONCATENATE(K371,","),"")&amp;IF(L371&lt;&gt;"",CONCATENATE(L371,","),"")&amp;IF(M371&lt;&gt;"",CONCATENATE(M371,","),"")&amp;CONCATENATE("}")&amp;IF(VALUE(N371)&gt;0,CONCATENATE(", traitsNeeded=",N371),"")&amp;CONCATENATE(", dlcId=",IF(T371&lt;&gt;"",T371,"DLC_BASE_GAME")),""),"")</f>
        <v>[424] = {wayshrines={378,378,378,}, dlcId=DLC_BASE_GAME</v>
      </c>
      <c r="BD371" s="21" t="str">
        <f>IF(F371&lt;&gt;"Not in the game (anymore)",IF(A371&lt;&gt;"",IF(Q371&lt;&gt;"",CONCATENATE(", zoneIds={",Q371),"")&amp;IF(Z371&lt;&gt;"",CONCATENATE(",",Z371),"")&amp;IF(AF371&lt;&gt;"",CONCATENATE(",",AF371),"")&amp;IF(AK371&lt;&gt;"",CONCATENATE(",",AK371),"")&amp;IF(AP371&lt;&gt;"",CONCATENATE(",",AP371),"")&amp;IF(AU371&lt;&gt;"",CONCATENATE(",",AU371),"")&amp;IF(Q371&lt;&gt;"",CONCATENATE("}",""),"")&amp;IF(OR(I371="true",I371="false",I371&lt;&gt;""), CONCATENATE(", veteran=", I371), ""),""),"")</f>
        <v>, zoneIds={1082,726,726}, veteran=true</v>
      </c>
      <c r="BE371" s="21" t="str">
        <f>IF(A371&lt;&gt;"",IF(F371&lt;&gt;"Not in the game (anymore)",IF(A371&lt;&gt;"",", setType="&amp;G371,"")&amp;IF(J371="true",", multiTrialSet=true",""),"")
&amp; IF(AND(H371&lt;&gt;"",ISNUMBER(H371)),", undauntedChestId=" &amp; H371,""),"")</f>
        <v>, setType=LIBSETS_SETTYPE_ARENA</v>
      </c>
      <c r="BF371" s="21" t="str">
        <f>IF(A371&lt;&gt;"",IF(F371&lt;&gt;"Not in the game (anymore)",IF(AZ371&lt;&gt;"",", isProcSetAllowedInPvP="&amp; AZ371,"")
&amp; IF(F371&lt;&gt;"Not in the game (anymore)",
  IF(V371&lt;&gt;"",", dropMechanic={"&amp;V371&amp;IF(AB371&lt;&gt;"",","&amp;AB371,"")&amp;IF(AH371&lt;&gt;"",","&amp;AH371,"")&amp;IF(AM371&lt;&gt;"",","&amp;AM371,"")&amp;IF(AR371&lt;&gt;"",","&amp;AR371,"")&amp;IF(AW371&lt;&gt;"",","&amp;AW371,"")&amp;"}"
     &amp;IF(OR(W371&lt;&gt;"",AC371&lt;&gt;"",AI371&lt;&gt;"",AN371&lt;&gt;"",AS371&lt;&gt;"",AX371&lt;&gt;"",X371&lt;&gt;"",AD371&lt;&gt;"",AJ371&lt;&gt;"",AO371&lt;&gt;"",AT371&lt;&gt;"",AY371&lt;&gt;""),", dropMechanicDropLocationNames={"
        &amp; IF(OR(W371&lt;&gt;"",AC371&lt;&gt;"",AI371&lt;&gt;"",AN371&lt;&gt;"",AS371&lt;&gt;"",AX371&lt;&gt;""),"['en']={"&amp;IF(W371&lt;&gt;"","'"&amp;W371&amp;"',","'',")&amp;IF(AC371&lt;&gt;"","'"&amp;AC371&amp;"',","'',")&amp;IF(AI371&lt;&gt;"","'"&amp;AI371&amp;"',","'',")&amp;IF(AN371&lt;&gt;"","'"&amp;AN371&amp;"',","'',")&amp;IF(AS371&lt;&gt;"","'"&amp;AS371&amp;"',","'',")&amp;IF(AX371&lt;&gt;"","'"&amp;AX371&amp;"',","'',")&amp;"},","")
        &amp; IF(OR(X371&lt;&gt;"",AD371&lt;&gt;"",AJ371&lt;&gt;"",AO371&lt;&gt;"",AT371&lt;&gt;"",AY371&lt;&gt;""),"['de']={"&amp;IF(X371&lt;&gt;"","'"&amp;X371&amp;"',","'',")&amp;IF(AD371&lt;&gt;"","'"&amp;AD371&amp;"',","'',")&amp;IF(AJ371&lt;&gt;"","'"&amp;AJ371&amp;"',","'',")&amp;IF(AO371&lt;&gt;"","'"&amp;AO371&amp;"',","'',")&amp;IF(AT371&lt;&gt;"","'"&amp;AT371&amp;"',","'',")&amp;IF(AY371&lt;&gt;"","'"&amp;AY371&amp;"',","'',")&amp;"},","")
     &amp; "}",""),"")),""),"")</f>
        <v>, dropMechanic={LIBSETS_DROP_MECHANIC_ARENA_STAGE_CHEST,LIBSETS_DROP_MECHANIC_ARENA_STAGE_CHEST}, dropMechanicDropLocationNames={['en']={'','Arena stage chest','','','','',},['de']={'','Arena-Phasen Schatztruhe','','','','',},}</v>
      </c>
      <c r="BG371" s="21" t="str">
        <f>IF(A371&lt;&gt;"",IF(F371&lt;&gt;"Not in the game (anymore)",
IF(OR(BA371&lt;&gt;"",BB371&lt;&gt;""),", addTooltip={" &amp; IF(BA371&lt;&gt;"","['en']='"&amp; BA371 &amp; "',","")  &amp; IF(AND(BA371&lt;&gt;"",BA371&lt;&gt;BB371), IF(BB371&lt;&gt;"","['de']='"&amp; BB371 &amp; "',",""),"") &amp; "},","")
&amp; "},"
&amp; IF(C371&lt;&gt;"",CONCATENATE(" --",C371," / ",B371,"   [",IF(R371&lt;&gt;"",R371,""),IF(AA371&lt;&gt;"",", "&amp;AA371,""),IF(AG371&lt;&gt;"",", "&amp;AG371,""),IF(AL371&lt;&gt;"",", "&amp;AL371,""),IF(AQ371&lt;&gt;"",", "&amp;AQ371,""),IF(AV371&lt;&gt;"",", "&amp;AV371,""),"]")),""),"")</f>
        <v>}, --Perfect Radial Uppercut / Perfekter Rundum-Aufwärtsschnitt   [Blackrose Prison, Murkmire, Murkmire]</v>
      </c>
    </row>
    <row r="372" spans="1:59" x14ac:dyDescent="0.25">
      <c r="A372" s="12">
        <v>425</v>
      </c>
      <c r="B372" t="s">
        <v>1316</v>
      </c>
      <c r="C372" t="s">
        <v>1317</v>
      </c>
      <c r="D372" s="3">
        <f>A372</f>
        <v>425</v>
      </c>
      <c r="G372" s="8" t="s">
        <v>1472</v>
      </c>
      <c r="I372" t="s">
        <v>92</v>
      </c>
      <c r="J372" t="s">
        <v>91</v>
      </c>
      <c r="K372">
        <v>378</v>
      </c>
      <c r="L372">
        <v>378</v>
      </c>
      <c r="M372">
        <v>378</v>
      </c>
      <c r="O372" s="65" t="s">
        <v>721</v>
      </c>
      <c r="Q372" s="3">
        <f>IF(AND(G372&lt;&gt;"LIBSETS_SETTYPE_BATTLEGROUND",G372&lt;&gt;"LIBSETS_SETTYPE_SPECIAL"), IF(R372&lt;&gt;"",VLOOKUP(R372,'ESO zone constants'!$D$3:$H$10001,5,FALSE),""),"")</f>
        <v>1082</v>
      </c>
      <c r="R372" t="str">
        <f>IF(AND(O372&lt;&gt;"",NOT(ISERROR(O372))),O372,
IF(AND(P372&lt;&gt;"",ISNUMBER(P372),P372&gt;0,NOT(ISNA(P372))),VLOOKUP(P372,'ESO zone constants'!$A$3:$D$9999,4,FALSE),
IF(AND(K372&lt;&gt;"",K372&gt;0,NOT(ISERROR(K372))),VLOOKUP(K372,'ESO dumped WayshrineInfo'!$K$3:$N$9994,4,FALSE),"")))</f>
        <v>Blackrose Prison</v>
      </c>
      <c r="T372" s="19" t="str">
        <f>IF(AND(S372&lt;&gt;"",NOT(ISERROR(S372))),S372,IF(Q372&lt;&gt;"",IF(NOT(ISERROR(VLOOKUP(Q372,'ESO Dungeon constants'!$D$3:$H$9999,5,FALSE))),VLOOKUP(Q372,'ESO Dungeon constants'!$D$3:$I$9999,6,FALSE),VLOOKUP(Q372,'ESO zone constants'!$H$3:$K$9987,4,FALSE)),""))</f>
        <v>DLC_BASE_GAME</v>
      </c>
      <c r="U372" s="3" t="str">
        <f>IF(T372&lt;&gt;"",VLOOKUP(T372,'LibSets constants'!$B$4:$C$1003,2,FALSE),"")</f>
        <v>Included in base game</v>
      </c>
      <c r="V372" s="33" t="s">
        <v>1556</v>
      </c>
      <c r="Y372" s="65"/>
      <c r="Z372" s="3">
        <f>IF(AND(G372&lt;&gt;"LIBSETS_SETTYPE_BATTLEGROUND",G372&lt;&gt;"LIBSETS_SETTYPE_SPECIAL"),
IF(AND(Y372&lt;&gt;"",ISNUMBER(Y372),NOT(ISNA(Y372))),Y372,
   IF(AND(L372&lt;&gt;"",ISNUMBER(L372),L372&gt;0,NOT(ISNA(L372))),VLOOKUP(L372,'ESO dumped WayshrineInfo'!$K$3:$L$9994,2,FALSE),"")
),"")</f>
        <v>726</v>
      </c>
      <c r="AA372" t="str">
        <f>IF(AND(Z372&lt;&gt;"",ISNUMBER(Z372),NOT(ISNA(Z372))),VLOOKUP(Z372,'ESO zone constants'!$A$3:$D$9999,4,FALSE),"")</f>
        <v>Murkmire</v>
      </c>
      <c r="AB372" s="33" t="s">
        <v>1556</v>
      </c>
      <c r="AC372" s="43" t="str">
        <f>IF(AB372&lt;&gt;"",IF(AB372&lt;&gt;"LIBSETS_DROP_MECHANIC_MONSTER_NAME",VLOOKUP(AB372,'LibSets constants'!$I$4:$L$1003,3,FALSE),""),"")</f>
        <v>Arena stage chest</v>
      </c>
      <c r="AD372" s="43" t="str">
        <f>IF(AB372&lt;&gt;"",IF(AB372&lt;&gt;"LIBSETS_DROP_MECHANIC_MONSTER_NAME",VLOOKUP(AB372,'LibSets constants'!$I$4:$L$1003,4,FALSE),""),"")</f>
        <v>Arena-Phasen Schatztruhe</v>
      </c>
      <c r="AE372" s="43"/>
      <c r="AF372" s="3">
        <f>IF(AND(G372&lt;&gt;"LIBSETS_SETTYPE_BATTLEGROUND",G372&lt;&gt;"LIBSETS_SETTYPE_SPECIAL"),
IF(AND(AE372&lt;&gt;"",ISNUMBER(AE372),NOT(ISNA(AE372))),AE372,
   IF(AND(M372&lt;&gt;"",ISNUMBER(M372),M372&gt;0,NOT(ISNA(M372))),VLOOKUP(M372,'ESO dumped WayshrineInfo'!$K$3:$L$9994,2,FALSE),"")
),"")</f>
        <v>726</v>
      </c>
      <c r="AG372" t="str">
        <f>IF(AND(AF372&lt;&gt;"",ISNUMBER(AF372),NOT(ISNA(AF372))),VLOOKUP(AF372,'ESO zone constants'!$A$3:$D$9999,4,FALSE),"")</f>
        <v>Murkmire</v>
      </c>
      <c r="AH372" s="44"/>
      <c r="AI372" s="43"/>
      <c r="AJ372" s="43"/>
      <c r="AK372" s="3" t="str">
        <f>IF(AND(G372&lt;&gt;"LIBSETS_SETTYPE_BATTLEGROUND",G372&lt;&gt;"LIBSETS_SETTYPE_SPECIAL"),IF(AL372&lt;&gt;"",VLOOKUP(AL372,'ESO zone constants'!$D$3:$H$4953,5,FALSE),""),"")</f>
        <v/>
      </c>
      <c r="AM372" s="44"/>
      <c r="AN372" s="43"/>
      <c r="AO372" s="43"/>
      <c r="AP372" s="3" t="str">
        <f>IF(AND(G372&lt;&gt;"LIBSETS_SETTYPE_BATTLEGROUND",G372&lt;&gt;"LIBSETS_SETTYPE_SPECIAL"),IF(AQ372&lt;&gt;"",VLOOKUP(AQ372,'ESO zone constants'!$D$3:$H$4953,5,FALSE),""),"")</f>
        <v/>
      </c>
      <c r="AR372" s="44"/>
      <c r="AS372" s="43"/>
      <c r="AT372" s="43"/>
      <c r="AU372" s="3" t="str">
        <f>IF(AND(G372&lt;&gt;"LIBSETS_SETTYPE_BATTLEGROUND",G372&lt;&gt;"LIBSETS_SETTYPE_SPECIAL"),IF(AV372&lt;&gt;"",VLOOKUP(AV372,'ESO zone constants'!$D$3:$H$4953,5,FALSE),""),"")</f>
        <v/>
      </c>
      <c r="AW372" s="44"/>
      <c r="AX372" s="43"/>
      <c r="AY372" s="43"/>
      <c r="AZ372" s="83" t="s">
        <v>2667</v>
      </c>
      <c r="BA372" s="83"/>
      <c r="BB372" s="83"/>
      <c r="BC372" s="21" t="str">
        <f>IF(A372="???","--","")&amp;IF(F372&lt;&gt;"Not in the game (anymore)",IF(A372&lt;&gt;"",CONCATENATE("[",A372,"] = {wayshrines={")&amp;IF(K372&lt;&gt;"",CONCATENATE(K372,","),"")&amp;IF(L372&lt;&gt;"",CONCATENATE(L372,","),"")&amp;IF(M372&lt;&gt;"",CONCATENATE(M372,","),"")&amp;CONCATENATE("}")&amp;IF(VALUE(N372)&gt;0,CONCATENATE(", traitsNeeded=",N372),"")&amp;CONCATENATE(", dlcId=",IF(T372&lt;&gt;"",T372,"DLC_BASE_GAME")),""),"")</f>
        <v>[425] = {wayshrines={378,378,378,}, dlcId=DLC_BASE_GAME</v>
      </c>
      <c r="BD372" s="21" t="str">
        <f>IF(F372&lt;&gt;"Not in the game (anymore)",IF(A372&lt;&gt;"",IF(Q372&lt;&gt;"",CONCATENATE(", zoneIds={",Q372),"")&amp;IF(Z372&lt;&gt;"",CONCATENATE(",",Z372),"")&amp;IF(AF372&lt;&gt;"",CONCATENATE(",",AF372),"")&amp;IF(AK372&lt;&gt;"",CONCATENATE(",",AK372),"")&amp;IF(AP372&lt;&gt;"",CONCATENATE(",",AP372),"")&amp;IF(AU372&lt;&gt;"",CONCATENATE(",",AU372),"")&amp;IF(Q372&lt;&gt;"",CONCATENATE("}",""),"")&amp;IF(OR(I372="true",I372="false",I372&lt;&gt;""), CONCATENATE(", veteran=", I372), ""),""),"")</f>
        <v>, zoneIds={1082,726,726}, veteran=true</v>
      </c>
      <c r="BE372" s="21" t="str">
        <f>IF(A372&lt;&gt;"",IF(F372&lt;&gt;"Not in the game (anymore)",IF(A372&lt;&gt;"",", setType="&amp;G372,"")&amp;IF(J372="true",", multiTrialSet=true",""),"")
&amp; IF(AND(H372&lt;&gt;"",ISNUMBER(H372)),", undauntedChestId=" &amp; H372,""),"")</f>
        <v>, setType=LIBSETS_SETTYPE_ARENA</v>
      </c>
      <c r="BF372" s="21" t="str">
        <f>IF(A372&lt;&gt;"",IF(F372&lt;&gt;"Not in the game (anymore)",IF(AZ372&lt;&gt;"",", isProcSetAllowedInPvP="&amp; AZ372,"")
&amp; IF(F372&lt;&gt;"Not in the game (anymore)",
  IF(V372&lt;&gt;"",", dropMechanic={"&amp;V372&amp;IF(AB372&lt;&gt;"",","&amp;AB372,"")&amp;IF(AH372&lt;&gt;"",","&amp;AH372,"")&amp;IF(AM372&lt;&gt;"",","&amp;AM372,"")&amp;IF(AR372&lt;&gt;"",","&amp;AR372,"")&amp;IF(AW372&lt;&gt;"",","&amp;AW372,"")&amp;"}"
     &amp;IF(OR(W372&lt;&gt;"",AC372&lt;&gt;"",AI372&lt;&gt;"",AN372&lt;&gt;"",AS372&lt;&gt;"",AX372&lt;&gt;"",X372&lt;&gt;"",AD372&lt;&gt;"",AJ372&lt;&gt;"",AO372&lt;&gt;"",AT372&lt;&gt;"",AY372&lt;&gt;""),", dropMechanicDropLocationNames={"
        &amp; IF(OR(W372&lt;&gt;"",AC372&lt;&gt;"",AI372&lt;&gt;"",AN372&lt;&gt;"",AS372&lt;&gt;"",AX372&lt;&gt;""),"['en']={"&amp;IF(W372&lt;&gt;"","'"&amp;W372&amp;"',","'',")&amp;IF(AC372&lt;&gt;"","'"&amp;AC372&amp;"',","'',")&amp;IF(AI372&lt;&gt;"","'"&amp;AI372&amp;"',","'',")&amp;IF(AN372&lt;&gt;"","'"&amp;AN372&amp;"',","'',")&amp;IF(AS372&lt;&gt;"","'"&amp;AS372&amp;"',","'',")&amp;IF(AX372&lt;&gt;"","'"&amp;AX372&amp;"',","'',")&amp;"},","")
        &amp; IF(OR(X372&lt;&gt;"",AD372&lt;&gt;"",AJ372&lt;&gt;"",AO372&lt;&gt;"",AT372&lt;&gt;"",AY372&lt;&gt;""),"['de']={"&amp;IF(X372&lt;&gt;"","'"&amp;X372&amp;"',","'',")&amp;IF(AD372&lt;&gt;"","'"&amp;AD372&amp;"',","'',")&amp;IF(AJ372&lt;&gt;"","'"&amp;AJ372&amp;"',","'',")&amp;IF(AO372&lt;&gt;"","'"&amp;AO372&amp;"',","'',")&amp;IF(AT372&lt;&gt;"","'"&amp;AT372&amp;"',","'',")&amp;IF(AY372&lt;&gt;"","'"&amp;AY372&amp;"',","'',")&amp;"},","")
     &amp; "}",""),"")),""),"")</f>
        <v>, dropMechanic={LIBSETS_DROP_MECHANIC_ARENA_STAGE_CHEST,LIBSETS_DROP_MECHANIC_ARENA_STAGE_CHEST}, dropMechanicDropLocationNames={['en']={'','Arena stage chest','','','','',},['de']={'','Arena-Phasen Schatztruhe','','','','',},}</v>
      </c>
      <c r="BG372" s="21" t="str">
        <f>IF(A372&lt;&gt;"",IF(F372&lt;&gt;"Not in the game (anymore)",
IF(OR(BA372&lt;&gt;"",BB372&lt;&gt;""),", addTooltip={" &amp; IF(BA372&lt;&gt;"","['en']='"&amp; BA372 &amp; "',","")  &amp; IF(AND(BA372&lt;&gt;"",BA372&lt;&gt;BB372), IF(BB372&lt;&gt;"","['de']='"&amp; BB372 &amp; "',",""),"") &amp; "},","")
&amp; "},"
&amp; IF(C372&lt;&gt;"",CONCATENATE(" --",C372," / ",B372,"   [",IF(R372&lt;&gt;"",R372,""),IF(AA372&lt;&gt;"",", "&amp;AA372,""),IF(AG372&lt;&gt;"",", "&amp;AG372,""),IF(AL372&lt;&gt;"",", "&amp;AL372,""),IF(AQ372&lt;&gt;"",", "&amp;AQ372,""),IF(AV372&lt;&gt;"",", "&amp;AV372,""),"]")),""),"")</f>
        <v>}, --Perfect Spectral Cloak / Perfekter spektraler Mantel   [Blackrose Prison, Murkmire, Murkmire]</v>
      </c>
    </row>
    <row r="373" spans="1:59" x14ac:dyDescent="0.25">
      <c r="A373" s="12">
        <v>426</v>
      </c>
      <c r="B373" t="s">
        <v>1318</v>
      </c>
      <c r="C373" t="s">
        <v>1319</v>
      </c>
      <c r="D373" s="3">
        <f>A373</f>
        <v>426</v>
      </c>
      <c r="G373" s="8" t="s">
        <v>1472</v>
      </c>
      <c r="I373" t="s">
        <v>92</v>
      </c>
      <c r="J373" t="s">
        <v>91</v>
      </c>
      <c r="K373">
        <v>378</v>
      </c>
      <c r="L373">
        <v>378</v>
      </c>
      <c r="M373">
        <v>378</v>
      </c>
      <c r="O373" s="65" t="s">
        <v>721</v>
      </c>
      <c r="Q373" s="3">
        <f>IF(AND(G373&lt;&gt;"LIBSETS_SETTYPE_BATTLEGROUND",G373&lt;&gt;"LIBSETS_SETTYPE_SPECIAL"), IF(R373&lt;&gt;"",VLOOKUP(R373,'ESO zone constants'!$D$3:$H$10001,5,FALSE),""),"")</f>
        <v>1082</v>
      </c>
      <c r="R373" t="str">
        <f>IF(AND(O373&lt;&gt;"",NOT(ISERROR(O373))),O373,
IF(AND(P373&lt;&gt;"",ISNUMBER(P373),P373&gt;0,NOT(ISNA(P373))),VLOOKUP(P373,'ESO zone constants'!$A$3:$D$9999,4,FALSE),
IF(AND(K373&lt;&gt;"",K373&gt;0,NOT(ISERROR(K373))),VLOOKUP(K373,'ESO dumped WayshrineInfo'!$K$3:$N$9994,4,FALSE),"")))</f>
        <v>Blackrose Prison</v>
      </c>
      <c r="T373" s="19" t="str">
        <f>IF(AND(S373&lt;&gt;"",NOT(ISERROR(S373))),S373,IF(Q373&lt;&gt;"",IF(NOT(ISERROR(VLOOKUP(Q373,'ESO Dungeon constants'!$D$3:$H$9999,5,FALSE))),VLOOKUP(Q373,'ESO Dungeon constants'!$D$3:$I$9999,6,FALSE),VLOOKUP(Q373,'ESO zone constants'!$H$3:$K$9987,4,FALSE)),""))</f>
        <v>DLC_BASE_GAME</v>
      </c>
      <c r="U373" s="3" t="str">
        <f>IF(T373&lt;&gt;"",VLOOKUP(T373,'LibSets constants'!$B$4:$C$1003,2,FALSE),"")</f>
        <v>Included in base game</v>
      </c>
      <c r="V373" s="33" t="s">
        <v>1556</v>
      </c>
      <c r="Y373" s="65"/>
      <c r="Z373" s="3">
        <f>IF(AND(G373&lt;&gt;"LIBSETS_SETTYPE_BATTLEGROUND",G373&lt;&gt;"LIBSETS_SETTYPE_SPECIAL"),
IF(AND(Y373&lt;&gt;"",ISNUMBER(Y373),NOT(ISNA(Y373))),Y373,
   IF(AND(L373&lt;&gt;"",ISNUMBER(L373),L373&gt;0,NOT(ISNA(L373))),VLOOKUP(L373,'ESO dumped WayshrineInfo'!$K$3:$L$9994,2,FALSE),"")
),"")</f>
        <v>726</v>
      </c>
      <c r="AA373" t="str">
        <f>IF(AND(Z373&lt;&gt;"",ISNUMBER(Z373),NOT(ISNA(Z373))),VLOOKUP(Z373,'ESO zone constants'!$A$3:$D$9999,4,FALSE),"")</f>
        <v>Murkmire</v>
      </c>
      <c r="AB373" s="33" t="s">
        <v>1556</v>
      </c>
      <c r="AC373" s="43" t="str">
        <f>IF(AB373&lt;&gt;"",IF(AB373&lt;&gt;"LIBSETS_DROP_MECHANIC_MONSTER_NAME",VLOOKUP(AB373,'LibSets constants'!$I$4:$L$1003,3,FALSE),""),"")</f>
        <v>Arena stage chest</v>
      </c>
      <c r="AD373" s="43" t="str">
        <f>IF(AB373&lt;&gt;"",IF(AB373&lt;&gt;"LIBSETS_DROP_MECHANIC_MONSTER_NAME",VLOOKUP(AB373,'LibSets constants'!$I$4:$L$1003,4,FALSE),""),"")</f>
        <v>Arena-Phasen Schatztruhe</v>
      </c>
      <c r="AE373" s="43"/>
      <c r="AF373" s="3">
        <f>IF(AND(G373&lt;&gt;"LIBSETS_SETTYPE_BATTLEGROUND",G373&lt;&gt;"LIBSETS_SETTYPE_SPECIAL"),
IF(AND(AE373&lt;&gt;"",ISNUMBER(AE373),NOT(ISNA(AE373))),AE373,
   IF(AND(M373&lt;&gt;"",ISNUMBER(M373),M373&gt;0,NOT(ISNA(M373))),VLOOKUP(M373,'ESO dumped WayshrineInfo'!$K$3:$L$9994,2,FALSE),"")
),"")</f>
        <v>726</v>
      </c>
      <c r="AG373" t="str">
        <f>IF(AND(AF373&lt;&gt;"",ISNUMBER(AF373),NOT(ISNA(AF373))),VLOOKUP(AF373,'ESO zone constants'!$A$3:$D$9999,4,FALSE),"")</f>
        <v>Murkmire</v>
      </c>
      <c r="AH373" s="44"/>
      <c r="AI373" s="43"/>
      <c r="AJ373" s="43"/>
      <c r="AK373" s="3" t="str">
        <f>IF(AND(G373&lt;&gt;"LIBSETS_SETTYPE_BATTLEGROUND",G373&lt;&gt;"LIBSETS_SETTYPE_SPECIAL"),IF(AL373&lt;&gt;"",VLOOKUP(AL373,'ESO zone constants'!$D$3:$H$4953,5,FALSE),""),"")</f>
        <v/>
      </c>
      <c r="AM373" s="44"/>
      <c r="AN373" s="43"/>
      <c r="AO373" s="43"/>
      <c r="AP373" s="3" t="str">
        <f>IF(AND(G373&lt;&gt;"LIBSETS_SETTYPE_BATTLEGROUND",G373&lt;&gt;"LIBSETS_SETTYPE_SPECIAL"),IF(AQ373&lt;&gt;"",VLOOKUP(AQ373,'ESO zone constants'!$D$3:$H$4953,5,FALSE),""),"")</f>
        <v/>
      </c>
      <c r="AR373" s="44"/>
      <c r="AS373" s="43"/>
      <c r="AT373" s="43"/>
      <c r="AU373" s="3" t="str">
        <f>IF(AND(G373&lt;&gt;"LIBSETS_SETTYPE_BATTLEGROUND",G373&lt;&gt;"LIBSETS_SETTYPE_SPECIAL"),IF(AV373&lt;&gt;"",VLOOKUP(AV373,'ESO zone constants'!$D$3:$H$4953,5,FALSE),""),"")</f>
        <v/>
      </c>
      <c r="AW373" s="44"/>
      <c r="AX373" s="43"/>
      <c r="AY373" s="43"/>
      <c r="AZ373" s="83" t="s">
        <v>2667</v>
      </c>
      <c r="BA373" s="83"/>
      <c r="BB373" s="83"/>
      <c r="BC373" s="21" t="str">
        <f>IF(A373="???","--","")&amp;IF(F373&lt;&gt;"Not in the game (anymore)",IF(A373&lt;&gt;"",CONCATENATE("[",A373,"] = {wayshrines={")&amp;IF(K373&lt;&gt;"",CONCATENATE(K373,","),"")&amp;IF(L373&lt;&gt;"",CONCATENATE(L373,","),"")&amp;IF(M373&lt;&gt;"",CONCATENATE(M373,","),"")&amp;CONCATENATE("}")&amp;IF(VALUE(N373)&gt;0,CONCATENATE(", traitsNeeded=",N373),"")&amp;CONCATENATE(", dlcId=",IF(T373&lt;&gt;"",T373,"DLC_BASE_GAME")),""),"")</f>
        <v>[426] = {wayshrines={378,378,378,}, dlcId=DLC_BASE_GAME</v>
      </c>
      <c r="BD373" s="21" t="str">
        <f>IF(F373&lt;&gt;"Not in the game (anymore)",IF(A373&lt;&gt;"",IF(Q373&lt;&gt;"",CONCATENATE(", zoneIds={",Q373),"")&amp;IF(Z373&lt;&gt;"",CONCATENATE(",",Z373),"")&amp;IF(AF373&lt;&gt;"",CONCATENATE(",",AF373),"")&amp;IF(AK373&lt;&gt;"",CONCATENATE(",",AK373),"")&amp;IF(AP373&lt;&gt;"",CONCATENATE(",",AP373),"")&amp;IF(AU373&lt;&gt;"",CONCATENATE(",",AU373),"")&amp;IF(Q373&lt;&gt;"",CONCATENATE("}",""),"")&amp;IF(OR(I373="true",I373="false",I373&lt;&gt;""), CONCATENATE(", veteran=", I373), ""),""),"")</f>
        <v>, zoneIds={1082,726,726}, veteran=true</v>
      </c>
      <c r="BE373" s="21" t="str">
        <f>IF(A373&lt;&gt;"",IF(F373&lt;&gt;"Not in the game (anymore)",IF(A373&lt;&gt;"",", setType="&amp;G373,"")&amp;IF(J373="true",", multiTrialSet=true",""),"")
&amp; IF(AND(H373&lt;&gt;"",ISNUMBER(H373)),", undauntedChestId=" &amp; H373,""),"")</f>
        <v>, setType=LIBSETS_SETTYPE_ARENA</v>
      </c>
      <c r="BF373" s="21" t="str">
        <f>IF(A373&lt;&gt;"",IF(F373&lt;&gt;"Not in the game (anymore)",IF(AZ373&lt;&gt;"",", isProcSetAllowedInPvP="&amp; AZ373,"")
&amp; IF(F373&lt;&gt;"Not in the game (anymore)",
  IF(V373&lt;&gt;"",", dropMechanic={"&amp;V373&amp;IF(AB373&lt;&gt;"",","&amp;AB373,"")&amp;IF(AH373&lt;&gt;"",","&amp;AH373,"")&amp;IF(AM373&lt;&gt;"",","&amp;AM373,"")&amp;IF(AR373&lt;&gt;"",","&amp;AR373,"")&amp;IF(AW373&lt;&gt;"",","&amp;AW373,"")&amp;"}"
     &amp;IF(OR(W373&lt;&gt;"",AC373&lt;&gt;"",AI373&lt;&gt;"",AN373&lt;&gt;"",AS373&lt;&gt;"",AX373&lt;&gt;"",X373&lt;&gt;"",AD373&lt;&gt;"",AJ373&lt;&gt;"",AO373&lt;&gt;"",AT373&lt;&gt;"",AY373&lt;&gt;""),", dropMechanicDropLocationNames={"
        &amp; IF(OR(W373&lt;&gt;"",AC373&lt;&gt;"",AI373&lt;&gt;"",AN373&lt;&gt;"",AS373&lt;&gt;"",AX373&lt;&gt;""),"['en']={"&amp;IF(W373&lt;&gt;"","'"&amp;W373&amp;"',","'',")&amp;IF(AC373&lt;&gt;"","'"&amp;AC373&amp;"',","'',")&amp;IF(AI373&lt;&gt;"","'"&amp;AI373&amp;"',","'',")&amp;IF(AN373&lt;&gt;"","'"&amp;AN373&amp;"',","'',")&amp;IF(AS373&lt;&gt;"","'"&amp;AS373&amp;"',","'',")&amp;IF(AX373&lt;&gt;"","'"&amp;AX373&amp;"',","'',")&amp;"},","")
        &amp; IF(OR(X373&lt;&gt;"",AD373&lt;&gt;"",AJ373&lt;&gt;"",AO373&lt;&gt;"",AT373&lt;&gt;"",AY373&lt;&gt;""),"['de']={"&amp;IF(X373&lt;&gt;"","'"&amp;X373&amp;"',","'',")&amp;IF(AD373&lt;&gt;"","'"&amp;AD373&amp;"',","'',")&amp;IF(AJ373&lt;&gt;"","'"&amp;AJ373&amp;"',","'',")&amp;IF(AO373&lt;&gt;"","'"&amp;AO373&amp;"',","'',")&amp;IF(AT373&lt;&gt;"","'"&amp;AT373&amp;"',","'',")&amp;IF(AY373&lt;&gt;"","'"&amp;AY373&amp;"',","'',")&amp;"},","")
     &amp; "}",""),"")),""),"")</f>
        <v>, dropMechanic={LIBSETS_DROP_MECHANIC_ARENA_STAGE_CHEST,LIBSETS_DROP_MECHANIC_ARENA_STAGE_CHEST}, dropMechanicDropLocationNames={['en']={'','Arena stage chest','','','','',},['de']={'','Arena-Phasen Schatztruhe','','','','',},}</v>
      </c>
      <c r="BG373" s="21" t="str">
        <f>IF(A373&lt;&gt;"",IF(F373&lt;&gt;"Not in the game (anymore)",
IF(OR(BA373&lt;&gt;"",BB373&lt;&gt;""),", addTooltip={" &amp; IF(BA373&lt;&gt;"","['en']='"&amp; BA373 &amp; "',","")  &amp; IF(AND(BA373&lt;&gt;"",BA373&lt;&gt;BB373), IF(BB373&lt;&gt;"","['de']='"&amp; BB373 &amp; "',",""),"") &amp; "},","")
&amp; "},"
&amp; IF(C373&lt;&gt;"",CONCATENATE(" --",C373," / ",B373,"   [",IF(R373&lt;&gt;"",R373,""),IF(AA373&lt;&gt;"",", "&amp;AA373,""),IF(AG373&lt;&gt;"",", "&amp;AG373,""),IF(AL373&lt;&gt;"",", "&amp;AL373,""),IF(AQ373&lt;&gt;"",", "&amp;AQ373,""),IF(AV373&lt;&gt;"",", "&amp;AV373,""),"]")),""),"")</f>
        <v>}, --Perfect Virulent Shot / Perfekter virulenter Schuss   [Blackrose Prison, Murkmire, Murkmire]</v>
      </c>
    </row>
    <row r="374" spans="1:59" x14ac:dyDescent="0.25">
      <c r="A374" s="12">
        <v>427</v>
      </c>
      <c r="B374" t="s">
        <v>1320</v>
      </c>
      <c r="C374" t="s">
        <v>1321</v>
      </c>
      <c r="D374" s="3">
        <f>A374</f>
        <v>427</v>
      </c>
      <c r="G374" s="8" t="s">
        <v>1472</v>
      </c>
      <c r="I374" t="s">
        <v>92</v>
      </c>
      <c r="J374" t="s">
        <v>91</v>
      </c>
      <c r="K374">
        <v>378</v>
      </c>
      <c r="L374">
        <v>378</v>
      </c>
      <c r="M374">
        <v>378</v>
      </c>
      <c r="O374" s="65" t="s">
        <v>721</v>
      </c>
      <c r="Q374" s="3">
        <f>IF(AND(G374&lt;&gt;"LIBSETS_SETTYPE_BATTLEGROUND",G374&lt;&gt;"LIBSETS_SETTYPE_SPECIAL"), IF(R374&lt;&gt;"",VLOOKUP(R374,'ESO zone constants'!$D$3:$H$10001,5,FALSE),""),"")</f>
        <v>1082</v>
      </c>
      <c r="R374" t="str">
        <f>IF(AND(O374&lt;&gt;"",NOT(ISERROR(O374))),O374,
IF(AND(P374&lt;&gt;"",ISNUMBER(P374),P374&gt;0,NOT(ISNA(P374))),VLOOKUP(P374,'ESO zone constants'!$A$3:$D$9999,4,FALSE),
IF(AND(K374&lt;&gt;"",K374&gt;0,NOT(ISERROR(K374))),VLOOKUP(K374,'ESO dumped WayshrineInfo'!$K$3:$N$9994,4,FALSE),"")))</f>
        <v>Blackrose Prison</v>
      </c>
      <c r="T374" s="19" t="str">
        <f>IF(AND(S374&lt;&gt;"",NOT(ISERROR(S374))),S374,IF(Q374&lt;&gt;"",IF(NOT(ISERROR(VLOOKUP(Q374,'ESO Dungeon constants'!$D$3:$H$9999,5,FALSE))),VLOOKUP(Q374,'ESO Dungeon constants'!$D$3:$I$9999,6,FALSE),VLOOKUP(Q374,'ESO zone constants'!$H$3:$K$9987,4,FALSE)),""))</f>
        <v>DLC_BASE_GAME</v>
      </c>
      <c r="U374" s="3" t="str">
        <f>IF(T374&lt;&gt;"",VLOOKUP(T374,'LibSets constants'!$B$4:$C$1003,2,FALSE),"")</f>
        <v>Included in base game</v>
      </c>
      <c r="V374" s="33" t="s">
        <v>1556</v>
      </c>
      <c r="Y374" s="65"/>
      <c r="Z374" s="3">
        <f>IF(AND(G374&lt;&gt;"LIBSETS_SETTYPE_BATTLEGROUND",G374&lt;&gt;"LIBSETS_SETTYPE_SPECIAL"),
IF(AND(Y374&lt;&gt;"",ISNUMBER(Y374),NOT(ISNA(Y374))),Y374,
   IF(AND(L374&lt;&gt;"",ISNUMBER(L374),L374&gt;0,NOT(ISNA(L374))),VLOOKUP(L374,'ESO dumped WayshrineInfo'!$K$3:$L$9994,2,FALSE),"")
),"")</f>
        <v>726</v>
      </c>
      <c r="AA374" t="str">
        <f>IF(AND(Z374&lt;&gt;"",ISNUMBER(Z374),NOT(ISNA(Z374))),VLOOKUP(Z374,'ESO zone constants'!$A$3:$D$9999,4,FALSE),"")</f>
        <v>Murkmire</v>
      </c>
      <c r="AB374" s="33" t="s">
        <v>1556</v>
      </c>
      <c r="AC374" s="43" t="str">
        <f>IF(AB374&lt;&gt;"",IF(AB374&lt;&gt;"LIBSETS_DROP_MECHANIC_MONSTER_NAME",VLOOKUP(AB374,'LibSets constants'!$I$4:$L$1003,3,FALSE),""),"")</f>
        <v>Arena stage chest</v>
      </c>
      <c r="AD374" s="43" t="str">
        <f>IF(AB374&lt;&gt;"",IF(AB374&lt;&gt;"LIBSETS_DROP_MECHANIC_MONSTER_NAME",VLOOKUP(AB374,'LibSets constants'!$I$4:$L$1003,4,FALSE),""),"")</f>
        <v>Arena-Phasen Schatztruhe</v>
      </c>
      <c r="AE374" s="43"/>
      <c r="AF374" s="3">
        <f>IF(AND(G374&lt;&gt;"LIBSETS_SETTYPE_BATTLEGROUND",G374&lt;&gt;"LIBSETS_SETTYPE_SPECIAL"),
IF(AND(AE374&lt;&gt;"",ISNUMBER(AE374),NOT(ISNA(AE374))),AE374,
   IF(AND(M374&lt;&gt;"",ISNUMBER(M374),M374&gt;0,NOT(ISNA(M374))),VLOOKUP(M374,'ESO dumped WayshrineInfo'!$K$3:$L$9994,2,FALSE),"")
),"")</f>
        <v>726</v>
      </c>
      <c r="AG374" t="str">
        <f>IF(AND(AF374&lt;&gt;"",ISNUMBER(AF374),NOT(ISNA(AF374))),VLOOKUP(AF374,'ESO zone constants'!$A$3:$D$9999,4,FALSE),"")</f>
        <v>Murkmire</v>
      </c>
      <c r="AH374" s="44"/>
      <c r="AI374" s="43"/>
      <c r="AJ374" s="43"/>
      <c r="AK374" s="3" t="str">
        <f>IF(AND(G374&lt;&gt;"LIBSETS_SETTYPE_BATTLEGROUND",G374&lt;&gt;"LIBSETS_SETTYPE_SPECIAL"),IF(AL374&lt;&gt;"",VLOOKUP(AL374,'ESO zone constants'!$D$3:$H$4953,5,FALSE),""),"")</f>
        <v/>
      </c>
      <c r="AM374" s="44"/>
      <c r="AN374" s="43"/>
      <c r="AO374" s="43"/>
      <c r="AP374" s="3" t="str">
        <f>IF(AND(G374&lt;&gt;"LIBSETS_SETTYPE_BATTLEGROUND",G374&lt;&gt;"LIBSETS_SETTYPE_SPECIAL"),IF(AQ374&lt;&gt;"",VLOOKUP(AQ374,'ESO zone constants'!$D$3:$H$4953,5,FALSE),""),"")</f>
        <v/>
      </c>
      <c r="AR374" s="44"/>
      <c r="AS374" s="43"/>
      <c r="AT374" s="43"/>
      <c r="AU374" s="3" t="str">
        <f>IF(AND(G374&lt;&gt;"LIBSETS_SETTYPE_BATTLEGROUND",G374&lt;&gt;"LIBSETS_SETTYPE_SPECIAL"),IF(AV374&lt;&gt;"",VLOOKUP(AV374,'ESO zone constants'!$D$3:$H$4953,5,FALSE),""),"")</f>
        <v/>
      </c>
      <c r="AW374" s="44"/>
      <c r="AX374" s="43"/>
      <c r="AY374" s="43"/>
      <c r="AZ374" s="83" t="s">
        <v>2667</v>
      </c>
      <c r="BA374" s="83"/>
      <c r="BB374" s="83"/>
      <c r="BC374" s="21" t="str">
        <f>IF(A374="???","--","")&amp;IF(F374&lt;&gt;"Not in the game (anymore)",IF(A374&lt;&gt;"",CONCATENATE("[",A374,"] = {wayshrines={")&amp;IF(K374&lt;&gt;"",CONCATENATE(K374,","),"")&amp;IF(L374&lt;&gt;"",CONCATENATE(L374,","),"")&amp;IF(M374&lt;&gt;"",CONCATENATE(M374,","),"")&amp;CONCATENATE("}")&amp;IF(VALUE(N374)&gt;0,CONCATENATE(", traitsNeeded=",N374),"")&amp;CONCATENATE(", dlcId=",IF(T374&lt;&gt;"",T374,"DLC_BASE_GAME")),""),"")</f>
        <v>[427] = {wayshrines={378,378,378,}, dlcId=DLC_BASE_GAME</v>
      </c>
      <c r="BD374" s="21" t="str">
        <f>IF(F374&lt;&gt;"Not in the game (anymore)",IF(A374&lt;&gt;"",IF(Q374&lt;&gt;"",CONCATENATE(", zoneIds={",Q374),"")&amp;IF(Z374&lt;&gt;"",CONCATENATE(",",Z374),"")&amp;IF(AF374&lt;&gt;"",CONCATENATE(",",AF374),"")&amp;IF(AK374&lt;&gt;"",CONCATENATE(",",AK374),"")&amp;IF(AP374&lt;&gt;"",CONCATENATE(",",AP374),"")&amp;IF(AU374&lt;&gt;"",CONCATENATE(",",AU374),"")&amp;IF(Q374&lt;&gt;"",CONCATENATE("}",""),"")&amp;IF(OR(I374="true",I374="false",I374&lt;&gt;""), CONCATENATE(", veteran=", I374), ""),""),"")</f>
        <v>, zoneIds={1082,726,726}, veteran=true</v>
      </c>
      <c r="BE374" s="21" t="str">
        <f>IF(A374&lt;&gt;"",IF(F374&lt;&gt;"Not in the game (anymore)",IF(A374&lt;&gt;"",", setType="&amp;G374,"")&amp;IF(J374="true",", multiTrialSet=true",""),"")
&amp; IF(AND(H374&lt;&gt;"",ISNUMBER(H374)),", undauntedChestId=" &amp; H374,""),"")</f>
        <v>, setType=LIBSETS_SETTYPE_ARENA</v>
      </c>
      <c r="BF374" s="21" t="str">
        <f>IF(A374&lt;&gt;"",IF(F374&lt;&gt;"Not in the game (anymore)",IF(AZ374&lt;&gt;"",", isProcSetAllowedInPvP="&amp; AZ374,"")
&amp; IF(F374&lt;&gt;"Not in the game (anymore)",
  IF(V374&lt;&gt;"",", dropMechanic={"&amp;V374&amp;IF(AB374&lt;&gt;"",","&amp;AB374,"")&amp;IF(AH374&lt;&gt;"",","&amp;AH374,"")&amp;IF(AM374&lt;&gt;"",","&amp;AM374,"")&amp;IF(AR374&lt;&gt;"",","&amp;AR374,"")&amp;IF(AW374&lt;&gt;"",","&amp;AW374,"")&amp;"}"
     &amp;IF(OR(W374&lt;&gt;"",AC374&lt;&gt;"",AI374&lt;&gt;"",AN374&lt;&gt;"",AS374&lt;&gt;"",AX374&lt;&gt;"",X374&lt;&gt;"",AD374&lt;&gt;"",AJ374&lt;&gt;"",AO374&lt;&gt;"",AT374&lt;&gt;"",AY374&lt;&gt;""),", dropMechanicDropLocationNames={"
        &amp; IF(OR(W374&lt;&gt;"",AC374&lt;&gt;"",AI374&lt;&gt;"",AN374&lt;&gt;"",AS374&lt;&gt;"",AX374&lt;&gt;""),"['en']={"&amp;IF(W374&lt;&gt;"","'"&amp;W374&amp;"',","'',")&amp;IF(AC374&lt;&gt;"","'"&amp;AC374&amp;"',","'',")&amp;IF(AI374&lt;&gt;"","'"&amp;AI374&amp;"',","'',")&amp;IF(AN374&lt;&gt;"","'"&amp;AN374&amp;"',","'',")&amp;IF(AS374&lt;&gt;"","'"&amp;AS374&amp;"',","'',")&amp;IF(AX374&lt;&gt;"","'"&amp;AX374&amp;"',","'',")&amp;"},","")
        &amp; IF(OR(X374&lt;&gt;"",AD374&lt;&gt;"",AJ374&lt;&gt;"",AO374&lt;&gt;"",AT374&lt;&gt;"",AY374&lt;&gt;""),"['de']={"&amp;IF(X374&lt;&gt;"","'"&amp;X374&amp;"',","'',")&amp;IF(AD374&lt;&gt;"","'"&amp;AD374&amp;"',","'',")&amp;IF(AJ374&lt;&gt;"","'"&amp;AJ374&amp;"',","'',")&amp;IF(AO374&lt;&gt;"","'"&amp;AO374&amp;"',","'',")&amp;IF(AT374&lt;&gt;"","'"&amp;AT374&amp;"',","'',")&amp;IF(AY374&lt;&gt;"","'"&amp;AY374&amp;"',","'',")&amp;"},","")
     &amp; "}",""),"")),""),"")</f>
        <v>, dropMechanic={LIBSETS_DROP_MECHANIC_ARENA_STAGE_CHEST,LIBSETS_DROP_MECHANIC_ARENA_STAGE_CHEST}, dropMechanicDropLocationNames={['en']={'','Arena stage chest','','','','',},['de']={'','Arena-Phasen Schatztruhe','','','','',},}</v>
      </c>
      <c r="BG374" s="21" t="str">
        <f>IF(A374&lt;&gt;"",IF(F374&lt;&gt;"Not in the game (anymore)",
IF(OR(BA374&lt;&gt;"",BB374&lt;&gt;""),", addTooltip={" &amp; IF(BA374&lt;&gt;"","['en']='"&amp; BA374 &amp; "',","")  &amp; IF(AND(BA374&lt;&gt;"",BA374&lt;&gt;BB374), IF(BB374&lt;&gt;"","['de']='"&amp; BB374 &amp; "',",""),"") &amp; "},","")
&amp; "},"
&amp; IF(C374&lt;&gt;"",CONCATENATE(" --",C374," / ",B374,"   [",IF(R374&lt;&gt;"",R374,""),IF(AA374&lt;&gt;"",", "&amp;AA374,""),IF(AG374&lt;&gt;"",", "&amp;AG374,""),IF(AL374&lt;&gt;"",", "&amp;AL374,""),IF(AQ374&lt;&gt;"",", "&amp;AQ374,""),IF(AV374&lt;&gt;"",", "&amp;AV374,""),"]")),""),"")</f>
        <v>}, --Perfect Wild Impulse / Perfekter wilder Impuls   [Blackrose Prison, Murkmire, Murkmire]</v>
      </c>
    </row>
    <row r="375" spans="1:59" x14ac:dyDescent="0.25">
      <c r="A375" s="12">
        <v>428</v>
      </c>
      <c r="B375" t="s">
        <v>1322</v>
      </c>
      <c r="C375" t="s">
        <v>2636</v>
      </c>
      <c r="D375" s="3">
        <f>A375</f>
        <v>428</v>
      </c>
      <c r="G375" s="8" t="s">
        <v>1472</v>
      </c>
      <c r="I375" t="s">
        <v>92</v>
      </c>
      <c r="J375" t="s">
        <v>91</v>
      </c>
      <c r="K375">
        <v>378</v>
      </c>
      <c r="L375">
        <v>378</v>
      </c>
      <c r="M375">
        <v>378</v>
      </c>
      <c r="O375" s="65" t="s">
        <v>721</v>
      </c>
      <c r="Q375" s="3">
        <f>IF(AND(G375&lt;&gt;"LIBSETS_SETTYPE_BATTLEGROUND",G375&lt;&gt;"LIBSETS_SETTYPE_SPECIAL"), IF(R375&lt;&gt;"",VLOOKUP(R375,'ESO zone constants'!$D$3:$H$10001,5,FALSE),""),"")</f>
        <v>1082</v>
      </c>
      <c r="R375" t="str">
        <f>IF(AND(O375&lt;&gt;"",NOT(ISERROR(O375))),O375,
IF(AND(P375&lt;&gt;"",ISNUMBER(P375),P375&gt;0,NOT(ISNA(P375))),VLOOKUP(P375,'ESO zone constants'!$A$3:$D$9999,4,FALSE),
IF(AND(K375&lt;&gt;"",K375&gt;0,NOT(ISERROR(K375))),VLOOKUP(K375,'ESO dumped WayshrineInfo'!$K$3:$N$9994,4,FALSE),"")))</f>
        <v>Blackrose Prison</v>
      </c>
      <c r="T375" s="19" t="str">
        <f>IF(AND(S375&lt;&gt;"",NOT(ISERROR(S375))),S375,IF(Q375&lt;&gt;"",IF(NOT(ISERROR(VLOOKUP(Q375,'ESO Dungeon constants'!$D$3:$H$9999,5,FALSE))),VLOOKUP(Q375,'ESO Dungeon constants'!$D$3:$I$9999,6,FALSE),VLOOKUP(Q375,'ESO zone constants'!$H$3:$K$9987,4,FALSE)),""))</f>
        <v>DLC_BASE_GAME</v>
      </c>
      <c r="U375" s="3" t="str">
        <f>IF(T375&lt;&gt;"",VLOOKUP(T375,'LibSets constants'!$B$4:$C$1003,2,FALSE),"")</f>
        <v>Included in base game</v>
      </c>
      <c r="V375" s="33" t="s">
        <v>1556</v>
      </c>
      <c r="Y375" s="65"/>
      <c r="Z375" s="3">
        <f>IF(AND(G375&lt;&gt;"LIBSETS_SETTYPE_BATTLEGROUND",G375&lt;&gt;"LIBSETS_SETTYPE_SPECIAL"),
IF(AND(Y375&lt;&gt;"",ISNUMBER(Y375),NOT(ISNA(Y375))),Y375,
   IF(AND(L375&lt;&gt;"",ISNUMBER(L375),L375&gt;0,NOT(ISNA(L375))),VLOOKUP(L375,'ESO dumped WayshrineInfo'!$K$3:$L$9994,2,FALSE),"")
),"")</f>
        <v>726</v>
      </c>
      <c r="AA375" t="str">
        <f>IF(AND(Z375&lt;&gt;"",ISNUMBER(Z375),NOT(ISNA(Z375))),VLOOKUP(Z375,'ESO zone constants'!$A$3:$D$9999,4,FALSE),"")</f>
        <v>Murkmire</v>
      </c>
      <c r="AB375" s="33" t="s">
        <v>1556</v>
      </c>
      <c r="AC375" s="43" t="str">
        <f>IF(AB375&lt;&gt;"",IF(AB375&lt;&gt;"LIBSETS_DROP_MECHANIC_MONSTER_NAME",VLOOKUP(AB375,'LibSets constants'!$I$4:$L$1003,3,FALSE),""),"")</f>
        <v>Arena stage chest</v>
      </c>
      <c r="AD375" s="43" t="str">
        <f>IF(AB375&lt;&gt;"",IF(AB375&lt;&gt;"LIBSETS_DROP_MECHANIC_MONSTER_NAME",VLOOKUP(AB375,'LibSets constants'!$I$4:$L$1003,4,FALSE),""),"")</f>
        <v>Arena-Phasen Schatztruhe</v>
      </c>
      <c r="AE375" s="43"/>
      <c r="AF375" s="3">
        <f>IF(AND(G375&lt;&gt;"LIBSETS_SETTYPE_BATTLEGROUND",G375&lt;&gt;"LIBSETS_SETTYPE_SPECIAL"),
IF(AND(AE375&lt;&gt;"",ISNUMBER(AE375),NOT(ISNA(AE375))),AE375,
   IF(AND(M375&lt;&gt;"",ISNUMBER(M375),M375&gt;0,NOT(ISNA(M375))),VLOOKUP(M375,'ESO dumped WayshrineInfo'!$K$3:$L$9994,2,FALSE),"")
),"")</f>
        <v>726</v>
      </c>
      <c r="AG375" t="str">
        <f>IF(AND(AF375&lt;&gt;"",ISNUMBER(AF375),NOT(ISNA(AF375))),VLOOKUP(AF375,'ESO zone constants'!$A$3:$D$9999,4,FALSE),"")</f>
        <v>Murkmire</v>
      </c>
      <c r="AH375" s="44"/>
      <c r="AI375" s="43"/>
      <c r="AJ375" s="43"/>
      <c r="AK375" s="3" t="str">
        <f>IF(AND(G375&lt;&gt;"LIBSETS_SETTYPE_BATTLEGROUND",G375&lt;&gt;"LIBSETS_SETTYPE_SPECIAL"),IF(AL375&lt;&gt;"",VLOOKUP(AL375,'ESO zone constants'!$D$3:$H$4953,5,FALSE),""),"")</f>
        <v/>
      </c>
      <c r="AM375" s="44"/>
      <c r="AN375" s="43"/>
      <c r="AO375" s="43"/>
      <c r="AP375" s="3" t="str">
        <f>IF(AND(G375&lt;&gt;"LIBSETS_SETTYPE_BATTLEGROUND",G375&lt;&gt;"LIBSETS_SETTYPE_SPECIAL"),IF(AQ375&lt;&gt;"",VLOOKUP(AQ375,'ESO zone constants'!$D$3:$H$4953,5,FALSE),""),"")</f>
        <v/>
      </c>
      <c r="AR375" s="44"/>
      <c r="AS375" s="43"/>
      <c r="AT375" s="43"/>
      <c r="AU375" s="3" t="str">
        <f>IF(AND(G375&lt;&gt;"LIBSETS_SETTYPE_BATTLEGROUND",G375&lt;&gt;"LIBSETS_SETTYPE_SPECIAL"),IF(AV375&lt;&gt;"",VLOOKUP(AV375,'ESO zone constants'!$D$3:$H$4953,5,FALSE),""),"")</f>
        <v/>
      </c>
      <c r="AW375" s="44"/>
      <c r="AX375" s="43"/>
      <c r="AY375" s="43"/>
      <c r="AZ375" s="83" t="s">
        <v>2667</v>
      </c>
      <c r="BA375" s="83"/>
      <c r="BB375" s="83"/>
      <c r="BC375" s="21" t="str">
        <f>IF(A375="???","--","")&amp;IF(F375&lt;&gt;"Not in the game (anymore)",IF(A375&lt;&gt;"",CONCATENATE("[",A375,"] = {wayshrines={")&amp;IF(K375&lt;&gt;"",CONCATENATE(K375,","),"")&amp;IF(L375&lt;&gt;"",CONCATENATE(L375,","),"")&amp;IF(M375&lt;&gt;"",CONCATENATE(M375,","),"")&amp;CONCATENATE("}")&amp;IF(VALUE(N375)&gt;0,CONCATENATE(", traitsNeeded=",N375),"")&amp;CONCATENATE(", dlcId=",IF(T375&lt;&gt;"",T375,"DLC_BASE_GAME")),""),"")</f>
        <v>[428] = {wayshrines={378,378,378,}, dlcId=DLC_BASE_GAME</v>
      </c>
      <c r="BD375" s="21" t="str">
        <f>IF(F375&lt;&gt;"Not in the game (anymore)",IF(A375&lt;&gt;"",IF(Q375&lt;&gt;"",CONCATENATE(", zoneIds={",Q375),"")&amp;IF(Z375&lt;&gt;"",CONCATENATE(",",Z375),"")&amp;IF(AF375&lt;&gt;"",CONCATENATE(",",AF375),"")&amp;IF(AK375&lt;&gt;"",CONCATENATE(",",AK375),"")&amp;IF(AP375&lt;&gt;"",CONCATENATE(",",AP375),"")&amp;IF(AU375&lt;&gt;"",CONCATENATE(",",AU375),"")&amp;IF(Q375&lt;&gt;"",CONCATENATE("}",""),"")&amp;IF(OR(I375="true",I375="false",I375&lt;&gt;""), CONCATENATE(", veteran=", I375), ""),""),"")</f>
        <v>, zoneIds={1082,726,726}, veteran=true</v>
      </c>
      <c r="BE375" s="21" t="str">
        <f>IF(A375&lt;&gt;"",IF(F375&lt;&gt;"Not in the game (anymore)",IF(A375&lt;&gt;"",", setType="&amp;G375,"")&amp;IF(J375="true",", multiTrialSet=true",""),"")
&amp; IF(AND(H375&lt;&gt;"",ISNUMBER(H375)),", undauntedChestId=" &amp; H375,""),"")</f>
        <v>, setType=LIBSETS_SETTYPE_ARENA</v>
      </c>
      <c r="BF375" s="21" t="str">
        <f>IF(A375&lt;&gt;"",IF(F375&lt;&gt;"Not in the game (anymore)",IF(AZ375&lt;&gt;"",", isProcSetAllowedInPvP="&amp; AZ375,"")
&amp; IF(F375&lt;&gt;"Not in the game (anymore)",
  IF(V375&lt;&gt;"",", dropMechanic={"&amp;V375&amp;IF(AB375&lt;&gt;"",","&amp;AB375,"")&amp;IF(AH375&lt;&gt;"",","&amp;AH375,"")&amp;IF(AM375&lt;&gt;"",","&amp;AM375,"")&amp;IF(AR375&lt;&gt;"",","&amp;AR375,"")&amp;IF(AW375&lt;&gt;"",","&amp;AW375,"")&amp;"}"
     &amp;IF(OR(W375&lt;&gt;"",AC375&lt;&gt;"",AI375&lt;&gt;"",AN375&lt;&gt;"",AS375&lt;&gt;"",AX375&lt;&gt;"",X375&lt;&gt;"",AD375&lt;&gt;"",AJ375&lt;&gt;"",AO375&lt;&gt;"",AT375&lt;&gt;"",AY375&lt;&gt;""),", dropMechanicDropLocationNames={"
        &amp; IF(OR(W375&lt;&gt;"",AC375&lt;&gt;"",AI375&lt;&gt;"",AN375&lt;&gt;"",AS375&lt;&gt;"",AX375&lt;&gt;""),"['en']={"&amp;IF(W375&lt;&gt;"","'"&amp;W375&amp;"',","'',")&amp;IF(AC375&lt;&gt;"","'"&amp;AC375&amp;"',","'',")&amp;IF(AI375&lt;&gt;"","'"&amp;AI375&amp;"',","'',")&amp;IF(AN375&lt;&gt;"","'"&amp;AN375&amp;"',","'',")&amp;IF(AS375&lt;&gt;"","'"&amp;AS375&amp;"',","'',")&amp;IF(AX375&lt;&gt;"","'"&amp;AX375&amp;"',","'',")&amp;"},","")
        &amp; IF(OR(X375&lt;&gt;"",AD375&lt;&gt;"",AJ375&lt;&gt;"",AO375&lt;&gt;"",AT375&lt;&gt;"",AY375&lt;&gt;""),"['de']={"&amp;IF(X375&lt;&gt;"","'"&amp;X375&amp;"',","'',")&amp;IF(AD375&lt;&gt;"","'"&amp;AD375&amp;"',","'',")&amp;IF(AJ375&lt;&gt;"","'"&amp;AJ375&amp;"',","'',")&amp;IF(AO375&lt;&gt;"","'"&amp;AO375&amp;"',","'',")&amp;IF(AT375&lt;&gt;"","'"&amp;AT375&amp;"',","'',")&amp;IF(AY375&lt;&gt;"","'"&amp;AY375&amp;"',","'',")&amp;"},","")
     &amp; "}",""),"")),""),"")</f>
        <v>, dropMechanic={LIBSETS_DROP_MECHANIC_ARENA_STAGE_CHEST,LIBSETS_DROP_MECHANIC_ARENA_STAGE_CHEST}, dropMechanicDropLocationNames={['en']={'','Arena stage chest','','','','',},['de']={'','Arena-Phasen Schatztruhe','','','','',},}</v>
      </c>
      <c r="BG375" s="21" t="str">
        <f>IF(A375&lt;&gt;"",IF(F375&lt;&gt;"Not in the game (anymore)",
IF(OR(BA375&lt;&gt;"",BB375&lt;&gt;""),", addTooltip={" &amp; IF(BA375&lt;&gt;"","['en']='"&amp; BA375 &amp; "',","")  &amp; IF(AND(BA375&lt;&gt;"",BA375&lt;&gt;BB375), IF(BB375&lt;&gt;"","['de']='"&amp; BB375 &amp; "',",""),"") &amp; "},","")
&amp; "},"
&amp; IF(C375&lt;&gt;"",CONCATENATE(" --",C375," / ",B375,"   [",IF(R375&lt;&gt;"",R375,""),IF(AA375&lt;&gt;"",", "&amp;AA375,""),IF(AG375&lt;&gt;"",", "&amp;AG375,""),IF(AL375&lt;&gt;"",", "&amp;AL375,""),IF(AQ375&lt;&gt;"",", "&amp;AQ375,""),IF(AV375&lt;&gt;"",", "&amp;AV375,""),"]")),""),"")</f>
        <v>}, --Perfect Mender\'s Ward / Perfekter Schutz des Pflegers   [Blackrose Prison, Murkmire, Murkmire]</v>
      </c>
    </row>
    <row r="376" spans="1:59" x14ac:dyDescent="0.25">
      <c r="A376" s="12">
        <v>429</v>
      </c>
      <c r="B376" t="s">
        <v>1323</v>
      </c>
      <c r="C376" t="s">
        <v>1324</v>
      </c>
      <c r="D376" s="3">
        <f>A376</f>
        <v>429</v>
      </c>
      <c r="G376" s="8" t="s">
        <v>1477</v>
      </c>
      <c r="I376" t="s">
        <v>91</v>
      </c>
      <c r="J376" t="s">
        <v>91</v>
      </c>
      <c r="K376">
        <v>389</v>
      </c>
      <c r="L376">
        <v>389</v>
      </c>
      <c r="M376">
        <v>389</v>
      </c>
      <c r="O376" s="65" t="s">
        <v>64</v>
      </c>
      <c r="Q376" s="3">
        <f>IF(AND(G376&lt;&gt;"LIBSETS_SETTYPE_BATTLEGROUND",G376&lt;&gt;"LIBSETS_SETTYPE_SPECIAL"), IF(R376&lt;&gt;"",VLOOKUP(R376,'ESO zone constants'!$D$3:$H$10001,5,FALSE),""),"")</f>
        <v>1080</v>
      </c>
      <c r="R376" t="str">
        <f>IF(AND(O376&lt;&gt;"",NOT(ISERROR(O376))),O376,
IF(AND(P376&lt;&gt;"",ISNUMBER(P376),P376&gt;0,NOT(ISNA(P376))),VLOOKUP(P376,'ESO zone constants'!$A$3:$D$9999,4,FALSE),
IF(AND(K376&lt;&gt;"",K376&gt;0,NOT(ISERROR(K376))),VLOOKUP(K376,'ESO dumped WayshrineInfo'!$K$3:$N$9994,4,FALSE),"")))</f>
        <v>Frostvault</v>
      </c>
      <c r="T376" s="19" t="str">
        <f>IF(AND(S376&lt;&gt;"",NOT(ISERROR(S376))),S376,IF(Q376&lt;&gt;"",IF(NOT(ISERROR(VLOOKUP(Q376,'ESO Dungeon constants'!$D$3:$H$9999,5,FALSE))),VLOOKUP(Q376,'ESO Dungeon constants'!$D$3:$I$9999,6,FALSE),VLOOKUP(Q376,'ESO zone constants'!$H$3:$K$9987,4,FALSE)),""))</f>
        <v>DLC_WRATHSTONE</v>
      </c>
      <c r="U376" s="3" t="str">
        <f>IF(T376&lt;&gt;"",VLOOKUP(T376,'LibSets constants'!$B$4:$C$1003,2,FALSE),"")</f>
        <v>Wrathstone</v>
      </c>
      <c r="V376" s="33" t="s">
        <v>3356</v>
      </c>
      <c r="Y376" s="65"/>
      <c r="Z376" s="3">
        <f>IF(AND(G376&lt;&gt;"LIBSETS_SETTYPE_BATTLEGROUND",G376&lt;&gt;"LIBSETS_SETTYPE_SPECIAL"),
IF(AND(Y376&lt;&gt;"",ISNUMBER(Y376),NOT(ISNA(Y376))),Y376,
   IF(AND(L376&lt;&gt;"",ISNUMBER(L376),L376&gt;0,NOT(ISNA(L376))),VLOOKUP(L376,'ESO dumped WayshrineInfo'!$K$3:$L$9994,2,FALSE),"")
),"")</f>
        <v>101</v>
      </c>
      <c r="AA376" t="str">
        <f>IF(AND(Z376&lt;&gt;"",ISNUMBER(Z376),NOT(ISNA(Z376))),VLOOKUP(Z376,'ESO zone constants'!$A$3:$D$9999,4,FALSE),"")</f>
        <v>Eastmarch</v>
      </c>
      <c r="AB376" s="33" t="s">
        <v>3356</v>
      </c>
      <c r="AC376" s="40"/>
      <c r="AD376" s="40"/>
      <c r="AE376" s="40"/>
      <c r="AF376" s="3">
        <f>IF(AND(G376&lt;&gt;"LIBSETS_SETTYPE_BATTLEGROUND",G376&lt;&gt;"LIBSETS_SETTYPE_SPECIAL"),
IF(AND(AE376&lt;&gt;"",ISNUMBER(AE376),NOT(ISNA(AE376))),AE376,
   IF(AND(M376&lt;&gt;"",ISNUMBER(M376),M376&gt;0,NOT(ISNA(M376))),VLOOKUP(M376,'ESO dumped WayshrineInfo'!$K$3:$L$9994,2,FALSE),"")
),"")</f>
        <v>101</v>
      </c>
      <c r="AG376" t="str">
        <f>IF(AND(AF376&lt;&gt;"",ISNUMBER(AF376),NOT(ISNA(AF376))),VLOOKUP(AF376,'ESO zone constants'!$A$3:$D$9999,4,FALSE),"")</f>
        <v>Eastmarch</v>
      </c>
      <c r="AH376" s="44"/>
      <c r="AI376" s="40"/>
      <c r="AJ376" s="40"/>
      <c r="AK376" s="3" t="str">
        <f>IF(AND(G376&lt;&gt;"LIBSETS_SETTYPE_BATTLEGROUND",G376&lt;&gt;"LIBSETS_SETTYPE_SPECIAL"),IF(AL376&lt;&gt;"",VLOOKUP(AL376,'ESO zone constants'!$D$3:$H$4953,5,FALSE),""),"")</f>
        <v/>
      </c>
      <c r="AM376" s="44"/>
      <c r="AN376" s="40"/>
      <c r="AO376" s="40"/>
      <c r="AP376" s="3" t="str">
        <f>IF(AND(G376&lt;&gt;"LIBSETS_SETTYPE_BATTLEGROUND",G376&lt;&gt;"LIBSETS_SETTYPE_SPECIAL"),IF(AQ376&lt;&gt;"",VLOOKUP(AQ376,'ESO zone constants'!$D$3:$H$4953,5,FALSE),""),"")</f>
        <v/>
      </c>
      <c r="AR376" s="44"/>
      <c r="AS376" s="40"/>
      <c r="AT376" s="40"/>
      <c r="AU376" s="3" t="str">
        <f>IF(AND(G376&lt;&gt;"LIBSETS_SETTYPE_BATTLEGROUND",G376&lt;&gt;"LIBSETS_SETTYPE_SPECIAL"),IF(AV376&lt;&gt;"",VLOOKUP(AV376,'ESO zone constants'!$D$3:$H$4953,5,FALSE),""),"")</f>
        <v/>
      </c>
      <c r="AW376" s="44"/>
      <c r="AX376" s="40"/>
      <c r="AY376" s="43"/>
      <c r="AZ376" s="83" t="s">
        <v>2667</v>
      </c>
      <c r="BA376" s="83"/>
      <c r="BB376" s="83"/>
      <c r="BC376" s="21" t="str">
        <f>IF(A376="???","--","")&amp;IF(F376&lt;&gt;"Not in the game (anymore)",IF(A376&lt;&gt;"",CONCATENATE("[",A376,"] = {wayshrines={")&amp;IF(K376&lt;&gt;"",CONCATENATE(K376,","),"")&amp;IF(L376&lt;&gt;"",CONCATENATE(L376,","),"")&amp;IF(M376&lt;&gt;"",CONCATENATE(M376,","),"")&amp;CONCATENATE("}")&amp;IF(VALUE(N376)&gt;0,CONCATENATE(", traitsNeeded=",N376),"")&amp;CONCATENATE(", dlcId=",IF(T376&lt;&gt;"",T376,"DLC_BASE_GAME")),""),"")</f>
        <v>[429] = {wayshrines={389,389,389,}, dlcId=DLC_WRATHSTONE</v>
      </c>
      <c r="BD376" s="21" t="str">
        <f>IF(F376&lt;&gt;"Not in the game (anymore)",IF(A376&lt;&gt;"",IF(Q376&lt;&gt;"",CONCATENATE(", zoneIds={",Q376),"")&amp;IF(Z376&lt;&gt;"",CONCATENATE(",",Z376),"")&amp;IF(AF376&lt;&gt;"",CONCATENATE(",",AF376),"")&amp;IF(AK376&lt;&gt;"",CONCATENATE(",",AK376),"")&amp;IF(AP376&lt;&gt;"",CONCATENATE(",",AP376),"")&amp;IF(AU376&lt;&gt;"",CONCATENATE(",",AU376),"")&amp;IF(Q376&lt;&gt;"",CONCATENATE("}",""),"")&amp;IF(OR(I376="true",I376="false",I376&lt;&gt;""), CONCATENATE(", veteran=", I376), ""),""),"")</f>
        <v>, zoneIds={1080,101,101}, veteran=false</v>
      </c>
      <c r="BE376" s="21" t="str">
        <f>IF(A376&lt;&gt;"",IF(F376&lt;&gt;"Not in the game (anymore)",IF(A376&lt;&gt;"",", setType="&amp;G376,"")&amp;IF(J376="true",", multiTrialSet=true",""),"")
&amp; IF(AND(H376&lt;&gt;"",ISNUMBER(H376)),", undauntedChestId=" &amp; H376,""),"")</f>
        <v>, setType=LIBSETS_SETTYPE_DUNGEON</v>
      </c>
      <c r="BF376" s="21" t="str">
        <f>IF(A376&lt;&gt;"",IF(F376&lt;&gt;"Not in the game (anymore)",IF(AZ376&lt;&gt;"",", isProcSetAllowedInPvP="&amp; AZ376,"")
&amp; IF(F376&lt;&gt;"Not in the game (anymore)",
  IF(V376&lt;&gt;"",", dropMechanic={"&amp;V376&amp;IF(AB376&lt;&gt;"",","&amp;AB376,"")&amp;IF(AH376&lt;&gt;"",","&amp;AH376,"")&amp;IF(AM376&lt;&gt;"",","&amp;AM376,"")&amp;IF(AR376&lt;&gt;"",","&amp;AR376,"")&amp;IF(AW376&lt;&gt;"",","&amp;AW376,"")&amp;"}"
     &amp;IF(OR(W376&lt;&gt;"",AC376&lt;&gt;"",AI376&lt;&gt;"",AN376&lt;&gt;"",AS376&lt;&gt;"",AX376&lt;&gt;"",X376&lt;&gt;"",AD376&lt;&gt;"",AJ376&lt;&gt;"",AO376&lt;&gt;"",AT376&lt;&gt;"",AY376&lt;&gt;""),", dropMechanicDropLocationNames={"
        &amp; IF(OR(W376&lt;&gt;"",AC376&lt;&gt;"",AI376&lt;&gt;"",AN376&lt;&gt;"",AS376&lt;&gt;"",AX376&lt;&gt;""),"['en']={"&amp;IF(W376&lt;&gt;"","'"&amp;W376&amp;"',","'',")&amp;IF(AC376&lt;&gt;"","'"&amp;AC376&amp;"',","'',")&amp;IF(AI376&lt;&gt;"","'"&amp;AI376&amp;"',","'',")&amp;IF(AN376&lt;&gt;"","'"&amp;AN376&amp;"',","'',")&amp;IF(AS376&lt;&gt;"","'"&amp;AS376&amp;"',","'',")&amp;IF(AX376&lt;&gt;"","'"&amp;AX376&amp;"',","'',")&amp;"},","")
        &amp; IF(OR(X376&lt;&gt;"",AD376&lt;&gt;"",AJ376&lt;&gt;"",AO376&lt;&gt;"",AT376&lt;&gt;"",AY376&lt;&gt;""),"['de']={"&amp;IF(X376&lt;&gt;"","'"&amp;X376&amp;"',","'',")&amp;IF(AD376&lt;&gt;"","'"&amp;AD376&amp;"',","'',")&amp;IF(AJ376&lt;&gt;"","'"&amp;AJ376&amp;"',","'',")&amp;IF(AO376&lt;&gt;"","'"&amp;AO376&amp;"',","'',")&amp;IF(AT376&lt;&gt;"","'"&amp;AT376&amp;"',","'',")&amp;IF(AY376&lt;&gt;"","'"&amp;AY376&amp;"',","'',")&amp;"},","")
     &amp; "}",""),"")),""),"")</f>
        <v>, dropMechanic={LIBSETS_DROP_MECHANIC_GROUP_DUNGEON_BOSS,LIBSETS_DROP_MECHANIC_GROUP_DUNGEON_BOSS}</v>
      </c>
      <c r="BG376" s="21" t="str">
        <f>IF(A376&lt;&gt;"",IF(F376&lt;&gt;"Not in the game (anymore)",
IF(OR(BA376&lt;&gt;"",BB376&lt;&gt;""),", addTooltip={" &amp; IF(BA376&lt;&gt;"","['en']='"&amp; BA376 &amp; "',","")  &amp; IF(AND(BA376&lt;&gt;"",BA376&lt;&gt;BB376), IF(BB376&lt;&gt;"","['de']='"&amp; BB376 &amp; "',",""),"") &amp; "},","")
&amp; "},"
&amp; IF(C376&lt;&gt;"",CONCATENATE(" --",C376," / ",B376,"   [",IF(R376&lt;&gt;"",R376,""),IF(AA376&lt;&gt;"",", "&amp;AA376,""),IF(AG376&lt;&gt;"",", "&amp;AG376,""),IF(AL376&lt;&gt;"",", "&amp;AL376,""),IF(AQ376&lt;&gt;"",", "&amp;AQ376,""),IF(AV376&lt;&gt;"",", "&amp;AV376,""),"]")),""),"")</f>
        <v>}, --Mighty Glacier / Mächtiger Gletscher   [Frostvault, Eastmarch, Eastmarch]</v>
      </c>
    </row>
    <row r="377" spans="1:59" x14ac:dyDescent="0.25">
      <c r="A377" s="12">
        <v>430</v>
      </c>
      <c r="B377" t="s">
        <v>1325</v>
      </c>
      <c r="C377" t="s">
        <v>2637</v>
      </c>
      <c r="D377" s="3">
        <f>A377</f>
        <v>430</v>
      </c>
      <c r="G377" s="8" t="s">
        <v>1477</v>
      </c>
      <c r="I377" t="s">
        <v>91</v>
      </c>
      <c r="J377" t="s">
        <v>91</v>
      </c>
      <c r="K377">
        <v>389</v>
      </c>
      <c r="L377">
        <v>389</v>
      </c>
      <c r="M377">
        <v>389</v>
      </c>
      <c r="O377" s="65" t="s">
        <v>64</v>
      </c>
      <c r="Q377" s="3">
        <f>IF(AND(G377&lt;&gt;"LIBSETS_SETTYPE_BATTLEGROUND",G377&lt;&gt;"LIBSETS_SETTYPE_SPECIAL"), IF(R377&lt;&gt;"",VLOOKUP(R377,'ESO zone constants'!$D$3:$H$10001,5,FALSE),""),"")</f>
        <v>1080</v>
      </c>
      <c r="R377" t="str">
        <f>IF(AND(O377&lt;&gt;"",NOT(ISERROR(O377))),O377,
IF(AND(P377&lt;&gt;"",ISNUMBER(P377),P377&gt;0,NOT(ISNA(P377))),VLOOKUP(P377,'ESO zone constants'!$A$3:$D$9999,4,FALSE),
IF(AND(K377&lt;&gt;"",K377&gt;0,NOT(ISERROR(K377))),VLOOKUP(K377,'ESO dumped WayshrineInfo'!$K$3:$N$9994,4,FALSE),"")))</f>
        <v>Frostvault</v>
      </c>
      <c r="T377" s="19" t="str">
        <f>IF(AND(S377&lt;&gt;"",NOT(ISERROR(S377))),S377,IF(Q377&lt;&gt;"",IF(NOT(ISERROR(VLOOKUP(Q377,'ESO Dungeon constants'!$D$3:$H$9999,5,FALSE))),VLOOKUP(Q377,'ESO Dungeon constants'!$D$3:$I$9999,6,FALSE),VLOOKUP(Q377,'ESO zone constants'!$H$3:$K$9987,4,FALSE)),""))</f>
        <v>DLC_WRATHSTONE</v>
      </c>
      <c r="U377" s="3" t="str">
        <f>IF(T377&lt;&gt;"",VLOOKUP(T377,'LibSets constants'!$B$4:$C$1003,2,FALSE),"")</f>
        <v>Wrathstone</v>
      </c>
      <c r="V377" s="33" t="s">
        <v>3356</v>
      </c>
      <c r="Y377" s="65"/>
      <c r="Z377" s="3">
        <f>IF(AND(G377&lt;&gt;"LIBSETS_SETTYPE_BATTLEGROUND",G377&lt;&gt;"LIBSETS_SETTYPE_SPECIAL"),
IF(AND(Y377&lt;&gt;"",ISNUMBER(Y377),NOT(ISNA(Y377))),Y377,
   IF(AND(L377&lt;&gt;"",ISNUMBER(L377),L377&gt;0,NOT(ISNA(L377))),VLOOKUP(L377,'ESO dumped WayshrineInfo'!$K$3:$L$9994,2,FALSE),"")
),"")</f>
        <v>101</v>
      </c>
      <c r="AA377" t="str">
        <f>IF(AND(Z377&lt;&gt;"",ISNUMBER(Z377),NOT(ISNA(Z377))),VLOOKUP(Z377,'ESO zone constants'!$A$3:$D$9999,4,FALSE),"")</f>
        <v>Eastmarch</v>
      </c>
      <c r="AB377" s="33" t="s">
        <v>3356</v>
      </c>
      <c r="AC377" s="40"/>
      <c r="AD377" s="40"/>
      <c r="AE377" s="40"/>
      <c r="AF377" s="3">
        <f>IF(AND(G377&lt;&gt;"LIBSETS_SETTYPE_BATTLEGROUND",G377&lt;&gt;"LIBSETS_SETTYPE_SPECIAL"),
IF(AND(AE377&lt;&gt;"",ISNUMBER(AE377),NOT(ISNA(AE377))),AE377,
   IF(AND(M377&lt;&gt;"",ISNUMBER(M377),M377&gt;0,NOT(ISNA(M377))),VLOOKUP(M377,'ESO dumped WayshrineInfo'!$K$3:$L$9994,2,FALSE),"")
),"")</f>
        <v>101</v>
      </c>
      <c r="AG377" t="str">
        <f>IF(AND(AF377&lt;&gt;"",ISNUMBER(AF377),NOT(ISNA(AF377))),VLOOKUP(AF377,'ESO zone constants'!$A$3:$D$9999,4,FALSE),"")</f>
        <v>Eastmarch</v>
      </c>
      <c r="AH377" s="44"/>
      <c r="AI377" s="40"/>
      <c r="AJ377" s="40"/>
      <c r="AK377" s="3" t="str">
        <f>IF(AND(G377&lt;&gt;"LIBSETS_SETTYPE_BATTLEGROUND",G377&lt;&gt;"LIBSETS_SETTYPE_SPECIAL"),IF(AL377&lt;&gt;"",VLOOKUP(AL377,'ESO zone constants'!$D$3:$H$4953,5,FALSE),""),"")</f>
        <v/>
      </c>
      <c r="AM377" s="44"/>
      <c r="AN377" s="40"/>
      <c r="AO377" s="40"/>
      <c r="AP377" s="3" t="str">
        <f>IF(AND(G377&lt;&gt;"LIBSETS_SETTYPE_BATTLEGROUND",G377&lt;&gt;"LIBSETS_SETTYPE_SPECIAL"),IF(AQ377&lt;&gt;"",VLOOKUP(AQ377,'ESO zone constants'!$D$3:$H$4953,5,FALSE),""),"")</f>
        <v/>
      </c>
      <c r="AR377" s="44"/>
      <c r="AS377" s="40"/>
      <c r="AT377" s="40"/>
      <c r="AU377" s="3" t="str">
        <f>IF(AND(G377&lt;&gt;"LIBSETS_SETTYPE_BATTLEGROUND",G377&lt;&gt;"LIBSETS_SETTYPE_SPECIAL"),IF(AV377&lt;&gt;"",VLOOKUP(AV377,'ESO zone constants'!$D$3:$H$4953,5,FALSE),""),"")</f>
        <v/>
      </c>
      <c r="AW377" s="44"/>
      <c r="AX377" s="40"/>
      <c r="AY377" s="43"/>
      <c r="AZ377" s="83" t="s">
        <v>2667</v>
      </c>
      <c r="BA377" s="83"/>
      <c r="BB377" s="83"/>
      <c r="BC377" s="21" t="str">
        <f>IF(A377="???","--","")&amp;IF(F377&lt;&gt;"Not in the game (anymore)",IF(A377&lt;&gt;"",CONCATENATE("[",A377,"] = {wayshrines={")&amp;IF(K377&lt;&gt;"",CONCATENATE(K377,","),"")&amp;IF(L377&lt;&gt;"",CONCATENATE(L377,","),"")&amp;IF(M377&lt;&gt;"",CONCATENATE(M377,","),"")&amp;CONCATENATE("}")&amp;IF(VALUE(N377)&gt;0,CONCATENATE(", traitsNeeded=",N377),"")&amp;CONCATENATE(", dlcId=",IF(T377&lt;&gt;"",T377,"DLC_BASE_GAME")),""),"")</f>
        <v>[430] = {wayshrines={389,389,389,}, dlcId=DLC_WRATHSTONE</v>
      </c>
      <c r="BD377" s="21" t="str">
        <f>IF(F377&lt;&gt;"Not in the game (anymore)",IF(A377&lt;&gt;"",IF(Q377&lt;&gt;"",CONCATENATE(", zoneIds={",Q377),"")&amp;IF(Z377&lt;&gt;"",CONCATENATE(",",Z377),"")&amp;IF(AF377&lt;&gt;"",CONCATENATE(",",AF377),"")&amp;IF(AK377&lt;&gt;"",CONCATENATE(",",AK377),"")&amp;IF(AP377&lt;&gt;"",CONCATENATE(",",AP377),"")&amp;IF(AU377&lt;&gt;"",CONCATENATE(",",AU377),"")&amp;IF(Q377&lt;&gt;"",CONCATENATE("}",""),"")&amp;IF(OR(I377="true",I377="false",I377&lt;&gt;""), CONCATENATE(", veteran=", I377), ""),""),"")</f>
        <v>, zoneIds={1080,101,101}, veteran=false</v>
      </c>
      <c r="BE377" s="21" t="str">
        <f>IF(A377&lt;&gt;"",IF(F377&lt;&gt;"Not in the game (anymore)",IF(A377&lt;&gt;"",", setType="&amp;G377,"")&amp;IF(J377="true",", multiTrialSet=true",""),"")
&amp; IF(AND(H377&lt;&gt;"",ISNUMBER(H377)),", undauntedChestId=" &amp; H377,""),"")</f>
        <v>, setType=LIBSETS_SETTYPE_DUNGEON</v>
      </c>
      <c r="BF377" s="21" t="str">
        <f>IF(A377&lt;&gt;"",IF(F377&lt;&gt;"Not in the game (anymore)",IF(AZ377&lt;&gt;"",", isProcSetAllowedInPvP="&amp; AZ377,"")
&amp; IF(F377&lt;&gt;"Not in the game (anymore)",
  IF(V377&lt;&gt;"",", dropMechanic={"&amp;V377&amp;IF(AB377&lt;&gt;"",","&amp;AB377,"")&amp;IF(AH377&lt;&gt;"",","&amp;AH377,"")&amp;IF(AM377&lt;&gt;"",","&amp;AM377,"")&amp;IF(AR377&lt;&gt;"",","&amp;AR377,"")&amp;IF(AW377&lt;&gt;"",","&amp;AW377,"")&amp;"}"
     &amp;IF(OR(W377&lt;&gt;"",AC377&lt;&gt;"",AI377&lt;&gt;"",AN377&lt;&gt;"",AS377&lt;&gt;"",AX377&lt;&gt;"",X377&lt;&gt;"",AD377&lt;&gt;"",AJ377&lt;&gt;"",AO377&lt;&gt;"",AT377&lt;&gt;"",AY377&lt;&gt;""),", dropMechanicDropLocationNames={"
        &amp; IF(OR(W377&lt;&gt;"",AC377&lt;&gt;"",AI377&lt;&gt;"",AN377&lt;&gt;"",AS377&lt;&gt;"",AX377&lt;&gt;""),"['en']={"&amp;IF(W377&lt;&gt;"","'"&amp;W377&amp;"',","'',")&amp;IF(AC377&lt;&gt;"","'"&amp;AC377&amp;"',","'',")&amp;IF(AI377&lt;&gt;"","'"&amp;AI377&amp;"',","'',")&amp;IF(AN377&lt;&gt;"","'"&amp;AN377&amp;"',","'',")&amp;IF(AS377&lt;&gt;"","'"&amp;AS377&amp;"',","'',")&amp;IF(AX377&lt;&gt;"","'"&amp;AX377&amp;"',","'',")&amp;"},","")
        &amp; IF(OR(X377&lt;&gt;"",AD377&lt;&gt;"",AJ377&lt;&gt;"",AO377&lt;&gt;"",AT377&lt;&gt;"",AY377&lt;&gt;""),"['de']={"&amp;IF(X377&lt;&gt;"","'"&amp;X377&amp;"',","'',")&amp;IF(AD377&lt;&gt;"","'"&amp;AD377&amp;"',","'',")&amp;IF(AJ377&lt;&gt;"","'"&amp;AJ377&amp;"',","'',")&amp;IF(AO377&lt;&gt;"","'"&amp;AO377&amp;"',","'',")&amp;IF(AT377&lt;&gt;"","'"&amp;AT377&amp;"',","'',")&amp;IF(AY377&lt;&gt;"","'"&amp;AY377&amp;"',","'',")&amp;"},","")
     &amp; "}",""),"")),""),"")</f>
        <v>, dropMechanic={LIBSETS_DROP_MECHANIC_GROUP_DUNGEON_BOSS,LIBSETS_DROP_MECHANIC_GROUP_DUNGEON_BOSS}</v>
      </c>
      <c r="BG377" s="21" t="str">
        <f>IF(A377&lt;&gt;"",IF(F377&lt;&gt;"Not in the game (anymore)",
IF(OR(BA377&lt;&gt;"",BB377&lt;&gt;""),", addTooltip={" &amp; IF(BA377&lt;&gt;"","['en']='"&amp; BA377 &amp; "',","")  &amp; IF(AND(BA377&lt;&gt;"",BA377&lt;&gt;BB377), IF(BB377&lt;&gt;"","['de']='"&amp; BB377 &amp; "',",""),"") &amp; "},","")
&amp; "},"
&amp; IF(C377&lt;&gt;"",CONCATENATE(" --",C377," / ",B377,"   [",IF(R377&lt;&gt;"",R377,""),IF(AA377&lt;&gt;"",", "&amp;AA377,""),IF(AG377&lt;&gt;"",", "&amp;AG377,""),IF(AL377&lt;&gt;"",", "&amp;AL377,""),IF(AQ377&lt;&gt;"",", "&amp;AQ377,""),IF(AV377&lt;&gt;"",", "&amp;AV377,""),"]")),""),"")</f>
        <v>}, --Tzogvin\'s Warband / Tzogvins Kriegstrupp   [Frostvault, Eastmarch, Eastmarch]</v>
      </c>
    </row>
    <row r="378" spans="1:59" x14ac:dyDescent="0.25">
      <c r="A378" s="12">
        <v>431</v>
      </c>
      <c r="B378" t="s">
        <v>1326</v>
      </c>
      <c r="C378" t="s">
        <v>1327</v>
      </c>
      <c r="D378" s="3">
        <f>A378</f>
        <v>431</v>
      </c>
      <c r="G378" s="8" t="s">
        <v>1477</v>
      </c>
      <c r="I378" t="s">
        <v>91</v>
      </c>
      <c r="J378" t="s">
        <v>91</v>
      </c>
      <c r="K378">
        <v>389</v>
      </c>
      <c r="L378">
        <v>389</v>
      </c>
      <c r="M378">
        <v>389</v>
      </c>
      <c r="O378" s="65" t="s">
        <v>64</v>
      </c>
      <c r="Q378" s="3">
        <f>IF(AND(G378&lt;&gt;"LIBSETS_SETTYPE_BATTLEGROUND",G378&lt;&gt;"LIBSETS_SETTYPE_SPECIAL"), IF(R378&lt;&gt;"",VLOOKUP(R378,'ESO zone constants'!$D$3:$H$10001,5,FALSE),""),"")</f>
        <v>1080</v>
      </c>
      <c r="R378" t="str">
        <f>IF(AND(O378&lt;&gt;"",NOT(ISERROR(O378))),O378,
IF(AND(P378&lt;&gt;"",ISNUMBER(P378),P378&gt;0,NOT(ISNA(P378))),VLOOKUP(P378,'ESO zone constants'!$A$3:$D$9999,4,FALSE),
IF(AND(K378&lt;&gt;"",K378&gt;0,NOT(ISERROR(K378))),VLOOKUP(K378,'ESO dumped WayshrineInfo'!$K$3:$N$9994,4,FALSE),"")))</f>
        <v>Frostvault</v>
      </c>
      <c r="T378" s="19" t="str">
        <f>IF(AND(S378&lt;&gt;"",NOT(ISERROR(S378))),S378,IF(Q378&lt;&gt;"",IF(NOT(ISERROR(VLOOKUP(Q378,'ESO Dungeon constants'!$D$3:$H$9999,5,FALSE))),VLOOKUP(Q378,'ESO Dungeon constants'!$D$3:$I$9999,6,FALSE),VLOOKUP(Q378,'ESO zone constants'!$H$3:$K$9987,4,FALSE)),""))</f>
        <v>DLC_WRATHSTONE</v>
      </c>
      <c r="U378" s="3" t="str">
        <f>IF(T378&lt;&gt;"",VLOOKUP(T378,'LibSets constants'!$B$4:$C$1003,2,FALSE),"")</f>
        <v>Wrathstone</v>
      </c>
      <c r="V378" s="33" t="s">
        <v>3356</v>
      </c>
      <c r="Y378" s="65"/>
      <c r="Z378" s="3">
        <f>IF(AND(G378&lt;&gt;"LIBSETS_SETTYPE_BATTLEGROUND",G378&lt;&gt;"LIBSETS_SETTYPE_SPECIAL"),
IF(AND(Y378&lt;&gt;"",ISNUMBER(Y378),NOT(ISNA(Y378))),Y378,
   IF(AND(L378&lt;&gt;"",ISNUMBER(L378),L378&gt;0,NOT(ISNA(L378))),VLOOKUP(L378,'ESO dumped WayshrineInfo'!$K$3:$L$9994,2,FALSE),"")
),"")</f>
        <v>101</v>
      </c>
      <c r="AA378" t="str">
        <f>IF(AND(Z378&lt;&gt;"",ISNUMBER(Z378),NOT(ISNA(Z378))),VLOOKUP(Z378,'ESO zone constants'!$A$3:$D$9999,4,FALSE),"")</f>
        <v>Eastmarch</v>
      </c>
      <c r="AB378" s="33" t="s">
        <v>3356</v>
      </c>
      <c r="AC378" s="40"/>
      <c r="AD378" s="40"/>
      <c r="AE378" s="40"/>
      <c r="AF378" s="3">
        <f>IF(AND(G378&lt;&gt;"LIBSETS_SETTYPE_BATTLEGROUND",G378&lt;&gt;"LIBSETS_SETTYPE_SPECIAL"),
IF(AND(AE378&lt;&gt;"",ISNUMBER(AE378),NOT(ISNA(AE378))),AE378,
   IF(AND(M378&lt;&gt;"",ISNUMBER(M378),M378&gt;0,NOT(ISNA(M378))),VLOOKUP(M378,'ESO dumped WayshrineInfo'!$K$3:$L$9994,2,FALSE),"")
),"")</f>
        <v>101</v>
      </c>
      <c r="AG378" t="str">
        <f>IF(AND(AF378&lt;&gt;"",ISNUMBER(AF378),NOT(ISNA(AF378))),VLOOKUP(AF378,'ESO zone constants'!$A$3:$D$9999,4,FALSE),"")</f>
        <v>Eastmarch</v>
      </c>
      <c r="AH378" s="44"/>
      <c r="AI378" s="40"/>
      <c r="AJ378" s="40"/>
      <c r="AK378" s="3" t="str">
        <f>IF(AND(G378&lt;&gt;"LIBSETS_SETTYPE_BATTLEGROUND",G378&lt;&gt;"LIBSETS_SETTYPE_SPECIAL"),IF(AL378&lt;&gt;"",VLOOKUP(AL378,'ESO zone constants'!$D$3:$H$4953,5,FALSE),""),"")</f>
        <v/>
      </c>
      <c r="AM378" s="44"/>
      <c r="AN378" s="40"/>
      <c r="AO378" s="40"/>
      <c r="AP378" s="3" t="str">
        <f>IF(AND(G378&lt;&gt;"LIBSETS_SETTYPE_BATTLEGROUND",G378&lt;&gt;"LIBSETS_SETTYPE_SPECIAL"),IF(AQ378&lt;&gt;"",VLOOKUP(AQ378,'ESO zone constants'!$D$3:$H$4953,5,FALSE),""),"")</f>
        <v/>
      </c>
      <c r="AR378" s="44"/>
      <c r="AS378" s="40"/>
      <c r="AT378" s="40"/>
      <c r="AU378" s="3" t="str">
        <f>IF(AND(G378&lt;&gt;"LIBSETS_SETTYPE_BATTLEGROUND",G378&lt;&gt;"LIBSETS_SETTYPE_SPECIAL"),IF(AV378&lt;&gt;"",VLOOKUP(AV378,'ESO zone constants'!$D$3:$H$4953,5,FALSE),""),"")</f>
        <v/>
      </c>
      <c r="AW378" s="44"/>
      <c r="AX378" s="40"/>
      <c r="AY378" s="43"/>
      <c r="AZ378" s="83" t="s">
        <v>2667</v>
      </c>
      <c r="BA378" s="83"/>
      <c r="BB378" s="83"/>
      <c r="BC378" s="21" t="str">
        <f>IF(A378="???","--","")&amp;IF(F378&lt;&gt;"Not in the game (anymore)",IF(A378&lt;&gt;"",CONCATENATE("[",A378,"] = {wayshrines={")&amp;IF(K378&lt;&gt;"",CONCATENATE(K378,","),"")&amp;IF(L378&lt;&gt;"",CONCATENATE(L378,","),"")&amp;IF(M378&lt;&gt;"",CONCATENATE(M378,","),"")&amp;CONCATENATE("}")&amp;IF(VALUE(N378)&gt;0,CONCATENATE(", traitsNeeded=",N378),"")&amp;CONCATENATE(", dlcId=",IF(T378&lt;&gt;"",T378,"DLC_BASE_GAME")),""),"")</f>
        <v>[431] = {wayshrines={389,389,389,}, dlcId=DLC_WRATHSTONE</v>
      </c>
      <c r="BD378" s="21" t="str">
        <f>IF(F378&lt;&gt;"Not in the game (anymore)",IF(A378&lt;&gt;"",IF(Q378&lt;&gt;"",CONCATENATE(", zoneIds={",Q378),"")&amp;IF(Z378&lt;&gt;"",CONCATENATE(",",Z378),"")&amp;IF(AF378&lt;&gt;"",CONCATENATE(",",AF378),"")&amp;IF(AK378&lt;&gt;"",CONCATENATE(",",AK378),"")&amp;IF(AP378&lt;&gt;"",CONCATENATE(",",AP378),"")&amp;IF(AU378&lt;&gt;"",CONCATENATE(",",AU378),"")&amp;IF(Q378&lt;&gt;"",CONCATENATE("}",""),"")&amp;IF(OR(I378="true",I378="false",I378&lt;&gt;""), CONCATENATE(", veteran=", I378), ""),""),"")</f>
        <v>, zoneIds={1080,101,101}, veteran=false</v>
      </c>
      <c r="BE378" s="21" t="str">
        <f>IF(A378&lt;&gt;"",IF(F378&lt;&gt;"Not in the game (anymore)",IF(A378&lt;&gt;"",", setType="&amp;G378,"")&amp;IF(J378="true",", multiTrialSet=true",""),"")
&amp; IF(AND(H378&lt;&gt;"",ISNUMBER(H378)),", undauntedChestId=" &amp; H378,""),"")</f>
        <v>, setType=LIBSETS_SETTYPE_DUNGEON</v>
      </c>
      <c r="BF378" s="21" t="str">
        <f>IF(A378&lt;&gt;"",IF(F378&lt;&gt;"Not in the game (anymore)",IF(AZ378&lt;&gt;"",", isProcSetAllowedInPvP="&amp; AZ378,"")
&amp; IF(F378&lt;&gt;"Not in the game (anymore)",
  IF(V378&lt;&gt;"",", dropMechanic={"&amp;V378&amp;IF(AB378&lt;&gt;"",","&amp;AB378,"")&amp;IF(AH378&lt;&gt;"",","&amp;AH378,"")&amp;IF(AM378&lt;&gt;"",","&amp;AM378,"")&amp;IF(AR378&lt;&gt;"",","&amp;AR378,"")&amp;IF(AW378&lt;&gt;"",","&amp;AW378,"")&amp;"}"
     &amp;IF(OR(W378&lt;&gt;"",AC378&lt;&gt;"",AI378&lt;&gt;"",AN378&lt;&gt;"",AS378&lt;&gt;"",AX378&lt;&gt;"",X378&lt;&gt;"",AD378&lt;&gt;"",AJ378&lt;&gt;"",AO378&lt;&gt;"",AT378&lt;&gt;"",AY378&lt;&gt;""),", dropMechanicDropLocationNames={"
        &amp; IF(OR(W378&lt;&gt;"",AC378&lt;&gt;"",AI378&lt;&gt;"",AN378&lt;&gt;"",AS378&lt;&gt;"",AX378&lt;&gt;""),"['en']={"&amp;IF(W378&lt;&gt;"","'"&amp;W378&amp;"',","'',")&amp;IF(AC378&lt;&gt;"","'"&amp;AC378&amp;"',","'',")&amp;IF(AI378&lt;&gt;"","'"&amp;AI378&amp;"',","'',")&amp;IF(AN378&lt;&gt;"","'"&amp;AN378&amp;"',","'',")&amp;IF(AS378&lt;&gt;"","'"&amp;AS378&amp;"',","'',")&amp;IF(AX378&lt;&gt;"","'"&amp;AX378&amp;"',","'',")&amp;"},","")
        &amp; IF(OR(X378&lt;&gt;"",AD378&lt;&gt;"",AJ378&lt;&gt;"",AO378&lt;&gt;"",AT378&lt;&gt;"",AY378&lt;&gt;""),"['de']={"&amp;IF(X378&lt;&gt;"","'"&amp;X378&amp;"',","'',")&amp;IF(AD378&lt;&gt;"","'"&amp;AD378&amp;"',","'',")&amp;IF(AJ378&lt;&gt;"","'"&amp;AJ378&amp;"',","'',")&amp;IF(AO378&lt;&gt;"","'"&amp;AO378&amp;"',","'',")&amp;IF(AT378&lt;&gt;"","'"&amp;AT378&amp;"',","'',")&amp;IF(AY378&lt;&gt;"","'"&amp;AY378&amp;"',","'',")&amp;"},","")
     &amp; "}",""),"")),""),"")</f>
        <v>, dropMechanic={LIBSETS_DROP_MECHANIC_GROUP_DUNGEON_BOSS,LIBSETS_DROP_MECHANIC_GROUP_DUNGEON_BOSS}</v>
      </c>
      <c r="BG378" s="21" t="str">
        <f>IF(A378&lt;&gt;"",IF(F378&lt;&gt;"Not in the game (anymore)",
IF(OR(BA378&lt;&gt;"",BB378&lt;&gt;""),", addTooltip={" &amp; IF(BA378&lt;&gt;"","['en']='"&amp; BA378 &amp; "',","")  &amp; IF(AND(BA378&lt;&gt;"",BA378&lt;&gt;BB378), IF(BB378&lt;&gt;"","['de']='"&amp; BB378 &amp; "',",""),"") &amp; "},","")
&amp; "},"
&amp; IF(C378&lt;&gt;"",CONCATENATE(" --",C378," / ",B378,"   [",IF(R378&lt;&gt;"",R378,""),IF(AA378&lt;&gt;"",", "&amp;AA378,""),IF(AG378&lt;&gt;"",", "&amp;AG378,""),IF(AL378&lt;&gt;"",", "&amp;AL378,""),IF(AQ378&lt;&gt;"",", "&amp;AQ378,""),IF(AV378&lt;&gt;"",", "&amp;AV378,""),"]")),""),"")</f>
        <v>}, --Icy Conjuror / Eisiger Anrufer   [Frostvault, Eastmarch, Eastmarch]</v>
      </c>
    </row>
    <row r="379" spans="1:59" x14ac:dyDescent="0.25">
      <c r="A379" s="5">
        <v>432</v>
      </c>
      <c r="B379" t="s">
        <v>1328</v>
      </c>
      <c r="C379" t="s">
        <v>25</v>
      </c>
      <c r="D379" s="3">
        <f>A379</f>
        <v>432</v>
      </c>
      <c r="G379" s="8" t="s">
        <v>1479</v>
      </c>
      <c r="H379" s="93">
        <v>3</v>
      </c>
      <c r="I379" t="s">
        <v>1466</v>
      </c>
      <c r="J379" t="s">
        <v>91</v>
      </c>
      <c r="K379">
        <v>389</v>
      </c>
      <c r="L379">
        <v>389</v>
      </c>
      <c r="M379">
        <v>389</v>
      </c>
      <c r="O379" s="65" t="s">
        <v>64</v>
      </c>
      <c r="Q379" s="3">
        <f>IF(AND(G379&lt;&gt;"LIBSETS_SETTYPE_BATTLEGROUND",G379&lt;&gt;"LIBSETS_SETTYPE_SPECIAL"), IF(R379&lt;&gt;"",VLOOKUP(R379,'ESO zone constants'!$D$3:$H$10001,5,FALSE),""),"")</f>
        <v>1080</v>
      </c>
      <c r="R379" t="str">
        <f>IF(AND(O379&lt;&gt;"",NOT(ISERROR(O379))),O379,
IF(AND(P379&lt;&gt;"",ISNUMBER(P379),P379&gt;0,NOT(ISNA(P379))),VLOOKUP(P379,'ESO zone constants'!$A$3:$D$9999,4,FALSE),
IF(AND(K379&lt;&gt;"",K379&gt;0,NOT(ISERROR(K379))),VLOOKUP(K379,'ESO dumped WayshrineInfo'!$K$3:$N$9994,4,FALSE),"")))</f>
        <v>Frostvault</v>
      </c>
      <c r="T379" s="19" t="str">
        <f>IF(AND(S379&lt;&gt;"",NOT(ISERROR(S379))),S379,IF(Q379&lt;&gt;"",IF(NOT(ISERROR(VLOOKUP(Q379,'ESO Dungeon constants'!$D$3:$H$9999,5,FALSE))),VLOOKUP(Q379,'ESO Dungeon constants'!$D$3:$I$9999,6,FALSE),VLOOKUP(Q379,'ESO zone constants'!$H$3:$K$9987,4,FALSE)),""))</f>
        <v>DLC_WRATHSTONE</v>
      </c>
      <c r="U379" s="3" t="str">
        <f>IF(T379&lt;&gt;"",VLOOKUP(T379,'LibSets constants'!$B$4:$C$1003,2,FALSE),"")</f>
        <v>Wrathstone</v>
      </c>
      <c r="V379" s="33" t="s">
        <v>1544</v>
      </c>
      <c r="W379" s="3" t="s">
        <v>1555</v>
      </c>
      <c r="X379" s="3" t="s">
        <v>1644</v>
      </c>
      <c r="Y379" s="65"/>
      <c r="Z379" s="3">
        <f>IF(AND(G379&lt;&gt;"LIBSETS_SETTYPE_BATTLEGROUND",G379&lt;&gt;"LIBSETS_SETTYPE_SPECIAL"),
IF(AND(Y379&lt;&gt;"",ISNUMBER(Y379),NOT(ISNA(Y379))),Y379,
   IF(AND(L379&lt;&gt;"",ISNUMBER(L379),L379&gt;0,NOT(ISNA(L379))),VLOOKUP(L379,'ESO dumped WayshrineInfo'!$K$3:$L$9994,2,FALSE),"")
),"")</f>
        <v>101</v>
      </c>
      <c r="AA379" t="str">
        <f>IF(AND(Z379&lt;&gt;"",ISNUMBER(Z379),NOT(ISNA(Z379))),VLOOKUP(Z379,'ESO zone constants'!$A$3:$D$9999,4,FALSE),"")</f>
        <v>Eastmarch</v>
      </c>
      <c r="AC379" s="42"/>
      <c r="AD379" s="42"/>
      <c r="AE379" s="42"/>
      <c r="AF379" s="3">
        <f>IF(AND(G379&lt;&gt;"LIBSETS_SETTYPE_BATTLEGROUND",G379&lt;&gt;"LIBSETS_SETTYPE_SPECIAL"),
IF(AND(AE379&lt;&gt;"",ISNUMBER(AE379),NOT(ISNA(AE379))),AE379,
   IF(AND(M379&lt;&gt;"",ISNUMBER(M379),M379&gt;0,NOT(ISNA(M379))),VLOOKUP(M379,'ESO dumped WayshrineInfo'!$K$3:$L$9994,2,FALSE),"")
),"")</f>
        <v>101</v>
      </c>
      <c r="AG379" t="str">
        <f>IF(AND(AF379&lt;&gt;"",ISNUMBER(AF379),NOT(ISNA(AF379))),VLOOKUP(AF379,'ESO zone constants'!$A$3:$D$9999,4,FALSE),"")</f>
        <v>Eastmarch</v>
      </c>
      <c r="AH379" s="44"/>
      <c r="AI379" s="42"/>
      <c r="AJ379" s="42"/>
      <c r="AK379" s="3" t="str">
        <f>IF(AND(G379&lt;&gt;"LIBSETS_SETTYPE_BATTLEGROUND",G379&lt;&gt;"LIBSETS_SETTYPE_SPECIAL"),IF(AL379&lt;&gt;"",VLOOKUP(AL379,'ESO zone constants'!$D$3:$H$4953,5,FALSE),""),"")</f>
        <v/>
      </c>
      <c r="AM379" s="44"/>
      <c r="AN379" s="42"/>
      <c r="AO379" s="42"/>
      <c r="AP379" s="3" t="str">
        <f>IF(AND(G379&lt;&gt;"LIBSETS_SETTYPE_BATTLEGROUND",G379&lt;&gt;"LIBSETS_SETTYPE_SPECIAL"),IF(AQ379&lt;&gt;"",VLOOKUP(AQ379,'ESO zone constants'!$D$3:$H$4953,5,FALSE),""),"")</f>
        <v/>
      </c>
      <c r="AR379" s="44"/>
      <c r="AS379" s="42"/>
      <c r="AT379" s="42"/>
      <c r="AU379" s="3" t="str">
        <f>IF(AND(G379&lt;&gt;"LIBSETS_SETTYPE_BATTLEGROUND",G379&lt;&gt;"LIBSETS_SETTYPE_SPECIAL"),IF(AV379&lt;&gt;"",VLOOKUP(AV379,'ESO zone constants'!$D$3:$H$4953,5,FALSE),""),"")</f>
        <v/>
      </c>
      <c r="AW379" s="44"/>
      <c r="AX379" s="42"/>
      <c r="AY379" s="43"/>
      <c r="AZ379" s="83" t="s">
        <v>2667</v>
      </c>
      <c r="BA379" s="83"/>
      <c r="BB379" s="83"/>
      <c r="BC379" s="21" t="str">
        <f>IF(A379="???","--","")&amp;IF(F379&lt;&gt;"Not in the game (anymore)",IF(A379&lt;&gt;"",CONCATENATE("[",A379,"] = {wayshrines={")&amp;IF(K379&lt;&gt;"",CONCATENATE(K379,","),"")&amp;IF(L379&lt;&gt;"",CONCATENATE(L379,","),"")&amp;IF(M379&lt;&gt;"",CONCATENATE(M379,","),"")&amp;CONCATENATE("}")&amp;IF(VALUE(N379)&gt;0,CONCATENATE(", traitsNeeded=",N379),"")&amp;CONCATENATE(", dlcId=",IF(T379&lt;&gt;"",T379,"DLC_BASE_GAME")),""),"")</f>
        <v>[432] = {wayshrines={389,389,389,}, dlcId=DLC_WRATHSTONE</v>
      </c>
      <c r="BD379" s="21" t="str">
        <f>IF(F379&lt;&gt;"Not in the game (anymore)",IF(A379&lt;&gt;"",IF(Q379&lt;&gt;"",CONCATENATE(", zoneIds={",Q379),"")&amp;IF(Z379&lt;&gt;"",CONCATENATE(",",Z379),"")&amp;IF(AF379&lt;&gt;"",CONCATENATE(",",AF379),"")&amp;IF(AK379&lt;&gt;"",CONCATENATE(",",AK379),"")&amp;IF(AP379&lt;&gt;"",CONCATENATE(",",AP379),"")&amp;IF(AU379&lt;&gt;"",CONCATENATE(",",AU379),"")&amp;IF(Q379&lt;&gt;"",CONCATENATE("}",""),"")&amp;IF(OR(I379="true",I379="false",I379&lt;&gt;""), CONCATENATE(", veteran=", I379), ""),""),"")</f>
        <v>, zoneIds={1080,101,101}, veteran={[EQUIP_TYPE_HEAD]=true, [EQUIP_TYPE_SHOULDERS]=false}</v>
      </c>
      <c r="BE379" s="21" t="str">
        <f>IF(A379&lt;&gt;"",IF(F379&lt;&gt;"Not in the game (anymore)",IF(A379&lt;&gt;"",", setType="&amp;G379,"")&amp;IF(J379="true",", multiTrialSet=true",""),"")
&amp; IF(AND(H379&lt;&gt;"",ISNUMBER(H379)),", undauntedChestId=" &amp; H379,""),"")</f>
        <v>, setType=LIBSETS_SETTYPE_MONSTER, undauntedChestId=3</v>
      </c>
      <c r="BF379" s="21" t="str">
        <f>IF(A379&lt;&gt;"",IF(F379&lt;&gt;"Not in the game (anymore)",IF(AZ379&lt;&gt;"",", isProcSetAllowedInPvP="&amp; AZ379,"")
&amp; IF(F379&lt;&gt;"Not in the game (anymore)",
  IF(V379&lt;&gt;"",", dropMechanic={"&amp;V379&amp;IF(AB379&lt;&gt;"",","&amp;AB379,"")&amp;IF(AH379&lt;&gt;"",","&amp;AH379,"")&amp;IF(AM379&lt;&gt;"",","&amp;AM379,"")&amp;IF(AR379&lt;&gt;"",","&amp;AR379,"")&amp;IF(AW379&lt;&gt;"",","&amp;AW379,"")&amp;"}"
     &amp;IF(OR(W379&lt;&gt;"",AC379&lt;&gt;"",AI379&lt;&gt;"",AN379&lt;&gt;"",AS379&lt;&gt;"",AX379&lt;&gt;"",X379&lt;&gt;"",AD379&lt;&gt;"",AJ379&lt;&gt;"",AO379&lt;&gt;"",AT379&lt;&gt;"",AY379&lt;&gt;""),", dropMechanicDropLocationNames={"
        &amp; IF(OR(W379&lt;&gt;"",AC379&lt;&gt;"",AI379&lt;&gt;"",AN379&lt;&gt;"",AS379&lt;&gt;"",AX379&lt;&gt;""),"['en']={"&amp;IF(W379&lt;&gt;"","'"&amp;W379&amp;"',","'',")&amp;IF(AC379&lt;&gt;"","'"&amp;AC379&amp;"',","'',")&amp;IF(AI379&lt;&gt;"","'"&amp;AI379&amp;"',","'',")&amp;IF(AN379&lt;&gt;"","'"&amp;AN379&amp;"',","'',")&amp;IF(AS379&lt;&gt;"","'"&amp;AS379&amp;"',","'',")&amp;IF(AX379&lt;&gt;"","'"&amp;AX379&amp;"',","'',")&amp;"},","")
        &amp; IF(OR(X379&lt;&gt;"",AD379&lt;&gt;"",AJ379&lt;&gt;"",AO379&lt;&gt;"",AT379&lt;&gt;"",AY379&lt;&gt;""),"['de']={"&amp;IF(X379&lt;&gt;"","'"&amp;X379&amp;"',","'',")&amp;IF(AD379&lt;&gt;"","'"&amp;AD379&amp;"',","'',")&amp;IF(AJ379&lt;&gt;"","'"&amp;AJ379&amp;"',","'',")&amp;IF(AO379&lt;&gt;"","'"&amp;AO379&amp;"',","'',")&amp;IF(AT379&lt;&gt;"","'"&amp;AT379&amp;"',","'',")&amp;IF(AY379&lt;&gt;"","'"&amp;AY379&amp;"',","'',")&amp;"},","")
     &amp; "}",""),"")),""),"")</f>
        <v>, dropMechanic={LIBSETS_DROP_MECHANIC_MONSTER_NAME}, dropMechanicDropLocationNames={['en']={'The Stonekeeper','','','','','',},['de']={'Der Steinwahrer','','','','','',},}</v>
      </c>
      <c r="BG379" s="21" t="str">
        <f>IF(A379&lt;&gt;"",IF(F379&lt;&gt;"Not in the game (anymore)",
IF(OR(BA379&lt;&gt;"",BB379&lt;&gt;""),", addTooltip={" &amp; IF(BA379&lt;&gt;"","['en']='"&amp; BA379 &amp; "',","")  &amp; IF(AND(BA379&lt;&gt;"",BA379&lt;&gt;BB379), IF(BB379&lt;&gt;"","['de']='"&amp; BB379 &amp; "',",""),"") &amp; "},","")
&amp; "},"
&amp; IF(C379&lt;&gt;"",CONCATENATE(" --",C379," / ",B379,"   [",IF(R379&lt;&gt;"",R379,""),IF(AA379&lt;&gt;"",", "&amp;AA379,""),IF(AG379&lt;&gt;"",", "&amp;AG379,""),IF(AL379&lt;&gt;"",", "&amp;AL379,""),IF(AQ379&lt;&gt;"",", "&amp;AQ379,""),IF(AV379&lt;&gt;"",", "&amp;AV379,""),"]")),""),"")</f>
        <v>}, --Stonekeeper / Steinwahrer   [Frostvault, Eastmarch, Eastmarch]</v>
      </c>
    </row>
    <row r="380" spans="1:59" x14ac:dyDescent="0.25">
      <c r="A380" s="12">
        <v>433</v>
      </c>
      <c r="B380" t="s">
        <v>1329</v>
      </c>
      <c r="C380" t="s">
        <v>1330</v>
      </c>
      <c r="D380" s="3">
        <f>A380</f>
        <v>433</v>
      </c>
      <c r="G380" s="8" t="s">
        <v>1477</v>
      </c>
      <c r="I380" t="s">
        <v>91</v>
      </c>
      <c r="J380" t="s">
        <v>91</v>
      </c>
      <c r="K380">
        <v>390</v>
      </c>
      <c r="L380">
        <v>390</v>
      </c>
      <c r="M380">
        <v>390</v>
      </c>
      <c r="O380" s="65" t="s">
        <v>67</v>
      </c>
      <c r="Q380" s="3">
        <f>IF(AND(G380&lt;&gt;"LIBSETS_SETTYPE_BATTLEGROUND",G380&lt;&gt;"LIBSETS_SETTYPE_SPECIAL"), IF(R380&lt;&gt;"",VLOOKUP(R380,'ESO zone constants'!$D$3:$H$10001,5,FALSE),""),"")</f>
        <v>1081</v>
      </c>
      <c r="R380" t="str">
        <f>IF(AND(O380&lt;&gt;"",NOT(ISERROR(O380))),O380,
IF(AND(P380&lt;&gt;"",ISNUMBER(P380),P380&gt;0,NOT(ISNA(P380))),VLOOKUP(P380,'ESO zone constants'!$A$3:$D$9999,4,FALSE),
IF(AND(K380&lt;&gt;"",K380&gt;0,NOT(ISERROR(K380))),VLOOKUP(K380,'ESO dumped WayshrineInfo'!$K$3:$N$9994,4,FALSE),"")))</f>
        <v>Depths of Malatar</v>
      </c>
      <c r="T380" s="19" t="str">
        <f>IF(AND(S380&lt;&gt;"",NOT(ISERROR(S380))),S380,IF(Q380&lt;&gt;"",IF(NOT(ISERROR(VLOOKUP(Q380,'ESO Dungeon constants'!$D$3:$H$9999,5,FALSE))),VLOOKUP(Q380,'ESO Dungeon constants'!$D$3:$I$9999,6,FALSE),VLOOKUP(Q380,'ESO zone constants'!$H$3:$K$9987,4,FALSE)),""))</f>
        <v>DLC_WRATHSTONE</v>
      </c>
      <c r="U380" s="3" t="str">
        <f>IF(T380&lt;&gt;"",VLOOKUP(T380,'LibSets constants'!$B$4:$C$1003,2,FALSE),"")</f>
        <v>Wrathstone</v>
      </c>
      <c r="V380" s="33" t="s">
        <v>3356</v>
      </c>
      <c r="Y380" s="65"/>
      <c r="Z380" s="3">
        <f>IF(AND(G380&lt;&gt;"LIBSETS_SETTYPE_BATTLEGROUND",G380&lt;&gt;"LIBSETS_SETTYPE_SPECIAL"),
IF(AND(Y380&lt;&gt;"",ISNUMBER(Y380),NOT(ISNA(Y380))),Y380,
   IF(AND(L380&lt;&gt;"",ISNUMBER(L380),L380&gt;0,NOT(ISNA(L380))),VLOOKUP(L380,'ESO dumped WayshrineInfo'!$K$3:$L$9994,2,FALSE),"")
),"")</f>
        <v>823</v>
      </c>
      <c r="AA380" t="str">
        <f>IF(AND(Z380&lt;&gt;"",ISNUMBER(Z380),NOT(ISNA(Z380))),VLOOKUP(Z380,'ESO zone constants'!$A$3:$D$9999,4,FALSE),"")</f>
        <v>Gold Coast</v>
      </c>
      <c r="AB380" s="33" t="s">
        <v>3356</v>
      </c>
      <c r="AC380" s="40"/>
      <c r="AD380" s="40"/>
      <c r="AE380" s="40"/>
      <c r="AF380" s="3">
        <f>IF(AND(G380&lt;&gt;"LIBSETS_SETTYPE_BATTLEGROUND",G380&lt;&gt;"LIBSETS_SETTYPE_SPECIAL"),
IF(AND(AE380&lt;&gt;"",ISNUMBER(AE380),NOT(ISNA(AE380))),AE380,
   IF(AND(M380&lt;&gt;"",ISNUMBER(M380),M380&gt;0,NOT(ISNA(M380))),VLOOKUP(M380,'ESO dumped WayshrineInfo'!$K$3:$L$9994,2,FALSE),"")
),"")</f>
        <v>823</v>
      </c>
      <c r="AG380" t="str">
        <f>IF(AND(AF380&lt;&gt;"",ISNUMBER(AF380),NOT(ISNA(AF380))),VLOOKUP(AF380,'ESO zone constants'!$A$3:$D$9999,4,FALSE),"")</f>
        <v>Gold Coast</v>
      </c>
      <c r="AH380" s="44"/>
      <c r="AI380" s="40"/>
      <c r="AJ380" s="40"/>
      <c r="AK380" s="3" t="str">
        <f>IF(AND(G380&lt;&gt;"LIBSETS_SETTYPE_BATTLEGROUND",G380&lt;&gt;"LIBSETS_SETTYPE_SPECIAL"),IF(AL380&lt;&gt;"",VLOOKUP(AL380,'ESO zone constants'!$D$3:$H$4953,5,FALSE),""),"")</f>
        <v/>
      </c>
      <c r="AM380" s="44"/>
      <c r="AN380" s="40"/>
      <c r="AO380" s="40"/>
      <c r="AP380" s="3" t="str">
        <f>IF(AND(G380&lt;&gt;"LIBSETS_SETTYPE_BATTLEGROUND",G380&lt;&gt;"LIBSETS_SETTYPE_SPECIAL"),IF(AQ380&lt;&gt;"",VLOOKUP(AQ380,'ESO zone constants'!$D$3:$H$4953,5,FALSE),""),"")</f>
        <v/>
      </c>
      <c r="AR380" s="44"/>
      <c r="AS380" s="40"/>
      <c r="AT380" s="40"/>
      <c r="AU380" s="3" t="str">
        <f>IF(AND(G380&lt;&gt;"LIBSETS_SETTYPE_BATTLEGROUND",G380&lt;&gt;"LIBSETS_SETTYPE_SPECIAL"),IF(AV380&lt;&gt;"",VLOOKUP(AV380,'ESO zone constants'!$D$3:$H$4953,5,FALSE),""),"")</f>
        <v/>
      </c>
      <c r="AW380" s="44"/>
      <c r="AX380" s="40"/>
      <c r="AY380" s="43"/>
      <c r="AZ380" s="83" t="s">
        <v>2667</v>
      </c>
      <c r="BA380" s="83"/>
      <c r="BB380" s="83"/>
      <c r="BC380" s="21" t="str">
        <f>IF(A380="???","--","")&amp;IF(F380&lt;&gt;"Not in the game (anymore)",IF(A380&lt;&gt;"",CONCATENATE("[",A380,"] = {wayshrines={")&amp;IF(K380&lt;&gt;"",CONCATENATE(K380,","),"")&amp;IF(L380&lt;&gt;"",CONCATENATE(L380,","),"")&amp;IF(M380&lt;&gt;"",CONCATENATE(M380,","),"")&amp;CONCATENATE("}")&amp;IF(VALUE(N380)&gt;0,CONCATENATE(", traitsNeeded=",N380),"")&amp;CONCATENATE(", dlcId=",IF(T380&lt;&gt;"",T380,"DLC_BASE_GAME")),""),"")</f>
        <v>[433] = {wayshrines={390,390,390,}, dlcId=DLC_WRATHSTONE</v>
      </c>
      <c r="BD380" s="21" t="str">
        <f>IF(F380&lt;&gt;"Not in the game (anymore)",IF(A380&lt;&gt;"",IF(Q380&lt;&gt;"",CONCATENATE(", zoneIds={",Q380),"")&amp;IF(Z380&lt;&gt;"",CONCATENATE(",",Z380),"")&amp;IF(AF380&lt;&gt;"",CONCATENATE(",",AF380),"")&amp;IF(AK380&lt;&gt;"",CONCATENATE(",",AK380),"")&amp;IF(AP380&lt;&gt;"",CONCATENATE(",",AP380),"")&amp;IF(AU380&lt;&gt;"",CONCATENATE(",",AU380),"")&amp;IF(Q380&lt;&gt;"",CONCATENATE("}",""),"")&amp;IF(OR(I380="true",I380="false",I380&lt;&gt;""), CONCATENATE(", veteran=", I380), ""),""),"")</f>
        <v>, zoneIds={1081,823,823}, veteran=false</v>
      </c>
      <c r="BE380" s="21" t="str">
        <f>IF(A380&lt;&gt;"",IF(F380&lt;&gt;"Not in the game (anymore)",IF(A380&lt;&gt;"",", setType="&amp;G380,"")&amp;IF(J380="true",", multiTrialSet=true",""),"")
&amp; IF(AND(H380&lt;&gt;"",ISNUMBER(H380)),", undauntedChestId=" &amp; H380,""),"")</f>
        <v>, setType=LIBSETS_SETTYPE_DUNGEON</v>
      </c>
      <c r="BF380" s="21" t="str">
        <f>IF(A380&lt;&gt;"",IF(F380&lt;&gt;"Not in the game (anymore)",IF(AZ380&lt;&gt;"",", isProcSetAllowedInPvP="&amp; AZ380,"")
&amp; IF(F380&lt;&gt;"Not in the game (anymore)",
  IF(V380&lt;&gt;"",", dropMechanic={"&amp;V380&amp;IF(AB380&lt;&gt;"",","&amp;AB380,"")&amp;IF(AH380&lt;&gt;"",","&amp;AH380,"")&amp;IF(AM380&lt;&gt;"",","&amp;AM380,"")&amp;IF(AR380&lt;&gt;"",","&amp;AR380,"")&amp;IF(AW380&lt;&gt;"",","&amp;AW380,"")&amp;"}"
     &amp;IF(OR(W380&lt;&gt;"",AC380&lt;&gt;"",AI380&lt;&gt;"",AN380&lt;&gt;"",AS380&lt;&gt;"",AX380&lt;&gt;"",X380&lt;&gt;"",AD380&lt;&gt;"",AJ380&lt;&gt;"",AO380&lt;&gt;"",AT380&lt;&gt;"",AY380&lt;&gt;""),", dropMechanicDropLocationNames={"
        &amp; IF(OR(W380&lt;&gt;"",AC380&lt;&gt;"",AI380&lt;&gt;"",AN380&lt;&gt;"",AS380&lt;&gt;"",AX380&lt;&gt;""),"['en']={"&amp;IF(W380&lt;&gt;"","'"&amp;W380&amp;"',","'',")&amp;IF(AC380&lt;&gt;"","'"&amp;AC380&amp;"',","'',")&amp;IF(AI380&lt;&gt;"","'"&amp;AI380&amp;"',","'',")&amp;IF(AN380&lt;&gt;"","'"&amp;AN380&amp;"',","'',")&amp;IF(AS380&lt;&gt;"","'"&amp;AS380&amp;"',","'',")&amp;IF(AX380&lt;&gt;"","'"&amp;AX380&amp;"',","'',")&amp;"},","")
        &amp; IF(OR(X380&lt;&gt;"",AD380&lt;&gt;"",AJ380&lt;&gt;"",AO380&lt;&gt;"",AT380&lt;&gt;"",AY380&lt;&gt;""),"['de']={"&amp;IF(X380&lt;&gt;"","'"&amp;X380&amp;"',","'',")&amp;IF(AD380&lt;&gt;"","'"&amp;AD380&amp;"',","'',")&amp;IF(AJ380&lt;&gt;"","'"&amp;AJ380&amp;"',","'',")&amp;IF(AO380&lt;&gt;"","'"&amp;AO380&amp;"',","'',")&amp;IF(AT380&lt;&gt;"","'"&amp;AT380&amp;"',","'',")&amp;IF(AY380&lt;&gt;"","'"&amp;AY380&amp;"',","'',")&amp;"},","")
     &amp; "}",""),"")),""),"")</f>
        <v>, dropMechanic={LIBSETS_DROP_MECHANIC_GROUP_DUNGEON_BOSS,LIBSETS_DROP_MECHANIC_GROUP_DUNGEON_BOSS}</v>
      </c>
      <c r="BG380" s="21" t="str">
        <f>IF(A380&lt;&gt;"",IF(F380&lt;&gt;"Not in the game (anymore)",
IF(OR(BA380&lt;&gt;"",BB380&lt;&gt;""),", addTooltip={" &amp; IF(BA380&lt;&gt;"","['en']='"&amp; BA380 &amp; "',","")  &amp; IF(AND(BA380&lt;&gt;"",BA380&lt;&gt;BB380), IF(BB380&lt;&gt;"","['de']='"&amp; BB380 &amp; "',",""),"") &amp; "},","")
&amp; "},"
&amp; IF(C380&lt;&gt;"",CONCATENATE(" --",C380," / ",B380,"   [",IF(R380&lt;&gt;"",R380,""),IF(AA380&lt;&gt;"",", "&amp;AA380,""),IF(AG380&lt;&gt;"",", "&amp;AG380,""),IF(AL380&lt;&gt;"",", "&amp;AL380,""),IF(AQ380&lt;&gt;"",", "&amp;AQ380,""),IF(AV380&lt;&gt;"",", "&amp;AV380,""),"]")),""),"")</f>
        <v>}, --Frozen Watcher / Gefrorener Beobachter   [Depths of Malatar, Gold Coast, Gold Coast]</v>
      </c>
    </row>
    <row r="381" spans="1:59" x14ac:dyDescent="0.25">
      <c r="A381" s="12">
        <v>434</v>
      </c>
      <c r="B381" t="s">
        <v>1331</v>
      </c>
      <c r="C381" t="s">
        <v>1332</v>
      </c>
      <c r="D381" s="3">
        <f>A381</f>
        <v>434</v>
      </c>
      <c r="G381" s="8" t="s">
        <v>1477</v>
      </c>
      <c r="I381" t="s">
        <v>91</v>
      </c>
      <c r="J381" t="s">
        <v>91</v>
      </c>
      <c r="K381">
        <v>390</v>
      </c>
      <c r="L381">
        <v>390</v>
      </c>
      <c r="M381">
        <v>390</v>
      </c>
      <c r="O381" s="65" t="s">
        <v>67</v>
      </c>
      <c r="Q381" s="3">
        <f>IF(AND(G381&lt;&gt;"LIBSETS_SETTYPE_BATTLEGROUND",G381&lt;&gt;"LIBSETS_SETTYPE_SPECIAL"), IF(R381&lt;&gt;"",VLOOKUP(R381,'ESO zone constants'!$D$3:$H$10001,5,FALSE),""),"")</f>
        <v>1081</v>
      </c>
      <c r="R381" t="str">
        <f>IF(AND(O381&lt;&gt;"",NOT(ISERROR(O381))),O381,
IF(AND(P381&lt;&gt;"",ISNUMBER(P381),P381&gt;0,NOT(ISNA(P381))),VLOOKUP(P381,'ESO zone constants'!$A$3:$D$9999,4,FALSE),
IF(AND(K381&lt;&gt;"",K381&gt;0,NOT(ISERROR(K381))),VLOOKUP(K381,'ESO dumped WayshrineInfo'!$K$3:$N$9994,4,FALSE),"")))</f>
        <v>Depths of Malatar</v>
      </c>
      <c r="T381" s="19" t="str">
        <f>IF(AND(S381&lt;&gt;"",NOT(ISERROR(S381))),S381,IF(Q381&lt;&gt;"",IF(NOT(ISERROR(VLOOKUP(Q381,'ESO Dungeon constants'!$D$3:$H$9999,5,FALSE))),VLOOKUP(Q381,'ESO Dungeon constants'!$D$3:$I$9999,6,FALSE),VLOOKUP(Q381,'ESO zone constants'!$H$3:$K$9987,4,FALSE)),""))</f>
        <v>DLC_WRATHSTONE</v>
      </c>
      <c r="U381" s="3" t="str">
        <f>IF(T381&lt;&gt;"",VLOOKUP(T381,'LibSets constants'!$B$4:$C$1003,2,FALSE),"")</f>
        <v>Wrathstone</v>
      </c>
      <c r="V381" s="33" t="s">
        <v>3356</v>
      </c>
      <c r="Y381" s="65"/>
      <c r="Z381" s="3">
        <f>IF(AND(G381&lt;&gt;"LIBSETS_SETTYPE_BATTLEGROUND",G381&lt;&gt;"LIBSETS_SETTYPE_SPECIAL"),
IF(AND(Y381&lt;&gt;"",ISNUMBER(Y381),NOT(ISNA(Y381))),Y381,
   IF(AND(L381&lt;&gt;"",ISNUMBER(L381),L381&gt;0,NOT(ISNA(L381))),VLOOKUP(L381,'ESO dumped WayshrineInfo'!$K$3:$L$9994,2,FALSE),"")
),"")</f>
        <v>823</v>
      </c>
      <c r="AA381" t="str">
        <f>IF(AND(Z381&lt;&gt;"",ISNUMBER(Z381),NOT(ISNA(Z381))),VLOOKUP(Z381,'ESO zone constants'!$A$3:$D$9999,4,FALSE),"")</f>
        <v>Gold Coast</v>
      </c>
      <c r="AB381" s="33" t="s">
        <v>3356</v>
      </c>
      <c r="AC381" s="40"/>
      <c r="AD381" s="40"/>
      <c r="AE381" s="40"/>
      <c r="AF381" s="3">
        <f>IF(AND(G381&lt;&gt;"LIBSETS_SETTYPE_BATTLEGROUND",G381&lt;&gt;"LIBSETS_SETTYPE_SPECIAL"),
IF(AND(AE381&lt;&gt;"",ISNUMBER(AE381),NOT(ISNA(AE381))),AE381,
   IF(AND(M381&lt;&gt;"",ISNUMBER(M381),M381&gt;0,NOT(ISNA(M381))),VLOOKUP(M381,'ESO dumped WayshrineInfo'!$K$3:$L$9994,2,FALSE),"")
),"")</f>
        <v>823</v>
      </c>
      <c r="AG381" t="str">
        <f>IF(AND(AF381&lt;&gt;"",ISNUMBER(AF381),NOT(ISNA(AF381))),VLOOKUP(AF381,'ESO zone constants'!$A$3:$D$9999,4,FALSE),"")</f>
        <v>Gold Coast</v>
      </c>
      <c r="AH381" s="44"/>
      <c r="AI381" s="40"/>
      <c r="AJ381" s="40"/>
      <c r="AK381" s="3" t="str">
        <f>IF(AND(G381&lt;&gt;"LIBSETS_SETTYPE_BATTLEGROUND",G381&lt;&gt;"LIBSETS_SETTYPE_SPECIAL"),IF(AL381&lt;&gt;"",VLOOKUP(AL381,'ESO zone constants'!$D$3:$H$4953,5,FALSE),""),"")</f>
        <v/>
      </c>
      <c r="AM381" s="44"/>
      <c r="AN381" s="40"/>
      <c r="AO381" s="40"/>
      <c r="AP381" s="3" t="str">
        <f>IF(AND(G381&lt;&gt;"LIBSETS_SETTYPE_BATTLEGROUND",G381&lt;&gt;"LIBSETS_SETTYPE_SPECIAL"),IF(AQ381&lt;&gt;"",VLOOKUP(AQ381,'ESO zone constants'!$D$3:$H$4953,5,FALSE),""),"")</f>
        <v/>
      </c>
      <c r="AR381" s="44"/>
      <c r="AS381" s="40"/>
      <c r="AT381" s="40"/>
      <c r="AU381" s="3" t="str">
        <f>IF(AND(G381&lt;&gt;"LIBSETS_SETTYPE_BATTLEGROUND",G381&lt;&gt;"LIBSETS_SETTYPE_SPECIAL"),IF(AV381&lt;&gt;"",VLOOKUP(AV381,'ESO zone constants'!$D$3:$H$4953,5,FALSE),""),"")</f>
        <v/>
      </c>
      <c r="AW381" s="44"/>
      <c r="AX381" s="40"/>
      <c r="AY381" s="43"/>
      <c r="AZ381" s="83" t="s">
        <v>2667</v>
      </c>
      <c r="BA381" s="83"/>
      <c r="BB381" s="83"/>
      <c r="BC381" s="21" t="str">
        <f>IF(A381="???","--","")&amp;IF(F381&lt;&gt;"Not in the game (anymore)",IF(A381&lt;&gt;"",CONCATENATE("[",A381,"] = {wayshrines={")&amp;IF(K381&lt;&gt;"",CONCATENATE(K381,","),"")&amp;IF(L381&lt;&gt;"",CONCATENATE(L381,","),"")&amp;IF(M381&lt;&gt;"",CONCATENATE(M381,","),"")&amp;CONCATENATE("}")&amp;IF(VALUE(N381)&gt;0,CONCATENATE(", traitsNeeded=",N381),"")&amp;CONCATENATE(", dlcId=",IF(T381&lt;&gt;"",T381,"DLC_BASE_GAME")),""),"")</f>
        <v>[434] = {wayshrines={390,390,390,}, dlcId=DLC_WRATHSTONE</v>
      </c>
      <c r="BD381" s="21" t="str">
        <f>IF(F381&lt;&gt;"Not in the game (anymore)",IF(A381&lt;&gt;"",IF(Q381&lt;&gt;"",CONCATENATE(", zoneIds={",Q381),"")&amp;IF(Z381&lt;&gt;"",CONCATENATE(",",Z381),"")&amp;IF(AF381&lt;&gt;"",CONCATENATE(",",AF381),"")&amp;IF(AK381&lt;&gt;"",CONCATENATE(",",AK381),"")&amp;IF(AP381&lt;&gt;"",CONCATENATE(",",AP381),"")&amp;IF(AU381&lt;&gt;"",CONCATENATE(",",AU381),"")&amp;IF(Q381&lt;&gt;"",CONCATENATE("}",""),"")&amp;IF(OR(I381="true",I381="false",I381&lt;&gt;""), CONCATENATE(", veteran=", I381), ""),""),"")</f>
        <v>, zoneIds={1081,823,823}, veteran=false</v>
      </c>
      <c r="BE381" s="21" t="str">
        <f>IF(A381&lt;&gt;"",IF(F381&lt;&gt;"Not in the game (anymore)",IF(A381&lt;&gt;"",", setType="&amp;G381,"")&amp;IF(J381="true",", multiTrialSet=true",""),"")
&amp; IF(AND(H381&lt;&gt;"",ISNUMBER(H381)),", undauntedChestId=" &amp; H381,""),"")</f>
        <v>, setType=LIBSETS_SETTYPE_DUNGEON</v>
      </c>
      <c r="BF381" s="21" t="str">
        <f>IF(A381&lt;&gt;"",IF(F381&lt;&gt;"Not in the game (anymore)",IF(AZ381&lt;&gt;"",", isProcSetAllowedInPvP="&amp; AZ381,"")
&amp; IF(F381&lt;&gt;"Not in the game (anymore)",
  IF(V381&lt;&gt;"",", dropMechanic={"&amp;V381&amp;IF(AB381&lt;&gt;"",","&amp;AB381,"")&amp;IF(AH381&lt;&gt;"",","&amp;AH381,"")&amp;IF(AM381&lt;&gt;"",","&amp;AM381,"")&amp;IF(AR381&lt;&gt;"",","&amp;AR381,"")&amp;IF(AW381&lt;&gt;"",","&amp;AW381,"")&amp;"}"
     &amp;IF(OR(W381&lt;&gt;"",AC381&lt;&gt;"",AI381&lt;&gt;"",AN381&lt;&gt;"",AS381&lt;&gt;"",AX381&lt;&gt;"",X381&lt;&gt;"",AD381&lt;&gt;"",AJ381&lt;&gt;"",AO381&lt;&gt;"",AT381&lt;&gt;"",AY381&lt;&gt;""),", dropMechanicDropLocationNames={"
        &amp; IF(OR(W381&lt;&gt;"",AC381&lt;&gt;"",AI381&lt;&gt;"",AN381&lt;&gt;"",AS381&lt;&gt;"",AX381&lt;&gt;""),"['en']={"&amp;IF(W381&lt;&gt;"","'"&amp;W381&amp;"',","'',")&amp;IF(AC381&lt;&gt;"","'"&amp;AC381&amp;"',","'',")&amp;IF(AI381&lt;&gt;"","'"&amp;AI381&amp;"',","'',")&amp;IF(AN381&lt;&gt;"","'"&amp;AN381&amp;"',","'',")&amp;IF(AS381&lt;&gt;"","'"&amp;AS381&amp;"',","'',")&amp;IF(AX381&lt;&gt;"","'"&amp;AX381&amp;"',","'',")&amp;"},","")
        &amp; IF(OR(X381&lt;&gt;"",AD381&lt;&gt;"",AJ381&lt;&gt;"",AO381&lt;&gt;"",AT381&lt;&gt;"",AY381&lt;&gt;""),"['de']={"&amp;IF(X381&lt;&gt;"","'"&amp;X381&amp;"',","'',")&amp;IF(AD381&lt;&gt;"","'"&amp;AD381&amp;"',","'',")&amp;IF(AJ381&lt;&gt;"","'"&amp;AJ381&amp;"',","'',")&amp;IF(AO381&lt;&gt;"","'"&amp;AO381&amp;"',","'',")&amp;IF(AT381&lt;&gt;"","'"&amp;AT381&amp;"',","'',")&amp;IF(AY381&lt;&gt;"","'"&amp;AY381&amp;"',","'',")&amp;"},","")
     &amp; "}",""),"")),""),"")</f>
        <v>, dropMechanic={LIBSETS_DROP_MECHANIC_GROUP_DUNGEON_BOSS,LIBSETS_DROP_MECHANIC_GROUP_DUNGEON_BOSS}</v>
      </c>
      <c r="BG381" s="21" t="str">
        <f>IF(A381&lt;&gt;"",IF(F381&lt;&gt;"Not in the game (anymore)",
IF(OR(BA381&lt;&gt;"",BB381&lt;&gt;""),", addTooltip={" &amp; IF(BA381&lt;&gt;"","['en']='"&amp; BA381 &amp; "',","")  &amp; IF(AND(BA381&lt;&gt;"",BA381&lt;&gt;BB381), IF(BB381&lt;&gt;"","['de']='"&amp; BB381 &amp; "',",""),"") &amp; "},","")
&amp; "},"
&amp; IF(C381&lt;&gt;"",CONCATENATE(" --",C381," / ",B381,"   [",IF(R381&lt;&gt;"",R381,""),IF(AA381&lt;&gt;"",", "&amp;AA381,""),IF(AG381&lt;&gt;"",", "&amp;AG381,""),IF(AL381&lt;&gt;"",", "&amp;AL381,""),IF(AQ381&lt;&gt;"",", "&amp;AQ381,""),IF(AV381&lt;&gt;"",", "&amp;AV381,""),"]")),""),"")</f>
        <v>}, --Scavenging Demise / Ausbeutender Niedergang   [Depths of Malatar, Gold Coast, Gold Coast]</v>
      </c>
    </row>
    <row r="382" spans="1:59" x14ac:dyDescent="0.25">
      <c r="A382" s="12">
        <v>435</v>
      </c>
      <c r="B382" t="s">
        <v>1333</v>
      </c>
      <c r="C382" t="s">
        <v>2638</v>
      </c>
      <c r="D382" s="3">
        <f>A382</f>
        <v>435</v>
      </c>
      <c r="G382" s="8" t="s">
        <v>1477</v>
      </c>
      <c r="I382" t="s">
        <v>91</v>
      </c>
      <c r="J382" t="s">
        <v>91</v>
      </c>
      <c r="K382">
        <v>390</v>
      </c>
      <c r="L382">
        <v>390</v>
      </c>
      <c r="M382">
        <v>390</v>
      </c>
      <c r="O382" s="65" t="s">
        <v>67</v>
      </c>
      <c r="Q382" s="3">
        <f>IF(AND(G382&lt;&gt;"LIBSETS_SETTYPE_BATTLEGROUND",G382&lt;&gt;"LIBSETS_SETTYPE_SPECIAL"), IF(R382&lt;&gt;"",VLOOKUP(R382,'ESO zone constants'!$D$3:$H$10001,5,FALSE),""),"")</f>
        <v>1081</v>
      </c>
      <c r="R382" t="str">
        <f>IF(AND(O382&lt;&gt;"",NOT(ISERROR(O382))),O382,
IF(AND(P382&lt;&gt;"",ISNUMBER(P382),P382&gt;0,NOT(ISNA(P382))),VLOOKUP(P382,'ESO zone constants'!$A$3:$D$9999,4,FALSE),
IF(AND(K382&lt;&gt;"",K382&gt;0,NOT(ISERROR(K382))),VLOOKUP(K382,'ESO dumped WayshrineInfo'!$K$3:$N$9994,4,FALSE),"")))</f>
        <v>Depths of Malatar</v>
      </c>
      <c r="T382" s="19" t="str">
        <f>IF(AND(S382&lt;&gt;"",NOT(ISERROR(S382))),S382,IF(Q382&lt;&gt;"",IF(NOT(ISERROR(VLOOKUP(Q382,'ESO Dungeon constants'!$D$3:$H$9999,5,FALSE))),VLOOKUP(Q382,'ESO Dungeon constants'!$D$3:$I$9999,6,FALSE),VLOOKUP(Q382,'ESO zone constants'!$H$3:$K$9987,4,FALSE)),""))</f>
        <v>DLC_WRATHSTONE</v>
      </c>
      <c r="U382" s="3" t="str">
        <f>IF(T382&lt;&gt;"",VLOOKUP(T382,'LibSets constants'!$B$4:$C$1003,2,FALSE),"")</f>
        <v>Wrathstone</v>
      </c>
      <c r="V382" s="33" t="s">
        <v>3356</v>
      </c>
      <c r="Y382" s="65"/>
      <c r="Z382" s="3">
        <f>IF(AND(G382&lt;&gt;"LIBSETS_SETTYPE_BATTLEGROUND",G382&lt;&gt;"LIBSETS_SETTYPE_SPECIAL"),
IF(AND(Y382&lt;&gt;"",ISNUMBER(Y382),NOT(ISNA(Y382))),Y382,
   IF(AND(L382&lt;&gt;"",ISNUMBER(L382),L382&gt;0,NOT(ISNA(L382))),VLOOKUP(L382,'ESO dumped WayshrineInfo'!$K$3:$L$9994,2,FALSE),"")
),"")</f>
        <v>823</v>
      </c>
      <c r="AA382" t="str">
        <f>IF(AND(Z382&lt;&gt;"",ISNUMBER(Z382),NOT(ISNA(Z382))),VLOOKUP(Z382,'ESO zone constants'!$A$3:$D$9999,4,FALSE),"")</f>
        <v>Gold Coast</v>
      </c>
      <c r="AB382" s="33" t="s">
        <v>3356</v>
      </c>
      <c r="AC382" s="40"/>
      <c r="AD382" s="40"/>
      <c r="AE382" s="40"/>
      <c r="AF382" s="3">
        <f>IF(AND(G382&lt;&gt;"LIBSETS_SETTYPE_BATTLEGROUND",G382&lt;&gt;"LIBSETS_SETTYPE_SPECIAL"),
IF(AND(AE382&lt;&gt;"",ISNUMBER(AE382),NOT(ISNA(AE382))),AE382,
   IF(AND(M382&lt;&gt;"",ISNUMBER(M382),M382&gt;0,NOT(ISNA(M382))),VLOOKUP(M382,'ESO dumped WayshrineInfo'!$K$3:$L$9994,2,FALSE),"")
),"")</f>
        <v>823</v>
      </c>
      <c r="AG382" t="str">
        <f>IF(AND(AF382&lt;&gt;"",ISNUMBER(AF382),NOT(ISNA(AF382))),VLOOKUP(AF382,'ESO zone constants'!$A$3:$D$9999,4,FALSE),"")</f>
        <v>Gold Coast</v>
      </c>
      <c r="AH382" s="44"/>
      <c r="AI382" s="40"/>
      <c r="AJ382" s="40"/>
      <c r="AK382" s="3" t="str">
        <f>IF(AND(G382&lt;&gt;"LIBSETS_SETTYPE_BATTLEGROUND",G382&lt;&gt;"LIBSETS_SETTYPE_SPECIAL"),IF(AL382&lt;&gt;"",VLOOKUP(AL382,'ESO zone constants'!$D$3:$H$4953,5,FALSE),""),"")</f>
        <v/>
      </c>
      <c r="AM382" s="44"/>
      <c r="AN382" s="40"/>
      <c r="AO382" s="40"/>
      <c r="AP382" s="3" t="str">
        <f>IF(AND(G382&lt;&gt;"LIBSETS_SETTYPE_BATTLEGROUND",G382&lt;&gt;"LIBSETS_SETTYPE_SPECIAL"),IF(AQ382&lt;&gt;"",VLOOKUP(AQ382,'ESO zone constants'!$D$3:$H$4953,5,FALSE),""),"")</f>
        <v/>
      </c>
      <c r="AR382" s="44"/>
      <c r="AS382" s="40"/>
      <c r="AT382" s="40"/>
      <c r="AU382" s="3" t="str">
        <f>IF(AND(G382&lt;&gt;"LIBSETS_SETTYPE_BATTLEGROUND",G382&lt;&gt;"LIBSETS_SETTYPE_SPECIAL"),IF(AV382&lt;&gt;"",VLOOKUP(AV382,'ESO zone constants'!$D$3:$H$4953,5,FALSE),""),"")</f>
        <v/>
      </c>
      <c r="AW382" s="44"/>
      <c r="AX382" s="40"/>
      <c r="AY382" s="43"/>
      <c r="AZ382" s="83" t="s">
        <v>2667</v>
      </c>
      <c r="BA382" s="83"/>
      <c r="BB382" s="83"/>
      <c r="BC382" s="21" t="str">
        <f>IF(A382="???","--","")&amp;IF(F382&lt;&gt;"Not in the game (anymore)",IF(A382&lt;&gt;"",CONCATENATE("[",A382,"] = {wayshrines={")&amp;IF(K382&lt;&gt;"",CONCATENATE(K382,","),"")&amp;IF(L382&lt;&gt;"",CONCATENATE(L382,","),"")&amp;IF(M382&lt;&gt;"",CONCATENATE(M382,","),"")&amp;CONCATENATE("}")&amp;IF(VALUE(N382)&gt;0,CONCATENATE(", traitsNeeded=",N382),"")&amp;CONCATENATE(", dlcId=",IF(T382&lt;&gt;"",T382,"DLC_BASE_GAME")),""),"")</f>
        <v>[435] = {wayshrines={390,390,390,}, dlcId=DLC_WRATHSTONE</v>
      </c>
      <c r="BD382" s="21" t="str">
        <f>IF(F382&lt;&gt;"Not in the game (anymore)",IF(A382&lt;&gt;"",IF(Q382&lt;&gt;"",CONCATENATE(", zoneIds={",Q382),"")&amp;IF(Z382&lt;&gt;"",CONCATENATE(",",Z382),"")&amp;IF(AF382&lt;&gt;"",CONCATENATE(",",AF382),"")&amp;IF(AK382&lt;&gt;"",CONCATENATE(",",AK382),"")&amp;IF(AP382&lt;&gt;"",CONCATENATE(",",AP382),"")&amp;IF(AU382&lt;&gt;"",CONCATENATE(",",AU382),"")&amp;IF(Q382&lt;&gt;"",CONCATENATE("}",""),"")&amp;IF(OR(I382="true",I382="false",I382&lt;&gt;""), CONCATENATE(", veteran=", I382), ""),""),"")</f>
        <v>, zoneIds={1081,823,823}, veteran=false</v>
      </c>
      <c r="BE382" s="21" t="str">
        <f>IF(A382&lt;&gt;"",IF(F382&lt;&gt;"Not in the game (anymore)",IF(A382&lt;&gt;"",", setType="&amp;G382,"")&amp;IF(J382="true",", multiTrialSet=true",""),"")
&amp; IF(AND(H382&lt;&gt;"",ISNUMBER(H382)),", undauntedChestId=" &amp; H382,""),"")</f>
        <v>, setType=LIBSETS_SETTYPE_DUNGEON</v>
      </c>
      <c r="BF382" s="21" t="str">
        <f>IF(A382&lt;&gt;"",IF(F382&lt;&gt;"Not in the game (anymore)",IF(AZ382&lt;&gt;"",", isProcSetAllowedInPvP="&amp; AZ382,"")
&amp; IF(F382&lt;&gt;"Not in the game (anymore)",
  IF(V382&lt;&gt;"",", dropMechanic={"&amp;V382&amp;IF(AB382&lt;&gt;"",","&amp;AB382,"")&amp;IF(AH382&lt;&gt;"",","&amp;AH382,"")&amp;IF(AM382&lt;&gt;"",","&amp;AM382,"")&amp;IF(AR382&lt;&gt;"",","&amp;AR382,"")&amp;IF(AW382&lt;&gt;"",","&amp;AW382,"")&amp;"}"
     &amp;IF(OR(W382&lt;&gt;"",AC382&lt;&gt;"",AI382&lt;&gt;"",AN382&lt;&gt;"",AS382&lt;&gt;"",AX382&lt;&gt;"",X382&lt;&gt;"",AD382&lt;&gt;"",AJ382&lt;&gt;"",AO382&lt;&gt;"",AT382&lt;&gt;"",AY382&lt;&gt;""),", dropMechanicDropLocationNames={"
        &amp; IF(OR(W382&lt;&gt;"",AC382&lt;&gt;"",AI382&lt;&gt;"",AN382&lt;&gt;"",AS382&lt;&gt;"",AX382&lt;&gt;""),"['en']={"&amp;IF(W382&lt;&gt;"","'"&amp;W382&amp;"',","'',")&amp;IF(AC382&lt;&gt;"","'"&amp;AC382&amp;"',","'',")&amp;IF(AI382&lt;&gt;"","'"&amp;AI382&amp;"',","'',")&amp;IF(AN382&lt;&gt;"","'"&amp;AN382&amp;"',","'',")&amp;IF(AS382&lt;&gt;"","'"&amp;AS382&amp;"',","'',")&amp;IF(AX382&lt;&gt;"","'"&amp;AX382&amp;"',","'',")&amp;"},","")
        &amp; IF(OR(X382&lt;&gt;"",AD382&lt;&gt;"",AJ382&lt;&gt;"",AO382&lt;&gt;"",AT382&lt;&gt;"",AY382&lt;&gt;""),"['de']={"&amp;IF(X382&lt;&gt;"","'"&amp;X382&amp;"',","'',")&amp;IF(AD382&lt;&gt;"","'"&amp;AD382&amp;"',","'',")&amp;IF(AJ382&lt;&gt;"","'"&amp;AJ382&amp;"',","'',")&amp;IF(AO382&lt;&gt;"","'"&amp;AO382&amp;"',","'',")&amp;IF(AT382&lt;&gt;"","'"&amp;AT382&amp;"',","'',")&amp;IF(AY382&lt;&gt;"","'"&amp;AY382&amp;"',","'',")&amp;"},","")
     &amp; "}",""),"")),""),"")</f>
        <v>, dropMechanic={LIBSETS_DROP_MECHANIC_GROUP_DUNGEON_BOSS,LIBSETS_DROP_MECHANIC_GROUP_DUNGEON_BOSS}</v>
      </c>
      <c r="BG382" s="21" t="str">
        <f>IF(A382&lt;&gt;"",IF(F382&lt;&gt;"Not in the game (anymore)",
IF(OR(BA382&lt;&gt;"",BB382&lt;&gt;""),", addTooltip={" &amp; IF(BA382&lt;&gt;"","['en']='"&amp; BA382 &amp; "',","")  &amp; IF(AND(BA382&lt;&gt;"",BA382&lt;&gt;BB382), IF(BB382&lt;&gt;"","['de']='"&amp; BB382 &amp; "',",""),"") &amp; "},","")
&amp; "},"
&amp; IF(C382&lt;&gt;"",CONCATENATE(" --",C382," / ",B382,"   [",IF(R382&lt;&gt;"",R382,""),IF(AA382&lt;&gt;"",", "&amp;AA382,""),IF(AG382&lt;&gt;"",", "&amp;AG382,""),IF(AL382&lt;&gt;"",", "&amp;AL382,""),IF(AQ382&lt;&gt;"",", "&amp;AQ382,""),IF(AV382&lt;&gt;"",", "&amp;AV382,""),"]")),""),"")</f>
        <v>}, --Auroran\'s Thunder / Donner des Auroraners   [Depths of Malatar, Gold Coast, Gold Coast]</v>
      </c>
    </row>
    <row r="383" spans="1:59" x14ac:dyDescent="0.25">
      <c r="A383" s="5">
        <v>436</v>
      </c>
      <c r="B383" t="s">
        <v>1334</v>
      </c>
      <c r="C383" t="s">
        <v>28</v>
      </c>
      <c r="D383" s="3">
        <f>A383</f>
        <v>436</v>
      </c>
      <c r="G383" s="8" t="s">
        <v>1479</v>
      </c>
      <c r="H383" s="93">
        <v>3</v>
      </c>
      <c r="I383" t="s">
        <v>1466</v>
      </c>
      <c r="J383" t="s">
        <v>91</v>
      </c>
      <c r="K383">
        <v>390</v>
      </c>
      <c r="L383">
        <v>390</v>
      </c>
      <c r="M383">
        <v>390</v>
      </c>
      <c r="O383" s="65" t="s">
        <v>67</v>
      </c>
      <c r="Q383" s="3">
        <f>IF(AND(G383&lt;&gt;"LIBSETS_SETTYPE_BATTLEGROUND",G383&lt;&gt;"LIBSETS_SETTYPE_SPECIAL"), IF(R383&lt;&gt;"",VLOOKUP(R383,'ESO zone constants'!$D$3:$H$10001,5,FALSE),""),"")</f>
        <v>1081</v>
      </c>
      <c r="R383" t="str">
        <f>IF(AND(O383&lt;&gt;"",NOT(ISERROR(O383))),O383,
IF(AND(P383&lt;&gt;"",ISNUMBER(P383),P383&gt;0,NOT(ISNA(P383))),VLOOKUP(P383,'ESO zone constants'!$A$3:$D$9999,4,FALSE),
IF(AND(K383&lt;&gt;"",K383&gt;0,NOT(ISERROR(K383))),VLOOKUP(K383,'ESO dumped WayshrineInfo'!$K$3:$N$9994,4,FALSE),"")))</f>
        <v>Depths of Malatar</v>
      </c>
      <c r="T383" s="19" t="str">
        <f>IF(AND(S383&lt;&gt;"",NOT(ISERROR(S383))),S383,IF(Q383&lt;&gt;"",IF(NOT(ISERROR(VLOOKUP(Q383,'ESO Dungeon constants'!$D$3:$H$9999,5,FALSE))),VLOOKUP(Q383,'ESO Dungeon constants'!$D$3:$I$9999,6,FALSE),VLOOKUP(Q383,'ESO zone constants'!$H$3:$K$9987,4,FALSE)),""))</f>
        <v>DLC_WRATHSTONE</v>
      </c>
      <c r="U383" s="3" t="str">
        <f>IF(T383&lt;&gt;"",VLOOKUP(T383,'LibSets constants'!$B$4:$C$1003,2,FALSE),"")</f>
        <v>Wrathstone</v>
      </c>
      <c r="V383" s="33" t="s">
        <v>1544</v>
      </c>
      <c r="W383" s="3" t="s">
        <v>28</v>
      </c>
      <c r="X383" s="3" t="s">
        <v>1642</v>
      </c>
      <c r="Y383" s="65"/>
      <c r="Z383" s="3">
        <f>IF(AND(G383&lt;&gt;"LIBSETS_SETTYPE_BATTLEGROUND",G383&lt;&gt;"LIBSETS_SETTYPE_SPECIAL"),
IF(AND(Y383&lt;&gt;"",ISNUMBER(Y383),NOT(ISNA(Y383))),Y383,
   IF(AND(L383&lt;&gt;"",ISNUMBER(L383),L383&gt;0,NOT(ISNA(L383))),VLOOKUP(L383,'ESO dumped WayshrineInfo'!$K$3:$L$9994,2,FALSE),"")
),"")</f>
        <v>823</v>
      </c>
      <c r="AA383" t="str">
        <f>IF(AND(Z383&lt;&gt;"",ISNUMBER(Z383),NOT(ISNA(Z383))),VLOOKUP(Z383,'ESO zone constants'!$A$3:$D$9999,4,FALSE),"")</f>
        <v>Gold Coast</v>
      </c>
      <c r="AC383" s="42"/>
      <c r="AD383" s="42"/>
      <c r="AE383" s="42"/>
      <c r="AF383" s="3">
        <f>IF(AND(G383&lt;&gt;"LIBSETS_SETTYPE_BATTLEGROUND",G383&lt;&gt;"LIBSETS_SETTYPE_SPECIAL"),
IF(AND(AE383&lt;&gt;"",ISNUMBER(AE383),NOT(ISNA(AE383))),AE383,
   IF(AND(M383&lt;&gt;"",ISNUMBER(M383),M383&gt;0,NOT(ISNA(M383))),VLOOKUP(M383,'ESO dumped WayshrineInfo'!$K$3:$L$9994,2,FALSE),"")
),"")</f>
        <v>823</v>
      </c>
      <c r="AG383" t="str">
        <f>IF(AND(AF383&lt;&gt;"",ISNUMBER(AF383),NOT(ISNA(AF383))),VLOOKUP(AF383,'ESO zone constants'!$A$3:$D$9999,4,FALSE),"")</f>
        <v>Gold Coast</v>
      </c>
      <c r="AH383" s="44"/>
      <c r="AI383" s="42"/>
      <c r="AJ383" s="42"/>
      <c r="AK383" s="3" t="str">
        <f>IF(AND(G383&lt;&gt;"LIBSETS_SETTYPE_BATTLEGROUND",G383&lt;&gt;"LIBSETS_SETTYPE_SPECIAL"),IF(AL383&lt;&gt;"",VLOOKUP(AL383,'ESO zone constants'!$D$3:$H$4953,5,FALSE),""),"")</f>
        <v/>
      </c>
      <c r="AM383" s="44"/>
      <c r="AN383" s="42"/>
      <c r="AO383" s="42"/>
      <c r="AP383" s="3" t="str">
        <f>IF(AND(G383&lt;&gt;"LIBSETS_SETTYPE_BATTLEGROUND",G383&lt;&gt;"LIBSETS_SETTYPE_SPECIAL"),IF(AQ383&lt;&gt;"",VLOOKUP(AQ383,'ESO zone constants'!$D$3:$H$4953,5,FALSE),""),"")</f>
        <v/>
      </c>
      <c r="AR383" s="44"/>
      <c r="AS383" s="42"/>
      <c r="AT383" s="42"/>
      <c r="AU383" s="3" t="str">
        <f>IF(AND(G383&lt;&gt;"LIBSETS_SETTYPE_BATTLEGROUND",G383&lt;&gt;"LIBSETS_SETTYPE_SPECIAL"),IF(AV383&lt;&gt;"",VLOOKUP(AV383,'ESO zone constants'!$D$3:$H$4953,5,FALSE),""),"")</f>
        <v/>
      </c>
      <c r="AW383" s="44"/>
      <c r="AX383" s="42"/>
      <c r="AY383" s="43"/>
      <c r="AZ383" s="83" t="s">
        <v>2667</v>
      </c>
      <c r="BA383" s="83"/>
      <c r="BB383" s="83"/>
      <c r="BC383" s="21" t="str">
        <f>IF(A383="???","--","")&amp;IF(F383&lt;&gt;"Not in the game (anymore)",IF(A383&lt;&gt;"",CONCATENATE("[",A383,"] = {wayshrines={")&amp;IF(K383&lt;&gt;"",CONCATENATE(K383,","),"")&amp;IF(L383&lt;&gt;"",CONCATENATE(L383,","),"")&amp;IF(M383&lt;&gt;"",CONCATENATE(M383,","),"")&amp;CONCATENATE("}")&amp;IF(VALUE(N383)&gt;0,CONCATENATE(", traitsNeeded=",N383),"")&amp;CONCATENATE(", dlcId=",IF(T383&lt;&gt;"",T383,"DLC_BASE_GAME")),""),"")</f>
        <v>[436] = {wayshrines={390,390,390,}, dlcId=DLC_WRATHSTONE</v>
      </c>
      <c r="BD383" s="21" t="str">
        <f>IF(F383&lt;&gt;"Not in the game (anymore)",IF(A383&lt;&gt;"",IF(Q383&lt;&gt;"",CONCATENATE(", zoneIds={",Q383),"")&amp;IF(Z383&lt;&gt;"",CONCATENATE(",",Z383),"")&amp;IF(AF383&lt;&gt;"",CONCATENATE(",",AF383),"")&amp;IF(AK383&lt;&gt;"",CONCATENATE(",",AK383),"")&amp;IF(AP383&lt;&gt;"",CONCATENATE(",",AP383),"")&amp;IF(AU383&lt;&gt;"",CONCATENATE(",",AU383),"")&amp;IF(Q383&lt;&gt;"",CONCATENATE("}",""),"")&amp;IF(OR(I383="true",I383="false",I383&lt;&gt;""), CONCATENATE(", veteran=", I383), ""),""),"")</f>
        <v>, zoneIds={1081,823,823}, veteran={[EQUIP_TYPE_HEAD]=true, [EQUIP_TYPE_SHOULDERS]=false}</v>
      </c>
      <c r="BE383" s="21" t="str">
        <f>IF(A383&lt;&gt;"",IF(F383&lt;&gt;"Not in the game (anymore)",IF(A383&lt;&gt;"",", setType="&amp;G383,"")&amp;IF(J383="true",", multiTrialSet=true",""),"")
&amp; IF(AND(H383&lt;&gt;"",ISNUMBER(H383)),", undauntedChestId=" &amp; H383,""),"")</f>
        <v>, setType=LIBSETS_SETTYPE_MONSTER, undauntedChestId=3</v>
      </c>
      <c r="BF383" s="21" t="str">
        <f>IF(A383&lt;&gt;"",IF(F383&lt;&gt;"Not in the game (anymore)",IF(AZ383&lt;&gt;"",", isProcSetAllowedInPvP="&amp; AZ383,"")
&amp; IF(F383&lt;&gt;"Not in the game (anymore)",
  IF(V383&lt;&gt;"",", dropMechanic={"&amp;V383&amp;IF(AB383&lt;&gt;"",","&amp;AB383,"")&amp;IF(AH383&lt;&gt;"",","&amp;AH383,"")&amp;IF(AM383&lt;&gt;"",","&amp;AM383,"")&amp;IF(AR383&lt;&gt;"",","&amp;AR383,"")&amp;IF(AW383&lt;&gt;"",","&amp;AW383,"")&amp;"}"
     &amp;IF(OR(W383&lt;&gt;"",AC383&lt;&gt;"",AI383&lt;&gt;"",AN383&lt;&gt;"",AS383&lt;&gt;"",AX383&lt;&gt;"",X383&lt;&gt;"",AD383&lt;&gt;"",AJ383&lt;&gt;"",AO383&lt;&gt;"",AT383&lt;&gt;"",AY383&lt;&gt;""),", dropMechanicDropLocationNames={"
        &amp; IF(OR(W383&lt;&gt;"",AC383&lt;&gt;"",AI383&lt;&gt;"",AN383&lt;&gt;"",AS383&lt;&gt;"",AX383&lt;&gt;""),"['en']={"&amp;IF(W383&lt;&gt;"","'"&amp;W383&amp;"',","'',")&amp;IF(AC383&lt;&gt;"","'"&amp;AC383&amp;"',","'',")&amp;IF(AI383&lt;&gt;"","'"&amp;AI383&amp;"',","'',")&amp;IF(AN383&lt;&gt;"","'"&amp;AN383&amp;"',","'',")&amp;IF(AS383&lt;&gt;"","'"&amp;AS383&amp;"',","'',")&amp;IF(AX383&lt;&gt;"","'"&amp;AX383&amp;"',","'',")&amp;"},","")
        &amp; IF(OR(X383&lt;&gt;"",AD383&lt;&gt;"",AJ383&lt;&gt;"",AO383&lt;&gt;"",AT383&lt;&gt;"",AY383&lt;&gt;""),"['de']={"&amp;IF(X383&lt;&gt;"","'"&amp;X383&amp;"',","'',")&amp;IF(AD383&lt;&gt;"","'"&amp;AD383&amp;"',","'',")&amp;IF(AJ383&lt;&gt;"","'"&amp;AJ383&amp;"',","'',")&amp;IF(AO383&lt;&gt;"","'"&amp;AO383&amp;"',","'',")&amp;IF(AT383&lt;&gt;"","'"&amp;AT383&amp;"',","'',")&amp;IF(AY383&lt;&gt;"","'"&amp;AY383&amp;"',","'',")&amp;"},","")
     &amp; "}",""),"")),""),"")</f>
        <v>, dropMechanic={LIBSETS_DROP_MECHANIC_MONSTER_NAME}, dropMechanicDropLocationNames={['en']={'Symphony of Blades','','','','','',},['de']={'Die Sinfonie der Klingen','','','','','',},}</v>
      </c>
      <c r="BG383" s="21" t="str">
        <f>IF(A383&lt;&gt;"",IF(F383&lt;&gt;"Not in the game (anymore)",
IF(OR(BA383&lt;&gt;"",BB383&lt;&gt;""),", addTooltip={" &amp; IF(BA383&lt;&gt;"","['en']='"&amp; BA383 &amp; "',","")  &amp; IF(AND(BA383&lt;&gt;"",BA383&lt;&gt;BB383), IF(BB383&lt;&gt;"","['de']='"&amp; BB383 &amp; "',",""),"") &amp; "},","")
&amp; "},"
&amp; IF(C383&lt;&gt;"",CONCATENATE(" --",C383," / ",B383,"   [",IF(R383&lt;&gt;"",R383,""),IF(AA383&lt;&gt;"",", "&amp;AA383,""),IF(AG383&lt;&gt;"",", "&amp;AG383,""),IF(AL383&lt;&gt;"",", "&amp;AL383,""),IF(AQ383&lt;&gt;"",", "&amp;AQ383,""),IF(AV383&lt;&gt;"",", "&amp;AV383,""),"]")),""),"")</f>
        <v>}, --Symphony of Blades / Sinfonie der Klingen   [Depths of Malatar, Gold Coast, Gold Coast]</v>
      </c>
    </row>
    <row r="384" spans="1:59" x14ac:dyDescent="0.25">
      <c r="A384" s="12">
        <v>437</v>
      </c>
      <c r="B384" t="s">
        <v>1429</v>
      </c>
      <c r="C384" t="s">
        <v>2639</v>
      </c>
      <c r="D384" s="3">
        <f>A384</f>
        <v>437</v>
      </c>
      <c r="E384" s="42"/>
      <c r="G384" s="8" t="s">
        <v>1474</v>
      </c>
      <c r="I384" t="s">
        <v>91</v>
      </c>
      <c r="J384" t="s">
        <v>91</v>
      </c>
      <c r="K384">
        <v>386</v>
      </c>
      <c r="L384">
        <v>386</v>
      </c>
      <c r="M384">
        <v>386</v>
      </c>
      <c r="N384">
        <v>8</v>
      </c>
      <c r="Q384" s="3">
        <f>IF(AND(G384&lt;&gt;"LIBSETS_SETTYPE_BATTLEGROUND",G384&lt;&gt;"LIBSETS_SETTYPE_SPECIAL"), IF(R384&lt;&gt;"",VLOOKUP(R384,'ESO zone constants'!$D$3:$H$10001,5,FALSE),""),"")</f>
        <v>1086</v>
      </c>
      <c r="R384" t="str">
        <f>IF(AND(O384&lt;&gt;"",NOT(ISERROR(O384))),O384,
IF(AND(P384&lt;&gt;"",ISNUMBER(P384),P384&gt;0,NOT(ISNA(P384))),VLOOKUP(P384,'ESO zone constants'!$A$3:$D$9999,4,FALSE),
IF(AND(K384&lt;&gt;"",K384&gt;0,NOT(ISERROR(K384))),VLOOKUP(K384,'ESO dumped WayshrineInfo'!$K$3:$N$9994,4,FALSE),"")))</f>
        <v>Northern Elsweyr</v>
      </c>
      <c r="T384" s="19" t="str">
        <f>IF(AND(S384&lt;&gt;"",NOT(ISERROR(S384))),S384,IF(Q384&lt;&gt;"",IF(NOT(ISERROR(VLOOKUP(Q384,'ESO Dungeon constants'!$D$3:$H$9999,5,FALSE))),VLOOKUP(Q384,'ESO Dungeon constants'!$D$3:$I$9999,6,FALSE),VLOOKUP(Q384,'ESO zone constants'!$H$3:$K$9987,4,FALSE)),""))</f>
        <v>DLC_ELSWEYR</v>
      </c>
      <c r="U384" s="3" t="str">
        <f>IF(T384&lt;&gt;"",VLOOKUP(T384,'LibSets constants'!$B$4:$C$1003,2,FALSE),"")</f>
        <v>Elsweyr</v>
      </c>
      <c r="V384" s="33" t="s">
        <v>3359</v>
      </c>
      <c r="Y384" s="65"/>
      <c r="Z384" s="3">
        <f>IF(AND(G384&lt;&gt;"LIBSETS_SETTYPE_BATTLEGROUND",G384&lt;&gt;"LIBSETS_SETTYPE_SPECIAL"),
IF(AND(Y384&lt;&gt;"",ISNUMBER(Y384),NOT(ISNA(Y384))),Y384,
   IF(AND(L384&lt;&gt;"",ISNUMBER(L384),L384&gt;0,NOT(ISNA(L384))),VLOOKUP(L384,'ESO dumped WayshrineInfo'!$K$3:$L$9994,2,FALSE),"")
),"")</f>
        <v>1086</v>
      </c>
      <c r="AA384" t="str">
        <f>IF(AND(Z384&lt;&gt;"",ISNUMBER(Z384),NOT(ISNA(Z384))),VLOOKUP(Z384,'ESO zone constants'!$A$3:$D$9999,4,FALSE),"")</f>
        <v>Northern Elsweyr</v>
      </c>
      <c r="AB384" s="33" t="s">
        <v>3359</v>
      </c>
      <c r="AC384" s="40"/>
      <c r="AD384" s="40"/>
      <c r="AE384" s="40"/>
      <c r="AF384" s="3">
        <f>IF(AND(G384&lt;&gt;"LIBSETS_SETTYPE_BATTLEGROUND",G384&lt;&gt;"LIBSETS_SETTYPE_SPECIAL"),
IF(AND(AE384&lt;&gt;"",ISNUMBER(AE384),NOT(ISNA(AE384))),AE384,
   IF(AND(M384&lt;&gt;"",ISNUMBER(M384),M384&gt;0,NOT(ISNA(M384))),VLOOKUP(M384,'ESO dumped WayshrineInfo'!$K$3:$L$9994,2,FALSE),"")
),"")</f>
        <v>1086</v>
      </c>
      <c r="AG384" t="str">
        <f>IF(AND(AF384&lt;&gt;"",ISNUMBER(AF384),NOT(ISNA(AF384))),VLOOKUP(AF384,'ESO zone constants'!$A$3:$D$9999,4,FALSE),"")</f>
        <v>Northern Elsweyr</v>
      </c>
      <c r="AH384" s="44"/>
      <c r="AI384" s="40"/>
      <c r="AJ384" s="40"/>
      <c r="AK384" s="3" t="str">
        <f>IF(AND(G384&lt;&gt;"LIBSETS_SETTYPE_BATTLEGROUND",G384&lt;&gt;"LIBSETS_SETTYPE_SPECIAL"),IF(AL384&lt;&gt;"",VLOOKUP(AL384,'ESO zone constants'!$D$3:$H$4953,5,FALSE),""),"")</f>
        <v/>
      </c>
      <c r="AM384" s="44"/>
      <c r="AN384" s="40"/>
      <c r="AO384" s="40"/>
      <c r="AP384" s="3" t="str">
        <f>IF(AND(G384&lt;&gt;"LIBSETS_SETTYPE_BATTLEGROUND",G384&lt;&gt;"LIBSETS_SETTYPE_SPECIAL"),IF(AQ384&lt;&gt;"",VLOOKUP(AQ384,'ESO zone constants'!$D$3:$H$4953,5,FALSE),""),"")</f>
        <v/>
      </c>
      <c r="AR384" s="44"/>
      <c r="AS384" s="40"/>
      <c r="AT384" s="40"/>
      <c r="AU384" s="3" t="str">
        <f>IF(AND(G384&lt;&gt;"LIBSETS_SETTYPE_BATTLEGROUND",G384&lt;&gt;"LIBSETS_SETTYPE_SPECIAL"),IF(AV384&lt;&gt;"",VLOOKUP(AV384,'ESO zone constants'!$D$3:$H$4953,5,FALSE),""),"")</f>
        <v/>
      </c>
      <c r="AW384" s="44"/>
      <c r="AX384" s="40"/>
      <c r="AY384" s="43"/>
      <c r="AZ384" s="83" t="s">
        <v>2667</v>
      </c>
      <c r="BA384" s="83"/>
      <c r="BB384" s="83"/>
      <c r="BC384" s="21" t="str">
        <f>IF(A384="???","--","")&amp;IF(F384&lt;&gt;"Not in the game (anymore)",IF(A384&lt;&gt;"",CONCATENATE("[",A384,"] = {wayshrines={")&amp;IF(K384&lt;&gt;"",CONCATENATE(K384,","),"")&amp;IF(L384&lt;&gt;"",CONCATENATE(L384,","),"")&amp;IF(M384&lt;&gt;"",CONCATENATE(M384,","),"")&amp;CONCATENATE("}")&amp;IF(VALUE(N384)&gt;0,CONCATENATE(", traitsNeeded=",N384),"")&amp;CONCATENATE(", dlcId=",IF(T384&lt;&gt;"",T384,"DLC_BASE_GAME")),""),"")</f>
        <v>[437] = {wayshrines={386,386,386,}, traitsNeeded=8, dlcId=DLC_ELSWEYR</v>
      </c>
      <c r="BD384" s="21" t="str">
        <f>IF(F384&lt;&gt;"Not in the game (anymore)",IF(A384&lt;&gt;"",IF(Q384&lt;&gt;"",CONCATENATE(", zoneIds={",Q384),"")&amp;IF(Z384&lt;&gt;"",CONCATENATE(",",Z384),"")&amp;IF(AF384&lt;&gt;"",CONCATENATE(",",AF384),"")&amp;IF(AK384&lt;&gt;"",CONCATENATE(",",AK384),"")&amp;IF(AP384&lt;&gt;"",CONCATENATE(",",AP384),"")&amp;IF(AU384&lt;&gt;"",CONCATENATE(",",AU384),"")&amp;IF(Q384&lt;&gt;"",CONCATENATE("}",""),"")&amp;IF(OR(I384="true",I384="false",I384&lt;&gt;""), CONCATENATE(", veteran=", I384), ""),""),"")</f>
        <v>, zoneIds={1086,1086,1086}, veteran=false</v>
      </c>
      <c r="BE384" s="21" t="str">
        <f>IF(A384&lt;&gt;"",IF(F384&lt;&gt;"Not in the game (anymore)",IF(A384&lt;&gt;"",", setType="&amp;G384,"")&amp;IF(J384="true",", multiTrialSet=true",""),"")
&amp; IF(AND(H384&lt;&gt;"",ISNUMBER(H384)),", undauntedChestId=" &amp; H384,""),"")</f>
        <v>, setType=LIBSETS_SETTYPE_CRAFTED</v>
      </c>
      <c r="BF384" s="21" t="str">
        <f>IF(A384&lt;&gt;"",IF(F384&lt;&gt;"Not in the game (anymore)",IF(AZ384&lt;&gt;"",", isProcSetAllowedInPvP="&amp; AZ384,"")
&amp; IF(F384&lt;&gt;"Not in the game (anymore)",
  IF(V384&lt;&gt;"",", dropMechanic={"&amp;V384&amp;IF(AB384&lt;&gt;"",","&amp;AB384,"")&amp;IF(AH384&lt;&gt;"",","&amp;AH384,"")&amp;IF(AM384&lt;&gt;"",","&amp;AM384,"")&amp;IF(AR384&lt;&gt;"",","&amp;AR384,"")&amp;IF(AW384&lt;&gt;"",","&amp;AW384,"")&amp;"}"
     &amp;IF(OR(W384&lt;&gt;"",AC384&lt;&gt;"",AI384&lt;&gt;"",AN384&lt;&gt;"",AS384&lt;&gt;"",AX384&lt;&gt;"",X384&lt;&gt;"",AD384&lt;&gt;"",AJ384&lt;&gt;"",AO384&lt;&gt;"",AT384&lt;&gt;"",AY384&lt;&gt;""),", dropMechanicDropLocationNames={"
        &amp; IF(OR(W384&lt;&gt;"",AC384&lt;&gt;"",AI384&lt;&gt;"",AN384&lt;&gt;"",AS384&lt;&gt;"",AX384&lt;&gt;""),"['en']={"&amp;IF(W384&lt;&gt;"","'"&amp;W384&amp;"',","'',")&amp;IF(AC384&lt;&gt;"","'"&amp;AC384&amp;"',","'',")&amp;IF(AI384&lt;&gt;"","'"&amp;AI384&amp;"',","'',")&amp;IF(AN384&lt;&gt;"","'"&amp;AN384&amp;"',","'',")&amp;IF(AS384&lt;&gt;"","'"&amp;AS384&amp;"',","'',")&amp;IF(AX384&lt;&gt;"","'"&amp;AX384&amp;"',","'',")&amp;"},","")
        &amp; IF(OR(X384&lt;&gt;"",AD384&lt;&gt;"",AJ384&lt;&gt;"",AO384&lt;&gt;"",AT384&lt;&gt;"",AY384&lt;&gt;""),"['de']={"&amp;IF(X384&lt;&gt;"","'"&amp;X384&amp;"',","'',")&amp;IF(AD384&lt;&gt;"","'"&amp;AD384&amp;"',","'',")&amp;IF(AJ384&lt;&gt;"","'"&amp;AJ384&amp;"',","'',")&amp;IF(AO384&lt;&gt;"","'"&amp;AO384&amp;"',","'',")&amp;IF(AT384&lt;&gt;"","'"&amp;AT384&amp;"',","'',")&amp;IF(AY384&lt;&gt;"","'"&amp;AY384&amp;"',","'',")&amp;"},","")
     &amp; "}",""),"")),""),"")</f>
        <v>, dropMechanic={LIBSETS_DROP_MECHANIC_CRAFTED,LIBSETS_DROP_MECHANIC_CRAFTED}</v>
      </c>
      <c r="BG384" s="21" t="str">
        <f>IF(A384&lt;&gt;"",IF(F384&lt;&gt;"Not in the game (anymore)",
IF(OR(BA384&lt;&gt;"",BB384&lt;&gt;""),", addTooltip={" &amp; IF(BA384&lt;&gt;"","['en']='"&amp; BA384 &amp; "',","")  &amp; IF(AND(BA384&lt;&gt;"",BA384&lt;&gt;BB384), IF(BB384&lt;&gt;"","['de']='"&amp; BB384 &amp; "',",""),"") &amp; "},","")
&amp; "},"
&amp; IF(C384&lt;&gt;"",CONCATENATE(" --",C384," / ",B384,"   [",IF(R384&lt;&gt;"",R384,""),IF(AA384&lt;&gt;"",", "&amp;AA384,""),IF(AG384&lt;&gt;"",", "&amp;AG384,""),IF(AL384&lt;&gt;"",", "&amp;AL384,""),IF(AQ384&lt;&gt;"",", "&amp;AQ384,""),IF(AV384&lt;&gt;"",", "&amp;AV384,""),"]")),""),"")</f>
        <v>}, --Coldharbour\'s Favorite / Kalthafens Günstling   [Northern Elsweyr, Northern Elsweyr, Northern Elsweyr]</v>
      </c>
    </row>
    <row r="385" spans="1:59" x14ac:dyDescent="0.25">
      <c r="A385" s="12">
        <v>438</v>
      </c>
      <c r="B385" t="s">
        <v>1430</v>
      </c>
      <c r="C385" t="s">
        <v>2640</v>
      </c>
      <c r="D385" s="3">
        <f>A385</f>
        <v>438</v>
      </c>
      <c r="G385" s="8" t="s">
        <v>1474</v>
      </c>
      <c r="I385" t="s">
        <v>91</v>
      </c>
      <c r="J385" t="s">
        <v>91</v>
      </c>
      <c r="K385">
        <v>397</v>
      </c>
      <c r="L385">
        <v>397</v>
      </c>
      <c r="M385">
        <v>397</v>
      </c>
      <c r="N385">
        <v>5</v>
      </c>
      <c r="Q385" s="3">
        <f>IF(AND(G385&lt;&gt;"LIBSETS_SETTYPE_BATTLEGROUND",G385&lt;&gt;"LIBSETS_SETTYPE_SPECIAL"), IF(R385&lt;&gt;"",VLOOKUP(R385,'ESO zone constants'!$D$3:$H$10001,5,FALSE),""),"")</f>
        <v>1086</v>
      </c>
      <c r="R385" t="str">
        <f>IF(AND(O385&lt;&gt;"",NOT(ISERROR(O385))),O385,
IF(AND(P385&lt;&gt;"",ISNUMBER(P385),P385&gt;0,NOT(ISNA(P385))),VLOOKUP(P385,'ESO zone constants'!$A$3:$D$9999,4,FALSE),
IF(AND(K385&lt;&gt;"",K385&gt;0,NOT(ISERROR(K385))),VLOOKUP(K385,'ESO dumped WayshrineInfo'!$K$3:$N$9994,4,FALSE),"")))</f>
        <v>Northern Elsweyr</v>
      </c>
      <c r="T385" s="19" t="str">
        <f>IF(AND(S385&lt;&gt;"",NOT(ISERROR(S385))),S385,IF(Q385&lt;&gt;"",IF(NOT(ISERROR(VLOOKUP(Q385,'ESO Dungeon constants'!$D$3:$H$9999,5,FALSE))),VLOOKUP(Q385,'ESO Dungeon constants'!$D$3:$I$9999,6,FALSE),VLOOKUP(Q385,'ESO zone constants'!$H$3:$K$9987,4,FALSE)),""))</f>
        <v>DLC_ELSWEYR</v>
      </c>
      <c r="U385" s="3" t="str">
        <f>IF(T385&lt;&gt;"",VLOOKUP(T385,'LibSets constants'!$B$4:$C$1003,2,FALSE),"")</f>
        <v>Elsweyr</v>
      </c>
      <c r="V385" s="33" t="s">
        <v>3359</v>
      </c>
      <c r="Y385" s="65"/>
      <c r="Z385" s="3">
        <f>IF(AND(G385&lt;&gt;"LIBSETS_SETTYPE_BATTLEGROUND",G385&lt;&gt;"LIBSETS_SETTYPE_SPECIAL"),
IF(AND(Y385&lt;&gt;"",ISNUMBER(Y385),NOT(ISNA(Y385))),Y385,
   IF(AND(L385&lt;&gt;"",ISNUMBER(L385),L385&gt;0,NOT(ISNA(L385))),VLOOKUP(L385,'ESO dumped WayshrineInfo'!$K$3:$L$9994,2,FALSE),"")
),"")</f>
        <v>1086</v>
      </c>
      <c r="AA385" t="str">
        <f>IF(AND(Z385&lt;&gt;"",ISNUMBER(Z385),NOT(ISNA(Z385))),VLOOKUP(Z385,'ESO zone constants'!$A$3:$D$9999,4,FALSE),"")</f>
        <v>Northern Elsweyr</v>
      </c>
      <c r="AB385" s="33" t="s">
        <v>3359</v>
      </c>
      <c r="AC385" s="40"/>
      <c r="AD385" s="40"/>
      <c r="AE385" s="40"/>
      <c r="AF385" s="3">
        <f>IF(AND(G385&lt;&gt;"LIBSETS_SETTYPE_BATTLEGROUND",G385&lt;&gt;"LIBSETS_SETTYPE_SPECIAL"),
IF(AND(AE385&lt;&gt;"",ISNUMBER(AE385),NOT(ISNA(AE385))),AE385,
   IF(AND(M385&lt;&gt;"",ISNUMBER(M385),M385&gt;0,NOT(ISNA(M385))),VLOOKUP(M385,'ESO dumped WayshrineInfo'!$K$3:$L$9994,2,FALSE),"")
),"")</f>
        <v>1086</v>
      </c>
      <c r="AG385" t="str">
        <f>IF(AND(AF385&lt;&gt;"",ISNUMBER(AF385),NOT(ISNA(AF385))),VLOOKUP(AF385,'ESO zone constants'!$A$3:$D$9999,4,FALSE),"")</f>
        <v>Northern Elsweyr</v>
      </c>
      <c r="AH385" s="44"/>
      <c r="AI385" s="40"/>
      <c r="AJ385" s="40"/>
      <c r="AK385" s="3" t="str">
        <f>IF(AND(G385&lt;&gt;"LIBSETS_SETTYPE_BATTLEGROUND",G385&lt;&gt;"LIBSETS_SETTYPE_SPECIAL"),IF(AL385&lt;&gt;"",VLOOKUP(AL385,'ESO zone constants'!$D$3:$H$4953,5,FALSE),""),"")</f>
        <v/>
      </c>
      <c r="AM385" s="44"/>
      <c r="AN385" s="40"/>
      <c r="AO385" s="40"/>
      <c r="AP385" s="3" t="str">
        <f>IF(AND(G385&lt;&gt;"LIBSETS_SETTYPE_BATTLEGROUND",G385&lt;&gt;"LIBSETS_SETTYPE_SPECIAL"),IF(AQ385&lt;&gt;"",VLOOKUP(AQ385,'ESO zone constants'!$D$3:$H$4953,5,FALSE),""),"")</f>
        <v/>
      </c>
      <c r="AR385" s="44"/>
      <c r="AS385" s="40"/>
      <c r="AT385" s="40"/>
      <c r="AU385" s="3" t="str">
        <f>IF(AND(G385&lt;&gt;"LIBSETS_SETTYPE_BATTLEGROUND",G385&lt;&gt;"LIBSETS_SETTYPE_SPECIAL"),IF(AV385&lt;&gt;"",VLOOKUP(AV385,'ESO zone constants'!$D$3:$H$4953,5,FALSE),""),"")</f>
        <v/>
      </c>
      <c r="AW385" s="44"/>
      <c r="AX385" s="40"/>
      <c r="AY385" s="43"/>
      <c r="AZ385" s="83" t="s">
        <v>2667</v>
      </c>
      <c r="BA385" s="83"/>
      <c r="BB385" s="83"/>
      <c r="BC385" s="21" t="str">
        <f>IF(A385="???","--","")&amp;IF(F385&lt;&gt;"Not in the game (anymore)",IF(A385&lt;&gt;"",CONCATENATE("[",A385,"] = {wayshrines={")&amp;IF(K385&lt;&gt;"",CONCATENATE(K385,","),"")&amp;IF(L385&lt;&gt;"",CONCATENATE(L385,","),"")&amp;IF(M385&lt;&gt;"",CONCATENATE(M385,","),"")&amp;CONCATENATE("}")&amp;IF(VALUE(N385)&gt;0,CONCATENATE(", traitsNeeded=",N385),"")&amp;CONCATENATE(", dlcId=",IF(T385&lt;&gt;"",T385,"DLC_BASE_GAME")),""),"")</f>
        <v>[438] = {wayshrines={397,397,397,}, traitsNeeded=5, dlcId=DLC_ELSWEYR</v>
      </c>
      <c r="BD385" s="21" t="str">
        <f>IF(F385&lt;&gt;"Not in the game (anymore)",IF(A385&lt;&gt;"",IF(Q385&lt;&gt;"",CONCATENATE(", zoneIds={",Q385),"")&amp;IF(Z385&lt;&gt;"",CONCATENATE(",",Z385),"")&amp;IF(AF385&lt;&gt;"",CONCATENATE(",",AF385),"")&amp;IF(AK385&lt;&gt;"",CONCATENATE(",",AK385),"")&amp;IF(AP385&lt;&gt;"",CONCATENATE(",",AP385),"")&amp;IF(AU385&lt;&gt;"",CONCATENATE(",",AU385),"")&amp;IF(Q385&lt;&gt;"",CONCATENATE("}",""),"")&amp;IF(OR(I385="true",I385="false",I385&lt;&gt;""), CONCATENATE(", veteran=", I385), ""),""),"")</f>
        <v>, zoneIds={1086,1086,1086}, veteran=false</v>
      </c>
      <c r="BE385" s="21" t="str">
        <f>IF(A385&lt;&gt;"",IF(F385&lt;&gt;"Not in the game (anymore)",IF(A385&lt;&gt;"",", setType="&amp;G385,"")&amp;IF(J385="true",", multiTrialSet=true",""),"")
&amp; IF(AND(H385&lt;&gt;"",ISNUMBER(H385)),", undauntedChestId=" &amp; H385,""),"")</f>
        <v>, setType=LIBSETS_SETTYPE_CRAFTED</v>
      </c>
      <c r="BF385" s="21" t="str">
        <f>IF(A385&lt;&gt;"",IF(F385&lt;&gt;"Not in the game (anymore)",IF(AZ385&lt;&gt;"",", isProcSetAllowedInPvP="&amp; AZ385,"")
&amp; IF(F385&lt;&gt;"Not in the game (anymore)",
  IF(V385&lt;&gt;"",", dropMechanic={"&amp;V385&amp;IF(AB385&lt;&gt;"",","&amp;AB385,"")&amp;IF(AH385&lt;&gt;"",","&amp;AH385,"")&amp;IF(AM385&lt;&gt;"",","&amp;AM385,"")&amp;IF(AR385&lt;&gt;"",","&amp;AR385,"")&amp;IF(AW385&lt;&gt;"",","&amp;AW385,"")&amp;"}"
     &amp;IF(OR(W385&lt;&gt;"",AC385&lt;&gt;"",AI385&lt;&gt;"",AN385&lt;&gt;"",AS385&lt;&gt;"",AX385&lt;&gt;"",X385&lt;&gt;"",AD385&lt;&gt;"",AJ385&lt;&gt;"",AO385&lt;&gt;"",AT385&lt;&gt;"",AY385&lt;&gt;""),", dropMechanicDropLocationNames={"
        &amp; IF(OR(W385&lt;&gt;"",AC385&lt;&gt;"",AI385&lt;&gt;"",AN385&lt;&gt;"",AS385&lt;&gt;"",AX385&lt;&gt;""),"['en']={"&amp;IF(W385&lt;&gt;"","'"&amp;W385&amp;"',","'',")&amp;IF(AC385&lt;&gt;"","'"&amp;AC385&amp;"',","'',")&amp;IF(AI385&lt;&gt;"","'"&amp;AI385&amp;"',","'',")&amp;IF(AN385&lt;&gt;"","'"&amp;AN385&amp;"',","'',")&amp;IF(AS385&lt;&gt;"","'"&amp;AS385&amp;"',","'',")&amp;IF(AX385&lt;&gt;"","'"&amp;AX385&amp;"',","'',")&amp;"},","")
        &amp; IF(OR(X385&lt;&gt;"",AD385&lt;&gt;"",AJ385&lt;&gt;"",AO385&lt;&gt;"",AT385&lt;&gt;"",AY385&lt;&gt;""),"['de']={"&amp;IF(X385&lt;&gt;"","'"&amp;X385&amp;"',","'',")&amp;IF(AD385&lt;&gt;"","'"&amp;AD385&amp;"',","'',")&amp;IF(AJ385&lt;&gt;"","'"&amp;AJ385&amp;"',","'',")&amp;IF(AO385&lt;&gt;"","'"&amp;AO385&amp;"',","'',")&amp;IF(AT385&lt;&gt;"","'"&amp;AT385&amp;"',","'',")&amp;IF(AY385&lt;&gt;"","'"&amp;AY385&amp;"',","'',")&amp;"},","")
     &amp; "}",""),"")),""),"")</f>
        <v>, dropMechanic={LIBSETS_DROP_MECHANIC_CRAFTED,LIBSETS_DROP_MECHANIC_CRAFTED}</v>
      </c>
      <c r="BG385" s="21" t="str">
        <f>IF(A385&lt;&gt;"",IF(F385&lt;&gt;"Not in the game (anymore)",
IF(OR(BA385&lt;&gt;"",BB385&lt;&gt;""),", addTooltip={" &amp; IF(BA385&lt;&gt;"","['en']='"&amp; BA385 &amp; "',","")  &amp; IF(AND(BA385&lt;&gt;"",BA385&lt;&gt;BB385), IF(BB385&lt;&gt;"","['de']='"&amp; BB385 &amp; "',",""),"") &amp; "},","")
&amp; "},"
&amp; IF(C385&lt;&gt;"",CONCATENATE(" --",C385," / ",B385,"   [",IF(R385&lt;&gt;"",R385,""),IF(AA385&lt;&gt;"",", "&amp;AA385,""),IF(AG385&lt;&gt;"",", "&amp;AG385,""),IF(AL385&lt;&gt;"",", "&amp;AL385,""),IF(AQ385&lt;&gt;"",", "&amp;AQ385,""),IF(AV385&lt;&gt;"",", "&amp;AV385,""),"]")),""),"")</f>
        <v>}, --Senche-raht\'s Grit / Mut des Senche-raht   [Northern Elsweyr, Northern Elsweyr, Northern Elsweyr]</v>
      </c>
    </row>
    <row r="386" spans="1:59" x14ac:dyDescent="0.25">
      <c r="A386" s="5">
        <v>439</v>
      </c>
      <c r="B386" t="s">
        <v>1431</v>
      </c>
      <c r="C386" t="s">
        <v>2641</v>
      </c>
      <c r="D386" s="3">
        <f>A386</f>
        <v>439</v>
      </c>
      <c r="G386" s="8" t="s">
        <v>1474</v>
      </c>
      <c r="I386" t="s">
        <v>91</v>
      </c>
      <c r="J386" t="s">
        <v>91</v>
      </c>
      <c r="K386">
        <v>382</v>
      </c>
      <c r="L386">
        <v>382</v>
      </c>
      <c r="M386">
        <v>382</v>
      </c>
      <c r="N386">
        <v>3</v>
      </c>
      <c r="Q386" s="3">
        <f>IF(AND(G386&lt;&gt;"LIBSETS_SETTYPE_BATTLEGROUND",G386&lt;&gt;"LIBSETS_SETTYPE_SPECIAL"), IF(R386&lt;&gt;"",VLOOKUP(R386,'ESO zone constants'!$D$3:$H$10001,5,FALSE),""),"")</f>
        <v>1086</v>
      </c>
      <c r="R386" t="str">
        <f>IF(AND(O386&lt;&gt;"",NOT(ISERROR(O386))),O386,
IF(AND(P386&lt;&gt;"",ISNUMBER(P386),P386&gt;0,NOT(ISNA(P386))),VLOOKUP(P386,'ESO zone constants'!$A$3:$D$9999,4,FALSE),
IF(AND(K386&lt;&gt;"",K386&gt;0,NOT(ISERROR(K386))),VLOOKUP(K386,'ESO dumped WayshrineInfo'!$K$3:$N$9994,4,FALSE),"")))</f>
        <v>Northern Elsweyr</v>
      </c>
      <c r="T386" s="19" t="str">
        <f>IF(AND(S386&lt;&gt;"",NOT(ISERROR(S386))),S386,IF(Q386&lt;&gt;"",IF(NOT(ISERROR(VLOOKUP(Q386,'ESO Dungeon constants'!$D$3:$H$9999,5,FALSE))),VLOOKUP(Q386,'ESO Dungeon constants'!$D$3:$I$9999,6,FALSE),VLOOKUP(Q386,'ESO zone constants'!$H$3:$K$9987,4,FALSE)),""))</f>
        <v>DLC_ELSWEYR</v>
      </c>
      <c r="U386" s="3" t="str">
        <f>IF(T386&lt;&gt;"",VLOOKUP(T386,'LibSets constants'!$B$4:$C$1003,2,FALSE),"")</f>
        <v>Elsweyr</v>
      </c>
      <c r="V386" s="33" t="s">
        <v>3359</v>
      </c>
      <c r="Y386" s="65"/>
      <c r="Z386" s="3">
        <f>IF(AND(G386&lt;&gt;"LIBSETS_SETTYPE_BATTLEGROUND",G386&lt;&gt;"LIBSETS_SETTYPE_SPECIAL"),
IF(AND(Y386&lt;&gt;"",ISNUMBER(Y386),NOT(ISNA(Y386))),Y386,
   IF(AND(L386&lt;&gt;"",ISNUMBER(L386),L386&gt;0,NOT(ISNA(L386))),VLOOKUP(L386,'ESO dumped WayshrineInfo'!$K$3:$L$9994,2,FALSE),"")
),"")</f>
        <v>1086</v>
      </c>
      <c r="AA386" t="str">
        <f>IF(AND(Z386&lt;&gt;"",ISNUMBER(Z386),NOT(ISNA(Z386))),VLOOKUP(Z386,'ESO zone constants'!$A$3:$D$9999,4,FALSE),"")</f>
        <v>Northern Elsweyr</v>
      </c>
      <c r="AB386" s="33" t="s">
        <v>3359</v>
      </c>
      <c r="AC386" s="40"/>
      <c r="AD386" s="40"/>
      <c r="AE386" s="40"/>
      <c r="AF386" s="3">
        <f>IF(AND(G386&lt;&gt;"LIBSETS_SETTYPE_BATTLEGROUND",G386&lt;&gt;"LIBSETS_SETTYPE_SPECIAL"),
IF(AND(AE386&lt;&gt;"",ISNUMBER(AE386),NOT(ISNA(AE386))),AE386,
   IF(AND(M386&lt;&gt;"",ISNUMBER(M386),M386&gt;0,NOT(ISNA(M386))),VLOOKUP(M386,'ESO dumped WayshrineInfo'!$K$3:$L$9994,2,FALSE),"")
),"")</f>
        <v>1086</v>
      </c>
      <c r="AG386" t="str">
        <f>IF(AND(AF386&lt;&gt;"",ISNUMBER(AF386),NOT(ISNA(AF386))),VLOOKUP(AF386,'ESO zone constants'!$A$3:$D$9999,4,FALSE),"")</f>
        <v>Northern Elsweyr</v>
      </c>
      <c r="AH386" s="44"/>
      <c r="AI386" s="40"/>
      <c r="AJ386" s="40"/>
      <c r="AK386" s="3" t="str">
        <f>IF(AND(G386&lt;&gt;"LIBSETS_SETTYPE_BATTLEGROUND",G386&lt;&gt;"LIBSETS_SETTYPE_SPECIAL"),IF(AL386&lt;&gt;"",VLOOKUP(AL386,'ESO zone constants'!$D$3:$H$4953,5,FALSE),""),"")</f>
        <v/>
      </c>
      <c r="AM386" s="44"/>
      <c r="AN386" s="40"/>
      <c r="AO386" s="40"/>
      <c r="AP386" s="3" t="str">
        <f>IF(AND(G386&lt;&gt;"LIBSETS_SETTYPE_BATTLEGROUND",G386&lt;&gt;"LIBSETS_SETTYPE_SPECIAL"),IF(AQ386&lt;&gt;"",VLOOKUP(AQ386,'ESO zone constants'!$D$3:$H$4953,5,FALSE),""),"")</f>
        <v/>
      </c>
      <c r="AR386" s="44"/>
      <c r="AS386" s="40"/>
      <c r="AT386" s="40"/>
      <c r="AU386" s="3" t="str">
        <f>IF(AND(G386&lt;&gt;"LIBSETS_SETTYPE_BATTLEGROUND",G386&lt;&gt;"LIBSETS_SETTYPE_SPECIAL"),IF(AV386&lt;&gt;"",VLOOKUP(AV386,'ESO zone constants'!$D$3:$H$4953,5,FALSE),""),"")</f>
        <v/>
      </c>
      <c r="AW386" s="44"/>
      <c r="AX386" s="40"/>
      <c r="AY386" s="43"/>
      <c r="AZ386" s="83" t="s">
        <v>2667</v>
      </c>
      <c r="BA386" s="83"/>
      <c r="BB386" s="83"/>
      <c r="BC386" s="21" t="str">
        <f>IF(A386="???","--","")&amp;IF(F386&lt;&gt;"Not in the game (anymore)",IF(A386&lt;&gt;"",CONCATENATE("[",A386,"] = {wayshrines={")&amp;IF(K386&lt;&gt;"",CONCATENATE(K386,","),"")&amp;IF(L386&lt;&gt;"",CONCATENATE(L386,","),"")&amp;IF(M386&lt;&gt;"",CONCATENATE(M386,","),"")&amp;CONCATENATE("}")&amp;IF(VALUE(N386)&gt;0,CONCATENATE(", traitsNeeded=",N386),"")&amp;CONCATENATE(", dlcId=",IF(T386&lt;&gt;"",T386,"DLC_BASE_GAME")),""),"")</f>
        <v>[439] = {wayshrines={382,382,382,}, traitsNeeded=3, dlcId=DLC_ELSWEYR</v>
      </c>
      <c r="BD386" s="21" t="str">
        <f>IF(F386&lt;&gt;"Not in the game (anymore)",IF(A386&lt;&gt;"",IF(Q386&lt;&gt;"",CONCATENATE(", zoneIds={",Q386),"")&amp;IF(Z386&lt;&gt;"",CONCATENATE(",",Z386),"")&amp;IF(AF386&lt;&gt;"",CONCATENATE(",",AF386),"")&amp;IF(AK386&lt;&gt;"",CONCATENATE(",",AK386),"")&amp;IF(AP386&lt;&gt;"",CONCATENATE(",",AP386),"")&amp;IF(AU386&lt;&gt;"",CONCATENATE(",",AU386),"")&amp;IF(Q386&lt;&gt;"",CONCATENATE("}",""),"")&amp;IF(OR(I386="true",I386="false",I386&lt;&gt;""), CONCATENATE(", veteran=", I386), ""),""),"")</f>
        <v>, zoneIds={1086,1086,1086}, veteran=false</v>
      </c>
      <c r="BE386" s="21" t="str">
        <f>IF(A386&lt;&gt;"",IF(F386&lt;&gt;"Not in the game (anymore)",IF(A386&lt;&gt;"",", setType="&amp;G386,"")&amp;IF(J386="true",", multiTrialSet=true",""),"")
&amp; IF(AND(H386&lt;&gt;"",ISNUMBER(H386)),", undauntedChestId=" &amp; H386,""),"")</f>
        <v>, setType=LIBSETS_SETTYPE_CRAFTED</v>
      </c>
      <c r="BF386" s="21" t="str">
        <f>IF(A386&lt;&gt;"",IF(F386&lt;&gt;"Not in the game (anymore)",IF(AZ386&lt;&gt;"",", isProcSetAllowedInPvP="&amp; AZ386,"")
&amp; IF(F386&lt;&gt;"Not in the game (anymore)",
  IF(V386&lt;&gt;"",", dropMechanic={"&amp;V386&amp;IF(AB386&lt;&gt;"",","&amp;AB386,"")&amp;IF(AH386&lt;&gt;"",","&amp;AH386,"")&amp;IF(AM386&lt;&gt;"",","&amp;AM386,"")&amp;IF(AR386&lt;&gt;"",","&amp;AR386,"")&amp;IF(AW386&lt;&gt;"",","&amp;AW386,"")&amp;"}"
     &amp;IF(OR(W386&lt;&gt;"",AC386&lt;&gt;"",AI386&lt;&gt;"",AN386&lt;&gt;"",AS386&lt;&gt;"",AX386&lt;&gt;"",X386&lt;&gt;"",AD386&lt;&gt;"",AJ386&lt;&gt;"",AO386&lt;&gt;"",AT386&lt;&gt;"",AY386&lt;&gt;""),", dropMechanicDropLocationNames={"
        &amp; IF(OR(W386&lt;&gt;"",AC386&lt;&gt;"",AI386&lt;&gt;"",AN386&lt;&gt;"",AS386&lt;&gt;"",AX386&lt;&gt;""),"['en']={"&amp;IF(W386&lt;&gt;"","'"&amp;W386&amp;"',","'',")&amp;IF(AC386&lt;&gt;"","'"&amp;AC386&amp;"',","'',")&amp;IF(AI386&lt;&gt;"","'"&amp;AI386&amp;"',","'',")&amp;IF(AN386&lt;&gt;"","'"&amp;AN386&amp;"',","'',")&amp;IF(AS386&lt;&gt;"","'"&amp;AS386&amp;"',","'',")&amp;IF(AX386&lt;&gt;"","'"&amp;AX386&amp;"',","'',")&amp;"},","")
        &amp; IF(OR(X386&lt;&gt;"",AD386&lt;&gt;"",AJ386&lt;&gt;"",AO386&lt;&gt;"",AT386&lt;&gt;"",AY386&lt;&gt;""),"['de']={"&amp;IF(X386&lt;&gt;"","'"&amp;X386&amp;"',","'',")&amp;IF(AD386&lt;&gt;"","'"&amp;AD386&amp;"',","'',")&amp;IF(AJ386&lt;&gt;"","'"&amp;AJ386&amp;"',","'',")&amp;IF(AO386&lt;&gt;"","'"&amp;AO386&amp;"',","'',")&amp;IF(AT386&lt;&gt;"","'"&amp;AT386&amp;"',","'',")&amp;IF(AY386&lt;&gt;"","'"&amp;AY386&amp;"',","'',")&amp;"},","")
     &amp; "}",""),"")),""),"")</f>
        <v>, dropMechanic={LIBSETS_DROP_MECHANIC_CRAFTED,LIBSETS_DROP_MECHANIC_CRAFTED}</v>
      </c>
      <c r="BG386" s="21" t="str">
        <f>IF(A386&lt;&gt;"",IF(F386&lt;&gt;"Not in the game (anymore)",
IF(OR(BA386&lt;&gt;"",BB386&lt;&gt;""),", addTooltip={" &amp; IF(BA386&lt;&gt;"","['en']='"&amp; BA386 &amp; "',","")  &amp; IF(AND(BA386&lt;&gt;"",BA386&lt;&gt;BB386), IF(BB386&lt;&gt;"","['de']='"&amp; BB386 &amp; "',",""),"") &amp; "},","")
&amp; "},"
&amp; IF(C386&lt;&gt;"",CONCATENATE(" --",C386," / ",B386,"   [",IF(R386&lt;&gt;"",R386,""),IF(AA386&lt;&gt;"",", "&amp;AA386,""),IF(AG386&lt;&gt;"",", "&amp;AG386,""),IF(AL386&lt;&gt;"",", "&amp;AL386,""),IF(AQ386&lt;&gt;"",", "&amp;AQ386,""),IF(AV386&lt;&gt;"",", "&amp;AV386,""),"]")),""),"")</f>
        <v>}, --Vastarie\'s Tutelage / Vastaries Vormundschaft   [Northern Elsweyr, Northern Elsweyr, Northern Elsweyr]</v>
      </c>
    </row>
    <row r="387" spans="1:59" x14ac:dyDescent="0.25">
      <c r="A387" s="5">
        <v>440</v>
      </c>
      <c r="B387" t="s">
        <v>1437</v>
      </c>
      <c r="C387" t="s">
        <v>1346</v>
      </c>
      <c r="D387" s="3">
        <f>A387</f>
        <v>440</v>
      </c>
      <c r="G387" s="8" t="s">
        <v>1480</v>
      </c>
      <c r="I387" t="s">
        <v>91</v>
      </c>
      <c r="J387" t="s">
        <v>91</v>
      </c>
      <c r="K387">
        <v>382</v>
      </c>
      <c r="L387">
        <v>382</v>
      </c>
      <c r="M387">
        <v>382</v>
      </c>
      <c r="O387" s="65" t="s">
        <v>1389</v>
      </c>
      <c r="Q387" s="3">
        <f>IF(AND(G387&lt;&gt;"LIBSETS_SETTYPE_BATTLEGROUND",G387&lt;&gt;"LIBSETS_SETTYPE_SPECIAL"), IF(R387&lt;&gt;"",VLOOKUP(R387,'ESO zone constants'!$D$3:$H$10001,5,FALSE),""),"")</f>
        <v>1086</v>
      </c>
      <c r="R387" t="str">
        <f>IF(AND(O387&lt;&gt;"",NOT(ISERROR(O387))),O387,
IF(AND(P387&lt;&gt;"",ISNUMBER(P387),P387&gt;0,NOT(ISNA(P387))),VLOOKUP(P387,'ESO zone constants'!$A$3:$D$9999,4,FALSE),
IF(AND(K387&lt;&gt;"",K387&gt;0,NOT(ISERROR(K387))),VLOOKUP(K387,'ESO dumped WayshrineInfo'!$K$3:$N$9994,4,FALSE),"")))</f>
        <v>Northern Elsweyr</v>
      </c>
      <c r="T387" s="19" t="str">
        <f>IF(AND(S387&lt;&gt;"",NOT(ISERROR(S387))),S387,IF(Q387&lt;&gt;"",IF(NOT(ISERROR(VLOOKUP(Q387,'ESO Dungeon constants'!$D$3:$H$9999,5,FALSE))),VLOOKUP(Q387,'ESO Dungeon constants'!$D$3:$I$9999,6,FALSE),VLOOKUP(Q387,'ESO zone constants'!$H$3:$K$9987,4,FALSE)),""))</f>
        <v>DLC_ELSWEYR</v>
      </c>
      <c r="U387" s="3" t="str">
        <f>IF(T387&lt;&gt;"",VLOOKUP(T387,'LibSets constants'!$B$4:$C$1003,2,FALSE),"")</f>
        <v>Elsweyr</v>
      </c>
      <c r="V387" s="33" t="s">
        <v>1560</v>
      </c>
      <c r="Y387" s="65"/>
      <c r="Z387" s="3">
        <f>IF(AND(G387&lt;&gt;"LIBSETS_SETTYPE_BATTLEGROUND",G387&lt;&gt;"LIBSETS_SETTYPE_SPECIAL"),
IF(AND(Y387&lt;&gt;"",ISNUMBER(Y387),NOT(ISNA(Y387))),Y387,
   IF(AND(L387&lt;&gt;"",ISNUMBER(L387),L387&gt;0,NOT(ISNA(L387))),VLOOKUP(L387,'ESO dumped WayshrineInfo'!$K$3:$L$9994,2,FALSE),"")
),"")</f>
        <v>1086</v>
      </c>
      <c r="AA387" t="str">
        <f>IF(AND(Z387&lt;&gt;"",ISNUMBER(Z387),NOT(ISNA(Z387))),VLOOKUP(Z387,'ESO zone constants'!$A$3:$D$9999,4,FALSE),"")</f>
        <v>Northern Elsweyr</v>
      </c>
      <c r="AB387" s="33" t="s">
        <v>1561</v>
      </c>
      <c r="AC387" s="40"/>
      <c r="AD387" s="40"/>
      <c r="AE387" s="40"/>
      <c r="AF387" s="3">
        <f>IF(AND(G387&lt;&gt;"LIBSETS_SETTYPE_BATTLEGROUND",G387&lt;&gt;"LIBSETS_SETTYPE_SPECIAL"),
IF(AND(AE387&lt;&gt;"",ISNUMBER(AE387),NOT(ISNA(AE387))),AE387,
   IF(AND(M387&lt;&gt;"",ISNUMBER(M387),M387&gt;0,NOT(ISNA(M387))),VLOOKUP(M387,'ESO dumped WayshrineInfo'!$K$3:$L$9994,2,FALSE),"")
),"")</f>
        <v>1086</v>
      </c>
      <c r="AG387" t="str">
        <f>IF(AND(AF387&lt;&gt;"",ISNUMBER(AF387),NOT(ISNA(AF387))),VLOOKUP(AF387,'ESO zone constants'!$A$3:$D$9999,4,FALSE),"")</f>
        <v>Northern Elsweyr</v>
      </c>
      <c r="AH387" s="44" t="s">
        <v>1562</v>
      </c>
      <c r="AI387" s="40"/>
      <c r="AJ387" s="40"/>
      <c r="AK387" s="3">
        <f>IF(AND(G387&lt;&gt;"LIBSETS_SETTYPE_BATTLEGROUND",G387&lt;&gt;"LIBSETS_SETTYPE_SPECIAL"),IF(AL387&lt;&gt;"",VLOOKUP(AL387,'ESO zone constants'!$D$3:$H$4953,5,FALSE),""),"")</f>
        <v>1086</v>
      </c>
      <c r="AL387" t="s">
        <v>1389</v>
      </c>
      <c r="AM387" s="44" t="s">
        <v>1563</v>
      </c>
      <c r="AN387" s="40"/>
      <c r="AO387" s="40"/>
      <c r="AP387" s="3" t="str">
        <f>IF(AND(G387&lt;&gt;"LIBSETS_SETTYPE_BATTLEGROUND",G387&lt;&gt;"LIBSETS_SETTYPE_SPECIAL"),IF(AQ387&lt;&gt;"",VLOOKUP(AQ387,'ESO zone constants'!$D$3:$H$4953,5,FALSE),""),"")</f>
        <v/>
      </c>
      <c r="AR387" s="44"/>
      <c r="AS387" s="40"/>
      <c r="AT387" s="40"/>
      <c r="AU387" s="3" t="str">
        <f>IF(AND(G387&lt;&gt;"LIBSETS_SETTYPE_BATTLEGROUND",G387&lt;&gt;"LIBSETS_SETTYPE_SPECIAL"),IF(AV387&lt;&gt;"",VLOOKUP(AV387,'ESO zone constants'!$D$3:$H$4953,5,FALSE),""),"")</f>
        <v/>
      </c>
      <c r="AW387" s="44"/>
      <c r="AX387" s="40"/>
      <c r="AY387" s="43"/>
      <c r="AZ387" s="83" t="s">
        <v>2668</v>
      </c>
      <c r="BA387" s="83"/>
      <c r="BB387" s="83"/>
      <c r="BC387" s="21" t="str">
        <f>IF(A387="???","--","")&amp;IF(F387&lt;&gt;"Not in the game (anymore)",IF(A387&lt;&gt;"",CONCATENATE("[",A387,"] = {wayshrines={")&amp;IF(K387&lt;&gt;"",CONCATENATE(K387,","),"")&amp;IF(L387&lt;&gt;"",CONCATENATE(L387,","),"")&amp;IF(M387&lt;&gt;"",CONCATENATE(M387,","),"")&amp;CONCATENATE("}")&amp;IF(VALUE(N387)&gt;0,CONCATENATE(", traitsNeeded=",N387),"")&amp;CONCATENATE(", dlcId=",IF(T387&lt;&gt;"",T387,"DLC_BASE_GAME")),""),"")</f>
        <v>[440] = {wayshrines={382,382,382,}, dlcId=DLC_ELSWEYR</v>
      </c>
      <c r="BD387" s="21" t="str">
        <f>IF(F387&lt;&gt;"Not in the game (anymore)",IF(A387&lt;&gt;"",IF(Q387&lt;&gt;"",CONCATENATE(", zoneIds={",Q387),"")&amp;IF(Z387&lt;&gt;"",CONCATENATE(",",Z387),"")&amp;IF(AF387&lt;&gt;"",CONCATENATE(",",AF387),"")&amp;IF(AK387&lt;&gt;"",CONCATENATE(",",AK387),"")&amp;IF(AP387&lt;&gt;"",CONCATENATE(",",AP387),"")&amp;IF(AU387&lt;&gt;"",CONCATENATE(",",AU387),"")&amp;IF(Q387&lt;&gt;"",CONCATENATE("}",""),"")&amp;IF(OR(I387="true",I387="false",I387&lt;&gt;""), CONCATENATE(", veteran=", I387), ""),""),"")</f>
        <v>, zoneIds={1086,1086,1086,1086}, veteran=false</v>
      </c>
      <c r="BE387" s="21" t="str">
        <f>IF(A387&lt;&gt;"",IF(F387&lt;&gt;"Not in the game (anymore)",IF(A387&lt;&gt;"",", setType="&amp;G387,"")&amp;IF(J387="true",", multiTrialSet=true",""),"")
&amp; IF(AND(H387&lt;&gt;"",ISNUMBER(H387)),", undauntedChestId=" &amp; H387,""),"")</f>
        <v>, setType=LIBSETS_SETTYPE_OVERLAND</v>
      </c>
      <c r="BF387" s="21" t="str">
        <f>IF(A387&lt;&gt;"",IF(F387&lt;&gt;"Not in the game (anymore)",IF(AZ387&lt;&gt;"",", isProcSetAllowedInPvP="&amp; AZ387,"")
&amp; IF(F387&lt;&gt;"Not in the game (anymore)",
  IF(V387&lt;&gt;"",", dropMechanic={"&amp;V387&amp;IF(AB387&lt;&gt;"",","&amp;AB387,"")&amp;IF(AH387&lt;&gt;"",","&amp;AH387,"")&amp;IF(AM387&lt;&gt;"",","&amp;AM387,"")&amp;IF(AR387&lt;&gt;"",","&amp;AR387,"")&amp;IF(AW387&lt;&gt;"",","&amp;AW387,"")&amp;"}"
     &amp;IF(OR(W387&lt;&gt;"",AC387&lt;&gt;"",AI387&lt;&gt;"",AN387&lt;&gt;"",AS387&lt;&gt;"",AX387&lt;&gt;"",X387&lt;&gt;"",AD387&lt;&gt;"",AJ387&lt;&gt;"",AO387&lt;&gt;"",AT387&lt;&gt;"",AY387&lt;&gt;""),", dropMechanicDropLocationNames={"
        &amp; IF(OR(W387&lt;&gt;"",AC387&lt;&gt;"",AI387&lt;&gt;"",AN387&lt;&gt;"",AS387&lt;&gt;"",AX387&lt;&gt;""),"['en']={"&amp;IF(W387&lt;&gt;"","'"&amp;W387&amp;"',","'',")&amp;IF(AC387&lt;&gt;"","'"&amp;AC387&amp;"',","'',")&amp;IF(AI387&lt;&gt;"","'"&amp;AI387&amp;"',","'',")&amp;IF(AN387&lt;&gt;"","'"&amp;AN387&amp;"',","'',")&amp;IF(AS387&lt;&gt;"","'"&amp;AS387&amp;"',","'',")&amp;IF(AX387&lt;&gt;"","'"&amp;AX387&amp;"',","'',")&amp;"},","")
        &amp; IF(OR(X387&lt;&gt;"",AD387&lt;&gt;"",AJ387&lt;&gt;"",AO387&lt;&gt;"",AT387&lt;&gt;"",AY387&lt;&gt;""),"['de']={"&amp;IF(X387&lt;&gt;"","'"&amp;X387&amp;"',","'',")&amp;IF(AD387&lt;&gt;"","'"&amp;AD387&amp;"',","'',")&amp;IF(AJ387&lt;&gt;"","'"&amp;AJ387&amp;"',","'',")&amp;IF(AO387&lt;&gt;"","'"&amp;AO387&amp;"',","'',")&amp;IF(AT387&lt;&gt;"","'"&amp;AT387&amp;"',","'',")&amp;IF(AY387&lt;&gt;"","'"&amp;AY387&amp;"',","'',")&amp;"},","")
     &amp; "}",""),"")),""),"")</f>
        <v>, isProcSetAllowedInPvP=1, dropMechanic={LIBSETS_DROP_MECHANIC_OVERLAND_BOSS_DELVE,LIBSETS_DROP_MECHANIC_OVERLAND_WORLDBOSS,LIBSETS_DROP_MECHANIC_OVERLAND_BOSS_PUBLIC_DUNGEON,LIBSETS_DROP_MECHANIC_OVERLAND_CHEST}</v>
      </c>
      <c r="BG387" s="21" t="str">
        <f>IF(A387&lt;&gt;"",IF(F387&lt;&gt;"Not in the game (anymore)",
IF(OR(BA387&lt;&gt;"",BB387&lt;&gt;""),", addTooltip={" &amp; IF(BA387&lt;&gt;"","['en']='"&amp; BA387 &amp; "',","")  &amp; IF(AND(BA387&lt;&gt;"",BA387&lt;&gt;BB387), IF(BB387&lt;&gt;"","['de']='"&amp; BB387 &amp; "',",""),"") &amp; "},","")
&amp; "},"
&amp; IF(C387&lt;&gt;"",CONCATENATE(" --",C387," / ",B387,"   [",IF(R387&lt;&gt;"",R387,""),IF(AA387&lt;&gt;"",", "&amp;AA387,""),IF(AG387&lt;&gt;"",", "&amp;AG387,""),IF(AL387&lt;&gt;"",", "&amp;AL387,""),IF(AQ387&lt;&gt;"",", "&amp;AQ387,""),IF(AV387&lt;&gt;"",", "&amp;AV387,""),"]")),""),"")</f>
        <v>}, --Crafty Alfiq / Listiger Alfiq   [Northern Elsweyr, Northern Elsweyr, Northern Elsweyr, Northern Elsweyr]</v>
      </c>
    </row>
    <row r="388" spans="1:59" x14ac:dyDescent="0.25">
      <c r="A388" s="5">
        <v>441</v>
      </c>
      <c r="B388" t="s">
        <v>1436</v>
      </c>
      <c r="C388" t="s">
        <v>1347</v>
      </c>
      <c r="D388" s="3">
        <f>A388</f>
        <v>441</v>
      </c>
      <c r="G388" s="8" t="s">
        <v>1480</v>
      </c>
      <c r="I388" t="s">
        <v>91</v>
      </c>
      <c r="J388" t="s">
        <v>91</v>
      </c>
      <c r="K388">
        <v>382</v>
      </c>
      <c r="L388">
        <v>382</v>
      </c>
      <c r="M388">
        <v>382</v>
      </c>
      <c r="O388" s="65" t="s">
        <v>1389</v>
      </c>
      <c r="Q388" s="3">
        <f>IF(AND(G388&lt;&gt;"LIBSETS_SETTYPE_BATTLEGROUND",G388&lt;&gt;"LIBSETS_SETTYPE_SPECIAL"), IF(R388&lt;&gt;"",VLOOKUP(R388,'ESO zone constants'!$D$3:$H$10001,5,FALSE),""),"")</f>
        <v>1086</v>
      </c>
      <c r="R388" t="str">
        <f>IF(AND(O388&lt;&gt;"",NOT(ISERROR(O388))),O388,
IF(AND(P388&lt;&gt;"",ISNUMBER(P388),P388&gt;0,NOT(ISNA(P388))),VLOOKUP(P388,'ESO zone constants'!$A$3:$D$9999,4,FALSE),
IF(AND(K388&lt;&gt;"",K388&gt;0,NOT(ISERROR(K388))),VLOOKUP(K388,'ESO dumped WayshrineInfo'!$K$3:$N$9994,4,FALSE),"")))</f>
        <v>Northern Elsweyr</v>
      </c>
      <c r="T388" s="19" t="str">
        <f>IF(AND(S388&lt;&gt;"",NOT(ISERROR(S388))),S388,IF(Q388&lt;&gt;"",IF(NOT(ISERROR(VLOOKUP(Q388,'ESO Dungeon constants'!$D$3:$H$9999,5,FALSE))),VLOOKUP(Q388,'ESO Dungeon constants'!$D$3:$I$9999,6,FALSE),VLOOKUP(Q388,'ESO zone constants'!$H$3:$K$9987,4,FALSE)),""))</f>
        <v>DLC_ELSWEYR</v>
      </c>
      <c r="U388" s="3" t="str">
        <f>IF(T388&lt;&gt;"",VLOOKUP(T388,'LibSets constants'!$B$4:$C$1003,2,FALSE),"")</f>
        <v>Elsweyr</v>
      </c>
      <c r="V388" s="33" t="s">
        <v>1560</v>
      </c>
      <c r="Y388" s="65"/>
      <c r="Z388" s="3">
        <f>IF(AND(G388&lt;&gt;"LIBSETS_SETTYPE_BATTLEGROUND",G388&lt;&gt;"LIBSETS_SETTYPE_SPECIAL"),
IF(AND(Y388&lt;&gt;"",ISNUMBER(Y388),NOT(ISNA(Y388))),Y388,
   IF(AND(L388&lt;&gt;"",ISNUMBER(L388),L388&gt;0,NOT(ISNA(L388))),VLOOKUP(L388,'ESO dumped WayshrineInfo'!$K$3:$L$9994,2,FALSE),"")
),"")</f>
        <v>1086</v>
      </c>
      <c r="AA388" t="str">
        <f>IF(AND(Z388&lt;&gt;"",ISNUMBER(Z388),NOT(ISNA(Z388))),VLOOKUP(Z388,'ESO zone constants'!$A$3:$D$9999,4,FALSE),"")</f>
        <v>Northern Elsweyr</v>
      </c>
      <c r="AB388" s="33" t="s">
        <v>1561</v>
      </c>
      <c r="AC388" s="40"/>
      <c r="AD388" s="40"/>
      <c r="AE388" s="40"/>
      <c r="AF388" s="3">
        <f>IF(AND(G388&lt;&gt;"LIBSETS_SETTYPE_BATTLEGROUND",G388&lt;&gt;"LIBSETS_SETTYPE_SPECIAL"),
IF(AND(AE388&lt;&gt;"",ISNUMBER(AE388),NOT(ISNA(AE388))),AE388,
   IF(AND(M388&lt;&gt;"",ISNUMBER(M388),M388&gt;0,NOT(ISNA(M388))),VLOOKUP(M388,'ESO dumped WayshrineInfo'!$K$3:$L$9994,2,FALSE),"")
),"")</f>
        <v>1086</v>
      </c>
      <c r="AG388" t="str">
        <f>IF(AND(AF388&lt;&gt;"",ISNUMBER(AF388),NOT(ISNA(AF388))),VLOOKUP(AF388,'ESO zone constants'!$A$3:$D$9999,4,FALSE),"")</f>
        <v>Northern Elsweyr</v>
      </c>
      <c r="AH388" s="44" t="s">
        <v>1562</v>
      </c>
      <c r="AI388" s="40"/>
      <c r="AJ388" s="40"/>
      <c r="AK388" s="3">
        <f>IF(AND(G388&lt;&gt;"LIBSETS_SETTYPE_BATTLEGROUND",G388&lt;&gt;"LIBSETS_SETTYPE_SPECIAL"),IF(AL388&lt;&gt;"",VLOOKUP(AL388,'ESO zone constants'!$D$3:$H$4953,5,FALSE),""),"")</f>
        <v>1086</v>
      </c>
      <c r="AL388" t="s">
        <v>1389</v>
      </c>
      <c r="AM388" s="44" t="s">
        <v>1563</v>
      </c>
      <c r="AN388" s="40"/>
      <c r="AO388" s="40"/>
      <c r="AP388" s="3" t="str">
        <f>IF(AND(G388&lt;&gt;"LIBSETS_SETTYPE_BATTLEGROUND",G388&lt;&gt;"LIBSETS_SETTYPE_SPECIAL"),IF(AQ388&lt;&gt;"",VLOOKUP(AQ388,'ESO zone constants'!$D$3:$H$4953,5,FALSE),""),"")</f>
        <v/>
      </c>
      <c r="AR388" s="44"/>
      <c r="AS388" s="40"/>
      <c r="AT388" s="40"/>
      <c r="AU388" s="3" t="str">
        <f>IF(AND(G388&lt;&gt;"LIBSETS_SETTYPE_BATTLEGROUND",G388&lt;&gt;"LIBSETS_SETTYPE_SPECIAL"),IF(AV388&lt;&gt;"",VLOOKUP(AV388,'ESO zone constants'!$D$3:$H$4953,5,FALSE),""),"")</f>
        <v/>
      </c>
      <c r="AW388" s="44"/>
      <c r="AX388" s="40"/>
      <c r="AY388" s="43"/>
      <c r="AZ388" s="83" t="s">
        <v>2668</v>
      </c>
      <c r="BA388" s="83"/>
      <c r="BB388" s="83"/>
      <c r="BC388" s="21" t="str">
        <f>IF(A388="???","--","")&amp;IF(F388&lt;&gt;"Not in the game (anymore)",IF(A388&lt;&gt;"",CONCATENATE("[",A388,"] = {wayshrines={")&amp;IF(K388&lt;&gt;"",CONCATENATE(K388,","),"")&amp;IF(L388&lt;&gt;"",CONCATENATE(L388,","),"")&amp;IF(M388&lt;&gt;"",CONCATENATE(M388,","),"")&amp;CONCATENATE("}")&amp;IF(VALUE(N388)&gt;0,CONCATENATE(", traitsNeeded=",N388),"")&amp;CONCATENATE(", dlcId=",IF(T388&lt;&gt;"",T388,"DLC_BASE_GAME")),""),"")</f>
        <v>[441] = {wayshrines={382,382,382,}, dlcId=DLC_ELSWEYR</v>
      </c>
      <c r="BD388" s="21" t="str">
        <f>IF(F388&lt;&gt;"Not in the game (anymore)",IF(A388&lt;&gt;"",IF(Q388&lt;&gt;"",CONCATENATE(", zoneIds={",Q388),"")&amp;IF(Z388&lt;&gt;"",CONCATENATE(",",Z388),"")&amp;IF(AF388&lt;&gt;"",CONCATENATE(",",AF388),"")&amp;IF(AK388&lt;&gt;"",CONCATENATE(",",AK388),"")&amp;IF(AP388&lt;&gt;"",CONCATENATE(",",AP388),"")&amp;IF(AU388&lt;&gt;"",CONCATENATE(",",AU388),"")&amp;IF(Q388&lt;&gt;"",CONCATENATE("}",""),"")&amp;IF(OR(I388="true",I388="false",I388&lt;&gt;""), CONCATENATE(", veteran=", I388), ""),""),"")</f>
        <v>, zoneIds={1086,1086,1086,1086}, veteran=false</v>
      </c>
      <c r="BE388" s="21" t="str">
        <f>IF(A388&lt;&gt;"",IF(F388&lt;&gt;"Not in the game (anymore)",IF(A388&lt;&gt;"",", setType="&amp;G388,"")&amp;IF(J388="true",", multiTrialSet=true",""),"")
&amp; IF(AND(H388&lt;&gt;"",ISNUMBER(H388)),", undauntedChestId=" &amp; H388,""),"")</f>
        <v>, setType=LIBSETS_SETTYPE_OVERLAND</v>
      </c>
      <c r="BF388" s="21" t="str">
        <f>IF(A388&lt;&gt;"",IF(F388&lt;&gt;"Not in the game (anymore)",IF(AZ388&lt;&gt;"",", isProcSetAllowedInPvP="&amp; AZ388,"")
&amp; IF(F388&lt;&gt;"Not in the game (anymore)",
  IF(V388&lt;&gt;"",", dropMechanic={"&amp;V388&amp;IF(AB388&lt;&gt;"",","&amp;AB388,"")&amp;IF(AH388&lt;&gt;"",","&amp;AH388,"")&amp;IF(AM388&lt;&gt;"",","&amp;AM388,"")&amp;IF(AR388&lt;&gt;"",","&amp;AR388,"")&amp;IF(AW388&lt;&gt;"",","&amp;AW388,"")&amp;"}"
     &amp;IF(OR(W388&lt;&gt;"",AC388&lt;&gt;"",AI388&lt;&gt;"",AN388&lt;&gt;"",AS388&lt;&gt;"",AX388&lt;&gt;"",X388&lt;&gt;"",AD388&lt;&gt;"",AJ388&lt;&gt;"",AO388&lt;&gt;"",AT388&lt;&gt;"",AY388&lt;&gt;""),", dropMechanicDropLocationNames={"
        &amp; IF(OR(W388&lt;&gt;"",AC388&lt;&gt;"",AI388&lt;&gt;"",AN388&lt;&gt;"",AS388&lt;&gt;"",AX388&lt;&gt;""),"['en']={"&amp;IF(W388&lt;&gt;"","'"&amp;W388&amp;"',","'',")&amp;IF(AC388&lt;&gt;"","'"&amp;AC388&amp;"',","'',")&amp;IF(AI388&lt;&gt;"","'"&amp;AI388&amp;"',","'',")&amp;IF(AN388&lt;&gt;"","'"&amp;AN388&amp;"',","'',")&amp;IF(AS388&lt;&gt;"","'"&amp;AS388&amp;"',","'',")&amp;IF(AX388&lt;&gt;"","'"&amp;AX388&amp;"',","'',")&amp;"},","")
        &amp; IF(OR(X388&lt;&gt;"",AD388&lt;&gt;"",AJ388&lt;&gt;"",AO388&lt;&gt;"",AT388&lt;&gt;"",AY388&lt;&gt;""),"['de']={"&amp;IF(X388&lt;&gt;"","'"&amp;X388&amp;"',","'',")&amp;IF(AD388&lt;&gt;"","'"&amp;AD388&amp;"',","'',")&amp;IF(AJ388&lt;&gt;"","'"&amp;AJ388&amp;"',","'',")&amp;IF(AO388&lt;&gt;"","'"&amp;AO388&amp;"',","'',")&amp;IF(AT388&lt;&gt;"","'"&amp;AT388&amp;"',","'',")&amp;IF(AY388&lt;&gt;"","'"&amp;AY388&amp;"',","'',")&amp;"},","")
     &amp; "}",""),"")),""),"")</f>
        <v>, isProcSetAllowedInPvP=1, dropMechanic={LIBSETS_DROP_MECHANIC_OVERLAND_BOSS_DELVE,LIBSETS_DROP_MECHANIC_OVERLAND_WORLDBOSS,LIBSETS_DROP_MECHANIC_OVERLAND_BOSS_PUBLIC_DUNGEON,LIBSETS_DROP_MECHANIC_OVERLAND_CHEST}</v>
      </c>
      <c r="BG388" s="21" t="str">
        <f>IF(A388&lt;&gt;"",IF(F388&lt;&gt;"Not in the game (anymore)",
IF(OR(BA388&lt;&gt;"",BB388&lt;&gt;""),", addTooltip={" &amp; IF(BA388&lt;&gt;"","['en']='"&amp; BA388 &amp; "',","")  &amp; IF(AND(BA388&lt;&gt;"",BA388&lt;&gt;BB388), IF(BB388&lt;&gt;"","['de']='"&amp; BB388 &amp; "',",""),"") &amp; "},","")
&amp; "},"
&amp; IF(C388&lt;&gt;"",CONCATENATE(" --",C388," / ",B388,"   [",IF(R388&lt;&gt;"",R388,""),IF(AA388&lt;&gt;"",", "&amp;AA388,""),IF(AG388&lt;&gt;"",", "&amp;AG388,""),IF(AL388&lt;&gt;"",", "&amp;AL388,""),IF(AQ388&lt;&gt;"",", "&amp;AQ388,""),IF(AV388&lt;&gt;"",", "&amp;AV388,""),"]")),""),"")</f>
        <v>}, --Vesture of Darloc Brae / Gewandung von Darloc Brae   [Northern Elsweyr, Northern Elsweyr, Northern Elsweyr, Northern Elsweyr]</v>
      </c>
    </row>
    <row r="389" spans="1:59" x14ac:dyDescent="0.25">
      <c r="A389" s="5">
        <v>442</v>
      </c>
      <c r="B389" t="s">
        <v>1435</v>
      </c>
      <c r="C389" t="s">
        <v>1348</v>
      </c>
      <c r="D389" s="3">
        <f>A389</f>
        <v>442</v>
      </c>
      <c r="E389" s="42"/>
      <c r="G389" s="8" t="s">
        <v>1480</v>
      </c>
      <c r="I389" t="s">
        <v>91</v>
      </c>
      <c r="J389" t="s">
        <v>91</v>
      </c>
      <c r="K389">
        <v>382</v>
      </c>
      <c r="L389">
        <v>382</v>
      </c>
      <c r="M389">
        <v>382</v>
      </c>
      <c r="O389" s="65" t="s">
        <v>1389</v>
      </c>
      <c r="Q389" s="3">
        <f>IF(AND(G389&lt;&gt;"LIBSETS_SETTYPE_BATTLEGROUND",G389&lt;&gt;"LIBSETS_SETTYPE_SPECIAL"), IF(R389&lt;&gt;"",VLOOKUP(R389,'ESO zone constants'!$D$3:$H$10001,5,FALSE),""),"")</f>
        <v>1086</v>
      </c>
      <c r="R389" t="str">
        <f>IF(AND(O389&lt;&gt;"",NOT(ISERROR(O389))),O389,
IF(AND(P389&lt;&gt;"",ISNUMBER(P389),P389&gt;0,NOT(ISNA(P389))),VLOOKUP(P389,'ESO zone constants'!$A$3:$D$9999,4,FALSE),
IF(AND(K389&lt;&gt;"",K389&gt;0,NOT(ISERROR(K389))),VLOOKUP(K389,'ESO dumped WayshrineInfo'!$K$3:$N$9994,4,FALSE),"")))</f>
        <v>Northern Elsweyr</v>
      </c>
      <c r="T389" s="19" t="str">
        <f>IF(AND(S389&lt;&gt;"",NOT(ISERROR(S389))),S389,IF(Q389&lt;&gt;"",IF(NOT(ISERROR(VLOOKUP(Q389,'ESO Dungeon constants'!$D$3:$H$9999,5,FALSE))),VLOOKUP(Q389,'ESO Dungeon constants'!$D$3:$I$9999,6,FALSE),VLOOKUP(Q389,'ESO zone constants'!$H$3:$K$9987,4,FALSE)),""))</f>
        <v>DLC_ELSWEYR</v>
      </c>
      <c r="U389" s="3" t="str">
        <f>IF(T389&lt;&gt;"",VLOOKUP(T389,'LibSets constants'!$B$4:$C$1003,2,FALSE),"")</f>
        <v>Elsweyr</v>
      </c>
      <c r="V389" s="33" t="s">
        <v>1560</v>
      </c>
      <c r="Y389" s="65"/>
      <c r="Z389" s="3">
        <f>IF(AND(G389&lt;&gt;"LIBSETS_SETTYPE_BATTLEGROUND",G389&lt;&gt;"LIBSETS_SETTYPE_SPECIAL"),
IF(AND(Y389&lt;&gt;"",ISNUMBER(Y389),NOT(ISNA(Y389))),Y389,
   IF(AND(L389&lt;&gt;"",ISNUMBER(L389),L389&gt;0,NOT(ISNA(L389))),VLOOKUP(L389,'ESO dumped WayshrineInfo'!$K$3:$L$9994,2,FALSE),"")
),"")</f>
        <v>1086</v>
      </c>
      <c r="AA389" t="str">
        <f>IF(AND(Z389&lt;&gt;"",ISNUMBER(Z389),NOT(ISNA(Z389))),VLOOKUP(Z389,'ESO zone constants'!$A$3:$D$9999,4,FALSE),"")</f>
        <v>Northern Elsweyr</v>
      </c>
      <c r="AB389" s="33" t="s">
        <v>1561</v>
      </c>
      <c r="AC389" s="40"/>
      <c r="AD389" s="40"/>
      <c r="AE389" s="40"/>
      <c r="AF389" s="3">
        <f>IF(AND(G389&lt;&gt;"LIBSETS_SETTYPE_BATTLEGROUND",G389&lt;&gt;"LIBSETS_SETTYPE_SPECIAL"),
IF(AND(AE389&lt;&gt;"",ISNUMBER(AE389),NOT(ISNA(AE389))),AE389,
   IF(AND(M389&lt;&gt;"",ISNUMBER(M389),M389&gt;0,NOT(ISNA(M389))),VLOOKUP(M389,'ESO dumped WayshrineInfo'!$K$3:$L$9994,2,FALSE),"")
),"")</f>
        <v>1086</v>
      </c>
      <c r="AG389" t="str">
        <f>IF(AND(AF389&lt;&gt;"",ISNUMBER(AF389),NOT(ISNA(AF389))),VLOOKUP(AF389,'ESO zone constants'!$A$3:$D$9999,4,FALSE),"")</f>
        <v>Northern Elsweyr</v>
      </c>
      <c r="AH389" s="44" t="s">
        <v>1562</v>
      </c>
      <c r="AI389" s="40"/>
      <c r="AJ389" s="40"/>
      <c r="AK389" s="3">
        <f>IF(AND(G389&lt;&gt;"LIBSETS_SETTYPE_BATTLEGROUND",G389&lt;&gt;"LIBSETS_SETTYPE_SPECIAL"),IF(AL389&lt;&gt;"",VLOOKUP(AL389,'ESO zone constants'!$D$3:$H$4953,5,FALSE),""),"")</f>
        <v>1086</v>
      </c>
      <c r="AL389" t="s">
        <v>1389</v>
      </c>
      <c r="AM389" s="44" t="s">
        <v>1563</v>
      </c>
      <c r="AN389" s="40"/>
      <c r="AO389" s="40"/>
      <c r="AP389" s="3" t="str">
        <f>IF(AND(G389&lt;&gt;"LIBSETS_SETTYPE_BATTLEGROUND",G389&lt;&gt;"LIBSETS_SETTYPE_SPECIAL"),IF(AQ389&lt;&gt;"",VLOOKUP(AQ389,'ESO zone constants'!$D$3:$H$4953,5,FALSE),""),"")</f>
        <v/>
      </c>
      <c r="AR389" s="44"/>
      <c r="AS389" s="40"/>
      <c r="AT389" s="40"/>
      <c r="AU389" s="3" t="str">
        <f>IF(AND(G389&lt;&gt;"LIBSETS_SETTYPE_BATTLEGROUND",G389&lt;&gt;"LIBSETS_SETTYPE_SPECIAL"),IF(AV389&lt;&gt;"",VLOOKUP(AV389,'ESO zone constants'!$D$3:$H$4953,5,FALSE),""),"")</f>
        <v/>
      </c>
      <c r="AW389" s="44"/>
      <c r="AX389" s="40"/>
      <c r="AY389" s="43"/>
      <c r="AZ389" s="83" t="s">
        <v>2667</v>
      </c>
      <c r="BA389" s="83"/>
      <c r="BB389" s="83"/>
      <c r="BC389" s="21" t="str">
        <f>IF(A389="???","--","")&amp;IF(F389&lt;&gt;"Not in the game (anymore)",IF(A389&lt;&gt;"",CONCATENATE("[",A389,"] = {wayshrines={")&amp;IF(K389&lt;&gt;"",CONCATENATE(K389,","),"")&amp;IF(L389&lt;&gt;"",CONCATENATE(L389,","),"")&amp;IF(M389&lt;&gt;"",CONCATENATE(M389,","),"")&amp;CONCATENATE("}")&amp;IF(VALUE(N389)&gt;0,CONCATENATE(", traitsNeeded=",N389),"")&amp;CONCATENATE(", dlcId=",IF(T389&lt;&gt;"",T389,"DLC_BASE_GAME")),""),"")</f>
        <v>[442] = {wayshrines={382,382,382,}, dlcId=DLC_ELSWEYR</v>
      </c>
      <c r="BD389" s="21" t="str">
        <f>IF(F389&lt;&gt;"Not in the game (anymore)",IF(A389&lt;&gt;"",IF(Q389&lt;&gt;"",CONCATENATE(", zoneIds={",Q389),"")&amp;IF(Z389&lt;&gt;"",CONCATENATE(",",Z389),"")&amp;IF(AF389&lt;&gt;"",CONCATENATE(",",AF389),"")&amp;IF(AK389&lt;&gt;"",CONCATENATE(",",AK389),"")&amp;IF(AP389&lt;&gt;"",CONCATENATE(",",AP389),"")&amp;IF(AU389&lt;&gt;"",CONCATENATE(",",AU389),"")&amp;IF(Q389&lt;&gt;"",CONCATENATE("}",""),"")&amp;IF(OR(I389="true",I389="false",I389&lt;&gt;""), CONCATENATE(", veteran=", I389), ""),""),"")</f>
        <v>, zoneIds={1086,1086,1086,1086}, veteran=false</v>
      </c>
      <c r="BE389" s="21" t="str">
        <f>IF(A389&lt;&gt;"",IF(F389&lt;&gt;"Not in the game (anymore)",IF(A389&lt;&gt;"",", setType="&amp;G389,"")&amp;IF(J389="true",", multiTrialSet=true",""),"")
&amp; IF(AND(H389&lt;&gt;"",ISNUMBER(H389)),", undauntedChestId=" &amp; H389,""),"")</f>
        <v>, setType=LIBSETS_SETTYPE_OVERLAND</v>
      </c>
      <c r="BF389" s="21" t="str">
        <f>IF(A389&lt;&gt;"",IF(F389&lt;&gt;"Not in the game (anymore)",IF(AZ389&lt;&gt;"",", isProcSetAllowedInPvP="&amp; AZ389,"")
&amp; IF(F389&lt;&gt;"Not in the game (anymore)",
  IF(V389&lt;&gt;"",", dropMechanic={"&amp;V389&amp;IF(AB389&lt;&gt;"",","&amp;AB389,"")&amp;IF(AH389&lt;&gt;"",","&amp;AH389,"")&amp;IF(AM389&lt;&gt;"",","&amp;AM389,"")&amp;IF(AR389&lt;&gt;"",","&amp;AR389,"")&amp;IF(AW389&lt;&gt;"",","&amp;AW389,"")&amp;"}"
     &amp;IF(OR(W389&lt;&gt;"",AC389&lt;&gt;"",AI389&lt;&gt;"",AN389&lt;&gt;"",AS389&lt;&gt;"",AX389&lt;&gt;"",X389&lt;&gt;"",AD389&lt;&gt;"",AJ389&lt;&gt;"",AO389&lt;&gt;"",AT389&lt;&gt;"",AY389&lt;&gt;""),", dropMechanicDropLocationNames={"
        &amp; IF(OR(W389&lt;&gt;"",AC389&lt;&gt;"",AI389&lt;&gt;"",AN389&lt;&gt;"",AS389&lt;&gt;"",AX389&lt;&gt;""),"['en']={"&amp;IF(W389&lt;&gt;"","'"&amp;W389&amp;"',","'',")&amp;IF(AC389&lt;&gt;"","'"&amp;AC389&amp;"',","'',")&amp;IF(AI389&lt;&gt;"","'"&amp;AI389&amp;"',","'',")&amp;IF(AN389&lt;&gt;"","'"&amp;AN389&amp;"',","'',")&amp;IF(AS389&lt;&gt;"","'"&amp;AS389&amp;"',","'',")&amp;IF(AX389&lt;&gt;"","'"&amp;AX389&amp;"',","'',")&amp;"},","")
        &amp; IF(OR(X389&lt;&gt;"",AD389&lt;&gt;"",AJ389&lt;&gt;"",AO389&lt;&gt;"",AT389&lt;&gt;"",AY389&lt;&gt;""),"['de']={"&amp;IF(X389&lt;&gt;"","'"&amp;X389&amp;"',","'',")&amp;IF(AD389&lt;&gt;"","'"&amp;AD389&amp;"',","'',")&amp;IF(AJ389&lt;&gt;"","'"&amp;AJ389&amp;"',","'',")&amp;IF(AO389&lt;&gt;"","'"&amp;AO389&amp;"',","'',")&amp;IF(AT389&lt;&gt;"","'"&amp;AT389&amp;"',","'',")&amp;IF(AY389&lt;&gt;"","'"&amp;AY389&amp;"',","'',")&amp;"},","")
     &amp; "}",""),"")),""),"")</f>
        <v>, dropMechanic={LIBSETS_DROP_MECHANIC_OVERLAND_BOSS_DELVE,LIBSETS_DROP_MECHANIC_OVERLAND_WORLDBOSS,LIBSETS_DROP_MECHANIC_OVERLAND_BOSS_PUBLIC_DUNGEON,LIBSETS_DROP_MECHANIC_OVERLAND_CHEST}</v>
      </c>
      <c r="BG389" s="21" t="str">
        <f>IF(A389&lt;&gt;"",IF(F389&lt;&gt;"Not in the game (anymore)",
IF(OR(BA389&lt;&gt;"",BB389&lt;&gt;""),", addTooltip={" &amp; IF(BA389&lt;&gt;"","['en']='"&amp; BA389 &amp; "',","")  &amp; IF(AND(BA389&lt;&gt;"",BA389&lt;&gt;BB389), IF(BB389&lt;&gt;"","['de']='"&amp; BB389 &amp; "',",""),"") &amp; "},","")
&amp; "},"
&amp; IF(C389&lt;&gt;"",CONCATENATE(" --",C389," / ",B389,"   [",IF(R389&lt;&gt;"",R389,""),IF(AA389&lt;&gt;"",", "&amp;AA389,""),IF(AG389&lt;&gt;"",", "&amp;AG389,""),IF(AL389&lt;&gt;"",", "&amp;AL389,""),IF(AQ389&lt;&gt;"",", "&amp;AQ389,""),IF(AV389&lt;&gt;"",", "&amp;AV389,""),"]")),""),"")</f>
        <v>}, --Call of the Undertaker / Ruf des Totengräbers   [Northern Elsweyr, Northern Elsweyr, Northern Elsweyr, Northern Elsweyr]</v>
      </c>
    </row>
    <row r="390" spans="1:59" x14ac:dyDescent="0.25">
      <c r="A390" s="5">
        <v>443</v>
      </c>
      <c r="B390" t="s">
        <v>1462</v>
      </c>
      <c r="C390" t="s">
        <v>1351</v>
      </c>
      <c r="D390" s="3">
        <f>A390</f>
        <v>443</v>
      </c>
      <c r="G390" s="8" t="s">
        <v>1481</v>
      </c>
      <c r="I390" t="s">
        <v>91</v>
      </c>
      <c r="J390" t="s">
        <v>91</v>
      </c>
      <c r="K390">
        <v>399</v>
      </c>
      <c r="L390">
        <v>399</v>
      </c>
      <c r="M390">
        <v>399</v>
      </c>
      <c r="O390" s="65" t="s">
        <v>1345</v>
      </c>
      <c r="Q390" s="3">
        <f>IF(AND(G390&lt;&gt;"LIBSETS_SETTYPE_BATTLEGROUND",G390&lt;&gt;"LIBSETS_SETTYPE_SPECIAL"), IF(R390&lt;&gt;"",VLOOKUP(R390,'ESO zone constants'!$D$3:$H$10001,5,FALSE),""),"")</f>
        <v>1121</v>
      </c>
      <c r="R390" t="str">
        <f>IF(AND(O390&lt;&gt;"",NOT(ISERROR(O390))),O390,
IF(AND(P390&lt;&gt;"",ISNUMBER(P390),P390&gt;0,NOT(ISNA(P390))),VLOOKUP(P390,'ESO zone constants'!$A$3:$D$9999,4,FALSE),
IF(AND(K390&lt;&gt;"",K390&gt;0,NOT(ISERROR(K390))),VLOOKUP(K390,'ESO dumped WayshrineInfo'!$K$3:$N$9994,4,FALSE),"")))</f>
        <v>Sunspire</v>
      </c>
      <c r="T390" s="19" t="str">
        <f>IF(AND(S390&lt;&gt;"",NOT(ISERROR(S390))),S390,IF(Q390&lt;&gt;"",IF(NOT(ISERROR(VLOOKUP(Q390,'ESO Dungeon constants'!$D$3:$H$9999,5,FALSE))),VLOOKUP(Q390,'ESO Dungeon constants'!$D$3:$I$9999,6,FALSE),VLOOKUP(Q390,'ESO zone constants'!$H$3:$K$9987,4,FALSE)),""))</f>
        <v>DLC_ELSWEYR</v>
      </c>
      <c r="U390" s="3" t="str">
        <f>IF(T390&lt;&gt;"",VLOOKUP(T390,'LibSets constants'!$B$4:$C$1003,2,FALSE),"")</f>
        <v>Elsweyr</v>
      </c>
      <c r="V390" s="33" t="s">
        <v>3337</v>
      </c>
      <c r="Y390" s="65"/>
      <c r="Z390" s="3">
        <f>IF(AND(G390&lt;&gt;"LIBSETS_SETTYPE_BATTLEGROUND",G390&lt;&gt;"LIBSETS_SETTYPE_SPECIAL"),
IF(AND(Y390&lt;&gt;"",ISNUMBER(Y390),NOT(ISNA(Y390))),Y390,
   IF(AND(L390&lt;&gt;"",ISNUMBER(L390),L390&gt;0,NOT(ISNA(L390))),VLOOKUP(L390,'ESO dumped WayshrineInfo'!$K$3:$L$9994,2,FALSE),"")
),"")</f>
        <v>1086</v>
      </c>
      <c r="AA390" t="str">
        <f>IF(AND(Z390&lt;&gt;"",ISNUMBER(Z390),NOT(ISNA(Z390))),VLOOKUP(Z390,'ESO zone constants'!$A$3:$D$9999,4,FALSE),"")</f>
        <v>Northern Elsweyr</v>
      </c>
      <c r="AC390" s="42"/>
      <c r="AD390" s="42"/>
      <c r="AE390" s="42"/>
      <c r="AF390" s="3">
        <f>IF(AND(G390&lt;&gt;"LIBSETS_SETTYPE_BATTLEGROUND",G390&lt;&gt;"LIBSETS_SETTYPE_SPECIAL"),
IF(AND(AE390&lt;&gt;"",ISNUMBER(AE390),NOT(ISNA(AE390))),AE390,
   IF(AND(M390&lt;&gt;"",ISNUMBER(M390),M390&gt;0,NOT(ISNA(M390))),VLOOKUP(M390,'ESO dumped WayshrineInfo'!$K$3:$L$9994,2,FALSE),"")
),"")</f>
        <v>1086</v>
      </c>
      <c r="AG390" t="str">
        <f>IF(AND(AF390&lt;&gt;"",ISNUMBER(AF390),NOT(ISNA(AF390))),VLOOKUP(AF390,'ESO zone constants'!$A$3:$D$9999,4,FALSE),"")</f>
        <v>Northern Elsweyr</v>
      </c>
      <c r="AH390" s="44"/>
      <c r="AI390" s="42"/>
      <c r="AJ390" s="42"/>
      <c r="AK390" s="3" t="str">
        <f>IF(AND(G390&lt;&gt;"LIBSETS_SETTYPE_BATTLEGROUND",G390&lt;&gt;"LIBSETS_SETTYPE_SPECIAL"),IF(AL390&lt;&gt;"",VLOOKUP(AL390,'ESO zone constants'!$D$3:$H$4953,5,FALSE),""),"")</f>
        <v/>
      </c>
      <c r="AM390" s="44"/>
      <c r="AN390" s="42"/>
      <c r="AO390" s="42"/>
      <c r="AP390" s="3" t="str">
        <f>IF(AND(G390&lt;&gt;"LIBSETS_SETTYPE_BATTLEGROUND",G390&lt;&gt;"LIBSETS_SETTYPE_SPECIAL"),IF(AQ390&lt;&gt;"",VLOOKUP(AQ390,'ESO zone constants'!$D$3:$H$4953,5,FALSE),""),"")</f>
        <v/>
      </c>
      <c r="AR390" s="44"/>
      <c r="AS390" s="42"/>
      <c r="AT390" s="42"/>
      <c r="AU390" s="3" t="str">
        <f>IF(AND(G390&lt;&gt;"LIBSETS_SETTYPE_BATTLEGROUND",G390&lt;&gt;"LIBSETS_SETTYPE_SPECIAL"),IF(AV390&lt;&gt;"",VLOOKUP(AV390,'ESO zone constants'!$D$3:$H$4953,5,FALSE),""),"")</f>
        <v/>
      </c>
      <c r="AW390" s="44"/>
      <c r="AX390" s="42"/>
      <c r="AY390" s="39"/>
      <c r="AZ390" s="83" t="s">
        <v>2667</v>
      </c>
      <c r="BA390" s="83"/>
      <c r="BB390" s="83"/>
      <c r="BC390" s="21" t="str">
        <f>IF(A390="???","--","")&amp;IF(F390&lt;&gt;"Not in the game (anymore)",IF(A390&lt;&gt;"",CONCATENATE("[",A390,"] = {wayshrines={")&amp;IF(K390&lt;&gt;"",CONCATENATE(K390,","),"")&amp;IF(L390&lt;&gt;"",CONCATENATE(L390,","),"")&amp;IF(M390&lt;&gt;"",CONCATENATE(M390,","),"")&amp;CONCATENATE("}")&amp;IF(VALUE(N390)&gt;0,CONCATENATE(", traitsNeeded=",N390),"")&amp;CONCATENATE(", dlcId=",IF(T390&lt;&gt;"",T390,"DLC_BASE_GAME")),""),"")</f>
        <v>[443] = {wayshrines={399,399,399,}, dlcId=DLC_ELSWEYR</v>
      </c>
      <c r="BD390" s="21" t="str">
        <f>IF(F390&lt;&gt;"Not in the game (anymore)",IF(A390&lt;&gt;"",IF(Q390&lt;&gt;"",CONCATENATE(", zoneIds={",Q390),"")&amp;IF(Z390&lt;&gt;"",CONCATENATE(",",Z390),"")&amp;IF(AF390&lt;&gt;"",CONCATENATE(",",AF390),"")&amp;IF(AK390&lt;&gt;"",CONCATENATE(",",AK390),"")&amp;IF(AP390&lt;&gt;"",CONCATENATE(",",AP390),"")&amp;IF(AU390&lt;&gt;"",CONCATENATE(",",AU390),"")&amp;IF(Q390&lt;&gt;"",CONCATENATE("}",""),"")&amp;IF(OR(I390="true",I390="false",I390&lt;&gt;""), CONCATENATE(", veteran=", I390), ""),""),"")</f>
        <v>, zoneIds={1121,1086,1086}, veteran=false</v>
      </c>
      <c r="BE390" s="21" t="str">
        <f>IF(A390&lt;&gt;"",IF(F390&lt;&gt;"Not in the game (anymore)",IF(A390&lt;&gt;"",", setType="&amp;G390,"")&amp;IF(J390="true",", multiTrialSet=true",""),"")
&amp; IF(AND(H390&lt;&gt;"",ISNUMBER(H390)),", undauntedChestId=" &amp; H390,""),"")</f>
        <v>, setType=LIBSETS_SETTYPE_TRIAL</v>
      </c>
      <c r="BF390" s="21" t="str">
        <f>IF(A390&lt;&gt;"",IF(F390&lt;&gt;"Not in the game (anymore)",IF(AZ390&lt;&gt;"",", isProcSetAllowedInPvP="&amp; AZ390,"")
&amp; IF(F390&lt;&gt;"Not in the game (anymore)",
  IF(V390&lt;&gt;"",", dropMechanic={"&amp;V390&amp;IF(AB390&lt;&gt;"",","&amp;AB390,"")&amp;IF(AH390&lt;&gt;"",","&amp;AH390,"")&amp;IF(AM390&lt;&gt;"",","&amp;AM390,"")&amp;IF(AR390&lt;&gt;"",","&amp;AR390,"")&amp;IF(AW390&lt;&gt;"",","&amp;AW390,"")&amp;"}"
     &amp;IF(OR(W390&lt;&gt;"",AC390&lt;&gt;"",AI390&lt;&gt;"",AN390&lt;&gt;"",AS390&lt;&gt;"",AX390&lt;&gt;"",X390&lt;&gt;"",AD390&lt;&gt;"",AJ390&lt;&gt;"",AO390&lt;&gt;"",AT390&lt;&gt;"",AY390&lt;&gt;""),", dropMechanicDropLocationNames={"
        &amp; IF(OR(W390&lt;&gt;"",AC390&lt;&gt;"",AI390&lt;&gt;"",AN390&lt;&gt;"",AS390&lt;&gt;"",AX390&lt;&gt;""),"['en']={"&amp;IF(W390&lt;&gt;"","'"&amp;W390&amp;"',","'',")&amp;IF(AC390&lt;&gt;"","'"&amp;AC390&amp;"',","'',")&amp;IF(AI390&lt;&gt;"","'"&amp;AI390&amp;"',","'',")&amp;IF(AN390&lt;&gt;"","'"&amp;AN390&amp;"',","'',")&amp;IF(AS390&lt;&gt;"","'"&amp;AS390&amp;"',","'',")&amp;IF(AX390&lt;&gt;"","'"&amp;AX390&amp;"',","'',")&amp;"},","")
        &amp; IF(OR(X390&lt;&gt;"",AD390&lt;&gt;"",AJ390&lt;&gt;"",AO390&lt;&gt;"",AT390&lt;&gt;"",AY390&lt;&gt;""),"['de']={"&amp;IF(X390&lt;&gt;"","'"&amp;X390&amp;"',","'',")&amp;IF(AD390&lt;&gt;"","'"&amp;AD390&amp;"',","'',")&amp;IF(AJ390&lt;&gt;"","'"&amp;AJ390&amp;"',","'',")&amp;IF(AO390&lt;&gt;"","'"&amp;AO390&amp;"',","'',")&amp;IF(AT390&lt;&gt;"","'"&amp;AT390&amp;"',","'',")&amp;IF(AY390&lt;&gt;"","'"&amp;AY390&amp;"',","'',")&amp;"},","")
     &amp; "}",""),"")),""),"")</f>
        <v>, dropMechanic={LIBSETS_DROP_MECHANIC_TRIAL_BOSS}</v>
      </c>
      <c r="BG390" s="21" t="str">
        <f>IF(A390&lt;&gt;"",IF(F390&lt;&gt;"Not in the game (anymore)",
IF(OR(BA390&lt;&gt;"",BB390&lt;&gt;""),", addTooltip={" &amp; IF(BA390&lt;&gt;"","['en']='"&amp; BA390 &amp; "',","")  &amp; IF(AND(BA390&lt;&gt;"",BA390&lt;&gt;BB390), IF(BB390&lt;&gt;"","['de']='"&amp; BB390 &amp; "',",""),"") &amp; "},","")
&amp; "},"
&amp; IF(C390&lt;&gt;"",CONCATENATE(" --",C390," / ",B390,"   [",IF(R390&lt;&gt;"",R390,""),IF(AA390&lt;&gt;"",", "&amp;AA390,""),IF(AG390&lt;&gt;"",", "&amp;AG390,""),IF(AL390&lt;&gt;"",", "&amp;AL390,""),IF(AQ390&lt;&gt;"",", "&amp;AQ390,""),IF(AV390&lt;&gt;"",", "&amp;AV390,""),"]")),""),"")</f>
        <v>}, --Eye of Nahviintaas / Auge von Nahviintaas   [Sunspire, Northern Elsweyr, Northern Elsweyr]</v>
      </c>
    </row>
    <row r="391" spans="1:59" x14ac:dyDescent="0.25">
      <c r="A391" s="5">
        <v>444</v>
      </c>
      <c r="B391" t="s">
        <v>1434</v>
      </c>
      <c r="C391" t="s">
        <v>2642</v>
      </c>
      <c r="D391" s="3">
        <f>A391</f>
        <v>444</v>
      </c>
      <c r="G391" s="8" t="s">
        <v>1481</v>
      </c>
      <c r="I391" t="s">
        <v>91</v>
      </c>
      <c r="J391" t="s">
        <v>91</v>
      </c>
      <c r="K391">
        <v>399</v>
      </c>
      <c r="L391">
        <v>399</v>
      </c>
      <c r="M391">
        <v>399</v>
      </c>
      <c r="O391" s="65" t="s">
        <v>1345</v>
      </c>
      <c r="Q391" s="3">
        <f>IF(AND(G391&lt;&gt;"LIBSETS_SETTYPE_BATTLEGROUND",G391&lt;&gt;"LIBSETS_SETTYPE_SPECIAL"), IF(R391&lt;&gt;"",VLOOKUP(R391,'ESO zone constants'!$D$3:$H$10001,5,FALSE),""),"")</f>
        <v>1121</v>
      </c>
      <c r="R391" t="str">
        <f>IF(AND(O391&lt;&gt;"",NOT(ISERROR(O391))),O391,
IF(AND(P391&lt;&gt;"",ISNUMBER(P391),P391&gt;0,NOT(ISNA(P391))),VLOOKUP(P391,'ESO zone constants'!$A$3:$D$9999,4,FALSE),
IF(AND(K391&lt;&gt;"",K391&gt;0,NOT(ISERROR(K391))),VLOOKUP(K391,'ESO dumped WayshrineInfo'!$K$3:$N$9994,4,FALSE),"")))</f>
        <v>Sunspire</v>
      </c>
      <c r="T391" s="19" t="str">
        <f>IF(AND(S391&lt;&gt;"",NOT(ISERROR(S391))),S391,IF(Q391&lt;&gt;"",IF(NOT(ISERROR(VLOOKUP(Q391,'ESO Dungeon constants'!$D$3:$H$9999,5,FALSE))),VLOOKUP(Q391,'ESO Dungeon constants'!$D$3:$I$9999,6,FALSE),VLOOKUP(Q391,'ESO zone constants'!$H$3:$K$9987,4,FALSE)),""))</f>
        <v>DLC_ELSWEYR</v>
      </c>
      <c r="U391" s="3" t="str">
        <f>IF(T391&lt;&gt;"",VLOOKUP(T391,'LibSets constants'!$B$4:$C$1003,2,FALSE),"")</f>
        <v>Elsweyr</v>
      </c>
      <c r="V391" s="33" t="s">
        <v>3337</v>
      </c>
      <c r="Y391" s="65"/>
      <c r="Z391" s="3">
        <f>IF(AND(G391&lt;&gt;"LIBSETS_SETTYPE_BATTLEGROUND",G391&lt;&gt;"LIBSETS_SETTYPE_SPECIAL"),
IF(AND(Y391&lt;&gt;"",ISNUMBER(Y391),NOT(ISNA(Y391))),Y391,
   IF(AND(L391&lt;&gt;"",ISNUMBER(L391),L391&gt;0,NOT(ISNA(L391))),VLOOKUP(L391,'ESO dumped WayshrineInfo'!$K$3:$L$9994,2,FALSE),"")
),"")</f>
        <v>1086</v>
      </c>
      <c r="AA391" t="str">
        <f>IF(AND(Z391&lt;&gt;"",ISNUMBER(Z391),NOT(ISNA(Z391))),VLOOKUP(Z391,'ESO zone constants'!$A$3:$D$9999,4,FALSE),"")</f>
        <v>Northern Elsweyr</v>
      </c>
      <c r="AC391" s="42"/>
      <c r="AD391" s="42"/>
      <c r="AE391" s="42"/>
      <c r="AF391" s="3">
        <f>IF(AND(G391&lt;&gt;"LIBSETS_SETTYPE_BATTLEGROUND",G391&lt;&gt;"LIBSETS_SETTYPE_SPECIAL"),
IF(AND(AE391&lt;&gt;"",ISNUMBER(AE391),NOT(ISNA(AE391))),AE391,
   IF(AND(M391&lt;&gt;"",ISNUMBER(M391),M391&gt;0,NOT(ISNA(M391))),VLOOKUP(M391,'ESO dumped WayshrineInfo'!$K$3:$L$9994,2,FALSE),"")
),"")</f>
        <v>1086</v>
      </c>
      <c r="AG391" t="str">
        <f>IF(AND(AF391&lt;&gt;"",ISNUMBER(AF391),NOT(ISNA(AF391))),VLOOKUP(AF391,'ESO zone constants'!$A$3:$D$9999,4,FALSE),"")</f>
        <v>Northern Elsweyr</v>
      </c>
      <c r="AH391" s="44"/>
      <c r="AI391" s="42"/>
      <c r="AJ391" s="42"/>
      <c r="AK391" s="3" t="str">
        <f>IF(AND(G391&lt;&gt;"LIBSETS_SETTYPE_BATTLEGROUND",G391&lt;&gt;"LIBSETS_SETTYPE_SPECIAL"),IF(AL391&lt;&gt;"",VLOOKUP(AL391,'ESO zone constants'!$D$3:$H$4953,5,FALSE),""),"")</f>
        <v/>
      </c>
      <c r="AM391" s="44"/>
      <c r="AN391" s="42"/>
      <c r="AO391" s="42"/>
      <c r="AP391" s="3" t="str">
        <f>IF(AND(G391&lt;&gt;"LIBSETS_SETTYPE_BATTLEGROUND",G391&lt;&gt;"LIBSETS_SETTYPE_SPECIAL"),IF(AQ391&lt;&gt;"",VLOOKUP(AQ391,'ESO zone constants'!$D$3:$H$4953,5,FALSE),""),"")</f>
        <v/>
      </c>
      <c r="AR391" s="44"/>
      <c r="AS391" s="42"/>
      <c r="AT391" s="42"/>
      <c r="AU391" s="3" t="str">
        <f>IF(AND(G391&lt;&gt;"LIBSETS_SETTYPE_BATTLEGROUND",G391&lt;&gt;"LIBSETS_SETTYPE_SPECIAL"),IF(AV391&lt;&gt;"",VLOOKUP(AV391,'ESO zone constants'!$D$3:$H$4953,5,FALSE),""),"")</f>
        <v/>
      </c>
      <c r="AW391" s="44"/>
      <c r="AX391" s="42"/>
      <c r="AY391" s="39"/>
      <c r="AZ391" s="83" t="s">
        <v>2667</v>
      </c>
      <c r="BA391" s="83"/>
      <c r="BB391" s="83"/>
      <c r="BC391" s="21" t="str">
        <f>IF(A391="???","--","")&amp;IF(F391&lt;&gt;"Not in the game (anymore)",IF(A391&lt;&gt;"",CONCATENATE("[",A391,"] = {wayshrines={")&amp;IF(K391&lt;&gt;"",CONCATENATE(K391,","),"")&amp;IF(L391&lt;&gt;"",CONCATENATE(L391,","),"")&amp;IF(M391&lt;&gt;"",CONCATENATE(M391,","),"")&amp;CONCATENATE("}")&amp;IF(VALUE(N391)&gt;0,CONCATENATE(", traitsNeeded=",N391),"")&amp;CONCATENATE(", dlcId=",IF(T391&lt;&gt;"",T391,"DLC_BASE_GAME")),""),"")</f>
        <v>[444] = {wayshrines={399,399,399,}, dlcId=DLC_ELSWEYR</v>
      </c>
      <c r="BD391" s="21" t="str">
        <f>IF(F391&lt;&gt;"Not in the game (anymore)",IF(A391&lt;&gt;"",IF(Q391&lt;&gt;"",CONCATENATE(", zoneIds={",Q391),"")&amp;IF(Z391&lt;&gt;"",CONCATENATE(",",Z391),"")&amp;IF(AF391&lt;&gt;"",CONCATENATE(",",AF391),"")&amp;IF(AK391&lt;&gt;"",CONCATENATE(",",AK391),"")&amp;IF(AP391&lt;&gt;"",CONCATENATE(",",AP391),"")&amp;IF(AU391&lt;&gt;"",CONCATENATE(",",AU391),"")&amp;IF(Q391&lt;&gt;"",CONCATENATE("}",""),"")&amp;IF(OR(I391="true",I391="false",I391&lt;&gt;""), CONCATENATE(", veteran=", I391), ""),""),"")</f>
        <v>, zoneIds={1121,1086,1086}, veteran=false</v>
      </c>
      <c r="BE391" s="21" t="str">
        <f>IF(A391&lt;&gt;"",IF(F391&lt;&gt;"Not in the game (anymore)",IF(A391&lt;&gt;"",", setType="&amp;G391,"")&amp;IF(J391="true",", multiTrialSet=true",""),"")
&amp; IF(AND(H391&lt;&gt;"",ISNUMBER(H391)),", undauntedChestId=" &amp; H391,""),"")</f>
        <v>, setType=LIBSETS_SETTYPE_TRIAL</v>
      </c>
      <c r="BF391" s="21" t="str">
        <f>IF(A391&lt;&gt;"",IF(F391&lt;&gt;"Not in the game (anymore)",IF(AZ391&lt;&gt;"",", isProcSetAllowedInPvP="&amp; AZ391,"")
&amp; IF(F391&lt;&gt;"Not in the game (anymore)",
  IF(V391&lt;&gt;"",", dropMechanic={"&amp;V391&amp;IF(AB391&lt;&gt;"",","&amp;AB391,"")&amp;IF(AH391&lt;&gt;"",","&amp;AH391,"")&amp;IF(AM391&lt;&gt;"",","&amp;AM391,"")&amp;IF(AR391&lt;&gt;"",","&amp;AR391,"")&amp;IF(AW391&lt;&gt;"",","&amp;AW391,"")&amp;"}"
     &amp;IF(OR(W391&lt;&gt;"",AC391&lt;&gt;"",AI391&lt;&gt;"",AN391&lt;&gt;"",AS391&lt;&gt;"",AX391&lt;&gt;"",X391&lt;&gt;"",AD391&lt;&gt;"",AJ391&lt;&gt;"",AO391&lt;&gt;"",AT391&lt;&gt;"",AY391&lt;&gt;""),", dropMechanicDropLocationNames={"
        &amp; IF(OR(W391&lt;&gt;"",AC391&lt;&gt;"",AI391&lt;&gt;"",AN391&lt;&gt;"",AS391&lt;&gt;"",AX391&lt;&gt;""),"['en']={"&amp;IF(W391&lt;&gt;"","'"&amp;W391&amp;"',","'',")&amp;IF(AC391&lt;&gt;"","'"&amp;AC391&amp;"',","'',")&amp;IF(AI391&lt;&gt;"","'"&amp;AI391&amp;"',","'',")&amp;IF(AN391&lt;&gt;"","'"&amp;AN391&amp;"',","'',")&amp;IF(AS391&lt;&gt;"","'"&amp;AS391&amp;"',","'',")&amp;IF(AX391&lt;&gt;"","'"&amp;AX391&amp;"',","'',")&amp;"},","")
        &amp; IF(OR(X391&lt;&gt;"",AD391&lt;&gt;"",AJ391&lt;&gt;"",AO391&lt;&gt;"",AT391&lt;&gt;"",AY391&lt;&gt;""),"['de']={"&amp;IF(X391&lt;&gt;"","'"&amp;X391&amp;"',","'',")&amp;IF(AD391&lt;&gt;"","'"&amp;AD391&amp;"',","'',")&amp;IF(AJ391&lt;&gt;"","'"&amp;AJ391&amp;"',","'',")&amp;IF(AO391&lt;&gt;"","'"&amp;AO391&amp;"',","'',")&amp;IF(AT391&lt;&gt;"","'"&amp;AT391&amp;"',","'',")&amp;IF(AY391&lt;&gt;"","'"&amp;AY391&amp;"',","'',")&amp;"},","")
     &amp; "}",""),"")),""),"")</f>
        <v>, dropMechanic={LIBSETS_DROP_MECHANIC_TRIAL_BOSS}</v>
      </c>
      <c r="BG391" s="21" t="str">
        <f>IF(A391&lt;&gt;"",IF(F391&lt;&gt;"Not in the game (anymore)",
IF(OR(BA391&lt;&gt;"",BB391&lt;&gt;""),", addTooltip={" &amp; IF(BA391&lt;&gt;"","['en']='"&amp; BA391 &amp; "',","")  &amp; IF(AND(BA391&lt;&gt;"",BA391&lt;&gt;BB391), IF(BB391&lt;&gt;"","['de']='"&amp; BB391 &amp; "',",""),"") &amp; "},","")
&amp; "},"
&amp; IF(C391&lt;&gt;"",CONCATENATE(" --",C391," / ",B391,"   [",IF(R391&lt;&gt;"",R391,""),IF(AA391&lt;&gt;"",", "&amp;AA391,""),IF(AG391&lt;&gt;"",", "&amp;AG391,""),IF(AL391&lt;&gt;"",", "&amp;AL391,""),IF(AQ391&lt;&gt;"",", "&amp;AQ391,""),IF(AV391&lt;&gt;"",", "&amp;AV391,""),"]")),""),"")</f>
        <v>}, --False God\'s Devotion / Ergebenheit des falschen Gottes   [Sunspire, Northern Elsweyr, Northern Elsweyr]</v>
      </c>
    </row>
    <row r="392" spans="1:59" x14ac:dyDescent="0.25">
      <c r="A392" s="5">
        <v>445</v>
      </c>
      <c r="B392" t="s">
        <v>1433</v>
      </c>
      <c r="C392" t="s">
        <v>1352</v>
      </c>
      <c r="D392" s="3">
        <f>A392</f>
        <v>445</v>
      </c>
      <c r="G392" s="8" t="s">
        <v>1481</v>
      </c>
      <c r="I392" t="s">
        <v>91</v>
      </c>
      <c r="J392" t="s">
        <v>91</v>
      </c>
      <c r="K392">
        <v>399</v>
      </c>
      <c r="L392">
        <v>399</v>
      </c>
      <c r="M392">
        <v>399</v>
      </c>
      <c r="O392" s="65" t="s">
        <v>1345</v>
      </c>
      <c r="Q392" s="3">
        <f>IF(AND(G392&lt;&gt;"LIBSETS_SETTYPE_BATTLEGROUND",G392&lt;&gt;"LIBSETS_SETTYPE_SPECIAL"), IF(R392&lt;&gt;"",VLOOKUP(R392,'ESO zone constants'!$D$3:$H$10001,5,FALSE),""),"")</f>
        <v>1121</v>
      </c>
      <c r="R392" t="str">
        <f>IF(AND(O392&lt;&gt;"",NOT(ISERROR(O392))),O392,
IF(AND(P392&lt;&gt;"",ISNUMBER(P392),P392&gt;0,NOT(ISNA(P392))),VLOOKUP(P392,'ESO zone constants'!$A$3:$D$9999,4,FALSE),
IF(AND(K392&lt;&gt;"",K392&gt;0,NOT(ISERROR(K392))),VLOOKUP(K392,'ESO dumped WayshrineInfo'!$K$3:$N$9994,4,FALSE),"")))</f>
        <v>Sunspire</v>
      </c>
      <c r="T392" s="19" t="str">
        <f>IF(AND(S392&lt;&gt;"",NOT(ISERROR(S392))),S392,IF(Q392&lt;&gt;"",IF(NOT(ISERROR(VLOOKUP(Q392,'ESO Dungeon constants'!$D$3:$H$9999,5,FALSE))),VLOOKUP(Q392,'ESO Dungeon constants'!$D$3:$I$9999,6,FALSE),VLOOKUP(Q392,'ESO zone constants'!$H$3:$K$9987,4,FALSE)),""))</f>
        <v>DLC_ELSWEYR</v>
      </c>
      <c r="U392" s="3" t="str">
        <f>IF(T392&lt;&gt;"",VLOOKUP(T392,'LibSets constants'!$B$4:$C$1003,2,FALSE),"")</f>
        <v>Elsweyr</v>
      </c>
      <c r="V392" s="33" t="s">
        <v>3337</v>
      </c>
      <c r="Y392" s="65"/>
      <c r="Z392" s="3">
        <f>IF(AND(G392&lt;&gt;"LIBSETS_SETTYPE_BATTLEGROUND",G392&lt;&gt;"LIBSETS_SETTYPE_SPECIAL"),
IF(AND(Y392&lt;&gt;"",ISNUMBER(Y392),NOT(ISNA(Y392))),Y392,
   IF(AND(L392&lt;&gt;"",ISNUMBER(L392),L392&gt;0,NOT(ISNA(L392))),VLOOKUP(L392,'ESO dumped WayshrineInfo'!$K$3:$L$9994,2,FALSE),"")
),"")</f>
        <v>1086</v>
      </c>
      <c r="AA392" t="str">
        <f>IF(AND(Z392&lt;&gt;"",ISNUMBER(Z392),NOT(ISNA(Z392))),VLOOKUP(Z392,'ESO zone constants'!$A$3:$D$9999,4,FALSE),"")</f>
        <v>Northern Elsweyr</v>
      </c>
      <c r="AC392" s="42"/>
      <c r="AD392" s="42"/>
      <c r="AE392" s="42"/>
      <c r="AF392" s="3">
        <f>IF(AND(G392&lt;&gt;"LIBSETS_SETTYPE_BATTLEGROUND",G392&lt;&gt;"LIBSETS_SETTYPE_SPECIAL"),
IF(AND(AE392&lt;&gt;"",ISNUMBER(AE392),NOT(ISNA(AE392))),AE392,
   IF(AND(M392&lt;&gt;"",ISNUMBER(M392),M392&gt;0,NOT(ISNA(M392))),VLOOKUP(M392,'ESO dumped WayshrineInfo'!$K$3:$L$9994,2,FALSE),"")
),"")</f>
        <v>1086</v>
      </c>
      <c r="AG392" t="str">
        <f>IF(AND(AF392&lt;&gt;"",ISNUMBER(AF392),NOT(ISNA(AF392))),VLOOKUP(AF392,'ESO zone constants'!$A$3:$D$9999,4,FALSE),"")</f>
        <v>Northern Elsweyr</v>
      </c>
      <c r="AH392" s="44"/>
      <c r="AI392" s="42"/>
      <c r="AJ392" s="42"/>
      <c r="AK392" s="3" t="str">
        <f>IF(AND(G392&lt;&gt;"LIBSETS_SETTYPE_BATTLEGROUND",G392&lt;&gt;"LIBSETS_SETTYPE_SPECIAL"),IF(AL392&lt;&gt;"",VLOOKUP(AL392,'ESO zone constants'!$D$3:$H$4953,5,FALSE),""),"")</f>
        <v/>
      </c>
      <c r="AM392" s="44"/>
      <c r="AN392" s="42"/>
      <c r="AO392" s="42"/>
      <c r="AP392" s="3" t="str">
        <f>IF(AND(G392&lt;&gt;"LIBSETS_SETTYPE_BATTLEGROUND",G392&lt;&gt;"LIBSETS_SETTYPE_SPECIAL"),IF(AQ392&lt;&gt;"",VLOOKUP(AQ392,'ESO zone constants'!$D$3:$H$4953,5,FALSE),""),"")</f>
        <v/>
      </c>
      <c r="AR392" s="44"/>
      <c r="AS392" s="42"/>
      <c r="AT392" s="42"/>
      <c r="AU392" s="3" t="str">
        <f>IF(AND(G392&lt;&gt;"LIBSETS_SETTYPE_BATTLEGROUND",G392&lt;&gt;"LIBSETS_SETTYPE_SPECIAL"),IF(AV392&lt;&gt;"",VLOOKUP(AV392,'ESO zone constants'!$D$3:$H$4953,5,FALSE),""),"")</f>
        <v/>
      </c>
      <c r="AW392" s="44"/>
      <c r="AX392" s="42"/>
      <c r="AY392" s="39"/>
      <c r="AZ392" s="83" t="s">
        <v>2667</v>
      </c>
      <c r="BA392" s="83"/>
      <c r="BB392" s="83"/>
      <c r="BC392" s="21" t="str">
        <f>IF(A392="???","--","")&amp;IF(F392&lt;&gt;"Not in the game (anymore)",IF(A392&lt;&gt;"",CONCATENATE("[",A392,"] = {wayshrines={")&amp;IF(K392&lt;&gt;"",CONCATENATE(K392,","),"")&amp;IF(L392&lt;&gt;"",CONCATENATE(L392,","),"")&amp;IF(M392&lt;&gt;"",CONCATENATE(M392,","),"")&amp;CONCATENATE("}")&amp;IF(VALUE(N392)&gt;0,CONCATENATE(", traitsNeeded=",N392),"")&amp;CONCATENATE(", dlcId=",IF(T392&lt;&gt;"",T392,"DLC_BASE_GAME")),""),"")</f>
        <v>[445] = {wayshrines={399,399,399,}, dlcId=DLC_ELSWEYR</v>
      </c>
      <c r="BD392" s="21" t="str">
        <f>IF(F392&lt;&gt;"Not in the game (anymore)",IF(A392&lt;&gt;"",IF(Q392&lt;&gt;"",CONCATENATE(", zoneIds={",Q392),"")&amp;IF(Z392&lt;&gt;"",CONCATENATE(",",Z392),"")&amp;IF(AF392&lt;&gt;"",CONCATENATE(",",AF392),"")&amp;IF(AK392&lt;&gt;"",CONCATENATE(",",AK392),"")&amp;IF(AP392&lt;&gt;"",CONCATENATE(",",AP392),"")&amp;IF(AU392&lt;&gt;"",CONCATENATE(",",AU392),"")&amp;IF(Q392&lt;&gt;"",CONCATENATE("}",""),"")&amp;IF(OR(I392="true",I392="false",I392&lt;&gt;""), CONCATENATE(", veteran=", I392), ""),""),"")</f>
        <v>, zoneIds={1121,1086,1086}, veteran=false</v>
      </c>
      <c r="BE392" s="21" t="str">
        <f>IF(A392&lt;&gt;"",IF(F392&lt;&gt;"Not in the game (anymore)",IF(A392&lt;&gt;"",", setType="&amp;G392,"")&amp;IF(J392="true",", multiTrialSet=true",""),"")
&amp; IF(AND(H392&lt;&gt;"",ISNUMBER(H392)),", undauntedChestId=" &amp; H392,""),"")</f>
        <v>, setType=LIBSETS_SETTYPE_TRIAL</v>
      </c>
      <c r="BF392" s="21" t="str">
        <f>IF(A392&lt;&gt;"",IF(F392&lt;&gt;"Not in the game (anymore)",IF(AZ392&lt;&gt;"",", isProcSetAllowedInPvP="&amp; AZ392,"")
&amp; IF(F392&lt;&gt;"Not in the game (anymore)",
  IF(V392&lt;&gt;"",", dropMechanic={"&amp;V392&amp;IF(AB392&lt;&gt;"",","&amp;AB392,"")&amp;IF(AH392&lt;&gt;"",","&amp;AH392,"")&amp;IF(AM392&lt;&gt;"",","&amp;AM392,"")&amp;IF(AR392&lt;&gt;"",","&amp;AR392,"")&amp;IF(AW392&lt;&gt;"",","&amp;AW392,"")&amp;"}"
     &amp;IF(OR(W392&lt;&gt;"",AC392&lt;&gt;"",AI392&lt;&gt;"",AN392&lt;&gt;"",AS392&lt;&gt;"",AX392&lt;&gt;"",X392&lt;&gt;"",AD392&lt;&gt;"",AJ392&lt;&gt;"",AO392&lt;&gt;"",AT392&lt;&gt;"",AY392&lt;&gt;""),", dropMechanicDropLocationNames={"
        &amp; IF(OR(W392&lt;&gt;"",AC392&lt;&gt;"",AI392&lt;&gt;"",AN392&lt;&gt;"",AS392&lt;&gt;"",AX392&lt;&gt;""),"['en']={"&amp;IF(W392&lt;&gt;"","'"&amp;W392&amp;"',","'',")&amp;IF(AC392&lt;&gt;"","'"&amp;AC392&amp;"',","'',")&amp;IF(AI392&lt;&gt;"","'"&amp;AI392&amp;"',","'',")&amp;IF(AN392&lt;&gt;"","'"&amp;AN392&amp;"',","'',")&amp;IF(AS392&lt;&gt;"","'"&amp;AS392&amp;"',","'',")&amp;IF(AX392&lt;&gt;"","'"&amp;AX392&amp;"',","'',")&amp;"},","")
        &amp; IF(OR(X392&lt;&gt;"",AD392&lt;&gt;"",AJ392&lt;&gt;"",AO392&lt;&gt;"",AT392&lt;&gt;"",AY392&lt;&gt;""),"['de']={"&amp;IF(X392&lt;&gt;"","'"&amp;X392&amp;"',","'',")&amp;IF(AD392&lt;&gt;"","'"&amp;AD392&amp;"',","'',")&amp;IF(AJ392&lt;&gt;"","'"&amp;AJ392&amp;"',","'',")&amp;IF(AO392&lt;&gt;"","'"&amp;AO392&amp;"',","'',")&amp;IF(AT392&lt;&gt;"","'"&amp;AT392&amp;"',","'',")&amp;IF(AY392&lt;&gt;"","'"&amp;AY392&amp;"',","'',")&amp;"},","")
     &amp; "}",""),"")),""),"")</f>
        <v>, dropMechanic={LIBSETS_DROP_MECHANIC_TRIAL_BOSS}</v>
      </c>
      <c r="BG392" s="21" t="str">
        <f>IF(A392&lt;&gt;"",IF(F392&lt;&gt;"Not in the game (anymore)",
IF(OR(BA392&lt;&gt;"",BB392&lt;&gt;""),", addTooltip={" &amp; IF(BA392&lt;&gt;"","['en']='"&amp; BA392 &amp; "',","")  &amp; IF(AND(BA392&lt;&gt;"",BA392&lt;&gt;BB392), IF(BB392&lt;&gt;"","['de']='"&amp; BB392 &amp; "',",""),"") &amp; "},","")
&amp; "},"
&amp; IF(C392&lt;&gt;"",CONCATENATE(" --",C392," / ",B392,"   [",IF(R392&lt;&gt;"",R392,""),IF(AA392&lt;&gt;"",", "&amp;AA392,""),IF(AG392&lt;&gt;"",", "&amp;AG392,""),IF(AL392&lt;&gt;"",", "&amp;AL392,""),IF(AQ392&lt;&gt;"",", "&amp;AQ392,""),IF(AV392&lt;&gt;"",", "&amp;AV392,""),"]")),""),"")</f>
        <v>}, --Tooth of Lokkestiiz / Zahn von Lokkestiiz   [Sunspire, Northern Elsweyr, Northern Elsweyr]</v>
      </c>
    </row>
    <row r="393" spans="1:59" x14ac:dyDescent="0.25">
      <c r="A393" s="12">
        <v>446</v>
      </c>
      <c r="B393" t="s">
        <v>1432</v>
      </c>
      <c r="C393" t="s">
        <v>1353</v>
      </c>
      <c r="D393" s="3">
        <f>A393</f>
        <v>446</v>
      </c>
      <c r="G393" s="8" t="s">
        <v>1481</v>
      </c>
      <c r="I393" t="s">
        <v>91</v>
      </c>
      <c r="J393" t="s">
        <v>91</v>
      </c>
      <c r="K393">
        <v>399</v>
      </c>
      <c r="L393">
        <v>399</v>
      </c>
      <c r="M393">
        <v>399</v>
      </c>
      <c r="O393" s="65" t="s">
        <v>1345</v>
      </c>
      <c r="Q393" s="3">
        <f>IF(AND(G393&lt;&gt;"LIBSETS_SETTYPE_BATTLEGROUND",G393&lt;&gt;"LIBSETS_SETTYPE_SPECIAL"), IF(R393&lt;&gt;"",VLOOKUP(R393,'ESO zone constants'!$D$3:$H$10001,5,FALSE),""),"")</f>
        <v>1121</v>
      </c>
      <c r="R393" t="str">
        <f>IF(AND(O393&lt;&gt;"",NOT(ISERROR(O393))),O393,
IF(AND(P393&lt;&gt;"",ISNUMBER(P393),P393&gt;0,NOT(ISNA(P393))),VLOOKUP(P393,'ESO zone constants'!$A$3:$D$9999,4,FALSE),
IF(AND(K393&lt;&gt;"",K393&gt;0,NOT(ISERROR(K393))),VLOOKUP(K393,'ESO dumped WayshrineInfo'!$K$3:$N$9994,4,FALSE),"")))</f>
        <v>Sunspire</v>
      </c>
      <c r="T393" s="19" t="str">
        <f>IF(AND(S393&lt;&gt;"",NOT(ISERROR(S393))),S393,IF(Q393&lt;&gt;"",IF(NOT(ISERROR(VLOOKUP(Q393,'ESO Dungeon constants'!$D$3:$H$9999,5,FALSE))),VLOOKUP(Q393,'ESO Dungeon constants'!$D$3:$I$9999,6,FALSE),VLOOKUP(Q393,'ESO zone constants'!$H$3:$K$9987,4,FALSE)),""))</f>
        <v>DLC_ELSWEYR</v>
      </c>
      <c r="U393" s="3" t="str">
        <f>IF(T393&lt;&gt;"",VLOOKUP(T393,'LibSets constants'!$B$4:$C$1003,2,FALSE),"")</f>
        <v>Elsweyr</v>
      </c>
      <c r="V393" s="33" t="s">
        <v>3337</v>
      </c>
      <c r="Y393" s="65"/>
      <c r="Z393" s="3">
        <f>IF(AND(G393&lt;&gt;"LIBSETS_SETTYPE_BATTLEGROUND",G393&lt;&gt;"LIBSETS_SETTYPE_SPECIAL"),
IF(AND(Y393&lt;&gt;"",ISNUMBER(Y393),NOT(ISNA(Y393))),Y393,
   IF(AND(L393&lt;&gt;"",ISNUMBER(L393),L393&gt;0,NOT(ISNA(L393))),VLOOKUP(L393,'ESO dumped WayshrineInfo'!$K$3:$L$9994,2,FALSE),"")
),"")</f>
        <v>1086</v>
      </c>
      <c r="AA393" t="str">
        <f>IF(AND(Z393&lt;&gt;"",ISNUMBER(Z393),NOT(ISNA(Z393))),VLOOKUP(Z393,'ESO zone constants'!$A$3:$D$9999,4,FALSE),"")</f>
        <v>Northern Elsweyr</v>
      </c>
      <c r="AC393" s="42"/>
      <c r="AD393" s="42"/>
      <c r="AE393" s="42"/>
      <c r="AF393" s="3">
        <f>IF(AND(G393&lt;&gt;"LIBSETS_SETTYPE_BATTLEGROUND",G393&lt;&gt;"LIBSETS_SETTYPE_SPECIAL"),
IF(AND(AE393&lt;&gt;"",ISNUMBER(AE393),NOT(ISNA(AE393))),AE393,
   IF(AND(M393&lt;&gt;"",ISNUMBER(M393),M393&gt;0,NOT(ISNA(M393))),VLOOKUP(M393,'ESO dumped WayshrineInfo'!$K$3:$L$9994,2,FALSE),"")
),"")</f>
        <v>1086</v>
      </c>
      <c r="AG393" t="str">
        <f>IF(AND(AF393&lt;&gt;"",ISNUMBER(AF393),NOT(ISNA(AF393))),VLOOKUP(AF393,'ESO zone constants'!$A$3:$D$9999,4,FALSE),"")</f>
        <v>Northern Elsweyr</v>
      </c>
      <c r="AH393" s="44"/>
      <c r="AI393" s="42"/>
      <c r="AJ393" s="42"/>
      <c r="AK393" s="3" t="str">
        <f>IF(AND(G393&lt;&gt;"LIBSETS_SETTYPE_BATTLEGROUND",G393&lt;&gt;"LIBSETS_SETTYPE_SPECIAL"),IF(AL393&lt;&gt;"",VLOOKUP(AL393,'ESO zone constants'!$D$3:$H$4953,5,FALSE),""),"")</f>
        <v/>
      </c>
      <c r="AM393" s="44"/>
      <c r="AN393" s="42"/>
      <c r="AO393" s="42"/>
      <c r="AP393" s="3" t="str">
        <f>IF(AND(G393&lt;&gt;"LIBSETS_SETTYPE_BATTLEGROUND",G393&lt;&gt;"LIBSETS_SETTYPE_SPECIAL"),IF(AQ393&lt;&gt;"",VLOOKUP(AQ393,'ESO zone constants'!$D$3:$H$4953,5,FALSE),""),"")</f>
        <v/>
      </c>
      <c r="AR393" s="44"/>
      <c r="AS393" s="42"/>
      <c r="AT393" s="42"/>
      <c r="AU393" s="3" t="str">
        <f>IF(AND(G393&lt;&gt;"LIBSETS_SETTYPE_BATTLEGROUND",G393&lt;&gt;"LIBSETS_SETTYPE_SPECIAL"),IF(AV393&lt;&gt;"",VLOOKUP(AV393,'ESO zone constants'!$D$3:$H$4953,5,FALSE),""),"")</f>
        <v/>
      </c>
      <c r="AW393" s="44"/>
      <c r="AX393" s="42"/>
      <c r="AY393" s="39"/>
      <c r="AZ393" s="83" t="s">
        <v>2667</v>
      </c>
      <c r="BA393" s="83"/>
      <c r="BB393" s="83"/>
      <c r="BC393" s="21" t="str">
        <f>IF(A393="???","--","")&amp;IF(F393&lt;&gt;"Not in the game (anymore)",IF(A393&lt;&gt;"",CONCATENATE("[",A393,"] = {wayshrines={")&amp;IF(K393&lt;&gt;"",CONCATENATE(K393,","),"")&amp;IF(L393&lt;&gt;"",CONCATENATE(L393,","),"")&amp;IF(M393&lt;&gt;"",CONCATENATE(M393,","),"")&amp;CONCATENATE("}")&amp;IF(VALUE(N393)&gt;0,CONCATENATE(", traitsNeeded=",N393),"")&amp;CONCATENATE(", dlcId=",IF(T393&lt;&gt;"",T393,"DLC_BASE_GAME")),""),"")</f>
        <v>[446] = {wayshrines={399,399,399,}, dlcId=DLC_ELSWEYR</v>
      </c>
      <c r="BD393" s="21" t="str">
        <f>IF(F393&lt;&gt;"Not in the game (anymore)",IF(A393&lt;&gt;"",IF(Q393&lt;&gt;"",CONCATENATE(", zoneIds={",Q393),"")&amp;IF(Z393&lt;&gt;"",CONCATENATE(",",Z393),"")&amp;IF(AF393&lt;&gt;"",CONCATENATE(",",AF393),"")&amp;IF(AK393&lt;&gt;"",CONCATENATE(",",AK393),"")&amp;IF(AP393&lt;&gt;"",CONCATENATE(",",AP393),"")&amp;IF(AU393&lt;&gt;"",CONCATENATE(",",AU393),"")&amp;IF(Q393&lt;&gt;"",CONCATENATE("}",""),"")&amp;IF(OR(I393="true",I393="false",I393&lt;&gt;""), CONCATENATE(", veteran=", I393), ""),""),"")</f>
        <v>, zoneIds={1121,1086,1086}, veteran=false</v>
      </c>
      <c r="BE393" s="21" t="str">
        <f>IF(A393&lt;&gt;"",IF(F393&lt;&gt;"Not in the game (anymore)",IF(A393&lt;&gt;"",", setType="&amp;G393,"")&amp;IF(J393="true",", multiTrialSet=true",""),"")
&amp; IF(AND(H393&lt;&gt;"",ISNUMBER(H393)),", undauntedChestId=" &amp; H393,""),"")</f>
        <v>, setType=LIBSETS_SETTYPE_TRIAL</v>
      </c>
      <c r="BF393" s="21" t="str">
        <f>IF(A393&lt;&gt;"",IF(F393&lt;&gt;"Not in the game (anymore)",IF(AZ393&lt;&gt;"",", isProcSetAllowedInPvP="&amp; AZ393,"")
&amp; IF(F393&lt;&gt;"Not in the game (anymore)",
  IF(V393&lt;&gt;"",", dropMechanic={"&amp;V393&amp;IF(AB393&lt;&gt;"",","&amp;AB393,"")&amp;IF(AH393&lt;&gt;"",","&amp;AH393,"")&amp;IF(AM393&lt;&gt;"",","&amp;AM393,"")&amp;IF(AR393&lt;&gt;"",","&amp;AR393,"")&amp;IF(AW393&lt;&gt;"",","&amp;AW393,"")&amp;"}"
     &amp;IF(OR(W393&lt;&gt;"",AC393&lt;&gt;"",AI393&lt;&gt;"",AN393&lt;&gt;"",AS393&lt;&gt;"",AX393&lt;&gt;"",X393&lt;&gt;"",AD393&lt;&gt;"",AJ393&lt;&gt;"",AO393&lt;&gt;"",AT393&lt;&gt;"",AY393&lt;&gt;""),", dropMechanicDropLocationNames={"
        &amp; IF(OR(W393&lt;&gt;"",AC393&lt;&gt;"",AI393&lt;&gt;"",AN393&lt;&gt;"",AS393&lt;&gt;"",AX393&lt;&gt;""),"['en']={"&amp;IF(W393&lt;&gt;"","'"&amp;W393&amp;"',","'',")&amp;IF(AC393&lt;&gt;"","'"&amp;AC393&amp;"',","'',")&amp;IF(AI393&lt;&gt;"","'"&amp;AI393&amp;"',","'',")&amp;IF(AN393&lt;&gt;"","'"&amp;AN393&amp;"',","'',")&amp;IF(AS393&lt;&gt;"","'"&amp;AS393&amp;"',","'',")&amp;IF(AX393&lt;&gt;"","'"&amp;AX393&amp;"',","'',")&amp;"},","")
        &amp; IF(OR(X393&lt;&gt;"",AD393&lt;&gt;"",AJ393&lt;&gt;"",AO393&lt;&gt;"",AT393&lt;&gt;"",AY393&lt;&gt;""),"['de']={"&amp;IF(X393&lt;&gt;"","'"&amp;X393&amp;"',","'',")&amp;IF(AD393&lt;&gt;"","'"&amp;AD393&amp;"',","'',")&amp;IF(AJ393&lt;&gt;"","'"&amp;AJ393&amp;"',","'',")&amp;IF(AO393&lt;&gt;"","'"&amp;AO393&amp;"',","'',")&amp;IF(AT393&lt;&gt;"","'"&amp;AT393&amp;"',","'',")&amp;IF(AY393&lt;&gt;"","'"&amp;AY393&amp;"',","'',")&amp;"},","")
     &amp; "}",""),"")),""),"")</f>
        <v>, dropMechanic={LIBSETS_DROP_MECHANIC_TRIAL_BOSS}</v>
      </c>
      <c r="BG393" s="21" t="str">
        <f>IF(A393&lt;&gt;"",IF(F393&lt;&gt;"Not in the game (anymore)",
IF(OR(BA393&lt;&gt;"",BB393&lt;&gt;""),", addTooltip={" &amp; IF(BA393&lt;&gt;"","['en']='"&amp; BA393 &amp; "',","")  &amp; IF(AND(BA393&lt;&gt;"",BA393&lt;&gt;BB393), IF(BB393&lt;&gt;"","['de']='"&amp; BB393 &amp; "',",""),"") &amp; "},","")
&amp; "},"
&amp; IF(C393&lt;&gt;"",CONCATENATE(" --",C393," / ",B393,"   [",IF(R393&lt;&gt;"",R393,""),IF(AA393&lt;&gt;"",", "&amp;AA393,""),IF(AG393&lt;&gt;"",", "&amp;AG393,""),IF(AL393&lt;&gt;"",", "&amp;AL393,""),IF(AQ393&lt;&gt;"",", "&amp;AQ393,""),IF(AV393&lt;&gt;"",", "&amp;AV393,""),"]")),""),"")</f>
        <v>}, --Claw of Yolnakhriin / Kralle von Yolnahkriin   [Sunspire, Northern Elsweyr, Northern Elsweyr]</v>
      </c>
    </row>
    <row r="394" spans="1:59" x14ac:dyDescent="0.25">
      <c r="A394" s="5">
        <v>448</v>
      </c>
      <c r="B394" t="s">
        <v>1463</v>
      </c>
      <c r="C394" t="s">
        <v>2795</v>
      </c>
      <c r="D394" s="3">
        <f>A394</f>
        <v>448</v>
      </c>
      <c r="G394" s="8" t="s">
        <v>1481</v>
      </c>
      <c r="I394" t="s">
        <v>92</v>
      </c>
      <c r="J394" t="s">
        <v>91</v>
      </c>
      <c r="K394">
        <v>399</v>
      </c>
      <c r="L394">
        <v>399</v>
      </c>
      <c r="M394">
        <v>399</v>
      </c>
      <c r="O394" s="65" t="s">
        <v>1345</v>
      </c>
      <c r="Q394" s="3">
        <f>IF(AND(G394&lt;&gt;"LIBSETS_SETTYPE_BATTLEGROUND",G394&lt;&gt;"LIBSETS_SETTYPE_SPECIAL"), IF(R394&lt;&gt;"",VLOOKUP(R394,'ESO zone constants'!$D$3:$H$10001,5,FALSE),""),"")</f>
        <v>1121</v>
      </c>
      <c r="R394" t="str">
        <f>IF(AND(O394&lt;&gt;"",NOT(ISERROR(O394))),O394,
IF(AND(P394&lt;&gt;"",ISNUMBER(P394),P394&gt;0,NOT(ISNA(P394))),VLOOKUP(P394,'ESO zone constants'!$A$3:$D$9999,4,FALSE),
IF(AND(K394&lt;&gt;"",K394&gt;0,NOT(ISERROR(K394))),VLOOKUP(K394,'ESO dumped WayshrineInfo'!$K$3:$N$9994,4,FALSE),"")))</f>
        <v>Sunspire</v>
      </c>
      <c r="T394" s="19" t="str">
        <f>IF(AND(S394&lt;&gt;"",NOT(ISERROR(S394))),S394,IF(Q394&lt;&gt;"",IF(NOT(ISERROR(VLOOKUP(Q394,'ESO Dungeon constants'!$D$3:$H$9999,5,FALSE))),VLOOKUP(Q394,'ESO Dungeon constants'!$D$3:$I$9999,6,FALSE),VLOOKUP(Q394,'ESO zone constants'!$H$3:$K$9987,4,FALSE)),""))</f>
        <v>DLC_ELSWEYR</v>
      </c>
      <c r="U394" s="3" t="str">
        <f>IF(T394&lt;&gt;"",VLOOKUP(T394,'LibSets constants'!$B$4:$C$1003,2,FALSE),"")</f>
        <v>Elsweyr</v>
      </c>
      <c r="V394" s="33" t="s">
        <v>3337</v>
      </c>
      <c r="Y394" s="65"/>
      <c r="Z394" s="3">
        <f>IF(AND(G394&lt;&gt;"LIBSETS_SETTYPE_BATTLEGROUND",G394&lt;&gt;"LIBSETS_SETTYPE_SPECIAL"),
IF(AND(Y394&lt;&gt;"",ISNUMBER(Y394),NOT(ISNA(Y394))),Y394,
   IF(AND(L394&lt;&gt;"",ISNUMBER(L394),L394&gt;0,NOT(ISNA(L394))),VLOOKUP(L394,'ESO dumped WayshrineInfo'!$K$3:$L$9994,2,FALSE),"")
),"")</f>
        <v>1086</v>
      </c>
      <c r="AA394" t="str">
        <f>IF(AND(Z394&lt;&gt;"",ISNUMBER(Z394),NOT(ISNA(Z394))),VLOOKUP(Z394,'ESO zone constants'!$A$3:$D$9999,4,FALSE),"")</f>
        <v>Northern Elsweyr</v>
      </c>
      <c r="AC394" s="42"/>
      <c r="AD394" s="42"/>
      <c r="AE394" s="42"/>
      <c r="AF394" s="3">
        <f>IF(AND(G394&lt;&gt;"LIBSETS_SETTYPE_BATTLEGROUND",G394&lt;&gt;"LIBSETS_SETTYPE_SPECIAL"),
IF(AND(AE394&lt;&gt;"",ISNUMBER(AE394),NOT(ISNA(AE394))),AE394,
   IF(AND(M394&lt;&gt;"",ISNUMBER(M394),M394&gt;0,NOT(ISNA(M394))),VLOOKUP(M394,'ESO dumped WayshrineInfo'!$K$3:$L$9994,2,FALSE),"")
),"")</f>
        <v>1086</v>
      </c>
      <c r="AG394" t="str">
        <f>IF(AND(AF394&lt;&gt;"",ISNUMBER(AF394),NOT(ISNA(AF394))),VLOOKUP(AF394,'ESO zone constants'!$A$3:$D$9999,4,FALSE),"")</f>
        <v>Northern Elsweyr</v>
      </c>
      <c r="AH394" s="44"/>
      <c r="AI394" s="42"/>
      <c r="AJ394" s="42"/>
      <c r="AK394" s="3" t="str">
        <f>IF(AND(G394&lt;&gt;"LIBSETS_SETTYPE_BATTLEGROUND",G394&lt;&gt;"LIBSETS_SETTYPE_SPECIAL"),IF(AL394&lt;&gt;"",VLOOKUP(AL394,'ESO zone constants'!$D$3:$H$4953,5,FALSE),""),"")</f>
        <v/>
      </c>
      <c r="AM394" s="44"/>
      <c r="AN394" s="42"/>
      <c r="AO394" s="42"/>
      <c r="AP394" s="3" t="str">
        <f>IF(AND(G394&lt;&gt;"LIBSETS_SETTYPE_BATTLEGROUND",G394&lt;&gt;"LIBSETS_SETTYPE_SPECIAL"),IF(AQ394&lt;&gt;"",VLOOKUP(AQ394,'ESO zone constants'!$D$3:$H$4953,5,FALSE),""),"")</f>
        <v/>
      </c>
      <c r="AR394" s="44"/>
      <c r="AS394" s="42"/>
      <c r="AT394" s="42"/>
      <c r="AU394" s="3" t="str">
        <f>IF(AND(G394&lt;&gt;"LIBSETS_SETTYPE_BATTLEGROUND",G394&lt;&gt;"LIBSETS_SETTYPE_SPECIAL"),IF(AV394&lt;&gt;"",VLOOKUP(AV394,'ESO zone constants'!$D$3:$H$4953,5,FALSE),""),"")</f>
        <v/>
      </c>
      <c r="AW394" s="44"/>
      <c r="AX394" s="42"/>
      <c r="AY394" s="39"/>
      <c r="AZ394" s="83" t="s">
        <v>2667</v>
      </c>
      <c r="BA394" s="83"/>
      <c r="BB394" s="83"/>
      <c r="BC394" s="21" t="str">
        <f>IF(A394="???","--","")&amp;IF(F394&lt;&gt;"Not in the game (anymore)",IF(A394&lt;&gt;"",CONCATENATE("[",A394,"] = {wayshrines={")&amp;IF(K394&lt;&gt;"",CONCATENATE(K394,","),"")&amp;IF(L394&lt;&gt;"",CONCATENATE(L394,","),"")&amp;IF(M394&lt;&gt;"",CONCATENATE(M394,","),"")&amp;CONCATENATE("}")&amp;IF(VALUE(N394)&gt;0,CONCATENATE(", traitsNeeded=",N394),"")&amp;CONCATENATE(", dlcId=",IF(T394&lt;&gt;"",T394,"DLC_BASE_GAME")),""),"")</f>
        <v>[448] = {wayshrines={399,399,399,}, dlcId=DLC_ELSWEYR</v>
      </c>
      <c r="BD394" s="21" t="str">
        <f>IF(F394&lt;&gt;"Not in the game (anymore)",IF(A394&lt;&gt;"",IF(Q394&lt;&gt;"",CONCATENATE(", zoneIds={",Q394),"")&amp;IF(Z394&lt;&gt;"",CONCATENATE(",",Z394),"")&amp;IF(AF394&lt;&gt;"",CONCATENATE(",",AF394),"")&amp;IF(AK394&lt;&gt;"",CONCATENATE(",",AK394),"")&amp;IF(AP394&lt;&gt;"",CONCATENATE(",",AP394),"")&amp;IF(AU394&lt;&gt;"",CONCATENATE(",",AU394),"")&amp;IF(Q394&lt;&gt;"",CONCATENATE("}",""),"")&amp;IF(OR(I394="true",I394="false",I394&lt;&gt;""), CONCATENATE(", veteran=", I394), ""),""),"")</f>
        <v>, zoneIds={1121,1086,1086}, veteran=true</v>
      </c>
      <c r="BE394" s="21" t="str">
        <f>IF(A394&lt;&gt;"",IF(F394&lt;&gt;"Not in the game (anymore)",IF(A394&lt;&gt;"",", setType="&amp;G394,"")&amp;IF(J394="true",", multiTrialSet=true",""),"")
&amp; IF(AND(H394&lt;&gt;"",ISNUMBER(H394)),", undauntedChestId=" &amp; H394,""),"")</f>
        <v>, setType=LIBSETS_SETTYPE_TRIAL</v>
      </c>
      <c r="BF394" s="21" t="str">
        <f>IF(A394&lt;&gt;"",IF(F394&lt;&gt;"Not in the game (anymore)",IF(AZ394&lt;&gt;"",", isProcSetAllowedInPvP="&amp; AZ394,"")
&amp; IF(F394&lt;&gt;"Not in the game (anymore)",
  IF(V394&lt;&gt;"",", dropMechanic={"&amp;V394&amp;IF(AB394&lt;&gt;"",","&amp;AB394,"")&amp;IF(AH394&lt;&gt;"",","&amp;AH394,"")&amp;IF(AM394&lt;&gt;"",","&amp;AM394,"")&amp;IF(AR394&lt;&gt;"",","&amp;AR394,"")&amp;IF(AW394&lt;&gt;"",","&amp;AW394,"")&amp;"}"
     &amp;IF(OR(W394&lt;&gt;"",AC394&lt;&gt;"",AI394&lt;&gt;"",AN394&lt;&gt;"",AS394&lt;&gt;"",AX394&lt;&gt;"",X394&lt;&gt;"",AD394&lt;&gt;"",AJ394&lt;&gt;"",AO394&lt;&gt;"",AT394&lt;&gt;"",AY394&lt;&gt;""),", dropMechanicDropLocationNames={"
        &amp; IF(OR(W394&lt;&gt;"",AC394&lt;&gt;"",AI394&lt;&gt;"",AN394&lt;&gt;"",AS394&lt;&gt;"",AX394&lt;&gt;""),"['en']={"&amp;IF(W394&lt;&gt;"","'"&amp;W394&amp;"',","'',")&amp;IF(AC394&lt;&gt;"","'"&amp;AC394&amp;"',","'',")&amp;IF(AI394&lt;&gt;"","'"&amp;AI394&amp;"',","'',")&amp;IF(AN394&lt;&gt;"","'"&amp;AN394&amp;"',","'',")&amp;IF(AS394&lt;&gt;"","'"&amp;AS394&amp;"',","'',")&amp;IF(AX394&lt;&gt;"","'"&amp;AX394&amp;"',","'',")&amp;"},","")
        &amp; IF(OR(X394&lt;&gt;"",AD394&lt;&gt;"",AJ394&lt;&gt;"",AO394&lt;&gt;"",AT394&lt;&gt;"",AY394&lt;&gt;""),"['de']={"&amp;IF(X394&lt;&gt;"","'"&amp;X394&amp;"',","'',")&amp;IF(AD394&lt;&gt;"","'"&amp;AD394&amp;"',","'',")&amp;IF(AJ394&lt;&gt;"","'"&amp;AJ394&amp;"',","'',")&amp;IF(AO394&lt;&gt;"","'"&amp;AO394&amp;"',","'',")&amp;IF(AT394&lt;&gt;"","'"&amp;AT394&amp;"',","'',")&amp;IF(AY394&lt;&gt;"","'"&amp;AY394&amp;"',","'',")&amp;"},","")
     &amp; "}",""),"")),""),"")</f>
        <v>, dropMechanic={LIBSETS_DROP_MECHANIC_TRIAL_BOSS}</v>
      </c>
      <c r="BG394" s="21" t="str">
        <f>IF(A394&lt;&gt;"",IF(F394&lt;&gt;"Not in the game (anymore)",
IF(OR(BA394&lt;&gt;"",BB394&lt;&gt;""),", addTooltip={" &amp; IF(BA394&lt;&gt;"","['en']='"&amp; BA394 &amp; "',","")  &amp; IF(AND(BA394&lt;&gt;"",BA394&lt;&gt;BB394), IF(BB394&lt;&gt;"","['de']='"&amp; BB394 &amp; "',",""),"") &amp; "},","")
&amp; "},"
&amp; IF(C394&lt;&gt;"",CONCATENATE(" --",C394," / ",B394,"   [",IF(R394&lt;&gt;"",R394,""),IF(AA394&lt;&gt;"",", "&amp;AA394,""),IF(AG394&lt;&gt;"",", "&amp;AG394,""),IF(AL394&lt;&gt;"",", "&amp;AL394,""),IF(AQ394&lt;&gt;"",", "&amp;AQ394,""),IF(AV394&lt;&gt;"",", "&amp;AV394,""),"]")),""),"")</f>
        <v>}, --Perfected Eye of Nahviintaas / Perfektioniertes Auge von Nahviintaas   [Sunspire, Northern Elsweyr, Northern Elsweyr]</v>
      </c>
    </row>
    <row r="395" spans="1:59" x14ac:dyDescent="0.25">
      <c r="A395" s="5">
        <v>449</v>
      </c>
      <c r="B395" t="s">
        <v>1460</v>
      </c>
      <c r="C395" t="s">
        <v>2643</v>
      </c>
      <c r="D395" s="3">
        <f>A395</f>
        <v>449</v>
      </c>
      <c r="G395" s="8" t="s">
        <v>1481</v>
      </c>
      <c r="I395" t="s">
        <v>92</v>
      </c>
      <c r="J395" t="s">
        <v>91</v>
      </c>
      <c r="K395">
        <v>399</v>
      </c>
      <c r="L395">
        <v>399</v>
      </c>
      <c r="M395">
        <v>399</v>
      </c>
      <c r="O395" s="65" t="s">
        <v>1345</v>
      </c>
      <c r="Q395" s="3">
        <f>IF(AND(G395&lt;&gt;"LIBSETS_SETTYPE_BATTLEGROUND",G395&lt;&gt;"LIBSETS_SETTYPE_SPECIAL"), IF(R395&lt;&gt;"",VLOOKUP(R395,'ESO zone constants'!$D$3:$H$10001,5,FALSE),""),"")</f>
        <v>1121</v>
      </c>
      <c r="R395" t="str">
        <f>IF(AND(O395&lt;&gt;"",NOT(ISERROR(O395))),O395,
IF(AND(P395&lt;&gt;"",ISNUMBER(P395),P395&gt;0,NOT(ISNA(P395))),VLOOKUP(P395,'ESO zone constants'!$A$3:$D$9999,4,FALSE),
IF(AND(K395&lt;&gt;"",K395&gt;0,NOT(ISERROR(K395))),VLOOKUP(K395,'ESO dumped WayshrineInfo'!$K$3:$N$9994,4,FALSE),"")))</f>
        <v>Sunspire</v>
      </c>
      <c r="T395" s="19" t="str">
        <f>IF(AND(S395&lt;&gt;"",NOT(ISERROR(S395))),S395,IF(Q395&lt;&gt;"",IF(NOT(ISERROR(VLOOKUP(Q395,'ESO Dungeon constants'!$D$3:$H$9999,5,FALSE))),VLOOKUP(Q395,'ESO Dungeon constants'!$D$3:$I$9999,6,FALSE),VLOOKUP(Q395,'ESO zone constants'!$H$3:$K$9987,4,FALSE)),""))</f>
        <v>DLC_ELSWEYR</v>
      </c>
      <c r="U395" s="3" t="str">
        <f>IF(T395&lt;&gt;"",VLOOKUP(T395,'LibSets constants'!$B$4:$C$1003,2,FALSE),"")</f>
        <v>Elsweyr</v>
      </c>
      <c r="V395" s="33" t="s">
        <v>3337</v>
      </c>
      <c r="Y395" s="65"/>
      <c r="Z395" s="3">
        <f>IF(AND(G395&lt;&gt;"LIBSETS_SETTYPE_BATTLEGROUND",G395&lt;&gt;"LIBSETS_SETTYPE_SPECIAL"),
IF(AND(Y395&lt;&gt;"",ISNUMBER(Y395),NOT(ISNA(Y395))),Y395,
   IF(AND(L395&lt;&gt;"",ISNUMBER(L395),L395&gt;0,NOT(ISNA(L395))),VLOOKUP(L395,'ESO dumped WayshrineInfo'!$K$3:$L$9994,2,FALSE),"")
),"")</f>
        <v>1086</v>
      </c>
      <c r="AA395" t="str">
        <f>IF(AND(Z395&lt;&gt;"",ISNUMBER(Z395),NOT(ISNA(Z395))),VLOOKUP(Z395,'ESO zone constants'!$A$3:$D$9999,4,FALSE),"")</f>
        <v>Northern Elsweyr</v>
      </c>
      <c r="AC395" s="42"/>
      <c r="AD395" s="42"/>
      <c r="AE395" s="42"/>
      <c r="AF395" s="3">
        <f>IF(AND(G395&lt;&gt;"LIBSETS_SETTYPE_BATTLEGROUND",G395&lt;&gt;"LIBSETS_SETTYPE_SPECIAL"),
IF(AND(AE395&lt;&gt;"",ISNUMBER(AE395),NOT(ISNA(AE395))),AE395,
   IF(AND(M395&lt;&gt;"",ISNUMBER(M395),M395&gt;0,NOT(ISNA(M395))),VLOOKUP(M395,'ESO dumped WayshrineInfo'!$K$3:$L$9994,2,FALSE),"")
),"")</f>
        <v>1086</v>
      </c>
      <c r="AG395" t="str">
        <f>IF(AND(AF395&lt;&gt;"",ISNUMBER(AF395),NOT(ISNA(AF395))),VLOOKUP(AF395,'ESO zone constants'!$A$3:$D$9999,4,FALSE),"")</f>
        <v>Northern Elsweyr</v>
      </c>
      <c r="AH395" s="44"/>
      <c r="AI395" s="42"/>
      <c r="AJ395" s="42"/>
      <c r="AK395" s="3" t="str">
        <f>IF(AND(G395&lt;&gt;"LIBSETS_SETTYPE_BATTLEGROUND",G395&lt;&gt;"LIBSETS_SETTYPE_SPECIAL"),IF(AL395&lt;&gt;"",VLOOKUP(AL395,'ESO zone constants'!$D$3:$H$4953,5,FALSE),""),"")</f>
        <v/>
      </c>
      <c r="AM395" s="44"/>
      <c r="AN395" s="42"/>
      <c r="AO395" s="42"/>
      <c r="AP395" s="3" t="str">
        <f>IF(AND(G395&lt;&gt;"LIBSETS_SETTYPE_BATTLEGROUND",G395&lt;&gt;"LIBSETS_SETTYPE_SPECIAL"),IF(AQ395&lt;&gt;"",VLOOKUP(AQ395,'ESO zone constants'!$D$3:$H$4953,5,FALSE),""),"")</f>
        <v/>
      </c>
      <c r="AR395" s="44"/>
      <c r="AS395" s="42"/>
      <c r="AT395" s="42"/>
      <c r="AU395" s="3" t="str">
        <f>IF(AND(G395&lt;&gt;"LIBSETS_SETTYPE_BATTLEGROUND",G395&lt;&gt;"LIBSETS_SETTYPE_SPECIAL"),IF(AV395&lt;&gt;"",VLOOKUP(AV395,'ESO zone constants'!$D$3:$H$4953,5,FALSE),""),"")</f>
        <v/>
      </c>
      <c r="AW395" s="44"/>
      <c r="AX395" s="42"/>
      <c r="AY395" s="39"/>
      <c r="AZ395" s="83" t="s">
        <v>2667</v>
      </c>
      <c r="BA395" s="83"/>
      <c r="BB395" s="83"/>
      <c r="BC395" s="21" t="str">
        <f>IF(A395="???","--","")&amp;IF(F395&lt;&gt;"Not in the game (anymore)",IF(A395&lt;&gt;"",CONCATENATE("[",A395,"] = {wayshrines={")&amp;IF(K395&lt;&gt;"",CONCATENATE(K395,","),"")&amp;IF(L395&lt;&gt;"",CONCATENATE(L395,","),"")&amp;IF(M395&lt;&gt;"",CONCATENATE(M395,","),"")&amp;CONCATENATE("}")&amp;IF(VALUE(N395)&gt;0,CONCATENATE(", traitsNeeded=",N395),"")&amp;CONCATENATE(", dlcId=",IF(T395&lt;&gt;"",T395,"DLC_BASE_GAME")),""),"")</f>
        <v>[449] = {wayshrines={399,399,399,}, dlcId=DLC_ELSWEYR</v>
      </c>
      <c r="BD395" s="21" t="str">
        <f>IF(F395&lt;&gt;"Not in the game (anymore)",IF(A395&lt;&gt;"",IF(Q395&lt;&gt;"",CONCATENATE(", zoneIds={",Q395),"")&amp;IF(Z395&lt;&gt;"",CONCATENATE(",",Z395),"")&amp;IF(AF395&lt;&gt;"",CONCATENATE(",",AF395),"")&amp;IF(AK395&lt;&gt;"",CONCATENATE(",",AK395),"")&amp;IF(AP395&lt;&gt;"",CONCATENATE(",",AP395),"")&amp;IF(AU395&lt;&gt;"",CONCATENATE(",",AU395),"")&amp;IF(Q395&lt;&gt;"",CONCATENATE("}",""),"")&amp;IF(OR(I395="true",I395="false",I395&lt;&gt;""), CONCATENATE(", veteran=", I395), ""),""),"")</f>
        <v>, zoneIds={1121,1086,1086}, veteran=true</v>
      </c>
      <c r="BE395" s="21" t="str">
        <f>IF(A395&lt;&gt;"",IF(F395&lt;&gt;"Not in the game (anymore)",IF(A395&lt;&gt;"",", setType="&amp;G395,"")&amp;IF(J395="true",", multiTrialSet=true",""),"")
&amp; IF(AND(H395&lt;&gt;"",ISNUMBER(H395)),", undauntedChestId=" &amp; H395,""),"")</f>
        <v>, setType=LIBSETS_SETTYPE_TRIAL</v>
      </c>
      <c r="BF395" s="21" t="str">
        <f>IF(A395&lt;&gt;"",IF(F395&lt;&gt;"Not in the game (anymore)",IF(AZ395&lt;&gt;"",", isProcSetAllowedInPvP="&amp; AZ395,"")
&amp; IF(F395&lt;&gt;"Not in the game (anymore)",
  IF(V395&lt;&gt;"",", dropMechanic={"&amp;V395&amp;IF(AB395&lt;&gt;"",","&amp;AB395,"")&amp;IF(AH395&lt;&gt;"",","&amp;AH395,"")&amp;IF(AM395&lt;&gt;"",","&amp;AM395,"")&amp;IF(AR395&lt;&gt;"",","&amp;AR395,"")&amp;IF(AW395&lt;&gt;"",","&amp;AW395,"")&amp;"}"
     &amp;IF(OR(W395&lt;&gt;"",AC395&lt;&gt;"",AI395&lt;&gt;"",AN395&lt;&gt;"",AS395&lt;&gt;"",AX395&lt;&gt;"",X395&lt;&gt;"",AD395&lt;&gt;"",AJ395&lt;&gt;"",AO395&lt;&gt;"",AT395&lt;&gt;"",AY395&lt;&gt;""),", dropMechanicDropLocationNames={"
        &amp; IF(OR(W395&lt;&gt;"",AC395&lt;&gt;"",AI395&lt;&gt;"",AN395&lt;&gt;"",AS395&lt;&gt;"",AX395&lt;&gt;""),"['en']={"&amp;IF(W395&lt;&gt;"","'"&amp;W395&amp;"',","'',")&amp;IF(AC395&lt;&gt;"","'"&amp;AC395&amp;"',","'',")&amp;IF(AI395&lt;&gt;"","'"&amp;AI395&amp;"',","'',")&amp;IF(AN395&lt;&gt;"","'"&amp;AN395&amp;"',","'',")&amp;IF(AS395&lt;&gt;"","'"&amp;AS395&amp;"',","'',")&amp;IF(AX395&lt;&gt;"","'"&amp;AX395&amp;"',","'',")&amp;"},","")
        &amp; IF(OR(X395&lt;&gt;"",AD395&lt;&gt;"",AJ395&lt;&gt;"",AO395&lt;&gt;"",AT395&lt;&gt;"",AY395&lt;&gt;""),"['de']={"&amp;IF(X395&lt;&gt;"","'"&amp;X395&amp;"',","'',")&amp;IF(AD395&lt;&gt;"","'"&amp;AD395&amp;"',","'',")&amp;IF(AJ395&lt;&gt;"","'"&amp;AJ395&amp;"',","'',")&amp;IF(AO395&lt;&gt;"","'"&amp;AO395&amp;"',","'',")&amp;IF(AT395&lt;&gt;"","'"&amp;AT395&amp;"',","'',")&amp;IF(AY395&lt;&gt;"","'"&amp;AY395&amp;"',","'',")&amp;"},","")
     &amp; "}",""),"")),""),"")</f>
        <v>, dropMechanic={LIBSETS_DROP_MECHANIC_TRIAL_BOSS}</v>
      </c>
      <c r="BG395" s="21" t="str">
        <f>IF(A395&lt;&gt;"",IF(F395&lt;&gt;"Not in the game (anymore)",
IF(OR(BA395&lt;&gt;"",BB395&lt;&gt;""),", addTooltip={" &amp; IF(BA395&lt;&gt;"","['en']='"&amp; BA395 &amp; "',","")  &amp; IF(AND(BA395&lt;&gt;"",BA395&lt;&gt;BB395), IF(BB395&lt;&gt;"","['de']='"&amp; BB395 &amp; "',",""),"") &amp; "},","")
&amp; "},"
&amp; IF(C395&lt;&gt;"",CONCATENATE(" --",C395," / ",B395,"   [",IF(R395&lt;&gt;"",R395,""),IF(AA395&lt;&gt;"",", "&amp;AA395,""),IF(AG395&lt;&gt;"",", "&amp;AG395,""),IF(AL395&lt;&gt;"",", "&amp;AL395,""),IF(AQ395&lt;&gt;"",", "&amp;AQ395,""),IF(AV395&lt;&gt;"",", "&amp;AV395,""),"]")),""),"")</f>
        <v>}, --Perfected False God\'s Devotion / Perfektionierte Ergebenheit zum falschen Gott   [Sunspire, Northern Elsweyr, Northern Elsweyr]</v>
      </c>
    </row>
    <row r="396" spans="1:59" x14ac:dyDescent="0.25">
      <c r="A396" s="5">
        <v>450</v>
      </c>
      <c r="B396" t="s">
        <v>1461</v>
      </c>
      <c r="C396" t="s">
        <v>1354</v>
      </c>
      <c r="D396" s="3">
        <f>A396</f>
        <v>450</v>
      </c>
      <c r="G396" s="8" t="s">
        <v>1481</v>
      </c>
      <c r="I396" t="s">
        <v>92</v>
      </c>
      <c r="J396" t="s">
        <v>91</v>
      </c>
      <c r="K396">
        <v>399</v>
      </c>
      <c r="L396">
        <v>399</v>
      </c>
      <c r="M396">
        <v>399</v>
      </c>
      <c r="O396" s="65" t="s">
        <v>1345</v>
      </c>
      <c r="Q396" s="3">
        <f>IF(AND(G396&lt;&gt;"LIBSETS_SETTYPE_BATTLEGROUND",G396&lt;&gt;"LIBSETS_SETTYPE_SPECIAL"), IF(R396&lt;&gt;"",VLOOKUP(R396,'ESO zone constants'!$D$3:$H$10001,5,FALSE),""),"")</f>
        <v>1121</v>
      </c>
      <c r="R396" t="str">
        <f>IF(AND(O396&lt;&gt;"",NOT(ISERROR(O396))),O396,
IF(AND(P396&lt;&gt;"",ISNUMBER(P396),P396&gt;0,NOT(ISNA(P396))),VLOOKUP(P396,'ESO zone constants'!$A$3:$D$9999,4,FALSE),
IF(AND(K396&lt;&gt;"",K396&gt;0,NOT(ISERROR(K396))),VLOOKUP(K396,'ESO dumped WayshrineInfo'!$K$3:$N$9994,4,FALSE),"")))</f>
        <v>Sunspire</v>
      </c>
      <c r="T396" s="19" t="str">
        <f>IF(AND(S396&lt;&gt;"",NOT(ISERROR(S396))),S396,IF(Q396&lt;&gt;"",IF(NOT(ISERROR(VLOOKUP(Q396,'ESO Dungeon constants'!$D$3:$H$9999,5,FALSE))),VLOOKUP(Q396,'ESO Dungeon constants'!$D$3:$I$9999,6,FALSE),VLOOKUP(Q396,'ESO zone constants'!$H$3:$K$9987,4,FALSE)),""))</f>
        <v>DLC_ELSWEYR</v>
      </c>
      <c r="U396" s="3" t="str">
        <f>IF(T396&lt;&gt;"",VLOOKUP(T396,'LibSets constants'!$B$4:$C$1003,2,FALSE),"")</f>
        <v>Elsweyr</v>
      </c>
      <c r="V396" s="33" t="s">
        <v>3337</v>
      </c>
      <c r="Y396" s="65"/>
      <c r="Z396" s="3">
        <f>IF(AND(G396&lt;&gt;"LIBSETS_SETTYPE_BATTLEGROUND",G396&lt;&gt;"LIBSETS_SETTYPE_SPECIAL"),
IF(AND(Y396&lt;&gt;"",ISNUMBER(Y396),NOT(ISNA(Y396))),Y396,
   IF(AND(L396&lt;&gt;"",ISNUMBER(L396),L396&gt;0,NOT(ISNA(L396))),VLOOKUP(L396,'ESO dumped WayshrineInfo'!$K$3:$L$9994,2,FALSE),"")
),"")</f>
        <v>1086</v>
      </c>
      <c r="AA396" t="str">
        <f>IF(AND(Z396&lt;&gt;"",ISNUMBER(Z396),NOT(ISNA(Z396))),VLOOKUP(Z396,'ESO zone constants'!$A$3:$D$9999,4,FALSE),"")</f>
        <v>Northern Elsweyr</v>
      </c>
      <c r="AC396" s="42"/>
      <c r="AD396" s="42"/>
      <c r="AE396" s="42"/>
      <c r="AF396" s="3">
        <f>IF(AND(G396&lt;&gt;"LIBSETS_SETTYPE_BATTLEGROUND",G396&lt;&gt;"LIBSETS_SETTYPE_SPECIAL"),
IF(AND(AE396&lt;&gt;"",ISNUMBER(AE396),NOT(ISNA(AE396))),AE396,
   IF(AND(M396&lt;&gt;"",ISNUMBER(M396),M396&gt;0,NOT(ISNA(M396))),VLOOKUP(M396,'ESO dumped WayshrineInfo'!$K$3:$L$9994,2,FALSE),"")
),"")</f>
        <v>1086</v>
      </c>
      <c r="AG396" t="str">
        <f>IF(AND(AF396&lt;&gt;"",ISNUMBER(AF396),NOT(ISNA(AF396))),VLOOKUP(AF396,'ESO zone constants'!$A$3:$D$9999,4,FALSE),"")</f>
        <v>Northern Elsweyr</v>
      </c>
      <c r="AH396" s="44"/>
      <c r="AI396" s="42"/>
      <c r="AJ396" s="42"/>
      <c r="AK396" s="3" t="str">
        <f>IF(AND(G396&lt;&gt;"LIBSETS_SETTYPE_BATTLEGROUND",G396&lt;&gt;"LIBSETS_SETTYPE_SPECIAL"),IF(AL396&lt;&gt;"",VLOOKUP(AL396,'ESO zone constants'!$D$3:$H$4953,5,FALSE),""),"")</f>
        <v/>
      </c>
      <c r="AM396" s="44"/>
      <c r="AN396" s="42"/>
      <c r="AO396" s="42"/>
      <c r="AP396" s="3" t="str">
        <f>IF(AND(G396&lt;&gt;"LIBSETS_SETTYPE_BATTLEGROUND",G396&lt;&gt;"LIBSETS_SETTYPE_SPECIAL"),IF(AQ396&lt;&gt;"",VLOOKUP(AQ396,'ESO zone constants'!$D$3:$H$4953,5,FALSE),""),"")</f>
        <v/>
      </c>
      <c r="AR396" s="44"/>
      <c r="AS396" s="42"/>
      <c r="AT396" s="42"/>
      <c r="AU396" s="3" t="str">
        <f>IF(AND(G396&lt;&gt;"LIBSETS_SETTYPE_BATTLEGROUND",G396&lt;&gt;"LIBSETS_SETTYPE_SPECIAL"),IF(AV396&lt;&gt;"",VLOOKUP(AV396,'ESO zone constants'!$D$3:$H$4953,5,FALSE),""),"")</f>
        <v/>
      </c>
      <c r="AW396" s="44"/>
      <c r="AX396" s="42"/>
      <c r="AY396" s="39"/>
      <c r="AZ396" s="83" t="s">
        <v>2667</v>
      </c>
      <c r="BA396" s="83"/>
      <c r="BB396" s="83"/>
      <c r="BC396" s="21" t="str">
        <f>IF(A396="???","--","")&amp;IF(F396&lt;&gt;"Not in the game (anymore)",IF(A396&lt;&gt;"",CONCATENATE("[",A396,"] = {wayshrines={")&amp;IF(K396&lt;&gt;"",CONCATENATE(K396,","),"")&amp;IF(L396&lt;&gt;"",CONCATENATE(L396,","),"")&amp;IF(M396&lt;&gt;"",CONCATENATE(M396,","),"")&amp;CONCATENATE("}")&amp;IF(VALUE(N396)&gt;0,CONCATENATE(", traitsNeeded=",N396),"")&amp;CONCATENATE(", dlcId=",IF(T396&lt;&gt;"",T396,"DLC_BASE_GAME")),""),"")</f>
        <v>[450] = {wayshrines={399,399,399,}, dlcId=DLC_ELSWEYR</v>
      </c>
      <c r="BD396" s="21" t="str">
        <f>IF(F396&lt;&gt;"Not in the game (anymore)",IF(A396&lt;&gt;"",IF(Q396&lt;&gt;"",CONCATENATE(", zoneIds={",Q396),"")&amp;IF(Z396&lt;&gt;"",CONCATENATE(",",Z396),"")&amp;IF(AF396&lt;&gt;"",CONCATENATE(",",AF396),"")&amp;IF(AK396&lt;&gt;"",CONCATENATE(",",AK396),"")&amp;IF(AP396&lt;&gt;"",CONCATENATE(",",AP396),"")&amp;IF(AU396&lt;&gt;"",CONCATENATE(",",AU396),"")&amp;IF(Q396&lt;&gt;"",CONCATENATE("}",""),"")&amp;IF(OR(I396="true",I396="false",I396&lt;&gt;""), CONCATENATE(", veteran=", I396), ""),""),"")</f>
        <v>, zoneIds={1121,1086,1086}, veteran=true</v>
      </c>
      <c r="BE396" s="21" t="str">
        <f>IF(A396&lt;&gt;"",IF(F396&lt;&gt;"Not in the game (anymore)",IF(A396&lt;&gt;"",", setType="&amp;G396,"")&amp;IF(J396="true",", multiTrialSet=true",""),"")
&amp; IF(AND(H396&lt;&gt;"",ISNUMBER(H396)),", undauntedChestId=" &amp; H396,""),"")</f>
        <v>, setType=LIBSETS_SETTYPE_TRIAL</v>
      </c>
      <c r="BF396" s="21" t="str">
        <f>IF(A396&lt;&gt;"",IF(F396&lt;&gt;"Not in the game (anymore)",IF(AZ396&lt;&gt;"",", isProcSetAllowedInPvP="&amp; AZ396,"")
&amp; IF(F396&lt;&gt;"Not in the game (anymore)",
  IF(V396&lt;&gt;"",", dropMechanic={"&amp;V396&amp;IF(AB396&lt;&gt;"",","&amp;AB396,"")&amp;IF(AH396&lt;&gt;"",","&amp;AH396,"")&amp;IF(AM396&lt;&gt;"",","&amp;AM396,"")&amp;IF(AR396&lt;&gt;"",","&amp;AR396,"")&amp;IF(AW396&lt;&gt;"",","&amp;AW396,"")&amp;"}"
     &amp;IF(OR(W396&lt;&gt;"",AC396&lt;&gt;"",AI396&lt;&gt;"",AN396&lt;&gt;"",AS396&lt;&gt;"",AX396&lt;&gt;"",X396&lt;&gt;"",AD396&lt;&gt;"",AJ396&lt;&gt;"",AO396&lt;&gt;"",AT396&lt;&gt;"",AY396&lt;&gt;""),", dropMechanicDropLocationNames={"
        &amp; IF(OR(W396&lt;&gt;"",AC396&lt;&gt;"",AI396&lt;&gt;"",AN396&lt;&gt;"",AS396&lt;&gt;"",AX396&lt;&gt;""),"['en']={"&amp;IF(W396&lt;&gt;"","'"&amp;W396&amp;"',","'',")&amp;IF(AC396&lt;&gt;"","'"&amp;AC396&amp;"',","'',")&amp;IF(AI396&lt;&gt;"","'"&amp;AI396&amp;"',","'',")&amp;IF(AN396&lt;&gt;"","'"&amp;AN396&amp;"',","'',")&amp;IF(AS396&lt;&gt;"","'"&amp;AS396&amp;"',","'',")&amp;IF(AX396&lt;&gt;"","'"&amp;AX396&amp;"',","'',")&amp;"},","")
        &amp; IF(OR(X396&lt;&gt;"",AD396&lt;&gt;"",AJ396&lt;&gt;"",AO396&lt;&gt;"",AT396&lt;&gt;"",AY396&lt;&gt;""),"['de']={"&amp;IF(X396&lt;&gt;"","'"&amp;X396&amp;"',","'',")&amp;IF(AD396&lt;&gt;"","'"&amp;AD396&amp;"',","'',")&amp;IF(AJ396&lt;&gt;"","'"&amp;AJ396&amp;"',","'',")&amp;IF(AO396&lt;&gt;"","'"&amp;AO396&amp;"',","'',")&amp;IF(AT396&lt;&gt;"","'"&amp;AT396&amp;"',","'',")&amp;IF(AY396&lt;&gt;"","'"&amp;AY396&amp;"',","'',")&amp;"},","")
     &amp; "}",""),"")),""),"")</f>
        <v>, dropMechanic={LIBSETS_DROP_MECHANIC_TRIAL_BOSS}</v>
      </c>
      <c r="BG396" s="21" t="str">
        <f>IF(A396&lt;&gt;"",IF(F396&lt;&gt;"Not in the game (anymore)",
IF(OR(BA396&lt;&gt;"",BB396&lt;&gt;""),", addTooltip={" &amp; IF(BA396&lt;&gt;"","['en']='"&amp; BA396 &amp; "',","")  &amp; IF(AND(BA396&lt;&gt;"",BA396&lt;&gt;BB396), IF(BB396&lt;&gt;"","['de']='"&amp; BB396 &amp; "',",""),"") &amp; "},","")
&amp; "},"
&amp; IF(C396&lt;&gt;"",CONCATENATE(" --",C396," / ",B396,"   [",IF(R396&lt;&gt;"",R396,""),IF(AA396&lt;&gt;"",", "&amp;AA396,""),IF(AG396&lt;&gt;"",", "&amp;AG396,""),IF(AL396&lt;&gt;"",", "&amp;AL396,""),IF(AQ396&lt;&gt;"",", "&amp;AQ396,""),IF(AV396&lt;&gt;"",", "&amp;AV396,""),"]")),""),"")</f>
        <v>}, --Perfected Tooth of Lokkestiiz / Perfektionierter Zahn von Lokkestiiz   [Sunspire, Northern Elsweyr, Northern Elsweyr]</v>
      </c>
    </row>
    <row r="397" spans="1:59" x14ac:dyDescent="0.25">
      <c r="A397" s="5">
        <v>451</v>
      </c>
      <c r="B397" t="s">
        <v>1459</v>
      </c>
      <c r="C397" t="s">
        <v>1355</v>
      </c>
      <c r="D397" s="3">
        <f>A397</f>
        <v>451</v>
      </c>
      <c r="G397" s="8" t="s">
        <v>1481</v>
      </c>
      <c r="I397" t="s">
        <v>92</v>
      </c>
      <c r="J397" t="s">
        <v>91</v>
      </c>
      <c r="K397">
        <v>399</v>
      </c>
      <c r="L397">
        <v>399</v>
      </c>
      <c r="M397">
        <v>399</v>
      </c>
      <c r="O397" s="65" t="s">
        <v>1345</v>
      </c>
      <c r="Q397" s="3">
        <f>IF(AND(G397&lt;&gt;"LIBSETS_SETTYPE_BATTLEGROUND",G397&lt;&gt;"LIBSETS_SETTYPE_SPECIAL"), IF(R397&lt;&gt;"",VLOOKUP(R397,'ESO zone constants'!$D$3:$H$10001,5,FALSE),""),"")</f>
        <v>1121</v>
      </c>
      <c r="R397" t="str">
        <f>IF(AND(O397&lt;&gt;"",NOT(ISERROR(O397))),O397,
IF(AND(P397&lt;&gt;"",ISNUMBER(P397),P397&gt;0,NOT(ISNA(P397))),VLOOKUP(P397,'ESO zone constants'!$A$3:$D$9999,4,FALSE),
IF(AND(K397&lt;&gt;"",K397&gt;0,NOT(ISERROR(K397))),VLOOKUP(K397,'ESO dumped WayshrineInfo'!$K$3:$N$9994,4,FALSE),"")))</f>
        <v>Sunspire</v>
      </c>
      <c r="T397" s="19" t="str">
        <f>IF(AND(S397&lt;&gt;"",NOT(ISERROR(S397))),S397,IF(Q397&lt;&gt;"",IF(NOT(ISERROR(VLOOKUP(Q397,'ESO Dungeon constants'!$D$3:$H$9999,5,FALSE))),VLOOKUP(Q397,'ESO Dungeon constants'!$D$3:$I$9999,6,FALSE),VLOOKUP(Q397,'ESO zone constants'!$H$3:$K$9987,4,FALSE)),""))</f>
        <v>DLC_ELSWEYR</v>
      </c>
      <c r="U397" s="3" t="str">
        <f>IF(T397&lt;&gt;"",VLOOKUP(T397,'LibSets constants'!$B$4:$C$1003,2,FALSE),"")</f>
        <v>Elsweyr</v>
      </c>
      <c r="V397" s="33" t="s">
        <v>3337</v>
      </c>
      <c r="Y397" s="65"/>
      <c r="Z397" s="3">
        <f>IF(AND(G397&lt;&gt;"LIBSETS_SETTYPE_BATTLEGROUND",G397&lt;&gt;"LIBSETS_SETTYPE_SPECIAL"),
IF(AND(Y397&lt;&gt;"",ISNUMBER(Y397),NOT(ISNA(Y397))),Y397,
   IF(AND(L397&lt;&gt;"",ISNUMBER(L397),L397&gt;0,NOT(ISNA(L397))),VLOOKUP(L397,'ESO dumped WayshrineInfo'!$K$3:$L$9994,2,FALSE),"")
),"")</f>
        <v>1086</v>
      </c>
      <c r="AA397" t="str">
        <f>IF(AND(Z397&lt;&gt;"",ISNUMBER(Z397),NOT(ISNA(Z397))),VLOOKUP(Z397,'ESO zone constants'!$A$3:$D$9999,4,FALSE),"")</f>
        <v>Northern Elsweyr</v>
      </c>
      <c r="AC397" s="42"/>
      <c r="AD397" s="42"/>
      <c r="AE397" s="42"/>
      <c r="AF397" s="3">
        <f>IF(AND(G397&lt;&gt;"LIBSETS_SETTYPE_BATTLEGROUND",G397&lt;&gt;"LIBSETS_SETTYPE_SPECIAL"),
IF(AND(AE397&lt;&gt;"",ISNUMBER(AE397),NOT(ISNA(AE397))),AE397,
   IF(AND(M397&lt;&gt;"",ISNUMBER(M397),M397&gt;0,NOT(ISNA(M397))),VLOOKUP(M397,'ESO dumped WayshrineInfo'!$K$3:$L$9994,2,FALSE),"")
),"")</f>
        <v>1086</v>
      </c>
      <c r="AG397" t="str">
        <f>IF(AND(AF397&lt;&gt;"",ISNUMBER(AF397),NOT(ISNA(AF397))),VLOOKUP(AF397,'ESO zone constants'!$A$3:$D$9999,4,FALSE),"")</f>
        <v>Northern Elsweyr</v>
      </c>
      <c r="AH397" s="44"/>
      <c r="AI397" s="42"/>
      <c r="AJ397" s="42"/>
      <c r="AK397" s="3" t="str">
        <f>IF(AND(G397&lt;&gt;"LIBSETS_SETTYPE_BATTLEGROUND",G397&lt;&gt;"LIBSETS_SETTYPE_SPECIAL"),IF(AL397&lt;&gt;"",VLOOKUP(AL397,'ESO zone constants'!$D$3:$H$4953,5,FALSE),""),"")</f>
        <v/>
      </c>
      <c r="AM397" s="44"/>
      <c r="AN397" s="42"/>
      <c r="AO397" s="42"/>
      <c r="AP397" s="3" t="str">
        <f>IF(AND(G397&lt;&gt;"LIBSETS_SETTYPE_BATTLEGROUND",G397&lt;&gt;"LIBSETS_SETTYPE_SPECIAL"),IF(AQ397&lt;&gt;"",VLOOKUP(AQ397,'ESO zone constants'!$D$3:$H$4953,5,FALSE),""),"")</f>
        <v/>
      </c>
      <c r="AR397" s="44"/>
      <c r="AS397" s="42"/>
      <c r="AT397" s="42"/>
      <c r="AU397" s="3" t="str">
        <f>IF(AND(G397&lt;&gt;"LIBSETS_SETTYPE_BATTLEGROUND",G397&lt;&gt;"LIBSETS_SETTYPE_SPECIAL"),IF(AV397&lt;&gt;"",VLOOKUP(AV397,'ESO zone constants'!$D$3:$H$4953,5,FALSE),""),"")</f>
        <v/>
      </c>
      <c r="AW397" s="44"/>
      <c r="AX397" s="42"/>
      <c r="AY397" s="39"/>
      <c r="AZ397" s="83" t="s">
        <v>2667</v>
      </c>
      <c r="BA397" s="83"/>
      <c r="BB397" s="83"/>
      <c r="BC397" s="21" t="str">
        <f>IF(A397="???","--","")&amp;IF(F397&lt;&gt;"Not in the game (anymore)",IF(A397&lt;&gt;"",CONCATENATE("[",A397,"] = {wayshrines={")&amp;IF(K397&lt;&gt;"",CONCATENATE(K397,","),"")&amp;IF(L397&lt;&gt;"",CONCATENATE(L397,","),"")&amp;IF(M397&lt;&gt;"",CONCATENATE(M397,","),"")&amp;CONCATENATE("}")&amp;IF(VALUE(N397)&gt;0,CONCATENATE(", traitsNeeded=",N397),"")&amp;CONCATENATE(", dlcId=",IF(T397&lt;&gt;"",T397,"DLC_BASE_GAME")),""),"")</f>
        <v>[451] = {wayshrines={399,399,399,}, dlcId=DLC_ELSWEYR</v>
      </c>
      <c r="BD397" s="21" t="str">
        <f>IF(F397&lt;&gt;"Not in the game (anymore)",IF(A397&lt;&gt;"",IF(Q397&lt;&gt;"",CONCATENATE(", zoneIds={",Q397),"")&amp;IF(Z397&lt;&gt;"",CONCATENATE(",",Z397),"")&amp;IF(AF397&lt;&gt;"",CONCATENATE(",",AF397),"")&amp;IF(AK397&lt;&gt;"",CONCATENATE(",",AK397),"")&amp;IF(AP397&lt;&gt;"",CONCATENATE(",",AP397),"")&amp;IF(AU397&lt;&gt;"",CONCATENATE(",",AU397),"")&amp;IF(Q397&lt;&gt;"",CONCATENATE("}",""),"")&amp;IF(OR(I397="true",I397="false",I397&lt;&gt;""), CONCATENATE(", veteran=", I397), ""),""),"")</f>
        <v>, zoneIds={1121,1086,1086}, veteran=true</v>
      </c>
      <c r="BE397" s="21" t="str">
        <f>IF(A397&lt;&gt;"",IF(F397&lt;&gt;"Not in the game (anymore)",IF(A397&lt;&gt;"",", setType="&amp;G397,"")&amp;IF(J397="true",", multiTrialSet=true",""),"")
&amp; IF(AND(H397&lt;&gt;"",ISNUMBER(H397)),", undauntedChestId=" &amp; H397,""),"")</f>
        <v>, setType=LIBSETS_SETTYPE_TRIAL</v>
      </c>
      <c r="BF397" s="21" t="str">
        <f>IF(A397&lt;&gt;"",IF(F397&lt;&gt;"Not in the game (anymore)",IF(AZ397&lt;&gt;"",", isProcSetAllowedInPvP="&amp; AZ397,"")
&amp; IF(F397&lt;&gt;"Not in the game (anymore)",
  IF(V397&lt;&gt;"",", dropMechanic={"&amp;V397&amp;IF(AB397&lt;&gt;"",","&amp;AB397,"")&amp;IF(AH397&lt;&gt;"",","&amp;AH397,"")&amp;IF(AM397&lt;&gt;"",","&amp;AM397,"")&amp;IF(AR397&lt;&gt;"",","&amp;AR397,"")&amp;IF(AW397&lt;&gt;"",","&amp;AW397,"")&amp;"}"
     &amp;IF(OR(W397&lt;&gt;"",AC397&lt;&gt;"",AI397&lt;&gt;"",AN397&lt;&gt;"",AS397&lt;&gt;"",AX397&lt;&gt;"",X397&lt;&gt;"",AD397&lt;&gt;"",AJ397&lt;&gt;"",AO397&lt;&gt;"",AT397&lt;&gt;"",AY397&lt;&gt;""),", dropMechanicDropLocationNames={"
        &amp; IF(OR(W397&lt;&gt;"",AC397&lt;&gt;"",AI397&lt;&gt;"",AN397&lt;&gt;"",AS397&lt;&gt;"",AX397&lt;&gt;""),"['en']={"&amp;IF(W397&lt;&gt;"","'"&amp;W397&amp;"',","'',")&amp;IF(AC397&lt;&gt;"","'"&amp;AC397&amp;"',","'',")&amp;IF(AI397&lt;&gt;"","'"&amp;AI397&amp;"',","'',")&amp;IF(AN397&lt;&gt;"","'"&amp;AN397&amp;"',","'',")&amp;IF(AS397&lt;&gt;"","'"&amp;AS397&amp;"',","'',")&amp;IF(AX397&lt;&gt;"","'"&amp;AX397&amp;"',","'',")&amp;"},","")
        &amp; IF(OR(X397&lt;&gt;"",AD397&lt;&gt;"",AJ397&lt;&gt;"",AO397&lt;&gt;"",AT397&lt;&gt;"",AY397&lt;&gt;""),"['de']={"&amp;IF(X397&lt;&gt;"","'"&amp;X397&amp;"',","'',")&amp;IF(AD397&lt;&gt;"","'"&amp;AD397&amp;"',","'',")&amp;IF(AJ397&lt;&gt;"","'"&amp;AJ397&amp;"',","'',")&amp;IF(AO397&lt;&gt;"","'"&amp;AO397&amp;"',","'',")&amp;IF(AT397&lt;&gt;"","'"&amp;AT397&amp;"',","'',")&amp;IF(AY397&lt;&gt;"","'"&amp;AY397&amp;"',","'',")&amp;"},","")
     &amp; "}",""),"")),""),"")</f>
        <v>, dropMechanic={LIBSETS_DROP_MECHANIC_TRIAL_BOSS}</v>
      </c>
      <c r="BG397" s="21" t="str">
        <f>IF(A397&lt;&gt;"",IF(F397&lt;&gt;"Not in the game (anymore)",
IF(OR(BA397&lt;&gt;"",BB397&lt;&gt;""),", addTooltip={" &amp; IF(BA397&lt;&gt;"","['en']='"&amp; BA397 &amp; "',","")  &amp; IF(AND(BA397&lt;&gt;"",BA397&lt;&gt;BB397), IF(BB397&lt;&gt;"","['de']='"&amp; BB397 &amp; "',",""),"") &amp; "},","")
&amp; "},"
&amp; IF(C397&lt;&gt;"",CONCATENATE(" --",C397," / ",B397,"   [",IF(R397&lt;&gt;"",R397,""),IF(AA397&lt;&gt;"",", "&amp;AA397,""),IF(AG397&lt;&gt;"",", "&amp;AG397,""),IF(AL397&lt;&gt;"",", "&amp;AL397,""),IF(AQ397&lt;&gt;"",", "&amp;AQ397,""),IF(AV397&lt;&gt;"",", "&amp;AV397,""),"]")),""),"")</f>
        <v>}, --Perfected Claw of Yolnakhriin / Perfektionierte Kralle von Yolnahkriin   [Sunspire, Northern Elsweyr, Northern Elsweyr]</v>
      </c>
    </row>
    <row r="398" spans="1:59" x14ac:dyDescent="0.25">
      <c r="A398" s="5">
        <v>452</v>
      </c>
      <c r="B398" t="s">
        <v>1502</v>
      </c>
      <c r="C398" t="s">
        <v>1501</v>
      </c>
      <c r="D398" s="3">
        <f>A398</f>
        <v>452</v>
      </c>
      <c r="G398" s="3" t="s">
        <v>1477</v>
      </c>
      <c r="I398" t="s">
        <v>91</v>
      </c>
      <c r="J398" t="s">
        <v>91</v>
      </c>
      <c r="K398">
        <v>391</v>
      </c>
      <c r="L398">
        <v>391</v>
      </c>
      <c r="M398">
        <v>391</v>
      </c>
      <c r="O398" s="65" t="s">
        <v>1486</v>
      </c>
      <c r="Q398" s="3">
        <f>IF(AND(G398&lt;&gt;"LIBSETS_SETTYPE_BATTLEGROUND",G398&lt;&gt;"LIBSETS_SETTYPE_SPECIAL"), IF(R398&lt;&gt;"",VLOOKUP(R398,'ESO zone constants'!$D$3:$H$10001,5,FALSE),""),"")</f>
        <v>1122</v>
      </c>
      <c r="R398" t="str">
        <f>IF(AND(O398&lt;&gt;"",NOT(ISERROR(O398))),O398,
IF(AND(P398&lt;&gt;"",ISNUMBER(P398),P398&gt;0,NOT(ISNA(P398))),VLOOKUP(P398,'ESO zone constants'!$A$3:$D$9999,4,FALSE),
IF(AND(K398&lt;&gt;"",K398&gt;0,NOT(ISERROR(K398))),VLOOKUP(K398,'ESO dumped WayshrineInfo'!$K$3:$N$9994,4,FALSE),"")))</f>
        <v>Moongrave Fane</v>
      </c>
      <c r="T398" s="19" t="str">
        <f>IF(AND(S398&lt;&gt;"",NOT(ISERROR(S398))),S398,IF(Q398&lt;&gt;"",IF(NOT(ISERROR(VLOOKUP(Q398,'ESO Dungeon constants'!$D$3:$H$9999,5,FALSE))),VLOOKUP(Q398,'ESO Dungeon constants'!$D$3:$I$9999,6,FALSE),VLOOKUP(Q398,'ESO zone constants'!$H$3:$K$9987,4,FALSE)),""))</f>
        <v>DLC_SCALEBREAKER</v>
      </c>
      <c r="U398" s="3" t="str">
        <f>IF(T398&lt;&gt;"",VLOOKUP(T398,'LibSets constants'!$B$4:$C$1003,2,FALSE),"")</f>
        <v>Scalebraker</v>
      </c>
      <c r="V398" s="33" t="s">
        <v>3356</v>
      </c>
      <c r="Y398" s="65"/>
      <c r="Z398" s="3">
        <f>IF(AND(G398&lt;&gt;"LIBSETS_SETTYPE_BATTLEGROUND",G398&lt;&gt;"LIBSETS_SETTYPE_SPECIAL"),
IF(AND(Y398&lt;&gt;"",ISNUMBER(Y398),NOT(ISNA(Y398))),Y398,
   IF(AND(L398&lt;&gt;"",ISNUMBER(L398),L398&gt;0,NOT(ISNA(L398))),VLOOKUP(L398,'ESO dumped WayshrineInfo'!$K$3:$L$9994,2,FALSE),"")
),"")</f>
        <v>1086</v>
      </c>
      <c r="AA398" t="str">
        <f>IF(AND(Z398&lt;&gt;"",ISNUMBER(Z398),NOT(ISNA(Z398))),VLOOKUP(Z398,'ESO zone constants'!$A$3:$D$9999,4,FALSE),"")</f>
        <v>Northern Elsweyr</v>
      </c>
      <c r="AB398" s="33" t="s">
        <v>3356</v>
      </c>
      <c r="AC398" s="40"/>
      <c r="AD398" s="40"/>
      <c r="AE398" s="40"/>
      <c r="AF398" s="3">
        <f>IF(AND(G398&lt;&gt;"LIBSETS_SETTYPE_BATTLEGROUND",G398&lt;&gt;"LIBSETS_SETTYPE_SPECIAL"),
IF(AND(AE398&lt;&gt;"",ISNUMBER(AE398),NOT(ISNA(AE398))),AE398,
   IF(AND(M398&lt;&gt;"",ISNUMBER(M398),M398&gt;0,NOT(ISNA(M398))),VLOOKUP(M398,'ESO dumped WayshrineInfo'!$K$3:$L$9994,2,FALSE),"")
),"")</f>
        <v>1086</v>
      </c>
      <c r="AG398" t="str">
        <f>IF(AND(AF398&lt;&gt;"",ISNUMBER(AF398),NOT(ISNA(AF398))),VLOOKUP(AF398,'ESO zone constants'!$A$3:$D$9999,4,FALSE),"")</f>
        <v>Northern Elsweyr</v>
      </c>
      <c r="AH398" s="44"/>
      <c r="AI398" s="40"/>
      <c r="AJ398" s="40"/>
      <c r="AK398" s="3" t="str">
        <f>IF(AND(G398&lt;&gt;"LIBSETS_SETTYPE_BATTLEGROUND",G398&lt;&gt;"LIBSETS_SETTYPE_SPECIAL"),IF(AL398&lt;&gt;"",VLOOKUP(AL398,'ESO zone constants'!$D$3:$H$4953,5,FALSE),""),"")</f>
        <v/>
      </c>
      <c r="AM398" s="44"/>
      <c r="AN398" s="40"/>
      <c r="AO398" s="40"/>
      <c r="AP398" s="3" t="str">
        <f>IF(AND(G398&lt;&gt;"LIBSETS_SETTYPE_BATTLEGROUND",G398&lt;&gt;"LIBSETS_SETTYPE_SPECIAL"),IF(AQ398&lt;&gt;"",VLOOKUP(AQ398,'ESO zone constants'!$D$3:$H$4953,5,FALSE),""),"")</f>
        <v/>
      </c>
      <c r="AR398" s="44"/>
      <c r="AS398" s="40"/>
      <c r="AT398" s="40"/>
      <c r="AU398" s="3" t="str">
        <f>IF(AND(G398&lt;&gt;"LIBSETS_SETTYPE_BATTLEGROUND",G398&lt;&gt;"LIBSETS_SETTYPE_SPECIAL"),IF(AV398&lt;&gt;"",VLOOKUP(AV398,'ESO zone constants'!$D$3:$H$4953,5,FALSE),""),"")</f>
        <v/>
      </c>
      <c r="AW398" s="44"/>
      <c r="AX398" s="40"/>
      <c r="AY398" s="43"/>
      <c r="AZ398" s="83" t="s">
        <v>2667</v>
      </c>
      <c r="BA398" s="83"/>
      <c r="BB398" s="83"/>
      <c r="BC398" s="21" t="str">
        <f>IF(A398="???","--","")&amp;IF(F398&lt;&gt;"Not in the game (anymore)",IF(A398&lt;&gt;"",CONCATENATE("[",A398,"] = {wayshrines={")&amp;IF(K398&lt;&gt;"",CONCATENATE(K398,","),"")&amp;IF(L398&lt;&gt;"",CONCATENATE(L398,","),"")&amp;IF(M398&lt;&gt;"",CONCATENATE(M398,","),"")&amp;CONCATENATE("}")&amp;IF(VALUE(N398)&gt;0,CONCATENATE(", traitsNeeded=",N398),"")&amp;CONCATENATE(", dlcId=",IF(T398&lt;&gt;"",T398,"DLC_BASE_GAME")),""),"")</f>
        <v>[452] = {wayshrines={391,391,391,}, dlcId=DLC_SCALEBREAKER</v>
      </c>
      <c r="BD398" s="21" t="str">
        <f>IF(F398&lt;&gt;"Not in the game (anymore)",IF(A398&lt;&gt;"",IF(Q398&lt;&gt;"",CONCATENATE(", zoneIds={",Q398),"")&amp;IF(Z398&lt;&gt;"",CONCATENATE(",",Z398),"")&amp;IF(AF398&lt;&gt;"",CONCATENATE(",",AF398),"")&amp;IF(AK398&lt;&gt;"",CONCATENATE(",",AK398),"")&amp;IF(AP398&lt;&gt;"",CONCATENATE(",",AP398),"")&amp;IF(AU398&lt;&gt;"",CONCATENATE(",",AU398),"")&amp;IF(Q398&lt;&gt;"",CONCATENATE("}",""),"")&amp;IF(OR(I398="true",I398="false",I398&lt;&gt;""), CONCATENATE(", veteran=", I398), ""),""),"")</f>
        <v>, zoneIds={1122,1086,1086}, veteran=false</v>
      </c>
      <c r="BE398" s="21" t="str">
        <f>IF(A398&lt;&gt;"",IF(F398&lt;&gt;"Not in the game (anymore)",IF(A398&lt;&gt;"",", setType="&amp;G398,"")&amp;IF(J398="true",", multiTrialSet=true",""),"")
&amp; IF(AND(H398&lt;&gt;"",ISNUMBER(H398)),", undauntedChestId=" &amp; H398,""),"")</f>
        <v>, setType=LIBSETS_SETTYPE_DUNGEON</v>
      </c>
      <c r="BF398" s="21" t="str">
        <f>IF(A398&lt;&gt;"",IF(F398&lt;&gt;"Not in the game (anymore)",IF(AZ398&lt;&gt;"",", isProcSetAllowedInPvP="&amp; AZ398,"")
&amp; IF(F398&lt;&gt;"Not in the game (anymore)",
  IF(V398&lt;&gt;"",", dropMechanic={"&amp;V398&amp;IF(AB398&lt;&gt;"",","&amp;AB398,"")&amp;IF(AH398&lt;&gt;"",","&amp;AH398,"")&amp;IF(AM398&lt;&gt;"",","&amp;AM398,"")&amp;IF(AR398&lt;&gt;"",","&amp;AR398,"")&amp;IF(AW398&lt;&gt;"",","&amp;AW398,"")&amp;"}"
     &amp;IF(OR(W398&lt;&gt;"",AC398&lt;&gt;"",AI398&lt;&gt;"",AN398&lt;&gt;"",AS398&lt;&gt;"",AX398&lt;&gt;"",X398&lt;&gt;"",AD398&lt;&gt;"",AJ398&lt;&gt;"",AO398&lt;&gt;"",AT398&lt;&gt;"",AY398&lt;&gt;""),", dropMechanicDropLocationNames={"
        &amp; IF(OR(W398&lt;&gt;"",AC398&lt;&gt;"",AI398&lt;&gt;"",AN398&lt;&gt;"",AS398&lt;&gt;"",AX398&lt;&gt;""),"['en']={"&amp;IF(W398&lt;&gt;"","'"&amp;W398&amp;"',","'',")&amp;IF(AC398&lt;&gt;"","'"&amp;AC398&amp;"',","'',")&amp;IF(AI398&lt;&gt;"","'"&amp;AI398&amp;"',","'',")&amp;IF(AN398&lt;&gt;"","'"&amp;AN398&amp;"',","'',")&amp;IF(AS398&lt;&gt;"","'"&amp;AS398&amp;"',","'',")&amp;IF(AX398&lt;&gt;"","'"&amp;AX398&amp;"',","'',")&amp;"},","")
        &amp; IF(OR(X398&lt;&gt;"",AD398&lt;&gt;"",AJ398&lt;&gt;"",AO398&lt;&gt;"",AT398&lt;&gt;"",AY398&lt;&gt;""),"['de']={"&amp;IF(X398&lt;&gt;"","'"&amp;X398&amp;"',","'',")&amp;IF(AD398&lt;&gt;"","'"&amp;AD398&amp;"',","'',")&amp;IF(AJ398&lt;&gt;"","'"&amp;AJ398&amp;"',","'',")&amp;IF(AO398&lt;&gt;"","'"&amp;AO398&amp;"',","'',")&amp;IF(AT398&lt;&gt;"","'"&amp;AT398&amp;"',","'',")&amp;IF(AY398&lt;&gt;"","'"&amp;AY398&amp;"',","'',")&amp;"},","")
     &amp; "}",""),"")),""),"")</f>
        <v>, dropMechanic={LIBSETS_DROP_MECHANIC_GROUP_DUNGEON_BOSS,LIBSETS_DROP_MECHANIC_GROUP_DUNGEON_BOSS}</v>
      </c>
      <c r="BG398" s="21" t="str">
        <f>IF(A398&lt;&gt;"",IF(F398&lt;&gt;"Not in the game (anymore)",
IF(OR(BA398&lt;&gt;"",BB398&lt;&gt;""),", addTooltip={" &amp; IF(BA398&lt;&gt;"","['en']='"&amp; BA398 &amp; "',","")  &amp; IF(AND(BA398&lt;&gt;"",BA398&lt;&gt;BB398), IF(BB398&lt;&gt;"","['de']='"&amp; BB398 &amp; "',",""),"") &amp; "},","")
&amp; "},"
&amp; IF(C398&lt;&gt;"",CONCATENATE(" --",C398," / ",B398,"   [",IF(R398&lt;&gt;"",R398,""),IF(AA398&lt;&gt;"",", "&amp;AA398,""),IF(AG398&lt;&gt;"",", "&amp;AG398,""),IF(AL398&lt;&gt;"",", "&amp;AL398,""),IF(AQ398&lt;&gt;"",", "&amp;AQ398,""),IF(AV398&lt;&gt;"",", "&amp;AV398,""),"]")),""),"")</f>
        <v>}, --Hollowfang Thirst / Hohlzahndurst   [Moongrave Fane, Northern Elsweyr, Northern Elsweyr]</v>
      </c>
    </row>
    <row r="399" spans="1:59" x14ac:dyDescent="0.25">
      <c r="A399" s="5">
        <v>453</v>
      </c>
      <c r="B399" t="s">
        <v>1503</v>
      </c>
      <c r="C399" t="s">
        <v>2644</v>
      </c>
      <c r="D399" s="3">
        <f>A399</f>
        <v>453</v>
      </c>
      <c r="G399" s="3" t="s">
        <v>1477</v>
      </c>
      <c r="I399" t="s">
        <v>91</v>
      </c>
      <c r="J399" t="s">
        <v>91</v>
      </c>
      <c r="K399">
        <v>391</v>
      </c>
      <c r="L399">
        <v>391</v>
      </c>
      <c r="M399">
        <v>391</v>
      </c>
      <c r="O399" s="65" t="s">
        <v>1486</v>
      </c>
      <c r="Q399" s="3">
        <f>IF(AND(G399&lt;&gt;"LIBSETS_SETTYPE_BATTLEGROUND",G399&lt;&gt;"LIBSETS_SETTYPE_SPECIAL"), IF(R399&lt;&gt;"",VLOOKUP(R399,'ESO zone constants'!$D$3:$H$10001,5,FALSE),""),"")</f>
        <v>1122</v>
      </c>
      <c r="R399" t="str">
        <f>IF(AND(O399&lt;&gt;"",NOT(ISERROR(O399))),O399,
IF(AND(P399&lt;&gt;"",ISNUMBER(P399),P399&gt;0,NOT(ISNA(P399))),VLOOKUP(P399,'ESO zone constants'!$A$3:$D$9999,4,FALSE),
IF(AND(K399&lt;&gt;"",K399&gt;0,NOT(ISERROR(K399))),VLOOKUP(K399,'ESO dumped WayshrineInfo'!$K$3:$N$9994,4,FALSE),"")))</f>
        <v>Moongrave Fane</v>
      </c>
      <c r="T399" s="19" t="str">
        <f>IF(AND(S399&lt;&gt;"",NOT(ISERROR(S399))),S399,IF(Q399&lt;&gt;"",IF(NOT(ISERROR(VLOOKUP(Q399,'ESO Dungeon constants'!$D$3:$H$9999,5,FALSE))),VLOOKUP(Q399,'ESO Dungeon constants'!$D$3:$I$9999,6,FALSE),VLOOKUP(Q399,'ESO zone constants'!$H$3:$K$9987,4,FALSE)),""))</f>
        <v>DLC_SCALEBREAKER</v>
      </c>
      <c r="U399" s="3" t="str">
        <f>IF(T399&lt;&gt;"",VLOOKUP(T399,'LibSets constants'!$B$4:$C$1003,2,FALSE),"")</f>
        <v>Scalebraker</v>
      </c>
      <c r="V399" s="33" t="s">
        <v>3356</v>
      </c>
      <c r="Y399" s="65"/>
      <c r="Z399" s="3">
        <f>IF(AND(G399&lt;&gt;"LIBSETS_SETTYPE_BATTLEGROUND",G399&lt;&gt;"LIBSETS_SETTYPE_SPECIAL"),
IF(AND(Y399&lt;&gt;"",ISNUMBER(Y399),NOT(ISNA(Y399))),Y399,
   IF(AND(L399&lt;&gt;"",ISNUMBER(L399),L399&gt;0,NOT(ISNA(L399))),VLOOKUP(L399,'ESO dumped WayshrineInfo'!$K$3:$L$9994,2,FALSE),"")
),"")</f>
        <v>1086</v>
      </c>
      <c r="AA399" t="str">
        <f>IF(AND(Z399&lt;&gt;"",ISNUMBER(Z399),NOT(ISNA(Z399))),VLOOKUP(Z399,'ESO zone constants'!$A$3:$D$9999,4,FALSE),"")</f>
        <v>Northern Elsweyr</v>
      </c>
      <c r="AB399" s="33" t="s">
        <v>3356</v>
      </c>
      <c r="AC399" s="40"/>
      <c r="AD399" s="40"/>
      <c r="AE399" s="40"/>
      <c r="AF399" s="3">
        <f>IF(AND(G399&lt;&gt;"LIBSETS_SETTYPE_BATTLEGROUND",G399&lt;&gt;"LIBSETS_SETTYPE_SPECIAL"),
IF(AND(AE399&lt;&gt;"",ISNUMBER(AE399),NOT(ISNA(AE399))),AE399,
   IF(AND(M399&lt;&gt;"",ISNUMBER(M399),M399&gt;0,NOT(ISNA(M399))),VLOOKUP(M399,'ESO dumped WayshrineInfo'!$K$3:$L$9994,2,FALSE),"")
),"")</f>
        <v>1086</v>
      </c>
      <c r="AG399" t="str">
        <f>IF(AND(AF399&lt;&gt;"",ISNUMBER(AF399),NOT(ISNA(AF399))),VLOOKUP(AF399,'ESO zone constants'!$A$3:$D$9999,4,FALSE),"")</f>
        <v>Northern Elsweyr</v>
      </c>
      <c r="AH399" s="44"/>
      <c r="AI399" s="40"/>
      <c r="AJ399" s="40"/>
      <c r="AK399" s="3" t="str">
        <f>IF(AND(G399&lt;&gt;"LIBSETS_SETTYPE_BATTLEGROUND",G399&lt;&gt;"LIBSETS_SETTYPE_SPECIAL"),IF(AL399&lt;&gt;"",VLOOKUP(AL399,'ESO zone constants'!$D$3:$H$4953,5,FALSE),""),"")</f>
        <v/>
      </c>
      <c r="AM399" s="44"/>
      <c r="AN399" s="40"/>
      <c r="AO399" s="40"/>
      <c r="AP399" s="3" t="str">
        <f>IF(AND(G399&lt;&gt;"LIBSETS_SETTYPE_BATTLEGROUND",G399&lt;&gt;"LIBSETS_SETTYPE_SPECIAL"),IF(AQ399&lt;&gt;"",VLOOKUP(AQ399,'ESO zone constants'!$D$3:$H$4953,5,FALSE),""),"")</f>
        <v/>
      </c>
      <c r="AR399" s="44"/>
      <c r="AS399" s="40"/>
      <c r="AT399" s="40"/>
      <c r="AU399" s="3" t="str">
        <f>IF(AND(G399&lt;&gt;"LIBSETS_SETTYPE_BATTLEGROUND",G399&lt;&gt;"LIBSETS_SETTYPE_SPECIAL"),IF(AV399&lt;&gt;"",VLOOKUP(AV399,'ESO zone constants'!$D$3:$H$4953,5,FALSE),""),"")</f>
        <v/>
      </c>
      <c r="AW399" s="44"/>
      <c r="AX399" s="40"/>
      <c r="AY399" s="43"/>
      <c r="AZ399" s="83" t="s">
        <v>2667</v>
      </c>
      <c r="BA399" s="83"/>
      <c r="BB399" s="83"/>
      <c r="BC399" s="21" t="str">
        <f>IF(A399="???","--","")&amp;IF(F399&lt;&gt;"Not in the game (anymore)",IF(A399&lt;&gt;"",CONCATENATE("[",A399,"] = {wayshrines={")&amp;IF(K399&lt;&gt;"",CONCATENATE(K399,","),"")&amp;IF(L399&lt;&gt;"",CONCATENATE(L399,","),"")&amp;IF(M399&lt;&gt;"",CONCATENATE(M399,","),"")&amp;CONCATENATE("}")&amp;IF(VALUE(N399)&gt;0,CONCATENATE(", traitsNeeded=",N399),"")&amp;CONCATENATE(", dlcId=",IF(T399&lt;&gt;"",T399,"DLC_BASE_GAME")),""),"")</f>
        <v>[453] = {wayshrines={391,391,391,}, dlcId=DLC_SCALEBREAKER</v>
      </c>
      <c r="BD399" s="21" t="str">
        <f>IF(F399&lt;&gt;"Not in the game (anymore)",IF(A399&lt;&gt;"",IF(Q399&lt;&gt;"",CONCATENATE(", zoneIds={",Q399),"")&amp;IF(Z399&lt;&gt;"",CONCATENATE(",",Z399),"")&amp;IF(AF399&lt;&gt;"",CONCATENATE(",",AF399),"")&amp;IF(AK399&lt;&gt;"",CONCATENATE(",",AK399),"")&amp;IF(AP399&lt;&gt;"",CONCATENATE(",",AP399),"")&amp;IF(AU399&lt;&gt;"",CONCATENATE(",",AU399),"")&amp;IF(Q399&lt;&gt;"",CONCATENATE("}",""),"")&amp;IF(OR(I399="true",I399="false",I399&lt;&gt;""), CONCATENATE(", veteran=", I399), ""),""),"")</f>
        <v>, zoneIds={1122,1086,1086}, veteran=false</v>
      </c>
      <c r="BE399" s="21" t="str">
        <f>IF(A399&lt;&gt;"",IF(F399&lt;&gt;"Not in the game (anymore)",IF(A399&lt;&gt;"",", setType="&amp;G399,"")&amp;IF(J399="true",", multiTrialSet=true",""),"")
&amp; IF(AND(H399&lt;&gt;"",ISNUMBER(H399)),", undauntedChestId=" &amp; H399,""),"")</f>
        <v>, setType=LIBSETS_SETTYPE_DUNGEON</v>
      </c>
      <c r="BF399" s="21" t="str">
        <f>IF(A399&lt;&gt;"",IF(F399&lt;&gt;"Not in the game (anymore)",IF(AZ399&lt;&gt;"",", isProcSetAllowedInPvP="&amp; AZ399,"")
&amp; IF(F399&lt;&gt;"Not in the game (anymore)",
  IF(V399&lt;&gt;"",", dropMechanic={"&amp;V399&amp;IF(AB399&lt;&gt;"",","&amp;AB399,"")&amp;IF(AH399&lt;&gt;"",","&amp;AH399,"")&amp;IF(AM399&lt;&gt;"",","&amp;AM399,"")&amp;IF(AR399&lt;&gt;"",","&amp;AR399,"")&amp;IF(AW399&lt;&gt;"",","&amp;AW399,"")&amp;"}"
     &amp;IF(OR(W399&lt;&gt;"",AC399&lt;&gt;"",AI399&lt;&gt;"",AN399&lt;&gt;"",AS399&lt;&gt;"",AX399&lt;&gt;"",X399&lt;&gt;"",AD399&lt;&gt;"",AJ399&lt;&gt;"",AO399&lt;&gt;"",AT399&lt;&gt;"",AY399&lt;&gt;""),", dropMechanicDropLocationNames={"
        &amp; IF(OR(W399&lt;&gt;"",AC399&lt;&gt;"",AI399&lt;&gt;"",AN399&lt;&gt;"",AS399&lt;&gt;"",AX399&lt;&gt;""),"['en']={"&amp;IF(W399&lt;&gt;"","'"&amp;W399&amp;"',","'',")&amp;IF(AC399&lt;&gt;"","'"&amp;AC399&amp;"',","'',")&amp;IF(AI399&lt;&gt;"","'"&amp;AI399&amp;"',","'',")&amp;IF(AN399&lt;&gt;"","'"&amp;AN399&amp;"',","'',")&amp;IF(AS399&lt;&gt;"","'"&amp;AS399&amp;"',","'',")&amp;IF(AX399&lt;&gt;"","'"&amp;AX399&amp;"',","'',")&amp;"},","")
        &amp; IF(OR(X399&lt;&gt;"",AD399&lt;&gt;"",AJ399&lt;&gt;"",AO399&lt;&gt;"",AT399&lt;&gt;"",AY399&lt;&gt;""),"['de']={"&amp;IF(X399&lt;&gt;"","'"&amp;X399&amp;"',","'',")&amp;IF(AD399&lt;&gt;"","'"&amp;AD399&amp;"',","'',")&amp;IF(AJ399&lt;&gt;"","'"&amp;AJ399&amp;"',","'',")&amp;IF(AO399&lt;&gt;"","'"&amp;AO399&amp;"',","'',")&amp;IF(AT399&lt;&gt;"","'"&amp;AT399&amp;"',","'',")&amp;IF(AY399&lt;&gt;"","'"&amp;AY399&amp;"',","'',")&amp;"},","")
     &amp; "}",""),"")),""),"")</f>
        <v>, dropMechanic={LIBSETS_DROP_MECHANIC_GROUP_DUNGEON_BOSS,LIBSETS_DROP_MECHANIC_GROUP_DUNGEON_BOSS}</v>
      </c>
      <c r="BG399" s="21" t="str">
        <f>IF(A399&lt;&gt;"",IF(F399&lt;&gt;"Not in the game (anymore)",
IF(OR(BA399&lt;&gt;"",BB399&lt;&gt;""),", addTooltip={" &amp; IF(BA399&lt;&gt;"","['en']='"&amp; BA399 &amp; "',","")  &amp; IF(AND(BA399&lt;&gt;"",BA399&lt;&gt;BB399), IF(BB399&lt;&gt;"","['de']='"&amp; BB399 &amp; "',",""),"") &amp; "},","")
&amp; "},"
&amp; IF(C399&lt;&gt;"",CONCATENATE(" --",C399," / ",B399,"   [",IF(R399&lt;&gt;"",R399,""),IF(AA399&lt;&gt;"",", "&amp;AA399,""),IF(AG399&lt;&gt;"",", "&amp;AG399,""),IF(AL399&lt;&gt;"",", "&amp;AL399,""),IF(AQ399&lt;&gt;"",", "&amp;AQ399,""),IF(AV399&lt;&gt;"",", "&amp;AV399,""),"]")),""),"")</f>
        <v>}, --Dro\'Zakar\'s Claws / Dro'Zakars Krallen   [Moongrave Fane, Northern Elsweyr, Northern Elsweyr]</v>
      </c>
    </row>
    <row r="400" spans="1:59" x14ac:dyDescent="0.25">
      <c r="A400" s="5">
        <v>454</v>
      </c>
      <c r="B400" t="s">
        <v>1504</v>
      </c>
      <c r="C400" t="s">
        <v>2645</v>
      </c>
      <c r="D400" s="3">
        <f>A400</f>
        <v>454</v>
      </c>
      <c r="G400" s="3" t="s">
        <v>1477</v>
      </c>
      <c r="I400" t="s">
        <v>91</v>
      </c>
      <c r="J400" t="s">
        <v>91</v>
      </c>
      <c r="K400">
        <v>391</v>
      </c>
      <c r="L400">
        <v>391</v>
      </c>
      <c r="M400">
        <v>391</v>
      </c>
      <c r="O400" s="65" t="s">
        <v>1486</v>
      </c>
      <c r="Q400" s="3">
        <f>IF(AND(G400&lt;&gt;"LIBSETS_SETTYPE_BATTLEGROUND",G400&lt;&gt;"LIBSETS_SETTYPE_SPECIAL"), IF(R400&lt;&gt;"",VLOOKUP(R400,'ESO zone constants'!$D$3:$H$10001,5,FALSE),""),"")</f>
        <v>1122</v>
      </c>
      <c r="R400" t="str">
        <f>IF(AND(O400&lt;&gt;"",NOT(ISERROR(O400))),O400,
IF(AND(P400&lt;&gt;"",ISNUMBER(P400),P400&gt;0,NOT(ISNA(P400))),VLOOKUP(P400,'ESO zone constants'!$A$3:$D$9999,4,FALSE),
IF(AND(K400&lt;&gt;"",K400&gt;0,NOT(ISERROR(K400))),VLOOKUP(K400,'ESO dumped WayshrineInfo'!$K$3:$N$9994,4,FALSE),"")))</f>
        <v>Moongrave Fane</v>
      </c>
      <c r="T400" s="19" t="str">
        <f>IF(AND(S400&lt;&gt;"",NOT(ISERROR(S400))),S400,IF(Q400&lt;&gt;"",IF(NOT(ISERROR(VLOOKUP(Q400,'ESO Dungeon constants'!$D$3:$H$9999,5,FALSE))),VLOOKUP(Q400,'ESO Dungeon constants'!$D$3:$I$9999,6,FALSE),VLOOKUP(Q400,'ESO zone constants'!$H$3:$K$9987,4,FALSE)),""))</f>
        <v>DLC_SCALEBREAKER</v>
      </c>
      <c r="U400" s="3" t="str">
        <f>IF(T400&lt;&gt;"",VLOOKUP(T400,'LibSets constants'!$B$4:$C$1003,2,FALSE),"")</f>
        <v>Scalebraker</v>
      </c>
      <c r="V400" s="33" t="s">
        <v>3356</v>
      </c>
      <c r="Y400" s="65"/>
      <c r="Z400" s="3">
        <f>IF(AND(G400&lt;&gt;"LIBSETS_SETTYPE_BATTLEGROUND",G400&lt;&gt;"LIBSETS_SETTYPE_SPECIAL"),
IF(AND(Y400&lt;&gt;"",ISNUMBER(Y400),NOT(ISNA(Y400))),Y400,
   IF(AND(L400&lt;&gt;"",ISNUMBER(L400),L400&gt;0,NOT(ISNA(L400))),VLOOKUP(L400,'ESO dumped WayshrineInfo'!$K$3:$L$9994,2,FALSE),"")
),"")</f>
        <v>1086</v>
      </c>
      <c r="AA400" t="str">
        <f>IF(AND(Z400&lt;&gt;"",ISNUMBER(Z400),NOT(ISNA(Z400))),VLOOKUP(Z400,'ESO zone constants'!$A$3:$D$9999,4,FALSE),"")</f>
        <v>Northern Elsweyr</v>
      </c>
      <c r="AB400" s="33" t="s">
        <v>3356</v>
      </c>
      <c r="AC400" s="40"/>
      <c r="AD400" s="40"/>
      <c r="AE400" s="40"/>
      <c r="AF400" s="3">
        <f>IF(AND(G400&lt;&gt;"LIBSETS_SETTYPE_BATTLEGROUND",G400&lt;&gt;"LIBSETS_SETTYPE_SPECIAL"),
IF(AND(AE400&lt;&gt;"",ISNUMBER(AE400),NOT(ISNA(AE400))),AE400,
   IF(AND(M400&lt;&gt;"",ISNUMBER(M400),M400&gt;0,NOT(ISNA(M400))),VLOOKUP(M400,'ESO dumped WayshrineInfo'!$K$3:$L$9994,2,FALSE),"")
),"")</f>
        <v>1086</v>
      </c>
      <c r="AG400" t="str">
        <f>IF(AND(AF400&lt;&gt;"",ISNUMBER(AF400),NOT(ISNA(AF400))),VLOOKUP(AF400,'ESO zone constants'!$A$3:$D$9999,4,FALSE),"")</f>
        <v>Northern Elsweyr</v>
      </c>
      <c r="AH400" s="44"/>
      <c r="AI400" s="40"/>
      <c r="AJ400" s="40"/>
      <c r="AK400" s="3" t="str">
        <f>IF(AND(G400&lt;&gt;"LIBSETS_SETTYPE_BATTLEGROUND",G400&lt;&gt;"LIBSETS_SETTYPE_SPECIAL"),IF(AL400&lt;&gt;"",VLOOKUP(AL400,'ESO zone constants'!$D$3:$H$4953,5,FALSE),""),"")</f>
        <v/>
      </c>
      <c r="AM400" s="44"/>
      <c r="AN400" s="40"/>
      <c r="AO400" s="40"/>
      <c r="AP400" s="3" t="str">
        <f>IF(AND(G400&lt;&gt;"LIBSETS_SETTYPE_BATTLEGROUND",G400&lt;&gt;"LIBSETS_SETTYPE_SPECIAL"),IF(AQ400&lt;&gt;"",VLOOKUP(AQ400,'ESO zone constants'!$D$3:$H$4953,5,FALSE),""),"")</f>
        <v/>
      </c>
      <c r="AR400" s="44"/>
      <c r="AS400" s="40"/>
      <c r="AT400" s="40"/>
      <c r="AU400" s="3" t="str">
        <f>IF(AND(G400&lt;&gt;"LIBSETS_SETTYPE_BATTLEGROUND",G400&lt;&gt;"LIBSETS_SETTYPE_SPECIAL"),IF(AV400&lt;&gt;"",VLOOKUP(AV400,'ESO zone constants'!$D$3:$H$4953,5,FALSE),""),"")</f>
        <v/>
      </c>
      <c r="AW400" s="44"/>
      <c r="AX400" s="40"/>
      <c r="AY400" s="43"/>
      <c r="AZ400" s="83" t="s">
        <v>2667</v>
      </c>
      <c r="BA400" s="83"/>
      <c r="BB400" s="83"/>
      <c r="BC400" s="21" t="str">
        <f>IF(A400="???","--","")&amp;IF(F400&lt;&gt;"Not in the game (anymore)",IF(A400&lt;&gt;"",CONCATENATE("[",A400,"] = {wayshrines={")&amp;IF(K400&lt;&gt;"",CONCATENATE(K400,","),"")&amp;IF(L400&lt;&gt;"",CONCATENATE(L400,","),"")&amp;IF(M400&lt;&gt;"",CONCATENATE(M400,","),"")&amp;CONCATENATE("}")&amp;IF(VALUE(N400)&gt;0,CONCATENATE(", traitsNeeded=",N400),"")&amp;CONCATENATE(", dlcId=",IF(T400&lt;&gt;"",T400,"DLC_BASE_GAME")),""),"")</f>
        <v>[454] = {wayshrines={391,391,391,}, dlcId=DLC_SCALEBREAKER</v>
      </c>
      <c r="BD400" s="21" t="str">
        <f>IF(F400&lt;&gt;"Not in the game (anymore)",IF(A400&lt;&gt;"",IF(Q400&lt;&gt;"",CONCATENATE(", zoneIds={",Q400),"")&amp;IF(Z400&lt;&gt;"",CONCATENATE(",",Z400),"")&amp;IF(AF400&lt;&gt;"",CONCATENATE(",",AF400),"")&amp;IF(AK400&lt;&gt;"",CONCATENATE(",",AK400),"")&amp;IF(AP400&lt;&gt;"",CONCATENATE(",",AP400),"")&amp;IF(AU400&lt;&gt;"",CONCATENATE(",",AU400),"")&amp;IF(Q400&lt;&gt;"",CONCATENATE("}",""),"")&amp;IF(OR(I400="true",I400="false",I400&lt;&gt;""), CONCATENATE(", veteran=", I400), ""),""),"")</f>
        <v>, zoneIds={1122,1086,1086}, veteran=false</v>
      </c>
      <c r="BE400" s="21" t="str">
        <f>IF(A400&lt;&gt;"",IF(F400&lt;&gt;"Not in the game (anymore)",IF(A400&lt;&gt;"",", setType="&amp;G400,"")&amp;IF(J400="true",", multiTrialSet=true",""),"")
&amp; IF(AND(H400&lt;&gt;"",ISNUMBER(H400)),", undauntedChestId=" &amp; H400,""),"")</f>
        <v>, setType=LIBSETS_SETTYPE_DUNGEON</v>
      </c>
      <c r="BF400" s="21" t="str">
        <f>IF(A400&lt;&gt;"",IF(F400&lt;&gt;"Not in the game (anymore)",IF(AZ400&lt;&gt;"",", isProcSetAllowedInPvP="&amp; AZ400,"")
&amp; IF(F400&lt;&gt;"Not in the game (anymore)",
  IF(V400&lt;&gt;"",", dropMechanic={"&amp;V400&amp;IF(AB400&lt;&gt;"",","&amp;AB400,"")&amp;IF(AH400&lt;&gt;"",","&amp;AH400,"")&amp;IF(AM400&lt;&gt;"",","&amp;AM400,"")&amp;IF(AR400&lt;&gt;"",","&amp;AR400,"")&amp;IF(AW400&lt;&gt;"",","&amp;AW400,"")&amp;"}"
     &amp;IF(OR(W400&lt;&gt;"",AC400&lt;&gt;"",AI400&lt;&gt;"",AN400&lt;&gt;"",AS400&lt;&gt;"",AX400&lt;&gt;"",X400&lt;&gt;"",AD400&lt;&gt;"",AJ400&lt;&gt;"",AO400&lt;&gt;"",AT400&lt;&gt;"",AY400&lt;&gt;""),", dropMechanicDropLocationNames={"
        &amp; IF(OR(W400&lt;&gt;"",AC400&lt;&gt;"",AI400&lt;&gt;"",AN400&lt;&gt;"",AS400&lt;&gt;"",AX400&lt;&gt;""),"['en']={"&amp;IF(W400&lt;&gt;"","'"&amp;W400&amp;"',","'',")&amp;IF(AC400&lt;&gt;"","'"&amp;AC400&amp;"',","'',")&amp;IF(AI400&lt;&gt;"","'"&amp;AI400&amp;"',","'',")&amp;IF(AN400&lt;&gt;"","'"&amp;AN400&amp;"',","'',")&amp;IF(AS400&lt;&gt;"","'"&amp;AS400&amp;"',","'',")&amp;IF(AX400&lt;&gt;"","'"&amp;AX400&amp;"',","'',")&amp;"},","")
        &amp; IF(OR(X400&lt;&gt;"",AD400&lt;&gt;"",AJ400&lt;&gt;"",AO400&lt;&gt;"",AT400&lt;&gt;"",AY400&lt;&gt;""),"['de']={"&amp;IF(X400&lt;&gt;"","'"&amp;X400&amp;"',","'',")&amp;IF(AD400&lt;&gt;"","'"&amp;AD400&amp;"',","'',")&amp;IF(AJ400&lt;&gt;"","'"&amp;AJ400&amp;"',","'',")&amp;IF(AO400&lt;&gt;"","'"&amp;AO400&amp;"',","'',")&amp;IF(AT400&lt;&gt;"","'"&amp;AT400&amp;"',","'',")&amp;IF(AY400&lt;&gt;"","'"&amp;AY400&amp;"',","'',")&amp;"},","")
     &amp; "}",""),"")),""),"")</f>
        <v>, dropMechanic={LIBSETS_DROP_MECHANIC_GROUP_DUNGEON_BOSS,LIBSETS_DROP_MECHANIC_GROUP_DUNGEON_BOSS}</v>
      </c>
      <c r="BG400" s="21" t="str">
        <f>IF(A400&lt;&gt;"",IF(F400&lt;&gt;"Not in the game (anymore)",
IF(OR(BA400&lt;&gt;"",BB400&lt;&gt;""),", addTooltip={" &amp; IF(BA400&lt;&gt;"","['en']='"&amp; BA400 &amp; "',","")  &amp; IF(AND(BA400&lt;&gt;"",BA400&lt;&gt;BB400), IF(BB400&lt;&gt;"","['de']='"&amp; BB400 &amp; "',",""),"") &amp; "},","")
&amp; "},"
&amp; IF(C400&lt;&gt;"",CONCATENATE(" --",C400," / ",B400,"   [",IF(R400&lt;&gt;"",R400,""),IF(AA400&lt;&gt;"",", "&amp;AA400,""),IF(AG400&lt;&gt;"",", "&amp;AG400,""),IF(AL400&lt;&gt;"",", "&amp;AL400,""),IF(AQ400&lt;&gt;"",", "&amp;AQ400,""),IF(AV400&lt;&gt;"",", "&amp;AV400,""),"]")),""),"")</f>
        <v>}, --Renald\'s Resolve / Renalds Entschlossenheit   [Moongrave Fane, Northern Elsweyr, Northern Elsweyr]</v>
      </c>
    </row>
    <row r="401" spans="1:59" x14ac:dyDescent="0.25">
      <c r="A401" s="5">
        <v>455</v>
      </c>
      <c r="B401" t="s">
        <v>1505</v>
      </c>
      <c r="C401" t="s">
        <v>2646</v>
      </c>
      <c r="D401" s="3">
        <f>A401</f>
        <v>455</v>
      </c>
      <c r="G401" s="3" t="s">
        <v>1477</v>
      </c>
      <c r="I401" t="s">
        <v>91</v>
      </c>
      <c r="J401" t="s">
        <v>91</v>
      </c>
      <c r="K401">
        <v>398</v>
      </c>
      <c r="L401">
        <v>398</v>
      </c>
      <c r="M401">
        <v>398</v>
      </c>
      <c r="O401" s="65" t="s">
        <v>1487</v>
      </c>
      <c r="Q401" s="3">
        <f>IF(AND(G401&lt;&gt;"LIBSETS_SETTYPE_BATTLEGROUND",G401&lt;&gt;"LIBSETS_SETTYPE_SPECIAL"), IF(R401&lt;&gt;"",VLOOKUP(R401,'ESO zone constants'!$D$3:$H$10001,5,FALSE),""),"")</f>
        <v>1123</v>
      </c>
      <c r="R401" t="str">
        <f>IF(AND(O401&lt;&gt;"",NOT(ISERROR(O401))),O401,
IF(AND(P401&lt;&gt;"",ISNUMBER(P401),P401&gt;0,NOT(ISNA(P401))),VLOOKUP(P401,'ESO zone constants'!$A$3:$D$9999,4,FALSE),
IF(AND(K401&lt;&gt;"",K401&gt;0,NOT(ISERROR(K401))),VLOOKUP(K401,'ESO dumped WayshrineInfo'!$K$3:$N$9994,4,FALSE),"")))</f>
        <v>Lair of Maarselok</v>
      </c>
      <c r="T401" s="19" t="str">
        <f>IF(AND(S401&lt;&gt;"",NOT(ISERROR(S401))),S401,IF(Q401&lt;&gt;"",IF(NOT(ISERROR(VLOOKUP(Q401,'ESO Dungeon constants'!$D$3:$H$9999,5,FALSE))),VLOOKUP(Q401,'ESO Dungeon constants'!$D$3:$I$9999,6,FALSE),VLOOKUP(Q401,'ESO zone constants'!$H$3:$K$9987,4,FALSE)),""))</f>
        <v>DLC_SCALEBREAKER</v>
      </c>
      <c r="U401" s="3" t="str">
        <f>IF(T401&lt;&gt;"",VLOOKUP(T401,'LibSets constants'!$B$4:$C$1003,2,FALSE),"")</f>
        <v>Scalebraker</v>
      </c>
      <c r="V401" s="33" t="s">
        <v>3356</v>
      </c>
      <c r="W401" s="39"/>
      <c r="X401" s="39"/>
      <c r="Z401" s="3">
        <f>IF(AND(G401&lt;&gt;"LIBSETS_SETTYPE_BATTLEGROUND",G401&lt;&gt;"LIBSETS_SETTYPE_SPECIAL"),
IF(AND(Y401&lt;&gt;"",ISNUMBER(Y401),NOT(ISNA(Y401))),Y401,
   IF(AND(L401&lt;&gt;"",ISNUMBER(L401),L401&gt;0,NOT(ISNA(L401))),VLOOKUP(L401,'ESO dumped WayshrineInfo'!$K$3:$L$9994,2,FALSE),"")
),"")</f>
        <v>383</v>
      </c>
      <c r="AA401" t="str">
        <f>IF(AND(Z401&lt;&gt;"",ISNUMBER(Z401),NOT(ISNA(Z401))),VLOOKUP(Z401,'ESO zone constants'!$A$3:$D$9999,4,FALSE),"")</f>
        <v>Grahtwood</v>
      </c>
      <c r="AB401" s="33" t="s">
        <v>3356</v>
      </c>
      <c r="AC401" s="40"/>
      <c r="AD401" s="40"/>
      <c r="AE401" s="40"/>
      <c r="AF401" s="3">
        <f>IF(AND(G401&lt;&gt;"LIBSETS_SETTYPE_BATTLEGROUND",G401&lt;&gt;"LIBSETS_SETTYPE_SPECIAL"),
IF(AND(AE401&lt;&gt;"",ISNUMBER(AE401),NOT(ISNA(AE401))),AE401,
   IF(AND(M401&lt;&gt;"",ISNUMBER(M401),M401&gt;0,NOT(ISNA(M401))),VLOOKUP(M401,'ESO dumped WayshrineInfo'!$K$3:$L$9994,2,FALSE),"")
),"")</f>
        <v>383</v>
      </c>
      <c r="AG401" t="str">
        <f>IF(AND(AF401&lt;&gt;"",ISNUMBER(AF401),NOT(ISNA(AF401))),VLOOKUP(AF401,'ESO zone constants'!$A$3:$D$9999,4,FALSE),"")</f>
        <v>Grahtwood</v>
      </c>
      <c r="AH401" s="44"/>
      <c r="AI401" s="40"/>
      <c r="AJ401" s="40"/>
      <c r="AK401" s="3" t="str">
        <f>IF(AND(G401&lt;&gt;"LIBSETS_SETTYPE_BATTLEGROUND",G401&lt;&gt;"LIBSETS_SETTYPE_SPECIAL"),IF(AL401&lt;&gt;"",VLOOKUP(AL401,'ESO zone constants'!$D$3:$H$4953,5,FALSE),""),"")</f>
        <v/>
      </c>
      <c r="AM401" s="44"/>
      <c r="AN401" s="40"/>
      <c r="AO401" s="40"/>
      <c r="AP401" s="3" t="str">
        <f>IF(AND(G401&lt;&gt;"LIBSETS_SETTYPE_BATTLEGROUND",G401&lt;&gt;"LIBSETS_SETTYPE_SPECIAL"),IF(AQ401&lt;&gt;"",VLOOKUP(AQ401,'ESO zone constants'!$D$3:$H$4953,5,FALSE),""),"")</f>
        <v/>
      </c>
      <c r="AR401" s="44"/>
      <c r="AS401" s="40"/>
      <c r="AT401" s="40"/>
      <c r="AU401" s="3" t="str">
        <f>IF(AND(G401&lt;&gt;"LIBSETS_SETTYPE_BATTLEGROUND",G401&lt;&gt;"LIBSETS_SETTYPE_SPECIAL"),IF(AV401&lt;&gt;"",VLOOKUP(AV401,'ESO zone constants'!$D$3:$H$4953,5,FALSE),""),"")</f>
        <v/>
      </c>
      <c r="AW401" s="44"/>
      <c r="AX401" s="40"/>
      <c r="AY401" s="43"/>
      <c r="AZ401" s="83" t="s">
        <v>2667</v>
      </c>
      <c r="BA401" s="83"/>
      <c r="BB401" s="83"/>
      <c r="BC401" s="21" t="str">
        <f>IF(A401="???","--","")&amp;IF(F401&lt;&gt;"Not in the game (anymore)",IF(A401&lt;&gt;"",CONCATENATE("[",A401,"] = {wayshrines={")&amp;IF(K401&lt;&gt;"",CONCATENATE(K401,","),"")&amp;IF(L401&lt;&gt;"",CONCATENATE(L401,","),"")&amp;IF(M401&lt;&gt;"",CONCATENATE(M401,","),"")&amp;CONCATENATE("}")&amp;IF(VALUE(N401)&gt;0,CONCATENATE(", traitsNeeded=",N401),"")&amp;CONCATENATE(", dlcId=",IF(T401&lt;&gt;"",T401,"DLC_BASE_GAME")),""),"")</f>
        <v>[455] = {wayshrines={398,398,398,}, dlcId=DLC_SCALEBREAKER</v>
      </c>
      <c r="BD401" s="21" t="str">
        <f>IF(F401&lt;&gt;"Not in the game (anymore)",IF(A401&lt;&gt;"",IF(Q401&lt;&gt;"",CONCATENATE(", zoneIds={",Q401),"")&amp;IF(Z401&lt;&gt;"",CONCATENATE(",",Z401),"")&amp;IF(AF401&lt;&gt;"",CONCATENATE(",",AF401),"")&amp;IF(AK401&lt;&gt;"",CONCATENATE(",",AK401),"")&amp;IF(AP401&lt;&gt;"",CONCATENATE(",",AP401),"")&amp;IF(AU401&lt;&gt;"",CONCATENATE(",",AU401),"")&amp;IF(Q401&lt;&gt;"",CONCATENATE("}",""),"")&amp;IF(OR(I401="true",I401="false",I401&lt;&gt;""), CONCATENATE(", veteran=", I401), ""),""),"")</f>
        <v>, zoneIds={1123,383,383}, veteran=false</v>
      </c>
      <c r="BE401" s="21" t="str">
        <f>IF(A401&lt;&gt;"",IF(F401&lt;&gt;"Not in the game (anymore)",IF(A401&lt;&gt;"",", setType="&amp;G401,"")&amp;IF(J401="true",", multiTrialSet=true",""),"")
&amp; IF(AND(H401&lt;&gt;"",ISNUMBER(H401)),", undauntedChestId=" &amp; H401,""),"")</f>
        <v>, setType=LIBSETS_SETTYPE_DUNGEON</v>
      </c>
      <c r="BF401" s="21" t="str">
        <f>IF(A401&lt;&gt;"",IF(F401&lt;&gt;"Not in the game (anymore)",IF(AZ401&lt;&gt;"",", isProcSetAllowedInPvP="&amp; AZ401,"")
&amp; IF(F401&lt;&gt;"Not in the game (anymore)",
  IF(V401&lt;&gt;"",", dropMechanic={"&amp;V401&amp;IF(AB401&lt;&gt;"",","&amp;AB401,"")&amp;IF(AH401&lt;&gt;"",","&amp;AH401,"")&amp;IF(AM401&lt;&gt;"",","&amp;AM401,"")&amp;IF(AR401&lt;&gt;"",","&amp;AR401,"")&amp;IF(AW401&lt;&gt;"",","&amp;AW401,"")&amp;"}"
     &amp;IF(OR(W401&lt;&gt;"",AC401&lt;&gt;"",AI401&lt;&gt;"",AN401&lt;&gt;"",AS401&lt;&gt;"",AX401&lt;&gt;"",X401&lt;&gt;"",AD401&lt;&gt;"",AJ401&lt;&gt;"",AO401&lt;&gt;"",AT401&lt;&gt;"",AY401&lt;&gt;""),", dropMechanicDropLocationNames={"
        &amp; IF(OR(W401&lt;&gt;"",AC401&lt;&gt;"",AI401&lt;&gt;"",AN401&lt;&gt;"",AS401&lt;&gt;"",AX401&lt;&gt;""),"['en']={"&amp;IF(W401&lt;&gt;"","'"&amp;W401&amp;"',","'',")&amp;IF(AC401&lt;&gt;"","'"&amp;AC401&amp;"',","'',")&amp;IF(AI401&lt;&gt;"","'"&amp;AI401&amp;"',","'',")&amp;IF(AN401&lt;&gt;"","'"&amp;AN401&amp;"',","'',")&amp;IF(AS401&lt;&gt;"","'"&amp;AS401&amp;"',","'',")&amp;IF(AX401&lt;&gt;"","'"&amp;AX401&amp;"',","'',")&amp;"},","")
        &amp; IF(OR(X401&lt;&gt;"",AD401&lt;&gt;"",AJ401&lt;&gt;"",AO401&lt;&gt;"",AT401&lt;&gt;"",AY401&lt;&gt;""),"['de']={"&amp;IF(X401&lt;&gt;"","'"&amp;X401&amp;"',","'',")&amp;IF(AD401&lt;&gt;"","'"&amp;AD401&amp;"',","'',")&amp;IF(AJ401&lt;&gt;"","'"&amp;AJ401&amp;"',","'',")&amp;IF(AO401&lt;&gt;"","'"&amp;AO401&amp;"',","'',")&amp;IF(AT401&lt;&gt;"","'"&amp;AT401&amp;"',","'',")&amp;IF(AY401&lt;&gt;"","'"&amp;AY401&amp;"',","'',")&amp;"},","")
     &amp; "}",""),"")),""),"")</f>
        <v>, dropMechanic={LIBSETS_DROP_MECHANIC_GROUP_DUNGEON_BOSS,LIBSETS_DROP_MECHANIC_GROUP_DUNGEON_BOSS}</v>
      </c>
      <c r="BG401" s="21" t="str">
        <f>IF(A401&lt;&gt;"",IF(F401&lt;&gt;"Not in the game (anymore)",
IF(OR(BA401&lt;&gt;"",BB401&lt;&gt;""),", addTooltip={" &amp; IF(BA401&lt;&gt;"","['en']='"&amp; BA401 &amp; "',","")  &amp; IF(AND(BA401&lt;&gt;"",BA401&lt;&gt;BB401), IF(BB401&lt;&gt;"","['de']='"&amp; BB401 &amp; "',",""),"") &amp; "},","")
&amp; "},"
&amp; IF(C401&lt;&gt;"",CONCATENATE(" --",C401," / ",B401,"   [",IF(R401&lt;&gt;"",R401,""),IF(AA401&lt;&gt;"",", "&amp;AA401,""),IF(AG401&lt;&gt;"",", "&amp;AG401,""),IF(AL401&lt;&gt;"",", "&amp;AL401,""),IF(AQ401&lt;&gt;"",", "&amp;AQ401,""),IF(AV401&lt;&gt;"",", "&amp;AV401,""),"]")),""),"")</f>
        <v>}, --Z\'en\'s Redress / Z'ens Wiedergutmachung   [Lair of Maarselok, Grahtwood, Grahtwood]</v>
      </c>
    </row>
    <row r="402" spans="1:59" x14ac:dyDescent="0.25">
      <c r="A402" s="5">
        <v>456</v>
      </c>
      <c r="B402" t="s">
        <v>1507</v>
      </c>
      <c r="C402" t="s">
        <v>1506</v>
      </c>
      <c r="D402" s="3">
        <f>A402</f>
        <v>456</v>
      </c>
      <c r="G402" s="3" t="s">
        <v>1477</v>
      </c>
      <c r="I402" t="s">
        <v>91</v>
      </c>
      <c r="J402" t="s">
        <v>91</v>
      </c>
      <c r="K402">
        <v>398</v>
      </c>
      <c r="L402">
        <v>398</v>
      </c>
      <c r="M402">
        <v>398</v>
      </c>
      <c r="O402" s="65" t="s">
        <v>1487</v>
      </c>
      <c r="Q402" s="3">
        <f>IF(AND(G402&lt;&gt;"LIBSETS_SETTYPE_BATTLEGROUND",G402&lt;&gt;"LIBSETS_SETTYPE_SPECIAL"), IF(R402&lt;&gt;"",VLOOKUP(R402,'ESO zone constants'!$D$3:$H$10001,5,FALSE),""),"")</f>
        <v>1123</v>
      </c>
      <c r="R402" t="str">
        <f>IF(AND(O402&lt;&gt;"",NOT(ISERROR(O402))),O402,
IF(AND(P402&lt;&gt;"",ISNUMBER(P402),P402&gt;0,NOT(ISNA(P402))),VLOOKUP(P402,'ESO zone constants'!$A$3:$D$9999,4,FALSE),
IF(AND(K402&lt;&gt;"",K402&gt;0,NOT(ISERROR(K402))),VLOOKUP(K402,'ESO dumped WayshrineInfo'!$K$3:$N$9994,4,FALSE),"")))</f>
        <v>Lair of Maarselok</v>
      </c>
      <c r="T402" s="19" t="str">
        <f>IF(AND(S402&lt;&gt;"",NOT(ISERROR(S402))),S402,IF(Q402&lt;&gt;"",IF(NOT(ISERROR(VLOOKUP(Q402,'ESO Dungeon constants'!$D$3:$H$9999,5,FALSE))),VLOOKUP(Q402,'ESO Dungeon constants'!$D$3:$I$9999,6,FALSE),VLOOKUP(Q402,'ESO zone constants'!$H$3:$K$9987,4,FALSE)),""))</f>
        <v>DLC_SCALEBREAKER</v>
      </c>
      <c r="U402" s="3" t="str">
        <f>IF(T402&lt;&gt;"",VLOOKUP(T402,'LibSets constants'!$B$4:$C$1003,2,FALSE),"")</f>
        <v>Scalebraker</v>
      </c>
      <c r="V402" s="33" t="s">
        <v>3356</v>
      </c>
      <c r="Y402" s="65"/>
      <c r="Z402" s="3">
        <f>IF(AND(G402&lt;&gt;"LIBSETS_SETTYPE_BATTLEGROUND",G402&lt;&gt;"LIBSETS_SETTYPE_SPECIAL"),
IF(AND(Y402&lt;&gt;"",ISNUMBER(Y402),NOT(ISNA(Y402))),Y402,
   IF(AND(L402&lt;&gt;"",ISNUMBER(L402),L402&gt;0,NOT(ISNA(L402))),VLOOKUP(L402,'ESO dumped WayshrineInfo'!$K$3:$L$9994,2,FALSE),"")
),"")</f>
        <v>383</v>
      </c>
      <c r="AA402" t="str">
        <f>IF(AND(Z402&lt;&gt;"",ISNUMBER(Z402),NOT(ISNA(Z402))),VLOOKUP(Z402,'ESO zone constants'!$A$3:$D$9999,4,FALSE),"")</f>
        <v>Grahtwood</v>
      </c>
      <c r="AB402" s="33" t="s">
        <v>3356</v>
      </c>
      <c r="AC402" s="40"/>
      <c r="AD402" s="40"/>
      <c r="AE402" s="40"/>
      <c r="AF402" s="3">
        <f>IF(AND(G402&lt;&gt;"LIBSETS_SETTYPE_BATTLEGROUND",G402&lt;&gt;"LIBSETS_SETTYPE_SPECIAL"),
IF(AND(AE402&lt;&gt;"",ISNUMBER(AE402),NOT(ISNA(AE402))),AE402,
   IF(AND(M402&lt;&gt;"",ISNUMBER(M402),M402&gt;0,NOT(ISNA(M402))),VLOOKUP(M402,'ESO dumped WayshrineInfo'!$K$3:$L$9994,2,FALSE),"")
),"")</f>
        <v>383</v>
      </c>
      <c r="AG402" t="str">
        <f>IF(AND(AF402&lt;&gt;"",ISNUMBER(AF402),NOT(ISNA(AF402))),VLOOKUP(AF402,'ESO zone constants'!$A$3:$D$9999,4,FALSE),"")</f>
        <v>Grahtwood</v>
      </c>
      <c r="AH402" s="44"/>
      <c r="AI402" s="40"/>
      <c r="AJ402" s="40"/>
      <c r="AK402" s="3" t="str">
        <f>IF(AND(G402&lt;&gt;"LIBSETS_SETTYPE_BATTLEGROUND",G402&lt;&gt;"LIBSETS_SETTYPE_SPECIAL"),IF(AL402&lt;&gt;"",VLOOKUP(AL402,'ESO zone constants'!$D$3:$H$4953,5,FALSE),""),"")</f>
        <v/>
      </c>
      <c r="AM402" s="44"/>
      <c r="AN402" s="40"/>
      <c r="AO402" s="40"/>
      <c r="AP402" s="3" t="str">
        <f>IF(AND(G402&lt;&gt;"LIBSETS_SETTYPE_BATTLEGROUND",G402&lt;&gt;"LIBSETS_SETTYPE_SPECIAL"),IF(AQ402&lt;&gt;"",VLOOKUP(AQ402,'ESO zone constants'!$D$3:$H$4953,5,FALSE),""),"")</f>
        <v/>
      </c>
      <c r="AR402" s="44"/>
      <c r="AS402" s="40"/>
      <c r="AT402" s="40"/>
      <c r="AU402" s="3" t="str">
        <f>IF(AND(G402&lt;&gt;"LIBSETS_SETTYPE_BATTLEGROUND",G402&lt;&gt;"LIBSETS_SETTYPE_SPECIAL"),IF(AV402&lt;&gt;"",VLOOKUP(AV402,'ESO zone constants'!$D$3:$H$4953,5,FALSE),""),"")</f>
        <v/>
      </c>
      <c r="AW402" s="44"/>
      <c r="AX402" s="40"/>
      <c r="AY402" s="43"/>
      <c r="AZ402" s="83" t="s">
        <v>2667</v>
      </c>
      <c r="BA402" s="83"/>
      <c r="BB402" s="83"/>
      <c r="BC402" s="21" t="str">
        <f>IF(A402="???","--","")&amp;IF(F402&lt;&gt;"Not in the game (anymore)",IF(A402&lt;&gt;"",CONCATENATE("[",A402,"] = {wayshrines={")&amp;IF(K402&lt;&gt;"",CONCATENATE(K402,","),"")&amp;IF(L402&lt;&gt;"",CONCATENATE(L402,","),"")&amp;IF(M402&lt;&gt;"",CONCATENATE(M402,","),"")&amp;CONCATENATE("}")&amp;IF(VALUE(N402)&gt;0,CONCATENATE(", traitsNeeded=",N402),"")&amp;CONCATENATE(", dlcId=",IF(T402&lt;&gt;"",T402,"DLC_BASE_GAME")),""),"")</f>
        <v>[456] = {wayshrines={398,398,398,}, dlcId=DLC_SCALEBREAKER</v>
      </c>
      <c r="BD402" s="21" t="str">
        <f>IF(F402&lt;&gt;"Not in the game (anymore)",IF(A402&lt;&gt;"",IF(Q402&lt;&gt;"",CONCATENATE(", zoneIds={",Q402),"")&amp;IF(Z402&lt;&gt;"",CONCATENATE(",",Z402),"")&amp;IF(AF402&lt;&gt;"",CONCATENATE(",",AF402),"")&amp;IF(AK402&lt;&gt;"",CONCATENATE(",",AK402),"")&amp;IF(AP402&lt;&gt;"",CONCATENATE(",",AP402),"")&amp;IF(AU402&lt;&gt;"",CONCATENATE(",",AU402),"")&amp;IF(Q402&lt;&gt;"",CONCATENATE("}",""),"")&amp;IF(OR(I402="true",I402="false",I402&lt;&gt;""), CONCATENATE(", veteran=", I402), ""),""),"")</f>
        <v>, zoneIds={1123,383,383}, veteran=false</v>
      </c>
      <c r="BE402" s="21" t="str">
        <f>IF(A402&lt;&gt;"",IF(F402&lt;&gt;"Not in the game (anymore)",IF(A402&lt;&gt;"",", setType="&amp;G402,"")&amp;IF(J402="true",", multiTrialSet=true",""),"")
&amp; IF(AND(H402&lt;&gt;"",ISNUMBER(H402)),", undauntedChestId=" &amp; H402,""),"")</f>
        <v>, setType=LIBSETS_SETTYPE_DUNGEON</v>
      </c>
      <c r="BF402" s="21" t="str">
        <f>IF(A402&lt;&gt;"",IF(F402&lt;&gt;"Not in the game (anymore)",IF(AZ402&lt;&gt;"",", isProcSetAllowedInPvP="&amp; AZ402,"")
&amp; IF(F402&lt;&gt;"Not in the game (anymore)",
  IF(V402&lt;&gt;"",", dropMechanic={"&amp;V402&amp;IF(AB402&lt;&gt;"",","&amp;AB402,"")&amp;IF(AH402&lt;&gt;"",","&amp;AH402,"")&amp;IF(AM402&lt;&gt;"",","&amp;AM402,"")&amp;IF(AR402&lt;&gt;"",","&amp;AR402,"")&amp;IF(AW402&lt;&gt;"",","&amp;AW402,"")&amp;"}"
     &amp;IF(OR(W402&lt;&gt;"",AC402&lt;&gt;"",AI402&lt;&gt;"",AN402&lt;&gt;"",AS402&lt;&gt;"",AX402&lt;&gt;"",X402&lt;&gt;"",AD402&lt;&gt;"",AJ402&lt;&gt;"",AO402&lt;&gt;"",AT402&lt;&gt;"",AY402&lt;&gt;""),", dropMechanicDropLocationNames={"
        &amp; IF(OR(W402&lt;&gt;"",AC402&lt;&gt;"",AI402&lt;&gt;"",AN402&lt;&gt;"",AS402&lt;&gt;"",AX402&lt;&gt;""),"['en']={"&amp;IF(W402&lt;&gt;"","'"&amp;W402&amp;"',","'',")&amp;IF(AC402&lt;&gt;"","'"&amp;AC402&amp;"',","'',")&amp;IF(AI402&lt;&gt;"","'"&amp;AI402&amp;"',","'',")&amp;IF(AN402&lt;&gt;"","'"&amp;AN402&amp;"',","'',")&amp;IF(AS402&lt;&gt;"","'"&amp;AS402&amp;"',","'',")&amp;IF(AX402&lt;&gt;"","'"&amp;AX402&amp;"',","'',")&amp;"},","")
        &amp; IF(OR(X402&lt;&gt;"",AD402&lt;&gt;"",AJ402&lt;&gt;"",AO402&lt;&gt;"",AT402&lt;&gt;"",AY402&lt;&gt;""),"['de']={"&amp;IF(X402&lt;&gt;"","'"&amp;X402&amp;"',","'',")&amp;IF(AD402&lt;&gt;"","'"&amp;AD402&amp;"',","'',")&amp;IF(AJ402&lt;&gt;"","'"&amp;AJ402&amp;"',","'',")&amp;IF(AO402&lt;&gt;"","'"&amp;AO402&amp;"',","'',")&amp;IF(AT402&lt;&gt;"","'"&amp;AT402&amp;"',","'',")&amp;IF(AY402&lt;&gt;"","'"&amp;AY402&amp;"',","'',")&amp;"},","")
     &amp; "}",""),"")),""),"")</f>
        <v>, dropMechanic={LIBSETS_DROP_MECHANIC_GROUP_DUNGEON_BOSS,LIBSETS_DROP_MECHANIC_GROUP_DUNGEON_BOSS}</v>
      </c>
      <c r="BG402" s="21" t="str">
        <f>IF(A402&lt;&gt;"",IF(F402&lt;&gt;"Not in the game (anymore)",
IF(OR(BA402&lt;&gt;"",BB402&lt;&gt;""),", addTooltip={" &amp; IF(BA402&lt;&gt;"","['en']='"&amp; BA402 &amp; "',","")  &amp; IF(AND(BA402&lt;&gt;"",BA402&lt;&gt;BB402), IF(BB402&lt;&gt;"","['de']='"&amp; BB402 &amp; "',",""),"") &amp; "},","")
&amp; "},"
&amp; IF(C402&lt;&gt;"",CONCATENATE(" --",C402," / ",B402,"   [",IF(R402&lt;&gt;"",R402,""),IF(AA402&lt;&gt;"",", "&amp;AA402,""),IF(AG402&lt;&gt;"",", "&amp;AG402,""),IF(AL402&lt;&gt;"",", "&amp;AL402,""),IF(AQ402&lt;&gt;"",", "&amp;AQ402,""),IF(AV402&lt;&gt;"",", "&amp;AV402,""),"]")),""),"")</f>
        <v>}, --Azureblight Reaper / Azurfäuleschnitter   [Lair of Maarselok, Grahtwood, Grahtwood]</v>
      </c>
    </row>
    <row r="403" spans="1:59" x14ac:dyDescent="0.25">
      <c r="A403" s="5">
        <v>457</v>
      </c>
      <c r="B403" t="s">
        <v>1508</v>
      </c>
      <c r="C403" t="s">
        <v>2647</v>
      </c>
      <c r="D403" s="3">
        <f>A403</f>
        <v>457</v>
      </c>
      <c r="G403" s="3" t="s">
        <v>1477</v>
      </c>
      <c r="I403" t="s">
        <v>91</v>
      </c>
      <c r="J403" t="s">
        <v>91</v>
      </c>
      <c r="K403">
        <v>398</v>
      </c>
      <c r="L403">
        <v>398</v>
      </c>
      <c r="M403">
        <v>398</v>
      </c>
      <c r="O403" s="65" t="s">
        <v>1487</v>
      </c>
      <c r="Q403" s="3">
        <f>IF(AND(G403&lt;&gt;"LIBSETS_SETTYPE_BATTLEGROUND",G403&lt;&gt;"LIBSETS_SETTYPE_SPECIAL"), IF(R403&lt;&gt;"",VLOOKUP(R403,'ESO zone constants'!$D$3:$H$10001,5,FALSE),""),"")</f>
        <v>1123</v>
      </c>
      <c r="R403" t="str">
        <f>IF(AND(O403&lt;&gt;"",NOT(ISERROR(O403))),O403,
IF(AND(P403&lt;&gt;"",ISNUMBER(P403),P403&gt;0,NOT(ISNA(P403))),VLOOKUP(P403,'ESO zone constants'!$A$3:$D$9999,4,FALSE),
IF(AND(K403&lt;&gt;"",K403&gt;0,NOT(ISERROR(K403))),VLOOKUP(K403,'ESO dumped WayshrineInfo'!$K$3:$N$9994,4,FALSE),"")))</f>
        <v>Lair of Maarselok</v>
      </c>
      <c r="T403" s="19" t="str">
        <f>IF(AND(S403&lt;&gt;"",NOT(ISERROR(S403))),S403,IF(Q403&lt;&gt;"",IF(NOT(ISERROR(VLOOKUP(Q403,'ESO Dungeon constants'!$D$3:$H$9999,5,FALSE))),VLOOKUP(Q403,'ESO Dungeon constants'!$D$3:$I$9999,6,FALSE),VLOOKUP(Q403,'ESO zone constants'!$H$3:$K$9987,4,FALSE)),""))</f>
        <v>DLC_SCALEBREAKER</v>
      </c>
      <c r="U403" s="3" t="str">
        <f>IF(T403&lt;&gt;"",VLOOKUP(T403,'LibSets constants'!$B$4:$C$1003,2,FALSE),"")</f>
        <v>Scalebraker</v>
      </c>
      <c r="V403" s="33" t="s">
        <v>3356</v>
      </c>
      <c r="Y403" s="65"/>
      <c r="Z403" s="3">
        <f>IF(AND(G403&lt;&gt;"LIBSETS_SETTYPE_BATTLEGROUND",G403&lt;&gt;"LIBSETS_SETTYPE_SPECIAL"),
IF(AND(Y403&lt;&gt;"",ISNUMBER(Y403),NOT(ISNA(Y403))),Y403,
   IF(AND(L403&lt;&gt;"",ISNUMBER(L403),L403&gt;0,NOT(ISNA(L403))),VLOOKUP(L403,'ESO dumped WayshrineInfo'!$K$3:$L$9994,2,FALSE),"")
),"")</f>
        <v>383</v>
      </c>
      <c r="AA403" t="str">
        <f>IF(AND(Z403&lt;&gt;"",ISNUMBER(Z403),NOT(ISNA(Z403))),VLOOKUP(Z403,'ESO zone constants'!$A$3:$D$9999,4,FALSE),"")</f>
        <v>Grahtwood</v>
      </c>
      <c r="AB403" s="33" t="s">
        <v>3356</v>
      </c>
      <c r="AC403" s="40"/>
      <c r="AD403" s="40"/>
      <c r="AE403" s="40"/>
      <c r="AF403" s="3">
        <f>IF(AND(G403&lt;&gt;"LIBSETS_SETTYPE_BATTLEGROUND",G403&lt;&gt;"LIBSETS_SETTYPE_SPECIAL"),
IF(AND(AE403&lt;&gt;"",ISNUMBER(AE403),NOT(ISNA(AE403))),AE403,
   IF(AND(M403&lt;&gt;"",ISNUMBER(M403),M403&gt;0,NOT(ISNA(M403))),VLOOKUP(M403,'ESO dumped WayshrineInfo'!$K$3:$L$9994,2,FALSE),"")
),"")</f>
        <v>383</v>
      </c>
      <c r="AG403" t="str">
        <f>IF(AND(AF403&lt;&gt;"",ISNUMBER(AF403),NOT(ISNA(AF403))),VLOOKUP(AF403,'ESO zone constants'!$A$3:$D$9999,4,FALSE),"")</f>
        <v>Grahtwood</v>
      </c>
      <c r="AH403" s="44"/>
      <c r="AI403" s="40"/>
      <c r="AJ403" s="40"/>
      <c r="AK403" s="3" t="str">
        <f>IF(AND(G403&lt;&gt;"LIBSETS_SETTYPE_BATTLEGROUND",G403&lt;&gt;"LIBSETS_SETTYPE_SPECIAL"),IF(AL403&lt;&gt;"",VLOOKUP(AL403,'ESO zone constants'!$D$3:$H$4953,5,FALSE),""),"")</f>
        <v/>
      </c>
      <c r="AM403" s="44"/>
      <c r="AN403" s="40"/>
      <c r="AO403" s="40"/>
      <c r="AP403" s="3" t="str">
        <f>IF(AND(G403&lt;&gt;"LIBSETS_SETTYPE_BATTLEGROUND",G403&lt;&gt;"LIBSETS_SETTYPE_SPECIAL"),IF(AQ403&lt;&gt;"",VLOOKUP(AQ403,'ESO zone constants'!$D$3:$H$4953,5,FALSE),""),"")</f>
        <v/>
      </c>
      <c r="AR403" s="44"/>
      <c r="AS403" s="40"/>
      <c r="AT403" s="40"/>
      <c r="AU403" s="3" t="str">
        <f>IF(AND(G403&lt;&gt;"LIBSETS_SETTYPE_BATTLEGROUND",G403&lt;&gt;"LIBSETS_SETTYPE_SPECIAL"),IF(AV403&lt;&gt;"",VLOOKUP(AV403,'ESO zone constants'!$D$3:$H$4953,5,FALSE),""),"")</f>
        <v/>
      </c>
      <c r="AW403" s="44"/>
      <c r="AX403" s="40"/>
      <c r="AY403" s="43"/>
      <c r="AZ403" s="83" t="s">
        <v>2667</v>
      </c>
      <c r="BA403" s="83"/>
      <c r="BB403" s="83"/>
      <c r="BC403" s="21" t="str">
        <f>IF(A403="???","--","")&amp;IF(F403&lt;&gt;"Not in the game (anymore)",IF(A403&lt;&gt;"",CONCATENATE("[",A403,"] = {wayshrines={")&amp;IF(K403&lt;&gt;"",CONCATENATE(K403,","),"")&amp;IF(L403&lt;&gt;"",CONCATENATE(L403,","),"")&amp;IF(M403&lt;&gt;"",CONCATENATE(M403,","),"")&amp;CONCATENATE("}")&amp;IF(VALUE(N403)&gt;0,CONCATENATE(", traitsNeeded=",N403),"")&amp;CONCATENATE(", dlcId=",IF(T403&lt;&gt;"",T403,"DLC_BASE_GAME")),""),"")</f>
        <v>[457] = {wayshrines={398,398,398,}, dlcId=DLC_SCALEBREAKER</v>
      </c>
      <c r="BD403" s="21" t="str">
        <f>IF(F403&lt;&gt;"Not in the game (anymore)",IF(A403&lt;&gt;"",IF(Q403&lt;&gt;"",CONCATENATE(", zoneIds={",Q403),"")&amp;IF(Z403&lt;&gt;"",CONCATENATE(",",Z403),"")&amp;IF(AF403&lt;&gt;"",CONCATENATE(",",AF403),"")&amp;IF(AK403&lt;&gt;"",CONCATENATE(",",AK403),"")&amp;IF(AP403&lt;&gt;"",CONCATENATE(",",AP403),"")&amp;IF(AU403&lt;&gt;"",CONCATENATE(",",AU403),"")&amp;IF(Q403&lt;&gt;"",CONCATENATE("}",""),"")&amp;IF(OR(I403="true",I403="false",I403&lt;&gt;""), CONCATENATE(", veteran=", I403), ""),""),"")</f>
        <v>, zoneIds={1123,383,383}, veteran=false</v>
      </c>
      <c r="BE403" s="21" t="str">
        <f>IF(A403&lt;&gt;"",IF(F403&lt;&gt;"Not in the game (anymore)",IF(A403&lt;&gt;"",", setType="&amp;G403,"")&amp;IF(J403="true",", multiTrialSet=true",""),"")
&amp; IF(AND(H403&lt;&gt;"",ISNUMBER(H403)),", undauntedChestId=" &amp; H403,""),"")</f>
        <v>, setType=LIBSETS_SETTYPE_DUNGEON</v>
      </c>
      <c r="BF403" s="21" t="str">
        <f>IF(A403&lt;&gt;"",IF(F403&lt;&gt;"Not in the game (anymore)",IF(AZ403&lt;&gt;"",", isProcSetAllowedInPvP="&amp; AZ403,"")
&amp; IF(F403&lt;&gt;"Not in the game (anymore)",
  IF(V403&lt;&gt;"",", dropMechanic={"&amp;V403&amp;IF(AB403&lt;&gt;"",","&amp;AB403,"")&amp;IF(AH403&lt;&gt;"",","&amp;AH403,"")&amp;IF(AM403&lt;&gt;"",","&amp;AM403,"")&amp;IF(AR403&lt;&gt;"",","&amp;AR403,"")&amp;IF(AW403&lt;&gt;"",","&amp;AW403,"")&amp;"}"
     &amp;IF(OR(W403&lt;&gt;"",AC403&lt;&gt;"",AI403&lt;&gt;"",AN403&lt;&gt;"",AS403&lt;&gt;"",AX403&lt;&gt;"",X403&lt;&gt;"",AD403&lt;&gt;"",AJ403&lt;&gt;"",AO403&lt;&gt;"",AT403&lt;&gt;"",AY403&lt;&gt;""),", dropMechanicDropLocationNames={"
        &amp; IF(OR(W403&lt;&gt;"",AC403&lt;&gt;"",AI403&lt;&gt;"",AN403&lt;&gt;"",AS403&lt;&gt;"",AX403&lt;&gt;""),"['en']={"&amp;IF(W403&lt;&gt;"","'"&amp;W403&amp;"',","'',")&amp;IF(AC403&lt;&gt;"","'"&amp;AC403&amp;"',","'',")&amp;IF(AI403&lt;&gt;"","'"&amp;AI403&amp;"',","'',")&amp;IF(AN403&lt;&gt;"","'"&amp;AN403&amp;"',","'',")&amp;IF(AS403&lt;&gt;"","'"&amp;AS403&amp;"',","'',")&amp;IF(AX403&lt;&gt;"","'"&amp;AX403&amp;"',","'',")&amp;"},","")
        &amp; IF(OR(X403&lt;&gt;"",AD403&lt;&gt;"",AJ403&lt;&gt;"",AO403&lt;&gt;"",AT403&lt;&gt;"",AY403&lt;&gt;""),"['de']={"&amp;IF(X403&lt;&gt;"","'"&amp;X403&amp;"',","'',")&amp;IF(AD403&lt;&gt;"","'"&amp;AD403&amp;"',","'',")&amp;IF(AJ403&lt;&gt;"","'"&amp;AJ403&amp;"',","'',")&amp;IF(AO403&lt;&gt;"","'"&amp;AO403&amp;"',","'',")&amp;IF(AT403&lt;&gt;"","'"&amp;AT403&amp;"',","'',")&amp;IF(AY403&lt;&gt;"","'"&amp;AY403&amp;"',","'',")&amp;"},","")
     &amp; "}",""),"")),""),"")</f>
        <v>, dropMechanic={LIBSETS_DROP_MECHANIC_GROUP_DUNGEON_BOSS,LIBSETS_DROP_MECHANIC_GROUP_DUNGEON_BOSS}</v>
      </c>
      <c r="BG403" s="21" t="str">
        <f>IF(A403&lt;&gt;"",IF(F403&lt;&gt;"Not in the game (anymore)",
IF(OR(BA403&lt;&gt;"",BB403&lt;&gt;""),", addTooltip={" &amp; IF(BA403&lt;&gt;"","['en']='"&amp; BA403 &amp; "',","")  &amp; IF(AND(BA403&lt;&gt;"",BA403&lt;&gt;BB403), IF(BB403&lt;&gt;"","['de']='"&amp; BB403 &amp; "',",""),"") &amp; "},","")
&amp; "},"
&amp; IF(C403&lt;&gt;"",CONCATENATE(" --",C403," / ",B403,"   [",IF(R403&lt;&gt;"",R403,""),IF(AA403&lt;&gt;"",", "&amp;AA403,""),IF(AG403&lt;&gt;"",", "&amp;AG403,""),IF(AL403&lt;&gt;"",", "&amp;AL403,""),IF(AQ403&lt;&gt;"",", "&amp;AQ403,""),IF(AV403&lt;&gt;"",", "&amp;AV403,""),"]")),""),"")</f>
        <v>}, --Dragon\'s Defilement / Drachenschändung   [Lair of Maarselok, Grahtwood, Grahtwood]</v>
      </c>
    </row>
    <row r="404" spans="1:59" x14ac:dyDescent="0.25">
      <c r="A404" s="5">
        <v>458</v>
      </c>
      <c r="B404" t="s">
        <v>1509</v>
      </c>
      <c r="C404" t="s">
        <v>1509</v>
      </c>
      <c r="D404" s="3">
        <f>A404</f>
        <v>458</v>
      </c>
      <c r="G404" s="3" t="s">
        <v>1479</v>
      </c>
      <c r="H404" s="93">
        <v>3</v>
      </c>
      <c r="I404" t="s">
        <v>1466</v>
      </c>
      <c r="J404" t="s">
        <v>91</v>
      </c>
      <c r="K404">
        <v>391</v>
      </c>
      <c r="L404">
        <v>391</v>
      </c>
      <c r="M404">
        <v>391</v>
      </c>
      <c r="O404" s="65" t="s">
        <v>1486</v>
      </c>
      <c r="Q404" s="3">
        <f>IF(AND(G404&lt;&gt;"LIBSETS_SETTYPE_BATTLEGROUND",G404&lt;&gt;"LIBSETS_SETTYPE_SPECIAL"), IF(R404&lt;&gt;"",VLOOKUP(R404,'ESO zone constants'!$D$3:$H$10001,5,FALSE),""),"")</f>
        <v>1122</v>
      </c>
      <c r="R404" t="str">
        <f>IF(AND(O404&lt;&gt;"",NOT(ISERROR(O404))),O404,
IF(AND(P404&lt;&gt;"",ISNUMBER(P404),P404&gt;0,NOT(ISNA(P404))),VLOOKUP(P404,'ESO zone constants'!$A$3:$D$9999,4,FALSE),
IF(AND(K404&lt;&gt;"",K404&gt;0,NOT(ISERROR(K404))),VLOOKUP(K404,'ESO dumped WayshrineInfo'!$K$3:$N$9994,4,FALSE),"")))</f>
        <v>Moongrave Fane</v>
      </c>
      <c r="T404" s="19" t="str">
        <f>IF(AND(S404&lt;&gt;"",NOT(ISERROR(S404))),S404,IF(Q404&lt;&gt;"",IF(NOT(ISERROR(VLOOKUP(Q404,'ESO Dungeon constants'!$D$3:$H$9999,5,FALSE))),VLOOKUP(Q404,'ESO Dungeon constants'!$D$3:$I$9999,6,FALSE),VLOOKUP(Q404,'ESO zone constants'!$H$3:$K$9987,4,FALSE)),""))</f>
        <v>DLC_SCALEBREAKER</v>
      </c>
      <c r="U404" s="3" t="str">
        <f>IF(T404&lt;&gt;"",VLOOKUP(T404,'LibSets constants'!$B$4:$C$1003,2,FALSE),"")</f>
        <v>Scalebraker</v>
      </c>
      <c r="V404" s="33" t="s">
        <v>1544</v>
      </c>
      <c r="W404" s="3" t="s">
        <v>1509</v>
      </c>
      <c r="X404" s="3" t="s">
        <v>1509</v>
      </c>
      <c r="Y404" s="65"/>
      <c r="Z404" s="3">
        <f>IF(AND(G404&lt;&gt;"LIBSETS_SETTYPE_BATTLEGROUND",G404&lt;&gt;"LIBSETS_SETTYPE_SPECIAL"),
IF(AND(Y404&lt;&gt;"",ISNUMBER(Y404),NOT(ISNA(Y404))),Y404,
   IF(AND(L404&lt;&gt;"",ISNUMBER(L404),L404&gt;0,NOT(ISNA(L404))),VLOOKUP(L404,'ESO dumped WayshrineInfo'!$K$3:$L$9994,2,FALSE),"")
),"")</f>
        <v>1086</v>
      </c>
      <c r="AA404" t="str">
        <f>IF(AND(Z404&lt;&gt;"",ISNUMBER(Z404),NOT(ISNA(Z404))),VLOOKUP(Z404,'ESO zone constants'!$A$3:$D$9999,4,FALSE),"")</f>
        <v>Northern Elsweyr</v>
      </c>
      <c r="AC404" s="42"/>
      <c r="AD404" s="42"/>
      <c r="AE404" s="42"/>
      <c r="AF404" s="3">
        <f>IF(AND(G404&lt;&gt;"LIBSETS_SETTYPE_BATTLEGROUND",G404&lt;&gt;"LIBSETS_SETTYPE_SPECIAL"),
IF(AND(AE404&lt;&gt;"",ISNUMBER(AE404),NOT(ISNA(AE404))),AE404,
   IF(AND(M404&lt;&gt;"",ISNUMBER(M404),M404&gt;0,NOT(ISNA(M404))),VLOOKUP(M404,'ESO dumped WayshrineInfo'!$K$3:$L$9994,2,FALSE),"")
),"")</f>
        <v>1086</v>
      </c>
      <c r="AG404" t="str">
        <f>IF(AND(AF404&lt;&gt;"",ISNUMBER(AF404),NOT(ISNA(AF404))),VLOOKUP(AF404,'ESO zone constants'!$A$3:$D$9999,4,FALSE),"")</f>
        <v>Northern Elsweyr</v>
      </c>
      <c r="AH404" s="44"/>
      <c r="AI404" s="42"/>
      <c r="AJ404" s="42"/>
      <c r="AK404" s="3" t="str">
        <f>IF(AND(G404&lt;&gt;"LIBSETS_SETTYPE_BATTLEGROUND",G404&lt;&gt;"LIBSETS_SETTYPE_SPECIAL"),IF(AL404&lt;&gt;"",VLOOKUP(AL404,'ESO zone constants'!$D$3:$H$4953,5,FALSE),""),"")</f>
        <v/>
      </c>
      <c r="AM404" s="44"/>
      <c r="AN404" s="42"/>
      <c r="AO404" s="42"/>
      <c r="AP404" s="3" t="str">
        <f>IF(AND(G404&lt;&gt;"LIBSETS_SETTYPE_BATTLEGROUND",G404&lt;&gt;"LIBSETS_SETTYPE_SPECIAL"),IF(AQ404&lt;&gt;"",VLOOKUP(AQ404,'ESO zone constants'!$D$3:$H$4953,5,FALSE),""),"")</f>
        <v/>
      </c>
      <c r="AR404" s="44"/>
      <c r="AS404" s="42"/>
      <c r="AT404" s="42"/>
      <c r="AU404" s="3" t="str">
        <f>IF(AND(G404&lt;&gt;"LIBSETS_SETTYPE_BATTLEGROUND",G404&lt;&gt;"LIBSETS_SETTYPE_SPECIAL"),IF(AV404&lt;&gt;"",VLOOKUP(AV404,'ESO zone constants'!$D$3:$H$4953,5,FALSE),""),"")</f>
        <v/>
      </c>
      <c r="AW404" s="44"/>
      <c r="AX404" s="42"/>
      <c r="AY404" s="43"/>
      <c r="AZ404" s="83" t="s">
        <v>2667</v>
      </c>
      <c r="BA404" s="83"/>
      <c r="BB404" s="83"/>
      <c r="BC404" s="21" t="str">
        <f>IF(A404="???","--","")&amp;IF(F404&lt;&gt;"Not in the game (anymore)",IF(A404&lt;&gt;"",CONCATENATE("[",A404,"] = {wayshrines={")&amp;IF(K404&lt;&gt;"",CONCATENATE(K404,","),"")&amp;IF(L404&lt;&gt;"",CONCATENATE(L404,","),"")&amp;IF(M404&lt;&gt;"",CONCATENATE(M404,","),"")&amp;CONCATENATE("}")&amp;IF(VALUE(N404)&gt;0,CONCATENATE(", traitsNeeded=",N404),"")&amp;CONCATENATE(", dlcId=",IF(T404&lt;&gt;"",T404,"DLC_BASE_GAME")),""),"")</f>
        <v>[458] = {wayshrines={391,391,391,}, dlcId=DLC_SCALEBREAKER</v>
      </c>
      <c r="BD404" s="21" t="str">
        <f>IF(F404&lt;&gt;"Not in the game (anymore)",IF(A404&lt;&gt;"",IF(Q404&lt;&gt;"",CONCATENATE(", zoneIds={",Q404),"")&amp;IF(Z404&lt;&gt;"",CONCATENATE(",",Z404),"")&amp;IF(AF404&lt;&gt;"",CONCATENATE(",",AF404),"")&amp;IF(AK404&lt;&gt;"",CONCATENATE(",",AK404),"")&amp;IF(AP404&lt;&gt;"",CONCATENATE(",",AP404),"")&amp;IF(AU404&lt;&gt;"",CONCATENATE(",",AU404),"")&amp;IF(Q404&lt;&gt;"",CONCATENATE("}",""),"")&amp;IF(OR(I404="true",I404="false",I404&lt;&gt;""), CONCATENATE(", veteran=", I404), ""),""),"")</f>
        <v>, zoneIds={1122,1086,1086}, veteran={[EQUIP_TYPE_HEAD]=true, [EQUIP_TYPE_SHOULDERS]=false}</v>
      </c>
      <c r="BE404" s="21" t="str">
        <f>IF(A404&lt;&gt;"",IF(F404&lt;&gt;"Not in the game (anymore)",IF(A404&lt;&gt;"",", setType="&amp;G404,"")&amp;IF(J404="true",", multiTrialSet=true",""),"")
&amp; IF(AND(H404&lt;&gt;"",ISNUMBER(H404)),", undauntedChestId=" &amp; H404,""),"")</f>
        <v>, setType=LIBSETS_SETTYPE_MONSTER, undauntedChestId=3</v>
      </c>
      <c r="BF404" s="21" t="str">
        <f>IF(A404&lt;&gt;"",IF(F404&lt;&gt;"Not in the game (anymore)",IF(AZ404&lt;&gt;"",", isProcSetAllowedInPvP="&amp; AZ404,"")
&amp; IF(F404&lt;&gt;"Not in the game (anymore)",
  IF(V404&lt;&gt;"",", dropMechanic={"&amp;V404&amp;IF(AB404&lt;&gt;"",","&amp;AB404,"")&amp;IF(AH404&lt;&gt;"",","&amp;AH404,"")&amp;IF(AM404&lt;&gt;"",","&amp;AM404,"")&amp;IF(AR404&lt;&gt;"",","&amp;AR404,"")&amp;IF(AW404&lt;&gt;"",","&amp;AW404,"")&amp;"}"
     &amp;IF(OR(W404&lt;&gt;"",AC404&lt;&gt;"",AI404&lt;&gt;"",AN404&lt;&gt;"",AS404&lt;&gt;"",AX404&lt;&gt;"",X404&lt;&gt;"",AD404&lt;&gt;"",AJ404&lt;&gt;"",AO404&lt;&gt;"",AT404&lt;&gt;"",AY404&lt;&gt;""),", dropMechanicDropLocationNames={"
        &amp; IF(OR(W404&lt;&gt;"",AC404&lt;&gt;"",AI404&lt;&gt;"",AN404&lt;&gt;"",AS404&lt;&gt;"",AX404&lt;&gt;""),"['en']={"&amp;IF(W404&lt;&gt;"","'"&amp;W404&amp;"',","'',")&amp;IF(AC404&lt;&gt;"","'"&amp;AC404&amp;"',","'',")&amp;IF(AI404&lt;&gt;"","'"&amp;AI404&amp;"',","'',")&amp;IF(AN404&lt;&gt;"","'"&amp;AN404&amp;"',","'',")&amp;IF(AS404&lt;&gt;"","'"&amp;AS404&amp;"',","'',")&amp;IF(AX404&lt;&gt;"","'"&amp;AX404&amp;"',","'',")&amp;"},","")
        &amp; IF(OR(X404&lt;&gt;"",AD404&lt;&gt;"",AJ404&lt;&gt;"",AO404&lt;&gt;"",AT404&lt;&gt;"",AY404&lt;&gt;""),"['de']={"&amp;IF(X404&lt;&gt;"","'"&amp;X404&amp;"',","'',")&amp;IF(AD404&lt;&gt;"","'"&amp;AD404&amp;"',","'',")&amp;IF(AJ404&lt;&gt;"","'"&amp;AJ404&amp;"',","'',")&amp;IF(AO404&lt;&gt;"","'"&amp;AO404&amp;"',","'',")&amp;IF(AT404&lt;&gt;"","'"&amp;AT404&amp;"',","'',")&amp;IF(AY404&lt;&gt;"","'"&amp;AY404&amp;"',","'',")&amp;"},","")
     &amp; "}",""),"")),""),"")</f>
        <v>, dropMechanic={LIBSETS_DROP_MECHANIC_MONSTER_NAME}, dropMechanicDropLocationNames={['en']={'Grundwulf','','','','','',},['de']={'Grundwulf','','','','','',},}</v>
      </c>
      <c r="BG404" s="21" t="str">
        <f>IF(A404&lt;&gt;"",IF(F404&lt;&gt;"Not in the game (anymore)",
IF(OR(BA404&lt;&gt;"",BB404&lt;&gt;""),", addTooltip={" &amp; IF(BA404&lt;&gt;"","['en']='"&amp; BA404 &amp; "',","")  &amp; IF(AND(BA404&lt;&gt;"",BA404&lt;&gt;BB404), IF(BB404&lt;&gt;"","['de']='"&amp; BB404 &amp; "',",""),"") &amp; "},","")
&amp; "},"
&amp; IF(C404&lt;&gt;"",CONCATENATE(" --",C404," / ",B404,"   [",IF(R404&lt;&gt;"",R404,""),IF(AA404&lt;&gt;"",", "&amp;AA404,""),IF(AG404&lt;&gt;"",", "&amp;AG404,""),IF(AL404&lt;&gt;"",", "&amp;AL404,""),IF(AQ404&lt;&gt;"",", "&amp;AQ404,""),IF(AV404&lt;&gt;"",", "&amp;AV404,""),"]")),""),"")</f>
        <v>}, --Grundwulf / Grundwulf   [Moongrave Fane, Northern Elsweyr, Northern Elsweyr]</v>
      </c>
    </row>
    <row r="405" spans="1:59" x14ac:dyDescent="0.25">
      <c r="A405" s="5">
        <v>459</v>
      </c>
      <c r="B405" t="s">
        <v>1510</v>
      </c>
      <c r="C405" t="s">
        <v>1510</v>
      </c>
      <c r="D405" s="3">
        <f>A405</f>
        <v>459</v>
      </c>
      <c r="G405" s="3" t="s">
        <v>1479</v>
      </c>
      <c r="H405" s="93">
        <v>3</v>
      </c>
      <c r="I405" t="s">
        <v>1466</v>
      </c>
      <c r="J405" t="s">
        <v>91</v>
      </c>
      <c r="K405">
        <v>398</v>
      </c>
      <c r="L405">
        <v>398</v>
      </c>
      <c r="M405">
        <v>398</v>
      </c>
      <c r="O405" s="65" t="s">
        <v>1487</v>
      </c>
      <c r="Q405" s="3">
        <f>IF(AND(G405&lt;&gt;"LIBSETS_SETTYPE_BATTLEGROUND",G405&lt;&gt;"LIBSETS_SETTYPE_SPECIAL"), IF(R405&lt;&gt;"",VLOOKUP(R405,'ESO zone constants'!$D$3:$H$10001,5,FALSE),""),"")</f>
        <v>1123</v>
      </c>
      <c r="R405" t="str">
        <f>IF(AND(O405&lt;&gt;"",NOT(ISERROR(O405))),O405,
IF(AND(P405&lt;&gt;"",ISNUMBER(P405),P405&gt;0,NOT(ISNA(P405))),VLOOKUP(P405,'ESO zone constants'!$A$3:$D$9999,4,FALSE),
IF(AND(K405&lt;&gt;"",K405&gt;0,NOT(ISERROR(K405))),VLOOKUP(K405,'ESO dumped WayshrineInfo'!$K$3:$N$9994,4,FALSE),"")))</f>
        <v>Lair of Maarselok</v>
      </c>
      <c r="T405" s="19" t="str">
        <f>IF(AND(S405&lt;&gt;"",NOT(ISERROR(S405))),S405,IF(Q405&lt;&gt;"",IF(NOT(ISERROR(VLOOKUP(Q405,'ESO Dungeon constants'!$D$3:$H$9999,5,FALSE))),VLOOKUP(Q405,'ESO Dungeon constants'!$D$3:$I$9999,6,FALSE),VLOOKUP(Q405,'ESO zone constants'!$H$3:$K$9987,4,FALSE)),""))</f>
        <v>DLC_SCALEBREAKER</v>
      </c>
      <c r="U405" s="3" t="str">
        <f>IF(T405&lt;&gt;"",VLOOKUP(T405,'LibSets constants'!$B$4:$C$1003,2,FALSE),"")</f>
        <v>Scalebraker</v>
      </c>
      <c r="V405" s="33" t="s">
        <v>1544</v>
      </c>
      <c r="W405" s="3" t="s">
        <v>1510</v>
      </c>
      <c r="X405" s="3" t="s">
        <v>1510</v>
      </c>
      <c r="Y405" s="65"/>
      <c r="Z405" s="3">
        <f>IF(AND(G405&lt;&gt;"LIBSETS_SETTYPE_BATTLEGROUND",G405&lt;&gt;"LIBSETS_SETTYPE_SPECIAL"),
IF(AND(Y405&lt;&gt;"",ISNUMBER(Y405),NOT(ISNA(Y405))),Y405,
   IF(AND(L405&lt;&gt;"",ISNUMBER(L405),L405&gt;0,NOT(ISNA(L405))),VLOOKUP(L405,'ESO dumped WayshrineInfo'!$K$3:$L$9994,2,FALSE),"")
),"")</f>
        <v>383</v>
      </c>
      <c r="AA405" t="str">
        <f>IF(AND(Z405&lt;&gt;"",ISNUMBER(Z405),NOT(ISNA(Z405))),VLOOKUP(Z405,'ESO zone constants'!$A$3:$D$9999,4,FALSE),"")</f>
        <v>Grahtwood</v>
      </c>
      <c r="AC405" s="42"/>
      <c r="AD405" s="42"/>
      <c r="AE405" s="42"/>
      <c r="AF405" s="3">
        <f>IF(AND(G405&lt;&gt;"LIBSETS_SETTYPE_BATTLEGROUND",G405&lt;&gt;"LIBSETS_SETTYPE_SPECIAL"),
IF(AND(AE405&lt;&gt;"",ISNUMBER(AE405),NOT(ISNA(AE405))),AE405,
   IF(AND(M405&lt;&gt;"",ISNUMBER(M405),M405&gt;0,NOT(ISNA(M405))),VLOOKUP(M405,'ESO dumped WayshrineInfo'!$K$3:$L$9994,2,FALSE),"")
),"")</f>
        <v>383</v>
      </c>
      <c r="AG405" t="str">
        <f>IF(AND(AF405&lt;&gt;"",ISNUMBER(AF405),NOT(ISNA(AF405))),VLOOKUP(AF405,'ESO zone constants'!$A$3:$D$9999,4,FALSE),"")</f>
        <v>Grahtwood</v>
      </c>
      <c r="AH405" s="44"/>
      <c r="AI405" s="42"/>
      <c r="AJ405" s="42"/>
      <c r="AK405" s="3" t="str">
        <f>IF(AND(G405&lt;&gt;"LIBSETS_SETTYPE_BATTLEGROUND",G405&lt;&gt;"LIBSETS_SETTYPE_SPECIAL"),IF(AL405&lt;&gt;"",VLOOKUP(AL405,'ESO zone constants'!$D$3:$H$4953,5,FALSE),""),"")</f>
        <v/>
      </c>
      <c r="AM405" s="44"/>
      <c r="AN405" s="42"/>
      <c r="AO405" s="42"/>
      <c r="AP405" s="3" t="str">
        <f>IF(AND(G405&lt;&gt;"LIBSETS_SETTYPE_BATTLEGROUND",G405&lt;&gt;"LIBSETS_SETTYPE_SPECIAL"),IF(AQ405&lt;&gt;"",VLOOKUP(AQ405,'ESO zone constants'!$D$3:$H$4953,5,FALSE),""),"")</f>
        <v/>
      </c>
      <c r="AR405" s="44"/>
      <c r="AS405" s="42"/>
      <c r="AT405" s="42"/>
      <c r="AU405" s="3" t="str">
        <f>IF(AND(G405&lt;&gt;"LIBSETS_SETTYPE_BATTLEGROUND",G405&lt;&gt;"LIBSETS_SETTYPE_SPECIAL"),IF(AV405&lt;&gt;"",VLOOKUP(AV405,'ESO zone constants'!$D$3:$H$4953,5,FALSE),""),"")</f>
        <v/>
      </c>
      <c r="AW405" s="44"/>
      <c r="AX405" s="42"/>
      <c r="AY405" s="43"/>
      <c r="AZ405" s="83" t="s">
        <v>2667</v>
      </c>
      <c r="BA405" s="83"/>
      <c r="BB405" s="83"/>
      <c r="BC405" s="21" t="str">
        <f>IF(A405="???","--","")&amp;IF(F405&lt;&gt;"Not in the game (anymore)",IF(A405&lt;&gt;"",CONCATENATE("[",A405,"] = {wayshrines={")&amp;IF(K405&lt;&gt;"",CONCATENATE(K405,","),"")&amp;IF(L405&lt;&gt;"",CONCATENATE(L405,","),"")&amp;IF(M405&lt;&gt;"",CONCATENATE(M405,","),"")&amp;CONCATENATE("}")&amp;IF(VALUE(N405)&gt;0,CONCATENATE(", traitsNeeded=",N405),"")&amp;CONCATENATE(", dlcId=",IF(T405&lt;&gt;"",T405,"DLC_BASE_GAME")),""),"")</f>
        <v>[459] = {wayshrines={398,398,398,}, dlcId=DLC_SCALEBREAKER</v>
      </c>
      <c r="BD405" s="21" t="str">
        <f>IF(F405&lt;&gt;"Not in the game (anymore)",IF(A405&lt;&gt;"",IF(Q405&lt;&gt;"",CONCATENATE(", zoneIds={",Q405),"")&amp;IF(Z405&lt;&gt;"",CONCATENATE(",",Z405),"")&amp;IF(AF405&lt;&gt;"",CONCATENATE(",",AF405),"")&amp;IF(AK405&lt;&gt;"",CONCATENATE(",",AK405),"")&amp;IF(AP405&lt;&gt;"",CONCATENATE(",",AP405),"")&amp;IF(AU405&lt;&gt;"",CONCATENATE(",",AU405),"")&amp;IF(Q405&lt;&gt;"",CONCATENATE("}",""),"")&amp;IF(OR(I405="true",I405="false",I405&lt;&gt;""), CONCATENATE(", veteran=", I405), ""),""),"")</f>
        <v>, zoneIds={1123,383,383}, veteran={[EQUIP_TYPE_HEAD]=true, [EQUIP_TYPE_SHOULDERS]=false}</v>
      </c>
      <c r="BE405" s="21" t="str">
        <f>IF(A405&lt;&gt;"",IF(F405&lt;&gt;"Not in the game (anymore)",IF(A405&lt;&gt;"",", setType="&amp;G405,"")&amp;IF(J405="true",", multiTrialSet=true",""),"")
&amp; IF(AND(H405&lt;&gt;"",ISNUMBER(H405)),", undauntedChestId=" &amp; H405,""),"")</f>
        <v>, setType=LIBSETS_SETTYPE_MONSTER, undauntedChestId=3</v>
      </c>
      <c r="BF405" s="21" t="str">
        <f>IF(A405&lt;&gt;"",IF(F405&lt;&gt;"Not in the game (anymore)",IF(AZ405&lt;&gt;"",", isProcSetAllowedInPvP="&amp; AZ405,"")
&amp; IF(F405&lt;&gt;"Not in the game (anymore)",
  IF(V405&lt;&gt;"",", dropMechanic={"&amp;V405&amp;IF(AB405&lt;&gt;"",","&amp;AB405,"")&amp;IF(AH405&lt;&gt;"",","&amp;AH405,"")&amp;IF(AM405&lt;&gt;"",","&amp;AM405,"")&amp;IF(AR405&lt;&gt;"",","&amp;AR405,"")&amp;IF(AW405&lt;&gt;"",","&amp;AW405,"")&amp;"}"
     &amp;IF(OR(W405&lt;&gt;"",AC405&lt;&gt;"",AI405&lt;&gt;"",AN405&lt;&gt;"",AS405&lt;&gt;"",AX405&lt;&gt;"",X405&lt;&gt;"",AD405&lt;&gt;"",AJ405&lt;&gt;"",AO405&lt;&gt;"",AT405&lt;&gt;"",AY405&lt;&gt;""),", dropMechanicDropLocationNames={"
        &amp; IF(OR(W405&lt;&gt;"",AC405&lt;&gt;"",AI405&lt;&gt;"",AN405&lt;&gt;"",AS405&lt;&gt;"",AX405&lt;&gt;""),"['en']={"&amp;IF(W405&lt;&gt;"","'"&amp;W405&amp;"',","'',")&amp;IF(AC405&lt;&gt;"","'"&amp;AC405&amp;"',","'',")&amp;IF(AI405&lt;&gt;"","'"&amp;AI405&amp;"',","'',")&amp;IF(AN405&lt;&gt;"","'"&amp;AN405&amp;"',","'',")&amp;IF(AS405&lt;&gt;"","'"&amp;AS405&amp;"',","'',")&amp;IF(AX405&lt;&gt;"","'"&amp;AX405&amp;"',","'',")&amp;"},","")
        &amp; IF(OR(X405&lt;&gt;"",AD405&lt;&gt;"",AJ405&lt;&gt;"",AO405&lt;&gt;"",AT405&lt;&gt;"",AY405&lt;&gt;""),"['de']={"&amp;IF(X405&lt;&gt;"","'"&amp;X405&amp;"',","'',")&amp;IF(AD405&lt;&gt;"","'"&amp;AD405&amp;"',","'',")&amp;IF(AJ405&lt;&gt;"","'"&amp;AJ405&amp;"',","'',")&amp;IF(AO405&lt;&gt;"","'"&amp;AO405&amp;"',","'',")&amp;IF(AT405&lt;&gt;"","'"&amp;AT405&amp;"',","'',")&amp;IF(AY405&lt;&gt;"","'"&amp;AY405&amp;"',","'',")&amp;"},","")
     &amp; "}",""),"")),""),"")</f>
        <v>, dropMechanic={LIBSETS_DROP_MECHANIC_MONSTER_NAME}, dropMechanicDropLocationNames={['en']={'Maarselok','','','','','',},['de']={'Maarselok','','','','','',},}</v>
      </c>
      <c r="BG405" s="21" t="str">
        <f>IF(A405&lt;&gt;"",IF(F405&lt;&gt;"Not in the game (anymore)",
IF(OR(BA405&lt;&gt;"",BB405&lt;&gt;""),", addTooltip={" &amp; IF(BA405&lt;&gt;"","['en']='"&amp; BA405 &amp; "',","")  &amp; IF(AND(BA405&lt;&gt;"",BA405&lt;&gt;BB405), IF(BB405&lt;&gt;"","['de']='"&amp; BB405 &amp; "',",""),"") &amp; "},","")
&amp; "},"
&amp; IF(C405&lt;&gt;"",CONCATENATE(" --",C405," / ",B405,"   [",IF(R405&lt;&gt;"",R405,""),IF(AA405&lt;&gt;"",", "&amp;AA405,""),IF(AG405&lt;&gt;"",", "&amp;AG405,""),IF(AL405&lt;&gt;"",", "&amp;AL405,""),IF(AQ405&lt;&gt;"",", "&amp;AQ405,""),IF(AV405&lt;&gt;"",", "&amp;AV405,""),"]")),""),"")</f>
        <v>}, --Maarselok / Maarselok   [Lair of Maarselok, Grahtwood, Grahtwood]</v>
      </c>
    </row>
    <row r="406" spans="1:59" x14ac:dyDescent="0.25">
      <c r="A406" s="5">
        <v>465</v>
      </c>
      <c r="B406" t="s">
        <v>1603</v>
      </c>
      <c r="C406" t="s">
        <v>1604</v>
      </c>
      <c r="D406" s="3">
        <f>A406</f>
        <v>465</v>
      </c>
      <c r="G406" s="8" t="s">
        <v>1480</v>
      </c>
      <c r="I406" t="s">
        <v>91</v>
      </c>
      <c r="J406" t="s">
        <v>91</v>
      </c>
      <c r="K406">
        <v>402</v>
      </c>
      <c r="L406">
        <v>402</v>
      </c>
      <c r="M406">
        <v>402</v>
      </c>
      <c r="O406" s="65" t="s">
        <v>1587</v>
      </c>
      <c r="Q406" s="3">
        <f>IF(AND(G406&lt;&gt;"LIBSETS_SETTYPE_BATTLEGROUND",G406&lt;&gt;"LIBSETS_SETTYPE_SPECIAL"), IF(R406&lt;&gt;"",VLOOKUP(R406,'ESO zone constants'!$D$3:$H$10001,5,FALSE),""),"")</f>
        <v>1133</v>
      </c>
      <c r="R406" t="str">
        <f>IF(AND(O406&lt;&gt;"",NOT(ISERROR(O406))),O406,
IF(AND(P406&lt;&gt;"",ISNUMBER(P406),P406&gt;0,NOT(ISNA(P406))),VLOOKUP(P406,'ESO zone constants'!$A$3:$D$9999,4,FALSE),
IF(AND(K406&lt;&gt;"",K406&gt;0,NOT(ISERROR(K406))),VLOOKUP(K406,'ESO dumped WayshrineInfo'!$K$3:$N$9994,4,FALSE),"")))</f>
        <v>Southern Elsweyr</v>
      </c>
      <c r="T406" s="19" t="str">
        <f>IF(AND(S406&lt;&gt;"",NOT(ISERROR(S406))),S406,IF(Q406&lt;&gt;"",IF(NOT(ISERROR(VLOOKUP(Q406,'ESO Dungeon constants'!$D$3:$H$9999,5,FALSE))),VLOOKUP(Q406,'ESO Dungeon constants'!$D$3:$I$9999,6,FALSE),VLOOKUP(Q406,'ESO zone constants'!$H$3:$K$9987,4,FALSE)),""))</f>
        <v>DLC_DRAGONHOLD</v>
      </c>
      <c r="U406" s="3" t="str">
        <f>IF(T406&lt;&gt;"",VLOOKUP(T406,'LibSets constants'!$B$4:$C$1003,2,FALSE),"")</f>
        <v>Dragonhold</v>
      </c>
      <c r="V406" s="33" t="s">
        <v>1560</v>
      </c>
      <c r="Y406" s="65"/>
      <c r="Z406" s="3">
        <f>IF(AND(G406&lt;&gt;"LIBSETS_SETTYPE_BATTLEGROUND",G406&lt;&gt;"LIBSETS_SETTYPE_SPECIAL"),
IF(AND(Y406&lt;&gt;"",ISNUMBER(Y406),NOT(ISNA(Y406))),Y406,
   IF(AND(L406&lt;&gt;"",ISNUMBER(L406),L406&gt;0,NOT(ISNA(L406))),VLOOKUP(L406,'ESO dumped WayshrineInfo'!$K$3:$L$9994,2,FALSE),"")
),"")</f>
        <v>1133</v>
      </c>
      <c r="AA406" t="str">
        <f>IF(AND(Z406&lt;&gt;"",ISNUMBER(Z406),NOT(ISNA(Z406))),VLOOKUP(Z406,'ESO zone constants'!$A$3:$D$9999,4,FALSE),"")</f>
        <v>Southern Elsweyr</v>
      </c>
      <c r="AB406" s="33" t="s">
        <v>1560</v>
      </c>
      <c r="AC406" s="40"/>
      <c r="AD406" s="40"/>
      <c r="AE406" s="40"/>
      <c r="AF406" s="3">
        <f>IF(AND(G406&lt;&gt;"LIBSETS_SETTYPE_BATTLEGROUND",G406&lt;&gt;"LIBSETS_SETTYPE_SPECIAL"),
IF(AND(AE406&lt;&gt;"",ISNUMBER(AE406),NOT(ISNA(AE406))),AE406,
   IF(AND(M406&lt;&gt;"",ISNUMBER(M406),M406&gt;0,NOT(ISNA(M406))),VLOOKUP(M406,'ESO dumped WayshrineInfo'!$K$3:$L$9994,2,FALSE),"")
),"")</f>
        <v>1133</v>
      </c>
      <c r="AG406" t="str">
        <f>IF(AND(AF406&lt;&gt;"",ISNUMBER(AF406),NOT(ISNA(AF406))),VLOOKUP(AF406,'ESO zone constants'!$A$3:$D$9999,4,FALSE),"")</f>
        <v>Southern Elsweyr</v>
      </c>
      <c r="AH406" s="44" t="s">
        <v>1562</v>
      </c>
      <c r="AI406" s="40"/>
      <c r="AJ406" s="40"/>
      <c r="AK406" s="3">
        <f>IF(AND(G406&lt;&gt;"LIBSETS_SETTYPE_BATTLEGROUND",G406&lt;&gt;"LIBSETS_SETTYPE_SPECIAL"),IF(AL406&lt;&gt;"",VLOOKUP(AL406,'ESO zone constants'!$D$3:$H$4953,5,FALSE),""),"")</f>
        <v>1133</v>
      </c>
      <c r="AL406" t="s">
        <v>1587</v>
      </c>
      <c r="AM406" s="44" t="s">
        <v>1563</v>
      </c>
      <c r="AN406" s="40"/>
      <c r="AO406" s="40"/>
      <c r="AP406" s="3" t="str">
        <f>IF(AND(G406&lt;&gt;"LIBSETS_SETTYPE_BATTLEGROUND",G406&lt;&gt;"LIBSETS_SETTYPE_SPECIAL"),IF(AQ406&lt;&gt;"",VLOOKUP(AQ406,'ESO zone constants'!$D$3:$H$4953,5,FALSE),""),"")</f>
        <v/>
      </c>
      <c r="AR406" s="44"/>
      <c r="AS406" s="40"/>
      <c r="AT406" s="40"/>
      <c r="AU406" s="3" t="str">
        <f>IF(AND(G406&lt;&gt;"LIBSETS_SETTYPE_BATTLEGROUND",G406&lt;&gt;"LIBSETS_SETTYPE_SPECIAL"),IF(AV406&lt;&gt;"",VLOOKUP(AV406,'ESO zone constants'!$D$3:$H$4953,5,FALSE),""),"")</f>
        <v/>
      </c>
      <c r="AW406" s="44"/>
      <c r="AX406" s="40"/>
      <c r="AY406" s="43"/>
      <c r="AZ406" s="83" t="s">
        <v>2667</v>
      </c>
      <c r="BA406" s="83"/>
      <c r="BB406" s="83"/>
      <c r="BC406" s="21" t="str">
        <f>IF(A406="???","--","")&amp;IF(F406&lt;&gt;"Not in the game (anymore)",IF(A406&lt;&gt;"",CONCATENATE("[",A406,"] = {wayshrines={")&amp;IF(K406&lt;&gt;"",CONCATENATE(K406,","),"")&amp;IF(L406&lt;&gt;"",CONCATENATE(L406,","),"")&amp;IF(M406&lt;&gt;"",CONCATENATE(M406,","),"")&amp;CONCATENATE("}")&amp;IF(VALUE(N406)&gt;0,CONCATENATE(", traitsNeeded=",N406),"")&amp;CONCATENATE(", dlcId=",IF(T406&lt;&gt;"",T406,"DLC_BASE_GAME")),""),"")</f>
        <v>[465] = {wayshrines={402,402,402,}, dlcId=DLC_DRAGONHOLD</v>
      </c>
      <c r="BD406" s="21" t="str">
        <f>IF(F406&lt;&gt;"Not in the game (anymore)",IF(A406&lt;&gt;"",IF(Q406&lt;&gt;"",CONCATENATE(", zoneIds={",Q406),"")&amp;IF(Z406&lt;&gt;"",CONCATENATE(",",Z406),"")&amp;IF(AF406&lt;&gt;"",CONCATENATE(",",AF406),"")&amp;IF(AK406&lt;&gt;"",CONCATENATE(",",AK406),"")&amp;IF(AP406&lt;&gt;"",CONCATENATE(",",AP406),"")&amp;IF(AU406&lt;&gt;"",CONCATENATE(",",AU406),"")&amp;IF(Q406&lt;&gt;"",CONCATENATE("}",""),"")&amp;IF(OR(I406="true",I406="false",I406&lt;&gt;""), CONCATENATE(", veteran=", I406), ""),""),"")</f>
        <v>, zoneIds={1133,1133,1133,1133}, veteran=false</v>
      </c>
      <c r="BE406" s="21" t="str">
        <f>IF(A406&lt;&gt;"",IF(F406&lt;&gt;"Not in the game (anymore)",IF(A406&lt;&gt;"",", setType="&amp;G406,"")&amp;IF(J406="true",", multiTrialSet=true",""),"")
&amp; IF(AND(H406&lt;&gt;"",ISNUMBER(H406)),", undauntedChestId=" &amp; H406,""),"")</f>
        <v>, setType=LIBSETS_SETTYPE_OVERLAND</v>
      </c>
      <c r="BF406" s="21" t="str">
        <f>IF(A406&lt;&gt;"",IF(F406&lt;&gt;"Not in the game (anymore)",IF(AZ406&lt;&gt;"",", isProcSetAllowedInPvP="&amp; AZ406,"")
&amp; IF(F406&lt;&gt;"Not in the game (anymore)",
  IF(V406&lt;&gt;"",", dropMechanic={"&amp;V406&amp;IF(AB406&lt;&gt;"",","&amp;AB406,"")&amp;IF(AH406&lt;&gt;"",","&amp;AH406,"")&amp;IF(AM406&lt;&gt;"",","&amp;AM406,"")&amp;IF(AR406&lt;&gt;"",","&amp;AR406,"")&amp;IF(AW406&lt;&gt;"",","&amp;AW406,"")&amp;"}"
     &amp;IF(OR(W406&lt;&gt;"",AC406&lt;&gt;"",AI406&lt;&gt;"",AN406&lt;&gt;"",AS406&lt;&gt;"",AX406&lt;&gt;"",X406&lt;&gt;"",AD406&lt;&gt;"",AJ406&lt;&gt;"",AO406&lt;&gt;"",AT406&lt;&gt;"",AY406&lt;&gt;""),", dropMechanicDropLocationNames={"
        &amp; IF(OR(W406&lt;&gt;"",AC406&lt;&gt;"",AI406&lt;&gt;"",AN406&lt;&gt;"",AS406&lt;&gt;"",AX406&lt;&gt;""),"['en']={"&amp;IF(W406&lt;&gt;"","'"&amp;W406&amp;"',","'',")&amp;IF(AC406&lt;&gt;"","'"&amp;AC406&amp;"',","'',")&amp;IF(AI406&lt;&gt;"","'"&amp;AI406&amp;"',","'',")&amp;IF(AN406&lt;&gt;"","'"&amp;AN406&amp;"',","'',")&amp;IF(AS406&lt;&gt;"","'"&amp;AS406&amp;"',","'',")&amp;IF(AX406&lt;&gt;"","'"&amp;AX406&amp;"',","'',")&amp;"},","")
        &amp; IF(OR(X406&lt;&gt;"",AD406&lt;&gt;"",AJ406&lt;&gt;"",AO406&lt;&gt;"",AT406&lt;&gt;"",AY406&lt;&gt;""),"['de']={"&amp;IF(X406&lt;&gt;"","'"&amp;X406&amp;"',","'',")&amp;IF(AD406&lt;&gt;"","'"&amp;AD406&amp;"',","'',")&amp;IF(AJ406&lt;&gt;"","'"&amp;AJ406&amp;"',","'',")&amp;IF(AO406&lt;&gt;"","'"&amp;AO406&amp;"',","'',")&amp;IF(AT406&lt;&gt;"","'"&amp;AT406&amp;"',","'',")&amp;IF(AY406&lt;&gt;"","'"&amp;AY406&amp;"',","'',")&amp;"},","")
     &amp; "}",""),"")),""),"")</f>
        <v>, dropMechanic={LIBSETS_DROP_MECHANIC_OVERLAND_BOSS_DELVE,LIBSETS_DROP_MECHANIC_OVERLAND_BOSS_DELVE,LIBSETS_DROP_MECHANIC_OVERLAND_BOSS_PUBLIC_DUNGEON,LIBSETS_DROP_MECHANIC_OVERLAND_CHEST}</v>
      </c>
      <c r="BG406" s="21" t="str">
        <f>IF(A406&lt;&gt;"",IF(F406&lt;&gt;"Not in the game (anymore)",
IF(OR(BA406&lt;&gt;"",BB406&lt;&gt;""),", addTooltip={" &amp; IF(BA406&lt;&gt;"","['en']='"&amp; BA406 &amp; "',","")  &amp; IF(AND(BA406&lt;&gt;"",BA406&lt;&gt;BB406), IF(BB406&lt;&gt;"","['de']='"&amp; BB406 &amp; "',",""),"") &amp; "},","")
&amp; "},"
&amp; IF(C406&lt;&gt;"",CONCATENATE(" --",C406," / ",B406,"   [",IF(R406&lt;&gt;"",R406,""),IF(AA406&lt;&gt;"",", "&amp;AA406,""),IF(AG406&lt;&gt;"",", "&amp;AG406,""),IF(AL406&lt;&gt;"",", "&amp;AL406,""),IF(AQ406&lt;&gt;"",", "&amp;AQ406,""),IF(AV406&lt;&gt;"",", "&amp;AV406,""),"]")),""),"")</f>
        <v>}, --Senchal Defender / Verteidiger von Senchal   [Southern Elsweyr, Southern Elsweyr, Southern Elsweyr, Southern Elsweyr]</v>
      </c>
    </row>
    <row r="407" spans="1:59" x14ac:dyDescent="0.25">
      <c r="A407" s="5">
        <v>466</v>
      </c>
      <c r="B407" t="s">
        <v>1613</v>
      </c>
      <c r="C407" t="s">
        <v>2648</v>
      </c>
      <c r="D407" s="3">
        <f>A407</f>
        <v>466</v>
      </c>
      <c r="G407" s="8" t="s">
        <v>1480</v>
      </c>
      <c r="I407" t="s">
        <v>91</v>
      </c>
      <c r="J407" t="s">
        <v>91</v>
      </c>
      <c r="K407">
        <v>402</v>
      </c>
      <c r="L407">
        <v>402</v>
      </c>
      <c r="M407">
        <v>402</v>
      </c>
      <c r="O407" s="65" t="s">
        <v>1587</v>
      </c>
      <c r="Q407" s="3">
        <f>IF(AND(G407&lt;&gt;"LIBSETS_SETTYPE_BATTLEGROUND",G407&lt;&gt;"LIBSETS_SETTYPE_SPECIAL"), IF(R407&lt;&gt;"",VLOOKUP(R407,'ESO zone constants'!$D$3:$H$10001,5,FALSE),""),"")</f>
        <v>1133</v>
      </c>
      <c r="R407" t="str">
        <f>IF(AND(O407&lt;&gt;"",NOT(ISERROR(O407))),O407,
IF(AND(P407&lt;&gt;"",ISNUMBER(P407),P407&gt;0,NOT(ISNA(P407))),VLOOKUP(P407,'ESO zone constants'!$A$3:$D$9999,4,FALSE),
IF(AND(K407&lt;&gt;"",K407&gt;0,NOT(ISERROR(K407))),VLOOKUP(K407,'ESO dumped WayshrineInfo'!$K$3:$N$9994,4,FALSE),"")))</f>
        <v>Southern Elsweyr</v>
      </c>
      <c r="T407" s="19" t="str">
        <f>IF(AND(S407&lt;&gt;"",NOT(ISERROR(S407))),S407,IF(Q407&lt;&gt;"",IF(NOT(ISERROR(VLOOKUP(Q407,'ESO Dungeon constants'!$D$3:$H$9999,5,FALSE))),VLOOKUP(Q407,'ESO Dungeon constants'!$D$3:$I$9999,6,FALSE),VLOOKUP(Q407,'ESO zone constants'!$H$3:$K$9987,4,FALSE)),""))</f>
        <v>DLC_DRAGONHOLD</v>
      </c>
      <c r="U407" s="3" t="str">
        <f>IF(T407&lt;&gt;"",VLOOKUP(T407,'LibSets constants'!$B$4:$C$1003,2,FALSE),"")</f>
        <v>Dragonhold</v>
      </c>
      <c r="V407" s="33" t="s">
        <v>1560</v>
      </c>
      <c r="Y407" s="65"/>
      <c r="Z407" s="3">
        <f>IF(AND(G407&lt;&gt;"LIBSETS_SETTYPE_BATTLEGROUND",G407&lt;&gt;"LIBSETS_SETTYPE_SPECIAL"),
IF(AND(Y407&lt;&gt;"",ISNUMBER(Y407),NOT(ISNA(Y407))),Y407,
   IF(AND(L407&lt;&gt;"",ISNUMBER(L407),L407&gt;0,NOT(ISNA(L407))),VLOOKUP(L407,'ESO dumped WayshrineInfo'!$K$3:$L$9994,2,FALSE),"")
),"")</f>
        <v>1133</v>
      </c>
      <c r="AA407" t="str">
        <f>IF(AND(Z407&lt;&gt;"",ISNUMBER(Z407),NOT(ISNA(Z407))),VLOOKUP(Z407,'ESO zone constants'!$A$3:$D$9999,4,FALSE),"")</f>
        <v>Southern Elsweyr</v>
      </c>
      <c r="AB407" s="33" t="s">
        <v>1560</v>
      </c>
      <c r="AC407" s="40"/>
      <c r="AD407" s="40"/>
      <c r="AE407" s="40"/>
      <c r="AF407" s="3">
        <f>IF(AND(G407&lt;&gt;"LIBSETS_SETTYPE_BATTLEGROUND",G407&lt;&gt;"LIBSETS_SETTYPE_SPECIAL"),
IF(AND(AE407&lt;&gt;"",ISNUMBER(AE407),NOT(ISNA(AE407))),AE407,
   IF(AND(M407&lt;&gt;"",ISNUMBER(M407),M407&gt;0,NOT(ISNA(M407))),VLOOKUP(M407,'ESO dumped WayshrineInfo'!$K$3:$L$9994,2,FALSE),"")
),"")</f>
        <v>1133</v>
      </c>
      <c r="AG407" t="str">
        <f>IF(AND(AF407&lt;&gt;"",ISNUMBER(AF407),NOT(ISNA(AF407))),VLOOKUP(AF407,'ESO zone constants'!$A$3:$D$9999,4,FALSE),"")</f>
        <v>Southern Elsweyr</v>
      </c>
      <c r="AH407" s="44" t="s">
        <v>1562</v>
      </c>
      <c r="AI407" s="40"/>
      <c r="AJ407" s="40"/>
      <c r="AK407" s="3">
        <f>IF(AND(G407&lt;&gt;"LIBSETS_SETTYPE_BATTLEGROUND",G407&lt;&gt;"LIBSETS_SETTYPE_SPECIAL"),IF(AL407&lt;&gt;"",VLOOKUP(AL407,'ESO zone constants'!$D$3:$H$4953,5,FALSE),""),"")</f>
        <v>1133</v>
      </c>
      <c r="AL407" t="s">
        <v>1587</v>
      </c>
      <c r="AM407" s="44" t="s">
        <v>1563</v>
      </c>
      <c r="AN407" s="40"/>
      <c r="AO407" s="40"/>
      <c r="AP407" s="3" t="str">
        <f>IF(AND(G407&lt;&gt;"LIBSETS_SETTYPE_BATTLEGROUND",G407&lt;&gt;"LIBSETS_SETTYPE_SPECIAL"),IF(AQ407&lt;&gt;"",VLOOKUP(AQ407,'ESO zone constants'!$D$3:$H$4953,5,FALSE),""),"")</f>
        <v/>
      </c>
      <c r="AR407" s="44"/>
      <c r="AS407" s="40"/>
      <c r="AT407" s="40"/>
      <c r="AU407" s="3" t="str">
        <f>IF(AND(G407&lt;&gt;"LIBSETS_SETTYPE_BATTLEGROUND",G407&lt;&gt;"LIBSETS_SETTYPE_SPECIAL"),IF(AV407&lt;&gt;"",VLOOKUP(AV407,'ESO zone constants'!$D$3:$H$4953,5,FALSE),""),"")</f>
        <v/>
      </c>
      <c r="AW407" s="44"/>
      <c r="AX407" s="40"/>
      <c r="AY407" s="43"/>
      <c r="AZ407" s="83" t="s">
        <v>2667</v>
      </c>
      <c r="BA407" s="83"/>
      <c r="BB407" s="83"/>
      <c r="BC407" s="21" t="str">
        <f>IF(A407="???","--","")&amp;IF(F407&lt;&gt;"Not in the game (anymore)",IF(A407&lt;&gt;"",CONCATENATE("[",A407,"] = {wayshrines={")&amp;IF(K407&lt;&gt;"",CONCATENATE(K407,","),"")&amp;IF(L407&lt;&gt;"",CONCATENATE(L407,","),"")&amp;IF(M407&lt;&gt;"",CONCATENATE(M407,","),"")&amp;CONCATENATE("}")&amp;IF(VALUE(N407)&gt;0,CONCATENATE(", traitsNeeded=",N407),"")&amp;CONCATENATE(", dlcId=",IF(T407&lt;&gt;"",T407,"DLC_BASE_GAME")),""),"")</f>
        <v>[466] = {wayshrines={402,402,402,}, dlcId=DLC_DRAGONHOLD</v>
      </c>
      <c r="BD407" s="21" t="str">
        <f>IF(F407&lt;&gt;"Not in the game (anymore)",IF(A407&lt;&gt;"",IF(Q407&lt;&gt;"",CONCATENATE(", zoneIds={",Q407),"")&amp;IF(Z407&lt;&gt;"",CONCATENATE(",",Z407),"")&amp;IF(AF407&lt;&gt;"",CONCATENATE(",",AF407),"")&amp;IF(AK407&lt;&gt;"",CONCATENATE(",",AK407),"")&amp;IF(AP407&lt;&gt;"",CONCATENATE(",",AP407),"")&amp;IF(AU407&lt;&gt;"",CONCATENATE(",",AU407),"")&amp;IF(Q407&lt;&gt;"",CONCATENATE("}",""),"")&amp;IF(OR(I407="true",I407="false",I407&lt;&gt;""), CONCATENATE(", veteran=", I407), ""),""),"")</f>
        <v>, zoneIds={1133,1133,1133,1133}, veteran=false</v>
      </c>
      <c r="BE407" s="21" t="str">
        <f>IF(A407&lt;&gt;"",IF(F407&lt;&gt;"Not in the game (anymore)",IF(A407&lt;&gt;"",", setType="&amp;G407,"")&amp;IF(J407="true",", multiTrialSet=true",""),"")
&amp; IF(AND(H407&lt;&gt;"",ISNUMBER(H407)),", undauntedChestId=" &amp; H407,""),"")</f>
        <v>, setType=LIBSETS_SETTYPE_OVERLAND</v>
      </c>
      <c r="BF407" s="21" t="str">
        <f>IF(A407&lt;&gt;"",IF(F407&lt;&gt;"Not in the game (anymore)",IF(AZ407&lt;&gt;"",", isProcSetAllowedInPvP="&amp; AZ407,"")
&amp; IF(F407&lt;&gt;"Not in the game (anymore)",
  IF(V407&lt;&gt;"",", dropMechanic={"&amp;V407&amp;IF(AB407&lt;&gt;"",","&amp;AB407,"")&amp;IF(AH407&lt;&gt;"",","&amp;AH407,"")&amp;IF(AM407&lt;&gt;"",","&amp;AM407,"")&amp;IF(AR407&lt;&gt;"",","&amp;AR407,"")&amp;IF(AW407&lt;&gt;"",","&amp;AW407,"")&amp;"}"
     &amp;IF(OR(W407&lt;&gt;"",AC407&lt;&gt;"",AI407&lt;&gt;"",AN407&lt;&gt;"",AS407&lt;&gt;"",AX407&lt;&gt;"",X407&lt;&gt;"",AD407&lt;&gt;"",AJ407&lt;&gt;"",AO407&lt;&gt;"",AT407&lt;&gt;"",AY407&lt;&gt;""),", dropMechanicDropLocationNames={"
        &amp; IF(OR(W407&lt;&gt;"",AC407&lt;&gt;"",AI407&lt;&gt;"",AN407&lt;&gt;"",AS407&lt;&gt;"",AX407&lt;&gt;""),"['en']={"&amp;IF(W407&lt;&gt;"","'"&amp;W407&amp;"',","'',")&amp;IF(AC407&lt;&gt;"","'"&amp;AC407&amp;"',","'',")&amp;IF(AI407&lt;&gt;"","'"&amp;AI407&amp;"',","'',")&amp;IF(AN407&lt;&gt;"","'"&amp;AN407&amp;"',","'',")&amp;IF(AS407&lt;&gt;"","'"&amp;AS407&amp;"',","'',")&amp;IF(AX407&lt;&gt;"","'"&amp;AX407&amp;"',","'',")&amp;"},","")
        &amp; IF(OR(X407&lt;&gt;"",AD407&lt;&gt;"",AJ407&lt;&gt;"",AO407&lt;&gt;"",AT407&lt;&gt;"",AY407&lt;&gt;""),"['de']={"&amp;IF(X407&lt;&gt;"","'"&amp;X407&amp;"',","'',")&amp;IF(AD407&lt;&gt;"","'"&amp;AD407&amp;"',","'',")&amp;IF(AJ407&lt;&gt;"","'"&amp;AJ407&amp;"',","'',")&amp;IF(AO407&lt;&gt;"","'"&amp;AO407&amp;"',","'',")&amp;IF(AT407&lt;&gt;"","'"&amp;AT407&amp;"',","'',")&amp;IF(AY407&lt;&gt;"","'"&amp;AY407&amp;"',","'',")&amp;"},","")
     &amp; "}",""),"")),""),"")</f>
        <v>, dropMechanic={LIBSETS_DROP_MECHANIC_OVERLAND_BOSS_DELVE,LIBSETS_DROP_MECHANIC_OVERLAND_BOSS_DELVE,LIBSETS_DROP_MECHANIC_OVERLAND_BOSS_PUBLIC_DUNGEON,LIBSETS_DROP_MECHANIC_OVERLAND_CHEST}</v>
      </c>
      <c r="BG407" s="21" t="str">
        <f>IF(A407&lt;&gt;"",IF(F407&lt;&gt;"Not in the game (anymore)",
IF(OR(BA407&lt;&gt;"",BB407&lt;&gt;""),", addTooltip={" &amp; IF(BA407&lt;&gt;"","['en']='"&amp; BA407 &amp; "',","")  &amp; IF(AND(BA407&lt;&gt;"",BA407&lt;&gt;BB407), IF(BB407&lt;&gt;"","['de']='"&amp; BB407 &amp; "',",""),"") &amp; "},","")
&amp; "},"
&amp; IF(C407&lt;&gt;"",CONCATENATE(" --",C407," / ",B407,"   [",IF(R407&lt;&gt;"",R407,""),IF(AA407&lt;&gt;"",", "&amp;AA407,""),IF(AG407&lt;&gt;"",", "&amp;AG407,""),IF(AL407&lt;&gt;"",", "&amp;AL407,""),IF(AQ407&lt;&gt;"",", "&amp;AQ407,""),IF(AV407&lt;&gt;"",", "&amp;AV407,""),"]")),""),"")</f>
        <v>}, --Marauder\'s Haste / Marodeurshast   [Southern Elsweyr, Southern Elsweyr, Southern Elsweyr, Southern Elsweyr]</v>
      </c>
    </row>
    <row r="408" spans="1:59" x14ac:dyDescent="0.25">
      <c r="A408" s="5">
        <v>467</v>
      </c>
      <c r="B408" t="s">
        <v>1612</v>
      </c>
      <c r="C408" t="s">
        <v>1605</v>
      </c>
      <c r="D408" s="3">
        <f>A408</f>
        <v>467</v>
      </c>
      <c r="G408" s="8" t="s">
        <v>1480</v>
      </c>
      <c r="I408" t="s">
        <v>91</v>
      </c>
      <c r="J408" t="s">
        <v>91</v>
      </c>
      <c r="K408">
        <v>402</v>
      </c>
      <c r="L408">
        <v>402</v>
      </c>
      <c r="M408">
        <v>402</v>
      </c>
      <c r="O408" s="65" t="s">
        <v>1587</v>
      </c>
      <c r="Q408" s="3">
        <f>IF(AND(G408&lt;&gt;"LIBSETS_SETTYPE_BATTLEGROUND",G408&lt;&gt;"LIBSETS_SETTYPE_SPECIAL"), IF(R408&lt;&gt;"",VLOOKUP(R408,'ESO zone constants'!$D$3:$H$10001,5,FALSE),""),"")</f>
        <v>1133</v>
      </c>
      <c r="R408" t="str">
        <f>IF(AND(O408&lt;&gt;"",NOT(ISERROR(O408))),O408,
IF(AND(P408&lt;&gt;"",ISNUMBER(P408),P408&gt;0,NOT(ISNA(P408))),VLOOKUP(P408,'ESO zone constants'!$A$3:$D$9999,4,FALSE),
IF(AND(K408&lt;&gt;"",K408&gt;0,NOT(ISERROR(K408))),VLOOKUP(K408,'ESO dumped WayshrineInfo'!$K$3:$N$9994,4,FALSE),"")))</f>
        <v>Southern Elsweyr</v>
      </c>
      <c r="T408" s="19" t="str">
        <f>IF(AND(S408&lt;&gt;"",NOT(ISERROR(S408))),S408,IF(Q408&lt;&gt;"",IF(NOT(ISERROR(VLOOKUP(Q408,'ESO Dungeon constants'!$D$3:$H$9999,5,FALSE))),VLOOKUP(Q408,'ESO Dungeon constants'!$D$3:$I$9999,6,FALSE),VLOOKUP(Q408,'ESO zone constants'!$H$3:$K$9987,4,FALSE)),""))</f>
        <v>DLC_DRAGONHOLD</v>
      </c>
      <c r="U408" s="3" t="str">
        <f>IF(T408&lt;&gt;"",VLOOKUP(T408,'LibSets constants'!$B$4:$C$1003,2,FALSE),"")</f>
        <v>Dragonhold</v>
      </c>
      <c r="V408" s="33" t="s">
        <v>1560</v>
      </c>
      <c r="Y408" s="65"/>
      <c r="Z408" s="3">
        <f>IF(AND(G408&lt;&gt;"LIBSETS_SETTYPE_BATTLEGROUND",G408&lt;&gt;"LIBSETS_SETTYPE_SPECIAL"),
IF(AND(Y408&lt;&gt;"",ISNUMBER(Y408),NOT(ISNA(Y408))),Y408,
   IF(AND(L408&lt;&gt;"",ISNUMBER(L408),L408&gt;0,NOT(ISNA(L408))),VLOOKUP(L408,'ESO dumped WayshrineInfo'!$K$3:$L$9994,2,FALSE),"")
),"")</f>
        <v>1133</v>
      </c>
      <c r="AA408" t="str">
        <f>IF(AND(Z408&lt;&gt;"",ISNUMBER(Z408),NOT(ISNA(Z408))),VLOOKUP(Z408,'ESO zone constants'!$A$3:$D$9999,4,FALSE),"")</f>
        <v>Southern Elsweyr</v>
      </c>
      <c r="AB408" s="33" t="s">
        <v>1560</v>
      </c>
      <c r="AC408" s="40"/>
      <c r="AD408" s="40"/>
      <c r="AE408" s="40"/>
      <c r="AF408" s="3">
        <f>IF(AND(G408&lt;&gt;"LIBSETS_SETTYPE_BATTLEGROUND",G408&lt;&gt;"LIBSETS_SETTYPE_SPECIAL"),
IF(AND(AE408&lt;&gt;"",ISNUMBER(AE408),NOT(ISNA(AE408))),AE408,
   IF(AND(M408&lt;&gt;"",ISNUMBER(M408),M408&gt;0,NOT(ISNA(M408))),VLOOKUP(M408,'ESO dumped WayshrineInfo'!$K$3:$L$9994,2,FALSE),"")
),"")</f>
        <v>1133</v>
      </c>
      <c r="AG408" t="str">
        <f>IF(AND(AF408&lt;&gt;"",ISNUMBER(AF408),NOT(ISNA(AF408))),VLOOKUP(AF408,'ESO zone constants'!$A$3:$D$9999,4,FALSE),"")</f>
        <v>Southern Elsweyr</v>
      </c>
      <c r="AH408" s="44" t="s">
        <v>1562</v>
      </c>
      <c r="AI408" s="40"/>
      <c r="AJ408" s="40"/>
      <c r="AK408" s="3">
        <f>IF(AND(G408&lt;&gt;"LIBSETS_SETTYPE_BATTLEGROUND",G408&lt;&gt;"LIBSETS_SETTYPE_SPECIAL"),IF(AL408&lt;&gt;"",VLOOKUP(AL408,'ESO zone constants'!$D$3:$H$4953,5,FALSE),""),"")</f>
        <v>1133</v>
      </c>
      <c r="AL408" t="s">
        <v>1587</v>
      </c>
      <c r="AM408" s="44" t="s">
        <v>1563</v>
      </c>
      <c r="AN408" s="40"/>
      <c r="AO408" s="40"/>
      <c r="AP408" s="3" t="str">
        <f>IF(AND(G408&lt;&gt;"LIBSETS_SETTYPE_BATTLEGROUND",G408&lt;&gt;"LIBSETS_SETTYPE_SPECIAL"),IF(AQ408&lt;&gt;"",VLOOKUP(AQ408,'ESO zone constants'!$D$3:$H$4953,5,FALSE),""),"")</f>
        <v/>
      </c>
      <c r="AR408" s="44"/>
      <c r="AS408" s="40"/>
      <c r="AT408" s="40"/>
      <c r="AU408" s="3" t="str">
        <f>IF(AND(G408&lt;&gt;"LIBSETS_SETTYPE_BATTLEGROUND",G408&lt;&gt;"LIBSETS_SETTYPE_SPECIAL"),IF(AV408&lt;&gt;"",VLOOKUP(AV408,'ESO zone constants'!$D$3:$H$4953,5,FALSE),""),"")</f>
        <v/>
      </c>
      <c r="AW408" s="44"/>
      <c r="AX408" s="40"/>
      <c r="AY408" s="43"/>
      <c r="AZ408" s="83" t="s">
        <v>2667</v>
      </c>
      <c r="BA408" s="83"/>
      <c r="BB408" s="83"/>
      <c r="BC408" s="21" t="str">
        <f>IF(A408="???","--","")&amp;IF(F408&lt;&gt;"Not in the game (anymore)",IF(A408&lt;&gt;"",CONCATENATE("[",A408,"] = {wayshrines={")&amp;IF(K408&lt;&gt;"",CONCATENATE(K408,","),"")&amp;IF(L408&lt;&gt;"",CONCATENATE(L408,","),"")&amp;IF(M408&lt;&gt;"",CONCATENATE(M408,","),"")&amp;CONCATENATE("}")&amp;IF(VALUE(N408)&gt;0,CONCATENATE(", traitsNeeded=",N408),"")&amp;CONCATENATE(", dlcId=",IF(T408&lt;&gt;"",T408,"DLC_BASE_GAME")),""),"")</f>
        <v>[467] = {wayshrines={402,402,402,}, dlcId=DLC_DRAGONHOLD</v>
      </c>
      <c r="BD408" s="21" t="str">
        <f>IF(F408&lt;&gt;"Not in the game (anymore)",IF(A408&lt;&gt;"",IF(Q408&lt;&gt;"",CONCATENATE(", zoneIds={",Q408),"")&amp;IF(Z408&lt;&gt;"",CONCATENATE(",",Z408),"")&amp;IF(AF408&lt;&gt;"",CONCATENATE(",",AF408),"")&amp;IF(AK408&lt;&gt;"",CONCATENATE(",",AK408),"")&amp;IF(AP408&lt;&gt;"",CONCATENATE(",",AP408),"")&amp;IF(AU408&lt;&gt;"",CONCATENATE(",",AU408),"")&amp;IF(Q408&lt;&gt;"",CONCATENATE("}",""),"")&amp;IF(OR(I408="true",I408="false",I408&lt;&gt;""), CONCATENATE(", veteran=", I408), ""),""),"")</f>
        <v>, zoneIds={1133,1133,1133,1133}, veteran=false</v>
      </c>
      <c r="BE408" s="21" t="str">
        <f>IF(A408&lt;&gt;"",IF(F408&lt;&gt;"Not in the game (anymore)",IF(A408&lt;&gt;"",", setType="&amp;G408,"")&amp;IF(J408="true",", multiTrialSet=true",""),"")
&amp; IF(AND(H408&lt;&gt;"",ISNUMBER(H408)),", undauntedChestId=" &amp; H408,""),"")</f>
        <v>, setType=LIBSETS_SETTYPE_OVERLAND</v>
      </c>
      <c r="BF408" s="21" t="str">
        <f>IF(A408&lt;&gt;"",IF(F408&lt;&gt;"Not in the game (anymore)",IF(AZ408&lt;&gt;"",", isProcSetAllowedInPvP="&amp; AZ408,"")
&amp; IF(F408&lt;&gt;"Not in the game (anymore)",
  IF(V408&lt;&gt;"",", dropMechanic={"&amp;V408&amp;IF(AB408&lt;&gt;"",","&amp;AB408,"")&amp;IF(AH408&lt;&gt;"",","&amp;AH408,"")&amp;IF(AM408&lt;&gt;"",","&amp;AM408,"")&amp;IF(AR408&lt;&gt;"",","&amp;AR408,"")&amp;IF(AW408&lt;&gt;"",","&amp;AW408,"")&amp;"}"
     &amp;IF(OR(W408&lt;&gt;"",AC408&lt;&gt;"",AI408&lt;&gt;"",AN408&lt;&gt;"",AS408&lt;&gt;"",AX408&lt;&gt;"",X408&lt;&gt;"",AD408&lt;&gt;"",AJ408&lt;&gt;"",AO408&lt;&gt;"",AT408&lt;&gt;"",AY408&lt;&gt;""),", dropMechanicDropLocationNames={"
        &amp; IF(OR(W408&lt;&gt;"",AC408&lt;&gt;"",AI408&lt;&gt;"",AN408&lt;&gt;"",AS408&lt;&gt;"",AX408&lt;&gt;""),"['en']={"&amp;IF(W408&lt;&gt;"","'"&amp;W408&amp;"',","'',")&amp;IF(AC408&lt;&gt;"","'"&amp;AC408&amp;"',","'',")&amp;IF(AI408&lt;&gt;"","'"&amp;AI408&amp;"',","'',")&amp;IF(AN408&lt;&gt;"","'"&amp;AN408&amp;"',","'',")&amp;IF(AS408&lt;&gt;"","'"&amp;AS408&amp;"',","'',")&amp;IF(AX408&lt;&gt;"","'"&amp;AX408&amp;"',","'',")&amp;"},","")
        &amp; IF(OR(X408&lt;&gt;"",AD408&lt;&gt;"",AJ408&lt;&gt;"",AO408&lt;&gt;"",AT408&lt;&gt;"",AY408&lt;&gt;""),"['de']={"&amp;IF(X408&lt;&gt;"","'"&amp;X408&amp;"',","'',")&amp;IF(AD408&lt;&gt;"","'"&amp;AD408&amp;"',","'',")&amp;IF(AJ408&lt;&gt;"","'"&amp;AJ408&amp;"',","'',")&amp;IF(AO408&lt;&gt;"","'"&amp;AO408&amp;"',","'',")&amp;IF(AT408&lt;&gt;"","'"&amp;AT408&amp;"',","'',")&amp;IF(AY408&lt;&gt;"","'"&amp;AY408&amp;"',","'',")&amp;"},","")
     &amp; "}",""),"")),""),"")</f>
        <v>, dropMechanic={LIBSETS_DROP_MECHANIC_OVERLAND_BOSS_DELVE,LIBSETS_DROP_MECHANIC_OVERLAND_BOSS_DELVE,LIBSETS_DROP_MECHANIC_OVERLAND_BOSS_PUBLIC_DUNGEON,LIBSETS_DROP_MECHANIC_OVERLAND_CHEST}</v>
      </c>
      <c r="BG408" s="21" t="str">
        <f>IF(A408&lt;&gt;"",IF(F408&lt;&gt;"Not in the game (anymore)",
IF(OR(BA408&lt;&gt;"",BB408&lt;&gt;""),", addTooltip={" &amp; IF(BA408&lt;&gt;"","['en']='"&amp; BA408 &amp; "',","")  &amp; IF(AND(BA408&lt;&gt;"",BA408&lt;&gt;BB408), IF(BB408&lt;&gt;"","['de']='"&amp; BB408 &amp; "',",""),"") &amp; "},","")
&amp; "},"
&amp; IF(C408&lt;&gt;"",CONCATENATE(" --",C408," / ",B408,"   [",IF(R408&lt;&gt;"",R408,""),IF(AA408&lt;&gt;"",", "&amp;AA408,""),IF(AG408&lt;&gt;"",", "&amp;AG408,""),IF(AL408&lt;&gt;"",", "&amp;AL408,""),IF(AQ408&lt;&gt;"",", "&amp;AQ408,""),IF(AV408&lt;&gt;"",", "&amp;AV408,""),"]")),""),"")</f>
        <v>}, --Dragonguard Elite / Drachengardeelite   [Southern Elsweyr, Southern Elsweyr, Southern Elsweyr, Southern Elsweyr]</v>
      </c>
    </row>
    <row r="409" spans="1:59" x14ac:dyDescent="0.25">
      <c r="A409" s="5">
        <v>468</v>
      </c>
      <c r="B409" t="s">
        <v>1611</v>
      </c>
      <c r="C409" t="s">
        <v>1606</v>
      </c>
      <c r="D409" s="3">
        <f>A409</f>
        <v>468</v>
      </c>
      <c r="E409" s="42"/>
      <c r="G409" s="8" t="s">
        <v>1474</v>
      </c>
      <c r="I409" t="s">
        <v>91</v>
      </c>
      <c r="J409" t="s">
        <v>91</v>
      </c>
      <c r="K409">
        <v>403</v>
      </c>
      <c r="L409">
        <v>403</v>
      </c>
      <c r="M409">
        <v>403</v>
      </c>
      <c r="N409">
        <v>3</v>
      </c>
      <c r="Q409" s="3">
        <f>IF(AND(G409&lt;&gt;"LIBSETS_SETTYPE_BATTLEGROUND",G409&lt;&gt;"LIBSETS_SETTYPE_SPECIAL"), IF(R409&lt;&gt;"",VLOOKUP(R409,'ESO zone constants'!$D$3:$H$10001,5,FALSE),""),"")</f>
        <v>1133</v>
      </c>
      <c r="R409" t="str">
        <f>IF(AND(O409&lt;&gt;"",NOT(ISERROR(O409))),O409,
IF(AND(P409&lt;&gt;"",ISNUMBER(P409),P409&gt;0,NOT(ISNA(P409))),VLOOKUP(P409,'ESO zone constants'!$A$3:$D$9999,4,FALSE),
IF(AND(K409&lt;&gt;"",K409&gt;0,NOT(ISERROR(K409))),VLOOKUP(K409,'ESO dumped WayshrineInfo'!$K$3:$N$9994,4,FALSE),"")))</f>
        <v>Southern Elsweyr</v>
      </c>
      <c r="T409" s="19" t="str">
        <f>IF(AND(S409&lt;&gt;"",NOT(ISERROR(S409))),S409,IF(Q409&lt;&gt;"",IF(NOT(ISERROR(VLOOKUP(Q409,'ESO Dungeon constants'!$D$3:$H$9999,5,FALSE))),VLOOKUP(Q409,'ESO Dungeon constants'!$D$3:$I$9999,6,FALSE),VLOOKUP(Q409,'ESO zone constants'!$H$3:$K$9987,4,FALSE)),""))</f>
        <v>DLC_DRAGONHOLD</v>
      </c>
      <c r="U409" s="3" t="str">
        <f>IF(T409&lt;&gt;"",VLOOKUP(T409,'LibSets constants'!$B$4:$C$1003,2,FALSE),"")</f>
        <v>Dragonhold</v>
      </c>
      <c r="V409" s="33" t="s">
        <v>3359</v>
      </c>
      <c r="Y409" s="65"/>
      <c r="Z409" s="3">
        <f>IF(AND(G409&lt;&gt;"LIBSETS_SETTYPE_BATTLEGROUND",G409&lt;&gt;"LIBSETS_SETTYPE_SPECIAL"),
IF(AND(Y409&lt;&gt;"",ISNUMBER(Y409),NOT(ISNA(Y409))),Y409,
   IF(AND(L409&lt;&gt;"",ISNUMBER(L409),L409&gt;0,NOT(ISNA(L409))),VLOOKUP(L409,'ESO dumped WayshrineInfo'!$K$3:$L$9994,2,FALSE),"")
),"")</f>
        <v>1133</v>
      </c>
      <c r="AA409" t="str">
        <f>IF(AND(Z409&lt;&gt;"",ISNUMBER(Z409),NOT(ISNA(Z409))),VLOOKUP(Z409,'ESO zone constants'!$A$3:$D$9999,4,FALSE),"")</f>
        <v>Southern Elsweyr</v>
      </c>
      <c r="AB409" s="33" t="s">
        <v>3359</v>
      </c>
      <c r="AC409" s="40"/>
      <c r="AD409" s="40"/>
      <c r="AE409" s="40"/>
      <c r="AF409" s="3">
        <f>IF(AND(G409&lt;&gt;"LIBSETS_SETTYPE_BATTLEGROUND",G409&lt;&gt;"LIBSETS_SETTYPE_SPECIAL"),
IF(AND(AE409&lt;&gt;"",ISNUMBER(AE409),NOT(ISNA(AE409))),AE409,
   IF(AND(M409&lt;&gt;"",ISNUMBER(M409),M409&gt;0,NOT(ISNA(M409))),VLOOKUP(M409,'ESO dumped WayshrineInfo'!$K$3:$L$9994,2,FALSE),"")
),"")</f>
        <v>1133</v>
      </c>
      <c r="AG409" t="str">
        <f>IF(AND(AF409&lt;&gt;"",ISNUMBER(AF409),NOT(ISNA(AF409))),VLOOKUP(AF409,'ESO zone constants'!$A$3:$D$9999,4,FALSE),"")</f>
        <v>Southern Elsweyr</v>
      </c>
      <c r="AH409" s="44"/>
      <c r="AI409" s="40"/>
      <c r="AJ409" s="40"/>
      <c r="AK409" s="3" t="str">
        <f>IF(AND(G409&lt;&gt;"LIBSETS_SETTYPE_BATTLEGROUND",G409&lt;&gt;"LIBSETS_SETTYPE_SPECIAL"),IF(AL409&lt;&gt;"",VLOOKUP(AL409,'ESO zone constants'!$D$3:$H$4953,5,FALSE),""),"")</f>
        <v/>
      </c>
      <c r="AM409" s="44"/>
      <c r="AN409" s="40"/>
      <c r="AO409" s="40"/>
      <c r="AP409" s="3" t="str">
        <f>IF(AND(G409&lt;&gt;"LIBSETS_SETTYPE_BATTLEGROUND",G409&lt;&gt;"LIBSETS_SETTYPE_SPECIAL"),IF(AQ409&lt;&gt;"",VLOOKUP(AQ409,'ESO zone constants'!$D$3:$H$4953,5,FALSE),""),"")</f>
        <v/>
      </c>
      <c r="AR409" s="44"/>
      <c r="AS409" s="40"/>
      <c r="AT409" s="40"/>
      <c r="AU409" s="3" t="str">
        <f>IF(AND(G409&lt;&gt;"LIBSETS_SETTYPE_BATTLEGROUND",G409&lt;&gt;"LIBSETS_SETTYPE_SPECIAL"),IF(AV409&lt;&gt;"",VLOOKUP(AV409,'ESO zone constants'!$D$3:$H$4953,5,FALSE),""),"")</f>
        <v/>
      </c>
      <c r="AW409" s="44"/>
      <c r="AX409" s="40"/>
      <c r="AY409" s="43"/>
      <c r="AZ409" s="83" t="s">
        <v>2667</v>
      </c>
      <c r="BA409" s="83"/>
      <c r="BB409" s="83"/>
      <c r="BC409" s="21" t="str">
        <f>IF(A409="???","--","")&amp;IF(F409&lt;&gt;"Not in the game (anymore)",IF(A409&lt;&gt;"",CONCATENATE("[",A409,"] = {wayshrines={")&amp;IF(K409&lt;&gt;"",CONCATENATE(K409,","),"")&amp;IF(L409&lt;&gt;"",CONCATENATE(L409,","),"")&amp;IF(M409&lt;&gt;"",CONCATENATE(M409,","),"")&amp;CONCATENATE("}")&amp;IF(VALUE(N409)&gt;0,CONCATENATE(", traitsNeeded=",N409),"")&amp;CONCATENATE(", dlcId=",IF(T409&lt;&gt;"",T409,"DLC_BASE_GAME")),""),"")</f>
        <v>[468] = {wayshrines={403,403,403,}, traitsNeeded=3, dlcId=DLC_DRAGONHOLD</v>
      </c>
      <c r="BD409" s="21" t="str">
        <f>IF(F409&lt;&gt;"Not in the game (anymore)",IF(A409&lt;&gt;"",IF(Q409&lt;&gt;"",CONCATENATE(", zoneIds={",Q409),"")&amp;IF(Z409&lt;&gt;"",CONCATENATE(",",Z409),"")&amp;IF(AF409&lt;&gt;"",CONCATENATE(",",AF409),"")&amp;IF(AK409&lt;&gt;"",CONCATENATE(",",AK409),"")&amp;IF(AP409&lt;&gt;"",CONCATENATE(",",AP409),"")&amp;IF(AU409&lt;&gt;"",CONCATENATE(",",AU409),"")&amp;IF(Q409&lt;&gt;"",CONCATENATE("}",""),"")&amp;IF(OR(I409="true",I409="false",I409&lt;&gt;""), CONCATENATE(", veteran=", I409), ""),""),"")</f>
        <v>, zoneIds={1133,1133,1133}, veteran=false</v>
      </c>
      <c r="BE409" s="21" t="str">
        <f>IF(A409&lt;&gt;"",IF(F409&lt;&gt;"Not in the game (anymore)",IF(A409&lt;&gt;"",", setType="&amp;G409,"")&amp;IF(J409="true",", multiTrialSet=true",""),"")
&amp; IF(AND(H409&lt;&gt;"",ISNUMBER(H409)),", undauntedChestId=" &amp; H409,""),"")</f>
        <v>, setType=LIBSETS_SETTYPE_CRAFTED</v>
      </c>
      <c r="BF409" s="21" t="str">
        <f>IF(A409&lt;&gt;"",IF(F409&lt;&gt;"Not in the game (anymore)",IF(AZ409&lt;&gt;"",", isProcSetAllowedInPvP="&amp; AZ409,"")
&amp; IF(F409&lt;&gt;"Not in the game (anymore)",
  IF(V409&lt;&gt;"",", dropMechanic={"&amp;V409&amp;IF(AB409&lt;&gt;"",","&amp;AB409,"")&amp;IF(AH409&lt;&gt;"",","&amp;AH409,"")&amp;IF(AM409&lt;&gt;"",","&amp;AM409,"")&amp;IF(AR409&lt;&gt;"",","&amp;AR409,"")&amp;IF(AW409&lt;&gt;"",","&amp;AW409,"")&amp;"}"
     &amp;IF(OR(W409&lt;&gt;"",AC409&lt;&gt;"",AI409&lt;&gt;"",AN409&lt;&gt;"",AS409&lt;&gt;"",AX409&lt;&gt;"",X409&lt;&gt;"",AD409&lt;&gt;"",AJ409&lt;&gt;"",AO409&lt;&gt;"",AT409&lt;&gt;"",AY409&lt;&gt;""),", dropMechanicDropLocationNames={"
        &amp; IF(OR(W409&lt;&gt;"",AC409&lt;&gt;"",AI409&lt;&gt;"",AN409&lt;&gt;"",AS409&lt;&gt;"",AX409&lt;&gt;""),"['en']={"&amp;IF(W409&lt;&gt;"","'"&amp;W409&amp;"',","'',")&amp;IF(AC409&lt;&gt;"","'"&amp;AC409&amp;"',","'',")&amp;IF(AI409&lt;&gt;"","'"&amp;AI409&amp;"',","'',")&amp;IF(AN409&lt;&gt;"","'"&amp;AN409&amp;"',","'',")&amp;IF(AS409&lt;&gt;"","'"&amp;AS409&amp;"',","'',")&amp;IF(AX409&lt;&gt;"","'"&amp;AX409&amp;"',","'',")&amp;"},","")
        &amp; IF(OR(X409&lt;&gt;"",AD409&lt;&gt;"",AJ409&lt;&gt;"",AO409&lt;&gt;"",AT409&lt;&gt;"",AY409&lt;&gt;""),"['de']={"&amp;IF(X409&lt;&gt;"","'"&amp;X409&amp;"',","'',")&amp;IF(AD409&lt;&gt;"","'"&amp;AD409&amp;"',","'',")&amp;IF(AJ409&lt;&gt;"","'"&amp;AJ409&amp;"',","'',")&amp;IF(AO409&lt;&gt;"","'"&amp;AO409&amp;"',","'',")&amp;IF(AT409&lt;&gt;"","'"&amp;AT409&amp;"',","'',")&amp;IF(AY409&lt;&gt;"","'"&amp;AY409&amp;"',","'',")&amp;"},","")
     &amp; "}",""),"")),""),"")</f>
        <v>, dropMechanic={LIBSETS_DROP_MECHANIC_CRAFTED,LIBSETS_DROP_MECHANIC_CRAFTED}</v>
      </c>
      <c r="BG409" s="21" t="str">
        <f>IF(A409&lt;&gt;"",IF(F409&lt;&gt;"Not in the game (anymore)",
IF(OR(BA409&lt;&gt;"",BB409&lt;&gt;""),", addTooltip={" &amp; IF(BA409&lt;&gt;"","['en']='"&amp; BA409 &amp; "',","")  &amp; IF(AND(BA409&lt;&gt;"",BA409&lt;&gt;BB409), IF(BB409&lt;&gt;"","['de']='"&amp; BB409 &amp; "',",""),"") &amp; "},","")
&amp; "},"
&amp; IF(C409&lt;&gt;"",CONCATENATE(" --",C409," / ",B409,"   [",IF(R409&lt;&gt;"",R409,""),IF(AA409&lt;&gt;"",", "&amp;AA409,""),IF(AG409&lt;&gt;"",", "&amp;AG409,""),IF(AL409&lt;&gt;"",", "&amp;AL409,""),IF(AQ409&lt;&gt;"",", "&amp;AQ409,""),IF(AV409&lt;&gt;"",", "&amp;AV409,""),"]")),""),"")</f>
        <v>}, --Daring Corsair / Kühner Korsar   [Southern Elsweyr, Southern Elsweyr, Southern Elsweyr]</v>
      </c>
    </row>
    <row r="410" spans="1:59" x14ac:dyDescent="0.25">
      <c r="A410" s="5">
        <v>469</v>
      </c>
      <c r="B410" t="s">
        <v>1610</v>
      </c>
      <c r="C410" t="s">
        <v>1607</v>
      </c>
      <c r="D410" s="3">
        <f>A410</f>
        <v>469</v>
      </c>
      <c r="G410" s="8" t="s">
        <v>1474</v>
      </c>
      <c r="I410" t="s">
        <v>91</v>
      </c>
      <c r="J410" t="s">
        <v>91</v>
      </c>
      <c r="K410">
        <v>403</v>
      </c>
      <c r="L410">
        <v>403</v>
      </c>
      <c r="M410">
        <v>403</v>
      </c>
      <c r="N410">
        <v>6</v>
      </c>
      <c r="Q410" s="3">
        <f>IF(AND(G410&lt;&gt;"LIBSETS_SETTYPE_BATTLEGROUND",G410&lt;&gt;"LIBSETS_SETTYPE_SPECIAL"), IF(R410&lt;&gt;"",VLOOKUP(R410,'ESO zone constants'!$D$3:$H$10001,5,FALSE),""),"")</f>
        <v>1133</v>
      </c>
      <c r="R410" t="str">
        <f>IF(AND(O410&lt;&gt;"",NOT(ISERROR(O410))),O410,
IF(AND(P410&lt;&gt;"",ISNUMBER(P410),P410&gt;0,NOT(ISNA(P410))),VLOOKUP(P410,'ESO zone constants'!$A$3:$D$9999,4,FALSE),
IF(AND(K410&lt;&gt;"",K410&gt;0,NOT(ISERROR(K410))),VLOOKUP(K410,'ESO dumped WayshrineInfo'!$K$3:$N$9994,4,FALSE),"")))</f>
        <v>Southern Elsweyr</v>
      </c>
      <c r="T410" s="19" t="str">
        <f>IF(AND(S410&lt;&gt;"",NOT(ISERROR(S410))),S410,IF(Q410&lt;&gt;"",IF(NOT(ISERROR(VLOOKUP(Q410,'ESO Dungeon constants'!$D$3:$H$9999,5,FALSE))),VLOOKUP(Q410,'ESO Dungeon constants'!$D$3:$I$9999,6,FALSE),VLOOKUP(Q410,'ESO zone constants'!$H$3:$K$9987,4,FALSE)),""))</f>
        <v>DLC_DRAGONHOLD</v>
      </c>
      <c r="U410" s="3" t="str">
        <f>IF(T410&lt;&gt;"",VLOOKUP(T410,'LibSets constants'!$B$4:$C$1003,2,FALSE),"")</f>
        <v>Dragonhold</v>
      </c>
      <c r="V410" s="33" t="s">
        <v>3359</v>
      </c>
      <c r="Y410" s="65"/>
      <c r="Z410" s="3">
        <f>IF(AND(G410&lt;&gt;"LIBSETS_SETTYPE_BATTLEGROUND",G410&lt;&gt;"LIBSETS_SETTYPE_SPECIAL"),
IF(AND(Y410&lt;&gt;"",ISNUMBER(Y410),NOT(ISNA(Y410))),Y410,
   IF(AND(L410&lt;&gt;"",ISNUMBER(L410),L410&gt;0,NOT(ISNA(L410))),VLOOKUP(L410,'ESO dumped WayshrineInfo'!$K$3:$L$9994,2,FALSE),"")
),"")</f>
        <v>1133</v>
      </c>
      <c r="AA410" t="str">
        <f>IF(AND(Z410&lt;&gt;"",ISNUMBER(Z410),NOT(ISNA(Z410))),VLOOKUP(Z410,'ESO zone constants'!$A$3:$D$9999,4,FALSE),"")</f>
        <v>Southern Elsweyr</v>
      </c>
      <c r="AB410" s="33" t="s">
        <v>3359</v>
      </c>
      <c r="AC410" s="40"/>
      <c r="AD410" s="40"/>
      <c r="AE410" s="40"/>
      <c r="AF410" s="3">
        <f>IF(AND(G410&lt;&gt;"LIBSETS_SETTYPE_BATTLEGROUND",G410&lt;&gt;"LIBSETS_SETTYPE_SPECIAL"),
IF(AND(AE410&lt;&gt;"",ISNUMBER(AE410),NOT(ISNA(AE410))),AE410,
   IF(AND(M410&lt;&gt;"",ISNUMBER(M410),M410&gt;0,NOT(ISNA(M410))),VLOOKUP(M410,'ESO dumped WayshrineInfo'!$K$3:$L$9994,2,FALSE),"")
),"")</f>
        <v>1133</v>
      </c>
      <c r="AG410" t="str">
        <f>IF(AND(AF410&lt;&gt;"",ISNUMBER(AF410),NOT(ISNA(AF410))),VLOOKUP(AF410,'ESO zone constants'!$A$3:$D$9999,4,FALSE),"")</f>
        <v>Southern Elsweyr</v>
      </c>
      <c r="AH410" s="44"/>
      <c r="AI410" s="40"/>
      <c r="AJ410" s="40"/>
      <c r="AK410" s="3" t="str">
        <f>IF(AND(G410&lt;&gt;"LIBSETS_SETTYPE_BATTLEGROUND",G410&lt;&gt;"LIBSETS_SETTYPE_SPECIAL"),IF(AL410&lt;&gt;"",VLOOKUP(AL410,'ESO zone constants'!$D$3:$H$4953,5,FALSE),""),"")</f>
        <v/>
      </c>
      <c r="AM410" s="44"/>
      <c r="AN410" s="40"/>
      <c r="AO410" s="40"/>
      <c r="AP410" s="3" t="str">
        <f>IF(AND(G410&lt;&gt;"LIBSETS_SETTYPE_BATTLEGROUND",G410&lt;&gt;"LIBSETS_SETTYPE_SPECIAL"),IF(AQ410&lt;&gt;"",VLOOKUP(AQ410,'ESO zone constants'!$D$3:$H$4953,5,FALSE),""),"")</f>
        <v/>
      </c>
      <c r="AR410" s="44"/>
      <c r="AS410" s="40"/>
      <c r="AT410" s="40"/>
      <c r="AU410" s="3" t="str">
        <f>IF(AND(G410&lt;&gt;"LIBSETS_SETTYPE_BATTLEGROUND",G410&lt;&gt;"LIBSETS_SETTYPE_SPECIAL"),IF(AV410&lt;&gt;"",VLOOKUP(AV410,'ESO zone constants'!$D$3:$H$4953,5,FALSE),""),"")</f>
        <v/>
      </c>
      <c r="AW410" s="44"/>
      <c r="AX410" s="40"/>
      <c r="AY410" s="43"/>
      <c r="AZ410" s="83" t="s">
        <v>2667</v>
      </c>
      <c r="BA410" s="83"/>
      <c r="BB410" s="83"/>
      <c r="BC410" s="21" t="str">
        <f>IF(A410="???","--","")&amp;IF(F410&lt;&gt;"Not in the game (anymore)",IF(A410&lt;&gt;"",CONCATENATE("[",A410,"] = {wayshrines={")&amp;IF(K410&lt;&gt;"",CONCATENATE(K410,","),"")&amp;IF(L410&lt;&gt;"",CONCATENATE(L410,","),"")&amp;IF(M410&lt;&gt;"",CONCATENATE(M410,","),"")&amp;CONCATENATE("}")&amp;IF(VALUE(N410)&gt;0,CONCATENATE(", traitsNeeded=",N410),"")&amp;CONCATENATE(", dlcId=",IF(T410&lt;&gt;"",T410,"DLC_BASE_GAME")),""),"")</f>
        <v>[469] = {wayshrines={403,403,403,}, traitsNeeded=6, dlcId=DLC_DRAGONHOLD</v>
      </c>
      <c r="BD410" s="21" t="str">
        <f>IF(F410&lt;&gt;"Not in the game (anymore)",IF(A410&lt;&gt;"",IF(Q410&lt;&gt;"",CONCATENATE(", zoneIds={",Q410),"")&amp;IF(Z410&lt;&gt;"",CONCATENATE(",",Z410),"")&amp;IF(AF410&lt;&gt;"",CONCATENATE(",",AF410),"")&amp;IF(AK410&lt;&gt;"",CONCATENATE(",",AK410),"")&amp;IF(AP410&lt;&gt;"",CONCATENATE(",",AP410),"")&amp;IF(AU410&lt;&gt;"",CONCATENATE(",",AU410),"")&amp;IF(Q410&lt;&gt;"",CONCATENATE("}",""),"")&amp;IF(OR(I410="true",I410="false",I410&lt;&gt;""), CONCATENATE(", veteran=", I410), ""),""),"")</f>
        <v>, zoneIds={1133,1133,1133}, veteran=false</v>
      </c>
      <c r="BE410" s="21" t="str">
        <f>IF(A410&lt;&gt;"",IF(F410&lt;&gt;"Not in the game (anymore)",IF(A410&lt;&gt;"",", setType="&amp;G410,"")&amp;IF(J410="true",", multiTrialSet=true",""),"")
&amp; IF(AND(H410&lt;&gt;"",ISNUMBER(H410)),", undauntedChestId=" &amp; H410,""),"")</f>
        <v>, setType=LIBSETS_SETTYPE_CRAFTED</v>
      </c>
      <c r="BF410" s="21" t="str">
        <f>IF(A410&lt;&gt;"",IF(F410&lt;&gt;"Not in the game (anymore)",IF(AZ410&lt;&gt;"",", isProcSetAllowedInPvP="&amp; AZ410,"")
&amp; IF(F410&lt;&gt;"Not in the game (anymore)",
  IF(V410&lt;&gt;"",", dropMechanic={"&amp;V410&amp;IF(AB410&lt;&gt;"",","&amp;AB410,"")&amp;IF(AH410&lt;&gt;"",","&amp;AH410,"")&amp;IF(AM410&lt;&gt;"",","&amp;AM410,"")&amp;IF(AR410&lt;&gt;"",","&amp;AR410,"")&amp;IF(AW410&lt;&gt;"",","&amp;AW410,"")&amp;"}"
     &amp;IF(OR(W410&lt;&gt;"",AC410&lt;&gt;"",AI410&lt;&gt;"",AN410&lt;&gt;"",AS410&lt;&gt;"",AX410&lt;&gt;"",X410&lt;&gt;"",AD410&lt;&gt;"",AJ410&lt;&gt;"",AO410&lt;&gt;"",AT410&lt;&gt;"",AY410&lt;&gt;""),", dropMechanicDropLocationNames={"
        &amp; IF(OR(W410&lt;&gt;"",AC410&lt;&gt;"",AI410&lt;&gt;"",AN410&lt;&gt;"",AS410&lt;&gt;"",AX410&lt;&gt;""),"['en']={"&amp;IF(W410&lt;&gt;"","'"&amp;W410&amp;"',","'',")&amp;IF(AC410&lt;&gt;"","'"&amp;AC410&amp;"',","'',")&amp;IF(AI410&lt;&gt;"","'"&amp;AI410&amp;"',","'',")&amp;IF(AN410&lt;&gt;"","'"&amp;AN410&amp;"',","'',")&amp;IF(AS410&lt;&gt;"","'"&amp;AS410&amp;"',","'',")&amp;IF(AX410&lt;&gt;"","'"&amp;AX410&amp;"',","'',")&amp;"},","")
        &amp; IF(OR(X410&lt;&gt;"",AD410&lt;&gt;"",AJ410&lt;&gt;"",AO410&lt;&gt;"",AT410&lt;&gt;"",AY410&lt;&gt;""),"['de']={"&amp;IF(X410&lt;&gt;"","'"&amp;X410&amp;"',","'',")&amp;IF(AD410&lt;&gt;"","'"&amp;AD410&amp;"',","'',")&amp;IF(AJ410&lt;&gt;"","'"&amp;AJ410&amp;"',","'',")&amp;IF(AO410&lt;&gt;"","'"&amp;AO410&amp;"',","'',")&amp;IF(AT410&lt;&gt;"","'"&amp;AT410&amp;"',","'',")&amp;IF(AY410&lt;&gt;"","'"&amp;AY410&amp;"',","'',")&amp;"},","")
     &amp; "}",""),"")),""),"")</f>
        <v>, dropMechanic={LIBSETS_DROP_MECHANIC_CRAFTED,LIBSETS_DROP_MECHANIC_CRAFTED}</v>
      </c>
      <c r="BG410" s="21" t="str">
        <f>IF(A410&lt;&gt;"",IF(F410&lt;&gt;"Not in the game (anymore)",
IF(OR(BA410&lt;&gt;"",BB410&lt;&gt;""),", addTooltip={" &amp; IF(BA410&lt;&gt;"","['en']='"&amp; BA410 &amp; "',","")  &amp; IF(AND(BA410&lt;&gt;"",BA410&lt;&gt;BB410), IF(BB410&lt;&gt;"","['de']='"&amp; BB410 &amp; "',",""),"") &amp; "},","")
&amp; "},"
&amp; IF(C410&lt;&gt;"",CONCATENATE(" --",C410," / ",B410,"   [",IF(R410&lt;&gt;"",R410,""),IF(AA410&lt;&gt;"",", "&amp;AA410,""),IF(AG410&lt;&gt;"",", "&amp;AG410,""),IF(AL410&lt;&gt;"",", "&amp;AL410,""),IF(AQ410&lt;&gt;"",", "&amp;AQ410,""),IF(AV410&lt;&gt;"",", "&amp;AV410,""),"]")),""),"")</f>
        <v>}, --Ancient Dragonguard / Alte Drachengarde   [Southern Elsweyr, Southern Elsweyr, Southern Elsweyr]</v>
      </c>
    </row>
    <row r="411" spans="1:59" x14ac:dyDescent="0.25">
      <c r="A411" s="5">
        <v>470</v>
      </c>
      <c r="B411" t="s">
        <v>1609</v>
      </c>
      <c r="C411" t="s">
        <v>1608</v>
      </c>
      <c r="D411" s="3">
        <f>A411</f>
        <v>470</v>
      </c>
      <c r="G411" s="8" t="s">
        <v>1474</v>
      </c>
      <c r="I411" t="s">
        <v>91</v>
      </c>
      <c r="J411" t="s">
        <v>91</v>
      </c>
      <c r="K411">
        <v>406</v>
      </c>
      <c r="L411">
        <v>406</v>
      </c>
      <c r="M411">
        <v>406</v>
      </c>
      <c r="N411">
        <v>9</v>
      </c>
      <c r="Q411" s="3">
        <f>IF(AND(G411&lt;&gt;"LIBSETS_SETTYPE_BATTLEGROUND",G411&lt;&gt;"LIBSETS_SETTYPE_SPECIAL"), IF(R411&lt;&gt;"",VLOOKUP(R411,'ESO zone constants'!$D$3:$H$10001,5,FALSE),""),"")</f>
        <v>1133</v>
      </c>
      <c r="R411" t="str">
        <f>IF(AND(O411&lt;&gt;"",NOT(ISERROR(O411))),O411,
IF(AND(P411&lt;&gt;"",ISNUMBER(P411),P411&gt;0,NOT(ISNA(P411))),VLOOKUP(P411,'ESO zone constants'!$A$3:$D$9999,4,FALSE),
IF(AND(K411&lt;&gt;"",K411&gt;0,NOT(ISERROR(K411))),VLOOKUP(K411,'ESO dumped WayshrineInfo'!$K$3:$N$9994,4,FALSE),"")))</f>
        <v>Southern Elsweyr</v>
      </c>
      <c r="T411" s="19" t="str">
        <f>IF(AND(S411&lt;&gt;"",NOT(ISERROR(S411))),S411,IF(Q411&lt;&gt;"",IF(NOT(ISERROR(VLOOKUP(Q411,'ESO Dungeon constants'!$D$3:$H$9999,5,FALSE))),VLOOKUP(Q411,'ESO Dungeon constants'!$D$3:$I$9999,6,FALSE),VLOOKUP(Q411,'ESO zone constants'!$H$3:$K$9987,4,FALSE)),""))</f>
        <v>DLC_DRAGONHOLD</v>
      </c>
      <c r="U411" s="3" t="str">
        <f>IF(T411&lt;&gt;"",VLOOKUP(T411,'LibSets constants'!$B$4:$C$1003,2,FALSE),"")</f>
        <v>Dragonhold</v>
      </c>
      <c r="V411" s="33" t="s">
        <v>3359</v>
      </c>
      <c r="Y411" s="65"/>
      <c r="Z411" s="3">
        <f>IF(AND(G411&lt;&gt;"LIBSETS_SETTYPE_BATTLEGROUND",G411&lt;&gt;"LIBSETS_SETTYPE_SPECIAL"),
IF(AND(Y411&lt;&gt;"",ISNUMBER(Y411),NOT(ISNA(Y411))),Y411,
   IF(AND(L411&lt;&gt;"",ISNUMBER(L411),L411&gt;0,NOT(ISNA(L411))),VLOOKUP(L411,'ESO dumped WayshrineInfo'!$K$3:$L$9994,2,FALSE),"")
),"")</f>
        <v>1133</v>
      </c>
      <c r="AA411" t="str">
        <f>IF(AND(Z411&lt;&gt;"",ISNUMBER(Z411),NOT(ISNA(Z411))),VLOOKUP(Z411,'ESO zone constants'!$A$3:$D$9999,4,FALSE),"")</f>
        <v>Southern Elsweyr</v>
      </c>
      <c r="AB411" s="33" t="s">
        <v>3359</v>
      </c>
      <c r="AC411" s="40"/>
      <c r="AD411" s="40"/>
      <c r="AE411" s="40"/>
      <c r="AF411" s="3">
        <f>IF(AND(G411&lt;&gt;"LIBSETS_SETTYPE_BATTLEGROUND",G411&lt;&gt;"LIBSETS_SETTYPE_SPECIAL"),
IF(AND(AE411&lt;&gt;"",ISNUMBER(AE411),NOT(ISNA(AE411))),AE411,
   IF(AND(M411&lt;&gt;"",ISNUMBER(M411),M411&gt;0,NOT(ISNA(M411))),VLOOKUP(M411,'ESO dumped WayshrineInfo'!$K$3:$L$9994,2,FALSE),"")
),"")</f>
        <v>1133</v>
      </c>
      <c r="AG411" t="str">
        <f>IF(AND(AF411&lt;&gt;"",ISNUMBER(AF411),NOT(ISNA(AF411))),VLOOKUP(AF411,'ESO zone constants'!$A$3:$D$9999,4,FALSE),"")</f>
        <v>Southern Elsweyr</v>
      </c>
      <c r="AH411" s="33" t="s">
        <v>3359</v>
      </c>
      <c r="AI411" s="40"/>
      <c r="AJ411" s="40"/>
      <c r="AK411" s="3" t="str">
        <f>IF(AND(G411&lt;&gt;"LIBSETS_SETTYPE_BATTLEGROUND",G411&lt;&gt;"LIBSETS_SETTYPE_SPECIAL"),IF(AL411&lt;&gt;"",VLOOKUP(AL411,'ESO zone constants'!$D$3:$H$4953,5,FALSE),""),"")</f>
        <v/>
      </c>
      <c r="AM411" s="44"/>
      <c r="AN411" s="40"/>
      <c r="AO411" s="40"/>
      <c r="AP411" s="3" t="str">
        <f>IF(AND(G411&lt;&gt;"LIBSETS_SETTYPE_BATTLEGROUND",G411&lt;&gt;"LIBSETS_SETTYPE_SPECIAL"),IF(AQ411&lt;&gt;"",VLOOKUP(AQ411,'ESO zone constants'!$D$3:$H$4953,5,FALSE),""),"")</f>
        <v/>
      </c>
      <c r="AR411" s="44"/>
      <c r="AS411" s="40"/>
      <c r="AT411" s="40"/>
      <c r="AU411" s="3" t="str">
        <f>IF(AND(G411&lt;&gt;"LIBSETS_SETTYPE_BATTLEGROUND",G411&lt;&gt;"LIBSETS_SETTYPE_SPECIAL"),IF(AV411&lt;&gt;"",VLOOKUP(AV411,'ESO zone constants'!$D$3:$H$4953,5,FALSE),""),"")</f>
        <v/>
      </c>
      <c r="AW411" s="44"/>
      <c r="AX411" s="40"/>
      <c r="AY411" s="43"/>
      <c r="AZ411" s="83" t="s">
        <v>2667</v>
      </c>
      <c r="BA411" s="83"/>
      <c r="BB411" s="83"/>
      <c r="BC411" s="21" t="str">
        <f>IF(A411="???","--","")&amp;IF(F411&lt;&gt;"Not in the game (anymore)",IF(A411&lt;&gt;"",CONCATENATE("[",A411,"] = {wayshrines={")&amp;IF(K411&lt;&gt;"",CONCATENATE(K411,","),"")&amp;IF(L411&lt;&gt;"",CONCATENATE(L411,","),"")&amp;IF(M411&lt;&gt;"",CONCATENATE(M411,","),"")&amp;CONCATENATE("}")&amp;IF(VALUE(N411)&gt;0,CONCATENATE(", traitsNeeded=",N411),"")&amp;CONCATENATE(", dlcId=",IF(T411&lt;&gt;"",T411,"DLC_BASE_GAME")),""),"")</f>
        <v>[470] = {wayshrines={406,406,406,}, traitsNeeded=9, dlcId=DLC_DRAGONHOLD</v>
      </c>
      <c r="BD411" s="21" t="str">
        <f>IF(F411&lt;&gt;"Not in the game (anymore)",IF(A411&lt;&gt;"",IF(Q411&lt;&gt;"",CONCATENATE(", zoneIds={",Q411),"")&amp;IF(Z411&lt;&gt;"",CONCATENATE(",",Z411),"")&amp;IF(AF411&lt;&gt;"",CONCATENATE(",",AF411),"")&amp;IF(AK411&lt;&gt;"",CONCATENATE(",",AK411),"")&amp;IF(AP411&lt;&gt;"",CONCATENATE(",",AP411),"")&amp;IF(AU411&lt;&gt;"",CONCATENATE(",",AU411),"")&amp;IF(Q411&lt;&gt;"",CONCATENATE("}",""),"")&amp;IF(OR(I411="true",I411="false",I411&lt;&gt;""), CONCATENATE(", veteran=", I411), ""),""),"")</f>
        <v>, zoneIds={1133,1133,1133}, veteran=false</v>
      </c>
      <c r="BE411" s="21" t="str">
        <f>IF(A411&lt;&gt;"",IF(F411&lt;&gt;"Not in the game (anymore)",IF(A411&lt;&gt;"",", setType="&amp;G411,"")&amp;IF(J411="true",", multiTrialSet=true",""),"")
&amp; IF(AND(H411&lt;&gt;"",ISNUMBER(H411)),", undauntedChestId=" &amp; H411,""),"")</f>
        <v>, setType=LIBSETS_SETTYPE_CRAFTED</v>
      </c>
      <c r="BF411" s="21" t="str">
        <f>IF(A411&lt;&gt;"",IF(F411&lt;&gt;"Not in the game (anymore)",IF(AZ411&lt;&gt;"",", isProcSetAllowedInPvP="&amp; AZ411,"")
&amp; IF(F411&lt;&gt;"Not in the game (anymore)",
  IF(V411&lt;&gt;"",", dropMechanic={"&amp;V411&amp;IF(AB411&lt;&gt;"",","&amp;AB411,"")&amp;IF(AH411&lt;&gt;"",","&amp;AH411,"")&amp;IF(AM411&lt;&gt;"",","&amp;AM411,"")&amp;IF(AR411&lt;&gt;"",","&amp;AR411,"")&amp;IF(AW411&lt;&gt;"",","&amp;AW411,"")&amp;"}"
     &amp;IF(OR(W411&lt;&gt;"",AC411&lt;&gt;"",AI411&lt;&gt;"",AN411&lt;&gt;"",AS411&lt;&gt;"",AX411&lt;&gt;"",X411&lt;&gt;"",AD411&lt;&gt;"",AJ411&lt;&gt;"",AO411&lt;&gt;"",AT411&lt;&gt;"",AY411&lt;&gt;""),", dropMechanicDropLocationNames={"
        &amp; IF(OR(W411&lt;&gt;"",AC411&lt;&gt;"",AI411&lt;&gt;"",AN411&lt;&gt;"",AS411&lt;&gt;"",AX411&lt;&gt;""),"['en']={"&amp;IF(W411&lt;&gt;"","'"&amp;W411&amp;"',","'',")&amp;IF(AC411&lt;&gt;"","'"&amp;AC411&amp;"',","'',")&amp;IF(AI411&lt;&gt;"","'"&amp;AI411&amp;"',","'',")&amp;IF(AN411&lt;&gt;"","'"&amp;AN411&amp;"',","'',")&amp;IF(AS411&lt;&gt;"","'"&amp;AS411&amp;"',","'',")&amp;IF(AX411&lt;&gt;"","'"&amp;AX411&amp;"',","'',")&amp;"},","")
        &amp; IF(OR(X411&lt;&gt;"",AD411&lt;&gt;"",AJ411&lt;&gt;"",AO411&lt;&gt;"",AT411&lt;&gt;"",AY411&lt;&gt;""),"['de']={"&amp;IF(X411&lt;&gt;"","'"&amp;X411&amp;"',","'',")&amp;IF(AD411&lt;&gt;"","'"&amp;AD411&amp;"',","'',")&amp;IF(AJ411&lt;&gt;"","'"&amp;AJ411&amp;"',","'',")&amp;IF(AO411&lt;&gt;"","'"&amp;AO411&amp;"',","'',")&amp;IF(AT411&lt;&gt;"","'"&amp;AT411&amp;"',","'',")&amp;IF(AY411&lt;&gt;"","'"&amp;AY411&amp;"',","'',")&amp;"},","")
     &amp; "}",""),"")),""),"")</f>
        <v>, dropMechanic={LIBSETS_DROP_MECHANIC_CRAFTED,LIBSETS_DROP_MECHANIC_CRAFTED,LIBSETS_DROP_MECHANIC_CRAFTED}</v>
      </c>
      <c r="BG411" s="21" t="str">
        <f>IF(A411&lt;&gt;"",IF(F411&lt;&gt;"Not in the game (anymore)",
IF(OR(BA411&lt;&gt;"",BB411&lt;&gt;""),", addTooltip={" &amp; IF(BA411&lt;&gt;"","['en']='"&amp; BA411 &amp; "',","")  &amp; IF(AND(BA411&lt;&gt;"",BA411&lt;&gt;BB411), IF(BB411&lt;&gt;"","['de']='"&amp; BB411 &amp; "',",""),"") &amp; "},","")
&amp; "},"
&amp; IF(C411&lt;&gt;"",CONCATENATE(" --",C411," / ",B411,"   [",IF(R411&lt;&gt;"",R411,""),IF(AA411&lt;&gt;"",", "&amp;AA411,""),IF(AG411&lt;&gt;"",", "&amp;AG411,""),IF(AL411&lt;&gt;"",", "&amp;AL411,""),IF(AQ411&lt;&gt;"",", "&amp;AQ411,""),IF(AV411&lt;&gt;"",", "&amp;AV411,""),"]")),""),"")</f>
        <v>}, --New Moon Acolyte / Akolythin des Neuen Mondes   [Southern Elsweyr, Southern Elsweyr, Southern Elsweyr]</v>
      </c>
    </row>
    <row r="412" spans="1:59" x14ac:dyDescent="0.25">
      <c r="A412" s="5">
        <v>471</v>
      </c>
      <c r="B412" t="s">
        <v>1667</v>
      </c>
      <c r="C412" t="s">
        <v>1666</v>
      </c>
      <c r="D412" s="3">
        <f>A412</f>
        <v>471</v>
      </c>
      <c r="G412" s="3" t="s">
        <v>1477</v>
      </c>
      <c r="I412" t="s">
        <v>91</v>
      </c>
      <c r="J412" t="s">
        <v>91</v>
      </c>
      <c r="K412">
        <v>424</v>
      </c>
      <c r="L412">
        <v>424</v>
      </c>
      <c r="M412">
        <v>424</v>
      </c>
      <c r="O412" s="65" t="s">
        <v>1651</v>
      </c>
      <c r="Q412" s="3">
        <f>IF(AND(G412&lt;&gt;"LIBSETS_SETTYPE_BATTLEGROUND",G412&lt;&gt;"LIBSETS_SETTYPE_SPECIAL"), IF(R412&lt;&gt;"",VLOOKUP(R412,'ESO zone constants'!$D$3:$H$10001,5,FALSE),""),"")</f>
        <v>1152</v>
      </c>
      <c r="R412" t="str">
        <f>IF(AND(O412&lt;&gt;"",NOT(ISERROR(O412))),O412,
IF(AND(P412&lt;&gt;"",ISNUMBER(P412),P412&gt;0,NOT(ISNA(P412))),VLOOKUP(P412,'ESO zone constants'!$A$3:$D$9999,4,FALSE),
IF(AND(K412&lt;&gt;"",K412&gt;0,NOT(ISERROR(K412))),VLOOKUP(K412,'ESO dumped WayshrineInfo'!$K$3:$N$9994,4,FALSE),"")))</f>
        <v>Icereach</v>
      </c>
      <c r="T412" s="19" t="str">
        <f>IF(AND(S412&lt;&gt;"",NOT(ISERROR(S412))),S412,IF(Q412&lt;&gt;"",IF(NOT(ISERROR(VLOOKUP(Q412,'ESO Dungeon constants'!$D$3:$H$9999,5,FALSE))),VLOOKUP(Q412,'ESO Dungeon constants'!$D$3:$I$9999,6,FALSE),VLOOKUP(Q412,'ESO zone constants'!$H$3:$K$9987,4,FALSE)),""))</f>
        <v>DLC_HARROWSTORM</v>
      </c>
      <c r="U412" s="3" t="str">
        <f>IF(T412&lt;&gt;"",VLOOKUP(T412,'LibSets constants'!$B$4:$C$1003,2,FALSE),"")</f>
        <v>Harrowstorm</v>
      </c>
      <c r="V412" s="33" t="s">
        <v>3356</v>
      </c>
      <c r="Y412" s="65"/>
      <c r="Z412" s="3">
        <f>IF(AND(G412&lt;&gt;"LIBSETS_SETTYPE_BATTLEGROUND",G412&lt;&gt;"LIBSETS_SETTYPE_SPECIAL"),
IF(AND(Y412&lt;&gt;"",ISNUMBER(Y412),NOT(ISNA(Y412))),Y412,
   IF(AND(L412&lt;&gt;"",ISNUMBER(L412),L412&gt;0,NOT(ISNA(L412))),VLOOKUP(L412,'ESO dumped WayshrineInfo'!$K$3:$L$9994,2,FALSE),"")
),"")</f>
        <v>684</v>
      </c>
      <c r="AA412" t="str">
        <f>IF(AND(Z412&lt;&gt;"",ISNUMBER(Z412),NOT(ISNA(Z412))),VLOOKUP(Z412,'ESO zone constants'!$A$3:$D$9999,4,FALSE),"")</f>
        <v>Wrothgar</v>
      </c>
      <c r="AB412" s="33" t="s">
        <v>3356</v>
      </c>
      <c r="AC412" s="42"/>
      <c r="AD412" s="42"/>
      <c r="AE412" s="42"/>
      <c r="AF412" s="3">
        <f>IF(AND(G412&lt;&gt;"LIBSETS_SETTYPE_BATTLEGROUND",G412&lt;&gt;"LIBSETS_SETTYPE_SPECIAL"),
IF(AND(AE412&lt;&gt;"",ISNUMBER(AE412),NOT(ISNA(AE412))),AE412,
   IF(AND(M412&lt;&gt;"",ISNUMBER(M412),M412&gt;0,NOT(ISNA(M412))),VLOOKUP(M412,'ESO dumped WayshrineInfo'!$K$3:$L$9994,2,FALSE),"")
),"")</f>
        <v>684</v>
      </c>
      <c r="AG412" t="str">
        <f>IF(AND(AF412&lt;&gt;"",ISNUMBER(AF412),NOT(ISNA(AF412))),VLOOKUP(AF412,'ESO zone constants'!$A$3:$D$9999,4,FALSE),"")</f>
        <v>Wrothgar</v>
      </c>
      <c r="AH412" s="44"/>
      <c r="AI412" s="42"/>
      <c r="AJ412" s="42"/>
      <c r="AK412" s="3" t="str">
        <f>IF(AND(G412&lt;&gt;"LIBSETS_SETTYPE_BATTLEGROUND",G412&lt;&gt;"LIBSETS_SETTYPE_SPECIAL"),IF(AL412&lt;&gt;"",VLOOKUP(AL412,'ESO zone constants'!$D$3:$H$4953,5,FALSE),""),"")</f>
        <v/>
      </c>
      <c r="AM412" s="44"/>
      <c r="AN412" s="42"/>
      <c r="AO412" s="42"/>
      <c r="AP412" s="3" t="str">
        <f>IF(AND(G412&lt;&gt;"LIBSETS_SETTYPE_BATTLEGROUND",G412&lt;&gt;"LIBSETS_SETTYPE_SPECIAL"),IF(AQ412&lt;&gt;"",VLOOKUP(AQ412,'ESO zone constants'!$D$3:$H$4953,5,FALSE),""),"")</f>
        <v/>
      </c>
      <c r="AR412" s="44"/>
      <c r="AS412" s="42"/>
      <c r="AT412" s="42"/>
      <c r="AU412" s="3" t="str">
        <f>IF(AND(G412&lt;&gt;"LIBSETS_SETTYPE_BATTLEGROUND",G412&lt;&gt;"LIBSETS_SETTYPE_SPECIAL"),IF(AV412&lt;&gt;"",VLOOKUP(AV412,'ESO zone constants'!$D$3:$H$4953,5,FALSE),""),"")</f>
        <v/>
      </c>
      <c r="AW412" s="44"/>
      <c r="AX412" s="42"/>
      <c r="AY412" s="39"/>
      <c r="AZ412" s="83" t="s">
        <v>2667</v>
      </c>
      <c r="BA412" s="83"/>
      <c r="BB412" s="83"/>
      <c r="BC412" s="21" t="str">
        <f>IF(A412="???","--","")&amp;IF(F412&lt;&gt;"Not in the game (anymore)",IF(A412&lt;&gt;"",CONCATENATE("[",A412,"] = {wayshrines={")&amp;IF(K412&lt;&gt;"",CONCATENATE(K412,","),"")&amp;IF(L412&lt;&gt;"",CONCATENATE(L412,","),"")&amp;IF(M412&lt;&gt;"",CONCATENATE(M412,","),"")&amp;CONCATENATE("}")&amp;IF(VALUE(N412)&gt;0,CONCATENATE(", traitsNeeded=",N412),"")&amp;CONCATENATE(", dlcId=",IF(T412&lt;&gt;"",T412,"DLC_BASE_GAME")),""),"")</f>
        <v>[471] = {wayshrines={424,424,424,}, dlcId=DLC_HARROWSTORM</v>
      </c>
      <c r="BD412" s="21" t="str">
        <f>IF(F412&lt;&gt;"Not in the game (anymore)",IF(A412&lt;&gt;"",IF(Q412&lt;&gt;"",CONCATENATE(", zoneIds={",Q412),"")&amp;IF(Z412&lt;&gt;"",CONCATENATE(",",Z412),"")&amp;IF(AF412&lt;&gt;"",CONCATENATE(",",AF412),"")&amp;IF(AK412&lt;&gt;"",CONCATENATE(",",AK412),"")&amp;IF(AP412&lt;&gt;"",CONCATENATE(",",AP412),"")&amp;IF(AU412&lt;&gt;"",CONCATENATE(",",AU412),"")&amp;IF(Q412&lt;&gt;"",CONCATENATE("}",""),"")&amp;IF(OR(I412="true",I412="false",I412&lt;&gt;""), CONCATENATE(", veteran=", I412), ""),""),"")</f>
        <v>, zoneIds={1152,684,684}, veteran=false</v>
      </c>
      <c r="BE412" s="21" t="str">
        <f>IF(A412&lt;&gt;"",IF(F412&lt;&gt;"Not in the game (anymore)",IF(A412&lt;&gt;"",", setType="&amp;G412,"")&amp;IF(J412="true",", multiTrialSet=true",""),"")
&amp; IF(AND(H412&lt;&gt;"",ISNUMBER(H412)),", undauntedChestId=" &amp; H412,""),"")</f>
        <v>, setType=LIBSETS_SETTYPE_DUNGEON</v>
      </c>
      <c r="BF412" s="21" t="str">
        <f>IF(A412&lt;&gt;"",IF(F412&lt;&gt;"Not in the game (anymore)",IF(AZ412&lt;&gt;"",", isProcSetAllowedInPvP="&amp; AZ412,"")
&amp; IF(F412&lt;&gt;"Not in the game (anymore)",
  IF(V412&lt;&gt;"",", dropMechanic={"&amp;V412&amp;IF(AB412&lt;&gt;"",","&amp;AB412,"")&amp;IF(AH412&lt;&gt;"",","&amp;AH412,"")&amp;IF(AM412&lt;&gt;"",","&amp;AM412,"")&amp;IF(AR412&lt;&gt;"",","&amp;AR412,"")&amp;IF(AW412&lt;&gt;"",","&amp;AW412,"")&amp;"}"
     &amp;IF(OR(W412&lt;&gt;"",AC412&lt;&gt;"",AI412&lt;&gt;"",AN412&lt;&gt;"",AS412&lt;&gt;"",AX412&lt;&gt;"",X412&lt;&gt;"",AD412&lt;&gt;"",AJ412&lt;&gt;"",AO412&lt;&gt;"",AT412&lt;&gt;"",AY412&lt;&gt;""),", dropMechanicDropLocationNames={"
        &amp; IF(OR(W412&lt;&gt;"",AC412&lt;&gt;"",AI412&lt;&gt;"",AN412&lt;&gt;"",AS412&lt;&gt;"",AX412&lt;&gt;""),"['en']={"&amp;IF(W412&lt;&gt;"","'"&amp;W412&amp;"',","'',")&amp;IF(AC412&lt;&gt;"","'"&amp;AC412&amp;"',","'',")&amp;IF(AI412&lt;&gt;"","'"&amp;AI412&amp;"',","'',")&amp;IF(AN412&lt;&gt;"","'"&amp;AN412&amp;"',","'',")&amp;IF(AS412&lt;&gt;"","'"&amp;AS412&amp;"',","'',")&amp;IF(AX412&lt;&gt;"","'"&amp;AX412&amp;"',","'',")&amp;"},","")
        &amp; IF(OR(X412&lt;&gt;"",AD412&lt;&gt;"",AJ412&lt;&gt;"",AO412&lt;&gt;"",AT412&lt;&gt;"",AY412&lt;&gt;""),"['de']={"&amp;IF(X412&lt;&gt;"","'"&amp;X412&amp;"',","'',")&amp;IF(AD412&lt;&gt;"","'"&amp;AD412&amp;"',","'',")&amp;IF(AJ412&lt;&gt;"","'"&amp;AJ412&amp;"',","'',")&amp;IF(AO412&lt;&gt;"","'"&amp;AO412&amp;"',","'',")&amp;IF(AT412&lt;&gt;"","'"&amp;AT412&amp;"',","'',")&amp;IF(AY412&lt;&gt;"","'"&amp;AY412&amp;"',","'',")&amp;"},","")
     &amp; "}",""),"")),""),"")</f>
        <v>, dropMechanic={LIBSETS_DROP_MECHANIC_GROUP_DUNGEON_BOSS,LIBSETS_DROP_MECHANIC_GROUP_DUNGEON_BOSS}</v>
      </c>
      <c r="BG412" s="21" t="str">
        <f>IF(A412&lt;&gt;"",IF(F412&lt;&gt;"Not in the game (anymore)",
IF(OR(BA412&lt;&gt;"",BB412&lt;&gt;""),", addTooltip={" &amp; IF(BA412&lt;&gt;"","['en']='"&amp; BA412 &amp; "',","")  &amp; IF(AND(BA412&lt;&gt;"",BA412&lt;&gt;BB412), IF(BB412&lt;&gt;"","['de']='"&amp; BB412 &amp; "',",""),"") &amp; "},","")
&amp; "},"
&amp; IF(C412&lt;&gt;"",CONCATENATE(" --",C412," / ",B412,"   [",IF(R412&lt;&gt;"",R412,""),IF(AA412&lt;&gt;"",", "&amp;AA412,""),IF(AG412&lt;&gt;"",", "&amp;AG412,""),IF(AL412&lt;&gt;"",", "&amp;AL412,""),IF(AQ412&lt;&gt;"",", "&amp;AQ412,""),IF(AV412&lt;&gt;"",", "&amp;AV412,""),"]")),""),"")</f>
        <v>}, --Hiti\'s Hearth / Hitis Feuerstelle   [Icereach, Wrothgar, Wrothgar]</v>
      </c>
    </row>
    <row r="413" spans="1:59" x14ac:dyDescent="0.25">
      <c r="A413" s="5">
        <v>472</v>
      </c>
      <c r="B413" t="s">
        <v>1668</v>
      </c>
      <c r="C413" t="s">
        <v>1652</v>
      </c>
      <c r="D413" s="3">
        <f>A413</f>
        <v>472</v>
      </c>
      <c r="G413" s="3" t="s">
        <v>1477</v>
      </c>
      <c r="I413" t="s">
        <v>91</v>
      </c>
      <c r="J413" t="s">
        <v>91</v>
      </c>
      <c r="K413">
        <v>424</v>
      </c>
      <c r="L413">
        <v>424</v>
      </c>
      <c r="M413">
        <v>424</v>
      </c>
      <c r="O413" s="65" t="s">
        <v>1651</v>
      </c>
      <c r="Q413" s="3">
        <f>IF(AND(G413&lt;&gt;"LIBSETS_SETTYPE_BATTLEGROUND",G413&lt;&gt;"LIBSETS_SETTYPE_SPECIAL"), IF(R413&lt;&gt;"",VLOOKUP(R413,'ESO zone constants'!$D$3:$H$10001,5,FALSE),""),"")</f>
        <v>1152</v>
      </c>
      <c r="R413" t="str">
        <f>IF(AND(O413&lt;&gt;"",NOT(ISERROR(O413))),O413,
IF(AND(P413&lt;&gt;"",ISNUMBER(P413),P413&gt;0,NOT(ISNA(P413))),VLOOKUP(P413,'ESO zone constants'!$A$3:$D$9999,4,FALSE),
IF(AND(K413&lt;&gt;"",K413&gt;0,NOT(ISERROR(K413))),VLOOKUP(K413,'ESO dumped WayshrineInfo'!$K$3:$N$9994,4,FALSE),"")))</f>
        <v>Icereach</v>
      </c>
      <c r="T413" s="19" t="str">
        <f>IF(AND(S413&lt;&gt;"",NOT(ISERROR(S413))),S413,IF(Q413&lt;&gt;"",IF(NOT(ISERROR(VLOOKUP(Q413,'ESO Dungeon constants'!$D$3:$H$9999,5,FALSE))),VLOOKUP(Q413,'ESO Dungeon constants'!$D$3:$I$9999,6,FALSE),VLOOKUP(Q413,'ESO zone constants'!$H$3:$K$9987,4,FALSE)),""))</f>
        <v>DLC_HARROWSTORM</v>
      </c>
      <c r="U413" s="3" t="str">
        <f>IF(T413&lt;&gt;"",VLOOKUP(T413,'LibSets constants'!$B$4:$C$1003,2,FALSE),"")</f>
        <v>Harrowstorm</v>
      </c>
      <c r="V413" s="33" t="s">
        <v>3356</v>
      </c>
      <c r="Y413" s="65"/>
      <c r="Z413" s="3">
        <f>IF(AND(G413&lt;&gt;"LIBSETS_SETTYPE_BATTLEGROUND",G413&lt;&gt;"LIBSETS_SETTYPE_SPECIAL"),
IF(AND(Y413&lt;&gt;"",ISNUMBER(Y413),NOT(ISNA(Y413))),Y413,
   IF(AND(L413&lt;&gt;"",ISNUMBER(L413),L413&gt;0,NOT(ISNA(L413))),VLOOKUP(L413,'ESO dumped WayshrineInfo'!$K$3:$L$9994,2,FALSE),"")
),"")</f>
        <v>684</v>
      </c>
      <c r="AA413" t="str">
        <f>IF(AND(Z413&lt;&gt;"",ISNUMBER(Z413),NOT(ISNA(Z413))),VLOOKUP(Z413,'ESO zone constants'!$A$3:$D$9999,4,FALSE),"")</f>
        <v>Wrothgar</v>
      </c>
      <c r="AB413" s="33" t="s">
        <v>3356</v>
      </c>
      <c r="AC413" s="42"/>
      <c r="AD413" s="42"/>
      <c r="AE413" s="42"/>
      <c r="AF413" s="3">
        <f>IF(AND(G413&lt;&gt;"LIBSETS_SETTYPE_BATTLEGROUND",G413&lt;&gt;"LIBSETS_SETTYPE_SPECIAL"),
IF(AND(AE413&lt;&gt;"",ISNUMBER(AE413),NOT(ISNA(AE413))),AE413,
   IF(AND(M413&lt;&gt;"",ISNUMBER(M413),M413&gt;0,NOT(ISNA(M413))),VLOOKUP(M413,'ESO dumped WayshrineInfo'!$K$3:$L$9994,2,FALSE),"")
),"")</f>
        <v>684</v>
      </c>
      <c r="AG413" t="str">
        <f>IF(AND(AF413&lt;&gt;"",ISNUMBER(AF413),NOT(ISNA(AF413))),VLOOKUP(AF413,'ESO zone constants'!$A$3:$D$9999,4,FALSE),"")</f>
        <v>Wrothgar</v>
      </c>
      <c r="AH413" s="44"/>
      <c r="AI413" s="42"/>
      <c r="AJ413" s="42"/>
      <c r="AK413" s="3" t="str">
        <f>IF(AND(G413&lt;&gt;"LIBSETS_SETTYPE_BATTLEGROUND",G413&lt;&gt;"LIBSETS_SETTYPE_SPECIAL"),IF(AL413&lt;&gt;"",VLOOKUP(AL413,'ESO zone constants'!$D$3:$H$4953,5,FALSE),""),"")</f>
        <v/>
      </c>
      <c r="AM413" s="44"/>
      <c r="AN413" s="42"/>
      <c r="AO413" s="42"/>
      <c r="AP413" s="3" t="str">
        <f>IF(AND(G413&lt;&gt;"LIBSETS_SETTYPE_BATTLEGROUND",G413&lt;&gt;"LIBSETS_SETTYPE_SPECIAL"),IF(AQ413&lt;&gt;"",VLOOKUP(AQ413,'ESO zone constants'!$D$3:$H$4953,5,FALSE),""),"")</f>
        <v/>
      </c>
      <c r="AR413" s="44"/>
      <c r="AS413" s="42"/>
      <c r="AT413" s="42"/>
      <c r="AU413" s="3" t="str">
        <f>IF(AND(G413&lt;&gt;"LIBSETS_SETTYPE_BATTLEGROUND",G413&lt;&gt;"LIBSETS_SETTYPE_SPECIAL"),IF(AV413&lt;&gt;"",VLOOKUP(AV413,'ESO zone constants'!$D$3:$H$4953,5,FALSE),""),"")</f>
        <v/>
      </c>
      <c r="AW413" s="44"/>
      <c r="AX413" s="42"/>
      <c r="AY413" s="39"/>
      <c r="AZ413" s="83" t="s">
        <v>2667</v>
      </c>
      <c r="BA413" s="83"/>
      <c r="BB413" s="83"/>
      <c r="BC413" s="21" t="str">
        <f>IF(A413="???","--","")&amp;IF(F413&lt;&gt;"Not in the game (anymore)",IF(A413&lt;&gt;"",CONCATENATE("[",A413,"] = {wayshrines={")&amp;IF(K413&lt;&gt;"",CONCATENATE(K413,","),"")&amp;IF(L413&lt;&gt;"",CONCATENATE(L413,","),"")&amp;IF(M413&lt;&gt;"",CONCATENATE(M413,","),"")&amp;CONCATENATE("}")&amp;IF(VALUE(N413)&gt;0,CONCATENATE(", traitsNeeded=",N413),"")&amp;CONCATENATE(", dlcId=",IF(T413&lt;&gt;"",T413,"DLC_BASE_GAME")),""),"")</f>
        <v>[472] = {wayshrines={424,424,424,}, dlcId=DLC_HARROWSTORM</v>
      </c>
      <c r="BD413" s="21" t="str">
        <f>IF(F413&lt;&gt;"Not in the game (anymore)",IF(A413&lt;&gt;"",IF(Q413&lt;&gt;"",CONCATENATE(", zoneIds={",Q413),"")&amp;IF(Z413&lt;&gt;"",CONCATENATE(",",Z413),"")&amp;IF(AF413&lt;&gt;"",CONCATENATE(",",AF413),"")&amp;IF(AK413&lt;&gt;"",CONCATENATE(",",AK413),"")&amp;IF(AP413&lt;&gt;"",CONCATENATE(",",AP413),"")&amp;IF(AU413&lt;&gt;"",CONCATENATE(",",AU413),"")&amp;IF(Q413&lt;&gt;"",CONCATENATE("}",""),"")&amp;IF(OR(I413="true",I413="false",I413&lt;&gt;""), CONCATENATE(", veteran=", I413), ""),""),"")</f>
        <v>, zoneIds={1152,684,684}, veteran=false</v>
      </c>
      <c r="BE413" s="21" t="str">
        <f>IF(A413&lt;&gt;"",IF(F413&lt;&gt;"Not in the game (anymore)",IF(A413&lt;&gt;"",", setType="&amp;G413,"")&amp;IF(J413="true",", multiTrialSet=true",""),"")
&amp; IF(AND(H413&lt;&gt;"",ISNUMBER(H413)),", undauntedChestId=" &amp; H413,""),"")</f>
        <v>, setType=LIBSETS_SETTYPE_DUNGEON</v>
      </c>
      <c r="BF413" s="21" t="str">
        <f>IF(A413&lt;&gt;"",IF(F413&lt;&gt;"Not in the game (anymore)",IF(AZ413&lt;&gt;"",", isProcSetAllowedInPvP="&amp; AZ413,"")
&amp; IF(F413&lt;&gt;"Not in the game (anymore)",
  IF(V413&lt;&gt;"",", dropMechanic={"&amp;V413&amp;IF(AB413&lt;&gt;"",","&amp;AB413,"")&amp;IF(AH413&lt;&gt;"",","&amp;AH413,"")&amp;IF(AM413&lt;&gt;"",","&amp;AM413,"")&amp;IF(AR413&lt;&gt;"",","&amp;AR413,"")&amp;IF(AW413&lt;&gt;"",","&amp;AW413,"")&amp;"}"
     &amp;IF(OR(W413&lt;&gt;"",AC413&lt;&gt;"",AI413&lt;&gt;"",AN413&lt;&gt;"",AS413&lt;&gt;"",AX413&lt;&gt;"",X413&lt;&gt;"",AD413&lt;&gt;"",AJ413&lt;&gt;"",AO413&lt;&gt;"",AT413&lt;&gt;"",AY413&lt;&gt;""),", dropMechanicDropLocationNames={"
        &amp; IF(OR(W413&lt;&gt;"",AC413&lt;&gt;"",AI413&lt;&gt;"",AN413&lt;&gt;"",AS413&lt;&gt;"",AX413&lt;&gt;""),"['en']={"&amp;IF(W413&lt;&gt;"","'"&amp;W413&amp;"',","'',")&amp;IF(AC413&lt;&gt;"","'"&amp;AC413&amp;"',","'',")&amp;IF(AI413&lt;&gt;"","'"&amp;AI413&amp;"',","'',")&amp;IF(AN413&lt;&gt;"","'"&amp;AN413&amp;"',","'',")&amp;IF(AS413&lt;&gt;"","'"&amp;AS413&amp;"',","'',")&amp;IF(AX413&lt;&gt;"","'"&amp;AX413&amp;"',","'',")&amp;"},","")
        &amp; IF(OR(X413&lt;&gt;"",AD413&lt;&gt;"",AJ413&lt;&gt;"",AO413&lt;&gt;"",AT413&lt;&gt;"",AY413&lt;&gt;""),"['de']={"&amp;IF(X413&lt;&gt;"","'"&amp;X413&amp;"',","'',")&amp;IF(AD413&lt;&gt;"","'"&amp;AD413&amp;"',","'',")&amp;IF(AJ413&lt;&gt;"","'"&amp;AJ413&amp;"',","'',")&amp;IF(AO413&lt;&gt;"","'"&amp;AO413&amp;"',","'',")&amp;IF(AT413&lt;&gt;"","'"&amp;AT413&amp;"',","'',")&amp;IF(AY413&lt;&gt;"","'"&amp;AY413&amp;"',","'',")&amp;"},","")
     &amp; "}",""),"")),""),"")</f>
        <v>, dropMechanic={LIBSETS_DROP_MECHANIC_GROUP_DUNGEON_BOSS,LIBSETS_DROP_MECHANIC_GROUP_DUNGEON_BOSS}</v>
      </c>
      <c r="BG413" s="21" t="str">
        <f>IF(A413&lt;&gt;"",IF(F413&lt;&gt;"Not in the game (anymore)",
IF(OR(BA413&lt;&gt;"",BB413&lt;&gt;""),", addTooltip={" &amp; IF(BA413&lt;&gt;"","['en']='"&amp; BA413 &amp; "',","")  &amp; IF(AND(BA413&lt;&gt;"",BA413&lt;&gt;BB413), IF(BB413&lt;&gt;"","['de']='"&amp; BB413 &amp; "',",""),"") &amp; "},","")
&amp; "},"
&amp; IF(C413&lt;&gt;"",CONCATENATE(" --",C413," / ",B413,"   [",IF(R413&lt;&gt;"",R413,""),IF(AA413&lt;&gt;"",", "&amp;AA413,""),IF(AG413&lt;&gt;"",", "&amp;AG413,""),IF(AL413&lt;&gt;"",", "&amp;AL413,""),IF(AQ413&lt;&gt;"",", "&amp;AQ413,""),IF(AV413&lt;&gt;"",", "&amp;AV413,""),"]")),""),"")</f>
        <v>}, --Titanborn Strength / Titanenkinds Stärke   [Icereach, Wrothgar, Wrothgar]</v>
      </c>
    </row>
    <row r="414" spans="1:59" x14ac:dyDescent="0.25">
      <c r="A414" s="5">
        <v>473</v>
      </c>
      <c r="B414" t="s">
        <v>1669</v>
      </c>
      <c r="C414" t="s">
        <v>2774</v>
      </c>
      <c r="D414" s="3">
        <f>A414</f>
        <v>473</v>
      </c>
      <c r="G414" s="3" t="s">
        <v>1477</v>
      </c>
      <c r="I414" t="s">
        <v>91</v>
      </c>
      <c r="J414" t="s">
        <v>91</v>
      </c>
      <c r="K414">
        <v>424</v>
      </c>
      <c r="L414">
        <v>424</v>
      </c>
      <c r="M414">
        <v>424</v>
      </c>
      <c r="O414" s="65" t="s">
        <v>1651</v>
      </c>
      <c r="Q414" s="3">
        <f>IF(AND(G414&lt;&gt;"LIBSETS_SETTYPE_BATTLEGROUND",G414&lt;&gt;"LIBSETS_SETTYPE_SPECIAL"), IF(R414&lt;&gt;"",VLOOKUP(R414,'ESO zone constants'!$D$3:$H$10001,5,FALSE),""),"")</f>
        <v>1152</v>
      </c>
      <c r="R414" t="str">
        <f>IF(AND(O414&lt;&gt;"",NOT(ISERROR(O414))),O414,
IF(AND(P414&lt;&gt;"",ISNUMBER(P414),P414&gt;0,NOT(ISNA(P414))),VLOOKUP(P414,'ESO zone constants'!$A$3:$D$9999,4,FALSE),
IF(AND(K414&lt;&gt;"",K414&gt;0,NOT(ISERROR(K414))),VLOOKUP(K414,'ESO dumped WayshrineInfo'!$K$3:$N$9994,4,FALSE),"")))</f>
        <v>Icereach</v>
      </c>
      <c r="T414" s="19" t="str">
        <f>IF(AND(S414&lt;&gt;"",NOT(ISERROR(S414))),S414,IF(Q414&lt;&gt;"",IF(NOT(ISERROR(VLOOKUP(Q414,'ESO Dungeon constants'!$D$3:$H$9999,5,FALSE))),VLOOKUP(Q414,'ESO Dungeon constants'!$D$3:$I$9999,6,FALSE),VLOOKUP(Q414,'ESO zone constants'!$H$3:$K$9987,4,FALSE)),""))</f>
        <v>DLC_HARROWSTORM</v>
      </c>
      <c r="U414" s="3" t="str">
        <f>IF(T414&lt;&gt;"",VLOOKUP(T414,'LibSets constants'!$B$4:$C$1003,2,FALSE),"")</f>
        <v>Harrowstorm</v>
      </c>
      <c r="V414" s="33" t="s">
        <v>3356</v>
      </c>
      <c r="Y414" s="65"/>
      <c r="Z414" s="3">
        <f>IF(AND(G414&lt;&gt;"LIBSETS_SETTYPE_BATTLEGROUND",G414&lt;&gt;"LIBSETS_SETTYPE_SPECIAL"),
IF(AND(Y414&lt;&gt;"",ISNUMBER(Y414),NOT(ISNA(Y414))),Y414,
   IF(AND(L414&lt;&gt;"",ISNUMBER(L414),L414&gt;0,NOT(ISNA(L414))),VLOOKUP(L414,'ESO dumped WayshrineInfo'!$K$3:$L$9994,2,FALSE),"")
),"")</f>
        <v>684</v>
      </c>
      <c r="AA414" t="str">
        <f>IF(AND(Z414&lt;&gt;"",ISNUMBER(Z414),NOT(ISNA(Z414))),VLOOKUP(Z414,'ESO zone constants'!$A$3:$D$9999,4,FALSE),"")</f>
        <v>Wrothgar</v>
      </c>
      <c r="AB414" s="33" t="s">
        <v>3356</v>
      </c>
      <c r="AC414" s="42"/>
      <c r="AD414" s="42"/>
      <c r="AE414" s="42"/>
      <c r="AF414" s="3">
        <f>IF(AND(G414&lt;&gt;"LIBSETS_SETTYPE_BATTLEGROUND",G414&lt;&gt;"LIBSETS_SETTYPE_SPECIAL"),
IF(AND(AE414&lt;&gt;"",ISNUMBER(AE414),NOT(ISNA(AE414))),AE414,
   IF(AND(M414&lt;&gt;"",ISNUMBER(M414),M414&gt;0,NOT(ISNA(M414))),VLOOKUP(M414,'ESO dumped WayshrineInfo'!$K$3:$L$9994,2,FALSE),"")
),"")</f>
        <v>684</v>
      </c>
      <c r="AG414" t="str">
        <f>IF(AND(AF414&lt;&gt;"",ISNUMBER(AF414),NOT(ISNA(AF414))),VLOOKUP(AF414,'ESO zone constants'!$A$3:$D$9999,4,FALSE),"")</f>
        <v>Wrothgar</v>
      </c>
      <c r="AH414" s="44"/>
      <c r="AI414" s="42"/>
      <c r="AJ414" s="42"/>
      <c r="AK414" s="3" t="str">
        <f>IF(AND(G414&lt;&gt;"LIBSETS_SETTYPE_BATTLEGROUND",G414&lt;&gt;"LIBSETS_SETTYPE_SPECIAL"),IF(AL414&lt;&gt;"",VLOOKUP(AL414,'ESO zone constants'!$D$3:$H$4953,5,FALSE),""),"")</f>
        <v/>
      </c>
      <c r="AM414" s="44"/>
      <c r="AN414" s="42"/>
      <c r="AO414" s="42"/>
      <c r="AP414" s="3" t="str">
        <f>IF(AND(G414&lt;&gt;"LIBSETS_SETTYPE_BATTLEGROUND",G414&lt;&gt;"LIBSETS_SETTYPE_SPECIAL"),IF(AQ414&lt;&gt;"",VLOOKUP(AQ414,'ESO zone constants'!$D$3:$H$4953,5,FALSE),""),"")</f>
        <v/>
      </c>
      <c r="AR414" s="44"/>
      <c r="AS414" s="42"/>
      <c r="AT414" s="42"/>
      <c r="AU414" s="3" t="str">
        <f>IF(AND(G414&lt;&gt;"LIBSETS_SETTYPE_BATTLEGROUND",G414&lt;&gt;"LIBSETS_SETTYPE_SPECIAL"),IF(AV414&lt;&gt;"",VLOOKUP(AV414,'ESO zone constants'!$D$3:$H$4953,5,FALSE),""),"")</f>
        <v/>
      </c>
      <c r="AW414" s="44"/>
      <c r="AX414" s="42"/>
      <c r="AY414" s="39"/>
      <c r="AZ414" s="83" t="s">
        <v>2667</v>
      </c>
      <c r="BA414" s="83"/>
      <c r="BB414" s="83"/>
      <c r="BC414" s="21" t="str">
        <f>IF(A414="???","--","")&amp;IF(F414&lt;&gt;"Not in the game (anymore)",IF(A414&lt;&gt;"",CONCATENATE("[",A414,"] = {wayshrines={")&amp;IF(K414&lt;&gt;"",CONCATENATE(K414,","),"")&amp;IF(L414&lt;&gt;"",CONCATENATE(L414,","),"")&amp;IF(M414&lt;&gt;"",CONCATENATE(M414,","),"")&amp;CONCATENATE("}")&amp;IF(VALUE(N414)&gt;0,CONCATENATE(", traitsNeeded=",N414),"")&amp;CONCATENATE(", dlcId=",IF(T414&lt;&gt;"",T414,"DLC_BASE_GAME")),""),"")</f>
        <v>[473] = {wayshrines={424,424,424,}, dlcId=DLC_HARROWSTORM</v>
      </c>
      <c r="BD414" s="21" t="str">
        <f>IF(F414&lt;&gt;"Not in the game (anymore)",IF(A414&lt;&gt;"",IF(Q414&lt;&gt;"",CONCATENATE(", zoneIds={",Q414),"")&amp;IF(Z414&lt;&gt;"",CONCATENATE(",",Z414),"")&amp;IF(AF414&lt;&gt;"",CONCATENATE(",",AF414),"")&amp;IF(AK414&lt;&gt;"",CONCATENATE(",",AK414),"")&amp;IF(AP414&lt;&gt;"",CONCATENATE(",",AP414),"")&amp;IF(AU414&lt;&gt;"",CONCATENATE(",",AU414),"")&amp;IF(Q414&lt;&gt;"",CONCATENATE("}",""),"")&amp;IF(OR(I414="true",I414="false",I414&lt;&gt;""), CONCATENATE(", veteran=", I414), ""),""),"")</f>
        <v>, zoneIds={1152,684,684}, veteran=false</v>
      </c>
      <c r="BE414" s="21" t="str">
        <f>IF(A414&lt;&gt;"",IF(F414&lt;&gt;"Not in the game (anymore)",IF(A414&lt;&gt;"",", setType="&amp;G414,"")&amp;IF(J414="true",", multiTrialSet=true",""),"")
&amp; IF(AND(H414&lt;&gt;"",ISNUMBER(H414)),", undauntedChestId=" &amp; H414,""),"")</f>
        <v>, setType=LIBSETS_SETTYPE_DUNGEON</v>
      </c>
      <c r="BF414" s="21" t="str">
        <f>IF(A414&lt;&gt;"",IF(F414&lt;&gt;"Not in the game (anymore)",IF(AZ414&lt;&gt;"",", isProcSetAllowedInPvP="&amp; AZ414,"")
&amp; IF(F414&lt;&gt;"Not in the game (anymore)",
  IF(V414&lt;&gt;"",", dropMechanic={"&amp;V414&amp;IF(AB414&lt;&gt;"",","&amp;AB414,"")&amp;IF(AH414&lt;&gt;"",","&amp;AH414,"")&amp;IF(AM414&lt;&gt;"",","&amp;AM414,"")&amp;IF(AR414&lt;&gt;"",","&amp;AR414,"")&amp;IF(AW414&lt;&gt;"",","&amp;AW414,"")&amp;"}"
     &amp;IF(OR(W414&lt;&gt;"",AC414&lt;&gt;"",AI414&lt;&gt;"",AN414&lt;&gt;"",AS414&lt;&gt;"",AX414&lt;&gt;"",X414&lt;&gt;"",AD414&lt;&gt;"",AJ414&lt;&gt;"",AO414&lt;&gt;"",AT414&lt;&gt;"",AY414&lt;&gt;""),", dropMechanicDropLocationNames={"
        &amp; IF(OR(W414&lt;&gt;"",AC414&lt;&gt;"",AI414&lt;&gt;"",AN414&lt;&gt;"",AS414&lt;&gt;"",AX414&lt;&gt;""),"['en']={"&amp;IF(W414&lt;&gt;"","'"&amp;W414&amp;"',","'',")&amp;IF(AC414&lt;&gt;"","'"&amp;AC414&amp;"',","'',")&amp;IF(AI414&lt;&gt;"","'"&amp;AI414&amp;"',","'',")&amp;IF(AN414&lt;&gt;"","'"&amp;AN414&amp;"',","'',")&amp;IF(AS414&lt;&gt;"","'"&amp;AS414&amp;"',","'',")&amp;IF(AX414&lt;&gt;"","'"&amp;AX414&amp;"',","'',")&amp;"},","")
        &amp; IF(OR(X414&lt;&gt;"",AD414&lt;&gt;"",AJ414&lt;&gt;"",AO414&lt;&gt;"",AT414&lt;&gt;"",AY414&lt;&gt;""),"['de']={"&amp;IF(X414&lt;&gt;"","'"&amp;X414&amp;"',","'',")&amp;IF(AD414&lt;&gt;"","'"&amp;AD414&amp;"',","'',")&amp;IF(AJ414&lt;&gt;"","'"&amp;AJ414&amp;"',","'',")&amp;IF(AO414&lt;&gt;"","'"&amp;AO414&amp;"',","'',")&amp;IF(AT414&lt;&gt;"","'"&amp;AT414&amp;"',","'',")&amp;IF(AY414&lt;&gt;"","'"&amp;AY414&amp;"',","'',")&amp;"},","")
     &amp; "}",""),"")),""),"")</f>
        <v>, dropMechanic={LIBSETS_DROP_MECHANIC_GROUP_DUNGEON_BOSS,LIBSETS_DROP_MECHANIC_GROUP_DUNGEON_BOSS}</v>
      </c>
      <c r="BG414" s="21" t="str">
        <f>IF(A414&lt;&gt;"",IF(F414&lt;&gt;"Not in the game (anymore)",
IF(OR(BA414&lt;&gt;"",BB414&lt;&gt;""),", addTooltip={" &amp; IF(BA414&lt;&gt;"","['en']='"&amp; BA414 &amp; "',","")  &amp; IF(AND(BA414&lt;&gt;"",BA414&lt;&gt;BB414), IF(BB414&lt;&gt;"","['de']='"&amp; BB414 &amp; "',",""),"") &amp; "},","")
&amp; "},"
&amp; IF(C414&lt;&gt;"",CONCATENATE(" --",C414," / ",B414,"   [",IF(R414&lt;&gt;"",R414,""),IF(AA414&lt;&gt;"",", "&amp;AA414,""),IF(AG414&lt;&gt;"",", "&amp;AG414,""),IF(AL414&lt;&gt;"",", "&amp;AL414,""),IF(AQ414&lt;&gt;"",", "&amp;AQ414,""),IF(AV414&lt;&gt;"",", "&amp;AV414,""),"]")),""),"")</f>
        <v>}, --Bani\'s Torment / Banis Qual   [Icereach, Wrothgar, Wrothgar]</v>
      </c>
    </row>
    <row r="415" spans="1:59" x14ac:dyDescent="0.25">
      <c r="A415" s="5">
        <v>474</v>
      </c>
      <c r="B415" t="s">
        <v>1670</v>
      </c>
      <c r="C415" t="s">
        <v>2773</v>
      </c>
      <c r="D415" s="3">
        <f>A415</f>
        <v>474</v>
      </c>
      <c r="G415" s="3" t="s">
        <v>1477</v>
      </c>
      <c r="I415" t="s">
        <v>91</v>
      </c>
      <c r="J415" t="s">
        <v>91</v>
      </c>
      <c r="K415">
        <v>425</v>
      </c>
      <c r="L415">
        <v>425</v>
      </c>
      <c r="M415">
        <v>425</v>
      </c>
      <c r="O415" s="65" t="s">
        <v>1650</v>
      </c>
      <c r="Q415" s="3">
        <f>IF(AND(G415&lt;&gt;"LIBSETS_SETTYPE_BATTLEGROUND",G415&lt;&gt;"LIBSETS_SETTYPE_SPECIAL"), IF(R415&lt;&gt;"",VLOOKUP(R415,'ESO zone constants'!$D$3:$H$10001,5,FALSE),""),"")</f>
        <v>1153</v>
      </c>
      <c r="R415" t="str">
        <f>IF(AND(O415&lt;&gt;"",NOT(ISERROR(O415))),O415,
IF(AND(P415&lt;&gt;"",ISNUMBER(P415),P415&gt;0,NOT(ISNA(P415))),VLOOKUP(P415,'ESO zone constants'!$A$3:$D$9999,4,FALSE),
IF(AND(K415&lt;&gt;"",K415&gt;0,NOT(ISERROR(K415))),VLOOKUP(K415,'ESO dumped WayshrineInfo'!$K$3:$N$9994,4,FALSE),"")))</f>
        <v>Unhallowed Grave</v>
      </c>
      <c r="T415" s="19" t="str">
        <f>IF(AND(S415&lt;&gt;"",NOT(ISERROR(S415))),S415,IF(Q415&lt;&gt;"",IF(NOT(ISERROR(VLOOKUP(Q415,'ESO Dungeon constants'!$D$3:$H$9999,5,FALSE))),VLOOKUP(Q415,'ESO Dungeon constants'!$D$3:$I$9999,6,FALSE),VLOOKUP(Q415,'ESO zone constants'!$H$3:$K$9987,4,FALSE)),""))</f>
        <v>DLC_HARROWSTORM</v>
      </c>
      <c r="U415" s="3" t="str">
        <f>IF(T415&lt;&gt;"",VLOOKUP(T415,'LibSets constants'!$B$4:$C$1003,2,FALSE),"")</f>
        <v>Harrowstorm</v>
      </c>
      <c r="V415" s="33" t="s">
        <v>3356</v>
      </c>
      <c r="Y415" s="65"/>
      <c r="Z415" s="3">
        <f>IF(AND(G415&lt;&gt;"LIBSETS_SETTYPE_BATTLEGROUND",G415&lt;&gt;"LIBSETS_SETTYPE_SPECIAL"),
IF(AND(Y415&lt;&gt;"",ISNUMBER(Y415),NOT(ISNA(Y415))),Y415,
   IF(AND(L415&lt;&gt;"",ISNUMBER(L415),L415&gt;0,NOT(ISNA(L415))),VLOOKUP(L415,'ESO dumped WayshrineInfo'!$K$3:$L$9994,2,FALSE),"")
),"")</f>
        <v>92</v>
      </c>
      <c r="AA415" t="str">
        <f>IF(AND(Z415&lt;&gt;"",ISNUMBER(Z415),NOT(ISNA(Z415))),VLOOKUP(Z415,'ESO zone constants'!$A$3:$D$9999,4,FALSE),"")</f>
        <v>Bangkorai</v>
      </c>
      <c r="AB415" s="33" t="s">
        <v>3356</v>
      </c>
      <c r="AC415" s="42"/>
      <c r="AD415" s="42"/>
      <c r="AE415" s="42"/>
      <c r="AF415" s="3">
        <f>IF(AND(G415&lt;&gt;"LIBSETS_SETTYPE_BATTLEGROUND",G415&lt;&gt;"LIBSETS_SETTYPE_SPECIAL"),
IF(AND(AE415&lt;&gt;"",ISNUMBER(AE415),NOT(ISNA(AE415))),AE415,
   IF(AND(M415&lt;&gt;"",ISNUMBER(M415),M415&gt;0,NOT(ISNA(M415))),VLOOKUP(M415,'ESO dumped WayshrineInfo'!$K$3:$L$9994,2,FALSE),"")
),"")</f>
        <v>92</v>
      </c>
      <c r="AG415" t="str">
        <f>IF(AND(AF415&lt;&gt;"",ISNUMBER(AF415),NOT(ISNA(AF415))),VLOOKUP(AF415,'ESO zone constants'!$A$3:$D$9999,4,FALSE),"")</f>
        <v>Bangkorai</v>
      </c>
      <c r="AH415" s="44"/>
      <c r="AI415" s="42"/>
      <c r="AJ415" s="42"/>
      <c r="AK415" s="3" t="str">
        <f>IF(AND(G415&lt;&gt;"LIBSETS_SETTYPE_BATTLEGROUND",G415&lt;&gt;"LIBSETS_SETTYPE_SPECIAL"),IF(AL415&lt;&gt;"",VLOOKUP(AL415,'ESO zone constants'!$D$3:$H$4953,5,FALSE),""),"")</f>
        <v/>
      </c>
      <c r="AM415" s="44"/>
      <c r="AN415" s="42"/>
      <c r="AO415" s="42"/>
      <c r="AP415" s="3" t="str">
        <f>IF(AND(G415&lt;&gt;"LIBSETS_SETTYPE_BATTLEGROUND",G415&lt;&gt;"LIBSETS_SETTYPE_SPECIAL"),IF(AQ415&lt;&gt;"",VLOOKUP(AQ415,'ESO zone constants'!$D$3:$H$4953,5,FALSE),""),"")</f>
        <v/>
      </c>
      <c r="AR415" s="44"/>
      <c r="AS415" s="42"/>
      <c r="AT415" s="42"/>
      <c r="AU415" s="3" t="str">
        <f>IF(AND(G415&lt;&gt;"LIBSETS_SETTYPE_BATTLEGROUND",G415&lt;&gt;"LIBSETS_SETTYPE_SPECIAL"),IF(AV415&lt;&gt;"",VLOOKUP(AV415,'ESO zone constants'!$D$3:$H$4953,5,FALSE),""),"")</f>
        <v/>
      </c>
      <c r="AW415" s="44"/>
      <c r="AX415" s="42"/>
      <c r="AY415" s="39"/>
      <c r="AZ415" s="83" t="s">
        <v>2667</v>
      </c>
      <c r="BA415" s="83"/>
      <c r="BB415" s="83"/>
      <c r="BC415" s="21" t="str">
        <f>IF(A415="???","--","")&amp;IF(F415&lt;&gt;"Not in the game (anymore)",IF(A415&lt;&gt;"",CONCATENATE("[",A415,"] = {wayshrines={")&amp;IF(K415&lt;&gt;"",CONCATENATE(K415,","),"")&amp;IF(L415&lt;&gt;"",CONCATENATE(L415,","),"")&amp;IF(M415&lt;&gt;"",CONCATENATE(M415,","),"")&amp;CONCATENATE("}")&amp;IF(VALUE(N415)&gt;0,CONCATENATE(", traitsNeeded=",N415),"")&amp;CONCATENATE(", dlcId=",IF(T415&lt;&gt;"",T415,"DLC_BASE_GAME")),""),"")</f>
        <v>[474] = {wayshrines={425,425,425,}, dlcId=DLC_HARROWSTORM</v>
      </c>
      <c r="BD415" s="21" t="str">
        <f>IF(F415&lt;&gt;"Not in the game (anymore)",IF(A415&lt;&gt;"",IF(Q415&lt;&gt;"",CONCATENATE(", zoneIds={",Q415),"")&amp;IF(Z415&lt;&gt;"",CONCATENATE(",",Z415),"")&amp;IF(AF415&lt;&gt;"",CONCATENATE(",",AF415),"")&amp;IF(AK415&lt;&gt;"",CONCATENATE(",",AK415),"")&amp;IF(AP415&lt;&gt;"",CONCATENATE(",",AP415),"")&amp;IF(AU415&lt;&gt;"",CONCATENATE(",",AU415),"")&amp;IF(Q415&lt;&gt;"",CONCATENATE("}",""),"")&amp;IF(OR(I415="true",I415="false",I415&lt;&gt;""), CONCATENATE(", veteran=", I415), ""),""),"")</f>
        <v>, zoneIds={1153,92,92}, veteran=false</v>
      </c>
      <c r="BE415" s="21" t="str">
        <f>IF(A415&lt;&gt;"",IF(F415&lt;&gt;"Not in the game (anymore)",IF(A415&lt;&gt;"",", setType="&amp;G415,"")&amp;IF(J415="true",", multiTrialSet=true",""),"")
&amp; IF(AND(H415&lt;&gt;"",ISNUMBER(H415)),", undauntedChestId=" &amp; H415,""),"")</f>
        <v>, setType=LIBSETS_SETTYPE_DUNGEON</v>
      </c>
      <c r="BF415" s="21" t="str">
        <f>IF(A415&lt;&gt;"",IF(F415&lt;&gt;"Not in the game (anymore)",IF(AZ415&lt;&gt;"",", isProcSetAllowedInPvP="&amp; AZ415,"")
&amp; IF(F415&lt;&gt;"Not in the game (anymore)",
  IF(V415&lt;&gt;"",", dropMechanic={"&amp;V415&amp;IF(AB415&lt;&gt;"",","&amp;AB415,"")&amp;IF(AH415&lt;&gt;"",","&amp;AH415,"")&amp;IF(AM415&lt;&gt;"",","&amp;AM415,"")&amp;IF(AR415&lt;&gt;"",","&amp;AR415,"")&amp;IF(AW415&lt;&gt;"",","&amp;AW415,"")&amp;"}"
     &amp;IF(OR(W415&lt;&gt;"",AC415&lt;&gt;"",AI415&lt;&gt;"",AN415&lt;&gt;"",AS415&lt;&gt;"",AX415&lt;&gt;"",X415&lt;&gt;"",AD415&lt;&gt;"",AJ415&lt;&gt;"",AO415&lt;&gt;"",AT415&lt;&gt;"",AY415&lt;&gt;""),", dropMechanicDropLocationNames={"
        &amp; IF(OR(W415&lt;&gt;"",AC415&lt;&gt;"",AI415&lt;&gt;"",AN415&lt;&gt;"",AS415&lt;&gt;"",AX415&lt;&gt;""),"['en']={"&amp;IF(W415&lt;&gt;"","'"&amp;W415&amp;"',","'',")&amp;IF(AC415&lt;&gt;"","'"&amp;AC415&amp;"',","'',")&amp;IF(AI415&lt;&gt;"","'"&amp;AI415&amp;"',","'',")&amp;IF(AN415&lt;&gt;"","'"&amp;AN415&amp;"',","'',")&amp;IF(AS415&lt;&gt;"","'"&amp;AS415&amp;"',","'',")&amp;IF(AX415&lt;&gt;"","'"&amp;AX415&amp;"',","'',")&amp;"},","")
        &amp; IF(OR(X415&lt;&gt;"",AD415&lt;&gt;"",AJ415&lt;&gt;"",AO415&lt;&gt;"",AT415&lt;&gt;"",AY415&lt;&gt;""),"['de']={"&amp;IF(X415&lt;&gt;"","'"&amp;X415&amp;"',","'',")&amp;IF(AD415&lt;&gt;"","'"&amp;AD415&amp;"',","'',")&amp;IF(AJ415&lt;&gt;"","'"&amp;AJ415&amp;"',","'',")&amp;IF(AO415&lt;&gt;"","'"&amp;AO415&amp;"',","'',")&amp;IF(AT415&lt;&gt;"","'"&amp;AT415&amp;"',","'',")&amp;IF(AY415&lt;&gt;"","'"&amp;AY415&amp;"',","'',")&amp;"},","")
     &amp; "}",""),"")),""),"")</f>
        <v>, dropMechanic={LIBSETS_DROP_MECHANIC_GROUP_DUNGEON_BOSS,LIBSETS_DROP_MECHANIC_GROUP_DUNGEON_BOSS}</v>
      </c>
      <c r="BG415" s="21" t="str">
        <f>IF(A415&lt;&gt;"",IF(F415&lt;&gt;"Not in the game (anymore)",
IF(OR(BA415&lt;&gt;"",BB415&lt;&gt;""),", addTooltip={" &amp; IF(BA415&lt;&gt;"","['en']='"&amp; BA415 &amp; "',","")  &amp; IF(AND(BA415&lt;&gt;"",BA415&lt;&gt;BB415), IF(BB415&lt;&gt;"","['de']='"&amp; BB415 &amp; "',",""),"") &amp; "},","")
&amp; "},"
&amp; IF(C415&lt;&gt;"",CONCATENATE(" --",C415," / ",B415,"   [",IF(R415&lt;&gt;"",R415,""),IF(AA415&lt;&gt;"",", "&amp;AA415,""),IF(AG415&lt;&gt;"",", "&amp;AG415,""),IF(AL415&lt;&gt;"",", "&amp;AL415,""),IF(AQ415&lt;&gt;"",", "&amp;AQ415,""),IF(AV415&lt;&gt;"",", "&amp;AV415,""),"]")),""),"")</f>
        <v>}, --Draugrkin\'s Grip / Griff der Draugrbrut   [Unhallowed Grave, Bangkorai, Bangkorai]</v>
      </c>
    </row>
    <row r="416" spans="1:59" x14ac:dyDescent="0.25">
      <c r="A416" s="5">
        <v>475</v>
      </c>
      <c r="B416" t="s">
        <v>1671</v>
      </c>
      <c r="C416" t="s">
        <v>1654</v>
      </c>
      <c r="D416" s="3">
        <f>A416</f>
        <v>475</v>
      </c>
      <c r="G416" s="3" t="s">
        <v>1477</v>
      </c>
      <c r="I416" t="s">
        <v>91</v>
      </c>
      <c r="J416" t="s">
        <v>91</v>
      </c>
      <c r="K416">
        <v>425</v>
      </c>
      <c r="L416">
        <v>425</v>
      </c>
      <c r="M416">
        <v>425</v>
      </c>
      <c r="O416" s="65" t="s">
        <v>1650</v>
      </c>
      <c r="Q416" s="3">
        <f>IF(AND(G416&lt;&gt;"LIBSETS_SETTYPE_BATTLEGROUND",G416&lt;&gt;"LIBSETS_SETTYPE_SPECIAL"), IF(R416&lt;&gt;"",VLOOKUP(R416,'ESO zone constants'!$D$3:$H$10001,5,FALSE),""),"")</f>
        <v>1153</v>
      </c>
      <c r="R416" t="str">
        <f>IF(AND(O416&lt;&gt;"",NOT(ISERROR(O416))),O416,
IF(AND(P416&lt;&gt;"",ISNUMBER(P416),P416&gt;0,NOT(ISNA(P416))),VLOOKUP(P416,'ESO zone constants'!$A$3:$D$9999,4,FALSE),
IF(AND(K416&lt;&gt;"",K416&gt;0,NOT(ISERROR(K416))),VLOOKUP(K416,'ESO dumped WayshrineInfo'!$K$3:$N$9994,4,FALSE),"")))</f>
        <v>Unhallowed Grave</v>
      </c>
      <c r="T416" s="19" t="str">
        <f>IF(AND(S416&lt;&gt;"",NOT(ISERROR(S416))),S416,IF(Q416&lt;&gt;"",IF(NOT(ISERROR(VLOOKUP(Q416,'ESO Dungeon constants'!$D$3:$H$9999,5,FALSE))),VLOOKUP(Q416,'ESO Dungeon constants'!$D$3:$I$9999,6,FALSE),VLOOKUP(Q416,'ESO zone constants'!$H$3:$K$9987,4,FALSE)),""))</f>
        <v>DLC_HARROWSTORM</v>
      </c>
      <c r="U416" s="3" t="str">
        <f>IF(T416&lt;&gt;"",VLOOKUP(T416,'LibSets constants'!$B$4:$C$1003,2,FALSE),"")</f>
        <v>Harrowstorm</v>
      </c>
      <c r="V416" s="33" t="s">
        <v>3356</v>
      </c>
      <c r="W416" s="39"/>
      <c r="X416" s="39"/>
      <c r="Z416" s="3">
        <f>IF(AND(G416&lt;&gt;"LIBSETS_SETTYPE_BATTLEGROUND",G416&lt;&gt;"LIBSETS_SETTYPE_SPECIAL"),
IF(AND(Y416&lt;&gt;"",ISNUMBER(Y416),NOT(ISNA(Y416))),Y416,
   IF(AND(L416&lt;&gt;"",ISNUMBER(L416),L416&gt;0,NOT(ISNA(L416))),VLOOKUP(L416,'ESO dumped WayshrineInfo'!$K$3:$L$9994,2,FALSE),"")
),"")</f>
        <v>92</v>
      </c>
      <c r="AA416" t="str">
        <f>IF(AND(Z416&lt;&gt;"",ISNUMBER(Z416),NOT(ISNA(Z416))),VLOOKUP(Z416,'ESO zone constants'!$A$3:$D$9999,4,FALSE),"")</f>
        <v>Bangkorai</v>
      </c>
      <c r="AB416" s="33" t="s">
        <v>3356</v>
      </c>
      <c r="AC416" s="42"/>
      <c r="AD416" s="42"/>
      <c r="AE416" s="42"/>
      <c r="AF416" s="3">
        <f>IF(AND(G416&lt;&gt;"LIBSETS_SETTYPE_BATTLEGROUND",G416&lt;&gt;"LIBSETS_SETTYPE_SPECIAL"),
IF(AND(AE416&lt;&gt;"",ISNUMBER(AE416),NOT(ISNA(AE416))),AE416,
   IF(AND(M416&lt;&gt;"",ISNUMBER(M416),M416&gt;0,NOT(ISNA(M416))),VLOOKUP(M416,'ESO dumped WayshrineInfo'!$K$3:$L$9994,2,FALSE),"")
),"")</f>
        <v>92</v>
      </c>
      <c r="AG416" t="str">
        <f>IF(AND(AF416&lt;&gt;"",ISNUMBER(AF416),NOT(ISNA(AF416))),VLOOKUP(AF416,'ESO zone constants'!$A$3:$D$9999,4,FALSE),"")</f>
        <v>Bangkorai</v>
      </c>
      <c r="AH416" s="44"/>
      <c r="AI416" s="42"/>
      <c r="AJ416" s="42"/>
      <c r="AK416" s="3" t="str">
        <f>IF(AND(G416&lt;&gt;"LIBSETS_SETTYPE_BATTLEGROUND",G416&lt;&gt;"LIBSETS_SETTYPE_SPECIAL"),IF(AL416&lt;&gt;"",VLOOKUP(AL416,'ESO zone constants'!$D$3:$H$4953,5,FALSE),""),"")</f>
        <v/>
      </c>
      <c r="AM416" s="44"/>
      <c r="AN416" s="42"/>
      <c r="AO416" s="42"/>
      <c r="AP416" s="3" t="str">
        <f>IF(AND(G416&lt;&gt;"LIBSETS_SETTYPE_BATTLEGROUND",G416&lt;&gt;"LIBSETS_SETTYPE_SPECIAL"),IF(AQ416&lt;&gt;"",VLOOKUP(AQ416,'ESO zone constants'!$D$3:$H$4953,5,FALSE),""),"")</f>
        <v/>
      </c>
      <c r="AR416" s="44"/>
      <c r="AS416" s="42"/>
      <c r="AT416" s="42"/>
      <c r="AU416" s="3" t="str">
        <f>IF(AND(G416&lt;&gt;"LIBSETS_SETTYPE_BATTLEGROUND",G416&lt;&gt;"LIBSETS_SETTYPE_SPECIAL"),IF(AV416&lt;&gt;"",VLOOKUP(AV416,'ESO zone constants'!$D$3:$H$4953,5,FALSE),""),"")</f>
        <v/>
      </c>
      <c r="AW416" s="44"/>
      <c r="AX416" s="42"/>
      <c r="AY416" s="39"/>
      <c r="AZ416" s="83" t="s">
        <v>2667</v>
      </c>
      <c r="BA416" s="83"/>
      <c r="BB416" s="83"/>
      <c r="BC416" s="21" t="str">
        <f>IF(A416="???","--","")&amp;IF(F416&lt;&gt;"Not in the game (anymore)",IF(A416&lt;&gt;"",CONCATENATE("[",A416,"] = {wayshrines={")&amp;IF(K416&lt;&gt;"",CONCATENATE(K416,","),"")&amp;IF(L416&lt;&gt;"",CONCATENATE(L416,","),"")&amp;IF(M416&lt;&gt;"",CONCATENATE(M416,","),"")&amp;CONCATENATE("}")&amp;IF(VALUE(N416)&gt;0,CONCATENATE(", traitsNeeded=",N416),"")&amp;CONCATENATE(", dlcId=",IF(T416&lt;&gt;"",T416,"DLC_BASE_GAME")),""),"")</f>
        <v>[475] = {wayshrines={425,425,425,}, dlcId=DLC_HARROWSTORM</v>
      </c>
      <c r="BD416" s="21" t="str">
        <f>IF(F416&lt;&gt;"Not in the game (anymore)",IF(A416&lt;&gt;"",IF(Q416&lt;&gt;"",CONCATENATE(", zoneIds={",Q416),"")&amp;IF(Z416&lt;&gt;"",CONCATENATE(",",Z416),"")&amp;IF(AF416&lt;&gt;"",CONCATENATE(",",AF416),"")&amp;IF(AK416&lt;&gt;"",CONCATENATE(",",AK416),"")&amp;IF(AP416&lt;&gt;"",CONCATENATE(",",AP416),"")&amp;IF(AU416&lt;&gt;"",CONCATENATE(",",AU416),"")&amp;IF(Q416&lt;&gt;"",CONCATENATE("}",""),"")&amp;IF(OR(I416="true",I416="false",I416&lt;&gt;""), CONCATENATE(", veteran=", I416), ""),""),"")</f>
        <v>, zoneIds={1153,92,92}, veteran=false</v>
      </c>
      <c r="BE416" s="21" t="str">
        <f>IF(A416&lt;&gt;"",IF(F416&lt;&gt;"Not in the game (anymore)",IF(A416&lt;&gt;"",", setType="&amp;G416,"")&amp;IF(J416="true",", multiTrialSet=true",""),"")
&amp; IF(AND(H416&lt;&gt;"",ISNUMBER(H416)),", undauntedChestId=" &amp; H416,""),"")</f>
        <v>, setType=LIBSETS_SETTYPE_DUNGEON</v>
      </c>
      <c r="BF416" s="21" t="str">
        <f>IF(A416&lt;&gt;"",IF(F416&lt;&gt;"Not in the game (anymore)",IF(AZ416&lt;&gt;"",", isProcSetAllowedInPvP="&amp; AZ416,"")
&amp; IF(F416&lt;&gt;"Not in the game (anymore)",
  IF(V416&lt;&gt;"",", dropMechanic={"&amp;V416&amp;IF(AB416&lt;&gt;"",","&amp;AB416,"")&amp;IF(AH416&lt;&gt;"",","&amp;AH416,"")&amp;IF(AM416&lt;&gt;"",","&amp;AM416,"")&amp;IF(AR416&lt;&gt;"",","&amp;AR416,"")&amp;IF(AW416&lt;&gt;"",","&amp;AW416,"")&amp;"}"
     &amp;IF(OR(W416&lt;&gt;"",AC416&lt;&gt;"",AI416&lt;&gt;"",AN416&lt;&gt;"",AS416&lt;&gt;"",AX416&lt;&gt;"",X416&lt;&gt;"",AD416&lt;&gt;"",AJ416&lt;&gt;"",AO416&lt;&gt;"",AT416&lt;&gt;"",AY416&lt;&gt;""),", dropMechanicDropLocationNames={"
        &amp; IF(OR(W416&lt;&gt;"",AC416&lt;&gt;"",AI416&lt;&gt;"",AN416&lt;&gt;"",AS416&lt;&gt;"",AX416&lt;&gt;""),"['en']={"&amp;IF(W416&lt;&gt;"","'"&amp;W416&amp;"',","'',")&amp;IF(AC416&lt;&gt;"","'"&amp;AC416&amp;"',","'',")&amp;IF(AI416&lt;&gt;"","'"&amp;AI416&amp;"',","'',")&amp;IF(AN416&lt;&gt;"","'"&amp;AN416&amp;"',","'',")&amp;IF(AS416&lt;&gt;"","'"&amp;AS416&amp;"',","'',")&amp;IF(AX416&lt;&gt;"","'"&amp;AX416&amp;"',","'',")&amp;"},","")
        &amp; IF(OR(X416&lt;&gt;"",AD416&lt;&gt;"",AJ416&lt;&gt;"",AO416&lt;&gt;"",AT416&lt;&gt;"",AY416&lt;&gt;""),"['de']={"&amp;IF(X416&lt;&gt;"","'"&amp;X416&amp;"',","'',")&amp;IF(AD416&lt;&gt;"","'"&amp;AD416&amp;"',","'',")&amp;IF(AJ416&lt;&gt;"","'"&amp;AJ416&amp;"',","'',")&amp;IF(AO416&lt;&gt;"","'"&amp;AO416&amp;"',","'',")&amp;IF(AT416&lt;&gt;"","'"&amp;AT416&amp;"',","'',")&amp;IF(AY416&lt;&gt;"","'"&amp;AY416&amp;"',","'',")&amp;"},","")
     &amp; "}",""),"")),""),"")</f>
        <v>, dropMechanic={LIBSETS_DROP_MECHANIC_GROUP_DUNGEON_BOSS,LIBSETS_DROP_MECHANIC_GROUP_DUNGEON_BOSS}</v>
      </c>
      <c r="BG416" s="21" t="str">
        <f>IF(A416&lt;&gt;"",IF(F416&lt;&gt;"Not in the game (anymore)",
IF(OR(BA416&lt;&gt;"",BB416&lt;&gt;""),", addTooltip={" &amp; IF(BA416&lt;&gt;"","['en']='"&amp; BA416 &amp; "',","")  &amp; IF(AND(BA416&lt;&gt;"",BA416&lt;&gt;BB416), IF(BB416&lt;&gt;"","['de']='"&amp; BB416 &amp; "',",""),"") &amp; "},","")
&amp; "},"
&amp; IF(C416&lt;&gt;"",CONCATENATE(" --",C416," / ",B416,"   [",IF(R416&lt;&gt;"",R416,""),IF(AA416&lt;&gt;"",", "&amp;AA416,""),IF(AG416&lt;&gt;"",", "&amp;AG416,""),IF(AL416&lt;&gt;"",", "&amp;AL416,""),IF(AQ416&lt;&gt;"",", "&amp;AQ416,""),IF(AV416&lt;&gt;"",", "&amp;AV416,""),"]")),""),"")</f>
        <v>}, --Aegis Caller / Ägisrufer   [Unhallowed Grave, Bangkorai, Bangkorai]</v>
      </c>
    </row>
    <row r="417" spans="1:59" x14ac:dyDescent="0.25">
      <c r="A417" s="5">
        <v>476</v>
      </c>
      <c r="B417" t="s">
        <v>1672</v>
      </c>
      <c r="C417" t="s">
        <v>1655</v>
      </c>
      <c r="D417" s="3">
        <f>A417</f>
        <v>476</v>
      </c>
      <c r="G417" s="3" t="s">
        <v>1477</v>
      </c>
      <c r="I417" t="s">
        <v>91</v>
      </c>
      <c r="J417" t="s">
        <v>91</v>
      </c>
      <c r="K417">
        <v>425</v>
      </c>
      <c r="L417">
        <v>425</v>
      </c>
      <c r="M417">
        <v>425</v>
      </c>
      <c r="O417" s="65" t="s">
        <v>1650</v>
      </c>
      <c r="Q417" s="3">
        <f>IF(AND(G417&lt;&gt;"LIBSETS_SETTYPE_BATTLEGROUND",G417&lt;&gt;"LIBSETS_SETTYPE_SPECIAL"), IF(R417&lt;&gt;"",VLOOKUP(R417,'ESO zone constants'!$D$3:$H$10001,5,FALSE),""),"")</f>
        <v>1153</v>
      </c>
      <c r="R417" t="str">
        <f>IF(AND(O417&lt;&gt;"",NOT(ISERROR(O417))),O417,
IF(AND(P417&lt;&gt;"",ISNUMBER(P417),P417&gt;0,NOT(ISNA(P417))),VLOOKUP(P417,'ESO zone constants'!$A$3:$D$9999,4,FALSE),
IF(AND(K417&lt;&gt;"",K417&gt;0,NOT(ISERROR(K417))),VLOOKUP(K417,'ESO dumped WayshrineInfo'!$K$3:$N$9994,4,FALSE),"")))</f>
        <v>Unhallowed Grave</v>
      </c>
      <c r="T417" s="19" t="str">
        <f>IF(AND(S417&lt;&gt;"",NOT(ISERROR(S417))),S417,IF(Q417&lt;&gt;"",IF(NOT(ISERROR(VLOOKUP(Q417,'ESO Dungeon constants'!$D$3:$H$9999,5,FALSE))),VLOOKUP(Q417,'ESO Dungeon constants'!$D$3:$I$9999,6,FALSE),VLOOKUP(Q417,'ESO zone constants'!$H$3:$K$9987,4,FALSE)),""))</f>
        <v>DLC_HARROWSTORM</v>
      </c>
      <c r="U417" s="3" t="str">
        <f>IF(T417&lt;&gt;"",VLOOKUP(T417,'LibSets constants'!$B$4:$C$1003,2,FALSE),"")</f>
        <v>Harrowstorm</v>
      </c>
      <c r="V417" s="33" t="s">
        <v>3356</v>
      </c>
      <c r="Y417" s="65"/>
      <c r="Z417" s="3">
        <f>IF(AND(G417&lt;&gt;"LIBSETS_SETTYPE_BATTLEGROUND",G417&lt;&gt;"LIBSETS_SETTYPE_SPECIAL"),
IF(AND(Y417&lt;&gt;"",ISNUMBER(Y417),NOT(ISNA(Y417))),Y417,
   IF(AND(L417&lt;&gt;"",ISNUMBER(L417),L417&gt;0,NOT(ISNA(L417))),VLOOKUP(L417,'ESO dumped WayshrineInfo'!$K$3:$L$9994,2,FALSE),"")
),"")</f>
        <v>92</v>
      </c>
      <c r="AA417" t="str">
        <f>IF(AND(Z417&lt;&gt;"",ISNUMBER(Z417),NOT(ISNA(Z417))),VLOOKUP(Z417,'ESO zone constants'!$A$3:$D$9999,4,FALSE),"")</f>
        <v>Bangkorai</v>
      </c>
      <c r="AB417" s="33" t="s">
        <v>3356</v>
      </c>
      <c r="AC417" s="42"/>
      <c r="AD417" s="42"/>
      <c r="AE417" s="42"/>
      <c r="AF417" s="3">
        <f>IF(AND(G417&lt;&gt;"LIBSETS_SETTYPE_BATTLEGROUND",G417&lt;&gt;"LIBSETS_SETTYPE_SPECIAL"),
IF(AND(AE417&lt;&gt;"",ISNUMBER(AE417),NOT(ISNA(AE417))),AE417,
   IF(AND(M417&lt;&gt;"",ISNUMBER(M417),M417&gt;0,NOT(ISNA(M417))),VLOOKUP(M417,'ESO dumped WayshrineInfo'!$K$3:$L$9994,2,FALSE),"")
),"")</f>
        <v>92</v>
      </c>
      <c r="AG417" t="str">
        <f>IF(AND(AF417&lt;&gt;"",ISNUMBER(AF417),NOT(ISNA(AF417))),VLOOKUP(AF417,'ESO zone constants'!$A$3:$D$9999,4,FALSE),"")</f>
        <v>Bangkorai</v>
      </c>
      <c r="AH417" s="44"/>
      <c r="AI417" s="42"/>
      <c r="AJ417" s="42"/>
      <c r="AK417" s="3" t="str">
        <f>IF(AND(G417&lt;&gt;"LIBSETS_SETTYPE_BATTLEGROUND",G417&lt;&gt;"LIBSETS_SETTYPE_SPECIAL"),IF(AL417&lt;&gt;"",VLOOKUP(AL417,'ESO zone constants'!$D$3:$H$4953,5,FALSE),""),"")</f>
        <v/>
      </c>
      <c r="AM417" s="44"/>
      <c r="AN417" s="42"/>
      <c r="AO417" s="42"/>
      <c r="AP417" s="3" t="str">
        <f>IF(AND(G417&lt;&gt;"LIBSETS_SETTYPE_BATTLEGROUND",G417&lt;&gt;"LIBSETS_SETTYPE_SPECIAL"),IF(AQ417&lt;&gt;"",VLOOKUP(AQ417,'ESO zone constants'!$D$3:$H$4953,5,FALSE),""),"")</f>
        <v/>
      </c>
      <c r="AR417" s="44"/>
      <c r="AS417" s="42"/>
      <c r="AT417" s="42"/>
      <c r="AU417" s="3" t="str">
        <f>IF(AND(G417&lt;&gt;"LIBSETS_SETTYPE_BATTLEGROUND",G417&lt;&gt;"LIBSETS_SETTYPE_SPECIAL"),IF(AV417&lt;&gt;"",VLOOKUP(AV417,'ESO zone constants'!$D$3:$H$4953,5,FALSE),""),"")</f>
        <v/>
      </c>
      <c r="AW417" s="44"/>
      <c r="AX417" s="42"/>
      <c r="AY417" s="39"/>
      <c r="AZ417" s="83" t="s">
        <v>2667</v>
      </c>
      <c r="BA417" s="83"/>
      <c r="BB417" s="83"/>
      <c r="BC417" s="21" t="str">
        <f>IF(A417="???","--","")&amp;IF(F417&lt;&gt;"Not in the game (anymore)",IF(A417&lt;&gt;"",CONCATENATE("[",A417,"] = {wayshrines={")&amp;IF(K417&lt;&gt;"",CONCATENATE(K417,","),"")&amp;IF(L417&lt;&gt;"",CONCATENATE(L417,","),"")&amp;IF(M417&lt;&gt;"",CONCATENATE(M417,","),"")&amp;CONCATENATE("}")&amp;IF(VALUE(N417)&gt;0,CONCATENATE(", traitsNeeded=",N417),"")&amp;CONCATENATE(", dlcId=",IF(T417&lt;&gt;"",T417,"DLC_BASE_GAME")),""),"")</f>
        <v>[476] = {wayshrines={425,425,425,}, dlcId=DLC_HARROWSTORM</v>
      </c>
      <c r="BD417" s="21" t="str">
        <f>IF(F417&lt;&gt;"Not in the game (anymore)",IF(A417&lt;&gt;"",IF(Q417&lt;&gt;"",CONCATENATE(", zoneIds={",Q417),"")&amp;IF(Z417&lt;&gt;"",CONCATENATE(",",Z417),"")&amp;IF(AF417&lt;&gt;"",CONCATENATE(",",AF417),"")&amp;IF(AK417&lt;&gt;"",CONCATENATE(",",AK417),"")&amp;IF(AP417&lt;&gt;"",CONCATENATE(",",AP417),"")&amp;IF(AU417&lt;&gt;"",CONCATENATE(",",AU417),"")&amp;IF(Q417&lt;&gt;"",CONCATENATE("}",""),"")&amp;IF(OR(I417="true",I417="false",I417&lt;&gt;""), CONCATENATE(", veteran=", I417), ""),""),"")</f>
        <v>, zoneIds={1153,92,92}, veteran=false</v>
      </c>
      <c r="BE417" s="21" t="str">
        <f>IF(A417&lt;&gt;"",IF(F417&lt;&gt;"Not in the game (anymore)",IF(A417&lt;&gt;"",", setType="&amp;G417,"")&amp;IF(J417="true",", multiTrialSet=true",""),"")
&amp; IF(AND(H417&lt;&gt;"",ISNUMBER(H417)),", undauntedChestId=" &amp; H417,""),"")</f>
        <v>, setType=LIBSETS_SETTYPE_DUNGEON</v>
      </c>
      <c r="BF417" s="21" t="str">
        <f>IF(A417&lt;&gt;"",IF(F417&lt;&gt;"Not in the game (anymore)",IF(AZ417&lt;&gt;"",", isProcSetAllowedInPvP="&amp; AZ417,"")
&amp; IF(F417&lt;&gt;"Not in the game (anymore)",
  IF(V417&lt;&gt;"",", dropMechanic={"&amp;V417&amp;IF(AB417&lt;&gt;"",","&amp;AB417,"")&amp;IF(AH417&lt;&gt;"",","&amp;AH417,"")&amp;IF(AM417&lt;&gt;"",","&amp;AM417,"")&amp;IF(AR417&lt;&gt;"",","&amp;AR417,"")&amp;IF(AW417&lt;&gt;"",","&amp;AW417,"")&amp;"}"
     &amp;IF(OR(W417&lt;&gt;"",AC417&lt;&gt;"",AI417&lt;&gt;"",AN417&lt;&gt;"",AS417&lt;&gt;"",AX417&lt;&gt;"",X417&lt;&gt;"",AD417&lt;&gt;"",AJ417&lt;&gt;"",AO417&lt;&gt;"",AT417&lt;&gt;"",AY417&lt;&gt;""),", dropMechanicDropLocationNames={"
        &amp; IF(OR(W417&lt;&gt;"",AC417&lt;&gt;"",AI417&lt;&gt;"",AN417&lt;&gt;"",AS417&lt;&gt;"",AX417&lt;&gt;""),"['en']={"&amp;IF(W417&lt;&gt;"","'"&amp;W417&amp;"',","'',")&amp;IF(AC417&lt;&gt;"","'"&amp;AC417&amp;"',","'',")&amp;IF(AI417&lt;&gt;"","'"&amp;AI417&amp;"',","'',")&amp;IF(AN417&lt;&gt;"","'"&amp;AN417&amp;"',","'',")&amp;IF(AS417&lt;&gt;"","'"&amp;AS417&amp;"',","'',")&amp;IF(AX417&lt;&gt;"","'"&amp;AX417&amp;"',","'',")&amp;"},","")
        &amp; IF(OR(X417&lt;&gt;"",AD417&lt;&gt;"",AJ417&lt;&gt;"",AO417&lt;&gt;"",AT417&lt;&gt;"",AY417&lt;&gt;""),"['de']={"&amp;IF(X417&lt;&gt;"","'"&amp;X417&amp;"',","'',")&amp;IF(AD417&lt;&gt;"","'"&amp;AD417&amp;"',","'',")&amp;IF(AJ417&lt;&gt;"","'"&amp;AJ417&amp;"',","'',")&amp;IF(AO417&lt;&gt;"","'"&amp;AO417&amp;"',","'',")&amp;IF(AT417&lt;&gt;"","'"&amp;AT417&amp;"',","'',")&amp;IF(AY417&lt;&gt;"","'"&amp;AY417&amp;"',","'',")&amp;"},","")
     &amp; "}",""),"")),""),"")</f>
        <v>, dropMechanic={LIBSETS_DROP_MECHANIC_GROUP_DUNGEON_BOSS,LIBSETS_DROP_MECHANIC_GROUP_DUNGEON_BOSS}</v>
      </c>
      <c r="BG417" s="21" t="str">
        <f>IF(A417&lt;&gt;"",IF(F417&lt;&gt;"Not in the game (anymore)",
IF(OR(BA417&lt;&gt;"",BB417&lt;&gt;""),", addTooltip={" &amp; IF(BA417&lt;&gt;"","['en']='"&amp; BA417 &amp; "',","")  &amp; IF(AND(BA417&lt;&gt;"",BA417&lt;&gt;BB417), IF(BB417&lt;&gt;"","['de']='"&amp; BB417 &amp; "',",""),"") &amp; "},","")
&amp; "},"
&amp; IF(C417&lt;&gt;"",CONCATENATE(" --",C417," / ",B417,"   [",IF(R417&lt;&gt;"",R417,""),IF(AA417&lt;&gt;"",", "&amp;AA417,""),IF(AG417&lt;&gt;"",", "&amp;AG417,""),IF(AL417&lt;&gt;"",", "&amp;AL417,""),IF(AQ417&lt;&gt;"",", "&amp;AQ417,""),IF(AV417&lt;&gt;"",", "&amp;AV417,""),"]")),""),"")</f>
        <v>}, --Grave Guardian  / Grabwächter   [Unhallowed Grave, Bangkorai, Bangkorai]</v>
      </c>
    </row>
    <row r="418" spans="1:59" x14ac:dyDescent="0.25">
      <c r="A418" s="5">
        <v>478</v>
      </c>
      <c r="B418" t="s">
        <v>1660</v>
      </c>
      <c r="C418" t="s">
        <v>1653</v>
      </c>
      <c r="D418" s="3">
        <f>A418</f>
        <v>478</v>
      </c>
      <c r="G418" s="3" t="s">
        <v>1479</v>
      </c>
      <c r="H418" s="93">
        <v>3</v>
      </c>
      <c r="I418" t="s">
        <v>1466</v>
      </c>
      <c r="J418" t="s">
        <v>91</v>
      </c>
      <c r="K418">
        <v>424</v>
      </c>
      <c r="L418">
        <v>424</v>
      </c>
      <c r="M418">
        <v>424</v>
      </c>
      <c r="O418" s="65" t="s">
        <v>1651</v>
      </c>
      <c r="Q418" s="3">
        <f>IF(AND(G418&lt;&gt;"LIBSETS_SETTYPE_BATTLEGROUND",G418&lt;&gt;"LIBSETS_SETTYPE_SPECIAL"), IF(R418&lt;&gt;"",VLOOKUP(R418,'ESO zone constants'!$D$3:$H$10001,5,FALSE),""),"")</f>
        <v>1152</v>
      </c>
      <c r="R418" t="str">
        <f>IF(AND(O418&lt;&gt;"",NOT(ISERROR(O418))),O418,
IF(AND(P418&lt;&gt;"",ISNUMBER(P418),P418&gt;0,NOT(ISNA(P418))),VLOOKUP(P418,'ESO zone constants'!$A$3:$D$9999,4,FALSE),
IF(AND(K418&lt;&gt;"",K418&gt;0,NOT(ISERROR(K418))),VLOOKUP(K418,'ESO dumped WayshrineInfo'!$K$3:$N$9994,4,FALSE),"")))</f>
        <v>Icereach</v>
      </c>
      <c r="T418" s="19" t="str">
        <f>IF(AND(S418&lt;&gt;"",NOT(ISERROR(S418))),S418,IF(Q418&lt;&gt;"",IF(NOT(ISERROR(VLOOKUP(Q418,'ESO Dungeon constants'!$D$3:$H$9999,5,FALSE))),VLOOKUP(Q418,'ESO Dungeon constants'!$D$3:$I$9999,6,FALSE),VLOOKUP(Q418,'ESO zone constants'!$H$3:$K$9987,4,FALSE)),""))</f>
        <v>DLC_HARROWSTORM</v>
      </c>
      <c r="U418" s="3" t="str">
        <f>IF(T418&lt;&gt;"",VLOOKUP(T418,'LibSets constants'!$B$4:$C$1003,2,FALSE),"")</f>
        <v>Harrowstorm</v>
      </c>
      <c r="V418" s="33" t="s">
        <v>1544</v>
      </c>
      <c r="W418" s="3" t="s">
        <v>1653</v>
      </c>
      <c r="X418" s="3" t="s">
        <v>1660</v>
      </c>
      <c r="Y418" s="65"/>
      <c r="Z418" s="3">
        <f>IF(AND(G418&lt;&gt;"LIBSETS_SETTYPE_BATTLEGROUND",G418&lt;&gt;"LIBSETS_SETTYPE_SPECIAL"),
IF(AND(Y418&lt;&gt;"",ISNUMBER(Y418),NOT(ISNA(Y418))),Y418,
   IF(AND(L418&lt;&gt;"",ISNUMBER(L418),L418&gt;0,NOT(ISNA(L418))),VLOOKUP(L418,'ESO dumped WayshrineInfo'!$K$3:$L$9994,2,FALSE),"")
),"")</f>
        <v>684</v>
      </c>
      <c r="AA418" t="str">
        <f>IF(AND(Z418&lt;&gt;"",ISNUMBER(Z418),NOT(ISNA(Z418))),VLOOKUP(Z418,'ESO zone constants'!$A$3:$D$9999,4,FALSE),"")</f>
        <v>Wrothgar</v>
      </c>
      <c r="AC418" s="42"/>
      <c r="AD418" s="42"/>
      <c r="AE418" s="42"/>
      <c r="AF418" s="3">
        <f>IF(AND(G418&lt;&gt;"LIBSETS_SETTYPE_BATTLEGROUND",G418&lt;&gt;"LIBSETS_SETTYPE_SPECIAL"),
IF(AND(AE418&lt;&gt;"",ISNUMBER(AE418),NOT(ISNA(AE418))),AE418,
   IF(AND(M418&lt;&gt;"",ISNUMBER(M418),M418&gt;0,NOT(ISNA(M418))),VLOOKUP(M418,'ESO dumped WayshrineInfo'!$K$3:$L$9994,2,FALSE),"")
),"")</f>
        <v>684</v>
      </c>
      <c r="AG418" t="str">
        <f>IF(AND(AF418&lt;&gt;"",ISNUMBER(AF418),NOT(ISNA(AF418))),VLOOKUP(AF418,'ESO zone constants'!$A$3:$D$9999,4,FALSE),"")</f>
        <v>Wrothgar</v>
      </c>
      <c r="AH418" s="44"/>
      <c r="AI418" s="42"/>
      <c r="AJ418" s="42"/>
      <c r="AK418" s="3" t="str">
        <f>IF(AND(G418&lt;&gt;"LIBSETS_SETTYPE_BATTLEGROUND",G418&lt;&gt;"LIBSETS_SETTYPE_SPECIAL"),IF(AL418&lt;&gt;"",VLOOKUP(AL418,'ESO zone constants'!$D$3:$H$4953,5,FALSE),""),"")</f>
        <v/>
      </c>
      <c r="AM418" s="44"/>
      <c r="AN418" s="42"/>
      <c r="AO418" s="42"/>
      <c r="AP418" s="3" t="str">
        <f>IF(AND(G418&lt;&gt;"LIBSETS_SETTYPE_BATTLEGROUND",G418&lt;&gt;"LIBSETS_SETTYPE_SPECIAL"),IF(AQ418&lt;&gt;"",VLOOKUP(AQ418,'ESO zone constants'!$D$3:$H$4953,5,FALSE),""),"")</f>
        <v/>
      </c>
      <c r="AR418" s="44"/>
      <c r="AS418" s="42"/>
      <c r="AT418" s="42"/>
      <c r="AU418" s="3" t="str">
        <f>IF(AND(G418&lt;&gt;"LIBSETS_SETTYPE_BATTLEGROUND",G418&lt;&gt;"LIBSETS_SETTYPE_SPECIAL"),IF(AV418&lt;&gt;"",VLOOKUP(AV418,'ESO zone constants'!$D$3:$H$4953,5,FALSE),""),"")</f>
        <v/>
      </c>
      <c r="AW418" s="44"/>
      <c r="AX418" s="42"/>
      <c r="AY418" s="43"/>
      <c r="AZ418" s="83" t="s">
        <v>2667</v>
      </c>
      <c r="BA418" s="83"/>
      <c r="BB418" s="83"/>
      <c r="BC418" s="21" t="str">
        <f>IF(A418="???","--","")&amp;IF(F418&lt;&gt;"Not in the game (anymore)",IF(A418&lt;&gt;"",CONCATENATE("[",A418,"] = {wayshrines={")&amp;IF(K418&lt;&gt;"",CONCATENATE(K418,","),"")&amp;IF(L418&lt;&gt;"",CONCATENATE(L418,","),"")&amp;IF(M418&lt;&gt;"",CONCATENATE(M418,","),"")&amp;CONCATENATE("}")&amp;IF(VALUE(N418)&gt;0,CONCATENATE(", traitsNeeded=",N418),"")&amp;CONCATENATE(", dlcId=",IF(T418&lt;&gt;"",T418,"DLC_BASE_GAME")),""),"")</f>
        <v>[478] = {wayshrines={424,424,424,}, dlcId=DLC_HARROWSTORM</v>
      </c>
      <c r="BD418" s="21" t="str">
        <f>IF(F418&lt;&gt;"Not in the game (anymore)",IF(A418&lt;&gt;"",IF(Q418&lt;&gt;"",CONCATENATE(", zoneIds={",Q418),"")&amp;IF(Z418&lt;&gt;"",CONCATENATE(",",Z418),"")&amp;IF(AF418&lt;&gt;"",CONCATENATE(",",AF418),"")&amp;IF(AK418&lt;&gt;"",CONCATENATE(",",AK418),"")&amp;IF(AP418&lt;&gt;"",CONCATENATE(",",AP418),"")&amp;IF(AU418&lt;&gt;"",CONCATENATE(",",AU418),"")&amp;IF(Q418&lt;&gt;"",CONCATENATE("}",""),"")&amp;IF(OR(I418="true",I418="false",I418&lt;&gt;""), CONCATENATE(", veteran=", I418), ""),""),"")</f>
        <v>, zoneIds={1152,684,684}, veteran={[EQUIP_TYPE_HEAD]=true, [EQUIP_TYPE_SHOULDERS]=false}</v>
      </c>
      <c r="BE418" s="21" t="str">
        <f>IF(A418&lt;&gt;"",IF(F418&lt;&gt;"Not in the game (anymore)",IF(A418&lt;&gt;"",", setType="&amp;G418,"")&amp;IF(J418="true",", multiTrialSet=true",""),"")
&amp; IF(AND(H418&lt;&gt;"",ISNUMBER(H418)),", undauntedChestId=" &amp; H418,""),"")</f>
        <v>, setType=LIBSETS_SETTYPE_MONSTER, undauntedChestId=3</v>
      </c>
      <c r="BF418" s="21" t="str">
        <f>IF(A418&lt;&gt;"",IF(F418&lt;&gt;"Not in the game (anymore)",IF(AZ418&lt;&gt;"",", isProcSetAllowedInPvP="&amp; AZ418,"")
&amp; IF(F418&lt;&gt;"Not in the game (anymore)",
  IF(V418&lt;&gt;"",", dropMechanic={"&amp;V418&amp;IF(AB418&lt;&gt;"",","&amp;AB418,"")&amp;IF(AH418&lt;&gt;"",","&amp;AH418,"")&amp;IF(AM418&lt;&gt;"",","&amp;AM418,"")&amp;IF(AR418&lt;&gt;"",","&amp;AR418,"")&amp;IF(AW418&lt;&gt;"",","&amp;AW418,"")&amp;"}"
     &amp;IF(OR(W418&lt;&gt;"",AC418&lt;&gt;"",AI418&lt;&gt;"",AN418&lt;&gt;"",AS418&lt;&gt;"",AX418&lt;&gt;"",X418&lt;&gt;"",AD418&lt;&gt;"",AJ418&lt;&gt;"",AO418&lt;&gt;"",AT418&lt;&gt;"",AY418&lt;&gt;""),", dropMechanicDropLocationNames={"
        &amp; IF(OR(W418&lt;&gt;"",AC418&lt;&gt;"",AI418&lt;&gt;"",AN418&lt;&gt;"",AS418&lt;&gt;"",AX418&lt;&gt;""),"['en']={"&amp;IF(W418&lt;&gt;"","'"&amp;W418&amp;"',","'',")&amp;IF(AC418&lt;&gt;"","'"&amp;AC418&amp;"',","'',")&amp;IF(AI418&lt;&gt;"","'"&amp;AI418&amp;"',","'',")&amp;IF(AN418&lt;&gt;"","'"&amp;AN418&amp;"',","'',")&amp;IF(AS418&lt;&gt;"","'"&amp;AS418&amp;"',","'',")&amp;IF(AX418&lt;&gt;"","'"&amp;AX418&amp;"',","'',")&amp;"},","")
        &amp; IF(OR(X418&lt;&gt;"",AD418&lt;&gt;"",AJ418&lt;&gt;"",AO418&lt;&gt;"",AT418&lt;&gt;"",AY418&lt;&gt;""),"['de']={"&amp;IF(X418&lt;&gt;"","'"&amp;X418&amp;"',","'',")&amp;IF(AD418&lt;&gt;"","'"&amp;AD418&amp;"',","'',")&amp;IF(AJ418&lt;&gt;"","'"&amp;AJ418&amp;"',","'',")&amp;IF(AO418&lt;&gt;"","'"&amp;AO418&amp;"',","'',")&amp;IF(AT418&lt;&gt;"","'"&amp;AT418&amp;"',","'',")&amp;IF(AY418&lt;&gt;"","'"&amp;AY418&amp;"',","'',")&amp;"},","")
     &amp; "}",""),"")),""),"")</f>
        <v>, dropMechanic={LIBSETS_DROP_MECHANIC_MONSTER_NAME}, dropMechanicDropLocationNames={['en']={'Mother Ciannait','','','','','',},['de']={'Mutter Ciannait','','','','','',},}</v>
      </c>
      <c r="BG418" s="21" t="str">
        <f>IF(A418&lt;&gt;"",IF(F418&lt;&gt;"Not in the game (anymore)",
IF(OR(BA418&lt;&gt;"",BB418&lt;&gt;""),", addTooltip={" &amp; IF(BA418&lt;&gt;"","['en']='"&amp; BA418 &amp; "',","")  &amp; IF(AND(BA418&lt;&gt;"",BA418&lt;&gt;BB418), IF(BB418&lt;&gt;"","['de']='"&amp; BB418 &amp; "',",""),"") &amp; "},","")
&amp; "},"
&amp; IF(C418&lt;&gt;"",CONCATENATE(" --",C418," / ",B418,"   [",IF(R418&lt;&gt;"",R418,""),IF(AA418&lt;&gt;"",", "&amp;AA418,""),IF(AG418&lt;&gt;"",", "&amp;AG418,""),IF(AL418&lt;&gt;"",", "&amp;AL418,""),IF(AQ418&lt;&gt;"",", "&amp;AQ418,""),IF(AV418&lt;&gt;"",", "&amp;AV418,""),"]")),""),"")</f>
        <v>}, --Mother Ciannait / Mutter Ciannait   [Icereach, Wrothgar, Wrothgar]</v>
      </c>
    </row>
    <row r="419" spans="1:59" x14ac:dyDescent="0.25">
      <c r="A419" s="5">
        <v>479</v>
      </c>
      <c r="B419" t="s">
        <v>1661</v>
      </c>
      <c r="C419" t="s">
        <v>1656</v>
      </c>
      <c r="D419" s="3">
        <f>A419</f>
        <v>479</v>
      </c>
      <c r="G419" s="3" t="s">
        <v>1479</v>
      </c>
      <c r="H419" s="93">
        <v>3</v>
      </c>
      <c r="I419" t="s">
        <v>1466</v>
      </c>
      <c r="J419" t="s">
        <v>91</v>
      </c>
      <c r="K419">
        <v>425</v>
      </c>
      <c r="L419">
        <v>425</v>
      </c>
      <c r="M419">
        <v>425</v>
      </c>
      <c r="O419" s="65" t="s">
        <v>1650</v>
      </c>
      <c r="Q419" s="3">
        <f>IF(AND(G419&lt;&gt;"LIBSETS_SETTYPE_BATTLEGROUND",G419&lt;&gt;"LIBSETS_SETTYPE_SPECIAL"), IF(R419&lt;&gt;"",VLOOKUP(R419,'ESO zone constants'!$D$3:$H$10001,5,FALSE),""),"")</f>
        <v>1153</v>
      </c>
      <c r="R419" t="str">
        <f>IF(AND(O419&lt;&gt;"",NOT(ISERROR(O419))),O419,
IF(AND(P419&lt;&gt;"",ISNUMBER(P419),P419&gt;0,NOT(ISNA(P419))),VLOOKUP(P419,'ESO zone constants'!$A$3:$D$9999,4,FALSE),
IF(AND(K419&lt;&gt;"",K419&gt;0,NOT(ISERROR(K419))),VLOOKUP(K419,'ESO dumped WayshrineInfo'!$K$3:$N$9994,4,FALSE),"")))</f>
        <v>Unhallowed Grave</v>
      </c>
      <c r="T419" s="19" t="str">
        <f>IF(AND(S419&lt;&gt;"",NOT(ISERROR(S419))),S419,IF(Q419&lt;&gt;"",IF(NOT(ISERROR(VLOOKUP(Q419,'ESO Dungeon constants'!$D$3:$H$9999,5,FALSE))),VLOOKUP(Q419,'ESO Dungeon constants'!$D$3:$I$9999,6,FALSE),VLOOKUP(Q419,'ESO zone constants'!$H$3:$K$9987,4,FALSE)),""))</f>
        <v>DLC_HARROWSTORM</v>
      </c>
      <c r="U419" s="3" t="str">
        <f>IF(T419&lt;&gt;"",VLOOKUP(T419,'LibSets constants'!$B$4:$C$1003,2,FALSE),"")</f>
        <v>Harrowstorm</v>
      </c>
      <c r="V419" s="33" t="s">
        <v>1544</v>
      </c>
      <c r="W419" s="3" t="s">
        <v>1656</v>
      </c>
      <c r="X419" s="3" t="s">
        <v>1661</v>
      </c>
      <c r="Y419" s="65"/>
      <c r="Z419" s="3">
        <f>IF(AND(G419&lt;&gt;"LIBSETS_SETTYPE_BATTLEGROUND",G419&lt;&gt;"LIBSETS_SETTYPE_SPECIAL"),
IF(AND(Y419&lt;&gt;"",ISNUMBER(Y419),NOT(ISNA(Y419))),Y419,
   IF(AND(L419&lt;&gt;"",ISNUMBER(L419),L419&gt;0,NOT(ISNA(L419))),VLOOKUP(L419,'ESO dumped WayshrineInfo'!$K$3:$L$9994,2,FALSE),"")
),"")</f>
        <v>92</v>
      </c>
      <c r="AA419" t="str">
        <f>IF(AND(Z419&lt;&gt;"",ISNUMBER(Z419),NOT(ISNA(Z419))),VLOOKUP(Z419,'ESO zone constants'!$A$3:$D$9999,4,FALSE),"")</f>
        <v>Bangkorai</v>
      </c>
      <c r="AC419" s="42"/>
      <c r="AD419" s="42"/>
      <c r="AE419" s="42"/>
      <c r="AF419" s="3">
        <f>IF(AND(G419&lt;&gt;"LIBSETS_SETTYPE_BATTLEGROUND",G419&lt;&gt;"LIBSETS_SETTYPE_SPECIAL"),
IF(AND(AE419&lt;&gt;"",ISNUMBER(AE419),NOT(ISNA(AE419))),AE419,
   IF(AND(M419&lt;&gt;"",ISNUMBER(M419),M419&gt;0,NOT(ISNA(M419))),VLOOKUP(M419,'ESO dumped WayshrineInfo'!$K$3:$L$9994,2,FALSE),"")
),"")</f>
        <v>92</v>
      </c>
      <c r="AG419" t="str">
        <f>IF(AND(AF419&lt;&gt;"",ISNUMBER(AF419),NOT(ISNA(AF419))),VLOOKUP(AF419,'ESO zone constants'!$A$3:$D$9999,4,FALSE),"")</f>
        <v>Bangkorai</v>
      </c>
      <c r="AH419" s="44"/>
      <c r="AI419" s="42"/>
      <c r="AJ419" s="42"/>
      <c r="AK419" s="3" t="str">
        <f>IF(AND(G419&lt;&gt;"LIBSETS_SETTYPE_BATTLEGROUND",G419&lt;&gt;"LIBSETS_SETTYPE_SPECIAL"),IF(AL419&lt;&gt;"",VLOOKUP(AL419,'ESO zone constants'!$D$3:$H$4953,5,FALSE),""),"")</f>
        <v/>
      </c>
      <c r="AM419" s="44"/>
      <c r="AN419" s="42"/>
      <c r="AO419" s="42"/>
      <c r="AP419" s="3" t="str">
        <f>IF(AND(G419&lt;&gt;"LIBSETS_SETTYPE_BATTLEGROUND",G419&lt;&gt;"LIBSETS_SETTYPE_SPECIAL"),IF(AQ419&lt;&gt;"",VLOOKUP(AQ419,'ESO zone constants'!$D$3:$H$4953,5,FALSE),""),"")</f>
        <v/>
      </c>
      <c r="AR419" s="44"/>
      <c r="AS419" s="42"/>
      <c r="AT419" s="42"/>
      <c r="AU419" s="3" t="str">
        <f>IF(AND(G419&lt;&gt;"LIBSETS_SETTYPE_BATTLEGROUND",G419&lt;&gt;"LIBSETS_SETTYPE_SPECIAL"),IF(AV419&lt;&gt;"",VLOOKUP(AV419,'ESO zone constants'!$D$3:$H$4953,5,FALSE),""),"")</f>
        <v/>
      </c>
      <c r="AW419" s="44"/>
      <c r="AX419" s="42"/>
      <c r="AY419" s="43"/>
      <c r="AZ419" s="83" t="s">
        <v>2667</v>
      </c>
      <c r="BA419" s="83"/>
      <c r="BB419" s="83"/>
      <c r="BC419" s="21" t="str">
        <f>IF(A419="???","--","")&amp;IF(F419&lt;&gt;"Not in the game (anymore)",IF(A419&lt;&gt;"",CONCATENATE("[",A419,"] = {wayshrines={")&amp;IF(K419&lt;&gt;"",CONCATENATE(K419,","),"")&amp;IF(L419&lt;&gt;"",CONCATENATE(L419,","),"")&amp;IF(M419&lt;&gt;"",CONCATENATE(M419,","),"")&amp;CONCATENATE("}")&amp;IF(VALUE(N419)&gt;0,CONCATENATE(", traitsNeeded=",N419),"")&amp;CONCATENATE(", dlcId=",IF(T419&lt;&gt;"",T419,"DLC_BASE_GAME")),""),"")</f>
        <v>[479] = {wayshrines={425,425,425,}, dlcId=DLC_HARROWSTORM</v>
      </c>
      <c r="BD419" s="21" t="str">
        <f>IF(F419&lt;&gt;"Not in the game (anymore)",IF(A419&lt;&gt;"",IF(Q419&lt;&gt;"",CONCATENATE(", zoneIds={",Q419),"")&amp;IF(Z419&lt;&gt;"",CONCATENATE(",",Z419),"")&amp;IF(AF419&lt;&gt;"",CONCATENATE(",",AF419),"")&amp;IF(AK419&lt;&gt;"",CONCATENATE(",",AK419),"")&amp;IF(AP419&lt;&gt;"",CONCATENATE(",",AP419),"")&amp;IF(AU419&lt;&gt;"",CONCATENATE(",",AU419),"")&amp;IF(Q419&lt;&gt;"",CONCATENATE("}",""),"")&amp;IF(OR(I419="true",I419="false",I419&lt;&gt;""), CONCATENATE(", veteran=", I419), ""),""),"")</f>
        <v>, zoneIds={1153,92,92}, veteran={[EQUIP_TYPE_HEAD]=true, [EQUIP_TYPE_SHOULDERS]=false}</v>
      </c>
      <c r="BE419" s="21" t="str">
        <f>IF(A419&lt;&gt;"",IF(F419&lt;&gt;"Not in the game (anymore)",IF(A419&lt;&gt;"",", setType="&amp;G419,"")&amp;IF(J419="true",", multiTrialSet=true",""),"")
&amp; IF(AND(H419&lt;&gt;"",ISNUMBER(H419)),", undauntedChestId=" &amp; H419,""),"")</f>
        <v>, setType=LIBSETS_SETTYPE_MONSTER, undauntedChestId=3</v>
      </c>
      <c r="BF419" s="21" t="str">
        <f>IF(A419&lt;&gt;"",IF(F419&lt;&gt;"Not in the game (anymore)",IF(AZ419&lt;&gt;"",", isProcSetAllowedInPvP="&amp; AZ419,"")
&amp; IF(F419&lt;&gt;"Not in the game (anymore)",
  IF(V419&lt;&gt;"",", dropMechanic={"&amp;V419&amp;IF(AB419&lt;&gt;"",","&amp;AB419,"")&amp;IF(AH419&lt;&gt;"",","&amp;AH419,"")&amp;IF(AM419&lt;&gt;"",","&amp;AM419,"")&amp;IF(AR419&lt;&gt;"",","&amp;AR419,"")&amp;IF(AW419&lt;&gt;"",","&amp;AW419,"")&amp;"}"
     &amp;IF(OR(W419&lt;&gt;"",AC419&lt;&gt;"",AI419&lt;&gt;"",AN419&lt;&gt;"",AS419&lt;&gt;"",AX419&lt;&gt;"",X419&lt;&gt;"",AD419&lt;&gt;"",AJ419&lt;&gt;"",AO419&lt;&gt;"",AT419&lt;&gt;"",AY419&lt;&gt;""),", dropMechanicDropLocationNames={"
        &amp; IF(OR(W419&lt;&gt;"",AC419&lt;&gt;"",AI419&lt;&gt;"",AN419&lt;&gt;"",AS419&lt;&gt;"",AX419&lt;&gt;""),"['en']={"&amp;IF(W419&lt;&gt;"","'"&amp;W419&amp;"',","'',")&amp;IF(AC419&lt;&gt;"","'"&amp;AC419&amp;"',","'',")&amp;IF(AI419&lt;&gt;"","'"&amp;AI419&amp;"',","'',")&amp;IF(AN419&lt;&gt;"","'"&amp;AN419&amp;"',","'',")&amp;IF(AS419&lt;&gt;"","'"&amp;AS419&amp;"',","'',")&amp;IF(AX419&lt;&gt;"","'"&amp;AX419&amp;"',","'',")&amp;"},","")
        &amp; IF(OR(X419&lt;&gt;"",AD419&lt;&gt;"",AJ419&lt;&gt;"",AO419&lt;&gt;"",AT419&lt;&gt;"",AY419&lt;&gt;""),"['de']={"&amp;IF(X419&lt;&gt;"","'"&amp;X419&amp;"',","'',")&amp;IF(AD419&lt;&gt;"","'"&amp;AD419&amp;"',","'',")&amp;IF(AJ419&lt;&gt;"","'"&amp;AJ419&amp;"',","'',")&amp;IF(AO419&lt;&gt;"","'"&amp;AO419&amp;"',","'',")&amp;IF(AT419&lt;&gt;"","'"&amp;AT419&amp;"',","'',")&amp;IF(AY419&lt;&gt;"","'"&amp;AY419&amp;"',","'',")&amp;"},","")
     &amp; "}",""),"")),""),"")</f>
        <v>, dropMechanic={LIBSETS_DROP_MECHANIC_MONSTER_NAME}, dropMechanicDropLocationNames={['en']={'Kjalnar\’s Nightmare','','','','','',},['de']={'Kjalnar\’s Albtraum','','','','','',},}</v>
      </c>
      <c r="BG419" s="21" t="str">
        <f>IF(A419&lt;&gt;"",IF(F419&lt;&gt;"Not in the game (anymore)",
IF(OR(BA419&lt;&gt;"",BB419&lt;&gt;""),", addTooltip={" &amp; IF(BA419&lt;&gt;"","['en']='"&amp; BA419 &amp; "',","")  &amp; IF(AND(BA419&lt;&gt;"",BA419&lt;&gt;BB419), IF(BB419&lt;&gt;"","['de']='"&amp; BB419 &amp; "',",""),"") &amp; "},","")
&amp; "},"
&amp; IF(C419&lt;&gt;"",CONCATENATE(" --",C419," / ",B419,"   [",IF(R419&lt;&gt;"",R419,""),IF(AA419&lt;&gt;"",", "&amp;AA419,""),IF(AG419&lt;&gt;"",", "&amp;AG419,""),IF(AL419&lt;&gt;"",", "&amp;AL419,""),IF(AQ419&lt;&gt;"",", "&amp;AQ419,""),IF(AV419&lt;&gt;"",", "&amp;AV419,""),"]")),""),"")</f>
        <v>}, --Kjalnar\’s Nightmare / Kjalnar\’s Albtraum   [Unhallowed Grave, Bangkorai, Bangkorai]</v>
      </c>
    </row>
    <row r="420" spans="1:59" x14ac:dyDescent="0.25">
      <c r="A420" s="5">
        <v>480</v>
      </c>
      <c r="B420" t="s">
        <v>1673</v>
      </c>
      <c r="C420" t="s">
        <v>1657</v>
      </c>
      <c r="D420" s="3">
        <f>A420</f>
        <v>480</v>
      </c>
      <c r="E420" s="42"/>
      <c r="G420" s="3" t="s">
        <v>1474</v>
      </c>
      <c r="I420" t="s">
        <v>91</v>
      </c>
      <c r="J420" t="s">
        <v>91</v>
      </c>
      <c r="K420">
        <v>-1</v>
      </c>
      <c r="L420">
        <v>-1</v>
      </c>
      <c r="M420">
        <v>-1</v>
      </c>
      <c r="N420">
        <v>3</v>
      </c>
      <c r="O420" s="65" t="s">
        <v>125</v>
      </c>
      <c r="Q420" s="3">
        <f>IF(AND(G420&lt;&gt;"LIBSETS_SETTYPE_BATTLEGROUND",G420&lt;&gt;"LIBSETS_SETTYPE_SPECIAL"), IF(R420&lt;&gt;"",VLOOKUP(R420,'ESO zone constants'!$D$3:$H$10001,5,FALSE),""),"")</f>
        <v>181</v>
      </c>
      <c r="R420" t="str">
        <f>IF(AND(O420&lt;&gt;"",NOT(ISERROR(O420))),O420,
IF(AND(P420&lt;&gt;"",ISNUMBER(P420),P420&gt;0,NOT(ISNA(P420))),VLOOKUP(P420,'ESO zone constants'!$A$3:$D$9999,4,FALSE),
IF(AND(K420&lt;&gt;"",K420&gt;0,NOT(ISERROR(K420))),VLOOKUP(K420,'ESO dumped WayshrineInfo'!$K$3:$N$9994,4,FALSE),"")))</f>
        <v>Cyrodiil</v>
      </c>
      <c r="T420" s="19" t="str">
        <f>IF(AND(S420&lt;&gt;"",NOT(ISERROR(S420))),S420,IF(Q420&lt;&gt;"",IF(NOT(ISERROR(VLOOKUP(Q420,'ESO Dungeon constants'!$D$3:$H$9999,5,FALSE))),VLOOKUP(Q420,'ESO Dungeon constants'!$D$3:$I$9999,6,FALSE),VLOOKUP(Q420,'ESO zone constants'!$H$3:$K$9987,4,FALSE)),""))</f>
        <v>DLC_BASE_GAME</v>
      </c>
      <c r="U420" s="3" t="str">
        <f>IF(T420&lt;&gt;"",VLOOKUP(T420,'LibSets constants'!$B$4:$C$1003,2,FALSE),"")</f>
        <v>Included in base game</v>
      </c>
      <c r="V420" s="33" t="s">
        <v>3359</v>
      </c>
      <c r="Y420" s="65">
        <v>181</v>
      </c>
      <c r="Z420" s="3">
        <f>IF(AND(G420&lt;&gt;"LIBSETS_SETTYPE_BATTLEGROUND",G420&lt;&gt;"LIBSETS_SETTYPE_SPECIAL"),
IF(AND(Y420&lt;&gt;"",ISNUMBER(Y420),NOT(ISNA(Y420))),Y420,
   IF(AND(L420&lt;&gt;"",ISNUMBER(L420),L420&gt;0,NOT(ISNA(L420))),VLOOKUP(L420,'ESO dumped WayshrineInfo'!$K$3:$L$9994,2,FALSE),"")
),"")</f>
        <v>181</v>
      </c>
      <c r="AA420" t="str">
        <f>IF(AND(Z420&lt;&gt;"",ISNUMBER(Z420),NOT(ISNA(Z420))),VLOOKUP(Z420,'ESO zone constants'!$A$3:$D$9999,4,FALSE),"")</f>
        <v>Cyrodiil</v>
      </c>
      <c r="AB420" s="33" t="s">
        <v>1535</v>
      </c>
      <c r="AC420" s="40" t="str">
        <f>IF(AB420&lt;&gt;"",IF(AB420&lt;&gt;"LIBSETS_DROP_MECHANIC_MONSTER_NAME",VLOOKUP(AB420,'LibSets constants'!$I$4:$L$1003,3,FALSE),""),"")</f>
        <v>City Vlastarus (quartermaster)</v>
      </c>
      <c r="AD420" s="40" t="str">
        <f>IF(AB420&lt;&gt;"",IF(AB420&lt;&gt;"LIBSETS_DROP_MECHANIC_MONSTER_NAME",VLOOKUP(AB420,'LibSets constants'!$I$4:$L$1003,4,FALSE),""),"")</f>
        <v>Stadt Vlastarus (Quartiermeister)</v>
      </c>
      <c r="AE420" s="42"/>
      <c r="AF420" s="3" t="str">
        <f>IF(AND(G420&lt;&gt;"LIBSETS_SETTYPE_BATTLEGROUND",G420&lt;&gt;"LIBSETS_SETTYPE_SPECIAL"),
IF(AND(AE420&lt;&gt;"",ISNUMBER(AE420),NOT(ISNA(AE420))),AE420,
   IF(AND(M420&lt;&gt;"",ISNUMBER(M420),M420&gt;0,NOT(ISNA(M420))),VLOOKUP(M420,'ESO dumped WayshrineInfo'!$K$3:$L$9994,2,FALSE),"")
),"")</f>
        <v/>
      </c>
      <c r="AG420" t="str">
        <f>IF(AND(AF420&lt;&gt;"",ISNUMBER(AF420),NOT(ISNA(AF420))),VLOOKUP(AF420,'ESO zone constants'!$A$3:$D$9999,4,FALSE),"")</f>
        <v/>
      </c>
      <c r="AH420" s="44"/>
      <c r="AI420" s="42"/>
      <c r="AJ420" s="42"/>
      <c r="AK420" s="3" t="str">
        <f>IF(AND(G420&lt;&gt;"LIBSETS_SETTYPE_BATTLEGROUND",G420&lt;&gt;"LIBSETS_SETTYPE_SPECIAL"),IF(AL420&lt;&gt;"",VLOOKUP(AL420,'ESO zone constants'!$D$3:$H$4953,5,FALSE),""),"")</f>
        <v/>
      </c>
      <c r="AM420" s="44"/>
      <c r="AN420" s="42"/>
      <c r="AO420" s="42"/>
      <c r="AP420" s="3" t="str">
        <f>IF(AND(G420&lt;&gt;"LIBSETS_SETTYPE_BATTLEGROUND",G420&lt;&gt;"LIBSETS_SETTYPE_SPECIAL"),IF(AQ420&lt;&gt;"",VLOOKUP(AQ420,'ESO zone constants'!$D$3:$H$4953,5,FALSE),""),"")</f>
        <v/>
      </c>
      <c r="AR420" s="44"/>
      <c r="AS420" s="42"/>
      <c r="AT420" s="42"/>
      <c r="AU420" s="3" t="str">
        <f>IF(AND(G420&lt;&gt;"LIBSETS_SETTYPE_BATTLEGROUND",G420&lt;&gt;"LIBSETS_SETTYPE_SPECIAL"),IF(AV420&lt;&gt;"",VLOOKUP(AV420,'ESO zone constants'!$D$3:$H$4953,5,FALSE),""),"")</f>
        <v/>
      </c>
      <c r="AW420" s="44"/>
      <c r="AX420" s="42"/>
      <c r="AY420" s="39"/>
      <c r="AZ420" s="83" t="s">
        <v>2667</v>
      </c>
      <c r="BA420" s="83"/>
      <c r="BB420" s="83"/>
      <c r="BC420" s="21" t="str">
        <f>IF(A420="???","--","")&amp;IF(F420&lt;&gt;"Not in the game (anymore)",IF(A420&lt;&gt;"",CONCATENATE("[",A420,"] = {wayshrines={")&amp;IF(K420&lt;&gt;"",CONCATENATE(K420,","),"")&amp;IF(L420&lt;&gt;"",CONCATENATE(L420,","),"")&amp;IF(M420&lt;&gt;"",CONCATENATE(M420,","),"")&amp;CONCATENATE("}")&amp;IF(VALUE(N420)&gt;0,CONCATENATE(", traitsNeeded=",N420),"")&amp;CONCATENATE(", dlcId=",IF(T420&lt;&gt;"",T420,"DLC_BASE_GAME")),""),"")</f>
        <v>[480] = {wayshrines={-1,-1,-1,}, traitsNeeded=3, dlcId=DLC_BASE_GAME</v>
      </c>
      <c r="BD420" s="21" t="str">
        <f>IF(F420&lt;&gt;"Not in the game (anymore)",IF(A420&lt;&gt;"",IF(Q420&lt;&gt;"",CONCATENATE(", zoneIds={",Q420),"")&amp;IF(Z420&lt;&gt;"",CONCATENATE(",",Z420),"")&amp;IF(AF420&lt;&gt;"",CONCATENATE(",",AF420),"")&amp;IF(AK420&lt;&gt;"",CONCATENATE(",",AK420),"")&amp;IF(AP420&lt;&gt;"",CONCATENATE(",",AP420),"")&amp;IF(AU420&lt;&gt;"",CONCATENATE(",",AU420),"")&amp;IF(Q420&lt;&gt;"",CONCATENATE("}",""),"")&amp;IF(OR(I420="true",I420="false",I420&lt;&gt;""), CONCATENATE(", veteran=", I420), ""),""),"")</f>
        <v>, zoneIds={181,181}, veteran=false</v>
      </c>
      <c r="BE420" s="21" t="str">
        <f>IF(A420&lt;&gt;"",IF(F420&lt;&gt;"Not in the game (anymore)",IF(A420&lt;&gt;"",", setType="&amp;G420,"")&amp;IF(J420="true",", multiTrialSet=true",""),"")
&amp; IF(AND(H420&lt;&gt;"",ISNUMBER(H420)),", undauntedChestId=" &amp; H420,""),"")</f>
        <v>, setType=LIBSETS_SETTYPE_CRAFTED</v>
      </c>
      <c r="BF420" s="21" t="str">
        <f>IF(A420&lt;&gt;"",IF(F420&lt;&gt;"Not in the game (anymore)",IF(AZ420&lt;&gt;"",", isProcSetAllowedInPvP="&amp; AZ420,"")
&amp; IF(F420&lt;&gt;"Not in the game (anymore)",
  IF(V420&lt;&gt;"",", dropMechanic={"&amp;V420&amp;IF(AB420&lt;&gt;"",","&amp;AB420,"")&amp;IF(AH420&lt;&gt;"",","&amp;AH420,"")&amp;IF(AM420&lt;&gt;"",","&amp;AM420,"")&amp;IF(AR420&lt;&gt;"",","&amp;AR420,"")&amp;IF(AW420&lt;&gt;"",","&amp;AW420,"")&amp;"}"
     &amp;IF(OR(W420&lt;&gt;"",AC420&lt;&gt;"",AI420&lt;&gt;"",AN420&lt;&gt;"",AS420&lt;&gt;"",AX420&lt;&gt;"",X420&lt;&gt;"",AD420&lt;&gt;"",AJ420&lt;&gt;"",AO420&lt;&gt;"",AT420&lt;&gt;"",AY420&lt;&gt;""),", dropMechanicDropLocationNames={"
        &amp; IF(OR(W420&lt;&gt;"",AC420&lt;&gt;"",AI420&lt;&gt;"",AN420&lt;&gt;"",AS420&lt;&gt;"",AX420&lt;&gt;""),"['en']={"&amp;IF(W420&lt;&gt;"","'"&amp;W420&amp;"',","'',")&amp;IF(AC420&lt;&gt;"","'"&amp;AC420&amp;"',","'',")&amp;IF(AI420&lt;&gt;"","'"&amp;AI420&amp;"',","'',")&amp;IF(AN420&lt;&gt;"","'"&amp;AN420&amp;"',","'',")&amp;IF(AS420&lt;&gt;"","'"&amp;AS420&amp;"',","'',")&amp;IF(AX420&lt;&gt;"","'"&amp;AX420&amp;"',","'',")&amp;"},","")
        &amp; IF(OR(X420&lt;&gt;"",AD420&lt;&gt;"",AJ420&lt;&gt;"",AO420&lt;&gt;"",AT420&lt;&gt;"",AY420&lt;&gt;""),"['de']={"&amp;IF(X420&lt;&gt;"","'"&amp;X420&amp;"',","'',")&amp;IF(AD420&lt;&gt;"","'"&amp;AD420&amp;"',","'',")&amp;IF(AJ420&lt;&gt;"","'"&amp;AJ420&amp;"',","'',")&amp;IF(AO420&lt;&gt;"","'"&amp;AO420&amp;"',","'',")&amp;IF(AT420&lt;&gt;"","'"&amp;AT420&amp;"',","'',")&amp;IF(AY420&lt;&gt;"","'"&amp;AY420&amp;"',","'',")&amp;"},","")
     &amp; "}",""),"")),""),"")</f>
        <v>, dropMechanic={LIBSETS_DROP_MECHANIC_CRAFTED,LIBSETS_DROP_MECHANIC_CITY_CYRODIIL_VLASTARUS}, dropMechanicDropLocationNames={['en']={'','City Vlastarus (quartermaster)','','','','',},['de']={'','Stadt Vlastarus (Quartiermeister)','','','','',},}</v>
      </c>
      <c r="BG420" s="21" t="str">
        <f>IF(A420&lt;&gt;"",IF(F420&lt;&gt;"Not in the game (anymore)",
IF(OR(BA420&lt;&gt;"",BB420&lt;&gt;""),", addTooltip={" &amp; IF(BA420&lt;&gt;"","['en']='"&amp; BA420 &amp; "',","")  &amp; IF(AND(BA420&lt;&gt;"",BA420&lt;&gt;BB420), IF(BB420&lt;&gt;"","['de']='"&amp; BB420 &amp; "',",""),"") &amp; "},","")
&amp; "},"
&amp; IF(C420&lt;&gt;"",CONCATENATE(" --",C420," / ",B420,"   [",IF(R420&lt;&gt;"",R420,""),IF(AA420&lt;&gt;"",", "&amp;AA420,""),IF(AG420&lt;&gt;"",", "&amp;AG420,""),IF(AL420&lt;&gt;"",", "&amp;AL420,""),IF(AQ420&lt;&gt;"",", "&amp;AQ420,""),IF(AV420&lt;&gt;"",", "&amp;AV420,""),"]")),""),"")</f>
        <v>}, --Critical Riposte / Kritischer Konter   [Cyrodiil, Cyrodiil]</v>
      </c>
    </row>
    <row r="421" spans="1:59" x14ac:dyDescent="0.25">
      <c r="A421" s="5">
        <v>481</v>
      </c>
      <c r="B421" t="s">
        <v>1674</v>
      </c>
      <c r="C421" t="s">
        <v>1658</v>
      </c>
      <c r="D421" s="3">
        <f>A421</f>
        <v>481</v>
      </c>
      <c r="G421" s="3" t="s">
        <v>1474</v>
      </c>
      <c r="I421" t="s">
        <v>91</v>
      </c>
      <c r="J421" t="s">
        <v>91</v>
      </c>
      <c r="K421">
        <v>-1</v>
      </c>
      <c r="L421">
        <v>-1</v>
      </c>
      <c r="M421">
        <v>-1</v>
      </c>
      <c r="N421">
        <v>3</v>
      </c>
      <c r="O421" s="65" t="s">
        <v>125</v>
      </c>
      <c r="Q421" s="3">
        <f>IF(AND(G421&lt;&gt;"LIBSETS_SETTYPE_BATTLEGROUND",G421&lt;&gt;"LIBSETS_SETTYPE_SPECIAL"), IF(R421&lt;&gt;"",VLOOKUP(R421,'ESO zone constants'!$D$3:$H$10001,5,FALSE),""),"")</f>
        <v>181</v>
      </c>
      <c r="R421" t="str">
        <f>IF(AND(O421&lt;&gt;"",NOT(ISERROR(O421))),O421,
IF(AND(P421&lt;&gt;"",ISNUMBER(P421),P421&gt;0,NOT(ISNA(P421))),VLOOKUP(P421,'ESO zone constants'!$A$3:$D$9999,4,FALSE),
IF(AND(K421&lt;&gt;"",K421&gt;0,NOT(ISERROR(K421))),VLOOKUP(K421,'ESO dumped WayshrineInfo'!$K$3:$N$9994,4,FALSE),"")))</f>
        <v>Cyrodiil</v>
      </c>
      <c r="T421" s="19" t="str">
        <f>IF(AND(S421&lt;&gt;"",NOT(ISERROR(S421))),S421,IF(Q421&lt;&gt;"",IF(NOT(ISERROR(VLOOKUP(Q421,'ESO Dungeon constants'!$D$3:$H$9999,5,FALSE))),VLOOKUP(Q421,'ESO Dungeon constants'!$D$3:$I$9999,6,FALSE),VLOOKUP(Q421,'ESO zone constants'!$H$3:$K$9987,4,FALSE)),""))</f>
        <v>DLC_BASE_GAME</v>
      </c>
      <c r="U421" s="3" t="str">
        <f>IF(T421&lt;&gt;"",VLOOKUP(T421,'LibSets constants'!$B$4:$C$1003,2,FALSE),"")</f>
        <v>Included in base game</v>
      </c>
      <c r="V421" s="33" t="s">
        <v>3359</v>
      </c>
      <c r="Y421" s="65">
        <v>181</v>
      </c>
      <c r="Z421" s="3">
        <f>IF(AND(G421&lt;&gt;"LIBSETS_SETTYPE_BATTLEGROUND",G421&lt;&gt;"LIBSETS_SETTYPE_SPECIAL"),
IF(AND(Y421&lt;&gt;"",ISNUMBER(Y421),NOT(ISNA(Y421))),Y421,
   IF(AND(L421&lt;&gt;"",ISNUMBER(L421),L421&gt;0,NOT(ISNA(L421))),VLOOKUP(L421,'ESO dumped WayshrineInfo'!$K$3:$L$9994,2,FALSE),"")
),"")</f>
        <v>181</v>
      </c>
      <c r="AA421" t="str">
        <f>IF(AND(Z421&lt;&gt;"",ISNUMBER(Z421),NOT(ISNA(Z421))),VLOOKUP(Z421,'ESO zone constants'!$A$3:$D$9999,4,FALSE),"")</f>
        <v>Cyrodiil</v>
      </c>
      <c r="AB421" s="33" t="s">
        <v>1533</v>
      </c>
      <c r="AC421" s="40" t="str">
        <f>IF(AB421&lt;&gt;"",IF(AB421&lt;&gt;"LIBSETS_DROP_MECHANIC_MONSTER_NAME",VLOOKUP(AB421,'LibSets constants'!$I$4:$L$1003,3,FALSE),""),"")</f>
        <v>City Bruma (quartermaster)</v>
      </c>
      <c r="AD421" s="40" t="str">
        <f>IF(AB421&lt;&gt;"",IF(AB421&lt;&gt;"LIBSETS_DROP_MECHANIC_MONSTER_NAME",VLOOKUP(AB421,'LibSets constants'!$I$4:$L$1003,4,FALSE),""),"")</f>
        <v>Stadt Bruma (Quartiermeister)</v>
      </c>
      <c r="AE421" s="42"/>
      <c r="AF421" s="3" t="str">
        <f>IF(AND(G421&lt;&gt;"LIBSETS_SETTYPE_BATTLEGROUND",G421&lt;&gt;"LIBSETS_SETTYPE_SPECIAL"),
IF(AND(AE421&lt;&gt;"",ISNUMBER(AE421),NOT(ISNA(AE421))),AE421,
   IF(AND(M421&lt;&gt;"",ISNUMBER(M421),M421&gt;0,NOT(ISNA(M421))),VLOOKUP(M421,'ESO dumped WayshrineInfo'!$K$3:$L$9994,2,FALSE),"")
),"")</f>
        <v/>
      </c>
      <c r="AG421" t="str">
        <f>IF(AND(AF421&lt;&gt;"",ISNUMBER(AF421),NOT(ISNA(AF421))),VLOOKUP(AF421,'ESO zone constants'!$A$3:$D$9999,4,FALSE),"")</f>
        <v/>
      </c>
      <c r="AH421" s="44"/>
      <c r="AI421" s="42"/>
      <c r="AJ421" s="42"/>
      <c r="AK421" s="3" t="str">
        <f>IF(AND(G421&lt;&gt;"LIBSETS_SETTYPE_BATTLEGROUND",G421&lt;&gt;"LIBSETS_SETTYPE_SPECIAL"),IF(AL421&lt;&gt;"",VLOOKUP(AL421,'ESO zone constants'!$D$3:$H$4953,5,FALSE),""),"")</f>
        <v/>
      </c>
      <c r="AM421" s="44"/>
      <c r="AN421" s="42"/>
      <c r="AO421" s="42"/>
      <c r="AP421" s="3" t="str">
        <f>IF(AND(G421&lt;&gt;"LIBSETS_SETTYPE_BATTLEGROUND",G421&lt;&gt;"LIBSETS_SETTYPE_SPECIAL"),IF(AQ421&lt;&gt;"",VLOOKUP(AQ421,'ESO zone constants'!$D$3:$H$4953,5,FALSE),""),"")</f>
        <v/>
      </c>
      <c r="AR421" s="44"/>
      <c r="AS421" s="42"/>
      <c r="AT421" s="42"/>
      <c r="AU421" s="3" t="str">
        <f>IF(AND(G421&lt;&gt;"LIBSETS_SETTYPE_BATTLEGROUND",G421&lt;&gt;"LIBSETS_SETTYPE_SPECIAL"),IF(AV421&lt;&gt;"",VLOOKUP(AV421,'ESO zone constants'!$D$3:$H$4953,5,FALSE),""),"")</f>
        <v/>
      </c>
      <c r="AV421" s="42"/>
      <c r="AW421" s="44"/>
      <c r="AX421" s="42"/>
      <c r="AY421" s="39"/>
      <c r="AZ421" s="83" t="s">
        <v>2667</v>
      </c>
      <c r="BA421" s="83"/>
      <c r="BB421" s="83"/>
      <c r="BC421" s="21" t="str">
        <f>IF(A421="???","--","")&amp;IF(F421&lt;&gt;"Not in the game (anymore)",IF(A421&lt;&gt;"",CONCATENATE("[",A421,"] = {wayshrines={")&amp;IF(K421&lt;&gt;"",CONCATENATE(K421,","),"")&amp;IF(L421&lt;&gt;"",CONCATENATE(L421,","),"")&amp;IF(M421&lt;&gt;"",CONCATENATE(M421,","),"")&amp;CONCATENATE("}")&amp;IF(VALUE(N421)&gt;0,CONCATENATE(", traitsNeeded=",N421),"")&amp;CONCATENATE(", dlcId=",IF(T421&lt;&gt;"",T421,"DLC_BASE_GAME")),""),"")</f>
        <v>[481] = {wayshrines={-1,-1,-1,}, traitsNeeded=3, dlcId=DLC_BASE_GAME</v>
      </c>
      <c r="BD421" s="21" t="str">
        <f>IF(F421&lt;&gt;"Not in the game (anymore)",IF(A421&lt;&gt;"",IF(Q421&lt;&gt;"",CONCATENATE(", zoneIds={",Q421),"")&amp;IF(Z421&lt;&gt;"",CONCATENATE(",",Z421),"")&amp;IF(AF421&lt;&gt;"",CONCATENATE(",",AF421),"")&amp;IF(AK421&lt;&gt;"",CONCATENATE(",",AK421),"")&amp;IF(AP421&lt;&gt;"",CONCATENATE(",",AP421),"")&amp;IF(AU421&lt;&gt;"",CONCATENATE(",",AU421),"")&amp;IF(Q421&lt;&gt;"",CONCATENATE("}",""),"")&amp;IF(OR(I421="true",I421="false",I421&lt;&gt;""), CONCATENATE(", veteran=", I421), ""),""),"")</f>
        <v>, zoneIds={181,181}, veteran=false</v>
      </c>
      <c r="BE421" s="21" t="str">
        <f>IF(A421&lt;&gt;"",IF(F421&lt;&gt;"Not in the game (anymore)",IF(A421&lt;&gt;"",", setType="&amp;G421,"")&amp;IF(J421="true",", multiTrialSet=true",""),"")
&amp; IF(AND(H421&lt;&gt;"",ISNUMBER(H421)),", undauntedChestId=" &amp; H421,""),"")</f>
        <v>, setType=LIBSETS_SETTYPE_CRAFTED</v>
      </c>
      <c r="BF421" s="21" t="str">
        <f>IF(A421&lt;&gt;"",IF(F421&lt;&gt;"Not in the game (anymore)",IF(AZ421&lt;&gt;"",", isProcSetAllowedInPvP="&amp; AZ421,"")
&amp; IF(F421&lt;&gt;"Not in the game (anymore)",
  IF(V421&lt;&gt;"",", dropMechanic={"&amp;V421&amp;IF(AB421&lt;&gt;"",","&amp;AB421,"")&amp;IF(AH421&lt;&gt;"",","&amp;AH421,"")&amp;IF(AM421&lt;&gt;"",","&amp;AM421,"")&amp;IF(AR421&lt;&gt;"",","&amp;AR421,"")&amp;IF(AW421&lt;&gt;"",","&amp;AW421,"")&amp;"}"
     &amp;IF(OR(W421&lt;&gt;"",AC421&lt;&gt;"",AI421&lt;&gt;"",AN421&lt;&gt;"",AS421&lt;&gt;"",AX421&lt;&gt;"",X421&lt;&gt;"",AD421&lt;&gt;"",AJ421&lt;&gt;"",AO421&lt;&gt;"",AT421&lt;&gt;"",AY421&lt;&gt;""),", dropMechanicDropLocationNames={"
        &amp; IF(OR(W421&lt;&gt;"",AC421&lt;&gt;"",AI421&lt;&gt;"",AN421&lt;&gt;"",AS421&lt;&gt;"",AX421&lt;&gt;""),"['en']={"&amp;IF(W421&lt;&gt;"","'"&amp;W421&amp;"',","'',")&amp;IF(AC421&lt;&gt;"","'"&amp;AC421&amp;"',","'',")&amp;IF(AI421&lt;&gt;"","'"&amp;AI421&amp;"',","'',")&amp;IF(AN421&lt;&gt;"","'"&amp;AN421&amp;"',","'',")&amp;IF(AS421&lt;&gt;"","'"&amp;AS421&amp;"',","'',")&amp;IF(AX421&lt;&gt;"","'"&amp;AX421&amp;"',","'',")&amp;"},","")
        &amp; IF(OR(X421&lt;&gt;"",AD421&lt;&gt;"",AJ421&lt;&gt;"",AO421&lt;&gt;"",AT421&lt;&gt;"",AY421&lt;&gt;""),"['de']={"&amp;IF(X421&lt;&gt;"","'"&amp;X421&amp;"',","'',")&amp;IF(AD421&lt;&gt;"","'"&amp;AD421&amp;"',","'',")&amp;IF(AJ421&lt;&gt;"","'"&amp;AJ421&amp;"',","'',")&amp;IF(AO421&lt;&gt;"","'"&amp;AO421&amp;"',","'',")&amp;IF(AT421&lt;&gt;"","'"&amp;AT421&amp;"',","'',")&amp;IF(AY421&lt;&gt;"","'"&amp;AY421&amp;"',","'',")&amp;"},","")
     &amp; "}",""),"")),""),"")</f>
        <v>, dropMechanic={LIBSETS_DROP_MECHANIC_CRAFTED,LIBSETS_DROP_MECHANIC_CITY_CYRODIIL_BRUMA}, dropMechanicDropLocationNames={['en']={'','City Bruma (quartermaster)','','','','',},['de']={'','Stadt Bruma (Quartiermeister)','','','','',},}</v>
      </c>
      <c r="BG421" s="21" t="str">
        <f>IF(A421&lt;&gt;"",IF(F421&lt;&gt;"Not in the game (anymore)",
IF(OR(BA421&lt;&gt;"",BB421&lt;&gt;""),", addTooltip={" &amp; IF(BA421&lt;&gt;"","['en']='"&amp; BA421 &amp; "',","")  &amp; IF(AND(BA421&lt;&gt;"",BA421&lt;&gt;BB421), IF(BB421&lt;&gt;"","['de']='"&amp; BB421 &amp; "',",""),"") &amp; "},","")
&amp; "},"
&amp; IF(C421&lt;&gt;"",CONCATENATE(" --",C421," / ",B421,"   [",IF(R421&lt;&gt;"",R421,""),IF(AA421&lt;&gt;"",", "&amp;AA421,""),IF(AG421&lt;&gt;"",", "&amp;AG421,""),IF(AL421&lt;&gt;"",", "&amp;AL421,""),IF(AQ421&lt;&gt;"",", "&amp;AQ421,""),IF(AV421&lt;&gt;"",", "&amp;AV421,""),"]")),""),"")</f>
        <v>}, --Unchained Aggressor / Entfesselter Aggressor   [Cyrodiil, Cyrodiil]</v>
      </c>
    </row>
    <row r="422" spans="1:59" x14ac:dyDescent="0.25">
      <c r="A422" s="5">
        <v>482</v>
      </c>
      <c r="B422" t="s">
        <v>1675</v>
      </c>
      <c r="C422" t="s">
        <v>1659</v>
      </c>
      <c r="D422" s="3">
        <f>A422</f>
        <v>482</v>
      </c>
      <c r="E422" s="42"/>
      <c r="G422" s="3" t="s">
        <v>1474</v>
      </c>
      <c r="I422" t="s">
        <v>91</v>
      </c>
      <c r="J422" t="s">
        <v>91</v>
      </c>
      <c r="K422">
        <v>-1</v>
      </c>
      <c r="L422">
        <v>-1</v>
      </c>
      <c r="M422">
        <v>-1</v>
      </c>
      <c r="N422">
        <v>3</v>
      </c>
      <c r="O422" s="65" t="s">
        <v>125</v>
      </c>
      <c r="Q422" s="3">
        <f>IF(AND(G422&lt;&gt;"LIBSETS_SETTYPE_BATTLEGROUND",G422&lt;&gt;"LIBSETS_SETTYPE_SPECIAL"), IF(R422&lt;&gt;"",VLOOKUP(R422,'ESO zone constants'!$D$3:$H$10001,5,FALSE),""),"")</f>
        <v>181</v>
      </c>
      <c r="R422" t="str">
        <f>IF(AND(O422&lt;&gt;"",NOT(ISERROR(O422))),O422,
IF(AND(P422&lt;&gt;"",ISNUMBER(P422),P422&gt;0,NOT(ISNA(P422))),VLOOKUP(P422,'ESO zone constants'!$A$3:$D$9999,4,FALSE),
IF(AND(K422&lt;&gt;"",K422&gt;0,NOT(ISERROR(K422))),VLOOKUP(K422,'ESO dumped WayshrineInfo'!$K$3:$N$9994,4,FALSE),"")))</f>
        <v>Cyrodiil</v>
      </c>
      <c r="T422" s="19" t="str">
        <f>IF(AND(S422&lt;&gt;"",NOT(ISERROR(S422))),S422,IF(Q422&lt;&gt;"",IF(NOT(ISERROR(VLOOKUP(Q422,'ESO Dungeon constants'!$D$3:$H$9999,5,FALSE))),VLOOKUP(Q422,'ESO Dungeon constants'!$D$3:$I$9999,6,FALSE),VLOOKUP(Q422,'ESO zone constants'!$H$3:$K$9987,4,FALSE)),""))</f>
        <v>DLC_BASE_GAME</v>
      </c>
      <c r="U422" s="3" t="str">
        <f>IF(T422&lt;&gt;"",VLOOKUP(T422,'LibSets constants'!$B$4:$C$1003,2,FALSE),"")</f>
        <v>Included in base game</v>
      </c>
      <c r="V422" s="33" t="s">
        <v>3359</v>
      </c>
      <c r="Y422" s="65">
        <v>181</v>
      </c>
      <c r="Z422" s="3">
        <f>IF(AND(G422&lt;&gt;"LIBSETS_SETTYPE_BATTLEGROUND",G422&lt;&gt;"LIBSETS_SETTYPE_SPECIAL"),
IF(AND(Y422&lt;&gt;"",ISNUMBER(Y422),NOT(ISNA(Y422))),Y422,
   IF(AND(L422&lt;&gt;"",ISNUMBER(L422),L422&gt;0,NOT(ISNA(L422))),VLOOKUP(L422,'ESO dumped WayshrineInfo'!$K$3:$L$9994,2,FALSE),"")
),"")</f>
        <v>181</v>
      </c>
      <c r="AA422" t="str">
        <f>IF(AND(Z422&lt;&gt;"",ISNUMBER(Z422),NOT(ISNA(Z422))),VLOOKUP(Z422,'ESO zone constants'!$A$3:$D$9999,4,FALSE),"")</f>
        <v>Cyrodiil</v>
      </c>
      <c r="AB422" s="33" t="s">
        <v>2801</v>
      </c>
      <c r="AC422" s="40" t="str">
        <f>IF(AB422&lt;&gt;"",IF(AB422&lt;&gt;"LIBSETS_DROP_MECHANIC_MONSTER_NAME",VLOOKUP(AB422,'LibSets constants'!$I$4:$L$1003,3,FALSE),""),"")</f>
        <v>City Cropsford (quartermaster)</v>
      </c>
      <c r="AD422" s="40" t="str">
        <f>IF(AB422&lt;&gt;"",IF(AB422&lt;&gt;"LIBSETS_DROP_MECHANIC_MONSTER_NAME",VLOOKUP(AB422,'LibSets constants'!$I$4:$L$1003,4,FALSE),""),"")</f>
        <v>Stadt Erntefurt (Quartiermeister)</v>
      </c>
      <c r="AE422" s="42"/>
      <c r="AF422" s="3" t="str">
        <f>IF(AND(G422&lt;&gt;"LIBSETS_SETTYPE_BATTLEGROUND",G422&lt;&gt;"LIBSETS_SETTYPE_SPECIAL"),
IF(AND(AE422&lt;&gt;"",ISNUMBER(AE422),NOT(ISNA(AE422))),AE422,
   IF(AND(M422&lt;&gt;"",ISNUMBER(M422),M422&gt;0,NOT(ISNA(M422))),VLOOKUP(M422,'ESO dumped WayshrineInfo'!$K$3:$L$9994,2,FALSE),"")
),"")</f>
        <v/>
      </c>
      <c r="AG422" t="str">
        <f>IF(AND(AF422&lt;&gt;"",ISNUMBER(AF422),NOT(ISNA(AF422))),VLOOKUP(AF422,'ESO zone constants'!$A$3:$D$9999,4,FALSE),"")</f>
        <v/>
      </c>
      <c r="AH422" s="44"/>
      <c r="AI422" s="42"/>
      <c r="AJ422" s="42"/>
      <c r="AK422" s="3" t="str">
        <f>IF(AND(G422&lt;&gt;"LIBSETS_SETTYPE_BATTLEGROUND",G422&lt;&gt;"LIBSETS_SETTYPE_SPECIAL"),IF(AL422&lt;&gt;"",VLOOKUP(AL422,'ESO zone constants'!$D$3:$H$4953,5,FALSE),""),"")</f>
        <v/>
      </c>
      <c r="AM422" s="44"/>
      <c r="AN422" s="42"/>
      <c r="AO422" s="42"/>
      <c r="AP422" s="3" t="str">
        <f>IF(AND(G422&lt;&gt;"LIBSETS_SETTYPE_BATTLEGROUND",G422&lt;&gt;"LIBSETS_SETTYPE_SPECIAL"),IF(AQ422&lt;&gt;"",VLOOKUP(AQ422,'ESO zone constants'!$D$3:$H$4953,5,FALSE),""),"")</f>
        <v/>
      </c>
      <c r="AR422" s="44"/>
      <c r="AS422" s="42"/>
      <c r="AT422" s="42"/>
      <c r="AU422" s="3" t="str">
        <f>IF(AND(G422&lt;&gt;"LIBSETS_SETTYPE_BATTLEGROUND",G422&lt;&gt;"LIBSETS_SETTYPE_SPECIAL"),IF(AV422&lt;&gt;"",VLOOKUP(AV422,'ESO zone constants'!$D$3:$H$4953,5,FALSE),""),"")</f>
        <v/>
      </c>
      <c r="AW422" s="44"/>
      <c r="AX422" s="42"/>
      <c r="AY422" s="39"/>
      <c r="AZ422" s="83" t="s">
        <v>2667</v>
      </c>
      <c r="BA422" s="83"/>
      <c r="BB422" s="83"/>
      <c r="BC422" s="21" t="str">
        <f>IF(A422="???","--","")&amp;IF(F422&lt;&gt;"Not in the game (anymore)",IF(A422&lt;&gt;"",CONCATENATE("[",A422,"] = {wayshrines={")&amp;IF(K422&lt;&gt;"",CONCATENATE(K422,","),"")&amp;IF(L422&lt;&gt;"",CONCATENATE(L422,","),"")&amp;IF(M422&lt;&gt;"",CONCATENATE(M422,","),"")&amp;CONCATENATE("}")&amp;IF(VALUE(N422)&gt;0,CONCATENATE(", traitsNeeded=",N422),"")&amp;CONCATENATE(", dlcId=",IF(T422&lt;&gt;"",T422,"DLC_BASE_GAME")),""),"")</f>
        <v>[482] = {wayshrines={-1,-1,-1,}, traitsNeeded=3, dlcId=DLC_BASE_GAME</v>
      </c>
      <c r="BD422" s="21" t="str">
        <f>IF(F422&lt;&gt;"Not in the game (anymore)",IF(A422&lt;&gt;"",IF(Q422&lt;&gt;"",CONCATENATE(", zoneIds={",Q422),"")&amp;IF(Z422&lt;&gt;"",CONCATENATE(",",Z422),"")&amp;IF(AF422&lt;&gt;"",CONCATENATE(",",AF422),"")&amp;IF(AK422&lt;&gt;"",CONCATENATE(",",AK422),"")&amp;IF(AP422&lt;&gt;"",CONCATENATE(",",AP422),"")&amp;IF(AU422&lt;&gt;"",CONCATENATE(",",AU422),"")&amp;IF(Q422&lt;&gt;"",CONCATENATE("}",""),"")&amp;IF(OR(I422="true",I422="false",I422&lt;&gt;""), CONCATENATE(", veteran=", I422), ""),""),"")</f>
        <v>, zoneIds={181,181}, veteran=false</v>
      </c>
      <c r="BE422" s="21" t="str">
        <f>IF(A422&lt;&gt;"",IF(F422&lt;&gt;"Not in the game (anymore)",IF(A422&lt;&gt;"",", setType="&amp;G422,"")&amp;IF(J422="true",", multiTrialSet=true",""),"")
&amp; IF(AND(H422&lt;&gt;"",ISNUMBER(H422)),", undauntedChestId=" &amp; H422,""),"")</f>
        <v>, setType=LIBSETS_SETTYPE_CRAFTED</v>
      </c>
      <c r="BF422" s="21" t="str">
        <f>IF(A422&lt;&gt;"",IF(F422&lt;&gt;"Not in the game (anymore)",IF(AZ422&lt;&gt;"",", isProcSetAllowedInPvP="&amp; AZ422,"")
&amp; IF(F422&lt;&gt;"Not in the game (anymore)",
  IF(V422&lt;&gt;"",", dropMechanic={"&amp;V422&amp;IF(AB422&lt;&gt;"",","&amp;AB422,"")&amp;IF(AH422&lt;&gt;"",","&amp;AH422,"")&amp;IF(AM422&lt;&gt;"",","&amp;AM422,"")&amp;IF(AR422&lt;&gt;"",","&amp;AR422,"")&amp;IF(AW422&lt;&gt;"",","&amp;AW422,"")&amp;"}"
     &amp;IF(OR(W422&lt;&gt;"",AC422&lt;&gt;"",AI422&lt;&gt;"",AN422&lt;&gt;"",AS422&lt;&gt;"",AX422&lt;&gt;"",X422&lt;&gt;"",AD422&lt;&gt;"",AJ422&lt;&gt;"",AO422&lt;&gt;"",AT422&lt;&gt;"",AY422&lt;&gt;""),", dropMechanicDropLocationNames={"
        &amp; IF(OR(W422&lt;&gt;"",AC422&lt;&gt;"",AI422&lt;&gt;"",AN422&lt;&gt;"",AS422&lt;&gt;"",AX422&lt;&gt;""),"['en']={"&amp;IF(W422&lt;&gt;"","'"&amp;W422&amp;"',","'',")&amp;IF(AC422&lt;&gt;"","'"&amp;AC422&amp;"',","'',")&amp;IF(AI422&lt;&gt;"","'"&amp;AI422&amp;"',","'',")&amp;IF(AN422&lt;&gt;"","'"&amp;AN422&amp;"',","'',")&amp;IF(AS422&lt;&gt;"","'"&amp;AS422&amp;"',","'',")&amp;IF(AX422&lt;&gt;"","'"&amp;AX422&amp;"',","'',")&amp;"},","")
        &amp; IF(OR(X422&lt;&gt;"",AD422&lt;&gt;"",AJ422&lt;&gt;"",AO422&lt;&gt;"",AT422&lt;&gt;"",AY422&lt;&gt;""),"['de']={"&amp;IF(X422&lt;&gt;"","'"&amp;X422&amp;"',","'',")&amp;IF(AD422&lt;&gt;"","'"&amp;AD422&amp;"',","'',")&amp;IF(AJ422&lt;&gt;"","'"&amp;AJ422&amp;"',","'',")&amp;IF(AO422&lt;&gt;"","'"&amp;AO422&amp;"',","'',")&amp;IF(AT422&lt;&gt;"","'"&amp;AT422&amp;"',","'',")&amp;IF(AY422&lt;&gt;"","'"&amp;AY422&amp;"',","'',")&amp;"},","")
     &amp; "}",""),"")),""),"")</f>
        <v>, dropMechanic={LIBSETS_DROP_MECHANIC_CRAFTED,LIBSETS_DROP_MECHANIC_CITY_CYRODIIL_CROPSFORD}, dropMechanicDropLocationNames={['en']={'','City Cropsford (quartermaster)','','','','',},['de']={'','Stadt Erntefurt (Quartiermeister)','','','','',},}</v>
      </c>
      <c r="BG422" s="21" t="str">
        <f>IF(A422&lt;&gt;"",IF(F422&lt;&gt;"Not in the game (anymore)",
IF(OR(BA422&lt;&gt;"",BB422&lt;&gt;""),", addTooltip={" &amp; IF(BA422&lt;&gt;"","['en']='"&amp; BA422 &amp; "',","")  &amp; IF(AND(BA422&lt;&gt;"",BA422&lt;&gt;BB422), IF(BB422&lt;&gt;"","['de']='"&amp; BB422 &amp; "',",""),"") &amp; "},","")
&amp; "},"
&amp; IF(C422&lt;&gt;"",CONCATENATE(" --",C422," / ",B422,"   [",IF(R422&lt;&gt;"",R422,""),IF(AA422&lt;&gt;"",", "&amp;AA422,""),IF(AG422&lt;&gt;"",", "&amp;AG422,""),IF(AL422&lt;&gt;"",", "&amp;AL422,""),IF(AQ422&lt;&gt;"",", "&amp;AQ422,""),IF(AV422&lt;&gt;"",", "&amp;AV422,""),"]")),""),"")</f>
        <v>}, --Dauntless Combatant / Furchtloser Kombattant   [Cyrodiil, Cyrodiil]</v>
      </c>
    </row>
    <row r="423" spans="1:59" x14ac:dyDescent="0.25">
      <c r="A423" s="5">
        <v>483</v>
      </c>
      <c r="B423" t="s">
        <v>1734</v>
      </c>
      <c r="C423" t="s">
        <v>1734</v>
      </c>
      <c r="D423" s="3">
        <f>A423</f>
        <v>483</v>
      </c>
      <c r="E423" s="59" t="s">
        <v>1797</v>
      </c>
      <c r="F423" s="30" t="s">
        <v>1464</v>
      </c>
      <c r="G423" s="8" t="s">
        <v>1482</v>
      </c>
      <c r="I423" t="s">
        <v>91</v>
      </c>
      <c r="J423" t="s">
        <v>91</v>
      </c>
      <c r="K423">
        <v>-1</v>
      </c>
      <c r="L423">
        <v>-1</v>
      </c>
      <c r="M423">
        <v>-1</v>
      </c>
      <c r="Q423" s="3" t="str">
        <f>IF(AND(G423&lt;&gt;"LIBSETS_SETTYPE_BATTLEGROUND",G423&lt;&gt;"LIBSETS_SETTYPE_SPECIAL"), IF(R423&lt;&gt;"",VLOOKUP(R423,'ESO zone constants'!$D$3:$H$10001,5,FALSE),""),"")</f>
        <v/>
      </c>
      <c r="R423" t="str">
        <f>IF(AND(O423&lt;&gt;"",NOT(ISERROR(O423))),O423,
IF(AND(P423&lt;&gt;"",ISNUMBER(P423),P423&gt;0,NOT(ISNA(P423))),VLOOKUP(P423,'ESO zone constants'!$A$3:$D$9999,4,FALSE),
IF(AND(K423&lt;&gt;"",K423&gt;0,NOT(ISERROR(K423))),VLOOKUP(K423,'ESO dumped WayshrineInfo'!$K$3:$N$9994,4,FALSE),"")))</f>
        <v/>
      </c>
      <c r="T423" s="19" t="str">
        <f>IF(AND(S423&lt;&gt;"",NOT(ISERROR(S423))),S423,IF(Q423&lt;&gt;"",IF(NOT(ISERROR(VLOOKUP(Q423,'ESO Dungeon constants'!$D$3:$H$9999,5,FALSE))),VLOOKUP(Q423,'ESO Dungeon constants'!$D$3:$I$9999,6,FALSE),VLOOKUP(Q423,'ESO zone constants'!$H$3:$K$9987,4,FALSE)),""))</f>
        <v/>
      </c>
      <c r="U423" s="3" t="str">
        <f>IF(T423&lt;&gt;"",VLOOKUP(T423,'LibSets constants'!$B$4:$C$1003,2,FALSE),"")</f>
        <v/>
      </c>
      <c r="V423" s="33" t="s">
        <v>1806</v>
      </c>
      <c r="Y423" s="65"/>
      <c r="Z423" s="3" t="str">
        <f>IF(AND(G423&lt;&gt;"LIBSETS_SETTYPE_BATTLEGROUND",G423&lt;&gt;"LIBSETS_SETTYPE_SPECIAL"),
IF(AND(Y423&lt;&gt;"",ISNUMBER(Y423),NOT(ISNA(Y423))),Y423,
   IF(AND(L423&lt;&gt;"",ISNUMBER(L423),L423&gt;0,NOT(ISNA(L423))),VLOOKUP(L423,'ESO dumped WayshrineInfo'!$K$3:$L$9994,2,FALSE),"")
),"")</f>
        <v/>
      </c>
      <c r="AA423" t="str">
        <f>IF(AND(Z423&lt;&gt;"",ISNUMBER(Z423),NOT(ISNA(Z423))),VLOOKUP(Z423,'ESO zone constants'!$A$3:$D$9999,4,FALSE),"")</f>
        <v/>
      </c>
      <c r="AC423" s="40" t="str">
        <f>IF(AB423&lt;&gt;"",IF(AB423&lt;&gt;"LIBSETS_DROP_MECHANIC_MONSTER_NAME",VLOOKUP(AB423,'LibSets constants'!$I$4:$L$1003,3,FALSE),""),"")</f>
        <v/>
      </c>
      <c r="AD423" s="40" t="str">
        <f>IF(AB423&lt;&gt;"",IF(AB423&lt;&gt;"LIBSETS_DROP_MECHANIC_MONSTER_NAME",VLOOKUP(AB423,'LibSets constants'!$I$4:$L$1003,4,FALSE),""),"")</f>
        <v/>
      </c>
      <c r="AE423" s="40"/>
      <c r="AF423" s="3" t="str">
        <f>IF(AND(G423&lt;&gt;"LIBSETS_SETTYPE_BATTLEGROUND",G423&lt;&gt;"LIBSETS_SETTYPE_SPECIAL"),
IF(AND(AE423&lt;&gt;"",ISNUMBER(AE423),NOT(ISNA(AE423))),AE423,
   IF(AND(M423&lt;&gt;"",ISNUMBER(M423),M423&gt;0,NOT(ISNA(M423))),VLOOKUP(M423,'ESO dumped WayshrineInfo'!$K$3:$L$9994,2,FALSE),"")
),"")</f>
        <v/>
      </c>
      <c r="AG423" t="str">
        <f>IF(AND(AF423&lt;&gt;"",ISNUMBER(AF423),NOT(ISNA(AF423))),VLOOKUP(AF423,'ESO zone constants'!$A$3:$D$9999,4,FALSE),"")</f>
        <v/>
      </c>
      <c r="AH423" s="44"/>
      <c r="AI423" s="40"/>
      <c r="AJ423" s="40"/>
      <c r="AK423" s="3" t="str">
        <f>IF(AND(G423&lt;&gt;"LIBSETS_SETTYPE_BATTLEGROUND",G423&lt;&gt;"LIBSETS_SETTYPE_SPECIAL"),IF(AL423&lt;&gt;"",VLOOKUP(AL423,'ESO zone constants'!$D$3:$H$4953,5,FALSE),""),"")</f>
        <v/>
      </c>
      <c r="AM423" s="44"/>
      <c r="AN423" s="40"/>
      <c r="AO423" s="40"/>
      <c r="AP423" s="3" t="str">
        <f>IF(AND(G423&lt;&gt;"LIBSETS_SETTYPE_BATTLEGROUND",G423&lt;&gt;"LIBSETS_SETTYPE_SPECIAL"),IF(AQ423&lt;&gt;"",VLOOKUP(AQ423,'ESO zone constants'!$D$3:$H$4953,5,FALSE),""),"")</f>
        <v/>
      </c>
      <c r="AR423" s="44"/>
      <c r="AS423" s="40"/>
      <c r="AT423" s="40"/>
      <c r="AU423" s="3" t="str">
        <f>IF(AND(G423&lt;&gt;"LIBSETS_SETTYPE_BATTLEGROUND",G423&lt;&gt;"LIBSETS_SETTYPE_SPECIAL"),IF(AV423&lt;&gt;"",VLOOKUP(AV423,'ESO zone constants'!$D$3:$H$4953,5,FALSE),""),"")</f>
        <v/>
      </c>
      <c r="AW423" s="44"/>
      <c r="AX423" s="40"/>
      <c r="AY423" s="43"/>
      <c r="AZ423" s="83" t="s">
        <v>2667</v>
      </c>
      <c r="BA423" s="83"/>
      <c r="BB423" s="83"/>
      <c r="BC423" s="21" t="str">
        <f>IF(A423="???","--","")&amp;IF(F423&lt;&gt;"Not in the game (anymore)",IF(A423&lt;&gt;"",CONCATENATE("[",A423,"] = {wayshrines={")&amp;IF(K423&lt;&gt;"",CONCATENATE(K423,","),"")&amp;IF(L423&lt;&gt;"",CONCATENATE(L423,","),"")&amp;IF(M423&lt;&gt;"",CONCATENATE(M423,","),"")&amp;CONCATENATE("}")&amp;IF(VALUE(N423)&gt;0,CONCATENATE(", traitsNeeded=",N423),"")&amp;CONCATENATE(", dlcId=",IF(T423&lt;&gt;"",T423,"DLC_BASE_GAME")),""),"")</f>
        <v/>
      </c>
      <c r="BD423" s="21" t="str">
        <f>IF(F423&lt;&gt;"Not in the game (anymore)",IF(A423&lt;&gt;"",IF(Q423&lt;&gt;"",CONCATENATE(", zoneIds={",Q423),"")&amp;IF(Z423&lt;&gt;"",CONCATENATE(",",Z423),"")&amp;IF(AF423&lt;&gt;"",CONCATENATE(",",AF423),"")&amp;IF(AK423&lt;&gt;"",CONCATENATE(",",AK423),"")&amp;IF(AP423&lt;&gt;"",CONCATENATE(",",AP423),"")&amp;IF(AU423&lt;&gt;"",CONCATENATE(",",AU423),"")&amp;IF(Q423&lt;&gt;"",CONCATENATE("}",""),"")&amp;IF(OR(I423="true",I423="false",I423&lt;&gt;""), CONCATENATE(", veteran=", I423), ""),""),"")</f>
        <v/>
      </c>
      <c r="BE423" s="21" t="str">
        <f>IF(A423&lt;&gt;"",IF(F423&lt;&gt;"Not in the game (anymore)",IF(A423&lt;&gt;"",", setType="&amp;G423,"")&amp;IF(J423="true",", multiTrialSet=true",""),"")
&amp; IF(AND(H423&lt;&gt;"",ISNUMBER(H423)),", undauntedChestId=" &amp; H423,""),"")</f>
        <v/>
      </c>
      <c r="BF423" s="21" t="str">
        <f>IF(A423&lt;&gt;"",IF(F423&lt;&gt;"Not in the game (anymore)",IF(AZ423&lt;&gt;"",", isProcSetAllowedInPvP="&amp; AZ423,"")
&amp; IF(F423&lt;&gt;"Not in the game (anymore)",
  IF(V423&lt;&gt;"",", dropMechanic={"&amp;V423&amp;IF(AB423&lt;&gt;"",","&amp;AB423,"")&amp;IF(AH423&lt;&gt;"",","&amp;AH423,"")&amp;IF(AM423&lt;&gt;"",","&amp;AM423,"")&amp;IF(AR423&lt;&gt;"",","&amp;AR423,"")&amp;IF(AW423&lt;&gt;"",","&amp;AW423,"")&amp;"}"
     &amp;IF(OR(W423&lt;&gt;"",AC423&lt;&gt;"",AI423&lt;&gt;"",AN423&lt;&gt;"",AS423&lt;&gt;"",AX423&lt;&gt;"",X423&lt;&gt;"",AD423&lt;&gt;"",AJ423&lt;&gt;"",AO423&lt;&gt;"",AT423&lt;&gt;"",AY423&lt;&gt;""),", dropMechanicDropLocationNames={"
        &amp; IF(OR(W423&lt;&gt;"",AC423&lt;&gt;"",AI423&lt;&gt;"",AN423&lt;&gt;"",AS423&lt;&gt;"",AX423&lt;&gt;""),"['en']={"&amp;IF(W423&lt;&gt;"","'"&amp;W423&amp;"',","'',")&amp;IF(AC423&lt;&gt;"","'"&amp;AC423&amp;"',","'',")&amp;IF(AI423&lt;&gt;"","'"&amp;AI423&amp;"',","'',")&amp;IF(AN423&lt;&gt;"","'"&amp;AN423&amp;"',","'',")&amp;IF(AS423&lt;&gt;"","'"&amp;AS423&amp;"',","'',")&amp;IF(AX423&lt;&gt;"","'"&amp;AX423&amp;"',","'',")&amp;"},","")
        &amp; IF(OR(X423&lt;&gt;"",AD423&lt;&gt;"",AJ423&lt;&gt;"",AO423&lt;&gt;"",AT423&lt;&gt;"",AY423&lt;&gt;""),"['de']={"&amp;IF(X423&lt;&gt;"","'"&amp;X423&amp;"',","'',")&amp;IF(AD423&lt;&gt;"","'"&amp;AD423&amp;"',","'',")&amp;IF(AJ423&lt;&gt;"","'"&amp;AJ423&amp;"',","'',")&amp;IF(AO423&lt;&gt;"","'"&amp;AO423&amp;"',","'',")&amp;IF(AT423&lt;&gt;"","'"&amp;AT423&amp;"',","'',")&amp;IF(AY423&lt;&gt;"","'"&amp;AY423&amp;"',","'',")&amp;"},","")
     &amp; "}",""),"")),""),"")</f>
        <v/>
      </c>
      <c r="BG423" s="21" t="str">
        <f>IF(A423&lt;&gt;"",IF(F423&lt;&gt;"Not in the game (anymore)",
IF(OR(BA423&lt;&gt;"",BB423&lt;&gt;""),", addTooltip={" &amp; IF(BA423&lt;&gt;"","['en']='"&amp; BA423 &amp; "',","")  &amp; IF(AND(BA423&lt;&gt;"",BA423&lt;&gt;BB423), IF(BB423&lt;&gt;"","['de']='"&amp; BB423 &amp; "',",""),"") &amp; "},","")
&amp; "},"
&amp; IF(C423&lt;&gt;"",CONCATENATE(" --",C423," / ",B423,"   [",IF(R423&lt;&gt;"",R423,""),IF(AA423&lt;&gt;"",", "&amp;AA423,""),IF(AG423&lt;&gt;"",", "&amp;AG423,""),IF(AL423&lt;&gt;"",", "&amp;AL423,""),IF(AQ423&lt;&gt;"",", "&amp;AQ423,""),IF(AV423&lt;&gt;"",", "&amp;AV423,""),"]")),""),"")</f>
        <v/>
      </c>
    </row>
    <row r="424" spans="1:59" x14ac:dyDescent="0.25">
      <c r="A424" s="5">
        <v>484</v>
      </c>
      <c r="B424" t="s">
        <v>1735</v>
      </c>
      <c r="C424" t="s">
        <v>1735</v>
      </c>
      <c r="D424" s="3">
        <f>A424</f>
        <v>484</v>
      </c>
      <c r="E424" s="59" t="s">
        <v>1797</v>
      </c>
      <c r="F424" s="30" t="s">
        <v>1464</v>
      </c>
      <c r="G424" s="8" t="s">
        <v>1482</v>
      </c>
      <c r="I424" t="s">
        <v>91</v>
      </c>
      <c r="J424" t="s">
        <v>91</v>
      </c>
      <c r="K424">
        <v>-1</v>
      </c>
      <c r="L424">
        <v>-1</v>
      </c>
      <c r="M424">
        <v>-1</v>
      </c>
      <c r="Q424" s="3" t="str">
        <f>IF(AND(G424&lt;&gt;"LIBSETS_SETTYPE_BATTLEGROUND",G424&lt;&gt;"LIBSETS_SETTYPE_SPECIAL"), IF(R424&lt;&gt;"",VLOOKUP(R424,'ESO zone constants'!$D$3:$H$10001,5,FALSE),""),"")</f>
        <v/>
      </c>
      <c r="R424" t="str">
        <f>IF(AND(O424&lt;&gt;"",NOT(ISERROR(O424))),O424,
IF(AND(P424&lt;&gt;"",ISNUMBER(P424),P424&gt;0,NOT(ISNA(P424))),VLOOKUP(P424,'ESO zone constants'!$A$3:$D$9999,4,FALSE),
IF(AND(K424&lt;&gt;"",K424&gt;0,NOT(ISERROR(K424))),VLOOKUP(K424,'ESO dumped WayshrineInfo'!$K$3:$N$9994,4,FALSE),"")))</f>
        <v/>
      </c>
      <c r="T424" s="19" t="str">
        <f>IF(AND(S424&lt;&gt;"",NOT(ISERROR(S424))),S424,IF(Q424&lt;&gt;"",IF(NOT(ISERROR(VLOOKUP(Q424,'ESO Dungeon constants'!$D$3:$H$9999,5,FALSE))),VLOOKUP(Q424,'ESO Dungeon constants'!$D$3:$I$9999,6,FALSE),VLOOKUP(Q424,'ESO zone constants'!$H$3:$K$9987,4,FALSE)),""))</f>
        <v/>
      </c>
      <c r="U424" s="3" t="str">
        <f>IF(T424&lt;&gt;"",VLOOKUP(T424,'LibSets constants'!$B$4:$C$1003,2,FALSE),"")</f>
        <v/>
      </c>
      <c r="V424" s="33" t="s">
        <v>1806</v>
      </c>
      <c r="Y424" s="65"/>
      <c r="Z424" s="3" t="str">
        <f>IF(AND(G424&lt;&gt;"LIBSETS_SETTYPE_BATTLEGROUND",G424&lt;&gt;"LIBSETS_SETTYPE_SPECIAL"),
IF(AND(Y424&lt;&gt;"",ISNUMBER(Y424),NOT(ISNA(Y424))),Y424,
   IF(AND(L424&lt;&gt;"",ISNUMBER(L424),L424&gt;0,NOT(ISNA(L424))),VLOOKUP(L424,'ESO dumped WayshrineInfo'!$K$3:$L$9994,2,FALSE),"")
),"")</f>
        <v/>
      </c>
      <c r="AA424" t="str">
        <f>IF(AND(Z424&lt;&gt;"",ISNUMBER(Z424),NOT(ISNA(Z424))),VLOOKUP(Z424,'ESO zone constants'!$A$3:$D$9999,4,FALSE),"")</f>
        <v/>
      </c>
      <c r="AC424" s="43" t="str">
        <f>IF(AB424&lt;&gt;"",IF(AB424&lt;&gt;"LIBSETS_DROP_MECHANIC_MONSTER_NAME",VLOOKUP(AB424,'LibSets constants'!$I$4:$L$1003,3,FALSE),""),"")</f>
        <v/>
      </c>
      <c r="AD424" s="43" t="str">
        <f>IF(AB424&lt;&gt;"",IF(AB424&lt;&gt;"LIBSETS_DROP_MECHANIC_MONSTER_NAME",VLOOKUP(AB424,'LibSets constants'!$I$4:$L$1003,4,FALSE),""),"")</f>
        <v/>
      </c>
      <c r="AE424" s="43"/>
      <c r="AF424" s="3" t="str">
        <f>IF(AND(G424&lt;&gt;"LIBSETS_SETTYPE_BATTLEGROUND",G424&lt;&gt;"LIBSETS_SETTYPE_SPECIAL"),
IF(AND(AE424&lt;&gt;"",ISNUMBER(AE424),NOT(ISNA(AE424))),AE424,
   IF(AND(M424&lt;&gt;"",ISNUMBER(M424),M424&gt;0,NOT(ISNA(M424))),VLOOKUP(M424,'ESO dumped WayshrineInfo'!$K$3:$L$9994,2,FALSE),"")
),"")</f>
        <v/>
      </c>
      <c r="AG424" t="str">
        <f>IF(AND(AF424&lt;&gt;"",ISNUMBER(AF424),NOT(ISNA(AF424))),VLOOKUP(AF424,'ESO zone constants'!$A$3:$D$9999,4,FALSE),"")</f>
        <v/>
      </c>
      <c r="AH424" s="44"/>
      <c r="AI424" s="43"/>
      <c r="AJ424" s="43"/>
      <c r="AK424" s="3" t="str">
        <f>IF(AND(G424&lt;&gt;"LIBSETS_SETTYPE_BATTLEGROUND",G424&lt;&gt;"LIBSETS_SETTYPE_SPECIAL"),IF(AL424&lt;&gt;"",VLOOKUP(AL424,'ESO zone constants'!$D$3:$H$4953,5,FALSE),""),"")</f>
        <v/>
      </c>
      <c r="AM424" s="44"/>
      <c r="AN424" s="43"/>
      <c r="AO424" s="43"/>
      <c r="AP424" s="3" t="str">
        <f>IF(AND(G424&lt;&gt;"LIBSETS_SETTYPE_BATTLEGROUND",G424&lt;&gt;"LIBSETS_SETTYPE_SPECIAL"),IF(AQ424&lt;&gt;"",VLOOKUP(AQ424,'ESO zone constants'!$D$3:$H$4953,5,FALSE),""),"")</f>
        <v/>
      </c>
      <c r="AR424" s="44"/>
      <c r="AS424" s="43"/>
      <c r="AT424" s="43"/>
      <c r="AU424" s="3" t="str">
        <f>IF(AND(G424&lt;&gt;"LIBSETS_SETTYPE_BATTLEGROUND",G424&lt;&gt;"LIBSETS_SETTYPE_SPECIAL"),IF(AV424&lt;&gt;"",VLOOKUP(AV424,'ESO zone constants'!$D$3:$H$4953,5,FALSE),""),"")</f>
        <v/>
      </c>
      <c r="AW424" s="44"/>
      <c r="AX424" s="43"/>
      <c r="AY424" s="43"/>
      <c r="AZ424" s="83" t="s">
        <v>2667</v>
      </c>
      <c r="BA424" s="83"/>
      <c r="BB424" s="83"/>
      <c r="BC424" s="21" t="str">
        <f>IF(A424="???","--","")&amp;IF(F424&lt;&gt;"Not in the game (anymore)",IF(A424&lt;&gt;"",CONCATENATE("[",A424,"] = {wayshrines={")&amp;IF(K424&lt;&gt;"",CONCATENATE(K424,","),"")&amp;IF(L424&lt;&gt;"",CONCATENATE(L424,","),"")&amp;IF(M424&lt;&gt;"",CONCATENATE(M424,","),"")&amp;CONCATENATE("}")&amp;IF(VALUE(N424)&gt;0,CONCATENATE(", traitsNeeded=",N424),"")&amp;CONCATENATE(", dlcId=",IF(T424&lt;&gt;"",T424,"DLC_BASE_GAME")),""),"")</f>
        <v/>
      </c>
      <c r="BD424" s="21" t="str">
        <f>IF(F424&lt;&gt;"Not in the game (anymore)",IF(A424&lt;&gt;"",IF(Q424&lt;&gt;"",CONCATENATE(", zoneIds={",Q424),"")&amp;IF(Z424&lt;&gt;"",CONCATENATE(",",Z424),"")&amp;IF(AF424&lt;&gt;"",CONCATENATE(",",AF424),"")&amp;IF(AK424&lt;&gt;"",CONCATENATE(",",AK424),"")&amp;IF(AP424&lt;&gt;"",CONCATENATE(",",AP424),"")&amp;IF(AU424&lt;&gt;"",CONCATENATE(",",AU424),"")&amp;IF(Q424&lt;&gt;"",CONCATENATE("}",""),"")&amp;IF(OR(I424="true",I424="false",I424&lt;&gt;""), CONCATENATE(", veteran=", I424), ""),""),"")</f>
        <v/>
      </c>
      <c r="BE424" s="21" t="str">
        <f>IF(A424&lt;&gt;"",IF(F424&lt;&gt;"Not in the game (anymore)",IF(A424&lt;&gt;"",", setType="&amp;G424,"")&amp;IF(J424="true",", multiTrialSet=true",""),"")
&amp; IF(AND(H424&lt;&gt;"",ISNUMBER(H424)),", undauntedChestId=" &amp; H424,""),"")</f>
        <v/>
      </c>
      <c r="BF424" s="21" t="str">
        <f>IF(A424&lt;&gt;"",IF(F424&lt;&gt;"Not in the game (anymore)",IF(AZ424&lt;&gt;"",", isProcSetAllowedInPvP="&amp; AZ424,"")
&amp; IF(F424&lt;&gt;"Not in the game (anymore)",
  IF(V424&lt;&gt;"",", dropMechanic={"&amp;V424&amp;IF(AB424&lt;&gt;"",","&amp;AB424,"")&amp;IF(AH424&lt;&gt;"",","&amp;AH424,"")&amp;IF(AM424&lt;&gt;"",","&amp;AM424,"")&amp;IF(AR424&lt;&gt;"",","&amp;AR424,"")&amp;IF(AW424&lt;&gt;"",","&amp;AW424,"")&amp;"}"
     &amp;IF(OR(W424&lt;&gt;"",AC424&lt;&gt;"",AI424&lt;&gt;"",AN424&lt;&gt;"",AS424&lt;&gt;"",AX424&lt;&gt;"",X424&lt;&gt;"",AD424&lt;&gt;"",AJ424&lt;&gt;"",AO424&lt;&gt;"",AT424&lt;&gt;"",AY424&lt;&gt;""),", dropMechanicDropLocationNames={"
        &amp; IF(OR(W424&lt;&gt;"",AC424&lt;&gt;"",AI424&lt;&gt;"",AN424&lt;&gt;"",AS424&lt;&gt;"",AX424&lt;&gt;""),"['en']={"&amp;IF(W424&lt;&gt;"","'"&amp;W424&amp;"',","'',")&amp;IF(AC424&lt;&gt;"","'"&amp;AC424&amp;"',","'',")&amp;IF(AI424&lt;&gt;"","'"&amp;AI424&amp;"',","'',")&amp;IF(AN424&lt;&gt;"","'"&amp;AN424&amp;"',","'',")&amp;IF(AS424&lt;&gt;"","'"&amp;AS424&amp;"',","'',")&amp;IF(AX424&lt;&gt;"","'"&amp;AX424&amp;"',","'',")&amp;"},","")
        &amp; IF(OR(X424&lt;&gt;"",AD424&lt;&gt;"",AJ424&lt;&gt;"",AO424&lt;&gt;"",AT424&lt;&gt;"",AY424&lt;&gt;""),"['de']={"&amp;IF(X424&lt;&gt;"","'"&amp;X424&amp;"',","'',")&amp;IF(AD424&lt;&gt;"","'"&amp;AD424&amp;"',","'',")&amp;IF(AJ424&lt;&gt;"","'"&amp;AJ424&amp;"',","'',")&amp;IF(AO424&lt;&gt;"","'"&amp;AO424&amp;"',","'',")&amp;IF(AT424&lt;&gt;"","'"&amp;AT424&amp;"',","'',")&amp;IF(AY424&lt;&gt;"","'"&amp;AY424&amp;"',","'',")&amp;"},","")
     &amp; "}",""),"")),""),"")</f>
        <v/>
      </c>
      <c r="BG424" s="21" t="str">
        <f>IF(A424&lt;&gt;"",IF(F424&lt;&gt;"Not in the game (anymore)",
IF(OR(BA424&lt;&gt;"",BB424&lt;&gt;""),", addTooltip={" &amp; IF(BA424&lt;&gt;"","['en']='"&amp; BA424 &amp; "',","")  &amp; IF(AND(BA424&lt;&gt;"",BA424&lt;&gt;BB424), IF(BB424&lt;&gt;"","['de']='"&amp; BB424 &amp; "',",""),"") &amp; "},","")
&amp; "},"
&amp; IF(C424&lt;&gt;"",CONCATENATE(" --",C424," / ",B424,"   [",IF(R424&lt;&gt;"",R424,""),IF(AA424&lt;&gt;"",", "&amp;AA424,""),IF(AG424&lt;&gt;"",", "&amp;AG424,""),IF(AL424&lt;&gt;"",", "&amp;AL424,""),IF(AQ424&lt;&gt;"",", "&amp;AQ424,""),IF(AV424&lt;&gt;"",", "&amp;AV424,""),"]")),""),"")</f>
        <v/>
      </c>
    </row>
    <row r="425" spans="1:59" x14ac:dyDescent="0.25">
      <c r="A425" s="5">
        <v>485</v>
      </c>
      <c r="B425" t="s">
        <v>1736</v>
      </c>
      <c r="C425" t="s">
        <v>1736</v>
      </c>
      <c r="D425" s="3">
        <f>A425</f>
        <v>485</v>
      </c>
      <c r="E425" s="59" t="s">
        <v>1797</v>
      </c>
      <c r="F425" s="30" t="s">
        <v>1464</v>
      </c>
      <c r="G425" s="8" t="s">
        <v>1482</v>
      </c>
      <c r="I425" t="s">
        <v>91</v>
      </c>
      <c r="J425" t="s">
        <v>91</v>
      </c>
      <c r="K425">
        <v>-1</v>
      </c>
      <c r="L425">
        <v>-1</v>
      </c>
      <c r="M425">
        <v>-1</v>
      </c>
      <c r="Q425" s="3" t="str">
        <f>IF(AND(G425&lt;&gt;"LIBSETS_SETTYPE_BATTLEGROUND",G425&lt;&gt;"LIBSETS_SETTYPE_SPECIAL"), IF(R425&lt;&gt;"",VLOOKUP(R425,'ESO zone constants'!$D$3:$H$10001,5,FALSE),""),"")</f>
        <v/>
      </c>
      <c r="R425" t="str">
        <f>IF(AND(O425&lt;&gt;"",NOT(ISERROR(O425))),O425,
IF(AND(P425&lt;&gt;"",ISNUMBER(P425),P425&gt;0,NOT(ISNA(P425))),VLOOKUP(P425,'ESO zone constants'!$A$3:$D$9999,4,FALSE),
IF(AND(K425&lt;&gt;"",K425&gt;0,NOT(ISERROR(K425))),VLOOKUP(K425,'ESO dumped WayshrineInfo'!$K$3:$N$9994,4,FALSE),"")))</f>
        <v/>
      </c>
      <c r="T425" s="19" t="str">
        <f>IF(AND(S425&lt;&gt;"",NOT(ISERROR(S425))),S425,IF(Q425&lt;&gt;"",IF(NOT(ISERROR(VLOOKUP(Q425,'ESO Dungeon constants'!$D$3:$H$9999,5,FALSE))),VLOOKUP(Q425,'ESO Dungeon constants'!$D$3:$I$9999,6,FALSE),VLOOKUP(Q425,'ESO zone constants'!$H$3:$K$9987,4,FALSE)),""))</f>
        <v/>
      </c>
      <c r="U425" s="3" t="str">
        <f>IF(T425&lt;&gt;"",VLOOKUP(T425,'LibSets constants'!$B$4:$C$1003,2,FALSE),"")</f>
        <v/>
      </c>
      <c r="V425" s="33" t="s">
        <v>1806</v>
      </c>
      <c r="Y425" s="65"/>
      <c r="Z425" s="3" t="str">
        <f>IF(AND(G425&lt;&gt;"LIBSETS_SETTYPE_BATTLEGROUND",G425&lt;&gt;"LIBSETS_SETTYPE_SPECIAL"),
IF(AND(Y425&lt;&gt;"",ISNUMBER(Y425),NOT(ISNA(Y425))),Y425,
   IF(AND(L425&lt;&gt;"",ISNUMBER(L425),L425&gt;0,NOT(ISNA(L425))),VLOOKUP(L425,'ESO dumped WayshrineInfo'!$K$3:$L$9994,2,FALSE),"")
),"")</f>
        <v/>
      </c>
      <c r="AA425" t="str">
        <f>IF(AND(Z425&lt;&gt;"",ISNUMBER(Z425),NOT(ISNA(Z425))),VLOOKUP(Z425,'ESO zone constants'!$A$3:$D$9999,4,FALSE),"")</f>
        <v/>
      </c>
      <c r="AC425" s="43" t="str">
        <f>IF(AB425&lt;&gt;"",IF(AB425&lt;&gt;"LIBSETS_DROP_MECHANIC_MONSTER_NAME",VLOOKUP(AB425,'LibSets constants'!$I$4:$L$1003,3,FALSE),""),"")</f>
        <v/>
      </c>
      <c r="AD425" s="43" t="str">
        <f>IF(AB425&lt;&gt;"",IF(AB425&lt;&gt;"LIBSETS_DROP_MECHANIC_MONSTER_NAME",VLOOKUP(AB425,'LibSets constants'!$I$4:$L$1003,4,FALSE),""),"")</f>
        <v/>
      </c>
      <c r="AE425" s="43"/>
      <c r="AF425" s="3" t="str">
        <f>IF(AND(G425&lt;&gt;"LIBSETS_SETTYPE_BATTLEGROUND",G425&lt;&gt;"LIBSETS_SETTYPE_SPECIAL"),
IF(AND(AE425&lt;&gt;"",ISNUMBER(AE425),NOT(ISNA(AE425))),AE425,
   IF(AND(M425&lt;&gt;"",ISNUMBER(M425),M425&gt;0,NOT(ISNA(M425))),VLOOKUP(M425,'ESO dumped WayshrineInfo'!$K$3:$L$9994,2,FALSE),"")
),"")</f>
        <v/>
      </c>
      <c r="AG425" t="str">
        <f>IF(AND(AF425&lt;&gt;"",ISNUMBER(AF425),NOT(ISNA(AF425))),VLOOKUP(AF425,'ESO zone constants'!$A$3:$D$9999,4,FALSE),"")</f>
        <v/>
      </c>
      <c r="AH425" s="44"/>
      <c r="AI425" s="43"/>
      <c r="AJ425" s="43"/>
      <c r="AK425" s="3" t="str">
        <f>IF(AND(G425&lt;&gt;"LIBSETS_SETTYPE_BATTLEGROUND",G425&lt;&gt;"LIBSETS_SETTYPE_SPECIAL"),IF(AL425&lt;&gt;"",VLOOKUP(AL425,'ESO zone constants'!$D$3:$H$4953,5,FALSE),""),"")</f>
        <v/>
      </c>
      <c r="AM425" s="44"/>
      <c r="AN425" s="43"/>
      <c r="AO425" s="43"/>
      <c r="AP425" s="3" t="str">
        <f>IF(AND(G425&lt;&gt;"LIBSETS_SETTYPE_BATTLEGROUND",G425&lt;&gt;"LIBSETS_SETTYPE_SPECIAL"),IF(AQ425&lt;&gt;"",VLOOKUP(AQ425,'ESO zone constants'!$D$3:$H$4953,5,FALSE),""),"")</f>
        <v/>
      </c>
      <c r="AR425" s="44"/>
      <c r="AS425" s="43"/>
      <c r="AT425" s="43"/>
      <c r="AU425" s="3" t="str">
        <f>IF(AND(G425&lt;&gt;"LIBSETS_SETTYPE_BATTLEGROUND",G425&lt;&gt;"LIBSETS_SETTYPE_SPECIAL"),IF(AV425&lt;&gt;"",VLOOKUP(AV425,'ESO zone constants'!$D$3:$H$4953,5,FALSE),""),"")</f>
        <v/>
      </c>
      <c r="AW425" s="44"/>
      <c r="AX425" s="43"/>
      <c r="AY425" s="43"/>
      <c r="AZ425" s="83" t="s">
        <v>2667</v>
      </c>
      <c r="BA425" s="83"/>
      <c r="BB425" s="83"/>
      <c r="BC425" s="21" t="str">
        <f>IF(A425="???","--","")&amp;IF(F425&lt;&gt;"Not in the game (anymore)",IF(A425&lt;&gt;"",CONCATENATE("[",A425,"] = {wayshrines={")&amp;IF(K425&lt;&gt;"",CONCATENATE(K425,","),"")&amp;IF(L425&lt;&gt;"",CONCATENATE(L425,","),"")&amp;IF(M425&lt;&gt;"",CONCATENATE(M425,","),"")&amp;CONCATENATE("}")&amp;IF(VALUE(N425)&gt;0,CONCATENATE(", traitsNeeded=",N425),"")&amp;CONCATENATE(", dlcId=",IF(T425&lt;&gt;"",T425,"DLC_BASE_GAME")),""),"")</f>
        <v/>
      </c>
      <c r="BD425" s="21" t="str">
        <f>IF(F425&lt;&gt;"Not in the game (anymore)",IF(A425&lt;&gt;"",IF(Q425&lt;&gt;"",CONCATENATE(", zoneIds={",Q425),"")&amp;IF(Z425&lt;&gt;"",CONCATENATE(",",Z425),"")&amp;IF(AF425&lt;&gt;"",CONCATENATE(",",AF425),"")&amp;IF(AK425&lt;&gt;"",CONCATENATE(",",AK425),"")&amp;IF(AP425&lt;&gt;"",CONCATENATE(",",AP425),"")&amp;IF(AU425&lt;&gt;"",CONCATENATE(",",AU425),"")&amp;IF(Q425&lt;&gt;"",CONCATENATE("}",""),"")&amp;IF(OR(I425="true",I425="false",I425&lt;&gt;""), CONCATENATE(", veteran=", I425), ""),""),"")</f>
        <v/>
      </c>
      <c r="BE425" s="21" t="str">
        <f>IF(A425&lt;&gt;"",IF(F425&lt;&gt;"Not in the game (anymore)",IF(A425&lt;&gt;"",", setType="&amp;G425,"")&amp;IF(J425="true",", multiTrialSet=true",""),"")
&amp; IF(AND(H425&lt;&gt;"",ISNUMBER(H425)),", undauntedChestId=" &amp; H425,""),"")</f>
        <v/>
      </c>
      <c r="BF425" s="21" t="str">
        <f>IF(A425&lt;&gt;"",IF(F425&lt;&gt;"Not in the game (anymore)",IF(AZ425&lt;&gt;"",", isProcSetAllowedInPvP="&amp; AZ425,"")
&amp; IF(F425&lt;&gt;"Not in the game (anymore)",
  IF(V425&lt;&gt;"",", dropMechanic={"&amp;V425&amp;IF(AB425&lt;&gt;"",","&amp;AB425,"")&amp;IF(AH425&lt;&gt;"",","&amp;AH425,"")&amp;IF(AM425&lt;&gt;"",","&amp;AM425,"")&amp;IF(AR425&lt;&gt;"",","&amp;AR425,"")&amp;IF(AW425&lt;&gt;"",","&amp;AW425,"")&amp;"}"
     &amp;IF(OR(W425&lt;&gt;"",AC425&lt;&gt;"",AI425&lt;&gt;"",AN425&lt;&gt;"",AS425&lt;&gt;"",AX425&lt;&gt;"",X425&lt;&gt;"",AD425&lt;&gt;"",AJ425&lt;&gt;"",AO425&lt;&gt;"",AT425&lt;&gt;"",AY425&lt;&gt;""),", dropMechanicDropLocationNames={"
        &amp; IF(OR(W425&lt;&gt;"",AC425&lt;&gt;"",AI425&lt;&gt;"",AN425&lt;&gt;"",AS425&lt;&gt;"",AX425&lt;&gt;""),"['en']={"&amp;IF(W425&lt;&gt;"","'"&amp;W425&amp;"',","'',")&amp;IF(AC425&lt;&gt;"","'"&amp;AC425&amp;"',","'',")&amp;IF(AI425&lt;&gt;"","'"&amp;AI425&amp;"',","'',")&amp;IF(AN425&lt;&gt;"","'"&amp;AN425&amp;"',","'',")&amp;IF(AS425&lt;&gt;"","'"&amp;AS425&amp;"',","'',")&amp;IF(AX425&lt;&gt;"","'"&amp;AX425&amp;"',","'',")&amp;"},","")
        &amp; IF(OR(X425&lt;&gt;"",AD425&lt;&gt;"",AJ425&lt;&gt;"",AO425&lt;&gt;"",AT425&lt;&gt;"",AY425&lt;&gt;""),"['de']={"&amp;IF(X425&lt;&gt;"","'"&amp;X425&amp;"',","'',")&amp;IF(AD425&lt;&gt;"","'"&amp;AD425&amp;"',","'',")&amp;IF(AJ425&lt;&gt;"","'"&amp;AJ425&amp;"',","'',")&amp;IF(AO425&lt;&gt;"","'"&amp;AO425&amp;"',","'',")&amp;IF(AT425&lt;&gt;"","'"&amp;AT425&amp;"',","'',")&amp;IF(AY425&lt;&gt;"","'"&amp;AY425&amp;"',","'',")&amp;"},","")
     &amp; "}",""),"")),""),"")</f>
        <v/>
      </c>
      <c r="BG425" s="21" t="str">
        <f>IF(A425&lt;&gt;"",IF(F425&lt;&gt;"Not in the game (anymore)",
IF(OR(BA425&lt;&gt;"",BB425&lt;&gt;""),", addTooltip={" &amp; IF(BA425&lt;&gt;"","['en']='"&amp; BA425 &amp; "',","")  &amp; IF(AND(BA425&lt;&gt;"",BA425&lt;&gt;BB425), IF(BB425&lt;&gt;"","['de']='"&amp; BB425 &amp; "',",""),"") &amp; "},","")
&amp; "},"
&amp; IF(C425&lt;&gt;"",CONCATENATE(" --",C425," / ",B425,"   [",IF(R425&lt;&gt;"",R425,""),IF(AA425&lt;&gt;"",", "&amp;AA425,""),IF(AG425&lt;&gt;"",", "&amp;AG425,""),IF(AL425&lt;&gt;"",", "&amp;AL425,""),IF(AQ425&lt;&gt;"",", "&amp;AQ425,""),IF(AV425&lt;&gt;"",", "&amp;AV425,""),"]")),""),"")</f>
        <v/>
      </c>
    </row>
    <row r="426" spans="1:59" x14ac:dyDescent="0.25">
      <c r="A426" s="5">
        <v>486</v>
      </c>
      <c r="B426" t="s">
        <v>1737</v>
      </c>
      <c r="C426" t="s">
        <v>1737</v>
      </c>
      <c r="D426" s="3">
        <f>A426</f>
        <v>486</v>
      </c>
      <c r="E426" s="59" t="s">
        <v>1797</v>
      </c>
      <c r="F426" s="30" t="s">
        <v>1464</v>
      </c>
      <c r="G426" s="8" t="s">
        <v>1482</v>
      </c>
      <c r="I426" t="s">
        <v>91</v>
      </c>
      <c r="J426" t="s">
        <v>91</v>
      </c>
      <c r="K426">
        <v>-1</v>
      </c>
      <c r="L426">
        <v>-1</v>
      </c>
      <c r="M426">
        <v>-1</v>
      </c>
      <c r="Q426" s="3" t="str">
        <f>IF(AND(G426&lt;&gt;"LIBSETS_SETTYPE_BATTLEGROUND",G426&lt;&gt;"LIBSETS_SETTYPE_SPECIAL"), IF(R426&lt;&gt;"",VLOOKUP(R426,'ESO zone constants'!$D$3:$H$10001,5,FALSE),""),"")</f>
        <v/>
      </c>
      <c r="R426" t="str">
        <f>IF(AND(O426&lt;&gt;"",NOT(ISERROR(O426))),O426,
IF(AND(P426&lt;&gt;"",ISNUMBER(P426),P426&gt;0,NOT(ISNA(P426))),VLOOKUP(P426,'ESO zone constants'!$A$3:$D$9999,4,FALSE),
IF(AND(K426&lt;&gt;"",K426&gt;0,NOT(ISERROR(K426))),VLOOKUP(K426,'ESO dumped WayshrineInfo'!$K$3:$N$9994,4,FALSE),"")))</f>
        <v/>
      </c>
      <c r="T426" s="19" t="str">
        <f>IF(AND(S426&lt;&gt;"",NOT(ISERROR(S426))),S426,IF(Q426&lt;&gt;"",IF(NOT(ISERROR(VLOOKUP(Q426,'ESO Dungeon constants'!$D$3:$H$9999,5,FALSE))),VLOOKUP(Q426,'ESO Dungeon constants'!$D$3:$I$9999,6,FALSE),VLOOKUP(Q426,'ESO zone constants'!$H$3:$K$9987,4,FALSE)),""))</f>
        <v/>
      </c>
      <c r="U426" s="3" t="str">
        <f>IF(T426&lt;&gt;"",VLOOKUP(T426,'LibSets constants'!$B$4:$C$1003,2,FALSE),"")</f>
        <v/>
      </c>
      <c r="V426" s="33" t="s">
        <v>1806</v>
      </c>
      <c r="Y426" s="65"/>
      <c r="Z426" s="3" t="str">
        <f>IF(AND(G426&lt;&gt;"LIBSETS_SETTYPE_BATTLEGROUND",G426&lt;&gt;"LIBSETS_SETTYPE_SPECIAL"),
IF(AND(Y426&lt;&gt;"",ISNUMBER(Y426),NOT(ISNA(Y426))),Y426,
   IF(AND(L426&lt;&gt;"",ISNUMBER(L426),L426&gt;0,NOT(ISNA(L426))),VLOOKUP(L426,'ESO dumped WayshrineInfo'!$K$3:$L$9994,2,FALSE),"")
),"")</f>
        <v/>
      </c>
      <c r="AA426" t="str">
        <f>IF(AND(Z426&lt;&gt;"",ISNUMBER(Z426),NOT(ISNA(Z426))),VLOOKUP(Z426,'ESO zone constants'!$A$3:$D$9999,4,FALSE),"")</f>
        <v/>
      </c>
      <c r="AC426" s="43" t="str">
        <f>IF(AB426&lt;&gt;"",IF(AB426&lt;&gt;"LIBSETS_DROP_MECHANIC_MONSTER_NAME",VLOOKUP(AB426,'LibSets constants'!$I$4:$L$1003,3,FALSE),""),"")</f>
        <v/>
      </c>
      <c r="AD426" s="43" t="str">
        <f>IF(AB426&lt;&gt;"",IF(AB426&lt;&gt;"LIBSETS_DROP_MECHANIC_MONSTER_NAME",VLOOKUP(AB426,'LibSets constants'!$I$4:$L$1003,4,FALSE),""),"")</f>
        <v/>
      </c>
      <c r="AE426" s="43"/>
      <c r="AF426" s="3" t="str">
        <f>IF(AND(G426&lt;&gt;"LIBSETS_SETTYPE_BATTLEGROUND",G426&lt;&gt;"LIBSETS_SETTYPE_SPECIAL"),
IF(AND(AE426&lt;&gt;"",ISNUMBER(AE426),NOT(ISNA(AE426))),AE426,
   IF(AND(M426&lt;&gt;"",ISNUMBER(M426),M426&gt;0,NOT(ISNA(M426))),VLOOKUP(M426,'ESO dumped WayshrineInfo'!$K$3:$L$9994,2,FALSE),"")
),"")</f>
        <v/>
      </c>
      <c r="AG426" t="str">
        <f>IF(AND(AF426&lt;&gt;"",ISNUMBER(AF426),NOT(ISNA(AF426))),VLOOKUP(AF426,'ESO zone constants'!$A$3:$D$9999,4,FALSE),"")</f>
        <v/>
      </c>
      <c r="AH426" s="44"/>
      <c r="AI426" s="43"/>
      <c r="AJ426" s="43"/>
      <c r="AK426" s="3" t="str">
        <f>IF(AND(G426&lt;&gt;"LIBSETS_SETTYPE_BATTLEGROUND",G426&lt;&gt;"LIBSETS_SETTYPE_SPECIAL"),IF(AL426&lt;&gt;"",VLOOKUP(AL426,'ESO zone constants'!$D$3:$H$4953,5,FALSE),""),"")</f>
        <v/>
      </c>
      <c r="AM426" s="44"/>
      <c r="AN426" s="43"/>
      <c r="AO426" s="43"/>
      <c r="AP426" s="3" t="str">
        <f>IF(AND(G426&lt;&gt;"LIBSETS_SETTYPE_BATTLEGROUND",G426&lt;&gt;"LIBSETS_SETTYPE_SPECIAL"),IF(AQ426&lt;&gt;"",VLOOKUP(AQ426,'ESO zone constants'!$D$3:$H$4953,5,FALSE),""),"")</f>
        <v/>
      </c>
      <c r="AR426" s="44"/>
      <c r="AS426" s="43"/>
      <c r="AT426" s="43"/>
      <c r="AU426" s="3" t="str">
        <f>IF(AND(G426&lt;&gt;"LIBSETS_SETTYPE_BATTLEGROUND",G426&lt;&gt;"LIBSETS_SETTYPE_SPECIAL"),IF(AV426&lt;&gt;"",VLOOKUP(AV426,'ESO zone constants'!$D$3:$H$4953,5,FALSE),""),"")</f>
        <v/>
      </c>
      <c r="AW426" s="44"/>
      <c r="AX426" s="43"/>
      <c r="AY426" s="43"/>
      <c r="AZ426" s="83" t="s">
        <v>2667</v>
      </c>
      <c r="BA426" s="83"/>
      <c r="BB426" s="83"/>
      <c r="BC426" s="21" t="str">
        <f>IF(A426="???","--","")&amp;IF(F426&lt;&gt;"Not in the game (anymore)",IF(A426&lt;&gt;"",CONCATENATE("[",A426,"] = {wayshrines={")&amp;IF(K426&lt;&gt;"",CONCATENATE(K426,","),"")&amp;IF(L426&lt;&gt;"",CONCATENATE(L426,","),"")&amp;IF(M426&lt;&gt;"",CONCATENATE(M426,","),"")&amp;CONCATENATE("}")&amp;IF(VALUE(N426)&gt;0,CONCATENATE(", traitsNeeded=",N426),"")&amp;CONCATENATE(", dlcId=",IF(T426&lt;&gt;"",T426,"DLC_BASE_GAME")),""),"")</f>
        <v/>
      </c>
      <c r="BD426" s="21" t="str">
        <f>IF(F426&lt;&gt;"Not in the game (anymore)",IF(A426&lt;&gt;"",IF(Q426&lt;&gt;"",CONCATENATE(", zoneIds={",Q426),"")&amp;IF(Z426&lt;&gt;"",CONCATENATE(",",Z426),"")&amp;IF(AF426&lt;&gt;"",CONCATENATE(",",AF426),"")&amp;IF(AK426&lt;&gt;"",CONCATENATE(",",AK426),"")&amp;IF(AP426&lt;&gt;"",CONCATENATE(",",AP426),"")&amp;IF(AU426&lt;&gt;"",CONCATENATE(",",AU426),"")&amp;IF(Q426&lt;&gt;"",CONCATENATE("}",""),"")&amp;IF(OR(I426="true",I426="false",I426&lt;&gt;""), CONCATENATE(", veteran=", I426), ""),""),"")</f>
        <v/>
      </c>
      <c r="BE426" s="21" t="str">
        <f>IF(A426&lt;&gt;"",IF(F426&lt;&gt;"Not in the game (anymore)",IF(A426&lt;&gt;"",", setType="&amp;G426,"")&amp;IF(J426="true",", multiTrialSet=true",""),"")
&amp; IF(AND(H426&lt;&gt;"",ISNUMBER(H426)),", undauntedChestId=" &amp; H426,""),"")</f>
        <v/>
      </c>
      <c r="BF426" s="21" t="str">
        <f>IF(A426&lt;&gt;"",IF(F426&lt;&gt;"Not in the game (anymore)",IF(AZ426&lt;&gt;"",", isProcSetAllowedInPvP="&amp; AZ426,"")
&amp; IF(F426&lt;&gt;"Not in the game (anymore)",
  IF(V426&lt;&gt;"",", dropMechanic={"&amp;V426&amp;IF(AB426&lt;&gt;"",","&amp;AB426,"")&amp;IF(AH426&lt;&gt;"",","&amp;AH426,"")&amp;IF(AM426&lt;&gt;"",","&amp;AM426,"")&amp;IF(AR426&lt;&gt;"",","&amp;AR426,"")&amp;IF(AW426&lt;&gt;"",","&amp;AW426,"")&amp;"}"
     &amp;IF(OR(W426&lt;&gt;"",AC426&lt;&gt;"",AI426&lt;&gt;"",AN426&lt;&gt;"",AS426&lt;&gt;"",AX426&lt;&gt;"",X426&lt;&gt;"",AD426&lt;&gt;"",AJ426&lt;&gt;"",AO426&lt;&gt;"",AT426&lt;&gt;"",AY426&lt;&gt;""),", dropMechanicDropLocationNames={"
        &amp; IF(OR(W426&lt;&gt;"",AC426&lt;&gt;"",AI426&lt;&gt;"",AN426&lt;&gt;"",AS426&lt;&gt;"",AX426&lt;&gt;""),"['en']={"&amp;IF(W426&lt;&gt;"","'"&amp;W426&amp;"',","'',")&amp;IF(AC426&lt;&gt;"","'"&amp;AC426&amp;"',","'',")&amp;IF(AI426&lt;&gt;"","'"&amp;AI426&amp;"',","'',")&amp;IF(AN426&lt;&gt;"","'"&amp;AN426&amp;"',","'',")&amp;IF(AS426&lt;&gt;"","'"&amp;AS426&amp;"',","'',")&amp;IF(AX426&lt;&gt;"","'"&amp;AX426&amp;"',","'',")&amp;"},","")
        &amp; IF(OR(X426&lt;&gt;"",AD426&lt;&gt;"",AJ426&lt;&gt;"",AO426&lt;&gt;"",AT426&lt;&gt;"",AY426&lt;&gt;""),"['de']={"&amp;IF(X426&lt;&gt;"","'"&amp;X426&amp;"',","'',")&amp;IF(AD426&lt;&gt;"","'"&amp;AD426&amp;"',","'',")&amp;IF(AJ426&lt;&gt;"","'"&amp;AJ426&amp;"',","'',")&amp;IF(AO426&lt;&gt;"","'"&amp;AO426&amp;"',","'',")&amp;IF(AT426&lt;&gt;"","'"&amp;AT426&amp;"',","'',")&amp;IF(AY426&lt;&gt;"","'"&amp;AY426&amp;"',","'',")&amp;"},","")
     &amp; "}",""),"")),""),"")</f>
        <v/>
      </c>
      <c r="BG426" s="21" t="str">
        <f>IF(A426&lt;&gt;"",IF(F426&lt;&gt;"Not in the game (anymore)",
IF(OR(BA426&lt;&gt;"",BB426&lt;&gt;""),", addTooltip={" &amp; IF(BA426&lt;&gt;"","['en']='"&amp; BA426 &amp; "',","")  &amp; IF(AND(BA426&lt;&gt;"",BA426&lt;&gt;BB426), IF(BB426&lt;&gt;"","['de']='"&amp; BB426 &amp; "',",""),"") &amp; "},","")
&amp; "},"
&amp; IF(C426&lt;&gt;"",CONCATENATE(" --",C426," / ",B426,"   [",IF(R426&lt;&gt;"",R426,""),IF(AA426&lt;&gt;"",", "&amp;AA426,""),IF(AG426&lt;&gt;"",", "&amp;AG426,""),IF(AL426&lt;&gt;"",", "&amp;AL426,""),IF(AQ426&lt;&gt;"",", "&amp;AQ426,""),IF(AV426&lt;&gt;"",", "&amp;AV426,""),"]")),""),"")</f>
        <v/>
      </c>
    </row>
    <row r="427" spans="1:59" x14ac:dyDescent="0.25">
      <c r="A427" s="5">
        <v>487</v>
      </c>
      <c r="B427" t="s">
        <v>1738</v>
      </c>
      <c r="C427" t="s">
        <v>2649</v>
      </c>
      <c r="D427" s="3">
        <f>A427</f>
        <v>487</v>
      </c>
      <c r="G427" s="8" t="s">
        <v>1480</v>
      </c>
      <c r="I427" t="s">
        <v>91</v>
      </c>
      <c r="J427" t="s">
        <v>91</v>
      </c>
      <c r="K427">
        <v>418</v>
      </c>
      <c r="L427">
        <v>419</v>
      </c>
      <c r="M427">
        <v>421</v>
      </c>
      <c r="O427" s="65" t="s">
        <v>1694</v>
      </c>
      <c r="Q427" s="3">
        <f>IF(AND(G427&lt;&gt;"LIBSETS_SETTYPE_BATTLEGROUND",G427&lt;&gt;"LIBSETS_SETTYPE_SPECIAL"), IF(R427&lt;&gt;"",VLOOKUP(R427,'ESO zone constants'!$D$3:$H$10001,5,FALSE),""),"")</f>
        <v>1160</v>
      </c>
      <c r="R427" t="str">
        <f>IF(AND(O427&lt;&gt;"",NOT(ISERROR(O427))),O427,
IF(AND(P427&lt;&gt;"",ISNUMBER(P427),P427&gt;0,NOT(ISNA(P427))),VLOOKUP(P427,'ESO zone constants'!$A$3:$D$9999,4,FALSE),
IF(AND(K427&lt;&gt;"",K427&gt;0,NOT(ISERROR(K427))),VLOOKUP(K427,'ESO dumped WayshrineInfo'!$K$3:$N$9994,4,FALSE),"")))</f>
        <v>Western Skyrim</v>
      </c>
      <c r="T427" s="19" t="str">
        <f>IF(AND(S427&lt;&gt;"",NOT(ISERROR(S427))),S427,IF(Q427&lt;&gt;"",IF(NOT(ISERROR(VLOOKUP(Q427,'ESO Dungeon constants'!$D$3:$H$9999,5,FALSE))),VLOOKUP(Q427,'ESO Dungeon constants'!$D$3:$I$9999,6,FALSE),VLOOKUP(Q427,'ESO zone constants'!$H$3:$K$9987,4,FALSE)),""))</f>
        <v>DLC_GREYMOOR</v>
      </c>
      <c r="U427" s="3" t="str">
        <f>IF(T427&lt;&gt;"",VLOOKUP(T427,'LibSets constants'!$B$4:$C$1003,2,FALSE),"")</f>
        <v>Greymoor</v>
      </c>
      <c r="V427" s="33" t="s">
        <v>1560</v>
      </c>
      <c r="Y427" s="65"/>
      <c r="Z427" s="3">
        <f>IF(AND(G427&lt;&gt;"LIBSETS_SETTYPE_BATTLEGROUND",G427&lt;&gt;"LIBSETS_SETTYPE_SPECIAL"),
IF(AND(Y427&lt;&gt;"",ISNUMBER(Y427),NOT(ISNA(Y427))),Y427,
   IF(AND(L427&lt;&gt;"",ISNUMBER(L427),L427&gt;0,NOT(ISNA(L427))),VLOOKUP(L427,'ESO dumped WayshrineInfo'!$K$3:$L$9994,2,FALSE),"")
),"")</f>
        <v>1160</v>
      </c>
      <c r="AA427" t="str">
        <f>IF(AND(Z427&lt;&gt;"",ISNUMBER(Z427),NOT(ISNA(Z427))),VLOOKUP(Z427,'ESO zone constants'!$A$3:$D$9999,4,FALSE),"")</f>
        <v>Western Skyrim</v>
      </c>
      <c r="AB427" s="33" t="s">
        <v>1560</v>
      </c>
      <c r="AC427" s="43"/>
      <c r="AD427" s="43"/>
      <c r="AE427" s="43"/>
      <c r="AF427" s="3">
        <f>IF(AND(G427&lt;&gt;"LIBSETS_SETTYPE_BATTLEGROUND",G427&lt;&gt;"LIBSETS_SETTYPE_SPECIAL"),
IF(AND(AE427&lt;&gt;"",ISNUMBER(AE427),NOT(ISNA(AE427))),AE427,
   IF(AND(M427&lt;&gt;"",ISNUMBER(M427),M427&gt;0,NOT(ISNA(M427))),VLOOKUP(M427,'ESO dumped WayshrineInfo'!$K$3:$L$9994,2,FALSE),"")
),"")</f>
        <v>1160</v>
      </c>
      <c r="AG427" t="str">
        <f>IF(AND(AF427&lt;&gt;"",ISNUMBER(AF427),NOT(ISNA(AF427))),VLOOKUP(AF427,'ESO zone constants'!$A$3:$D$9999,4,FALSE),"")</f>
        <v>Western Skyrim</v>
      </c>
      <c r="AH427" s="44" t="s">
        <v>1562</v>
      </c>
      <c r="AI427" s="43"/>
      <c r="AJ427" s="43"/>
      <c r="AK427" s="3">
        <f>IF(AND(G427&lt;&gt;"LIBSETS_SETTYPE_BATTLEGROUND",G427&lt;&gt;"LIBSETS_SETTYPE_SPECIAL"),IF(AL427&lt;&gt;"",VLOOKUP(AL427,'ESO zone constants'!$D$3:$H$4953,5,FALSE),""),"")</f>
        <v>1160</v>
      </c>
      <c r="AL427" t="s">
        <v>1694</v>
      </c>
      <c r="AM427" s="44" t="s">
        <v>1563</v>
      </c>
      <c r="AN427" s="43"/>
      <c r="AO427" s="43"/>
      <c r="AP427" s="3" t="str">
        <f>IF(AND(G427&lt;&gt;"LIBSETS_SETTYPE_BATTLEGROUND",G427&lt;&gt;"LIBSETS_SETTYPE_SPECIAL"),IF(AQ427&lt;&gt;"",VLOOKUP(AQ427,'ESO zone constants'!$D$3:$H$4953,5,FALSE),""),"")</f>
        <v/>
      </c>
      <c r="AR427" s="44"/>
      <c r="AS427" s="43"/>
      <c r="AT427" s="43"/>
      <c r="AU427" s="3" t="str">
        <f>IF(AND(G427&lt;&gt;"LIBSETS_SETTYPE_BATTLEGROUND",G427&lt;&gt;"LIBSETS_SETTYPE_SPECIAL"),IF(AV427&lt;&gt;"",VLOOKUP(AV427,'ESO zone constants'!$D$3:$H$4953,5,FALSE),""),"")</f>
        <v/>
      </c>
      <c r="AW427" s="44"/>
      <c r="AX427" s="43"/>
      <c r="AY427" s="43"/>
      <c r="AZ427" s="83" t="s">
        <v>2667</v>
      </c>
      <c r="BA427" s="83"/>
      <c r="BB427" s="83"/>
      <c r="BC427" s="21" t="str">
        <f>IF(A427="???","--","")&amp;IF(F427&lt;&gt;"Not in the game (anymore)",IF(A427&lt;&gt;"",CONCATENATE("[",A427,"] = {wayshrines={")&amp;IF(K427&lt;&gt;"",CONCATENATE(K427,","),"")&amp;IF(L427&lt;&gt;"",CONCATENATE(L427,","),"")&amp;IF(M427&lt;&gt;"",CONCATENATE(M427,","),"")&amp;CONCATENATE("}")&amp;IF(VALUE(N427)&gt;0,CONCATENATE(", traitsNeeded=",N427),"")&amp;CONCATENATE(", dlcId=",IF(T427&lt;&gt;"",T427,"DLC_BASE_GAME")),""),"")</f>
        <v>[487] = {wayshrines={418,419,421,}, dlcId=DLC_GREYMOOR</v>
      </c>
      <c r="BD427" s="21" t="str">
        <f>IF(F427&lt;&gt;"Not in the game (anymore)",IF(A427&lt;&gt;"",IF(Q427&lt;&gt;"",CONCATENATE(", zoneIds={",Q427),"")&amp;IF(Z427&lt;&gt;"",CONCATENATE(",",Z427),"")&amp;IF(AF427&lt;&gt;"",CONCATENATE(",",AF427),"")&amp;IF(AK427&lt;&gt;"",CONCATENATE(",",AK427),"")&amp;IF(AP427&lt;&gt;"",CONCATENATE(",",AP427),"")&amp;IF(AU427&lt;&gt;"",CONCATENATE(",",AU427),"")&amp;IF(Q427&lt;&gt;"",CONCATENATE("}",""),"")&amp;IF(OR(I427="true",I427="false",I427&lt;&gt;""), CONCATENATE(", veteran=", I427), ""),""),"")</f>
        <v>, zoneIds={1160,1160,1160,1160}, veteran=false</v>
      </c>
      <c r="BE427" s="21" t="str">
        <f>IF(A427&lt;&gt;"",IF(F427&lt;&gt;"Not in the game (anymore)",IF(A427&lt;&gt;"",", setType="&amp;G427,"")&amp;IF(J427="true",", multiTrialSet=true",""),"")
&amp; IF(AND(H427&lt;&gt;"",ISNUMBER(H427)),", undauntedChestId=" &amp; H427,""),"")</f>
        <v>, setType=LIBSETS_SETTYPE_OVERLAND</v>
      </c>
      <c r="BF427" s="21" t="str">
        <f>IF(A427&lt;&gt;"",IF(F427&lt;&gt;"Not in the game (anymore)",IF(AZ427&lt;&gt;"",", isProcSetAllowedInPvP="&amp; AZ427,"")
&amp; IF(F427&lt;&gt;"Not in the game (anymore)",
  IF(V427&lt;&gt;"",", dropMechanic={"&amp;V427&amp;IF(AB427&lt;&gt;"",","&amp;AB427,"")&amp;IF(AH427&lt;&gt;"",","&amp;AH427,"")&amp;IF(AM427&lt;&gt;"",","&amp;AM427,"")&amp;IF(AR427&lt;&gt;"",","&amp;AR427,"")&amp;IF(AW427&lt;&gt;"",","&amp;AW427,"")&amp;"}"
     &amp;IF(OR(W427&lt;&gt;"",AC427&lt;&gt;"",AI427&lt;&gt;"",AN427&lt;&gt;"",AS427&lt;&gt;"",AX427&lt;&gt;"",X427&lt;&gt;"",AD427&lt;&gt;"",AJ427&lt;&gt;"",AO427&lt;&gt;"",AT427&lt;&gt;"",AY427&lt;&gt;""),", dropMechanicDropLocationNames={"
        &amp; IF(OR(W427&lt;&gt;"",AC427&lt;&gt;"",AI427&lt;&gt;"",AN427&lt;&gt;"",AS427&lt;&gt;"",AX427&lt;&gt;""),"['en']={"&amp;IF(W427&lt;&gt;"","'"&amp;W427&amp;"',","'',")&amp;IF(AC427&lt;&gt;"","'"&amp;AC427&amp;"',","'',")&amp;IF(AI427&lt;&gt;"","'"&amp;AI427&amp;"',","'',")&amp;IF(AN427&lt;&gt;"","'"&amp;AN427&amp;"',","'',")&amp;IF(AS427&lt;&gt;"","'"&amp;AS427&amp;"',","'',")&amp;IF(AX427&lt;&gt;"","'"&amp;AX427&amp;"',","'',")&amp;"},","")
        &amp; IF(OR(X427&lt;&gt;"",AD427&lt;&gt;"",AJ427&lt;&gt;"",AO427&lt;&gt;"",AT427&lt;&gt;"",AY427&lt;&gt;""),"['de']={"&amp;IF(X427&lt;&gt;"","'"&amp;X427&amp;"',","'',")&amp;IF(AD427&lt;&gt;"","'"&amp;AD427&amp;"',","'',")&amp;IF(AJ427&lt;&gt;"","'"&amp;AJ427&amp;"',","'',")&amp;IF(AO427&lt;&gt;"","'"&amp;AO427&amp;"',","'',")&amp;IF(AT427&lt;&gt;"","'"&amp;AT427&amp;"',","'',")&amp;IF(AY427&lt;&gt;"","'"&amp;AY427&amp;"',","'',")&amp;"},","")
     &amp; "}",""),"")),""),"")</f>
        <v>, dropMechanic={LIBSETS_DROP_MECHANIC_OVERLAND_BOSS_DELVE,LIBSETS_DROP_MECHANIC_OVERLAND_BOSS_DELVE,LIBSETS_DROP_MECHANIC_OVERLAND_BOSS_PUBLIC_DUNGEON,LIBSETS_DROP_MECHANIC_OVERLAND_CHEST}</v>
      </c>
      <c r="BG427" s="21" t="str">
        <f>IF(A427&lt;&gt;"",IF(F427&lt;&gt;"Not in the game (anymore)",
IF(OR(BA427&lt;&gt;"",BB427&lt;&gt;""),", addTooltip={" &amp; IF(BA427&lt;&gt;"","['en']='"&amp; BA427 &amp; "',","")  &amp; IF(AND(BA427&lt;&gt;"",BA427&lt;&gt;BB427), IF(BB427&lt;&gt;"","['de']='"&amp; BB427 &amp; "',",""),"") &amp; "},","")
&amp; "},"
&amp; IF(C427&lt;&gt;"",CONCATENATE(" --",C427," / ",B427,"   [",IF(R427&lt;&gt;"",R427,""),IF(AA427&lt;&gt;"",", "&amp;AA427,""),IF(AG427&lt;&gt;"",", "&amp;AG427,""),IF(AL427&lt;&gt;"",", "&amp;AL427,""),IF(AQ427&lt;&gt;"",", "&amp;AQ427,""),IF(AV427&lt;&gt;"",", "&amp;AV427,""),"]")),""),"")</f>
        <v>}, --Winter\'s Respite / Winterruhe   [Western Skyrim, Western Skyrim, Western Skyrim, Western Skyrim]</v>
      </c>
    </row>
    <row r="428" spans="1:59" x14ac:dyDescent="0.25">
      <c r="A428" s="5">
        <v>488</v>
      </c>
      <c r="B428" t="s">
        <v>1739</v>
      </c>
      <c r="C428" t="s">
        <v>1740</v>
      </c>
      <c r="D428" s="3">
        <f>A428</f>
        <v>488</v>
      </c>
      <c r="G428" s="8" t="s">
        <v>1480</v>
      </c>
      <c r="I428" t="s">
        <v>91</v>
      </c>
      <c r="J428" t="s">
        <v>91</v>
      </c>
      <c r="K428">
        <v>418</v>
      </c>
      <c r="L428">
        <v>419</v>
      </c>
      <c r="M428">
        <v>421</v>
      </c>
      <c r="O428" s="65" t="s">
        <v>1694</v>
      </c>
      <c r="Q428" s="3">
        <f>IF(AND(G428&lt;&gt;"LIBSETS_SETTYPE_BATTLEGROUND",G428&lt;&gt;"LIBSETS_SETTYPE_SPECIAL"), IF(R428&lt;&gt;"",VLOOKUP(R428,'ESO zone constants'!$D$3:$H$10001,5,FALSE),""),"")</f>
        <v>1160</v>
      </c>
      <c r="R428" t="str">
        <f>IF(AND(O428&lt;&gt;"",NOT(ISERROR(O428))),O428,
IF(AND(P428&lt;&gt;"",ISNUMBER(P428),P428&gt;0,NOT(ISNA(P428))),VLOOKUP(P428,'ESO zone constants'!$A$3:$D$9999,4,FALSE),
IF(AND(K428&lt;&gt;"",K428&gt;0,NOT(ISERROR(K428))),VLOOKUP(K428,'ESO dumped WayshrineInfo'!$K$3:$N$9994,4,FALSE),"")))</f>
        <v>Western Skyrim</v>
      </c>
      <c r="T428" s="19" t="str">
        <f>IF(AND(S428&lt;&gt;"",NOT(ISERROR(S428))),S428,IF(Q428&lt;&gt;"",IF(NOT(ISERROR(VLOOKUP(Q428,'ESO Dungeon constants'!$D$3:$H$9999,5,FALSE))),VLOOKUP(Q428,'ESO Dungeon constants'!$D$3:$I$9999,6,FALSE),VLOOKUP(Q428,'ESO zone constants'!$H$3:$K$9987,4,FALSE)),""))</f>
        <v>DLC_GREYMOOR</v>
      </c>
      <c r="U428" s="3" t="str">
        <f>IF(T428&lt;&gt;"",VLOOKUP(T428,'LibSets constants'!$B$4:$C$1003,2,FALSE),"")</f>
        <v>Greymoor</v>
      </c>
      <c r="V428" s="33" t="s">
        <v>1560</v>
      </c>
      <c r="Y428" s="65"/>
      <c r="Z428" s="3">
        <f>IF(AND(G428&lt;&gt;"LIBSETS_SETTYPE_BATTLEGROUND",G428&lt;&gt;"LIBSETS_SETTYPE_SPECIAL"),
IF(AND(Y428&lt;&gt;"",ISNUMBER(Y428),NOT(ISNA(Y428))),Y428,
   IF(AND(L428&lt;&gt;"",ISNUMBER(L428),L428&gt;0,NOT(ISNA(L428))),VLOOKUP(L428,'ESO dumped WayshrineInfo'!$K$3:$L$9994,2,FALSE),"")
),"")</f>
        <v>1160</v>
      </c>
      <c r="AA428" t="str">
        <f>IF(AND(Z428&lt;&gt;"",ISNUMBER(Z428),NOT(ISNA(Z428))),VLOOKUP(Z428,'ESO zone constants'!$A$3:$D$9999,4,FALSE),"")</f>
        <v>Western Skyrim</v>
      </c>
      <c r="AB428" s="33" t="s">
        <v>1560</v>
      </c>
      <c r="AC428" s="43"/>
      <c r="AD428" s="43"/>
      <c r="AE428" s="43"/>
      <c r="AF428" s="3">
        <f>IF(AND(G428&lt;&gt;"LIBSETS_SETTYPE_BATTLEGROUND",G428&lt;&gt;"LIBSETS_SETTYPE_SPECIAL"),
IF(AND(AE428&lt;&gt;"",ISNUMBER(AE428),NOT(ISNA(AE428))),AE428,
   IF(AND(M428&lt;&gt;"",ISNUMBER(M428),M428&gt;0,NOT(ISNA(M428))),VLOOKUP(M428,'ESO dumped WayshrineInfo'!$K$3:$L$9994,2,FALSE),"")
),"")</f>
        <v>1160</v>
      </c>
      <c r="AG428" t="str">
        <f>IF(AND(AF428&lt;&gt;"",ISNUMBER(AF428),NOT(ISNA(AF428))),VLOOKUP(AF428,'ESO zone constants'!$A$3:$D$9999,4,FALSE),"")</f>
        <v>Western Skyrim</v>
      </c>
      <c r="AH428" s="44" t="s">
        <v>1562</v>
      </c>
      <c r="AI428" s="43"/>
      <c r="AJ428" s="43"/>
      <c r="AK428" s="3">
        <f>IF(AND(G428&lt;&gt;"LIBSETS_SETTYPE_BATTLEGROUND",G428&lt;&gt;"LIBSETS_SETTYPE_SPECIAL"),IF(AL428&lt;&gt;"",VLOOKUP(AL428,'ESO zone constants'!$D$3:$H$4953,5,FALSE),""),"")</f>
        <v>1160</v>
      </c>
      <c r="AL428" t="s">
        <v>1694</v>
      </c>
      <c r="AM428" s="44" t="s">
        <v>1563</v>
      </c>
      <c r="AN428" s="43"/>
      <c r="AO428" s="43"/>
      <c r="AP428" s="3" t="str">
        <f>IF(AND(G428&lt;&gt;"LIBSETS_SETTYPE_BATTLEGROUND",G428&lt;&gt;"LIBSETS_SETTYPE_SPECIAL"),IF(AQ428&lt;&gt;"",VLOOKUP(AQ428,'ESO zone constants'!$D$3:$H$4953,5,FALSE),""),"")</f>
        <v/>
      </c>
      <c r="AR428" s="44"/>
      <c r="AS428" s="43"/>
      <c r="AT428" s="43"/>
      <c r="AU428" s="3" t="str">
        <f>IF(AND(G428&lt;&gt;"LIBSETS_SETTYPE_BATTLEGROUND",G428&lt;&gt;"LIBSETS_SETTYPE_SPECIAL"),IF(AV428&lt;&gt;"",VLOOKUP(AV428,'ESO zone constants'!$D$3:$H$4953,5,FALSE),""),"")</f>
        <v/>
      </c>
      <c r="AW428" s="44"/>
      <c r="AX428" s="43"/>
      <c r="AY428" s="43"/>
      <c r="AZ428" s="83" t="s">
        <v>2667</v>
      </c>
      <c r="BA428" s="83"/>
      <c r="BB428" s="83"/>
      <c r="BC428" s="21" t="str">
        <f>IF(A428="???","--","")&amp;IF(F428&lt;&gt;"Not in the game (anymore)",IF(A428&lt;&gt;"",CONCATENATE("[",A428,"] = {wayshrines={")&amp;IF(K428&lt;&gt;"",CONCATENATE(K428,","),"")&amp;IF(L428&lt;&gt;"",CONCATENATE(L428,","),"")&amp;IF(M428&lt;&gt;"",CONCATENATE(M428,","),"")&amp;CONCATENATE("}")&amp;IF(VALUE(N428)&gt;0,CONCATENATE(", traitsNeeded=",N428),"")&amp;CONCATENATE(", dlcId=",IF(T428&lt;&gt;"",T428,"DLC_BASE_GAME")),""),"")</f>
        <v>[488] = {wayshrines={418,419,421,}, dlcId=DLC_GREYMOOR</v>
      </c>
      <c r="BD428" s="21" t="str">
        <f>IF(F428&lt;&gt;"Not in the game (anymore)",IF(A428&lt;&gt;"",IF(Q428&lt;&gt;"",CONCATENATE(", zoneIds={",Q428),"")&amp;IF(Z428&lt;&gt;"",CONCATENATE(",",Z428),"")&amp;IF(AF428&lt;&gt;"",CONCATENATE(",",AF428),"")&amp;IF(AK428&lt;&gt;"",CONCATENATE(",",AK428),"")&amp;IF(AP428&lt;&gt;"",CONCATENATE(",",AP428),"")&amp;IF(AU428&lt;&gt;"",CONCATENATE(",",AU428),"")&amp;IF(Q428&lt;&gt;"",CONCATENATE("}",""),"")&amp;IF(OR(I428="true",I428="false",I428&lt;&gt;""), CONCATENATE(", veteran=", I428), ""),""),"")</f>
        <v>, zoneIds={1160,1160,1160,1160}, veteran=false</v>
      </c>
      <c r="BE428" s="21" t="str">
        <f>IF(A428&lt;&gt;"",IF(F428&lt;&gt;"Not in the game (anymore)",IF(A428&lt;&gt;"",", setType="&amp;G428,"")&amp;IF(J428="true",", multiTrialSet=true",""),"")
&amp; IF(AND(H428&lt;&gt;"",ISNUMBER(H428)),", undauntedChestId=" &amp; H428,""),"")</f>
        <v>, setType=LIBSETS_SETTYPE_OVERLAND</v>
      </c>
      <c r="BF428" s="21" t="str">
        <f>IF(A428&lt;&gt;"",IF(F428&lt;&gt;"Not in the game (anymore)",IF(AZ428&lt;&gt;"",", isProcSetAllowedInPvP="&amp; AZ428,"")
&amp; IF(F428&lt;&gt;"Not in the game (anymore)",
  IF(V428&lt;&gt;"",", dropMechanic={"&amp;V428&amp;IF(AB428&lt;&gt;"",","&amp;AB428,"")&amp;IF(AH428&lt;&gt;"",","&amp;AH428,"")&amp;IF(AM428&lt;&gt;"",","&amp;AM428,"")&amp;IF(AR428&lt;&gt;"",","&amp;AR428,"")&amp;IF(AW428&lt;&gt;"",","&amp;AW428,"")&amp;"}"
     &amp;IF(OR(W428&lt;&gt;"",AC428&lt;&gt;"",AI428&lt;&gt;"",AN428&lt;&gt;"",AS428&lt;&gt;"",AX428&lt;&gt;"",X428&lt;&gt;"",AD428&lt;&gt;"",AJ428&lt;&gt;"",AO428&lt;&gt;"",AT428&lt;&gt;"",AY428&lt;&gt;""),", dropMechanicDropLocationNames={"
        &amp; IF(OR(W428&lt;&gt;"",AC428&lt;&gt;"",AI428&lt;&gt;"",AN428&lt;&gt;"",AS428&lt;&gt;"",AX428&lt;&gt;""),"['en']={"&amp;IF(W428&lt;&gt;"","'"&amp;W428&amp;"',","'',")&amp;IF(AC428&lt;&gt;"","'"&amp;AC428&amp;"',","'',")&amp;IF(AI428&lt;&gt;"","'"&amp;AI428&amp;"',","'',")&amp;IF(AN428&lt;&gt;"","'"&amp;AN428&amp;"',","'',")&amp;IF(AS428&lt;&gt;"","'"&amp;AS428&amp;"',","'',")&amp;IF(AX428&lt;&gt;"","'"&amp;AX428&amp;"',","'',")&amp;"},","")
        &amp; IF(OR(X428&lt;&gt;"",AD428&lt;&gt;"",AJ428&lt;&gt;"",AO428&lt;&gt;"",AT428&lt;&gt;"",AY428&lt;&gt;""),"['de']={"&amp;IF(X428&lt;&gt;"","'"&amp;X428&amp;"',","'',")&amp;IF(AD428&lt;&gt;"","'"&amp;AD428&amp;"',","'',")&amp;IF(AJ428&lt;&gt;"","'"&amp;AJ428&amp;"',","'',")&amp;IF(AO428&lt;&gt;"","'"&amp;AO428&amp;"',","'',")&amp;IF(AT428&lt;&gt;"","'"&amp;AT428&amp;"',","'',")&amp;IF(AY428&lt;&gt;"","'"&amp;AY428&amp;"',","'',")&amp;"},","")
     &amp; "}",""),"")),""),"")</f>
        <v>, dropMechanic={LIBSETS_DROP_MECHANIC_OVERLAND_BOSS_DELVE,LIBSETS_DROP_MECHANIC_OVERLAND_BOSS_DELVE,LIBSETS_DROP_MECHANIC_OVERLAND_BOSS_PUBLIC_DUNGEON,LIBSETS_DROP_MECHANIC_OVERLAND_CHEST}</v>
      </c>
      <c r="BG428" s="21" t="str">
        <f>IF(A428&lt;&gt;"",IF(F428&lt;&gt;"Not in the game (anymore)",
IF(OR(BA428&lt;&gt;"",BB428&lt;&gt;""),", addTooltip={" &amp; IF(BA428&lt;&gt;"","['en']='"&amp; BA428 &amp; "',","")  &amp; IF(AND(BA428&lt;&gt;"",BA428&lt;&gt;BB428), IF(BB428&lt;&gt;"","['de']='"&amp; BB428 &amp; "',",""),"") &amp; "},","")
&amp; "},"
&amp; IF(C428&lt;&gt;"",CONCATENATE(" --",C428," / ",B428,"   [",IF(R428&lt;&gt;"",R428,""),IF(AA428&lt;&gt;"",", "&amp;AA428,""),IF(AG428&lt;&gt;"",", "&amp;AG428,""),IF(AL428&lt;&gt;"",", "&amp;AL428,""),IF(AQ428&lt;&gt;"",", "&amp;AQ428,""),IF(AV428&lt;&gt;"",", "&amp;AV428,""),"]")),""),"")</f>
        <v>}, --Venomous Smite / Giftschlag   [Western Skyrim, Western Skyrim, Western Skyrim, Western Skyrim]</v>
      </c>
    </row>
    <row r="429" spans="1:59" x14ac:dyDescent="0.25">
      <c r="A429" s="5">
        <v>489</v>
      </c>
      <c r="B429" t="s">
        <v>1741</v>
      </c>
      <c r="C429" t="s">
        <v>1742</v>
      </c>
      <c r="D429" s="3">
        <f>A429</f>
        <v>489</v>
      </c>
      <c r="G429" s="8" t="s">
        <v>1480</v>
      </c>
      <c r="I429" t="s">
        <v>91</v>
      </c>
      <c r="J429" t="s">
        <v>91</v>
      </c>
      <c r="K429">
        <v>418</v>
      </c>
      <c r="L429">
        <v>419</v>
      </c>
      <c r="M429">
        <v>421</v>
      </c>
      <c r="O429" s="65" t="s">
        <v>1694</v>
      </c>
      <c r="Q429" s="3">
        <f>IF(AND(G429&lt;&gt;"LIBSETS_SETTYPE_BATTLEGROUND",G429&lt;&gt;"LIBSETS_SETTYPE_SPECIAL"), IF(R429&lt;&gt;"",VLOOKUP(R429,'ESO zone constants'!$D$3:$H$10001,5,FALSE),""),"")</f>
        <v>1160</v>
      </c>
      <c r="R429" t="str">
        <f>IF(AND(O429&lt;&gt;"",NOT(ISERROR(O429))),O429,
IF(AND(P429&lt;&gt;"",ISNUMBER(P429),P429&gt;0,NOT(ISNA(P429))),VLOOKUP(P429,'ESO zone constants'!$A$3:$D$9999,4,FALSE),
IF(AND(K429&lt;&gt;"",K429&gt;0,NOT(ISERROR(K429))),VLOOKUP(K429,'ESO dumped WayshrineInfo'!$K$3:$N$9994,4,FALSE),"")))</f>
        <v>Western Skyrim</v>
      </c>
      <c r="T429" s="19" t="str">
        <f>IF(AND(S429&lt;&gt;"",NOT(ISERROR(S429))),S429,IF(Q429&lt;&gt;"",IF(NOT(ISERROR(VLOOKUP(Q429,'ESO Dungeon constants'!$D$3:$H$9999,5,FALSE))),VLOOKUP(Q429,'ESO Dungeon constants'!$D$3:$I$9999,6,FALSE),VLOOKUP(Q429,'ESO zone constants'!$H$3:$K$9987,4,FALSE)),""))</f>
        <v>DLC_GREYMOOR</v>
      </c>
      <c r="U429" s="3" t="str">
        <f>IF(T429&lt;&gt;"",VLOOKUP(T429,'LibSets constants'!$B$4:$C$1003,2,FALSE),"")</f>
        <v>Greymoor</v>
      </c>
      <c r="V429" s="33" t="s">
        <v>1560</v>
      </c>
      <c r="Y429" s="65"/>
      <c r="Z429" s="3">
        <f>IF(AND(G429&lt;&gt;"LIBSETS_SETTYPE_BATTLEGROUND",G429&lt;&gt;"LIBSETS_SETTYPE_SPECIAL"),
IF(AND(Y429&lt;&gt;"",ISNUMBER(Y429),NOT(ISNA(Y429))),Y429,
   IF(AND(L429&lt;&gt;"",ISNUMBER(L429),L429&gt;0,NOT(ISNA(L429))),VLOOKUP(L429,'ESO dumped WayshrineInfo'!$K$3:$L$9994,2,FALSE),"")
),"")</f>
        <v>1160</v>
      </c>
      <c r="AA429" t="str">
        <f>IF(AND(Z429&lt;&gt;"",ISNUMBER(Z429),NOT(ISNA(Z429))),VLOOKUP(Z429,'ESO zone constants'!$A$3:$D$9999,4,FALSE),"")</f>
        <v>Western Skyrim</v>
      </c>
      <c r="AB429" s="33" t="s">
        <v>1560</v>
      </c>
      <c r="AC429" s="43"/>
      <c r="AD429" s="43"/>
      <c r="AE429" s="43"/>
      <c r="AF429" s="3">
        <f>IF(AND(G429&lt;&gt;"LIBSETS_SETTYPE_BATTLEGROUND",G429&lt;&gt;"LIBSETS_SETTYPE_SPECIAL"),
IF(AND(AE429&lt;&gt;"",ISNUMBER(AE429),NOT(ISNA(AE429))),AE429,
   IF(AND(M429&lt;&gt;"",ISNUMBER(M429),M429&gt;0,NOT(ISNA(M429))),VLOOKUP(M429,'ESO dumped WayshrineInfo'!$K$3:$L$9994,2,FALSE),"")
),"")</f>
        <v>1160</v>
      </c>
      <c r="AG429" t="str">
        <f>IF(AND(AF429&lt;&gt;"",ISNUMBER(AF429),NOT(ISNA(AF429))),VLOOKUP(AF429,'ESO zone constants'!$A$3:$D$9999,4,FALSE),"")</f>
        <v>Western Skyrim</v>
      </c>
      <c r="AH429" s="44" t="s">
        <v>1562</v>
      </c>
      <c r="AI429" s="43"/>
      <c r="AJ429" s="43"/>
      <c r="AK429" s="3">
        <f>IF(AND(G429&lt;&gt;"LIBSETS_SETTYPE_BATTLEGROUND",G429&lt;&gt;"LIBSETS_SETTYPE_SPECIAL"),IF(AL429&lt;&gt;"",VLOOKUP(AL429,'ESO zone constants'!$D$3:$H$4953,5,FALSE),""),"")</f>
        <v>1160</v>
      </c>
      <c r="AL429" t="s">
        <v>1694</v>
      </c>
      <c r="AM429" s="44" t="s">
        <v>1563</v>
      </c>
      <c r="AN429" s="43"/>
      <c r="AO429" s="43"/>
      <c r="AP429" s="3" t="str">
        <f>IF(AND(G429&lt;&gt;"LIBSETS_SETTYPE_BATTLEGROUND",G429&lt;&gt;"LIBSETS_SETTYPE_SPECIAL"),IF(AQ429&lt;&gt;"",VLOOKUP(AQ429,'ESO zone constants'!$D$3:$H$4953,5,FALSE),""),"")</f>
        <v/>
      </c>
      <c r="AR429" s="44"/>
      <c r="AS429" s="43"/>
      <c r="AT429" s="43"/>
      <c r="AU429" s="3" t="str">
        <f>IF(AND(G429&lt;&gt;"LIBSETS_SETTYPE_BATTLEGROUND",G429&lt;&gt;"LIBSETS_SETTYPE_SPECIAL"),IF(AV429&lt;&gt;"",VLOOKUP(AV429,'ESO zone constants'!$D$3:$H$4953,5,FALSE),""),"")</f>
        <v/>
      </c>
      <c r="AW429" s="44"/>
      <c r="AX429" s="43"/>
      <c r="AY429" s="43"/>
      <c r="AZ429" s="83" t="s">
        <v>2667</v>
      </c>
      <c r="BA429" s="83"/>
      <c r="BB429" s="83"/>
      <c r="BC429" s="21" t="str">
        <f>IF(A429="???","--","")&amp;IF(F429&lt;&gt;"Not in the game (anymore)",IF(A429&lt;&gt;"",CONCATENATE("[",A429,"] = {wayshrines={")&amp;IF(K429&lt;&gt;"",CONCATENATE(K429,","),"")&amp;IF(L429&lt;&gt;"",CONCATENATE(L429,","),"")&amp;IF(M429&lt;&gt;"",CONCATENATE(M429,","),"")&amp;CONCATENATE("}")&amp;IF(VALUE(N429)&gt;0,CONCATENATE(", traitsNeeded=",N429),"")&amp;CONCATENATE(", dlcId=",IF(T429&lt;&gt;"",T429,"DLC_BASE_GAME")),""),"")</f>
        <v>[489] = {wayshrines={418,419,421,}, dlcId=DLC_GREYMOOR</v>
      </c>
      <c r="BD429" s="21" t="str">
        <f>IF(F429&lt;&gt;"Not in the game (anymore)",IF(A429&lt;&gt;"",IF(Q429&lt;&gt;"",CONCATENATE(", zoneIds={",Q429),"")&amp;IF(Z429&lt;&gt;"",CONCATENATE(",",Z429),"")&amp;IF(AF429&lt;&gt;"",CONCATENATE(",",AF429),"")&amp;IF(AK429&lt;&gt;"",CONCATENATE(",",AK429),"")&amp;IF(AP429&lt;&gt;"",CONCATENATE(",",AP429),"")&amp;IF(AU429&lt;&gt;"",CONCATENATE(",",AU429),"")&amp;IF(Q429&lt;&gt;"",CONCATENATE("}",""),"")&amp;IF(OR(I429="true",I429="false",I429&lt;&gt;""), CONCATENATE(", veteran=", I429), ""),""),"")</f>
        <v>, zoneIds={1160,1160,1160,1160}, veteran=false</v>
      </c>
      <c r="BE429" s="21" t="str">
        <f>IF(A429&lt;&gt;"",IF(F429&lt;&gt;"Not in the game (anymore)",IF(A429&lt;&gt;"",", setType="&amp;G429,"")&amp;IF(J429="true",", multiTrialSet=true",""),"")
&amp; IF(AND(H429&lt;&gt;"",ISNUMBER(H429)),", undauntedChestId=" &amp; H429,""),"")</f>
        <v>, setType=LIBSETS_SETTYPE_OVERLAND</v>
      </c>
      <c r="BF429" s="21" t="str">
        <f>IF(A429&lt;&gt;"",IF(F429&lt;&gt;"Not in the game (anymore)",IF(AZ429&lt;&gt;"",", isProcSetAllowedInPvP="&amp; AZ429,"")
&amp; IF(F429&lt;&gt;"Not in the game (anymore)",
  IF(V429&lt;&gt;"",", dropMechanic={"&amp;V429&amp;IF(AB429&lt;&gt;"",","&amp;AB429,"")&amp;IF(AH429&lt;&gt;"",","&amp;AH429,"")&amp;IF(AM429&lt;&gt;"",","&amp;AM429,"")&amp;IF(AR429&lt;&gt;"",","&amp;AR429,"")&amp;IF(AW429&lt;&gt;"",","&amp;AW429,"")&amp;"}"
     &amp;IF(OR(W429&lt;&gt;"",AC429&lt;&gt;"",AI429&lt;&gt;"",AN429&lt;&gt;"",AS429&lt;&gt;"",AX429&lt;&gt;"",X429&lt;&gt;"",AD429&lt;&gt;"",AJ429&lt;&gt;"",AO429&lt;&gt;"",AT429&lt;&gt;"",AY429&lt;&gt;""),", dropMechanicDropLocationNames={"
        &amp; IF(OR(W429&lt;&gt;"",AC429&lt;&gt;"",AI429&lt;&gt;"",AN429&lt;&gt;"",AS429&lt;&gt;"",AX429&lt;&gt;""),"['en']={"&amp;IF(W429&lt;&gt;"","'"&amp;W429&amp;"',","'',")&amp;IF(AC429&lt;&gt;"","'"&amp;AC429&amp;"',","'',")&amp;IF(AI429&lt;&gt;"","'"&amp;AI429&amp;"',","'',")&amp;IF(AN429&lt;&gt;"","'"&amp;AN429&amp;"',","'',")&amp;IF(AS429&lt;&gt;"","'"&amp;AS429&amp;"',","'',")&amp;IF(AX429&lt;&gt;"","'"&amp;AX429&amp;"',","'',")&amp;"},","")
        &amp; IF(OR(X429&lt;&gt;"",AD429&lt;&gt;"",AJ429&lt;&gt;"",AO429&lt;&gt;"",AT429&lt;&gt;"",AY429&lt;&gt;""),"['de']={"&amp;IF(X429&lt;&gt;"","'"&amp;X429&amp;"',","'',")&amp;IF(AD429&lt;&gt;"","'"&amp;AD429&amp;"',","'',")&amp;IF(AJ429&lt;&gt;"","'"&amp;AJ429&amp;"',","'',")&amp;IF(AO429&lt;&gt;"","'"&amp;AO429&amp;"',","'',")&amp;IF(AT429&lt;&gt;"","'"&amp;AT429&amp;"',","'',")&amp;IF(AY429&lt;&gt;"","'"&amp;AY429&amp;"',","'',")&amp;"},","")
     &amp; "}",""),"")),""),"")</f>
        <v>, dropMechanic={LIBSETS_DROP_MECHANIC_OVERLAND_BOSS_DELVE,LIBSETS_DROP_MECHANIC_OVERLAND_BOSS_DELVE,LIBSETS_DROP_MECHANIC_OVERLAND_BOSS_PUBLIC_DUNGEON,LIBSETS_DROP_MECHANIC_OVERLAND_CHEST}</v>
      </c>
      <c r="BG429" s="21" t="str">
        <f>IF(A429&lt;&gt;"",IF(F429&lt;&gt;"Not in the game (anymore)",
IF(OR(BA429&lt;&gt;"",BB429&lt;&gt;""),", addTooltip={" &amp; IF(BA429&lt;&gt;"","['en']='"&amp; BA429 &amp; "',","")  &amp; IF(AND(BA429&lt;&gt;"",BA429&lt;&gt;BB429), IF(BB429&lt;&gt;"","['de']='"&amp; BB429 &amp; "',",""),"") &amp; "},","")
&amp; "},"
&amp; IF(C429&lt;&gt;"",CONCATENATE(" --",C429," / ",B429,"   [",IF(R429&lt;&gt;"",R429,""),IF(AA429&lt;&gt;"",", "&amp;AA429,""),IF(AG429&lt;&gt;"",", "&amp;AG429,""),IF(AL429&lt;&gt;"",", "&amp;AL429,""),IF(AQ429&lt;&gt;"",", "&amp;AQ429,""),IF(AV429&lt;&gt;"",", "&amp;AV429,""),"]")),""),"")</f>
        <v>}, --Eternal Vigor / Ewiger Elan   [Western Skyrim, Western Skyrim, Western Skyrim, Western Skyrim]</v>
      </c>
    </row>
    <row r="430" spans="1:59" x14ac:dyDescent="0.25">
      <c r="A430" s="5">
        <v>490</v>
      </c>
      <c r="B430" t="s">
        <v>1743</v>
      </c>
      <c r="C430" t="s">
        <v>2650</v>
      </c>
      <c r="D430" s="3">
        <f>A430</f>
        <v>490</v>
      </c>
      <c r="G430" s="8" t="s">
        <v>1474</v>
      </c>
      <c r="I430" t="s">
        <v>91</v>
      </c>
      <c r="J430" t="s">
        <v>91</v>
      </c>
      <c r="K430">
        <v>418</v>
      </c>
      <c r="L430">
        <v>418</v>
      </c>
      <c r="M430">
        <v>418</v>
      </c>
      <c r="N430">
        <v>5</v>
      </c>
      <c r="Q430" s="3">
        <f>IF(AND(G430&lt;&gt;"LIBSETS_SETTYPE_BATTLEGROUND",G430&lt;&gt;"LIBSETS_SETTYPE_SPECIAL"), IF(R430&lt;&gt;"",VLOOKUP(R430,'ESO zone constants'!$D$3:$H$10001,5,FALSE),""),"")</f>
        <v>1160</v>
      </c>
      <c r="R430" t="str">
        <f>IF(AND(O430&lt;&gt;"",NOT(ISERROR(O430))),O430,
IF(AND(P430&lt;&gt;"",ISNUMBER(P430),P430&gt;0,NOT(ISNA(P430))),VLOOKUP(P430,'ESO zone constants'!$A$3:$D$9999,4,FALSE),
IF(AND(K430&lt;&gt;"",K430&gt;0,NOT(ISERROR(K430))),VLOOKUP(K430,'ESO dumped WayshrineInfo'!$K$3:$N$9994,4,FALSE),"")))</f>
        <v>Western Skyrim</v>
      </c>
      <c r="T430" s="19" t="str">
        <f>IF(AND(S430&lt;&gt;"",NOT(ISERROR(S430))),S430,IF(Q430&lt;&gt;"",IF(NOT(ISERROR(VLOOKUP(Q430,'ESO Dungeon constants'!$D$3:$H$9999,5,FALSE))),VLOOKUP(Q430,'ESO Dungeon constants'!$D$3:$I$9999,6,FALSE),VLOOKUP(Q430,'ESO zone constants'!$H$3:$K$9987,4,FALSE)),""))</f>
        <v>DLC_GREYMOOR</v>
      </c>
      <c r="U430" s="3" t="str">
        <f>IF(T430&lt;&gt;"",VLOOKUP(T430,'LibSets constants'!$B$4:$C$1003,2,FALSE),"")</f>
        <v>Greymoor</v>
      </c>
      <c r="V430" s="33" t="s">
        <v>3359</v>
      </c>
      <c r="W430" s="43"/>
      <c r="X430" s="43"/>
      <c r="Y430" s="65"/>
      <c r="Z430" s="3">
        <f>IF(AND(G430&lt;&gt;"LIBSETS_SETTYPE_BATTLEGROUND",G430&lt;&gt;"LIBSETS_SETTYPE_SPECIAL"),
IF(AND(Y430&lt;&gt;"",ISNUMBER(Y430),NOT(ISNA(Y430))),Y430,
   IF(AND(L430&lt;&gt;"",ISNUMBER(L430),L430&gt;0,NOT(ISNA(L430))),VLOOKUP(L430,'ESO dumped WayshrineInfo'!$K$3:$L$9994,2,FALSE),"")
),"")</f>
        <v>1160</v>
      </c>
      <c r="AA430" t="str">
        <f>IF(AND(Z430&lt;&gt;"",ISNUMBER(Z430),NOT(ISNA(Z430))),VLOOKUP(Z430,'ESO zone constants'!$A$3:$D$9999,4,FALSE),"")</f>
        <v>Western Skyrim</v>
      </c>
      <c r="AB430" s="33" t="s">
        <v>3359</v>
      </c>
      <c r="AC430" s="40"/>
      <c r="AD430" s="40"/>
      <c r="AE430" s="40"/>
      <c r="AF430" s="3">
        <f>IF(AND(G430&lt;&gt;"LIBSETS_SETTYPE_BATTLEGROUND",G430&lt;&gt;"LIBSETS_SETTYPE_SPECIAL"),
IF(AND(AE430&lt;&gt;"",ISNUMBER(AE430),NOT(ISNA(AE430))),AE430,
   IF(AND(M430&lt;&gt;"",ISNUMBER(M430),M430&gt;0,NOT(ISNA(M430))),VLOOKUP(M430,'ESO dumped WayshrineInfo'!$K$3:$L$9994,2,FALSE),"")
),"")</f>
        <v>1160</v>
      </c>
      <c r="AG430" t="str">
        <f>IF(AND(AF430&lt;&gt;"",ISNUMBER(AF430),NOT(ISNA(AF430))),VLOOKUP(AF430,'ESO zone constants'!$A$3:$D$9999,4,FALSE),"")</f>
        <v>Western Skyrim</v>
      </c>
      <c r="AH430" s="33" t="s">
        <v>3359</v>
      </c>
      <c r="AI430" s="40"/>
      <c r="AJ430" s="40"/>
      <c r="AK430" s="3" t="str">
        <f>IF(AND(G430&lt;&gt;"LIBSETS_SETTYPE_BATTLEGROUND",G430&lt;&gt;"LIBSETS_SETTYPE_SPECIAL"),IF(AL430&lt;&gt;"",VLOOKUP(AL430,'ESO zone constants'!$D$3:$H$4953,5,FALSE),""),"")</f>
        <v/>
      </c>
      <c r="AM430" s="44"/>
      <c r="AN430" s="40"/>
      <c r="AO430" s="40"/>
      <c r="AP430" s="3" t="str">
        <f>IF(AND(G430&lt;&gt;"LIBSETS_SETTYPE_BATTLEGROUND",G430&lt;&gt;"LIBSETS_SETTYPE_SPECIAL"),IF(AQ430&lt;&gt;"",VLOOKUP(AQ430,'ESO zone constants'!$D$3:$H$4953,5,FALSE),""),"")</f>
        <v/>
      </c>
      <c r="AR430" s="44"/>
      <c r="AS430" s="40"/>
      <c r="AT430" s="40"/>
      <c r="AU430" s="3" t="str">
        <f>IF(AND(G430&lt;&gt;"LIBSETS_SETTYPE_BATTLEGROUND",G430&lt;&gt;"LIBSETS_SETTYPE_SPECIAL"),IF(AV430&lt;&gt;"",VLOOKUP(AV430,'ESO zone constants'!$D$3:$H$4953,5,FALSE),""),"")</f>
        <v/>
      </c>
      <c r="AW430" s="44"/>
      <c r="AX430" s="40"/>
      <c r="AY430" s="43"/>
      <c r="AZ430" s="83" t="s">
        <v>2667</v>
      </c>
      <c r="BA430" s="83"/>
      <c r="BB430" s="83"/>
      <c r="BC430" s="21" t="str">
        <f>IF(A430="???","--","")&amp;IF(F430&lt;&gt;"Not in the game (anymore)",IF(A430&lt;&gt;"",CONCATENATE("[",A430,"] = {wayshrines={")&amp;IF(K430&lt;&gt;"",CONCATENATE(K430,","),"")&amp;IF(L430&lt;&gt;"",CONCATENATE(L430,","),"")&amp;IF(M430&lt;&gt;"",CONCATENATE(M430,","),"")&amp;CONCATENATE("}")&amp;IF(VALUE(N430)&gt;0,CONCATENATE(", traitsNeeded=",N430),"")&amp;CONCATENATE(", dlcId=",IF(T430&lt;&gt;"",T430,"DLC_BASE_GAME")),""),"")</f>
        <v>[490] = {wayshrines={418,418,418,}, traitsNeeded=5, dlcId=DLC_GREYMOOR</v>
      </c>
      <c r="BD430" s="21" t="str">
        <f>IF(F430&lt;&gt;"Not in the game (anymore)",IF(A430&lt;&gt;"",IF(Q430&lt;&gt;"",CONCATENATE(", zoneIds={",Q430),"")&amp;IF(Z430&lt;&gt;"",CONCATENATE(",",Z430),"")&amp;IF(AF430&lt;&gt;"",CONCATENATE(",",AF430),"")&amp;IF(AK430&lt;&gt;"",CONCATENATE(",",AK430),"")&amp;IF(AP430&lt;&gt;"",CONCATENATE(",",AP430),"")&amp;IF(AU430&lt;&gt;"",CONCATENATE(",",AU430),"")&amp;IF(Q430&lt;&gt;"",CONCATENATE("}",""),"")&amp;IF(OR(I430="true",I430="false",I430&lt;&gt;""), CONCATENATE(", veteran=", I430), ""),""),"")</f>
        <v>, zoneIds={1160,1160,1160}, veteran=false</v>
      </c>
      <c r="BE430" s="21" t="str">
        <f>IF(A430&lt;&gt;"",IF(F430&lt;&gt;"Not in the game (anymore)",IF(A430&lt;&gt;"",", setType="&amp;G430,"")&amp;IF(J430="true",", multiTrialSet=true",""),"")
&amp; IF(AND(H430&lt;&gt;"",ISNUMBER(H430)),", undauntedChestId=" &amp; H430,""),"")</f>
        <v>, setType=LIBSETS_SETTYPE_CRAFTED</v>
      </c>
      <c r="BF430" s="21" t="str">
        <f>IF(A430&lt;&gt;"",IF(F430&lt;&gt;"Not in the game (anymore)",IF(AZ430&lt;&gt;"",", isProcSetAllowedInPvP="&amp; AZ430,"")
&amp; IF(F430&lt;&gt;"Not in the game (anymore)",
  IF(V430&lt;&gt;"",", dropMechanic={"&amp;V430&amp;IF(AB430&lt;&gt;"",","&amp;AB430,"")&amp;IF(AH430&lt;&gt;"",","&amp;AH430,"")&amp;IF(AM430&lt;&gt;"",","&amp;AM430,"")&amp;IF(AR430&lt;&gt;"",","&amp;AR430,"")&amp;IF(AW430&lt;&gt;"",","&amp;AW430,"")&amp;"}"
     &amp;IF(OR(W430&lt;&gt;"",AC430&lt;&gt;"",AI430&lt;&gt;"",AN430&lt;&gt;"",AS430&lt;&gt;"",AX430&lt;&gt;"",X430&lt;&gt;"",AD430&lt;&gt;"",AJ430&lt;&gt;"",AO430&lt;&gt;"",AT430&lt;&gt;"",AY430&lt;&gt;""),", dropMechanicDropLocationNames={"
        &amp; IF(OR(W430&lt;&gt;"",AC430&lt;&gt;"",AI430&lt;&gt;"",AN430&lt;&gt;"",AS430&lt;&gt;"",AX430&lt;&gt;""),"['en']={"&amp;IF(W430&lt;&gt;"","'"&amp;W430&amp;"',","'',")&amp;IF(AC430&lt;&gt;"","'"&amp;AC430&amp;"',","'',")&amp;IF(AI430&lt;&gt;"","'"&amp;AI430&amp;"',","'',")&amp;IF(AN430&lt;&gt;"","'"&amp;AN430&amp;"',","'',")&amp;IF(AS430&lt;&gt;"","'"&amp;AS430&amp;"',","'',")&amp;IF(AX430&lt;&gt;"","'"&amp;AX430&amp;"',","'',")&amp;"},","")
        &amp; IF(OR(X430&lt;&gt;"",AD430&lt;&gt;"",AJ430&lt;&gt;"",AO430&lt;&gt;"",AT430&lt;&gt;"",AY430&lt;&gt;""),"['de']={"&amp;IF(X430&lt;&gt;"","'"&amp;X430&amp;"',","'',")&amp;IF(AD430&lt;&gt;"","'"&amp;AD430&amp;"',","'',")&amp;IF(AJ430&lt;&gt;"","'"&amp;AJ430&amp;"',","'',")&amp;IF(AO430&lt;&gt;"","'"&amp;AO430&amp;"',","'',")&amp;IF(AT430&lt;&gt;"","'"&amp;AT430&amp;"',","'',")&amp;IF(AY430&lt;&gt;"","'"&amp;AY430&amp;"',","'',")&amp;"},","")
     &amp; "}",""),"")),""),"")</f>
        <v>, dropMechanic={LIBSETS_DROP_MECHANIC_CRAFTED,LIBSETS_DROP_MECHANIC_CRAFTED,LIBSETS_DROP_MECHANIC_CRAFTED}</v>
      </c>
      <c r="BG430" s="21" t="str">
        <f>IF(A430&lt;&gt;"",IF(F430&lt;&gt;"Not in the game (anymore)",
IF(OR(BA430&lt;&gt;"",BB430&lt;&gt;""),", addTooltip={" &amp; IF(BA430&lt;&gt;"","['en']='"&amp; BA430 &amp; "',","")  &amp; IF(AND(BA430&lt;&gt;"",BA430&lt;&gt;BB430), IF(BB430&lt;&gt;"","['de']='"&amp; BB430 &amp; "',",""),"") &amp; "},","")
&amp; "},"
&amp; IF(C430&lt;&gt;"",CONCATENATE(" --",C430," / ",B430,"   [",IF(R430&lt;&gt;"",R430,""),IF(AA430&lt;&gt;"",", "&amp;AA430,""),IF(AG430&lt;&gt;"",", "&amp;AG430,""),IF(AL430&lt;&gt;"",", "&amp;AL430,""),IF(AQ430&lt;&gt;"",", "&amp;AQ430,""),IF(AV430&lt;&gt;"",", "&amp;AV430,""),"]")),""),"")</f>
        <v>}, --Stuhn\'s Favor / Stuhns Gunst   [Western Skyrim, Western Skyrim, Western Skyrim]</v>
      </c>
    </row>
    <row r="431" spans="1:59" x14ac:dyDescent="0.25">
      <c r="A431" s="5">
        <v>491</v>
      </c>
      <c r="B431" t="s">
        <v>1744</v>
      </c>
      <c r="C431" t="s">
        <v>2651</v>
      </c>
      <c r="D431" s="3">
        <f>A431</f>
        <v>491</v>
      </c>
      <c r="G431" s="8" t="s">
        <v>1474</v>
      </c>
      <c r="I431" t="s">
        <v>91</v>
      </c>
      <c r="J431" t="s">
        <v>91</v>
      </c>
      <c r="K431">
        <v>417</v>
      </c>
      <c r="L431">
        <v>417</v>
      </c>
      <c r="M431">
        <v>417</v>
      </c>
      <c r="N431">
        <v>7</v>
      </c>
      <c r="Q431" s="3">
        <f>IF(AND(G431&lt;&gt;"LIBSETS_SETTYPE_BATTLEGROUND",G431&lt;&gt;"LIBSETS_SETTYPE_SPECIAL"), IF(R431&lt;&gt;"",VLOOKUP(R431,'ESO zone constants'!$D$3:$H$10001,5,FALSE),""),"")</f>
        <v>1160</v>
      </c>
      <c r="R431" t="str">
        <f>IF(AND(O431&lt;&gt;"",NOT(ISERROR(O431))),O431,
IF(AND(P431&lt;&gt;"",ISNUMBER(P431),P431&gt;0,NOT(ISNA(P431))),VLOOKUP(P431,'ESO zone constants'!$A$3:$D$9999,4,FALSE),
IF(AND(K431&lt;&gt;"",K431&gt;0,NOT(ISERROR(K431))),VLOOKUP(K431,'ESO dumped WayshrineInfo'!$K$3:$N$9994,4,FALSE),"")))</f>
        <v>Western Skyrim</v>
      </c>
      <c r="T431" s="19" t="str">
        <f>IF(AND(S431&lt;&gt;"",NOT(ISERROR(S431))),S431,IF(Q431&lt;&gt;"",IF(NOT(ISERROR(VLOOKUP(Q431,'ESO Dungeon constants'!$D$3:$H$9999,5,FALSE))),VLOOKUP(Q431,'ESO Dungeon constants'!$D$3:$I$9999,6,FALSE),VLOOKUP(Q431,'ESO zone constants'!$H$3:$K$9987,4,FALSE)),""))</f>
        <v>DLC_GREYMOOR</v>
      </c>
      <c r="U431" s="3" t="str">
        <f>IF(T431&lt;&gt;"",VLOOKUP(T431,'LibSets constants'!$B$4:$C$1003,2,FALSE),"")</f>
        <v>Greymoor</v>
      </c>
      <c r="V431" s="33" t="s">
        <v>3359</v>
      </c>
      <c r="Y431" s="65"/>
      <c r="Z431" s="3">
        <f>IF(AND(G431&lt;&gt;"LIBSETS_SETTYPE_BATTLEGROUND",G431&lt;&gt;"LIBSETS_SETTYPE_SPECIAL"),
IF(AND(Y431&lt;&gt;"",ISNUMBER(Y431),NOT(ISNA(Y431))),Y431,
   IF(AND(L431&lt;&gt;"",ISNUMBER(L431),L431&gt;0,NOT(ISNA(L431))),VLOOKUP(L431,'ESO dumped WayshrineInfo'!$K$3:$L$9994,2,FALSE),"")
),"")</f>
        <v>1160</v>
      </c>
      <c r="AA431" t="str">
        <f>IF(AND(Z431&lt;&gt;"",ISNUMBER(Z431),NOT(ISNA(Z431))),VLOOKUP(Z431,'ESO zone constants'!$A$3:$D$9999,4,FALSE),"")</f>
        <v>Western Skyrim</v>
      </c>
      <c r="AB431" s="33" t="s">
        <v>3359</v>
      </c>
      <c r="AC431" s="40"/>
      <c r="AD431" s="40"/>
      <c r="AE431" s="40"/>
      <c r="AF431" s="3">
        <f>IF(AND(G431&lt;&gt;"LIBSETS_SETTYPE_BATTLEGROUND",G431&lt;&gt;"LIBSETS_SETTYPE_SPECIAL"),
IF(AND(AE431&lt;&gt;"",ISNUMBER(AE431),NOT(ISNA(AE431))),AE431,
   IF(AND(M431&lt;&gt;"",ISNUMBER(M431),M431&gt;0,NOT(ISNA(M431))),VLOOKUP(M431,'ESO dumped WayshrineInfo'!$K$3:$L$9994,2,FALSE),"")
),"")</f>
        <v>1160</v>
      </c>
      <c r="AG431" t="str">
        <f>IF(AND(AF431&lt;&gt;"",ISNUMBER(AF431),NOT(ISNA(AF431))),VLOOKUP(AF431,'ESO zone constants'!$A$3:$D$9999,4,FALSE),"")</f>
        <v>Western Skyrim</v>
      </c>
      <c r="AH431" s="33" t="s">
        <v>3359</v>
      </c>
      <c r="AI431" s="40"/>
      <c r="AJ431" s="40"/>
      <c r="AK431" s="3" t="str">
        <f>IF(AND(G431&lt;&gt;"LIBSETS_SETTYPE_BATTLEGROUND",G431&lt;&gt;"LIBSETS_SETTYPE_SPECIAL"),IF(AL431&lt;&gt;"",VLOOKUP(AL431,'ESO zone constants'!$D$3:$H$4953,5,FALSE),""),"")</f>
        <v/>
      </c>
      <c r="AM431" s="44"/>
      <c r="AN431" s="40"/>
      <c r="AO431" s="40"/>
      <c r="AP431" s="3" t="str">
        <f>IF(AND(G431&lt;&gt;"LIBSETS_SETTYPE_BATTLEGROUND",G431&lt;&gt;"LIBSETS_SETTYPE_SPECIAL"),IF(AQ431&lt;&gt;"",VLOOKUP(AQ431,'ESO zone constants'!$D$3:$H$4953,5,FALSE),""),"")</f>
        <v/>
      </c>
      <c r="AR431" s="44"/>
      <c r="AS431" s="40"/>
      <c r="AT431" s="40"/>
      <c r="AU431" s="3" t="str">
        <f>IF(AND(G431&lt;&gt;"LIBSETS_SETTYPE_BATTLEGROUND",G431&lt;&gt;"LIBSETS_SETTYPE_SPECIAL"),IF(AV431&lt;&gt;"",VLOOKUP(AV431,'ESO zone constants'!$D$3:$H$4953,5,FALSE),""),"")</f>
        <v/>
      </c>
      <c r="AW431" s="44"/>
      <c r="AX431" s="40"/>
      <c r="AY431" s="43"/>
      <c r="AZ431" s="83" t="s">
        <v>2667</v>
      </c>
      <c r="BA431" s="83"/>
      <c r="BB431" s="83"/>
      <c r="BC431" s="21" t="str">
        <f>IF(A431="???","--","")&amp;IF(F431&lt;&gt;"Not in the game (anymore)",IF(A431&lt;&gt;"",CONCATENATE("[",A431,"] = {wayshrines={")&amp;IF(K431&lt;&gt;"",CONCATENATE(K431,","),"")&amp;IF(L431&lt;&gt;"",CONCATENATE(L431,","),"")&amp;IF(M431&lt;&gt;"",CONCATENATE(M431,","),"")&amp;CONCATENATE("}")&amp;IF(VALUE(N431)&gt;0,CONCATENATE(", traitsNeeded=",N431),"")&amp;CONCATENATE(", dlcId=",IF(T431&lt;&gt;"",T431,"DLC_BASE_GAME")),""),"")</f>
        <v>[491] = {wayshrines={417,417,417,}, traitsNeeded=7, dlcId=DLC_GREYMOOR</v>
      </c>
      <c r="BD431" s="21" t="str">
        <f>IF(F431&lt;&gt;"Not in the game (anymore)",IF(A431&lt;&gt;"",IF(Q431&lt;&gt;"",CONCATENATE(", zoneIds={",Q431),"")&amp;IF(Z431&lt;&gt;"",CONCATENATE(",",Z431),"")&amp;IF(AF431&lt;&gt;"",CONCATENATE(",",AF431),"")&amp;IF(AK431&lt;&gt;"",CONCATENATE(",",AK431),"")&amp;IF(AP431&lt;&gt;"",CONCATENATE(",",AP431),"")&amp;IF(AU431&lt;&gt;"",CONCATENATE(",",AU431),"")&amp;IF(Q431&lt;&gt;"",CONCATENATE("}",""),"")&amp;IF(OR(I431="true",I431="false",I431&lt;&gt;""), CONCATENATE(", veteran=", I431), ""),""),"")</f>
        <v>, zoneIds={1160,1160,1160}, veteran=false</v>
      </c>
      <c r="BE431" s="21" t="str">
        <f>IF(A431&lt;&gt;"",IF(F431&lt;&gt;"Not in the game (anymore)",IF(A431&lt;&gt;"",", setType="&amp;G431,"")&amp;IF(J431="true",", multiTrialSet=true",""),"")
&amp; IF(AND(H431&lt;&gt;"",ISNUMBER(H431)),", undauntedChestId=" &amp; H431,""),"")</f>
        <v>, setType=LIBSETS_SETTYPE_CRAFTED</v>
      </c>
      <c r="BF431" s="21" t="str">
        <f>IF(A431&lt;&gt;"",IF(F431&lt;&gt;"Not in the game (anymore)",IF(AZ431&lt;&gt;"",", isProcSetAllowedInPvP="&amp; AZ431,"")
&amp; IF(F431&lt;&gt;"Not in the game (anymore)",
  IF(V431&lt;&gt;"",", dropMechanic={"&amp;V431&amp;IF(AB431&lt;&gt;"",","&amp;AB431,"")&amp;IF(AH431&lt;&gt;"",","&amp;AH431,"")&amp;IF(AM431&lt;&gt;"",","&amp;AM431,"")&amp;IF(AR431&lt;&gt;"",","&amp;AR431,"")&amp;IF(AW431&lt;&gt;"",","&amp;AW431,"")&amp;"}"
     &amp;IF(OR(W431&lt;&gt;"",AC431&lt;&gt;"",AI431&lt;&gt;"",AN431&lt;&gt;"",AS431&lt;&gt;"",AX431&lt;&gt;"",X431&lt;&gt;"",AD431&lt;&gt;"",AJ431&lt;&gt;"",AO431&lt;&gt;"",AT431&lt;&gt;"",AY431&lt;&gt;""),", dropMechanicDropLocationNames={"
        &amp; IF(OR(W431&lt;&gt;"",AC431&lt;&gt;"",AI431&lt;&gt;"",AN431&lt;&gt;"",AS431&lt;&gt;"",AX431&lt;&gt;""),"['en']={"&amp;IF(W431&lt;&gt;"","'"&amp;W431&amp;"',","'',")&amp;IF(AC431&lt;&gt;"","'"&amp;AC431&amp;"',","'',")&amp;IF(AI431&lt;&gt;"","'"&amp;AI431&amp;"',","'',")&amp;IF(AN431&lt;&gt;"","'"&amp;AN431&amp;"',","'',")&amp;IF(AS431&lt;&gt;"","'"&amp;AS431&amp;"',","'',")&amp;IF(AX431&lt;&gt;"","'"&amp;AX431&amp;"',","'',")&amp;"},","")
        &amp; IF(OR(X431&lt;&gt;"",AD431&lt;&gt;"",AJ431&lt;&gt;"",AO431&lt;&gt;"",AT431&lt;&gt;"",AY431&lt;&gt;""),"['de']={"&amp;IF(X431&lt;&gt;"","'"&amp;X431&amp;"',","'',")&amp;IF(AD431&lt;&gt;"","'"&amp;AD431&amp;"',","'',")&amp;IF(AJ431&lt;&gt;"","'"&amp;AJ431&amp;"',","'',")&amp;IF(AO431&lt;&gt;"","'"&amp;AO431&amp;"',","'',")&amp;IF(AT431&lt;&gt;"","'"&amp;AT431&amp;"',","'',")&amp;IF(AY431&lt;&gt;"","'"&amp;AY431&amp;"',","'',")&amp;"},","")
     &amp; "}",""),"")),""),"")</f>
        <v>, dropMechanic={LIBSETS_DROP_MECHANIC_CRAFTED,LIBSETS_DROP_MECHANIC_CRAFTED,LIBSETS_DROP_MECHANIC_CRAFTED}</v>
      </c>
      <c r="BG431" s="21" t="str">
        <f>IF(A431&lt;&gt;"",IF(F431&lt;&gt;"Not in the game (anymore)",
IF(OR(BA431&lt;&gt;"",BB431&lt;&gt;""),", addTooltip={" &amp; IF(BA431&lt;&gt;"","['en']='"&amp; BA431 &amp; "',","")  &amp; IF(AND(BA431&lt;&gt;"",BA431&lt;&gt;BB431), IF(BB431&lt;&gt;"","['de']='"&amp; BB431 &amp; "',",""),"") &amp; "},","")
&amp; "},"
&amp; IF(C431&lt;&gt;"",CONCATENATE(" --",C431," / ",B431,"   [",IF(R431&lt;&gt;"",R431,""),IF(AA431&lt;&gt;"",", "&amp;AA431,""),IF(AG431&lt;&gt;"",", "&amp;AG431,""),IF(AL431&lt;&gt;"",", "&amp;AL431,""),IF(AQ431&lt;&gt;"",", "&amp;AQ431,""),IF(AV431&lt;&gt;"",", "&amp;AV431,""),"]")),""),"")</f>
        <v>}, --Dragon\'s Appetite / Appetit des Drachen   [Western Skyrim, Western Skyrim, Western Skyrim]</v>
      </c>
    </row>
    <row r="432" spans="1:59" x14ac:dyDescent="0.25">
      <c r="A432" s="5">
        <v>492</v>
      </c>
      <c r="B432" t="s">
        <v>1745</v>
      </c>
      <c r="C432" t="s">
        <v>2652</v>
      </c>
      <c r="D432" s="3">
        <f>A432</f>
        <v>492</v>
      </c>
      <c r="G432" s="8" t="s">
        <v>1481</v>
      </c>
      <c r="I432" t="s">
        <v>91</v>
      </c>
      <c r="J432" t="s">
        <v>91</v>
      </c>
      <c r="K432">
        <v>434</v>
      </c>
      <c r="L432">
        <v>434</v>
      </c>
      <c r="M432">
        <v>434</v>
      </c>
      <c r="O432" s="65" t="s">
        <v>1713</v>
      </c>
      <c r="Q432" s="3">
        <f>IF(AND(G432&lt;&gt;"LIBSETS_SETTYPE_BATTLEGROUND",G432&lt;&gt;"LIBSETS_SETTYPE_SPECIAL"), IF(R432&lt;&gt;"",VLOOKUP(R432,'ESO zone constants'!$D$3:$H$10001,5,FALSE),""),"")</f>
        <v>1196</v>
      </c>
      <c r="R432" t="str">
        <f>IF(AND(O432&lt;&gt;"",NOT(ISERROR(O432))),O432,
IF(AND(P432&lt;&gt;"",ISNUMBER(P432),P432&gt;0,NOT(ISNA(P432))),VLOOKUP(P432,'ESO zone constants'!$A$3:$D$9999,4,FALSE),
IF(AND(K432&lt;&gt;"",K432&gt;0,NOT(ISERROR(K432))),VLOOKUP(K432,'ESO dumped WayshrineInfo'!$K$3:$N$9994,4,FALSE),"")))</f>
        <v>Kyne's Aegis</v>
      </c>
      <c r="T432" s="19" t="str">
        <f>IF(AND(S432&lt;&gt;"",NOT(ISERROR(S432))),S432,IF(Q432&lt;&gt;"",IF(NOT(ISERROR(VLOOKUP(Q432,'ESO Dungeon constants'!$D$3:$H$9999,5,FALSE))),VLOOKUP(Q432,'ESO Dungeon constants'!$D$3:$I$9999,6,FALSE),VLOOKUP(Q432,'ESO zone constants'!$H$3:$K$9987,4,FALSE)),""))</f>
        <v>DLC_GREYMOOR</v>
      </c>
      <c r="U432" s="3" t="str">
        <f>IF(T432&lt;&gt;"",VLOOKUP(T432,'LibSets constants'!$B$4:$C$1003,2,FALSE),"")</f>
        <v>Greymoor</v>
      </c>
      <c r="V432" s="33" t="s">
        <v>3337</v>
      </c>
      <c r="Y432" s="65"/>
      <c r="Z432" s="3">
        <f>IF(AND(G432&lt;&gt;"LIBSETS_SETTYPE_BATTLEGROUND",G432&lt;&gt;"LIBSETS_SETTYPE_SPECIAL"),
IF(AND(Y432&lt;&gt;"",ISNUMBER(Y432),NOT(ISNA(Y432))),Y432,
   IF(AND(L432&lt;&gt;"",ISNUMBER(L432),L432&gt;0,NOT(ISNA(L432))),VLOOKUP(L432,'ESO dumped WayshrineInfo'!$K$3:$L$9994,2,FALSE),"")
),"")</f>
        <v>1160</v>
      </c>
      <c r="AA432" t="str">
        <f>IF(AND(Z432&lt;&gt;"",ISNUMBER(Z432),NOT(ISNA(Z432))),VLOOKUP(Z432,'ESO zone constants'!$A$3:$D$9999,4,FALSE),"")</f>
        <v>Western Skyrim</v>
      </c>
      <c r="AC432" s="43" t="str">
        <f>IF(AB432&lt;&gt;"",IF(AB432&lt;&gt;"LIBSETS_DROP_MECHANIC_MONSTER_NAME",VLOOKUP(AB432,'LibSets constants'!$I$4:$L$1003,3,FALSE),""),"")</f>
        <v/>
      </c>
      <c r="AD432" s="43" t="str">
        <f>IF(AB432&lt;&gt;"",IF(AB432&lt;&gt;"LIBSETS_DROP_MECHANIC_MONSTER_NAME",VLOOKUP(AB432,'LibSets constants'!$I$4:$L$1003,4,FALSE),""),"")</f>
        <v/>
      </c>
      <c r="AE432" s="43"/>
      <c r="AF432" s="3">
        <f>IF(AND(G432&lt;&gt;"LIBSETS_SETTYPE_BATTLEGROUND",G432&lt;&gt;"LIBSETS_SETTYPE_SPECIAL"),
IF(AND(AE432&lt;&gt;"",ISNUMBER(AE432),NOT(ISNA(AE432))),AE432,
   IF(AND(M432&lt;&gt;"",ISNUMBER(M432),M432&gt;0,NOT(ISNA(M432))),VLOOKUP(M432,'ESO dumped WayshrineInfo'!$K$3:$L$9994,2,FALSE),"")
),"")</f>
        <v>1160</v>
      </c>
      <c r="AG432" t="str">
        <f>IF(AND(AF432&lt;&gt;"",ISNUMBER(AF432),NOT(ISNA(AF432))),VLOOKUP(AF432,'ESO zone constants'!$A$3:$D$9999,4,FALSE),"")</f>
        <v>Western Skyrim</v>
      </c>
      <c r="AH432" s="44"/>
      <c r="AI432" s="43"/>
      <c r="AJ432" s="43"/>
      <c r="AK432" s="3" t="str">
        <f>IF(AND(G432&lt;&gt;"LIBSETS_SETTYPE_BATTLEGROUND",G432&lt;&gt;"LIBSETS_SETTYPE_SPECIAL"),IF(AL432&lt;&gt;"",VLOOKUP(AL432,'ESO zone constants'!$D$3:$H$4953,5,FALSE),""),"")</f>
        <v/>
      </c>
      <c r="AM432" s="44"/>
      <c r="AN432" s="43"/>
      <c r="AO432" s="43"/>
      <c r="AP432" s="3" t="str">
        <f>IF(AND(G432&lt;&gt;"LIBSETS_SETTYPE_BATTLEGROUND",G432&lt;&gt;"LIBSETS_SETTYPE_SPECIAL"),IF(AQ432&lt;&gt;"",VLOOKUP(AQ432,'ESO zone constants'!$D$3:$H$4953,5,FALSE),""),"")</f>
        <v/>
      </c>
      <c r="AR432" s="44"/>
      <c r="AS432" s="43"/>
      <c r="AT432" s="43"/>
      <c r="AU432" s="3" t="str">
        <f>IF(AND(G432&lt;&gt;"LIBSETS_SETTYPE_BATTLEGROUND",G432&lt;&gt;"LIBSETS_SETTYPE_SPECIAL"),IF(AV432&lt;&gt;"",VLOOKUP(AV432,'ESO zone constants'!$D$3:$H$4953,5,FALSE),""),"")</f>
        <v/>
      </c>
      <c r="AW432" s="44"/>
      <c r="AX432" s="43"/>
      <c r="AY432" s="43"/>
      <c r="AZ432" s="83" t="s">
        <v>2667</v>
      </c>
      <c r="BA432" s="83"/>
      <c r="BB432" s="83"/>
      <c r="BC432" s="21" t="str">
        <f>IF(A432="???","--","")&amp;IF(F432&lt;&gt;"Not in the game (anymore)",IF(A432&lt;&gt;"",CONCATENATE("[",A432,"] = {wayshrines={")&amp;IF(K432&lt;&gt;"",CONCATENATE(K432,","),"")&amp;IF(L432&lt;&gt;"",CONCATENATE(L432,","),"")&amp;IF(M432&lt;&gt;"",CONCATENATE(M432,","),"")&amp;CONCATENATE("}")&amp;IF(VALUE(N432)&gt;0,CONCATENATE(", traitsNeeded=",N432),"")&amp;CONCATENATE(", dlcId=",IF(T432&lt;&gt;"",T432,"DLC_BASE_GAME")),""),"")</f>
        <v>[492] = {wayshrines={434,434,434,}, dlcId=DLC_GREYMOOR</v>
      </c>
      <c r="BD432" s="21" t="str">
        <f>IF(F432&lt;&gt;"Not in the game (anymore)",IF(A432&lt;&gt;"",IF(Q432&lt;&gt;"",CONCATENATE(", zoneIds={",Q432),"")&amp;IF(Z432&lt;&gt;"",CONCATENATE(",",Z432),"")&amp;IF(AF432&lt;&gt;"",CONCATENATE(",",AF432),"")&amp;IF(AK432&lt;&gt;"",CONCATENATE(",",AK432),"")&amp;IF(AP432&lt;&gt;"",CONCATENATE(",",AP432),"")&amp;IF(AU432&lt;&gt;"",CONCATENATE(",",AU432),"")&amp;IF(Q432&lt;&gt;"",CONCATENATE("}",""),"")&amp;IF(OR(I432="true",I432="false",I432&lt;&gt;""), CONCATENATE(", veteran=", I432), ""),""),"")</f>
        <v>, zoneIds={1196,1160,1160}, veteran=false</v>
      </c>
      <c r="BE432" s="21" t="str">
        <f>IF(A432&lt;&gt;"",IF(F432&lt;&gt;"Not in the game (anymore)",IF(A432&lt;&gt;"",", setType="&amp;G432,"")&amp;IF(J432="true",", multiTrialSet=true",""),"")
&amp; IF(AND(H432&lt;&gt;"",ISNUMBER(H432)),", undauntedChestId=" &amp; H432,""),"")</f>
        <v>, setType=LIBSETS_SETTYPE_TRIAL</v>
      </c>
      <c r="BF432" s="21" t="str">
        <f>IF(A432&lt;&gt;"",IF(F432&lt;&gt;"Not in the game (anymore)",IF(AZ432&lt;&gt;"",", isProcSetAllowedInPvP="&amp; AZ432,"")
&amp; IF(F432&lt;&gt;"Not in the game (anymore)",
  IF(V432&lt;&gt;"",", dropMechanic={"&amp;V432&amp;IF(AB432&lt;&gt;"",","&amp;AB432,"")&amp;IF(AH432&lt;&gt;"",","&amp;AH432,"")&amp;IF(AM432&lt;&gt;"",","&amp;AM432,"")&amp;IF(AR432&lt;&gt;"",","&amp;AR432,"")&amp;IF(AW432&lt;&gt;"",","&amp;AW432,"")&amp;"}"
     &amp;IF(OR(W432&lt;&gt;"",AC432&lt;&gt;"",AI432&lt;&gt;"",AN432&lt;&gt;"",AS432&lt;&gt;"",AX432&lt;&gt;"",X432&lt;&gt;"",AD432&lt;&gt;"",AJ432&lt;&gt;"",AO432&lt;&gt;"",AT432&lt;&gt;"",AY432&lt;&gt;""),", dropMechanicDropLocationNames={"
        &amp; IF(OR(W432&lt;&gt;"",AC432&lt;&gt;"",AI432&lt;&gt;"",AN432&lt;&gt;"",AS432&lt;&gt;"",AX432&lt;&gt;""),"['en']={"&amp;IF(W432&lt;&gt;"","'"&amp;W432&amp;"',","'',")&amp;IF(AC432&lt;&gt;"","'"&amp;AC432&amp;"',","'',")&amp;IF(AI432&lt;&gt;"","'"&amp;AI432&amp;"',","'',")&amp;IF(AN432&lt;&gt;"","'"&amp;AN432&amp;"',","'',")&amp;IF(AS432&lt;&gt;"","'"&amp;AS432&amp;"',","'',")&amp;IF(AX432&lt;&gt;"","'"&amp;AX432&amp;"',","'',")&amp;"},","")
        &amp; IF(OR(X432&lt;&gt;"",AD432&lt;&gt;"",AJ432&lt;&gt;"",AO432&lt;&gt;"",AT432&lt;&gt;"",AY432&lt;&gt;""),"['de']={"&amp;IF(X432&lt;&gt;"","'"&amp;X432&amp;"',","'',")&amp;IF(AD432&lt;&gt;"","'"&amp;AD432&amp;"',","'',")&amp;IF(AJ432&lt;&gt;"","'"&amp;AJ432&amp;"',","'',")&amp;IF(AO432&lt;&gt;"","'"&amp;AO432&amp;"',","'',")&amp;IF(AT432&lt;&gt;"","'"&amp;AT432&amp;"',","'',")&amp;IF(AY432&lt;&gt;"","'"&amp;AY432&amp;"',","'',")&amp;"},","")
     &amp; "}",""),"")),""),"")</f>
        <v>, dropMechanic={LIBSETS_DROP_MECHANIC_TRIAL_BOSS}</v>
      </c>
      <c r="BG432" s="21" t="str">
        <f>IF(A432&lt;&gt;"",IF(F432&lt;&gt;"Not in the game (anymore)",
IF(OR(BA432&lt;&gt;"",BB432&lt;&gt;""),", addTooltip={" &amp; IF(BA432&lt;&gt;"","['en']='"&amp; BA432 &amp; "',","")  &amp; IF(AND(BA432&lt;&gt;"",BA432&lt;&gt;BB432), IF(BB432&lt;&gt;"","['de']='"&amp; BB432 &amp; "',",""),"") &amp; "},","")
&amp; "},"
&amp; IF(C432&lt;&gt;"",CONCATENATE(" --",C432," / ",B432,"   [",IF(R432&lt;&gt;"",R432,""),IF(AA432&lt;&gt;"",", "&amp;AA432,""),IF(AG432&lt;&gt;"",", "&amp;AG432,""),IF(AL432&lt;&gt;"",", "&amp;AL432,""),IF(AQ432&lt;&gt;"",", "&amp;AQ432,""),IF(AV432&lt;&gt;"",", "&amp;AV432,""),"]")),""),"")</f>
        <v>}, --Kyne\'s Wind / Kynes Wind   [Kyne's Aegis, Western Skyrim, Western Skyrim]</v>
      </c>
    </row>
    <row r="433" spans="1:59" x14ac:dyDescent="0.25">
      <c r="A433" s="5">
        <v>493</v>
      </c>
      <c r="B433" t="s">
        <v>1746</v>
      </c>
      <c r="C433" t="s">
        <v>2653</v>
      </c>
      <c r="D433" s="3">
        <f>A433</f>
        <v>493</v>
      </c>
      <c r="G433" s="8" t="s">
        <v>1481</v>
      </c>
      <c r="I433" t="s">
        <v>92</v>
      </c>
      <c r="J433" t="s">
        <v>91</v>
      </c>
      <c r="K433">
        <v>434</v>
      </c>
      <c r="L433">
        <v>434</v>
      </c>
      <c r="M433">
        <v>434</v>
      </c>
      <c r="O433" s="65" t="s">
        <v>1713</v>
      </c>
      <c r="Q433" s="3">
        <f>IF(AND(G433&lt;&gt;"LIBSETS_SETTYPE_BATTLEGROUND",G433&lt;&gt;"LIBSETS_SETTYPE_SPECIAL"), IF(R433&lt;&gt;"",VLOOKUP(R433,'ESO zone constants'!$D$3:$H$10001,5,FALSE),""),"")</f>
        <v>1196</v>
      </c>
      <c r="R433" t="str">
        <f>IF(AND(O433&lt;&gt;"",NOT(ISERROR(O433))),O433,
IF(AND(P433&lt;&gt;"",ISNUMBER(P433),P433&gt;0,NOT(ISNA(P433))),VLOOKUP(P433,'ESO zone constants'!$A$3:$D$9999,4,FALSE),
IF(AND(K433&lt;&gt;"",K433&gt;0,NOT(ISERROR(K433))),VLOOKUP(K433,'ESO dumped WayshrineInfo'!$K$3:$N$9994,4,FALSE),"")))</f>
        <v>Kyne's Aegis</v>
      </c>
      <c r="T433" s="19" t="str">
        <f>IF(AND(S433&lt;&gt;"",NOT(ISERROR(S433))),S433,IF(Q433&lt;&gt;"",IF(NOT(ISERROR(VLOOKUP(Q433,'ESO Dungeon constants'!$D$3:$H$9999,5,FALSE))),VLOOKUP(Q433,'ESO Dungeon constants'!$D$3:$I$9999,6,FALSE),VLOOKUP(Q433,'ESO zone constants'!$H$3:$K$9987,4,FALSE)),""))</f>
        <v>DLC_GREYMOOR</v>
      </c>
      <c r="U433" s="3" t="str">
        <f>IF(T433&lt;&gt;"",VLOOKUP(T433,'LibSets constants'!$B$4:$C$1003,2,FALSE),"")</f>
        <v>Greymoor</v>
      </c>
      <c r="V433" s="33" t="s">
        <v>3337</v>
      </c>
      <c r="Y433" s="65"/>
      <c r="Z433" s="3">
        <f>IF(AND(G433&lt;&gt;"LIBSETS_SETTYPE_BATTLEGROUND",G433&lt;&gt;"LIBSETS_SETTYPE_SPECIAL"),
IF(AND(Y433&lt;&gt;"",ISNUMBER(Y433),NOT(ISNA(Y433))),Y433,
   IF(AND(L433&lt;&gt;"",ISNUMBER(L433),L433&gt;0,NOT(ISNA(L433))),VLOOKUP(L433,'ESO dumped WayshrineInfo'!$K$3:$L$9994,2,FALSE),"")
),"")</f>
        <v>1160</v>
      </c>
      <c r="AA433" t="str">
        <f>IF(AND(Z433&lt;&gt;"",ISNUMBER(Z433),NOT(ISNA(Z433))),VLOOKUP(Z433,'ESO zone constants'!$A$3:$D$9999,4,FALSE),"")</f>
        <v>Western Skyrim</v>
      </c>
      <c r="AC433" s="43" t="str">
        <f>IF(AB433&lt;&gt;"",IF(AB433&lt;&gt;"LIBSETS_DROP_MECHANIC_MONSTER_NAME",VLOOKUP(AB433,'LibSets constants'!$I$4:$L$1003,3,FALSE),""),"")</f>
        <v/>
      </c>
      <c r="AD433" s="43" t="str">
        <f>IF(AB433&lt;&gt;"",IF(AB433&lt;&gt;"LIBSETS_DROP_MECHANIC_MONSTER_NAME",VLOOKUP(AB433,'LibSets constants'!$I$4:$L$1003,4,FALSE),""),"")</f>
        <v/>
      </c>
      <c r="AE433" s="43"/>
      <c r="AF433" s="3">
        <f>IF(AND(G433&lt;&gt;"LIBSETS_SETTYPE_BATTLEGROUND",G433&lt;&gt;"LIBSETS_SETTYPE_SPECIAL"),
IF(AND(AE433&lt;&gt;"",ISNUMBER(AE433),NOT(ISNA(AE433))),AE433,
   IF(AND(M433&lt;&gt;"",ISNUMBER(M433),M433&gt;0,NOT(ISNA(M433))),VLOOKUP(M433,'ESO dumped WayshrineInfo'!$K$3:$L$9994,2,FALSE),"")
),"")</f>
        <v>1160</v>
      </c>
      <c r="AG433" t="str">
        <f>IF(AND(AF433&lt;&gt;"",ISNUMBER(AF433),NOT(ISNA(AF433))),VLOOKUP(AF433,'ESO zone constants'!$A$3:$D$9999,4,FALSE),"")</f>
        <v>Western Skyrim</v>
      </c>
      <c r="AH433" s="44"/>
      <c r="AI433" s="43"/>
      <c r="AJ433" s="43"/>
      <c r="AK433" s="3" t="str">
        <f>IF(AND(G433&lt;&gt;"LIBSETS_SETTYPE_BATTLEGROUND",G433&lt;&gt;"LIBSETS_SETTYPE_SPECIAL"),IF(AL433&lt;&gt;"",VLOOKUP(AL433,'ESO zone constants'!$D$3:$H$4953,5,FALSE),""),"")</f>
        <v/>
      </c>
      <c r="AM433" s="44"/>
      <c r="AN433" s="43"/>
      <c r="AO433" s="43"/>
      <c r="AP433" s="3" t="str">
        <f>IF(AND(G433&lt;&gt;"LIBSETS_SETTYPE_BATTLEGROUND",G433&lt;&gt;"LIBSETS_SETTYPE_SPECIAL"),IF(AQ433&lt;&gt;"",VLOOKUP(AQ433,'ESO zone constants'!$D$3:$H$4953,5,FALSE),""),"")</f>
        <v/>
      </c>
      <c r="AR433" s="44"/>
      <c r="AS433" s="43"/>
      <c r="AT433" s="43"/>
      <c r="AU433" s="3" t="str">
        <f>IF(AND(G433&lt;&gt;"LIBSETS_SETTYPE_BATTLEGROUND",G433&lt;&gt;"LIBSETS_SETTYPE_SPECIAL"),IF(AV433&lt;&gt;"",VLOOKUP(AV433,'ESO zone constants'!$D$3:$H$4953,5,FALSE),""),"")</f>
        <v/>
      </c>
      <c r="AW433" s="44"/>
      <c r="AX433" s="43"/>
      <c r="AY433" s="43"/>
      <c r="AZ433" s="83" t="s">
        <v>2667</v>
      </c>
      <c r="BA433" s="83"/>
      <c r="BB433" s="83"/>
      <c r="BC433" s="21" t="str">
        <f>IF(A433="???","--","")&amp;IF(F433&lt;&gt;"Not in the game (anymore)",IF(A433&lt;&gt;"",CONCATENATE("[",A433,"] = {wayshrines={")&amp;IF(K433&lt;&gt;"",CONCATENATE(K433,","),"")&amp;IF(L433&lt;&gt;"",CONCATENATE(L433,","),"")&amp;IF(M433&lt;&gt;"",CONCATENATE(M433,","),"")&amp;CONCATENATE("}")&amp;IF(VALUE(N433)&gt;0,CONCATENATE(", traitsNeeded=",N433),"")&amp;CONCATENATE(", dlcId=",IF(T433&lt;&gt;"",T433,"DLC_BASE_GAME")),""),"")</f>
        <v>[493] = {wayshrines={434,434,434,}, dlcId=DLC_GREYMOOR</v>
      </c>
      <c r="BD433" s="21" t="str">
        <f>IF(F433&lt;&gt;"Not in the game (anymore)",IF(A433&lt;&gt;"",IF(Q433&lt;&gt;"",CONCATENATE(", zoneIds={",Q433),"")&amp;IF(Z433&lt;&gt;"",CONCATENATE(",",Z433),"")&amp;IF(AF433&lt;&gt;"",CONCATENATE(",",AF433),"")&amp;IF(AK433&lt;&gt;"",CONCATENATE(",",AK433),"")&amp;IF(AP433&lt;&gt;"",CONCATENATE(",",AP433),"")&amp;IF(AU433&lt;&gt;"",CONCATENATE(",",AU433),"")&amp;IF(Q433&lt;&gt;"",CONCATENATE("}",""),"")&amp;IF(OR(I433="true",I433="false",I433&lt;&gt;""), CONCATENATE(", veteran=", I433), ""),""),"")</f>
        <v>, zoneIds={1196,1160,1160}, veteran=true</v>
      </c>
      <c r="BE433" s="21" t="str">
        <f>IF(A433&lt;&gt;"",IF(F433&lt;&gt;"Not in the game (anymore)",IF(A433&lt;&gt;"",", setType="&amp;G433,"")&amp;IF(J433="true",", multiTrialSet=true",""),"")
&amp; IF(AND(H433&lt;&gt;"",ISNUMBER(H433)),", undauntedChestId=" &amp; H433,""),"")</f>
        <v>, setType=LIBSETS_SETTYPE_TRIAL</v>
      </c>
      <c r="BF433" s="21" t="str">
        <f>IF(A433&lt;&gt;"",IF(F433&lt;&gt;"Not in the game (anymore)",IF(AZ433&lt;&gt;"",", isProcSetAllowedInPvP="&amp; AZ433,"")
&amp; IF(F433&lt;&gt;"Not in the game (anymore)",
  IF(V433&lt;&gt;"",", dropMechanic={"&amp;V433&amp;IF(AB433&lt;&gt;"",","&amp;AB433,"")&amp;IF(AH433&lt;&gt;"",","&amp;AH433,"")&amp;IF(AM433&lt;&gt;"",","&amp;AM433,"")&amp;IF(AR433&lt;&gt;"",","&amp;AR433,"")&amp;IF(AW433&lt;&gt;"",","&amp;AW433,"")&amp;"}"
     &amp;IF(OR(W433&lt;&gt;"",AC433&lt;&gt;"",AI433&lt;&gt;"",AN433&lt;&gt;"",AS433&lt;&gt;"",AX433&lt;&gt;"",X433&lt;&gt;"",AD433&lt;&gt;"",AJ433&lt;&gt;"",AO433&lt;&gt;"",AT433&lt;&gt;"",AY433&lt;&gt;""),", dropMechanicDropLocationNames={"
        &amp; IF(OR(W433&lt;&gt;"",AC433&lt;&gt;"",AI433&lt;&gt;"",AN433&lt;&gt;"",AS433&lt;&gt;"",AX433&lt;&gt;""),"['en']={"&amp;IF(W433&lt;&gt;"","'"&amp;W433&amp;"',","'',")&amp;IF(AC433&lt;&gt;"","'"&amp;AC433&amp;"',","'',")&amp;IF(AI433&lt;&gt;"","'"&amp;AI433&amp;"',","'',")&amp;IF(AN433&lt;&gt;"","'"&amp;AN433&amp;"',","'',")&amp;IF(AS433&lt;&gt;"","'"&amp;AS433&amp;"',","'',")&amp;IF(AX433&lt;&gt;"","'"&amp;AX433&amp;"',","'',")&amp;"},","")
        &amp; IF(OR(X433&lt;&gt;"",AD433&lt;&gt;"",AJ433&lt;&gt;"",AO433&lt;&gt;"",AT433&lt;&gt;"",AY433&lt;&gt;""),"['de']={"&amp;IF(X433&lt;&gt;"","'"&amp;X433&amp;"',","'',")&amp;IF(AD433&lt;&gt;"","'"&amp;AD433&amp;"',","'',")&amp;IF(AJ433&lt;&gt;"","'"&amp;AJ433&amp;"',","'',")&amp;IF(AO433&lt;&gt;"","'"&amp;AO433&amp;"',","'',")&amp;IF(AT433&lt;&gt;"","'"&amp;AT433&amp;"',","'',")&amp;IF(AY433&lt;&gt;"","'"&amp;AY433&amp;"',","'',")&amp;"},","")
     &amp; "}",""),"")),""),"")</f>
        <v>, dropMechanic={LIBSETS_DROP_MECHANIC_TRIAL_BOSS}</v>
      </c>
      <c r="BG433" s="21" t="str">
        <f>IF(A433&lt;&gt;"",IF(F433&lt;&gt;"Not in the game (anymore)",
IF(OR(BA433&lt;&gt;"",BB433&lt;&gt;""),", addTooltip={" &amp; IF(BA433&lt;&gt;"","['en']='"&amp; BA433 &amp; "',","")  &amp; IF(AND(BA433&lt;&gt;"",BA433&lt;&gt;BB433), IF(BB433&lt;&gt;"","['de']='"&amp; BB433 &amp; "',",""),"") &amp; "},","")
&amp; "},"
&amp; IF(C433&lt;&gt;"",CONCATENATE(" --",C433," / ",B433,"   [",IF(R433&lt;&gt;"",R433,""),IF(AA433&lt;&gt;"",", "&amp;AA433,""),IF(AG433&lt;&gt;"",", "&amp;AG433,""),IF(AL433&lt;&gt;"",", "&amp;AL433,""),IF(AQ433&lt;&gt;"",", "&amp;AQ433,""),IF(AV433&lt;&gt;"",", "&amp;AV433,""),"]")),""),"")</f>
        <v>}, --Perfected Kyne\'s Wind / Kynes perfektionierter Wind   [Kyne's Aegis, Western Skyrim, Western Skyrim]</v>
      </c>
    </row>
    <row r="434" spans="1:59" x14ac:dyDescent="0.25">
      <c r="A434" s="5">
        <v>494</v>
      </c>
      <c r="B434" t="s">
        <v>1747</v>
      </c>
      <c r="C434" t="s">
        <v>2654</v>
      </c>
      <c r="D434" s="3">
        <f>A434</f>
        <v>494</v>
      </c>
      <c r="G434" s="8" t="s">
        <v>1481</v>
      </c>
      <c r="I434" t="s">
        <v>91</v>
      </c>
      <c r="J434" t="s">
        <v>91</v>
      </c>
      <c r="K434">
        <v>434</v>
      </c>
      <c r="L434">
        <v>434</v>
      </c>
      <c r="M434">
        <v>434</v>
      </c>
      <c r="O434" s="65" t="s">
        <v>1713</v>
      </c>
      <c r="Q434" s="3">
        <f>IF(AND(G434&lt;&gt;"LIBSETS_SETTYPE_BATTLEGROUND",G434&lt;&gt;"LIBSETS_SETTYPE_SPECIAL"), IF(R434&lt;&gt;"",VLOOKUP(R434,'ESO zone constants'!$D$3:$H$10001,5,FALSE),""),"")</f>
        <v>1196</v>
      </c>
      <c r="R434" t="str">
        <f>IF(AND(O434&lt;&gt;"",NOT(ISERROR(O434))),O434,
IF(AND(P434&lt;&gt;"",ISNUMBER(P434),P434&gt;0,NOT(ISNA(P434))),VLOOKUP(P434,'ESO zone constants'!$A$3:$D$9999,4,FALSE),
IF(AND(K434&lt;&gt;"",K434&gt;0,NOT(ISERROR(K434))),VLOOKUP(K434,'ESO dumped WayshrineInfo'!$K$3:$N$9994,4,FALSE),"")))</f>
        <v>Kyne's Aegis</v>
      </c>
      <c r="T434" s="19" t="str">
        <f>IF(AND(S434&lt;&gt;"",NOT(ISERROR(S434))),S434,IF(Q434&lt;&gt;"",IF(NOT(ISERROR(VLOOKUP(Q434,'ESO Dungeon constants'!$D$3:$H$9999,5,FALSE))),VLOOKUP(Q434,'ESO Dungeon constants'!$D$3:$I$9999,6,FALSE),VLOOKUP(Q434,'ESO zone constants'!$H$3:$K$9987,4,FALSE)),""))</f>
        <v>DLC_GREYMOOR</v>
      </c>
      <c r="U434" s="3" t="str">
        <f>IF(T434&lt;&gt;"",VLOOKUP(T434,'LibSets constants'!$B$4:$C$1003,2,FALSE),"")</f>
        <v>Greymoor</v>
      </c>
      <c r="V434" s="33" t="s">
        <v>3337</v>
      </c>
      <c r="Y434" s="65"/>
      <c r="Z434" s="3">
        <f>IF(AND(G434&lt;&gt;"LIBSETS_SETTYPE_BATTLEGROUND",G434&lt;&gt;"LIBSETS_SETTYPE_SPECIAL"),
IF(AND(Y434&lt;&gt;"",ISNUMBER(Y434),NOT(ISNA(Y434))),Y434,
   IF(AND(L434&lt;&gt;"",ISNUMBER(L434),L434&gt;0,NOT(ISNA(L434))),VLOOKUP(L434,'ESO dumped WayshrineInfo'!$K$3:$L$9994,2,FALSE),"")
),"")</f>
        <v>1160</v>
      </c>
      <c r="AA434" t="str">
        <f>IF(AND(Z434&lt;&gt;"",ISNUMBER(Z434),NOT(ISNA(Z434))),VLOOKUP(Z434,'ESO zone constants'!$A$3:$D$9999,4,FALSE),"")</f>
        <v>Western Skyrim</v>
      </c>
      <c r="AC434" s="43" t="str">
        <f>IF(AB434&lt;&gt;"",IF(AB434&lt;&gt;"LIBSETS_DROP_MECHANIC_MONSTER_NAME",VLOOKUP(AB434,'LibSets constants'!$I$4:$L$1003,3,FALSE),""),"")</f>
        <v/>
      </c>
      <c r="AD434" s="43" t="str">
        <f>IF(AB434&lt;&gt;"",IF(AB434&lt;&gt;"LIBSETS_DROP_MECHANIC_MONSTER_NAME",VLOOKUP(AB434,'LibSets constants'!$I$4:$L$1003,4,FALSE),""),"")</f>
        <v/>
      </c>
      <c r="AE434" s="43"/>
      <c r="AF434" s="3">
        <f>IF(AND(G434&lt;&gt;"LIBSETS_SETTYPE_BATTLEGROUND",G434&lt;&gt;"LIBSETS_SETTYPE_SPECIAL"),
IF(AND(AE434&lt;&gt;"",ISNUMBER(AE434),NOT(ISNA(AE434))),AE434,
   IF(AND(M434&lt;&gt;"",ISNUMBER(M434),M434&gt;0,NOT(ISNA(M434))),VLOOKUP(M434,'ESO dumped WayshrineInfo'!$K$3:$L$9994,2,FALSE),"")
),"")</f>
        <v>1160</v>
      </c>
      <c r="AG434" t="str">
        <f>IF(AND(AF434&lt;&gt;"",ISNUMBER(AF434),NOT(ISNA(AF434))),VLOOKUP(AF434,'ESO zone constants'!$A$3:$D$9999,4,FALSE),"")</f>
        <v>Western Skyrim</v>
      </c>
      <c r="AH434" s="44"/>
      <c r="AI434" s="43"/>
      <c r="AJ434" s="43"/>
      <c r="AK434" s="3" t="str">
        <f>IF(AND(G434&lt;&gt;"LIBSETS_SETTYPE_BATTLEGROUND",G434&lt;&gt;"LIBSETS_SETTYPE_SPECIAL"),IF(AL434&lt;&gt;"",VLOOKUP(AL434,'ESO zone constants'!$D$3:$H$4953,5,FALSE),""),"")</f>
        <v/>
      </c>
      <c r="AM434" s="44"/>
      <c r="AN434" s="43"/>
      <c r="AO434" s="43"/>
      <c r="AP434" s="3" t="str">
        <f>IF(AND(G434&lt;&gt;"LIBSETS_SETTYPE_BATTLEGROUND",G434&lt;&gt;"LIBSETS_SETTYPE_SPECIAL"),IF(AQ434&lt;&gt;"",VLOOKUP(AQ434,'ESO zone constants'!$D$3:$H$4953,5,FALSE),""),"")</f>
        <v/>
      </c>
      <c r="AR434" s="44"/>
      <c r="AS434" s="43"/>
      <c r="AT434" s="43"/>
      <c r="AU434" s="3" t="str">
        <f>IF(AND(G434&lt;&gt;"LIBSETS_SETTYPE_BATTLEGROUND",G434&lt;&gt;"LIBSETS_SETTYPE_SPECIAL"),IF(AV434&lt;&gt;"",VLOOKUP(AV434,'ESO zone constants'!$D$3:$H$4953,5,FALSE),""),"")</f>
        <v/>
      </c>
      <c r="AW434" s="44"/>
      <c r="AX434" s="43"/>
      <c r="AY434" s="43"/>
      <c r="AZ434" s="83" t="s">
        <v>2667</v>
      </c>
      <c r="BA434" s="83"/>
      <c r="BB434" s="83"/>
      <c r="BC434" s="21" t="str">
        <f>IF(A434="???","--","")&amp;IF(F434&lt;&gt;"Not in the game (anymore)",IF(A434&lt;&gt;"",CONCATENATE("[",A434,"] = {wayshrines={")&amp;IF(K434&lt;&gt;"",CONCATENATE(K434,","),"")&amp;IF(L434&lt;&gt;"",CONCATENATE(L434,","),"")&amp;IF(M434&lt;&gt;"",CONCATENATE(M434,","),"")&amp;CONCATENATE("}")&amp;IF(VALUE(N434)&gt;0,CONCATENATE(", traitsNeeded=",N434),"")&amp;CONCATENATE(", dlcId=",IF(T434&lt;&gt;"",T434,"DLC_BASE_GAME")),""),"")</f>
        <v>[494] = {wayshrines={434,434,434,}, dlcId=DLC_GREYMOOR</v>
      </c>
      <c r="BD434" s="21" t="str">
        <f>IF(F434&lt;&gt;"Not in the game (anymore)",IF(A434&lt;&gt;"",IF(Q434&lt;&gt;"",CONCATENATE(", zoneIds={",Q434),"")&amp;IF(Z434&lt;&gt;"",CONCATENATE(",",Z434),"")&amp;IF(AF434&lt;&gt;"",CONCATENATE(",",AF434),"")&amp;IF(AK434&lt;&gt;"",CONCATENATE(",",AK434),"")&amp;IF(AP434&lt;&gt;"",CONCATENATE(",",AP434),"")&amp;IF(AU434&lt;&gt;"",CONCATENATE(",",AU434),"")&amp;IF(Q434&lt;&gt;"",CONCATENATE("}",""),"")&amp;IF(OR(I434="true",I434="false",I434&lt;&gt;""), CONCATENATE(", veteran=", I434), ""),""),"")</f>
        <v>, zoneIds={1196,1160,1160}, veteran=false</v>
      </c>
      <c r="BE434" s="21" t="str">
        <f>IF(A434&lt;&gt;"",IF(F434&lt;&gt;"Not in the game (anymore)",IF(A434&lt;&gt;"",", setType="&amp;G434,"")&amp;IF(J434="true",", multiTrialSet=true",""),"")
&amp; IF(AND(H434&lt;&gt;"",ISNUMBER(H434)),", undauntedChestId=" &amp; H434,""),"")</f>
        <v>, setType=LIBSETS_SETTYPE_TRIAL</v>
      </c>
      <c r="BF434" s="21" t="str">
        <f>IF(A434&lt;&gt;"",IF(F434&lt;&gt;"Not in the game (anymore)",IF(AZ434&lt;&gt;"",", isProcSetAllowedInPvP="&amp; AZ434,"")
&amp; IF(F434&lt;&gt;"Not in the game (anymore)",
  IF(V434&lt;&gt;"",", dropMechanic={"&amp;V434&amp;IF(AB434&lt;&gt;"",","&amp;AB434,"")&amp;IF(AH434&lt;&gt;"",","&amp;AH434,"")&amp;IF(AM434&lt;&gt;"",","&amp;AM434,"")&amp;IF(AR434&lt;&gt;"",","&amp;AR434,"")&amp;IF(AW434&lt;&gt;"",","&amp;AW434,"")&amp;"}"
     &amp;IF(OR(W434&lt;&gt;"",AC434&lt;&gt;"",AI434&lt;&gt;"",AN434&lt;&gt;"",AS434&lt;&gt;"",AX434&lt;&gt;"",X434&lt;&gt;"",AD434&lt;&gt;"",AJ434&lt;&gt;"",AO434&lt;&gt;"",AT434&lt;&gt;"",AY434&lt;&gt;""),", dropMechanicDropLocationNames={"
        &amp; IF(OR(W434&lt;&gt;"",AC434&lt;&gt;"",AI434&lt;&gt;"",AN434&lt;&gt;"",AS434&lt;&gt;"",AX434&lt;&gt;""),"['en']={"&amp;IF(W434&lt;&gt;"","'"&amp;W434&amp;"',","'',")&amp;IF(AC434&lt;&gt;"","'"&amp;AC434&amp;"',","'',")&amp;IF(AI434&lt;&gt;"","'"&amp;AI434&amp;"',","'',")&amp;IF(AN434&lt;&gt;"","'"&amp;AN434&amp;"',","'',")&amp;IF(AS434&lt;&gt;"","'"&amp;AS434&amp;"',","'',")&amp;IF(AX434&lt;&gt;"","'"&amp;AX434&amp;"',","'',")&amp;"},","")
        &amp; IF(OR(X434&lt;&gt;"",AD434&lt;&gt;"",AJ434&lt;&gt;"",AO434&lt;&gt;"",AT434&lt;&gt;"",AY434&lt;&gt;""),"['de']={"&amp;IF(X434&lt;&gt;"","'"&amp;X434&amp;"',","'',")&amp;IF(AD434&lt;&gt;"","'"&amp;AD434&amp;"',","'',")&amp;IF(AJ434&lt;&gt;"","'"&amp;AJ434&amp;"',","'',")&amp;IF(AO434&lt;&gt;"","'"&amp;AO434&amp;"',","'',")&amp;IF(AT434&lt;&gt;"","'"&amp;AT434&amp;"',","'',")&amp;IF(AY434&lt;&gt;"","'"&amp;AY434&amp;"',","'',")&amp;"},","")
     &amp; "}",""),"")),""),"")</f>
        <v>, dropMechanic={LIBSETS_DROP_MECHANIC_TRIAL_BOSS}</v>
      </c>
      <c r="BG434" s="21" t="str">
        <f>IF(A434&lt;&gt;"",IF(F434&lt;&gt;"Not in the game (anymore)",
IF(OR(BA434&lt;&gt;"",BB434&lt;&gt;""),", addTooltip={" &amp; IF(BA434&lt;&gt;"","['en']='"&amp; BA434 &amp; "',","")  &amp; IF(AND(BA434&lt;&gt;"",BA434&lt;&gt;BB434), IF(BB434&lt;&gt;"","['de']='"&amp; BB434 &amp; "',",""),"") &amp; "},","")
&amp; "},"
&amp; IF(C434&lt;&gt;"",CONCATENATE(" --",C434," / ",B434,"   [",IF(R434&lt;&gt;"",R434,""),IF(AA434&lt;&gt;"",", "&amp;AA434,""),IF(AG434&lt;&gt;"",", "&amp;AG434,""),IF(AL434&lt;&gt;"",", "&amp;AL434,""),IF(AQ434&lt;&gt;"",", "&amp;AQ434,""),IF(AV434&lt;&gt;"",", "&amp;AV434,""),"]")),""),"")</f>
        <v>}, --Vrol\'s Command / Vrols Befehl   [Kyne's Aegis, Western Skyrim, Western Skyrim]</v>
      </c>
    </row>
    <row r="435" spans="1:59" x14ac:dyDescent="0.25">
      <c r="A435" s="5">
        <v>495</v>
      </c>
      <c r="B435" t="s">
        <v>1748</v>
      </c>
      <c r="C435" t="s">
        <v>2655</v>
      </c>
      <c r="D435" s="3">
        <f>A435</f>
        <v>495</v>
      </c>
      <c r="G435" s="8" t="s">
        <v>1481</v>
      </c>
      <c r="I435" t="s">
        <v>92</v>
      </c>
      <c r="J435" t="s">
        <v>91</v>
      </c>
      <c r="K435">
        <v>434</v>
      </c>
      <c r="L435">
        <v>434</v>
      </c>
      <c r="M435">
        <v>434</v>
      </c>
      <c r="O435" s="65" t="s">
        <v>1713</v>
      </c>
      <c r="Q435" s="3">
        <f>IF(AND(G435&lt;&gt;"LIBSETS_SETTYPE_BATTLEGROUND",G435&lt;&gt;"LIBSETS_SETTYPE_SPECIAL"), IF(R435&lt;&gt;"",VLOOKUP(R435,'ESO zone constants'!$D$3:$H$10001,5,FALSE),""),"")</f>
        <v>1196</v>
      </c>
      <c r="R435" t="str">
        <f>IF(AND(O435&lt;&gt;"",NOT(ISERROR(O435))),O435,
IF(AND(P435&lt;&gt;"",ISNUMBER(P435),P435&gt;0,NOT(ISNA(P435))),VLOOKUP(P435,'ESO zone constants'!$A$3:$D$9999,4,FALSE),
IF(AND(K435&lt;&gt;"",K435&gt;0,NOT(ISERROR(K435))),VLOOKUP(K435,'ESO dumped WayshrineInfo'!$K$3:$N$9994,4,FALSE),"")))</f>
        <v>Kyne's Aegis</v>
      </c>
      <c r="T435" s="19" t="str">
        <f>IF(AND(S435&lt;&gt;"",NOT(ISERROR(S435))),S435,IF(Q435&lt;&gt;"",IF(NOT(ISERROR(VLOOKUP(Q435,'ESO Dungeon constants'!$D$3:$H$9999,5,FALSE))),VLOOKUP(Q435,'ESO Dungeon constants'!$D$3:$I$9999,6,FALSE),VLOOKUP(Q435,'ESO zone constants'!$H$3:$K$9987,4,FALSE)),""))</f>
        <v>DLC_GREYMOOR</v>
      </c>
      <c r="U435" s="3" t="str">
        <f>IF(T435&lt;&gt;"",VLOOKUP(T435,'LibSets constants'!$B$4:$C$1003,2,FALSE),"")</f>
        <v>Greymoor</v>
      </c>
      <c r="V435" s="33" t="s">
        <v>3337</v>
      </c>
      <c r="Y435" s="65"/>
      <c r="Z435" s="3">
        <f>IF(AND(G435&lt;&gt;"LIBSETS_SETTYPE_BATTLEGROUND",G435&lt;&gt;"LIBSETS_SETTYPE_SPECIAL"),
IF(AND(Y435&lt;&gt;"",ISNUMBER(Y435),NOT(ISNA(Y435))),Y435,
   IF(AND(L435&lt;&gt;"",ISNUMBER(L435),L435&gt;0,NOT(ISNA(L435))),VLOOKUP(L435,'ESO dumped WayshrineInfo'!$K$3:$L$9994,2,FALSE),"")
),"")</f>
        <v>1160</v>
      </c>
      <c r="AA435" t="str">
        <f>IF(AND(Z435&lt;&gt;"",ISNUMBER(Z435),NOT(ISNA(Z435))),VLOOKUP(Z435,'ESO zone constants'!$A$3:$D$9999,4,FALSE),"")</f>
        <v>Western Skyrim</v>
      </c>
      <c r="AC435" s="43" t="str">
        <f>IF(AB435&lt;&gt;"",IF(AB435&lt;&gt;"LIBSETS_DROP_MECHANIC_MONSTER_NAME",VLOOKUP(AB435,'LibSets constants'!$I$4:$L$1003,3,FALSE),""),"")</f>
        <v/>
      </c>
      <c r="AD435" s="43" t="str">
        <f>IF(AB435&lt;&gt;"",IF(AB435&lt;&gt;"LIBSETS_DROP_MECHANIC_MONSTER_NAME",VLOOKUP(AB435,'LibSets constants'!$I$4:$L$1003,4,FALSE),""),"")</f>
        <v/>
      </c>
      <c r="AE435" s="43"/>
      <c r="AF435" s="3">
        <f>IF(AND(G435&lt;&gt;"LIBSETS_SETTYPE_BATTLEGROUND",G435&lt;&gt;"LIBSETS_SETTYPE_SPECIAL"),
IF(AND(AE435&lt;&gt;"",ISNUMBER(AE435),NOT(ISNA(AE435))),AE435,
   IF(AND(M435&lt;&gt;"",ISNUMBER(M435),M435&gt;0,NOT(ISNA(M435))),VLOOKUP(M435,'ESO dumped WayshrineInfo'!$K$3:$L$9994,2,FALSE),"")
),"")</f>
        <v>1160</v>
      </c>
      <c r="AG435" t="str">
        <f>IF(AND(AF435&lt;&gt;"",ISNUMBER(AF435),NOT(ISNA(AF435))),VLOOKUP(AF435,'ESO zone constants'!$A$3:$D$9999,4,FALSE),"")</f>
        <v>Western Skyrim</v>
      </c>
      <c r="AH435" s="44"/>
      <c r="AI435" s="43"/>
      <c r="AJ435" s="43"/>
      <c r="AK435" s="3" t="str">
        <f>IF(AND(G435&lt;&gt;"LIBSETS_SETTYPE_BATTLEGROUND",G435&lt;&gt;"LIBSETS_SETTYPE_SPECIAL"),IF(AL435&lt;&gt;"",VLOOKUP(AL435,'ESO zone constants'!$D$3:$H$4953,5,FALSE),""),"")</f>
        <v/>
      </c>
      <c r="AM435" s="44"/>
      <c r="AN435" s="43"/>
      <c r="AO435" s="43"/>
      <c r="AP435" s="3" t="str">
        <f>IF(AND(G435&lt;&gt;"LIBSETS_SETTYPE_BATTLEGROUND",G435&lt;&gt;"LIBSETS_SETTYPE_SPECIAL"),IF(AQ435&lt;&gt;"",VLOOKUP(AQ435,'ESO zone constants'!$D$3:$H$4953,5,FALSE),""),"")</f>
        <v/>
      </c>
      <c r="AR435" s="44"/>
      <c r="AS435" s="43"/>
      <c r="AT435" s="43"/>
      <c r="AU435" s="3" t="str">
        <f>IF(AND(G435&lt;&gt;"LIBSETS_SETTYPE_BATTLEGROUND",G435&lt;&gt;"LIBSETS_SETTYPE_SPECIAL"),IF(AV435&lt;&gt;"",VLOOKUP(AV435,'ESO zone constants'!$D$3:$H$4953,5,FALSE),""),"")</f>
        <v/>
      </c>
      <c r="AW435" s="44"/>
      <c r="AX435" s="43"/>
      <c r="AY435" s="43"/>
      <c r="AZ435" s="83" t="s">
        <v>2667</v>
      </c>
      <c r="BA435" s="83"/>
      <c r="BB435" s="83"/>
      <c r="BC435" s="21" t="str">
        <f>IF(A435="???","--","")&amp;IF(F435&lt;&gt;"Not in the game (anymore)",IF(A435&lt;&gt;"",CONCATENATE("[",A435,"] = {wayshrines={")&amp;IF(K435&lt;&gt;"",CONCATENATE(K435,","),"")&amp;IF(L435&lt;&gt;"",CONCATENATE(L435,","),"")&amp;IF(M435&lt;&gt;"",CONCATENATE(M435,","),"")&amp;CONCATENATE("}")&amp;IF(VALUE(N435)&gt;0,CONCATENATE(", traitsNeeded=",N435),"")&amp;CONCATENATE(", dlcId=",IF(T435&lt;&gt;"",T435,"DLC_BASE_GAME")),""),"")</f>
        <v>[495] = {wayshrines={434,434,434,}, dlcId=DLC_GREYMOOR</v>
      </c>
      <c r="BD435" s="21" t="str">
        <f>IF(F435&lt;&gt;"Not in the game (anymore)",IF(A435&lt;&gt;"",IF(Q435&lt;&gt;"",CONCATENATE(", zoneIds={",Q435),"")&amp;IF(Z435&lt;&gt;"",CONCATENATE(",",Z435),"")&amp;IF(AF435&lt;&gt;"",CONCATENATE(",",AF435),"")&amp;IF(AK435&lt;&gt;"",CONCATENATE(",",AK435),"")&amp;IF(AP435&lt;&gt;"",CONCATENATE(",",AP435),"")&amp;IF(AU435&lt;&gt;"",CONCATENATE(",",AU435),"")&amp;IF(Q435&lt;&gt;"",CONCATENATE("}",""),"")&amp;IF(OR(I435="true",I435="false",I435&lt;&gt;""), CONCATENATE(", veteran=", I435), ""),""),"")</f>
        <v>, zoneIds={1196,1160,1160}, veteran=true</v>
      </c>
      <c r="BE435" s="21" t="str">
        <f>IF(A435&lt;&gt;"",IF(F435&lt;&gt;"Not in the game (anymore)",IF(A435&lt;&gt;"",", setType="&amp;G435,"")&amp;IF(J435="true",", multiTrialSet=true",""),"")
&amp; IF(AND(H435&lt;&gt;"",ISNUMBER(H435)),", undauntedChestId=" &amp; H435,""),"")</f>
        <v>, setType=LIBSETS_SETTYPE_TRIAL</v>
      </c>
      <c r="BF435" s="21" t="str">
        <f>IF(A435&lt;&gt;"",IF(F435&lt;&gt;"Not in the game (anymore)",IF(AZ435&lt;&gt;"",", isProcSetAllowedInPvP="&amp; AZ435,"")
&amp; IF(F435&lt;&gt;"Not in the game (anymore)",
  IF(V435&lt;&gt;"",", dropMechanic={"&amp;V435&amp;IF(AB435&lt;&gt;"",","&amp;AB435,"")&amp;IF(AH435&lt;&gt;"",","&amp;AH435,"")&amp;IF(AM435&lt;&gt;"",","&amp;AM435,"")&amp;IF(AR435&lt;&gt;"",","&amp;AR435,"")&amp;IF(AW435&lt;&gt;"",","&amp;AW435,"")&amp;"}"
     &amp;IF(OR(W435&lt;&gt;"",AC435&lt;&gt;"",AI435&lt;&gt;"",AN435&lt;&gt;"",AS435&lt;&gt;"",AX435&lt;&gt;"",X435&lt;&gt;"",AD435&lt;&gt;"",AJ435&lt;&gt;"",AO435&lt;&gt;"",AT435&lt;&gt;"",AY435&lt;&gt;""),", dropMechanicDropLocationNames={"
        &amp; IF(OR(W435&lt;&gt;"",AC435&lt;&gt;"",AI435&lt;&gt;"",AN435&lt;&gt;"",AS435&lt;&gt;"",AX435&lt;&gt;""),"['en']={"&amp;IF(W435&lt;&gt;"","'"&amp;W435&amp;"',","'',")&amp;IF(AC435&lt;&gt;"","'"&amp;AC435&amp;"',","'',")&amp;IF(AI435&lt;&gt;"","'"&amp;AI435&amp;"',","'',")&amp;IF(AN435&lt;&gt;"","'"&amp;AN435&amp;"',","'',")&amp;IF(AS435&lt;&gt;"","'"&amp;AS435&amp;"',","'',")&amp;IF(AX435&lt;&gt;"","'"&amp;AX435&amp;"',","'',")&amp;"},","")
        &amp; IF(OR(X435&lt;&gt;"",AD435&lt;&gt;"",AJ435&lt;&gt;"",AO435&lt;&gt;"",AT435&lt;&gt;"",AY435&lt;&gt;""),"['de']={"&amp;IF(X435&lt;&gt;"","'"&amp;X435&amp;"',","'',")&amp;IF(AD435&lt;&gt;"","'"&amp;AD435&amp;"',","'',")&amp;IF(AJ435&lt;&gt;"","'"&amp;AJ435&amp;"',","'',")&amp;IF(AO435&lt;&gt;"","'"&amp;AO435&amp;"',","'',")&amp;IF(AT435&lt;&gt;"","'"&amp;AT435&amp;"',","'',")&amp;IF(AY435&lt;&gt;"","'"&amp;AY435&amp;"',","'',")&amp;"},","")
     &amp; "}",""),"")),""),"")</f>
        <v>, dropMechanic={LIBSETS_DROP_MECHANIC_TRIAL_BOSS}</v>
      </c>
      <c r="BG435" s="21" t="str">
        <f>IF(A435&lt;&gt;"",IF(F435&lt;&gt;"Not in the game (anymore)",
IF(OR(BA435&lt;&gt;"",BB435&lt;&gt;""),", addTooltip={" &amp; IF(BA435&lt;&gt;"","['en']='"&amp; BA435 &amp; "',","")  &amp; IF(AND(BA435&lt;&gt;"",BA435&lt;&gt;BB435), IF(BB435&lt;&gt;"","['de']='"&amp; BB435 &amp; "',",""),"") &amp; "},","")
&amp; "},"
&amp; IF(C435&lt;&gt;"",CONCATENATE(" --",C435," / ",B435,"   [",IF(R435&lt;&gt;"",R435,""),IF(AA435&lt;&gt;"",", "&amp;AA435,""),IF(AG435&lt;&gt;"",", "&amp;AG435,""),IF(AL435&lt;&gt;"",", "&amp;AL435,""),IF(AQ435&lt;&gt;"",", "&amp;AQ435,""),IF(AV435&lt;&gt;"",", "&amp;AV435,""),"]")),""),"")</f>
        <v>}, --Perfected Vrol\'s Command / Vrols perfektionierter Befehl   [Kyne's Aegis, Western Skyrim, Western Skyrim]</v>
      </c>
    </row>
    <row r="436" spans="1:59" x14ac:dyDescent="0.25">
      <c r="A436" s="5">
        <v>496</v>
      </c>
      <c r="B436" t="s">
        <v>1749</v>
      </c>
      <c r="C436" t="s">
        <v>1750</v>
      </c>
      <c r="D436" s="3">
        <f>A436</f>
        <v>496</v>
      </c>
      <c r="G436" s="8" t="s">
        <v>1481</v>
      </c>
      <c r="I436" t="s">
        <v>91</v>
      </c>
      <c r="J436" t="s">
        <v>91</v>
      </c>
      <c r="K436">
        <v>434</v>
      </c>
      <c r="L436">
        <v>434</v>
      </c>
      <c r="M436">
        <v>434</v>
      </c>
      <c r="O436" s="65" t="s">
        <v>1713</v>
      </c>
      <c r="Q436" s="3">
        <f>IF(AND(G436&lt;&gt;"LIBSETS_SETTYPE_BATTLEGROUND",G436&lt;&gt;"LIBSETS_SETTYPE_SPECIAL"), IF(R436&lt;&gt;"",VLOOKUP(R436,'ESO zone constants'!$D$3:$H$10001,5,FALSE),""),"")</f>
        <v>1196</v>
      </c>
      <c r="R436" t="str">
        <f>IF(AND(O436&lt;&gt;"",NOT(ISERROR(O436))),O436,
IF(AND(P436&lt;&gt;"",ISNUMBER(P436),P436&gt;0,NOT(ISNA(P436))),VLOOKUP(P436,'ESO zone constants'!$A$3:$D$9999,4,FALSE),
IF(AND(K436&lt;&gt;"",K436&gt;0,NOT(ISERROR(K436))),VLOOKUP(K436,'ESO dumped WayshrineInfo'!$K$3:$N$9994,4,FALSE),"")))</f>
        <v>Kyne's Aegis</v>
      </c>
      <c r="T436" s="19" t="str">
        <f>IF(AND(S436&lt;&gt;"",NOT(ISERROR(S436))),S436,IF(Q436&lt;&gt;"",IF(NOT(ISERROR(VLOOKUP(Q436,'ESO Dungeon constants'!$D$3:$H$9999,5,FALSE))),VLOOKUP(Q436,'ESO Dungeon constants'!$D$3:$I$9999,6,FALSE),VLOOKUP(Q436,'ESO zone constants'!$H$3:$K$9987,4,FALSE)),""))</f>
        <v>DLC_GREYMOOR</v>
      </c>
      <c r="U436" s="3" t="str">
        <f>IF(T436&lt;&gt;"",VLOOKUP(T436,'LibSets constants'!$B$4:$C$1003,2,FALSE),"")</f>
        <v>Greymoor</v>
      </c>
      <c r="V436" s="33" t="s">
        <v>3337</v>
      </c>
      <c r="Y436" s="65"/>
      <c r="Z436" s="3">
        <f>IF(AND(G436&lt;&gt;"LIBSETS_SETTYPE_BATTLEGROUND",G436&lt;&gt;"LIBSETS_SETTYPE_SPECIAL"),
IF(AND(Y436&lt;&gt;"",ISNUMBER(Y436),NOT(ISNA(Y436))),Y436,
   IF(AND(L436&lt;&gt;"",ISNUMBER(L436),L436&gt;0,NOT(ISNA(L436))),VLOOKUP(L436,'ESO dumped WayshrineInfo'!$K$3:$L$9994,2,FALSE),"")
),"")</f>
        <v>1160</v>
      </c>
      <c r="AA436" t="str">
        <f>IF(AND(Z436&lt;&gt;"",ISNUMBER(Z436),NOT(ISNA(Z436))),VLOOKUP(Z436,'ESO zone constants'!$A$3:$D$9999,4,FALSE),"")</f>
        <v>Western Skyrim</v>
      </c>
      <c r="AC436" s="43" t="str">
        <f>IF(AB436&lt;&gt;"",IF(AB436&lt;&gt;"LIBSETS_DROP_MECHANIC_MONSTER_NAME",VLOOKUP(AB436,'LibSets constants'!$I$4:$L$1003,3,FALSE),""),"")</f>
        <v/>
      </c>
      <c r="AD436" s="43" t="str">
        <f>IF(AB436&lt;&gt;"",IF(AB436&lt;&gt;"LIBSETS_DROP_MECHANIC_MONSTER_NAME",VLOOKUP(AB436,'LibSets constants'!$I$4:$L$1003,4,FALSE),""),"")</f>
        <v/>
      </c>
      <c r="AE436" s="43"/>
      <c r="AF436" s="3">
        <f>IF(AND(G436&lt;&gt;"LIBSETS_SETTYPE_BATTLEGROUND",G436&lt;&gt;"LIBSETS_SETTYPE_SPECIAL"),
IF(AND(AE436&lt;&gt;"",ISNUMBER(AE436),NOT(ISNA(AE436))),AE436,
   IF(AND(M436&lt;&gt;"",ISNUMBER(M436),M436&gt;0,NOT(ISNA(M436))),VLOOKUP(M436,'ESO dumped WayshrineInfo'!$K$3:$L$9994,2,FALSE),"")
),"")</f>
        <v>1160</v>
      </c>
      <c r="AG436" t="str">
        <f>IF(AND(AF436&lt;&gt;"",ISNUMBER(AF436),NOT(ISNA(AF436))),VLOOKUP(AF436,'ESO zone constants'!$A$3:$D$9999,4,FALSE),"")</f>
        <v>Western Skyrim</v>
      </c>
      <c r="AH436" s="44"/>
      <c r="AI436" s="43"/>
      <c r="AJ436" s="43"/>
      <c r="AK436" s="3" t="str">
        <f>IF(AND(G436&lt;&gt;"LIBSETS_SETTYPE_BATTLEGROUND",G436&lt;&gt;"LIBSETS_SETTYPE_SPECIAL"),IF(AL436&lt;&gt;"",VLOOKUP(AL436,'ESO zone constants'!$D$3:$H$4953,5,FALSE),""),"")</f>
        <v/>
      </c>
      <c r="AM436" s="44"/>
      <c r="AN436" s="43"/>
      <c r="AO436" s="43"/>
      <c r="AP436" s="3" t="str">
        <f>IF(AND(G436&lt;&gt;"LIBSETS_SETTYPE_BATTLEGROUND",G436&lt;&gt;"LIBSETS_SETTYPE_SPECIAL"),IF(AQ436&lt;&gt;"",VLOOKUP(AQ436,'ESO zone constants'!$D$3:$H$4953,5,FALSE),""),"")</f>
        <v/>
      </c>
      <c r="AR436" s="44"/>
      <c r="AS436" s="43"/>
      <c r="AT436" s="43"/>
      <c r="AU436" s="3" t="str">
        <f>IF(AND(G436&lt;&gt;"LIBSETS_SETTYPE_BATTLEGROUND",G436&lt;&gt;"LIBSETS_SETTYPE_SPECIAL"),IF(AV436&lt;&gt;"",VLOOKUP(AV436,'ESO zone constants'!$D$3:$H$4953,5,FALSE),""),"")</f>
        <v/>
      </c>
      <c r="AW436" s="44"/>
      <c r="AX436" s="43"/>
      <c r="AY436" s="43"/>
      <c r="AZ436" s="83" t="s">
        <v>2667</v>
      </c>
      <c r="BA436" s="83"/>
      <c r="BB436" s="83"/>
      <c r="BC436" s="21" t="str">
        <f>IF(A436="???","--","")&amp;IF(F436&lt;&gt;"Not in the game (anymore)",IF(A436&lt;&gt;"",CONCATENATE("[",A436,"] = {wayshrines={")&amp;IF(K436&lt;&gt;"",CONCATENATE(K436,","),"")&amp;IF(L436&lt;&gt;"",CONCATENATE(L436,","),"")&amp;IF(M436&lt;&gt;"",CONCATENATE(M436,","),"")&amp;CONCATENATE("}")&amp;IF(VALUE(N436)&gt;0,CONCATENATE(", traitsNeeded=",N436),"")&amp;CONCATENATE(", dlcId=",IF(T436&lt;&gt;"",T436,"DLC_BASE_GAME")),""),"")</f>
        <v>[496] = {wayshrines={434,434,434,}, dlcId=DLC_GREYMOOR</v>
      </c>
      <c r="BD436" s="21" t="str">
        <f>IF(F436&lt;&gt;"Not in the game (anymore)",IF(A436&lt;&gt;"",IF(Q436&lt;&gt;"",CONCATENATE(", zoneIds={",Q436),"")&amp;IF(Z436&lt;&gt;"",CONCATENATE(",",Z436),"")&amp;IF(AF436&lt;&gt;"",CONCATENATE(",",AF436),"")&amp;IF(AK436&lt;&gt;"",CONCATENATE(",",AK436),"")&amp;IF(AP436&lt;&gt;"",CONCATENATE(",",AP436),"")&amp;IF(AU436&lt;&gt;"",CONCATENATE(",",AU436),"")&amp;IF(Q436&lt;&gt;"",CONCATENATE("}",""),"")&amp;IF(OR(I436="true",I436="false",I436&lt;&gt;""), CONCATENATE(", veteran=", I436), ""),""),"")</f>
        <v>, zoneIds={1196,1160,1160}, veteran=false</v>
      </c>
      <c r="BE436" s="21" t="str">
        <f>IF(A436&lt;&gt;"",IF(F436&lt;&gt;"Not in the game (anymore)",IF(A436&lt;&gt;"",", setType="&amp;G436,"")&amp;IF(J436="true",", multiTrialSet=true",""),"")
&amp; IF(AND(H436&lt;&gt;"",ISNUMBER(H436)),", undauntedChestId=" &amp; H436,""),"")</f>
        <v>, setType=LIBSETS_SETTYPE_TRIAL</v>
      </c>
      <c r="BF436" s="21" t="str">
        <f>IF(A436&lt;&gt;"",IF(F436&lt;&gt;"Not in the game (anymore)",IF(AZ436&lt;&gt;"",", isProcSetAllowedInPvP="&amp; AZ436,"")
&amp; IF(F436&lt;&gt;"Not in the game (anymore)",
  IF(V436&lt;&gt;"",", dropMechanic={"&amp;V436&amp;IF(AB436&lt;&gt;"",","&amp;AB436,"")&amp;IF(AH436&lt;&gt;"",","&amp;AH436,"")&amp;IF(AM436&lt;&gt;"",","&amp;AM436,"")&amp;IF(AR436&lt;&gt;"",","&amp;AR436,"")&amp;IF(AW436&lt;&gt;"",","&amp;AW436,"")&amp;"}"
     &amp;IF(OR(W436&lt;&gt;"",AC436&lt;&gt;"",AI436&lt;&gt;"",AN436&lt;&gt;"",AS436&lt;&gt;"",AX436&lt;&gt;"",X436&lt;&gt;"",AD436&lt;&gt;"",AJ436&lt;&gt;"",AO436&lt;&gt;"",AT436&lt;&gt;"",AY436&lt;&gt;""),", dropMechanicDropLocationNames={"
        &amp; IF(OR(W436&lt;&gt;"",AC436&lt;&gt;"",AI436&lt;&gt;"",AN436&lt;&gt;"",AS436&lt;&gt;"",AX436&lt;&gt;""),"['en']={"&amp;IF(W436&lt;&gt;"","'"&amp;W436&amp;"',","'',")&amp;IF(AC436&lt;&gt;"","'"&amp;AC436&amp;"',","'',")&amp;IF(AI436&lt;&gt;"","'"&amp;AI436&amp;"',","'',")&amp;IF(AN436&lt;&gt;"","'"&amp;AN436&amp;"',","'',")&amp;IF(AS436&lt;&gt;"","'"&amp;AS436&amp;"',","'',")&amp;IF(AX436&lt;&gt;"","'"&amp;AX436&amp;"',","'',")&amp;"},","")
        &amp; IF(OR(X436&lt;&gt;"",AD436&lt;&gt;"",AJ436&lt;&gt;"",AO436&lt;&gt;"",AT436&lt;&gt;"",AY436&lt;&gt;""),"['de']={"&amp;IF(X436&lt;&gt;"","'"&amp;X436&amp;"',","'',")&amp;IF(AD436&lt;&gt;"","'"&amp;AD436&amp;"',","'',")&amp;IF(AJ436&lt;&gt;"","'"&amp;AJ436&amp;"',","'',")&amp;IF(AO436&lt;&gt;"","'"&amp;AO436&amp;"',","'',")&amp;IF(AT436&lt;&gt;"","'"&amp;AT436&amp;"',","'',")&amp;IF(AY436&lt;&gt;"","'"&amp;AY436&amp;"',","'',")&amp;"},","")
     &amp; "}",""),"")),""),"")</f>
        <v>, dropMechanic={LIBSETS_DROP_MECHANIC_TRIAL_BOSS}</v>
      </c>
      <c r="BG436" s="21" t="str">
        <f>IF(A436&lt;&gt;"",IF(F436&lt;&gt;"Not in the game (anymore)",
IF(OR(BA436&lt;&gt;"",BB436&lt;&gt;""),", addTooltip={" &amp; IF(BA436&lt;&gt;"","['en']='"&amp; BA436 &amp; "',","")  &amp; IF(AND(BA436&lt;&gt;"",BA436&lt;&gt;BB436), IF(BB436&lt;&gt;"","['de']='"&amp; BB436 &amp; "',",""),"") &amp; "},","")
&amp; "},"
&amp; IF(C436&lt;&gt;"",CONCATENATE(" --",C436," / ",B436,"   [",IF(R436&lt;&gt;"",R436,""),IF(AA436&lt;&gt;"",", "&amp;AA436,""),IF(AG436&lt;&gt;"",", "&amp;AG436,""),IF(AL436&lt;&gt;"",", "&amp;AL436,""),IF(AQ436&lt;&gt;"",", "&amp;AQ436,""),IF(AV436&lt;&gt;"",", "&amp;AV436,""),"]")),""),"")</f>
        <v>}, --Roaring Opportunist / Brüllender Opportunist   [Kyne's Aegis, Western Skyrim, Western Skyrim]</v>
      </c>
    </row>
    <row r="437" spans="1:59" x14ac:dyDescent="0.25">
      <c r="A437" s="5">
        <v>497</v>
      </c>
      <c r="B437" t="s">
        <v>1751</v>
      </c>
      <c r="C437" t="s">
        <v>1752</v>
      </c>
      <c r="D437" s="3">
        <f>A437</f>
        <v>497</v>
      </c>
      <c r="G437" s="8" t="s">
        <v>1481</v>
      </c>
      <c r="I437" t="s">
        <v>92</v>
      </c>
      <c r="J437" t="s">
        <v>91</v>
      </c>
      <c r="K437">
        <v>434</v>
      </c>
      <c r="L437">
        <v>434</v>
      </c>
      <c r="M437">
        <v>434</v>
      </c>
      <c r="O437" s="65" t="s">
        <v>1713</v>
      </c>
      <c r="Q437" s="3">
        <f>IF(AND(G437&lt;&gt;"LIBSETS_SETTYPE_BATTLEGROUND",G437&lt;&gt;"LIBSETS_SETTYPE_SPECIAL"), IF(R437&lt;&gt;"",VLOOKUP(R437,'ESO zone constants'!$D$3:$H$10001,5,FALSE),""),"")</f>
        <v>1196</v>
      </c>
      <c r="R437" t="str">
        <f>IF(AND(O437&lt;&gt;"",NOT(ISERROR(O437))),O437,
IF(AND(P437&lt;&gt;"",ISNUMBER(P437),P437&gt;0,NOT(ISNA(P437))),VLOOKUP(P437,'ESO zone constants'!$A$3:$D$9999,4,FALSE),
IF(AND(K437&lt;&gt;"",K437&gt;0,NOT(ISERROR(K437))),VLOOKUP(K437,'ESO dumped WayshrineInfo'!$K$3:$N$9994,4,FALSE),"")))</f>
        <v>Kyne's Aegis</v>
      </c>
      <c r="T437" s="19" t="str">
        <f>IF(AND(S437&lt;&gt;"",NOT(ISERROR(S437))),S437,IF(Q437&lt;&gt;"",IF(NOT(ISERROR(VLOOKUP(Q437,'ESO Dungeon constants'!$D$3:$H$9999,5,FALSE))),VLOOKUP(Q437,'ESO Dungeon constants'!$D$3:$I$9999,6,FALSE),VLOOKUP(Q437,'ESO zone constants'!$H$3:$K$9987,4,FALSE)),""))</f>
        <v>DLC_GREYMOOR</v>
      </c>
      <c r="U437" s="3" t="str">
        <f>IF(T437&lt;&gt;"",VLOOKUP(T437,'LibSets constants'!$B$4:$C$1003,2,FALSE),"")</f>
        <v>Greymoor</v>
      </c>
      <c r="V437" s="33" t="s">
        <v>3337</v>
      </c>
      <c r="Y437" s="65"/>
      <c r="Z437" s="3">
        <f>IF(AND(G437&lt;&gt;"LIBSETS_SETTYPE_BATTLEGROUND",G437&lt;&gt;"LIBSETS_SETTYPE_SPECIAL"),
IF(AND(Y437&lt;&gt;"",ISNUMBER(Y437),NOT(ISNA(Y437))),Y437,
   IF(AND(L437&lt;&gt;"",ISNUMBER(L437),L437&gt;0,NOT(ISNA(L437))),VLOOKUP(L437,'ESO dumped WayshrineInfo'!$K$3:$L$9994,2,FALSE),"")
),"")</f>
        <v>1160</v>
      </c>
      <c r="AA437" t="str">
        <f>IF(AND(Z437&lt;&gt;"",ISNUMBER(Z437),NOT(ISNA(Z437))),VLOOKUP(Z437,'ESO zone constants'!$A$3:$D$9999,4,FALSE),"")</f>
        <v>Western Skyrim</v>
      </c>
      <c r="AC437" s="43" t="str">
        <f>IF(AB437&lt;&gt;"",IF(AB437&lt;&gt;"LIBSETS_DROP_MECHANIC_MONSTER_NAME",VLOOKUP(AB437,'LibSets constants'!$I$4:$L$1003,3,FALSE),""),"")</f>
        <v/>
      </c>
      <c r="AD437" s="43" t="str">
        <f>IF(AB437&lt;&gt;"",IF(AB437&lt;&gt;"LIBSETS_DROP_MECHANIC_MONSTER_NAME",VLOOKUP(AB437,'LibSets constants'!$I$4:$L$1003,4,FALSE),""),"")</f>
        <v/>
      </c>
      <c r="AE437" s="43"/>
      <c r="AF437" s="3">
        <f>IF(AND(G437&lt;&gt;"LIBSETS_SETTYPE_BATTLEGROUND",G437&lt;&gt;"LIBSETS_SETTYPE_SPECIAL"),
IF(AND(AE437&lt;&gt;"",ISNUMBER(AE437),NOT(ISNA(AE437))),AE437,
   IF(AND(M437&lt;&gt;"",ISNUMBER(M437),M437&gt;0,NOT(ISNA(M437))),VLOOKUP(M437,'ESO dumped WayshrineInfo'!$K$3:$L$9994,2,FALSE),"")
),"")</f>
        <v>1160</v>
      </c>
      <c r="AG437" t="str">
        <f>IF(AND(AF437&lt;&gt;"",ISNUMBER(AF437),NOT(ISNA(AF437))),VLOOKUP(AF437,'ESO zone constants'!$A$3:$D$9999,4,FALSE),"")</f>
        <v>Western Skyrim</v>
      </c>
      <c r="AH437" s="44"/>
      <c r="AI437" s="43"/>
      <c r="AJ437" s="43"/>
      <c r="AK437" s="3" t="str">
        <f>IF(AND(G437&lt;&gt;"LIBSETS_SETTYPE_BATTLEGROUND",G437&lt;&gt;"LIBSETS_SETTYPE_SPECIAL"),IF(AL437&lt;&gt;"",VLOOKUP(AL437,'ESO zone constants'!$D$3:$H$4953,5,FALSE),""),"")</f>
        <v/>
      </c>
      <c r="AM437" s="44"/>
      <c r="AN437" s="43"/>
      <c r="AO437" s="43"/>
      <c r="AP437" s="3" t="str">
        <f>IF(AND(G437&lt;&gt;"LIBSETS_SETTYPE_BATTLEGROUND",G437&lt;&gt;"LIBSETS_SETTYPE_SPECIAL"),IF(AQ437&lt;&gt;"",VLOOKUP(AQ437,'ESO zone constants'!$D$3:$H$4953,5,FALSE),""),"")</f>
        <v/>
      </c>
      <c r="AR437" s="44"/>
      <c r="AS437" s="43"/>
      <c r="AT437" s="43"/>
      <c r="AU437" s="3" t="str">
        <f>IF(AND(G437&lt;&gt;"LIBSETS_SETTYPE_BATTLEGROUND",G437&lt;&gt;"LIBSETS_SETTYPE_SPECIAL"),IF(AV437&lt;&gt;"",VLOOKUP(AV437,'ESO zone constants'!$D$3:$H$4953,5,FALSE),""),"")</f>
        <v/>
      </c>
      <c r="AW437" s="44"/>
      <c r="AX437" s="43"/>
      <c r="AY437" s="43"/>
      <c r="AZ437" s="83" t="s">
        <v>2667</v>
      </c>
      <c r="BA437" s="83"/>
      <c r="BB437" s="83"/>
      <c r="BC437" s="21" t="str">
        <f>IF(A437="???","--","")&amp;IF(F437&lt;&gt;"Not in the game (anymore)",IF(A437&lt;&gt;"",CONCATENATE("[",A437,"] = {wayshrines={")&amp;IF(K437&lt;&gt;"",CONCATENATE(K437,","),"")&amp;IF(L437&lt;&gt;"",CONCATENATE(L437,","),"")&amp;IF(M437&lt;&gt;"",CONCATENATE(M437,","),"")&amp;CONCATENATE("}")&amp;IF(VALUE(N437)&gt;0,CONCATENATE(", traitsNeeded=",N437),"")&amp;CONCATENATE(", dlcId=",IF(T437&lt;&gt;"",T437,"DLC_BASE_GAME")),""),"")</f>
        <v>[497] = {wayshrines={434,434,434,}, dlcId=DLC_GREYMOOR</v>
      </c>
      <c r="BD437" s="21" t="str">
        <f>IF(F437&lt;&gt;"Not in the game (anymore)",IF(A437&lt;&gt;"",IF(Q437&lt;&gt;"",CONCATENATE(", zoneIds={",Q437),"")&amp;IF(Z437&lt;&gt;"",CONCATENATE(",",Z437),"")&amp;IF(AF437&lt;&gt;"",CONCATENATE(",",AF437),"")&amp;IF(AK437&lt;&gt;"",CONCATENATE(",",AK437),"")&amp;IF(AP437&lt;&gt;"",CONCATENATE(",",AP437),"")&amp;IF(AU437&lt;&gt;"",CONCATENATE(",",AU437),"")&amp;IF(Q437&lt;&gt;"",CONCATENATE("}",""),"")&amp;IF(OR(I437="true",I437="false",I437&lt;&gt;""), CONCATENATE(", veteran=", I437), ""),""),"")</f>
        <v>, zoneIds={1196,1160,1160}, veteran=true</v>
      </c>
      <c r="BE437" s="21" t="str">
        <f>IF(A437&lt;&gt;"",IF(F437&lt;&gt;"Not in the game (anymore)",IF(A437&lt;&gt;"",", setType="&amp;G437,"")&amp;IF(J437="true",", multiTrialSet=true",""),"")
&amp; IF(AND(H437&lt;&gt;"",ISNUMBER(H437)),", undauntedChestId=" &amp; H437,""),"")</f>
        <v>, setType=LIBSETS_SETTYPE_TRIAL</v>
      </c>
      <c r="BF437" s="21" t="str">
        <f>IF(A437&lt;&gt;"",IF(F437&lt;&gt;"Not in the game (anymore)",IF(AZ437&lt;&gt;"",", isProcSetAllowedInPvP="&amp; AZ437,"")
&amp; IF(F437&lt;&gt;"Not in the game (anymore)",
  IF(V437&lt;&gt;"",", dropMechanic={"&amp;V437&amp;IF(AB437&lt;&gt;"",","&amp;AB437,"")&amp;IF(AH437&lt;&gt;"",","&amp;AH437,"")&amp;IF(AM437&lt;&gt;"",","&amp;AM437,"")&amp;IF(AR437&lt;&gt;"",","&amp;AR437,"")&amp;IF(AW437&lt;&gt;"",","&amp;AW437,"")&amp;"}"
     &amp;IF(OR(W437&lt;&gt;"",AC437&lt;&gt;"",AI437&lt;&gt;"",AN437&lt;&gt;"",AS437&lt;&gt;"",AX437&lt;&gt;"",X437&lt;&gt;"",AD437&lt;&gt;"",AJ437&lt;&gt;"",AO437&lt;&gt;"",AT437&lt;&gt;"",AY437&lt;&gt;""),", dropMechanicDropLocationNames={"
        &amp; IF(OR(W437&lt;&gt;"",AC437&lt;&gt;"",AI437&lt;&gt;"",AN437&lt;&gt;"",AS437&lt;&gt;"",AX437&lt;&gt;""),"['en']={"&amp;IF(W437&lt;&gt;"","'"&amp;W437&amp;"',","'',")&amp;IF(AC437&lt;&gt;"","'"&amp;AC437&amp;"',","'',")&amp;IF(AI437&lt;&gt;"","'"&amp;AI437&amp;"',","'',")&amp;IF(AN437&lt;&gt;"","'"&amp;AN437&amp;"',","'',")&amp;IF(AS437&lt;&gt;"","'"&amp;AS437&amp;"',","'',")&amp;IF(AX437&lt;&gt;"","'"&amp;AX437&amp;"',","'',")&amp;"},","")
        &amp; IF(OR(X437&lt;&gt;"",AD437&lt;&gt;"",AJ437&lt;&gt;"",AO437&lt;&gt;"",AT437&lt;&gt;"",AY437&lt;&gt;""),"['de']={"&amp;IF(X437&lt;&gt;"","'"&amp;X437&amp;"',","'',")&amp;IF(AD437&lt;&gt;"","'"&amp;AD437&amp;"',","'',")&amp;IF(AJ437&lt;&gt;"","'"&amp;AJ437&amp;"',","'',")&amp;IF(AO437&lt;&gt;"","'"&amp;AO437&amp;"',","'',")&amp;IF(AT437&lt;&gt;"","'"&amp;AT437&amp;"',","'',")&amp;IF(AY437&lt;&gt;"","'"&amp;AY437&amp;"',","'',")&amp;"},","")
     &amp; "}",""),"")),""),"")</f>
        <v>, dropMechanic={LIBSETS_DROP_MECHANIC_TRIAL_BOSS}</v>
      </c>
      <c r="BG437" s="21" t="str">
        <f>IF(A437&lt;&gt;"",IF(F437&lt;&gt;"Not in the game (anymore)",
IF(OR(BA437&lt;&gt;"",BB437&lt;&gt;""),", addTooltip={" &amp; IF(BA437&lt;&gt;"","['en']='"&amp; BA437 &amp; "',","")  &amp; IF(AND(BA437&lt;&gt;"",BA437&lt;&gt;BB437), IF(BB437&lt;&gt;"","['de']='"&amp; BB437 &amp; "',",""),"") &amp; "},","")
&amp; "},"
&amp; IF(C437&lt;&gt;"",CONCATENATE(" --",C437," / ",B437,"   [",IF(R437&lt;&gt;"",R437,""),IF(AA437&lt;&gt;"",", "&amp;AA437,""),IF(AG437&lt;&gt;"",", "&amp;AG437,""),IF(AL437&lt;&gt;"",", "&amp;AL437,""),IF(AQ437&lt;&gt;"",", "&amp;AQ437,""),IF(AV437&lt;&gt;"",", "&amp;AV437,""),"]")),""),"")</f>
        <v>}, --Perfected Roaring Opportunist / Perfektionierter brüllender Opportunist   [Kyne's Aegis, Western Skyrim, Western Skyrim]</v>
      </c>
    </row>
    <row r="438" spans="1:59" x14ac:dyDescent="0.25">
      <c r="A438" s="5">
        <v>498</v>
      </c>
      <c r="B438" t="s">
        <v>1753</v>
      </c>
      <c r="C438" t="s">
        <v>2656</v>
      </c>
      <c r="D438" s="3">
        <f>A438</f>
        <v>498</v>
      </c>
      <c r="G438" s="8" t="s">
        <v>1481</v>
      </c>
      <c r="I438" t="s">
        <v>91</v>
      </c>
      <c r="J438" t="s">
        <v>91</v>
      </c>
      <c r="K438">
        <v>434</v>
      </c>
      <c r="L438">
        <v>434</v>
      </c>
      <c r="M438">
        <v>434</v>
      </c>
      <c r="O438" s="65" t="s">
        <v>1713</v>
      </c>
      <c r="Q438" s="3">
        <f>IF(AND(G438&lt;&gt;"LIBSETS_SETTYPE_BATTLEGROUND",G438&lt;&gt;"LIBSETS_SETTYPE_SPECIAL"), IF(R438&lt;&gt;"",VLOOKUP(R438,'ESO zone constants'!$D$3:$H$10001,5,FALSE),""),"")</f>
        <v>1196</v>
      </c>
      <c r="R438" t="str">
        <f>IF(AND(O438&lt;&gt;"",NOT(ISERROR(O438))),O438,
IF(AND(P438&lt;&gt;"",ISNUMBER(P438),P438&gt;0,NOT(ISNA(P438))),VLOOKUP(P438,'ESO zone constants'!$A$3:$D$9999,4,FALSE),
IF(AND(K438&lt;&gt;"",K438&gt;0,NOT(ISERROR(K438))),VLOOKUP(K438,'ESO dumped WayshrineInfo'!$K$3:$N$9994,4,FALSE),"")))</f>
        <v>Kyne's Aegis</v>
      </c>
      <c r="T438" s="19" t="str">
        <f>IF(AND(S438&lt;&gt;"",NOT(ISERROR(S438))),S438,IF(Q438&lt;&gt;"",IF(NOT(ISERROR(VLOOKUP(Q438,'ESO Dungeon constants'!$D$3:$H$9999,5,FALSE))),VLOOKUP(Q438,'ESO Dungeon constants'!$D$3:$I$9999,6,FALSE),VLOOKUP(Q438,'ESO zone constants'!$H$3:$K$9987,4,FALSE)),""))</f>
        <v>DLC_GREYMOOR</v>
      </c>
      <c r="U438" s="3" t="str">
        <f>IF(T438&lt;&gt;"",VLOOKUP(T438,'LibSets constants'!$B$4:$C$1003,2,FALSE),"")</f>
        <v>Greymoor</v>
      </c>
      <c r="V438" s="33" t="s">
        <v>3337</v>
      </c>
      <c r="Z438" s="3">
        <f>IF(AND(G438&lt;&gt;"LIBSETS_SETTYPE_BATTLEGROUND",G438&lt;&gt;"LIBSETS_SETTYPE_SPECIAL"),
IF(AND(Y438&lt;&gt;"",ISNUMBER(Y438),NOT(ISNA(Y438))),Y438,
   IF(AND(L438&lt;&gt;"",ISNUMBER(L438),L438&gt;0,NOT(ISNA(L438))),VLOOKUP(L438,'ESO dumped WayshrineInfo'!$K$3:$L$9994,2,FALSE),"")
),"")</f>
        <v>1160</v>
      </c>
      <c r="AA438" t="str">
        <f>IF(AND(Z438&lt;&gt;"",ISNUMBER(Z438),NOT(ISNA(Z438))),VLOOKUP(Z438,'ESO zone constants'!$A$3:$D$9999,4,FALSE),"")</f>
        <v>Western Skyrim</v>
      </c>
      <c r="AC438" s="43" t="str">
        <f>IF(AB438&lt;&gt;"",IF(AB438&lt;&gt;"LIBSETS_DROP_MECHANIC_MONSTER_NAME",VLOOKUP(AB438,'LibSets constants'!$I$4:$L$1003,3,FALSE),""),"")</f>
        <v/>
      </c>
      <c r="AD438" s="43" t="str">
        <f>IF(AB438&lt;&gt;"",IF(AB438&lt;&gt;"LIBSETS_DROP_MECHANIC_MONSTER_NAME",VLOOKUP(AB438,'LibSets constants'!$I$4:$L$1003,4,FALSE),""),"")</f>
        <v/>
      </c>
      <c r="AE438" s="43"/>
      <c r="AF438" s="3">
        <f>IF(AND(G438&lt;&gt;"LIBSETS_SETTYPE_BATTLEGROUND",G438&lt;&gt;"LIBSETS_SETTYPE_SPECIAL"),
IF(AND(AE438&lt;&gt;"",ISNUMBER(AE438),NOT(ISNA(AE438))),AE438,
   IF(AND(M438&lt;&gt;"",ISNUMBER(M438),M438&gt;0,NOT(ISNA(M438))),VLOOKUP(M438,'ESO dumped WayshrineInfo'!$K$3:$L$9994,2,FALSE),"")
),"")</f>
        <v>1160</v>
      </c>
      <c r="AG438" t="str">
        <f>IF(AND(AF438&lt;&gt;"",ISNUMBER(AF438),NOT(ISNA(AF438))),VLOOKUP(AF438,'ESO zone constants'!$A$3:$D$9999,4,FALSE),"")</f>
        <v>Western Skyrim</v>
      </c>
      <c r="AH438" s="44"/>
      <c r="AI438" s="43"/>
      <c r="AJ438" s="43"/>
      <c r="AK438" s="3" t="str">
        <f>IF(AND(G438&lt;&gt;"LIBSETS_SETTYPE_BATTLEGROUND",G438&lt;&gt;"LIBSETS_SETTYPE_SPECIAL"),IF(AL438&lt;&gt;"",VLOOKUP(AL438,'ESO zone constants'!$D$3:$H$4953,5,FALSE),""),"")</f>
        <v/>
      </c>
      <c r="AM438" s="44"/>
      <c r="AN438" s="43"/>
      <c r="AO438" s="43"/>
      <c r="AP438" s="3" t="str">
        <f>IF(AND(G438&lt;&gt;"LIBSETS_SETTYPE_BATTLEGROUND",G438&lt;&gt;"LIBSETS_SETTYPE_SPECIAL"),IF(AQ438&lt;&gt;"",VLOOKUP(AQ438,'ESO zone constants'!$D$3:$H$4953,5,FALSE),""),"")</f>
        <v/>
      </c>
      <c r="AR438" s="44"/>
      <c r="AS438" s="43"/>
      <c r="AT438" s="43"/>
      <c r="AU438" s="3" t="str">
        <f>IF(AND(G438&lt;&gt;"LIBSETS_SETTYPE_BATTLEGROUND",G438&lt;&gt;"LIBSETS_SETTYPE_SPECIAL"),IF(AV438&lt;&gt;"",VLOOKUP(AV438,'ESO zone constants'!$D$3:$H$4953,5,FALSE),""),"")</f>
        <v/>
      </c>
      <c r="AW438" s="44"/>
      <c r="AX438" s="43"/>
      <c r="AY438" s="43"/>
      <c r="AZ438" s="83" t="s">
        <v>2667</v>
      </c>
      <c r="BA438" s="83"/>
      <c r="BB438" s="83"/>
      <c r="BC438" s="21" t="str">
        <f>IF(A438="???","--","")&amp;IF(F438&lt;&gt;"Not in the game (anymore)",IF(A438&lt;&gt;"",CONCATENATE("[",A438,"] = {wayshrines={")&amp;IF(K438&lt;&gt;"",CONCATENATE(K438,","),"")&amp;IF(L438&lt;&gt;"",CONCATENATE(L438,","),"")&amp;IF(M438&lt;&gt;"",CONCATENATE(M438,","),"")&amp;CONCATENATE("}")&amp;IF(VALUE(N438)&gt;0,CONCATENATE(", traitsNeeded=",N438),"")&amp;CONCATENATE(", dlcId=",IF(T438&lt;&gt;"",T438,"DLC_BASE_GAME")),""),"")</f>
        <v>[498] = {wayshrines={434,434,434,}, dlcId=DLC_GREYMOOR</v>
      </c>
      <c r="BD438" s="21" t="str">
        <f>IF(F438&lt;&gt;"Not in the game (anymore)",IF(A438&lt;&gt;"",IF(Q438&lt;&gt;"",CONCATENATE(", zoneIds={",Q438),"")&amp;IF(Z438&lt;&gt;"",CONCATENATE(",",Z438),"")&amp;IF(AF438&lt;&gt;"",CONCATENATE(",",AF438),"")&amp;IF(AK438&lt;&gt;"",CONCATENATE(",",AK438),"")&amp;IF(AP438&lt;&gt;"",CONCATENATE(",",AP438),"")&amp;IF(AU438&lt;&gt;"",CONCATENATE(",",AU438),"")&amp;IF(Q438&lt;&gt;"",CONCATENATE("}",""),"")&amp;IF(OR(I438="true",I438="false",I438&lt;&gt;""), CONCATENATE(", veteran=", I438), ""),""),"")</f>
        <v>, zoneIds={1196,1160,1160}, veteran=false</v>
      </c>
      <c r="BE438" s="21" t="str">
        <f>IF(A438&lt;&gt;"",IF(F438&lt;&gt;"Not in the game (anymore)",IF(A438&lt;&gt;"",", setType="&amp;G438,"")&amp;IF(J438="true",", multiTrialSet=true",""),"")
&amp; IF(AND(H438&lt;&gt;"",ISNUMBER(H438)),", undauntedChestId=" &amp; H438,""),"")</f>
        <v>, setType=LIBSETS_SETTYPE_TRIAL</v>
      </c>
      <c r="BF438" s="21" t="str">
        <f>IF(A438&lt;&gt;"",IF(F438&lt;&gt;"Not in the game (anymore)",IF(AZ438&lt;&gt;"",", isProcSetAllowedInPvP="&amp; AZ438,"")
&amp; IF(F438&lt;&gt;"Not in the game (anymore)",
  IF(V438&lt;&gt;"",", dropMechanic={"&amp;V438&amp;IF(AB438&lt;&gt;"",","&amp;AB438,"")&amp;IF(AH438&lt;&gt;"",","&amp;AH438,"")&amp;IF(AM438&lt;&gt;"",","&amp;AM438,"")&amp;IF(AR438&lt;&gt;"",","&amp;AR438,"")&amp;IF(AW438&lt;&gt;"",","&amp;AW438,"")&amp;"}"
     &amp;IF(OR(W438&lt;&gt;"",AC438&lt;&gt;"",AI438&lt;&gt;"",AN438&lt;&gt;"",AS438&lt;&gt;"",AX438&lt;&gt;"",X438&lt;&gt;"",AD438&lt;&gt;"",AJ438&lt;&gt;"",AO438&lt;&gt;"",AT438&lt;&gt;"",AY438&lt;&gt;""),", dropMechanicDropLocationNames={"
        &amp; IF(OR(W438&lt;&gt;"",AC438&lt;&gt;"",AI438&lt;&gt;"",AN438&lt;&gt;"",AS438&lt;&gt;"",AX438&lt;&gt;""),"['en']={"&amp;IF(W438&lt;&gt;"","'"&amp;W438&amp;"',","'',")&amp;IF(AC438&lt;&gt;"","'"&amp;AC438&amp;"',","'',")&amp;IF(AI438&lt;&gt;"","'"&amp;AI438&amp;"',","'',")&amp;IF(AN438&lt;&gt;"","'"&amp;AN438&amp;"',","'',")&amp;IF(AS438&lt;&gt;"","'"&amp;AS438&amp;"',","'',")&amp;IF(AX438&lt;&gt;"","'"&amp;AX438&amp;"',","'',")&amp;"},","")
        &amp; IF(OR(X438&lt;&gt;"",AD438&lt;&gt;"",AJ438&lt;&gt;"",AO438&lt;&gt;"",AT438&lt;&gt;"",AY438&lt;&gt;""),"['de']={"&amp;IF(X438&lt;&gt;"","'"&amp;X438&amp;"',","'',")&amp;IF(AD438&lt;&gt;"","'"&amp;AD438&amp;"',","'',")&amp;IF(AJ438&lt;&gt;"","'"&amp;AJ438&amp;"',","'',")&amp;IF(AO438&lt;&gt;"","'"&amp;AO438&amp;"',","'',")&amp;IF(AT438&lt;&gt;"","'"&amp;AT438&amp;"',","'',")&amp;IF(AY438&lt;&gt;"","'"&amp;AY438&amp;"',","'',")&amp;"},","")
     &amp; "}",""),"")),""),"")</f>
        <v>, dropMechanic={LIBSETS_DROP_MECHANIC_TRIAL_BOSS}</v>
      </c>
      <c r="BG438" s="21" t="str">
        <f>IF(A438&lt;&gt;"",IF(F438&lt;&gt;"Not in the game (anymore)",
IF(OR(BA438&lt;&gt;"",BB438&lt;&gt;""),", addTooltip={" &amp; IF(BA438&lt;&gt;"","['en']='"&amp; BA438 &amp; "',","")  &amp; IF(AND(BA438&lt;&gt;"",BA438&lt;&gt;BB438), IF(BB438&lt;&gt;"","['de']='"&amp; BB438 &amp; "',",""),"") &amp; "},","")
&amp; "},"
&amp; IF(C438&lt;&gt;"",CONCATENATE(" --",C438," / ",B438,"   [",IF(R438&lt;&gt;"",R438,""),IF(AA438&lt;&gt;"",", "&amp;AA438,""),IF(AG438&lt;&gt;"",", "&amp;AG438,""),IF(AL438&lt;&gt;"",", "&amp;AL438,""),IF(AQ438&lt;&gt;"",", "&amp;AQ438,""),IF(AV438&lt;&gt;"",", "&amp;AV438,""),"]")),""),"")</f>
        <v>}, --Yandir\'s Might / Yandirs Macht   [Kyne's Aegis, Western Skyrim, Western Skyrim]</v>
      </c>
    </row>
    <row r="439" spans="1:59" x14ac:dyDescent="0.25">
      <c r="A439" s="5">
        <v>499</v>
      </c>
      <c r="B439" t="s">
        <v>1754</v>
      </c>
      <c r="C439" t="s">
        <v>2657</v>
      </c>
      <c r="D439" s="3">
        <f>A439</f>
        <v>499</v>
      </c>
      <c r="G439" s="8" t="s">
        <v>1481</v>
      </c>
      <c r="I439" t="s">
        <v>92</v>
      </c>
      <c r="J439" t="s">
        <v>91</v>
      </c>
      <c r="K439">
        <v>434</v>
      </c>
      <c r="L439">
        <v>434</v>
      </c>
      <c r="M439">
        <v>434</v>
      </c>
      <c r="O439" s="65" t="s">
        <v>1713</v>
      </c>
      <c r="Q439" s="3">
        <f>IF(AND(G439&lt;&gt;"LIBSETS_SETTYPE_BATTLEGROUND",G439&lt;&gt;"LIBSETS_SETTYPE_SPECIAL"), IF(R439&lt;&gt;"",VLOOKUP(R439,'ESO zone constants'!$D$3:$H$10001,5,FALSE),""),"")</f>
        <v>1196</v>
      </c>
      <c r="R439" t="str">
        <f>IF(AND(O439&lt;&gt;"",NOT(ISERROR(O439))),O439,
IF(AND(P439&lt;&gt;"",ISNUMBER(P439),P439&gt;0,NOT(ISNA(P439))),VLOOKUP(P439,'ESO zone constants'!$A$3:$D$9999,4,FALSE),
IF(AND(K439&lt;&gt;"",K439&gt;0,NOT(ISERROR(K439))),VLOOKUP(K439,'ESO dumped WayshrineInfo'!$K$3:$N$9994,4,FALSE),"")))</f>
        <v>Kyne's Aegis</v>
      </c>
      <c r="T439" s="19" t="str">
        <f>IF(AND(S439&lt;&gt;"",NOT(ISERROR(S439))),S439,IF(Q439&lt;&gt;"",IF(NOT(ISERROR(VLOOKUP(Q439,'ESO Dungeon constants'!$D$3:$H$9999,5,FALSE))),VLOOKUP(Q439,'ESO Dungeon constants'!$D$3:$I$9999,6,FALSE),VLOOKUP(Q439,'ESO zone constants'!$H$3:$K$9987,4,FALSE)),""))</f>
        <v>DLC_GREYMOOR</v>
      </c>
      <c r="U439" s="3" t="str">
        <f>IF(T439&lt;&gt;"",VLOOKUP(T439,'LibSets constants'!$B$4:$C$1003,2,FALSE),"")</f>
        <v>Greymoor</v>
      </c>
      <c r="V439" s="33" t="s">
        <v>3337</v>
      </c>
      <c r="Y439" s="65"/>
      <c r="Z439" s="3">
        <f>IF(AND(G439&lt;&gt;"LIBSETS_SETTYPE_BATTLEGROUND",G439&lt;&gt;"LIBSETS_SETTYPE_SPECIAL"),
IF(AND(Y439&lt;&gt;"",ISNUMBER(Y439),NOT(ISNA(Y439))),Y439,
   IF(AND(L439&lt;&gt;"",ISNUMBER(L439),L439&gt;0,NOT(ISNA(L439))),VLOOKUP(L439,'ESO dumped WayshrineInfo'!$K$3:$L$9994,2,FALSE),"")
),"")</f>
        <v>1160</v>
      </c>
      <c r="AA439" t="str">
        <f>IF(AND(Z439&lt;&gt;"",ISNUMBER(Z439),NOT(ISNA(Z439))),VLOOKUP(Z439,'ESO zone constants'!$A$3:$D$9999,4,FALSE),"")</f>
        <v>Western Skyrim</v>
      </c>
      <c r="AC439" s="43" t="str">
        <f>IF(AB439&lt;&gt;"",IF(AB439&lt;&gt;"LIBSETS_DROP_MECHANIC_MONSTER_NAME",VLOOKUP(AB439,'LibSets constants'!$I$4:$L$1003,3,FALSE),""),"")</f>
        <v/>
      </c>
      <c r="AD439" s="43" t="str">
        <f>IF(AB439&lt;&gt;"",IF(AB439&lt;&gt;"LIBSETS_DROP_MECHANIC_MONSTER_NAME",VLOOKUP(AB439,'LibSets constants'!$I$4:$L$1003,4,FALSE),""),"")</f>
        <v/>
      </c>
      <c r="AE439" s="43"/>
      <c r="AF439" s="3">
        <f>IF(AND(G439&lt;&gt;"LIBSETS_SETTYPE_BATTLEGROUND",G439&lt;&gt;"LIBSETS_SETTYPE_SPECIAL"),
IF(AND(AE439&lt;&gt;"",ISNUMBER(AE439),NOT(ISNA(AE439))),AE439,
   IF(AND(M439&lt;&gt;"",ISNUMBER(M439),M439&gt;0,NOT(ISNA(M439))),VLOOKUP(M439,'ESO dumped WayshrineInfo'!$K$3:$L$9994,2,FALSE),"")
),"")</f>
        <v>1160</v>
      </c>
      <c r="AG439" t="str">
        <f>IF(AND(AF439&lt;&gt;"",ISNUMBER(AF439),NOT(ISNA(AF439))),VLOOKUP(AF439,'ESO zone constants'!$A$3:$D$9999,4,FALSE),"")</f>
        <v>Western Skyrim</v>
      </c>
      <c r="AH439" s="44"/>
      <c r="AI439" s="43"/>
      <c r="AJ439" s="43"/>
      <c r="AK439" s="3" t="str">
        <f>IF(AND(G439&lt;&gt;"LIBSETS_SETTYPE_BATTLEGROUND",G439&lt;&gt;"LIBSETS_SETTYPE_SPECIAL"),IF(AL439&lt;&gt;"",VLOOKUP(AL439,'ESO zone constants'!$D$3:$H$4953,5,FALSE),""),"")</f>
        <v/>
      </c>
      <c r="AM439" s="44"/>
      <c r="AN439" s="43"/>
      <c r="AO439" s="43"/>
      <c r="AP439" s="3" t="str">
        <f>IF(AND(G439&lt;&gt;"LIBSETS_SETTYPE_BATTLEGROUND",G439&lt;&gt;"LIBSETS_SETTYPE_SPECIAL"),IF(AQ439&lt;&gt;"",VLOOKUP(AQ439,'ESO zone constants'!$D$3:$H$4953,5,FALSE),""),"")</f>
        <v/>
      </c>
      <c r="AR439" s="44"/>
      <c r="AS439" s="43"/>
      <c r="AT439" s="43"/>
      <c r="AU439" s="3" t="str">
        <f>IF(AND(G439&lt;&gt;"LIBSETS_SETTYPE_BATTLEGROUND",G439&lt;&gt;"LIBSETS_SETTYPE_SPECIAL"),IF(AV439&lt;&gt;"",VLOOKUP(AV439,'ESO zone constants'!$D$3:$H$4953,5,FALSE),""),"")</f>
        <v/>
      </c>
      <c r="AW439" s="44"/>
      <c r="AX439" s="43"/>
      <c r="AY439" s="43"/>
      <c r="AZ439" s="83" t="s">
        <v>2667</v>
      </c>
      <c r="BA439" s="83"/>
      <c r="BB439" s="83"/>
      <c r="BC439" s="21" t="str">
        <f>IF(A439="???","--","")&amp;IF(F439&lt;&gt;"Not in the game (anymore)",IF(A439&lt;&gt;"",CONCATENATE("[",A439,"] = {wayshrines={")&amp;IF(K439&lt;&gt;"",CONCATENATE(K439,","),"")&amp;IF(L439&lt;&gt;"",CONCATENATE(L439,","),"")&amp;IF(M439&lt;&gt;"",CONCATENATE(M439,","),"")&amp;CONCATENATE("}")&amp;IF(VALUE(N439)&gt;0,CONCATENATE(", traitsNeeded=",N439),"")&amp;CONCATENATE(", dlcId=",IF(T439&lt;&gt;"",T439,"DLC_BASE_GAME")),""),"")</f>
        <v>[499] = {wayshrines={434,434,434,}, dlcId=DLC_GREYMOOR</v>
      </c>
      <c r="BD439" s="21" t="str">
        <f>IF(F439&lt;&gt;"Not in the game (anymore)",IF(A439&lt;&gt;"",IF(Q439&lt;&gt;"",CONCATENATE(", zoneIds={",Q439),"")&amp;IF(Z439&lt;&gt;"",CONCATENATE(",",Z439),"")&amp;IF(AF439&lt;&gt;"",CONCATENATE(",",AF439),"")&amp;IF(AK439&lt;&gt;"",CONCATENATE(",",AK439),"")&amp;IF(AP439&lt;&gt;"",CONCATENATE(",",AP439),"")&amp;IF(AU439&lt;&gt;"",CONCATENATE(",",AU439),"")&amp;IF(Q439&lt;&gt;"",CONCATENATE("}",""),"")&amp;IF(OR(I439="true",I439="false",I439&lt;&gt;""), CONCATENATE(", veteran=", I439), ""),""),"")</f>
        <v>, zoneIds={1196,1160,1160}, veteran=true</v>
      </c>
      <c r="BE439" s="21" t="str">
        <f>IF(A439&lt;&gt;"",IF(F439&lt;&gt;"Not in the game (anymore)",IF(A439&lt;&gt;"",", setType="&amp;G439,"")&amp;IF(J439="true",", multiTrialSet=true",""),"")
&amp; IF(AND(H439&lt;&gt;"",ISNUMBER(H439)),", undauntedChestId=" &amp; H439,""),"")</f>
        <v>, setType=LIBSETS_SETTYPE_TRIAL</v>
      </c>
      <c r="BF439" s="21" t="str">
        <f>IF(A439&lt;&gt;"",IF(F439&lt;&gt;"Not in the game (anymore)",IF(AZ439&lt;&gt;"",", isProcSetAllowedInPvP="&amp; AZ439,"")
&amp; IF(F439&lt;&gt;"Not in the game (anymore)",
  IF(V439&lt;&gt;"",", dropMechanic={"&amp;V439&amp;IF(AB439&lt;&gt;"",","&amp;AB439,"")&amp;IF(AH439&lt;&gt;"",","&amp;AH439,"")&amp;IF(AM439&lt;&gt;"",","&amp;AM439,"")&amp;IF(AR439&lt;&gt;"",","&amp;AR439,"")&amp;IF(AW439&lt;&gt;"",","&amp;AW439,"")&amp;"}"
     &amp;IF(OR(W439&lt;&gt;"",AC439&lt;&gt;"",AI439&lt;&gt;"",AN439&lt;&gt;"",AS439&lt;&gt;"",AX439&lt;&gt;"",X439&lt;&gt;"",AD439&lt;&gt;"",AJ439&lt;&gt;"",AO439&lt;&gt;"",AT439&lt;&gt;"",AY439&lt;&gt;""),", dropMechanicDropLocationNames={"
        &amp; IF(OR(W439&lt;&gt;"",AC439&lt;&gt;"",AI439&lt;&gt;"",AN439&lt;&gt;"",AS439&lt;&gt;"",AX439&lt;&gt;""),"['en']={"&amp;IF(W439&lt;&gt;"","'"&amp;W439&amp;"',","'',")&amp;IF(AC439&lt;&gt;"","'"&amp;AC439&amp;"',","'',")&amp;IF(AI439&lt;&gt;"","'"&amp;AI439&amp;"',","'',")&amp;IF(AN439&lt;&gt;"","'"&amp;AN439&amp;"',","'',")&amp;IF(AS439&lt;&gt;"","'"&amp;AS439&amp;"',","'',")&amp;IF(AX439&lt;&gt;"","'"&amp;AX439&amp;"',","'',")&amp;"},","")
        &amp; IF(OR(X439&lt;&gt;"",AD439&lt;&gt;"",AJ439&lt;&gt;"",AO439&lt;&gt;"",AT439&lt;&gt;"",AY439&lt;&gt;""),"['de']={"&amp;IF(X439&lt;&gt;"","'"&amp;X439&amp;"',","'',")&amp;IF(AD439&lt;&gt;"","'"&amp;AD439&amp;"',","'',")&amp;IF(AJ439&lt;&gt;"","'"&amp;AJ439&amp;"',","'',")&amp;IF(AO439&lt;&gt;"","'"&amp;AO439&amp;"',","'',")&amp;IF(AT439&lt;&gt;"","'"&amp;AT439&amp;"',","'',")&amp;IF(AY439&lt;&gt;"","'"&amp;AY439&amp;"',","'',")&amp;"},","")
     &amp; "}",""),"")),""),"")</f>
        <v>, dropMechanic={LIBSETS_DROP_MECHANIC_TRIAL_BOSS}</v>
      </c>
      <c r="BG439" s="21" t="str">
        <f>IF(A439&lt;&gt;"",IF(F439&lt;&gt;"Not in the game (anymore)",
IF(OR(BA439&lt;&gt;"",BB439&lt;&gt;""),", addTooltip={" &amp; IF(BA439&lt;&gt;"","['en']='"&amp; BA439 &amp; "',","")  &amp; IF(AND(BA439&lt;&gt;"",BA439&lt;&gt;BB439), IF(BB439&lt;&gt;"","['de']='"&amp; BB439 &amp; "',",""),"") &amp; "},","")
&amp; "},"
&amp; IF(C439&lt;&gt;"",CONCATENATE(" --",C439," / ",B439,"   [",IF(R439&lt;&gt;"",R439,""),IF(AA439&lt;&gt;"",", "&amp;AA439,""),IF(AG439&lt;&gt;"",", "&amp;AG439,""),IF(AL439&lt;&gt;"",", "&amp;AL439,""),IF(AQ439&lt;&gt;"",", "&amp;AQ439,""),IF(AV439&lt;&gt;"",", "&amp;AV439,""),"]")),""),"")</f>
        <v>}, --Perfected Yandir\'s Might / Yandirs perfektionierte Macht   [Kyne's Aegis, Western Skyrim, Western Skyrim]</v>
      </c>
    </row>
    <row r="440" spans="1:59" x14ac:dyDescent="0.25">
      <c r="A440" s="5">
        <v>500</v>
      </c>
      <c r="B440" t="s">
        <v>1755</v>
      </c>
      <c r="C440" t="s">
        <v>2658</v>
      </c>
      <c r="D440" s="3">
        <f>A440</f>
        <v>500</v>
      </c>
      <c r="E440" s="42" t="s">
        <v>1798</v>
      </c>
      <c r="F440" s="30" t="s">
        <v>1464</v>
      </c>
      <c r="G440" s="8"/>
      <c r="O440" s="65" t="s">
        <v>1694</v>
      </c>
      <c r="Q440" s="3">
        <f>IF(AND(G440&lt;&gt;"LIBSETS_SETTYPE_BATTLEGROUND",G440&lt;&gt;"LIBSETS_SETTYPE_SPECIAL"), IF(R440&lt;&gt;"",VLOOKUP(R440,'ESO zone constants'!$D$3:$H$10001,5,FALSE),""),"")</f>
        <v>1160</v>
      </c>
      <c r="R440" t="str">
        <f>IF(AND(O440&lt;&gt;"",NOT(ISERROR(O440))),O440,
IF(AND(P440&lt;&gt;"",ISNUMBER(P440),P440&gt;0,NOT(ISNA(P440))),VLOOKUP(P440,'ESO zone constants'!$A$3:$D$9999,4,FALSE),
IF(AND(K440&lt;&gt;"",K440&gt;0,NOT(ISERROR(K440))),VLOOKUP(K440,'ESO dumped WayshrineInfo'!$K$3:$N$9994,4,FALSE),"")))</f>
        <v>Western Skyrim</v>
      </c>
      <c r="T440" s="19" t="str">
        <f>IF(AND(S440&lt;&gt;"",NOT(ISERROR(S440))),S440,IF(Q440&lt;&gt;"",IF(NOT(ISERROR(VLOOKUP(Q440,'ESO Dungeon constants'!$D$3:$H$9999,5,FALSE))),VLOOKUP(Q440,'ESO Dungeon constants'!$D$3:$I$9999,6,FALSE),VLOOKUP(Q440,'ESO zone constants'!$H$3:$K$9987,4,FALSE)),""))</f>
        <v>DLC_GREYMOOR</v>
      </c>
      <c r="U440" s="3" t="str">
        <f>IF(T440&lt;&gt;"",VLOOKUP(T440,'LibSets constants'!$B$4:$C$1003,2,FALSE),"")</f>
        <v>Greymoor</v>
      </c>
      <c r="Y440" s="65">
        <v>643</v>
      </c>
      <c r="Z440" s="3">
        <f>IF(AND(G440&lt;&gt;"LIBSETS_SETTYPE_BATTLEGROUND",G440&lt;&gt;"LIBSETS_SETTYPE_SPECIAL"),
IF(AND(Y440&lt;&gt;"",ISNUMBER(Y440),NOT(ISNA(Y440))),Y440,
   IF(AND(L440&lt;&gt;"",ISNUMBER(L440),L440&gt;0,NOT(ISNA(L440))),VLOOKUP(L440,'ESO dumped WayshrineInfo'!$K$3:$L$9994,2,FALSE),"")
),"")</f>
        <v>643</v>
      </c>
      <c r="AA440" t="str">
        <f>IF(AND(Z440&lt;&gt;"",ISNUMBER(Z440),NOT(ISNA(Z440))),VLOOKUP(Z440,'ESO zone constants'!$A$3:$D$9999,4,FALSE),"")</f>
        <v>Imperial Sewers</v>
      </c>
      <c r="AC440" s="43" t="str">
        <f>IF(AB440&lt;&gt;"",IF(AB440&lt;&gt;"LIBSETS_DROP_MECHANIC_MONSTER_NAME",VLOOKUP(AB440,'LibSets constants'!$I$4:$L$1003,3,FALSE),""),"")</f>
        <v/>
      </c>
      <c r="AD440" s="43" t="str">
        <f>IF(AB440&lt;&gt;"",IF(AB440&lt;&gt;"LIBSETS_DROP_MECHANIC_MONSTER_NAME",VLOOKUP(AB440,'LibSets constants'!$I$4:$L$1003,4,FALSE),""),"")</f>
        <v/>
      </c>
      <c r="AE440" s="43"/>
      <c r="AF440" s="3" t="str">
        <f>IF(AND(G440&lt;&gt;"LIBSETS_SETTYPE_BATTLEGROUND",G440&lt;&gt;"LIBSETS_SETTYPE_SPECIAL"),
IF(AND(AE440&lt;&gt;"",ISNUMBER(AE440),NOT(ISNA(AE440))),AE440,
   IF(AND(M440&lt;&gt;"",ISNUMBER(M440),M440&gt;0,NOT(ISNA(M440))),VLOOKUP(M440,'ESO dumped WayshrineInfo'!$K$3:$L$9994,2,FALSE),"")
),"")</f>
        <v/>
      </c>
      <c r="AG440" t="str">
        <f>IF(AND(AF440&lt;&gt;"",ISNUMBER(AF440),NOT(ISNA(AF440))),VLOOKUP(AF440,'ESO zone constants'!$A$3:$D$9999,4,FALSE),"")</f>
        <v/>
      </c>
      <c r="AH440" s="44"/>
      <c r="AI440" s="43"/>
      <c r="AJ440" s="43"/>
      <c r="AK440" s="3" t="str">
        <f>IF(AND(G440&lt;&gt;"LIBSETS_SETTYPE_BATTLEGROUND",G440&lt;&gt;"LIBSETS_SETTYPE_SPECIAL"),IF(AL440&lt;&gt;"",VLOOKUP(AL440,'ESO zone constants'!$D$3:$H$4953,5,FALSE),""),"")</f>
        <v/>
      </c>
      <c r="AM440" s="44"/>
      <c r="AN440" s="43"/>
      <c r="AO440" s="43"/>
      <c r="AP440" s="3" t="str">
        <f>IF(AND(G440&lt;&gt;"LIBSETS_SETTYPE_BATTLEGROUND",G440&lt;&gt;"LIBSETS_SETTYPE_SPECIAL"),IF(AQ440&lt;&gt;"",VLOOKUP(AQ440,'ESO zone constants'!$D$3:$H$4953,5,FALSE),""),"")</f>
        <v/>
      </c>
      <c r="AR440" s="44"/>
      <c r="AS440" s="43"/>
      <c r="AT440" s="43"/>
      <c r="AU440" s="3" t="str">
        <f>IF(AND(G440&lt;&gt;"LIBSETS_SETTYPE_BATTLEGROUND",G440&lt;&gt;"LIBSETS_SETTYPE_SPECIAL"),IF(AV440&lt;&gt;"",VLOOKUP(AV440,'ESO zone constants'!$D$3:$H$4953,5,FALSE),""),"")</f>
        <v/>
      </c>
      <c r="AW440" s="44"/>
      <c r="AX440" s="43"/>
      <c r="AY440" s="43"/>
      <c r="AZ440" s="83" t="s">
        <v>2667</v>
      </c>
      <c r="BA440" s="83"/>
      <c r="BB440" s="83"/>
      <c r="BC440" s="21" t="str">
        <f>IF(A440="???","--","")&amp;IF(F440&lt;&gt;"Not in the game (anymore)",IF(A440&lt;&gt;"",CONCATENATE("[",A440,"] = {wayshrines={")&amp;IF(K440&lt;&gt;"",CONCATENATE(K440,","),"")&amp;IF(L440&lt;&gt;"",CONCATENATE(L440,","),"")&amp;IF(M440&lt;&gt;"",CONCATENATE(M440,","),"")&amp;CONCATENATE("}")&amp;IF(VALUE(N440)&gt;0,CONCATENATE(", traitsNeeded=",N440),"")&amp;CONCATENATE(", dlcId=",IF(T440&lt;&gt;"",T440,"DLC_BASE_GAME")),""),"")</f>
        <v/>
      </c>
      <c r="BD440" s="21" t="str">
        <f>IF(F440&lt;&gt;"Not in the game (anymore)",IF(A440&lt;&gt;"",IF(Q440&lt;&gt;"",CONCATENATE(", zoneIds={",Q440),"")&amp;IF(Z440&lt;&gt;"",CONCATENATE(",",Z440),"")&amp;IF(AF440&lt;&gt;"",CONCATENATE(",",AF440),"")&amp;IF(AK440&lt;&gt;"",CONCATENATE(",",AK440),"")&amp;IF(AP440&lt;&gt;"",CONCATENATE(",",AP440),"")&amp;IF(AU440&lt;&gt;"",CONCATENATE(",",AU440),"")&amp;IF(Q440&lt;&gt;"",CONCATENATE("}",""),"")&amp;IF(OR(I440="true",I440="false",I440&lt;&gt;""), CONCATENATE(", veteran=", I440), ""),""),"")</f>
        <v/>
      </c>
      <c r="BE440" s="21" t="str">
        <f>IF(A440&lt;&gt;"",IF(F440&lt;&gt;"Not in the game (anymore)",IF(A440&lt;&gt;"",", setType="&amp;G440,"")&amp;IF(J440="true",", multiTrialSet=true",""),"")
&amp; IF(AND(H440&lt;&gt;"",ISNUMBER(H440)),", undauntedChestId=" &amp; H440,""),"")</f>
        <v/>
      </c>
      <c r="BF440" s="21" t="str">
        <f>IF(A440&lt;&gt;"",IF(F440&lt;&gt;"Not in the game (anymore)",IF(AZ440&lt;&gt;"",", isProcSetAllowedInPvP="&amp; AZ440,"")
&amp; IF(F440&lt;&gt;"Not in the game (anymore)",
  IF(V440&lt;&gt;"",", dropMechanic={"&amp;V440&amp;IF(AB440&lt;&gt;"",","&amp;AB440,"")&amp;IF(AH440&lt;&gt;"",","&amp;AH440,"")&amp;IF(AM440&lt;&gt;"",","&amp;AM440,"")&amp;IF(AR440&lt;&gt;"",","&amp;AR440,"")&amp;IF(AW440&lt;&gt;"",","&amp;AW440,"")&amp;"}"
     &amp;IF(OR(W440&lt;&gt;"",AC440&lt;&gt;"",AI440&lt;&gt;"",AN440&lt;&gt;"",AS440&lt;&gt;"",AX440&lt;&gt;"",X440&lt;&gt;"",AD440&lt;&gt;"",AJ440&lt;&gt;"",AO440&lt;&gt;"",AT440&lt;&gt;"",AY440&lt;&gt;""),", dropMechanicDropLocationNames={"
        &amp; IF(OR(W440&lt;&gt;"",AC440&lt;&gt;"",AI440&lt;&gt;"",AN440&lt;&gt;"",AS440&lt;&gt;"",AX440&lt;&gt;""),"['en']={"&amp;IF(W440&lt;&gt;"","'"&amp;W440&amp;"',","'',")&amp;IF(AC440&lt;&gt;"","'"&amp;AC440&amp;"',","'',")&amp;IF(AI440&lt;&gt;"","'"&amp;AI440&amp;"',","'',")&amp;IF(AN440&lt;&gt;"","'"&amp;AN440&amp;"',","'',")&amp;IF(AS440&lt;&gt;"","'"&amp;AS440&amp;"',","'',")&amp;IF(AX440&lt;&gt;"","'"&amp;AX440&amp;"',","'',")&amp;"},","")
        &amp; IF(OR(X440&lt;&gt;"",AD440&lt;&gt;"",AJ440&lt;&gt;"",AO440&lt;&gt;"",AT440&lt;&gt;"",AY440&lt;&gt;""),"['de']={"&amp;IF(X440&lt;&gt;"","'"&amp;X440&amp;"',","'',")&amp;IF(AD440&lt;&gt;"","'"&amp;AD440&amp;"',","'',")&amp;IF(AJ440&lt;&gt;"","'"&amp;AJ440&amp;"',","'',")&amp;IF(AO440&lt;&gt;"","'"&amp;AO440&amp;"',","'',")&amp;IF(AT440&lt;&gt;"","'"&amp;AT440&amp;"',","'',")&amp;IF(AY440&lt;&gt;"","'"&amp;AY440&amp;"',","'',")&amp;"},","")
     &amp; "}",""),"")),""),"")</f>
        <v/>
      </c>
      <c r="BG440" s="21" t="str">
        <f>IF(A440&lt;&gt;"",IF(F440&lt;&gt;"Not in the game (anymore)",
IF(OR(BA440&lt;&gt;"",BB440&lt;&gt;""),", addTooltip={" &amp; IF(BA440&lt;&gt;"","['en']='"&amp; BA440 &amp; "',","")  &amp; IF(AND(BA440&lt;&gt;"",BA440&lt;&gt;BB440), IF(BB440&lt;&gt;"","['de']='"&amp; BB440 &amp; "',",""),"") &amp; "},","")
&amp; "},"
&amp; IF(C440&lt;&gt;"",CONCATENATE(" --",C440," / ",B440,"   [",IF(R440&lt;&gt;"",R440,""),IF(AA440&lt;&gt;"",", "&amp;AA440,""),IF(AG440&lt;&gt;"",", "&amp;AG440,""),IF(AL440&lt;&gt;"",", "&amp;AL440,""),IF(AQ440&lt;&gt;"",", "&amp;AQ440,""),IF(AV440&lt;&gt;"",", "&amp;AV440,""),"]")),""),"")</f>
        <v/>
      </c>
    </row>
    <row r="441" spans="1:59" x14ac:dyDescent="0.25">
      <c r="A441" s="5">
        <v>501</v>
      </c>
      <c r="B441" t="s">
        <v>1757</v>
      </c>
      <c r="C441" t="s">
        <v>1756</v>
      </c>
      <c r="D441" s="3">
        <f>A441</f>
        <v>501</v>
      </c>
      <c r="G441" s="8" t="s">
        <v>1687</v>
      </c>
      <c r="I441" t="s">
        <v>91</v>
      </c>
      <c r="J441" t="s">
        <v>91</v>
      </c>
      <c r="K441">
        <v>176</v>
      </c>
      <c r="L441">
        <v>360</v>
      </c>
      <c r="M441">
        <v>179</v>
      </c>
      <c r="Q441" s="3">
        <f>IF(AND(G441&lt;&gt;"LIBSETS_SETTYPE_BATTLEGROUND",G441&lt;&gt;"LIBSETS_SETTYPE_SPECIAL"), IF(R441&lt;&gt;"",VLOOKUP(R441,'ESO zone constants'!$D$3:$H$10001,5,FALSE),""),"")</f>
        <v>381</v>
      </c>
      <c r="R441" t="str">
        <f>IF(AND(O441&lt;&gt;"",NOT(ISERROR(O441))),O441,
IF(AND(P441&lt;&gt;"",ISNUMBER(P441),P441&gt;0,NOT(ISNA(P441))),VLOOKUP(P441,'ESO zone constants'!$A$3:$D$9999,4,FALSE),
IF(AND(K441&lt;&gt;"",K441&gt;0,NOT(ISERROR(K441))),VLOOKUP(K441,'ESO dumped WayshrineInfo'!$K$3:$N$9994,4,FALSE),"")))</f>
        <v>Auridon</v>
      </c>
      <c r="S441" s="65" t="s">
        <v>1614</v>
      </c>
      <c r="T441" s="19" t="str">
        <f>IF(AND(S441&lt;&gt;"",NOT(ISERROR(S441))),S441,IF(Q441&lt;&gt;"",IF(NOT(ISERROR(VLOOKUP(Q441,'ESO Dungeon constants'!$D$3:$H$9999,5,FALSE))),VLOOKUP(Q441,'ESO Dungeon constants'!$D$3:$I$9999,6,FALSE),VLOOKUP(Q441,'ESO zone constants'!$H$3:$K$9987,4,FALSE)),""))</f>
        <v>DLC_GREYMOOR</v>
      </c>
      <c r="U441" s="3" t="str">
        <f>IF(T441&lt;&gt;"",VLOOKUP(T441,'LibSets constants'!$B$4:$C$1003,2,FALSE),"")</f>
        <v>Greymoor</v>
      </c>
      <c r="V441" s="33" t="s">
        <v>1561</v>
      </c>
      <c r="W441" s="98"/>
      <c r="X441" s="98"/>
      <c r="Y441" s="65"/>
      <c r="Z441" s="3">
        <f>IF(AND(G441&lt;&gt;"LIBSETS_SETTYPE_BATTLEGROUND",G441&lt;&gt;"LIBSETS_SETTYPE_SPECIAL"),
IF(AND(Y441&lt;&gt;"",ISNUMBER(Y441),NOT(ISNA(Y441))),Y441,
   IF(AND(L441&lt;&gt;"",ISNUMBER(L441),L441&gt;0,NOT(ISNA(L441))),VLOOKUP(L441,'ESO dumped WayshrineInfo'!$K$3:$L$9994,2,FALSE),"")
),"")</f>
        <v>1027</v>
      </c>
      <c r="AA441" t="str">
        <f>IF(AND(Z441&lt;&gt;"",ISNUMBER(Z441),NOT(ISNA(Z441))),VLOOKUP(Z441,'ESO zone constants'!$A$3:$D$9999,4,FALSE),"")</f>
        <v>Artaeum</v>
      </c>
      <c r="AB441" s="33" t="s">
        <v>3285</v>
      </c>
      <c r="AC441" s="43" t="s">
        <v>3314</v>
      </c>
      <c r="AD441" s="43" t="s">
        <v>3315</v>
      </c>
      <c r="AE441" s="43"/>
      <c r="AF441" s="3">
        <f>IF(AND(G441&lt;&gt;"LIBSETS_SETTYPE_BATTLEGROUND",G441&lt;&gt;"LIBSETS_SETTYPE_SPECIAL"),
IF(AND(AE441&lt;&gt;"",ISNUMBER(AE441),NOT(ISNA(AE441))),AE441,
   IF(AND(M441&lt;&gt;"",ISNUMBER(M441),M441&gt;0,NOT(ISNA(M441))),VLOOKUP(M441,'ESO dumped WayshrineInfo'!$K$3:$L$9994,2,FALSE),"")
),"")</f>
        <v>534</v>
      </c>
      <c r="AG441" t="str">
        <f>IF(AND(AF441&lt;&gt;"",ISNUMBER(AF441),NOT(ISNA(AF441))),VLOOKUP(AF441,'ESO zone constants'!$A$3:$D$9999,4,FALSE),"")</f>
        <v>Stros M'Kai</v>
      </c>
      <c r="AH441" s="44" t="s">
        <v>3285</v>
      </c>
      <c r="AI441" s="43" t="s">
        <v>3316</v>
      </c>
      <c r="AJ441" s="43" t="s">
        <v>3317</v>
      </c>
      <c r="AK441" s="3">
        <f>IF(AND(G441&lt;&gt;"LIBSETS_SETTYPE_BATTLEGROUND",G441&lt;&gt;"LIBSETS_SETTYPE_SPECIAL"),IF(AL441&lt;&gt;"",VLOOKUP(AL441,'ESO zone constants'!$D$3:$H$4953,5,FALSE),""),"")</f>
        <v>1020</v>
      </c>
      <c r="AL441" t="s">
        <v>674</v>
      </c>
      <c r="AM441" s="44" t="s">
        <v>1561</v>
      </c>
      <c r="AN441" s="43"/>
      <c r="AO441" s="43"/>
      <c r="AP441" s="3">
        <f>IF(AND(G441&lt;&gt;"LIBSETS_SETTYPE_BATTLEGROUND",G441&lt;&gt;"LIBSETS_SETTYPE_SPECIAL"),IF(AQ441&lt;&gt;"",VLOOKUP(AQ441,'ESO zone constants'!$D$3:$H$4953,5,FALSE),""),"")</f>
        <v>1027</v>
      </c>
      <c r="AQ441" t="s">
        <v>681</v>
      </c>
      <c r="AR441" s="44" t="s">
        <v>3291</v>
      </c>
      <c r="AS441" s="43" t="s">
        <v>3318</v>
      </c>
      <c r="AT441" s="43" t="s">
        <v>3319</v>
      </c>
      <c r="AU441" s="3" t="str">
        <f>IF(AND(G441&lt;&gt;"LIBSETS_SETTYPE_BATTLEGROUND",G441&lt;&gt;"LIBSETS_SETTYPE_SPECIAL"),IF(AV441&lt;&gt;"",VLOOKUP(AV441,'ESO zone constants'!$D$3:$H$4953,5,FALSE),""),"")</f>
        <v/>
      </c>
      <c r="AV441" s="39"/>
      <c r="AW441" s="44"/>
      <c r="AX441" s="43"/>
      <c r="AY441" s="43"/>
      <c r="AZ441" s="83" t="s">
        <v>2667</v>
      </c>
      <c r="BA441" s="37" t="s">
        <v>3249</v>
      </c>
      <c r="BB441" s="37" t="s">
        <v>3249</v>
      </c>
      <c r="BC441" s="21" t="str">
        <f>IF(A441="???","--","")&amp;IF(F441&lt;&gt;"Not in the game (anymore)",IF(A441&lt;&gt;"",CONCATENATE("[",A441,"] = {wayshrines={")&amp;IF(K441&lt;&gt;"",CONCATENATE(K441,","),"")&amp;IF(L441&lt;&gt;"",CONCATENATE(L441,","),"")&amp;IF(M441&lt;&gt;"",CONCATENATE(M441,","),"")&amp;CONCATENATE("}")&amp;IF(VALUE(N441)&gt;0,CONCATENATE(", traitsNeeded=",N441),"")&amp;CONCATENATE(", dlcId=",IF(T441&lt;&gt;"",T441,"DLC_BASE_GAME")),""),"")</f>
        <v>[501] = {wayshrines={176,360,179,}, dlcId=DLC_GREYMOOR</v>
      </c>
      <c r="BD441" s="21" t="str">
        <f>IF(F441&lt;&gt;"Not in the game (anymore)",IF(A441&lt;&gt;"",IF(Q441&lt;&gt;"",CONCATENATE(", zoneIds={",Q441),"")&amp;IF(Z441&lt;&gt;"",CONCATENATE(",",Z441),"")&amp;IF(AF441&lt;&gt;"",CONCATENATE(",",AF441),"")&amp;IF(AK441&lt;&gt;"",CONCATENATE(",",AK441),"")&amp;IF(AP441&lt;&gt;"",CONCATENATE(",",AP441),"")&amp;IF(AU441&lt;&gt;"",CONCATENATE(",",AU441),"")&amp;IF(Q441&lt;&gt;"",CONCATENATE("}",""),"")
&amp;IF(OR(I441="true",I441="false",I441&lt;&gt;""), CONCATENATE(", veteran=", I441), ""),""),"")</f>
        <v>, zoneIds={381,1027,534,1020,1027}, veteran=false</v>
      </c>
      <c r="BE441" s="21" t="str">
        <f>IF(A441&lt;&gt;"",IF(F441&lt;&gt;"Not in the game (anymore)",IF(A441&lt;&gt;"",", setType="&amp;G441,"")&amp;IF(J441="true",", multiTrialSet=true",""),"")
&amp; IF(AND(H441&lt;&gt;"",ISNUMBER(H441)),", undauntedChestId=" &amp; H441,""),"")</f>
        <v>, setType=LIBSETS_SETTYPE_MYTHIC</v>
      </c>
      <c r="BF441" s="21" t="str">
        <f>IF(A441&lt;&gt;"",IF(F441&lt;&gt;"Not in the game (anymore)",IF(AZ441&lt;&gt;"",", isProcSetAllowedInPvP="&amp; AZ441,"")
&amp; IF(F441&lt;&gt;"Not in the game (anymore)",
  IF(V441&lt;&gt;"",", dropMechanic={"&amp;V441&amp;IF(AB441&lt;&gt;"",","&amp;AB441,"")&amp;IF(AH441&lt;&gt;"",","&amp;AH441,"")&amp;IF(AM441&lt;&gt;"",","&amp;AM441,"")&amp;IF(AR441&lt;&gt;"",","&amp;AR441,"")&amp;IF(AW441&lt;&gt;"",","&amp;AW441,"")&amp;"}"
     &amp;IF(OR(W441&lt;&gt;"",AC441&lt;&gt;"",AI441&lt;&gt;"",AN441&lt;&gt;"",AS441&lt;&gt;"",AX441&lt;&gt;"",X441&lt;&gt;"",AD441&lt;&gt;"",AJ441&lt;&gt;"",AO441&lt;&gt;"",AT441&lt;&gt;"",AY441&lt;&gt;""),", dropMechanicDropLocationNames={"
        &amp; IF(OR(W441&lt;&gt;"",AC441&lt;&gt;"",AI441&lt;&gt;"",AN441&lt;&gt;"",AS441&lt;&gt;"",AX441&lt;&gt;""),"['en']={"&amp;IF(W441&lt;&gt;"","'"&amp;W441&amp;"',","'',")&amp;IF(AC441&lt;&gt;"","'"&amp;AC441&amp;"',","'',")&amp;IF(AI441&lt;&gt;"","'"&amp;AI441&amp;"',","'',")&amp;IF(AN441&lt;&gt;"","'"&amp;AN441&amp;"',","'',")&amp;IF(AS441&lt;&gt;"","'"&amp;AS441&amp;"',","'',")&amp;IF(AX441&lt;&gt;"","'"&amp;AX441&amp;"',","'',")&amp;"},","")
        &amp; IF(OR(X441&lt;&gt;"",AD441&lt;&gt;"",AJ441&lt;&gt;"",AO441&lt;&gt;"",AT441&lt;&gt;"",AY441&lt;&gt;""),"['de']={"&amp;IF(X441&lt;&gt;"","'"&amp;X441&amp;"',","'',")&amp;IF(AD441&lt;&gt;"","'"&amp;AD441&amp;"',","'',")&amp;IF(AJ441&lt;&gt;"","'"&amp;AJ441&amp;"',","'',")&amp;IF(AO441&lt;&gt;"","'"&amp;AO441&amp;"',","'',")&amp;IF(AT441&lt;&gt;"","'"&amp;AT441&amp;"',","'',")&amp;IF(AY441&lt;&gt;"","'"&amp;AY441&amp;"',","'',")&amp;"},","")
     &amp; "}",""),"")),""),"")</f>
        <v>, dropMechanic={LIBSETS_DROP_MECHANIC_OVERLAND_WORLDBOSS,LIBSETS_DROP_MECHANIC_FISHING_HOLE,LIBSETS_DROP_MECHANIC_FISHING_HOLE,LIBSETS_DROP_MECHANIC_OVERLAND_WORLDBOSS,LIBSETS_DROP_MECHANIC_OVERLAND_LOOT}, dropMechanicDropLocationNames={['en']={'','Mystic','Saltwater','','Psijic Portals','',},['de']={'','Mystisch','Salzwasser','','Psijic Portale','',},}</v>
      </c>
      <c r="BG441" s="21" t="str">
        <f>IF(A441&lt;&gt;"",IF(F441&lt;&gt;"Not in the game (anymore)",
IF(OR(BA441&lt;&gt;"",BB441&lt;&gt;""),", addTooltip={" &amp; IF(BA441&lt;&gt;"","['en']='"&amp; BA441 &amp; "',","")  &amp; IF(AND(BA441&lt;&gt;"",BA441&lt;&gt;BB441), IF(BB441&lt;&gt;"","['de']='"&amp; BB441 &amp; "',",""),"") &amp; "},","")
&amp; "},"
&amp; IF(C441&lt;&gt;"",CONCATENATE(" --",C441," / ",B441,"   [",IF(R441&lt;&gt;"",R441,""),IF(AA441&lt;&gt;"",", "&amp;AA441,""),IF(AG441&lt;&gt;"",", "&amp;AG441,""),IF(AL441&lt;&gt;"",", "&amp;AL441,""),IF(AQ441&lt;&gt;"",", "&amp;AQ441,""),IF(AV441&lt;&gt;"",", "&amp;AV441,""),"]")),""),"")</f>
        <v>, addTooltip={['en']='https://en.uesp.net/wiki/Online:Thrassian_Stranglers',},}, --Thrassian Stranglers / Thrassische Würger   [Auridon, Artaeum, Stros M'Kai, Karnwasten, Artaeum]</v>
      </c>
    </row>
    <row r="442" spans="1:59" ht="15" customHeight="1" x14ac:dyDescent="0.25">
      <c r="A442" s="5">
        <v>502</v>
      </c>
      <c r="B442" t="s">
        <v>1758</v>
      </c>
      <c r="C442" t="s">
        <v>1758</v>
      </c>
      <c r="D442" s="3">
        <f>A442</f>
        <v>502</v>
      </c>
      <c r="E442" t="s">
        <v>1799</v>
      </c>
      <c r="F442" s="30" t="s">
        <v>1464</v>
      </c>
      <c r="G442" s="8"/>
      <c r="O442" s="65" t="s">
        <v>1694</v>
      </c>
      <c r="Q442" s="3">
        <f>IF(AND(G442&lt;&gt;"LIBSETS_SETTYPE_BATTLEGROUND",G442&lt;&gt;"LIBSETS_SETTYPE_SPECIAL"), IF(R442&lt;&gt;"",VLOOKUP(R442,'ESO zone constants'!$D$3:$H$10001,5,FALSE),""),"")</f>
        <v>1160</v>
      </c>
      <c r="R442" t="str">
        <f>IF(AND(O442&lt;&gt;"",NOT(ISERROR(O442))),O442,
IF(AND(P442&lt;&gt;"",ISNUMBER(P442),P442&gt;0,NOT(ISNA(P442))),VLOOKUP(P442,'ESO zone constants'!$A$3:$D$9999,4,FALSE),
IF(AND(K442&lt;&gt;"",K442&gt;0,NOT(ISERROR(K442))),VLOOKUP(K442,'ESO dumped WayshrineInfo'!$K$3:$N$9994,4,FALSE),"")))</f>
        <v>Western Skyrim</v>
      </c>
      <c r="T442" s="19" t="str">
        <f>IF(AND(S442&lt;&gt;"",NOT(ISERROR(S442))),S442,IF(Q442&lt;&gt;"",IF(NOT(ISERROR(VLOOKUP(Q442,'ESO Dungeon constants'!$D$3:$H$9999,5,FALSE))),VLOOKUP(Q442,'ESO Dungeon constants'!$D$3:$I$9999,6,FALSE),VLOOKUP(Q442,'ESO zone constants'!$H$3:$K$9987,4,FALSE)),""))</f>
        <v>DLC_GREYMOOR</v>
      </c>
      <c r="U442" s="3" t="str">
        <f>IF(T442&lt;&gt;"",VLOOKUP(T442,'LibSets constants'!$B$4:$C$1003,2,FALSE),"")</f>
        <v>Greymoor</v>
      </c>
      <c r="Y442" s="65">
        <v>643</v>
      </c>
      <c r="Z442" s="3">
        <f>IF(AND(G442&lt;&gt;"LIBSETS_SETTYPE_BATTLEGROUND",G442&lt;&gt;"LIBSETS_SETTYPE_SPECIAL"),
IF(AND(Y442&lt;&gt;"",ISNUMBER(Y442),NOT(ISNA(Y442))),Y442,
   IF(AND(L442&lt;&gt;"",ISNUMBER(L442),L442&gt;0,NOT(ISNA(L442))),VLOOKUP(L442,'ESO dumped WayshrineInfo'!$K$3:$L$9994,2,FALSE),"")
),"")</f>
        <v>643</v>
      </c>
      <c r="AA442" t="str">
        <f>IF(AND(Z442&lt;&gt;"",ISNUMBER(Z442),NOT(ISNA(Z442))),VLOOKUP(Z442,'ESO zone constants'!$A$3:$D$9999,4,FALSE),"")</f>
        <v>Imperial Sewers</v>
      </c>
      <c r="AC442" s="43" t="str">
        <f>IF(AB442&lt;&gt;"",IF(AB442&lt;&gt;"LIBSETS_DROP_MECHANIC_MONSTER_NAME",VLOOKUP(AB442,'LibSets constants'!$I$4:$L$1003,3,FALSE),""),"")</f>
        <v/>
      </c>
      <c r="AD442" s="43" t="str">
        <f>IF(AB442&lt;&gt;"",IF(AB442&lt;&gt;"LIBSETS_DROP_MECHANIC_MONSTER_NAME",VLOOKUP(AB442,'LibSets constants'!$I$4:$L$1003,4,FALSE),""),"")</f>
        <v/>
      </c>
      <c r="AE442" s="43"/>
      <c r="AF442" s="3" t="str">
        <f>IF(AND(G442&lt;&gt;"LIBSETS_SETTYPE_BATTLEGROUND",G442&lt;&gt;"LIBSETS_SETTYPE_SPECIAL"),
IF(AND(AE442&lt;&gt;"",ISNUMBER(AE442),NOT(ISNA(AE442))),AE442,
   IF(AND(M442&lt;&gt;"",ISNUMBER(M442),M442&gt;0,NOT(ISNA(M442))),VLOOKUP(M442,'ESO dumped WayshrineInfo'!$K$3:$L$9994,2,FALSE),"")
),"")</f>
        <v/>
      </c>
      <c r="AG442" t="str">
        <f>IF(AND(AF442&lt;&gt;"",ISNUMBER(AF442),NOT(ISNA(AF442))),VLOOKUP(AF442,'ESO zone constants'!$A$3:$D$9999,4,FALSE),"")</f>
        <v/>
      </c>
      <c r="AH442" s="44"/>
      <c r="AI442" s="43"/>
      <c r="AJ442" s="43"/>
      <c r="AK442" s="3" t="str">
        <f>IF(AND(G442&lt;&gt;"LIBSETS_SETTYPE_BATTLEGROUND",G442&lt;&gt;"LIBSETS_SETTYPE_SPECIAL"),IF(AL442&lt;&gt;"",VLOOKUP(AL442,'ESO zone constants'!$D$3:$H$4953,5,FALSE),""),"")</f>
        <v/>
      </c>
      <c r="AM442" s="44"/>
      <c r="AN442" s="43"/>
      <c r="AO442" s="43"/>
      <c r="AP442" s="3" t="str">
        <f>IF(AND(G442&lt;&gt;"LIBSETS_SETTYPE_BATTLEGROUND",G442&lt;&gt;"LIBSETS_SETTYPE_SPECIAL"),IF(AQ442&lt;&gt;"",VLOOKUP(AQ442,'ESO zone constants'!$D$3:$H$4953,5,FALSE),""),"")</f>
        <v/>
      </c>
      <c r="AR442" s="44"/>
      <c r="AS442" s="43"/>
      <c r="AT442" s="43"/>
      <c r="AU442" s="3" t="str">
        <f>IF(AND(G442&lt;&gt;"LIBSETS_SETTYPE_BATTLEGROUND",G442&lt;&gt;"LIBSETS_SETTYPE_SPECIAL"),IF(AV442&lt;&gt;"",VLOOKUP(AV442,'ESO zone constants'!$D$3:$H$4953,5,FALSE),""),"")</f>
        <v/>
      </c>
      <c r="AW442" s="44"/>
      <c r="AX442" s="43"/>
      <c r="AY442" s="43"/>
      <c r="AZ442" s="83" t="s">
        <v>2667</v>
      </c>
      <c r="BA442" s="83"/>
      <c r="BB442" s="83"/>
      <c r="BC442" s="21" t="str">
        <f>IF(A442="???","--","")&amp;IF(F442&lt;&gt;"Not in the game (anymore)",IF(A442&lt;&gt;"",CONCATENATE("[",A442,"] = {wayshrines={")&amp;IF(K442&lt;&gt;"",CONCATENATE(K442,","),"")&amp;IF(L442&lt;&gt;"",CONCATENATE(L442,","),"")&amp;IF(M442&lt;&gt;"",CONCATENATE(M442,","),"")&amp;CONCATENATE("}")&amp;IF(VALUE(N442)&gt;0,CONCATENATE(", traitsNeeded=",N442),"")&amp;CONCATENATE(", dlcId=",IF(T442&lt;&gt;"",T442,"DLC_BASE_GAME")),""),"")</f>
        <v/>
      </c>
      <c r="BD442" s="21" t="str">
        <f>IF(F442&lt;&gt;"Not in the game (anymore)",IF(A442&lt;&gt;"",IF(Q442&lt;&gt;"",CONCATENATE(", zoneIds={",Q442),"")&amp;IF(Z442&lt;&gt;"",CONCATENATE(",",Z442),"")&amp;IF(AF442&lt;&gt;"",CONCATENATE(",",AF442),"")&amp;IF(AK442&lt;&gt;"",CONCATENATE(",",AK442),"")&amp;IF(AP442&lt;&gt;"",CONCATENATE(",",AP442),"")&amp;IF(AU442&lt;&gt;"",CONCATENATE(",",AU442),"")&amp;IF(Q442&lt;&gt;"",CONCATENATE("}",""),"")&amp;IF(OR(I442="true",I442="false",I442&lt;&gt;""), CONCATENATE(", veteran=", I442), ""),""),"")</f>
        <v/>
      </c>
      <c r="BE442" s="21" t="str">
        <f>IF(A442&lt;&gt;"",IF(F442&lt;&gt;"Not in the game (anymore)",IF(A442&lt;&gt;"",", setType="&amp;G442,"")&amp;IF(J442="true",", multiTrialSet=true",""),"")
&amp; IF(AND(H442&lt;&gt;"",ISNUMBER(H442)),", undauntedChestId=" &amp; H442,""),"")</f>
        <v/>
      </c>
      <c r="BF442" s="21" t="str">
        <f>IF(A442&lt;&gt;"",IF(F442&lt;&gt;"Not in the game (anymore)",IF(AZ442&lt;&gt;"",", isProcSetAllowedInPvP="&amp; AZ442,"")
&amp; IF(F442&lt;&gt;"Not in the game (anymore)",
  IF(V442&lt;&gt;"",", dropMechanic={"&amp;V442&amp;IF(AB442&lt;&gt;"",","&amp;AB442,"")&amp;IF(AH442&lt;&gt;"",","&amp;AH442,"")&amp;IF(AM442&lt;&gt;"",","&amp;AM442,"")&amp;IF(AR442&lt;&gt;"",","&amp;AR442,"")&amp;IF(AW442&lt;&gt;"",","&amp;AW442,"")&amp;"}"
     &amp;IF(OR(W442&lt;&gt;"",AC442&lt;&gt;"",AI442&lt;&gt;"",AN442&lt;&gt;"",AS442&lt;&gt;"",AX442&lt;&gt;"",X442&lt;&gt;"",AD442&lt;&gt;"",AJ442&lt;&gt;"",AO442&lt;&gt;"",AT442&lt;&gt;"",AY442&lt;&gt;""),", dropMechanicDropLocationNames={"
        &amp; IF(OR(W442&lt;&gt;"",AC442&lt;&gt;"",AI442&lt;&gt;"",AN442&lt;&gt;"",AS442&lt;&gt;"",AX442&lt;&gt;""),"['en']={"&amp;IF(W442&lt;&gt;"","'"&amp;W442&amp;"',","'',")&amp;IF(AC442&lt;&gt;"","'"&amp;AC442&amp;"',","'',")&amp;IF(AI442&lt;&gt;"","'"&amp;AI442&amp;"',","'',")&amp;IF(AN442&lt;&gt;"","'"&amp;AN442&amp;"',","'',")&amp;IF(AS442&lt;&gt;"","'"&amp;AS442&amp;"',","'',")&amp;IF(AX442&lt;&gt;"","'"&amp;AX442&amp;"',","'',")&amp;"},","")
        &amp; IF(OR(X442&lt;&gt;"",AD442&lt;&gt;"",AJ442&lt;&gt;"",AO442&lt;&gt;"",AT442&lt;&gt;"",AY442&lt;&gt;""),"['de']={"&amp;IF(X442&lt;&gt;"","'"&amp;X442&amp;"',","'',")&amp;IF(AD442&lt;&gt;"","'"&amp;AD442&amp;"',","'',")&amp;IF(AJ442&lt;&gt;"","'"&amp;AJ442&amp;"',","'',")&amp;IF(AO442&lt;&gt;"","'"&amp;AO442&amp;"',","'',")&amp;IF(AT442&lt;&gt;"","'"&amp;AT442&amp;"',","'',")&amp;IF(AY442&lt;&gt;"","'"&amp;AY442&amp;"',","'',")&amp;"},","")
     &amp; "}",""),"")),""),"")</f>
        <v/>
      </c>
      <c r="BG442" s="21" t="str">
        <f>IF(A442&lt;&gt;"",IF(F442&lt;&gt;"Not in the game (anymore)",
IF(OR(BA442&lt;&gt;"",BB442&lt;&gt;""),", addTooltip={" &amp; IF(BA442&lt;&gt;"","['en']='"&amp; BA442 &amp; "',","")  &amp; IF(AND(BA442&lt;&gt;"",BA442&lt;&gt;BB442), IF(BB442&lt;&gt;"","['de']='"&amp; BB442 &amp; "',",""),"") &amp; "},","")
&amp; "},"
&amp; IF(C442&lt;&gt;"",CONCATENATE(" --",C442," / ",B442,"   [",IF(R442&lt;&gt;"",R442,""),IF(AA442&lt;&gt;"",", "&amp;AA442,""),IF(AG442&lt;&gt;"",", "&amp;AG442,""),IF(AL442&lt;&gt;"",", "&amp;AL442,""),IF(AQ442&lt;&gt;"",", "&amp;AQ442,""),IF(AV442&lt;&gt;"",", "&amp;AV442,""),"]")),""),"")</f>
        <v/>
      </c>
    </row>
    <row r="443" spans="1:59" x14ac:dyDescent="0.25">
      <c r="A443" s="5">
        <v>503</v>
      </c>
      <c r="B443" t="s">
        <v>1759</v>
      </c>
      <c r="C443" t="s">
        <v>1760</v>
      </c>
      <c r="D443" s="3">
        <f>A443</f>
        <v>503</v>
      </c>
      <c r="G443" s="8" t="s">
        <v>1687</v>
      </c>
      <c r="I443" t="s">
        <v>91</v>
      </c>
      <c r="J443" t="s">
        <v>91</v>
      </c>
      <c r="K443">
        <v>62</v>
      </c>
      <c r="L443">
        <v>374</v>
      </c>
      <c r="M443">
        <v>107</v>
      </c>
      <c r="Q443" s="3">
        <f>IF(AND(G443&lt;&gt;"LIBSETS_SETTYPE_BATTLEGROUND",G443&lt;&gt;"LIBSETS_SETTYPE_SPECIAL"), IF(R443&lt;&gt;"",VLOOKUP(R443,'ESO zone constants'!$D$3:$H$10001,5,FALSE),""),"")</f>
        <v>3</v>
      </c>
      <c r="R443" t="str">
        <f>IF(AND(O443&lt;&gt;"",NOT(ISERROR(O443))),O443,
IF(AND(P443&lt;&gt;"",ISNUMBER(P443),P443&gt;0,NOT(ISNA(P443))),VLOOKUP(P443,'ESO zone constants'!$A$3:$D$9999,4,FALSE),
IF(AND(K443&lt;&gt;"",K443&gt;0,NOT(ISERROR(K443))),VLOOKUP(K443,'ESO dumped WayshrineInfo'!$K$3:$N$9994,4,FALSE),"")))</f>
        <v>Glenumbra</v>
      </c>
      <c r="S443" s="65" t="s">
        <v>1614</v>
      </c>
      <c r="T443" s="19" t="str">
        <f>IF(AND(S443&lt;&gt;"",NOT(ISERROR(S443))),S443,IF(Q443&lt;&gt;"",IF(NOT(ISERROR(VLOOKUP(Q443,'ESO Dungeon constants'!$D$3:$H$9999,5,FALSE))),VLOOKUP(Q443,'ESO Dungeon constants'!$D$3:$I$9999,6,FALSE),VLOOKUP(Q443,'ESO zone constants'!$H$3:$K$9987,4,FALSE)),""))</f>
        <v>DLC_GREYMOOR</v>
      </c>
      <c r="U443" s="3" t="str">
        <f>IF(T443&lt;&gt;"",VLOOKUP(T443,'LibSets constants'!$B$4:$C$1003,2,FALSE),"")</f>
        <v>Greymoor</v>
      </c>
      <c r="V443" s="33" t="s">
        <v>1562</v>
      </c>
      <c r="W443" s="98"/>
      <c r="X443" s="98"/>
      <c r="Y443" s="65"/>
      <c r="Z443" s="3">
        <f>IF(AND(G443&lt;&gt;"LIBSETS_SETTYPE_BATTLEGROUND",G443&lt;&gt;"LIBSETS_SETTYPE_SPECIAL"),
IF(AND(Y443&lt;&gt;"",ISNUMBER(Y443),NOT(ISNA(Y443))),Y443,
   IF(AND(L443&lt;&gt;"",ISNUMBER(L443),L443&gt;0,NOT(ISNA(L443))),VLOOKUP(L443,'ESO dumped WayshrineInfo'!$K$3:$L$9994,2,FALSE),"")
),"")</f>
        <v>726</v>
      </c>
      <c r="AA443" t="str">
        <f>IF(AND(Z443&lt;&gt;"",ISNUMBER(Z443),NOT(ISNA(Z443))),VLOOKUP(Z443,'ESO zone constants'!$A$3:$D$9999,4,FALSE),"")</f>
        <v>Murkmire</v>
      </c>
      <c r="AB443" s="33" t="s">
        <v>1560</v>
      </c>
      <c r="AC443" s="43"/>
      <c r="AD443" s="43"/>
      <c r="AE443" s="43"/>
      <c r="AF443" s="3">
        <f>IF(AND(G443&lt;&gt;"LIBSETS_SETTYPE_BATTLEGROUND",G443&lt;&gt;"LIBSETS_SETTYPE_SPECIAL"),
IF(AND(AE443&lt;&gt;"",ISNUMBER(AE443),NOT(ISNA(AE443))),AE443,
   IF(AND(M443&lt;&gt;"",ISNUMBER(M443),M443&gt;0,NOT(ISNA(M443))),VLOOKUP(M443,'ESO dumped WayshrineInfo'!$K$3:$L$9994,2,FALSE),"")
),"")</f>
        <v>58</v>
      </c>
      <c r="AG443" t="str">
        <f>IF(AND(AF443&lt;&gt;"",ISNUMBER(AF443),NOT(ISNA(AF443))),VLOOKUP(AF443,'ESO zone constants'!$A$3:$D$9999,4,FALSE),"")</f>
        <v>Malabal Tor</v>
      </c>
      <c r="AH443" s="44" t="s">
        <v>1561</v>
      </c>
      <c r="AI443" s="43"/>
      <c r="AJ443" s="43"/>
      <c r="AK443" s="3">
        <f>IF(AND(G443&lt;&gt;"LIBSETS_SETTYPE_BATTLEGROUND",G443&lt;&gt;"LIBSETS_SETTYPE_SPECIAL"),IF(AL443&lt;&gt;"",VLOOKUP(AL443,'ESO zone constants'!$D$3:$H$4953,5,FALSE),""),"")</f>
        <v>931</v>
      </c>
      <c r="AL443" t="s">
        <v>56</v>
      </c>
      <c r="AM443" s="44" t="s">
        <v>1544</v>
      </c>
      <c r="AN443" s="43" t="s">
        <v>1548</v>
      </c>
      <c r="AO443" s="43" t="s">
        <v>1548</v>
      </c>
      <c r="AP443" s="3">
        <f>IF(AND(G443&lt;&gt;"LIBSETS_SETTYPE_BATTLEGROUND",G443&lt;&gt;"LIBSETS_SETTYPE_SPECIAL"),IF(AQ443&lt;&gt;"",VLOOKUP(AQ443,'ESO zone constants'!$D$3:$H$4953,5,FALSE),""),"")</f>
        <v>108</v>
      </c>
      <c r="AQ443" t="s">
        <v>113</v>
      </c>
      <c r="AR443" s="44" t="s">
        <v>1561</v>
      </c>
      <c r="AS443" s="43"/>
      <c r="AT443" s="43"/>
      <c r="AU443" s="3">
        <f>IF(AND(G443&lt;&gt;"LIBSETS_SETTYPE_BATTLEGROUND",G443&lt;&gt;"LIBSETS_SETTYPE_SPECIAL"),IF(AV443&lt;&gt;"",VLOOKUP(AV443,'ESO zone constants'!$D$3:$H$4953,5,FALSE),""),"")</f>
        <v>726</v>
      </c>
      <c r="AV443" t="s">
        <v>80</v>
      </c>
      <c r="AW443" s="44" t="s">
        <v>1561</v>
      </c>
      <c r="AX443" s="43"/>
      <c r="AY443" s="43"/>
      <c r="AZ443" s="83" t="s">
        <v>2667</v>
      </c>
      <c r="BA443" s="37" t="s">
        <v>3246</v>
      </c>
      <c r="BB443" s="37" t="s">
        <v>3246</v>
      </c>
      <c r="BC443" s="21" t="str">
        <f>IF(A443="???","--","")&amp;IF(F443&lt;&gt;"Not in the game (anymore)",IF(A443&lt;&gt;"",CONCATENATE("[",A443,"] = {wayshrines={")&amp;IF(K443&lt;&gt;"",CONCATENATE(K443,","),"")&amp;IF(L443&lt;&gt;"",CONCATENATE(L443,","),"")&amp;IF(M443&lt;&gt;"",CONCATENATE(M443,","),"")&amp;CONCATENATE("}")&amp;IF(VALUE(N443)&gt;0,CONCATENATE(", traitsNeeded=",N443),"")&amp;CONCATENATE(", dlcId=",IF(T443&lt;&gt;"",T443,"DLC_BASE_GAME")),""),"")</f>
        <v>[503] = {wayshrines={62,374,107,}, dlcId=DLC_GREYMOOR</v>
      </c>
      <c r="BD443" s="21" t="str">
        <f>IF(F443&lt;&gt;"Not in the game (anymore)",IF(A443&lt;&gt;"",IF(Q443&lt;&gt;"",CONCATENATE(", zoneIds={",Q443),"")&amp;IF(Z443&lt;&gt;"",CONCATENATE(",",Z443),"")&amp;IF(AF443&lt;&gt;"",CONCATENATE(",",AF443),"")&amp;IF(AK443&lt;&gt;"",CONCATENATE(",",AK443),"")&amp;IF(AP443&lt;&gt;"",CONCATENATE(",",AP443),"")&amp;IF(AU443&lt;&gt;"",CONCATENATE(",",AU443),"")&amp;IF(Q443&lt;&gt;"",CONCATENATE("}",""),"")
&amp;IF(OR(I443="true",I443="false",I443&lt;&gt;""), CONCATENATE(", veteran=", I443), ""),""),"")</f>
        <v>, zoneIds={3,726,58,931,108,726}, veteran=false</v>
      </c>
      <c r="BE443" s="21" t="str">
        <f>IF(A443&lt;&gt;"",IF(F443&lt;&gt;"Not in the game (anymore)",IF(A443&lt;&gt;"",", setType="&amp;G443,"")&amp;IF(J443="true",", multiTrialSet=true",""),"")
&amp; IF(AND(H443&lt;&gt;"",ISNUMBER(H443)),", undauntedChestId=" &amp; H443,""),"")</f>
        <v>, setType=LIBSETS_SETTYPE_MYTHIC</v>
      </c>
      <c r="BF443" s="21" t="str">
        <f>IF(A443&lt;&gt;"",IF(F443&lt;&gt;"Not in the game (anymore)",IF(AZ443&lt;&gt;"",", isProcSetAllowedInPvP="&amp; AZ443,"")
&amp; IF(F443&lt;&gt;"Not in the game (anymore)",
  IF(V443&lt;&gt;"",", dropMechanic={"&amp;V443&amp;IF(AB443&lt;&gt;"",","&amp;AB443,"")&amp;IF(AH443&lt;&gt;"",","&amp;AH443,"")&amp;IF(AM443&lt;&gt;"",","&amp;AM443,"")&amp;IF(AR443&lt;&gt;"",","&amp;AR443,"")&amp;IF(AW443&lt;&gt;"",","&amp;AW443,"")&amp;"}"
     &amp;IF(OR(W443&lt;&gt;"",AC443&lt;&gt;"",AI443&lt;&gt;"",AN443&lt;&gt;"",AS443&lt;&gt;"",AX443&lt;&gt;"",X443&lt;&gt;"",AD443&lt;&gt;"",AJ443&lt;&gt;"",AO443&lt;&gt;"",AT443&lt;&gt;"",AY443&lt;&gt;""),", dropMechanicDropLocationNames={"
        &amp; IF(OR(W443&lt;&gt;"",AC443&lt;&gt;"",AI443&lt;&gt;"",AN443&lt;&gt;"",AS443&lt;&gt;"",AX443&lt;&gt;""),"['en']={"&amp;IF(W443&lt;&gt;"","'"&amp;W443&amp;"',","'',")&amp;IF(AC443&lt;&gt;"","'"&amp;AC443&amp;"',","'',")&amp;IF(AI443&lt;&gt;"","'"&amp;AI443&amp;"',","'',")&amp;IF(AN443&lt;&gt;"","'"&amp;AN443&amp;"',","'',")&amp;IF(AS443&lt;&gt;"","'"&amp;AS443&amp;"',","'',")&amp;IF(AX443&lt;&gt;"","'"&amp;AX443&amp;"',","'',")&amp;"},","")
        &amp; IF(OR(X443&lt;&gt;"",AD443&lt;&gt;"",AJ443&lt;&gt;"",AO443&lt;&gt;"",AT443&lt;&gt;"",AY443&lt;&gt;""),"['de']={"&amp;IF(X443&lt;&gt;"","'"&amp;X443&amp;"',","'',")&amp;IF(AD443&lt;&gt;"","'"&amp;AD443&amp;"',","'',")&amp;IF(AJ443&lt;&gt;"","'"&amp;AJ443&amp;"',","'',")&amp;IF(AO443&lt;&gt;"","'"&amp;AO443&amp;"',","'',")&amp;IF(AT443&lt;&gt;"","'"&amp;AT443&amp;"',","'',")&amp;IF(AY443&lt;&gt;"","'"&amp;AY443&amp;"',","'',")&amp;"},","")
     &amp; "}",""),"")),""),"")</f>
        <v>, dropMechanic={LIBSETS_DROP_MECHANIC_OVERLAND_BOSS_PUBLIC_DUNGEON,LIBSETS_DROP_MECHANIC_OVERLAND_BOSS_DELVE,LIBSETS_DROP_MECHANIC_OVERLAND_WORLDBOSS,LIBSETS_DROP_MECHANIC_MONSTER_NAME,LIBSETS_DROP_MECHANIC_OVERLAND_WORLDBOSS,LIBSETS_DROP_MECHANIC_OVERLAND_WORLDBOSS}, dropMechanicDropLocationNames={['en']={'','','','Canonreeve Oraneth','','',},['de']={'','','','Canonreeve Oraneth','','',},}</v>
      </c>
      <c r="BG443" s="21" t="str">
        <f>IF(A443&lt;&gt;"",IF(F443&lt;&gt;"Not in the game (anymore)",
IF(OR(BA443&lt;&gt;"",BB443&lt;&gt;""),", addTooltip={" &amp; IF(BA443&lt;&gt;"","['en']='"&amp; BA443 &amp; "',","")  &amp; IF(AND(BA443&lt;&gt;"",BA443&lt;&gt;BB443), IF(BB443&lt;&gt;"","['de']='"&amp; BB443 &amp; "',",""),"") &amp; "},","")
&amp; "},"
&amp; IF(C443&lt;&gt;"",CONCATENATE(" --",C443," / ",B443,"   [",IF(R443&lt;&gt;"",R443,""),IF(AA443&lt;&gt;"",", "&amp;AA443,""),IF(AG443&lt;&gt;"",", "&amp;AG443,""),IF(AL443&lt;&gt;"",", "&amp;AL443,""),IF(AQ443&lt;&gt;"",", "&amp;AQ443,""),IF(AV443&lt;&gt;"",", "&amp;AV443,""),"]")),""),"")</f>
        <v>, addTooltip={['en']='https://en.uesp.net/wiki/Online:Ring_of_the_Wild_Hunt',},}, --Ring of the Wild Hunt / Ring der Wilden Jagd   [Glenumbra, Murkmire, Malabal Tor, Elden Hollow II, Greenshade, Murkmire]</v>
      </c>
    </row>
    <row r="444" spans="1:59" ht="15" customHeight="1" x14ac:dyDescent="0.25">
      <c r="A444" s="5">
        <v>504</v>
      </c>
      <c r="B444" t="s">
        <v>1761</v>
      </c>
      <c r="C444" t="s">
        <v>2659</v>
      </c>
      <c r="D444" s="3">
        <f>A444</f>
        <v>504</v>
      </c>
      <c r="E444" t="s">
        <v>1800</v>
      </c>
      <c r="F444" s="30" t="s">
        <v>1464</v>
      </c>
      <c r="G444" s="8"/>
      <c r="O444" s="65" t="s">
        <v>1694</v>
      </c>
      <c r="Q444" s="3">
        <f>IF(AND(G444&lt;&gt;"LIBSETS_SETTYPE_BATTLEGROUND",G444&lt;&gt;"LIBSETS_SETTYPE_SPECIAL"), IF(R444&lt;&gt;"",VLOOKUP(R444,'ESO zone constants'!$D$3:$H$10001,5,FALSE),""),"")</f>
        <v>1160</v>
      </c>
      <c r="R444" t="str">
        <f>IF(AND(O444&lt;&gt;"",NOT(ISERROR(O444))),O444,
IF(AND(P444&lt;&gt;"",ISNUMBER(P444),P444&gt;0,NOT(ISNA(P444))),VLOOKUP(P444,'ESO zone constants'!$A$3:$D$9999,4,FALSE),
IF(AND(K444&lt;&gt;"",K444&gt;0,NOT(ISERROR(K444))),VLOOKUP(K444,'ESO dumped WayshrineInfo'!$K$3:$N$9994,4,FALSE),"")))</f>
        <v>Western Skyrim</v>
      </c>
      <c r="T444" s="19" t="str">
        <f>IF(AND(S444&lt;&gt;"",NOT(ISERROR(S444))),S444,IF(Q444&lt;&gt;"",IF(NOT(ISERROR(VLOOKUP(Q444,'ESO Dungeon constants'!$D$3:$H$9999,5,FALSE))),VLOOKUP(Q444,'ESO Dungeon constants'!$D$3:$I$9999,6,FALSE),VLOOKUP(Q444,'ESO zone constants'!$H$3:$K$9987,4,FALSE)),""))</f>
        <v>DLC_GREYMOOR</v>
      </c>
      <c r="U444" s="3" t="str">
        <f>IF(T444&lt;&gt;"",VLOOKUP(T444,'LibSets constants'!$B$4:$C$1003,2,FALSE),"")</f>
        <v>Greymoor</v>
      </c>
      <c r="Y444" s="65">
        <v>643</v>
      </c>
      <c r="Z444" s="3">
        <f>IF(AND(G444&lt;&gt;"LIBSETS_SETTYPE_BATTLEGROUND",G444&lt;&gt;"LIBSETS_SETTYPE_SPECIAL"),
IF(AND(Y444&lt;&gt;"",ISNUMBER(Y444),NOT(ISNA(Y444))),Y444,
   IF(AND(L444&lt;&gt;"",ISNUMBER(L444),L444&gt;0,NOT(ISNA(L444))),VLOOKUP(L444,'ESO dumped WayshrineInfo'!$K$3:$L$9994,2,FALSE),"")
),"")</f>
        <v>643</v>
      </c>
      <c r="AA444" t="str">
        <f>IF(AND(Z444&lt;&gt;"",ISNUMBER(Z444),NOT(ISNA(Z444))),VLOOKUP(Z444,'ESO zone constants'!$A$3:$D$9999,4,FALSE),"")</f>
        <v>Imperial Sewers</v>
      </c>
      <c r="AC444" s="43" t="str">
        <f>IF(AB444&lt;&gt;"",IF(AB444&lt;&gt;"LIBSETS_DROP_MECHANIC_MONSTER_NAME",VLOOKUP(AB444,'LibSets constants'!$I$4:$L$1003,3,FALSE),""),"")</f>
        <v/>
      </c>
      <c r="AD444" s="43" t="str">
        <f>IF(AB444&lt;&gt;"",IF(AB444&lt;&gt;"LIBSETS_DROP_MECHANIC_MONSTER_NAME",VLOOKUP(AB444,'LibSets constants'!$I$4:$L$1003,4,FALSE),""),"")</f>
        <v/>
      </c>
      <c r="AE444" s="43"/>
      <c r="AF444" s="3" t="str">
        <f>IF(AND(G444&lt;&gt;"LIBSETS_SETTYPE_BATTLEGROUND",G444&lt;&gt;"LIBSETS_SETTYPE_SPECIAL"),
IF(AND(AE444&lt;&gt;"",ISNUMBER(AE444),NOT(ISNA(AE444))),AE444,
   IF(AND(M444&lt;&gt;"",ISNUMBER(M444),M444&gt;0,NOT(ISNA(M444))),VLOOKUP(M444,'ESO dumped WayshrineInfo'!$K$3:$L$9994,2,FALSE),"")
),"")</f>
        <v/>
      </c>
      <c r="AG444" t="str">
        <f>IF(AND(AF444&lt;&gt;"",ISNUMBER(AF444),NOT(ISNA(AF444))),VLOOKUP(AF444,'ESO zone constants'!$A$3:$D$9999,4,FALSE),"")</f>
        <v/>
      </c>
      <c r="AH444" s="44"/>
      <c r="AI444" s="43"/>
      <c r="AJ444" s="43"/>
      <c r="AK444" s="3" t="str">
        <f>IF(AND(G444&lt;&gt;"LIBSETS_SETTYPE_BATTLEGROUND",G444&lt;&gt;"LIBSETS_SETTYPE_SPECIAL"),IF(AL444&lt;&gt;"",VLOOKUP(AL444,'ESO zone constants'!$D$3:$H$4953,5,FALSE),""),"")</f>
        <v/>
      </c>
      <c r="AM444" s="44"/>
      <c r="AN444" s="43"/>
      <c r="AO444" s="43"/>
      <c r="AP444" s="3" t="str">
        <f>IF(AND(G444&lt;&gt;"LIBSETS_SETTYPE_BATTLEGROUND",G444&lt;&gt;"LIBSETS_SETTYPE_SPECIAL"),IF(AQ444&lt;&gt;"",VLOOKUP(AQ444,'ESO zone constants'!$D$3:$H$4953,5,FALSE),""),"")</f>
        <v/>
      </c>
      <c r="AR444" s="44"/>
      <c r="AS444" s="43"/>
      <c r="AT444" s="43"/>
      <c r="AU444" s="3" t="str">
        <f>IF(AND(G444&lt;&gt;"LIBSETS_SETTYPE_BATTLEGROUND",G444&lt;&gt;"LIBSETS_SETTYPE_SPECIAL"),IF(AV444&lt;&gt;"",VLOOKUP(AV444,'ESO zone constants'!$D$3:$H$4953,5,FALSE),""),"")</f>
        <v/>
      </c>
      <c r="AW444" s="44"/>
      <c r="AX444" s="43"/>
      <c r="AY444" s="43"/>
      <c r="AZ444" s="83" t="s">
        <v>2667</v>
      </c>
      <c r="BA444" s="83"/>
      <c r="BB444" s="83"/>
      <c r="BC444" s="21" t="str">
        <f>IF(A444="???","--","")&amp;IF(F444&lt;&gt;"Not in the game (anymore)",IF(A444&lt;&gt;"",CONCATENATE("[",A444,"] = {wayshrines={")&amp;IF(K444&lt;&gt;"",CONCATENATE(K444,","),"")&amp;IF(L444&lt;&gt;"",CONCATENATE(L444,","),"")&amp;IF(M444&lt;&gt;"",CONCATENATE(M444,","),"")&amp;CONCATENATE("}")&amp;IF(VALUE(N444)&gt;0,CONCATENATE(", traitsNeeded=",N444),"")&amp;CONCATENATE(", dlcId=",IF(T444&lt;&gt;"",T444,"DLC_BASE_GAME")),""),"")</f>
        <v/>
      </c>
      <c r="BD444" s="21" t="str">
        <f>IF(F444&lt;&gt;"Not in the game (anymore)",IF(A444&lt;&gt;"",IF(Q444&lt;&gt;"",CONCATENATE(", zoneIds={",Q444),"")&amp;IF(Z444&lt;&gt;"",CONCATENATE(",",Z444),"")&amp;IF(AF444&lt;&gt;"",CONCATENATE(",",AF444),"")&amp;IF(AK444&lt;&gt;"",CONCATENATE(",",AK444),"")&amp;IF(AP444&lt;&gt;"",CONCATENATE(",",AP444),"")&amp;IF(AU444&lt;&gt;"",CONCATENATE(",",AU444),"")&amp;IF(Q444&lt;&gt;"",CONCATENATE("}",""),"")&amp;IF(OR(I444="true",I444="false",I444&lt;&gt;""), CONCATENATE(", veteran=", I444), ""),""),"")</f>
        <v/>
      </c>
      <c r="BE444" s="21" t="str">
        <f>IF(A444&lt;&gt;"",IF(F444&lt;&gt;"Not in the game (anymore)",IF(A444&lt;&gt;"",", setType="&amp;G444,"")&amp;IF(J444="true",", multiTrialSet=true",""),"")
&amp; IF(AND(H444&lt;&gt;"",ISNUMBER(H444)),", undauntedChestId=" &amp; H444,""),"")</f>
        <v/>
      </c>
      <c r="BF444" s="21" t="str">
        <f>IF(A444&lt;&gt;"",IF(F444&lt;&gt;"Not in the game (anymore)",IF(AZ444&lt;&gt;"",", isProcSetAllowedInPvP="&amp; AZ444,"")
&amp; IF(F444&lt;&gt;"Not in the game (anymore)",
  IF(V444&lt;&gt;"",", dropMechanic={"&amp;V444&amp;IF(AB444&lt;&gt;"",","&amp;AB444,"")&amp;IF(AH444&lt;&gt;"",","&amp;AH444,"")&amp;IF(AM444&lt;&gt;"",","&amp;AM444,"")&amp;IF(AR444&lt;&gt;"",","&amp;AR444,"")&amp;IF(AW444&lt;&gt;"",","&amp;AW444,"")&amp;"}"
     &amp;IF(OR(W444&lt;&gt;"",AC444&lt;&gt;"",AI444&lt;&gt;"",AN444&lt;&gt;"",AS444&lt;&gt;"",AX444&lt;&gt;"",X444&lt;&gt;"",AD444&lt;&gt;"",AJ444&lt;&gt;"",AO444&lt;&gt;"",AT444&lt;&gt;"",AY444&lt;&gt;""),", dropMechanicDropLocationNames={"
        &amp; IF(OR(W444&lt;&gt;"",AC444&lt;&gt;"",AI444&lt;&gt;"",AN444&lt;&gt;"",AS444&lt;&gt;"",AX444&lt;&gt;""),"['en']={"&amp;IF(W444&lt;&gt;"","'"&amp;W444&amp;"',","'',")&amp;IF(AC444&lt;&gt;"","'"&amp;AC444&amp;"',","'',")&amp;IF(AI444&lt;&gt;"","'"&amp;AI444&amp;"',","'',")&amp;IF(AN444&lt;&gt;"","'"&amp;AN444&amp;"',","'',")&amp;IF(AS444&lt;&gt;"","'"&amp;AS444&amp;"',","'',")&amp;IF(AX444&lt;&gt;"","'"&amp;AX444&amp;"',","'',")&amp;"},","")
        &amp; IF(OR(X444&lt;&gt;"",AD444&lt;&gt;"",AJ444&lt;&gt;"",AO444&lt;&gt;"",AT444&lt;&gt;"",AY444&lt;&gt;""),"['de']={"&amp;IF(X444&lt;&gt;"","'"&amp;X444&amp;"',","'',")&amp;IF(AD444&lt;&gt;"","'"&amp;AD444&amp;"',","'',")&amp;IF(AJ444&lt;&gt;"","'"&amp;AJ444&amp;"',","'',")&amp;IF(AO444&lt;&gt;"","'"&amp;AO444&amp;"',","'',")&amp;IF(AT444&lt;&gt;"","'"&amp;AT444&amp;"',","'',")&amp;IF(AY444&lt;&gt;"","'"&amp;AY444&amp;"',","'',")&amp;"},","")
     &amp; "}",""),"")),""),"")</f>
        <v/>
      </c>
      <c r="BG444" s="21" t="str">
        <f>IF(A444&lt;&gt;"",IF(F444&lt;&gt;"Not in the game (anymore)",
IF(OR(BA444&lt;&gt;"",BB444&lt;&gt;""),", addTooltip={" &amp; IF(BA444&lt;&gt;"","['en']='"&amp; BA444 &amp; "',","")  &amp; IF(AND(BA444&lt;&gt;"",BA444&lt;&gt;BB444), IF(BB444&lt;&gt;"","['de']='"&amp; BB444 &amp; "',",""),"") &amp; "},","")
&amp; "},"
&amp; IF(C444&lt;&gt;"",CONCATENATE(" --",C444," / ",B444,"   [",IF(R444&lt;&gt;"",R444,""),IF(AA444&lt;&gt;"",", "&amp;AA444,""),IF(AG444&lt;&gt;"",", "&amp;AG444,""),IF(AL444&lt;&gt;"",", "&amp;AL444,""),IF(AQ444&lt;&gt;"",", "&amp;AQ444,""),IF(AV444&lt;&gt;"",", "&amp;AV444,""),"]")),""),"")</f>
        <v/>
      </c>
    </row>
    <row r="445" spans="1:59" x14ac:dyDescent="0.25">
      <c r="A445" s="5">
        <v>505</v>
      </c>
      <c r="B445" t="s">
        <v>1763</v>
      </c>
      <c r="C445" t="s">
        <v>1762</v>
      </c>
      <c r="D445" s="3">
        <f>A445</f>
        <v>505</v>
      </c>
      <c r="G445" s="8" t="s">
        <v>1687</v>
      </c>
      <c r="I445" t="s">
        <v>91</v>
      </c>
      <c r="J445" t="s">
        <v>91</v>
      </c>
      <c r="K445">
        <v>57</v>
      </c>
      <c r="L445">
        <v>26</v>
      </c>
      <c r="M445">
        <v>186</v>
      </c>
      <c r="Q445" s="3">
        <f>IF(AND(G445&lt;&gt;"LIBSETS_SETTYPE_BATTLEGROUND",G445&lt;&gt;"LIBSETS_SETTYPE_SPECIAL"), IF(R445&lt;&gt;"",VLOOKUP(R445,'ESO zone constants'!$D$3:$H$10001,5,FALSE),""),"")</f>
        <v>104</v>
      </c>
      <c r="R445" t="str">
        <f>IF(AND(O445&lt;&gt;"",NOT(ISERROR(O445))),O445,
IF(AND(P445&lt;&gt;"",ISNUMBER(P445),P445&gt;0,NOT(ISNA(P445))),VLOOKUP(P445,'ESO zone constants'!$A$3:$D$9999,4,FALSE),
IF(AND(K445&lt;&gt;"",K445&gt;0,NOT(ISERROR(K445))),VLOOKUP(K445,'ESO dumped WayshrineInfo'!$K$3:$N$9994,4,FALSE),"")))</f>
        <v>Alik'r Desert</v>
      </c>
      <c r="S445" s="65" t="s">
        <v>1614</v>
      </c>
      <c r="T445" s="19" t="str">
        <f>IF(AND(S445&lt;&gt;"",NOT(ISERROR(S445))),S445,IF(Q445&lt;&gt;"",IF(NOT(ISERROR(VLOOKUP(Q445,'ESO Dungeon constants'!$D$3:$H$9999,5,FALSE))),VLOOKUP(Q445,'ESO Dungeon constants'!$D$3:$I$9999,6,FALSE),VLOOKUP(Q445,'ESO zone constants'!$H$3:$K$9987,4,FALSE)),""))</f>
        <v>DLC_GREYMOOR</v>
      </c>
      <c r="U445" s="3" t="str">
        <f>IF(T445&lt;&gt;"",VLOOKUP(T445,'LibSets constants'!$B$4:$C$1003,2,FALSE),"")</f>
        <v>Greymoor</v>
      </c>
      <c r="V445" s="33" t="s">
        <v>1561</v>
      </c>
      <c r="Z445" s="3">
        <f>IF(AND(G445&lt;&gt;"LIBSETS_SETTYPE_BATTLEGROUND",G445&lt;&gt;"LIBSETS_SETTYPE_SPECIAL"),
IF(AND(Y445&lt;&gt;"",ISNUMBER(Y445),NOT(ISNA(Y445))),Y445,
   IF(AND(L445&lt;&gt;"",ISNUMBER(L445),L445&gt;0,NOT(ISNA(L445))),VLOOKUP(L445,'ESO dumped WayshrineInfo'!$K$3:$L$9994,2,FALSE),"")
),"")</f>
        <v>57</v>
      </c>
      <c r="AA445" t="str">
        <f>IF(AND(Z445&lt;&gt;"",ISNUMBER(Z445),NOT(ISNA(Z445))),VLOOKUP(Z445,'ESO zone constants'!$A$3:$D$9999,4,FALSE),"")</f>
        <v>Deshaan</v>
      </c>
      <c r="AB445" s="33" t="s">
        <v>1561</v>
      </c>
      <c r="AC445" s="43"/>
      <c r="AD445" s="43"/>
      <c r="AE445" s="43"/>
      <c r="AF445" s="3">
        <f>IF(AND(G445&lt;&gt;"LIBSETS_SETTYPE_BATTLEGROUND",G445&lt;&gt;"LIBSETS_SETTYPE_SPECIAL"),
IF(AND(AE445&lt;&gt;"",ISNUMBER(AE445),NOT(ISNA(AE445))),AE445,
   IF(AND(M445&lt;&gt;"",ISNUMBER(M445),M445&gt;0,NOT(ISNA(M445))),VLOOKUP(M445,'ESO dumped WayshrineInfo'!$K$3:$L$9994,2,FALSE),"")
),"")</f>
        <v>92</v>
      </c>
      <c r="AG445" t="str">
        <f>IF(AND(AF445&lt;&gt;"",ISNUMBER(AF445),NOT(ISNA(AF445))),VLOOKUP(AF445,'ESO zone constants'!$A$3:$D$9999,4,FALSE),"")</f>
        <v>Bangkorai</v>
      </c>
      <c r="AH445" s="44" t="s">
        <v>1544</v>
      </c>
      <c r="AI445" s="43" t="s">
        <v>1364</v>
      </c>
      <c r="AJ445" s="43" t="s">
        <v>1364</v>
      </c>
      <c r="AK445" s="3">
        <f>IF(AND(G445&lt;&gt;"LIBSETS_SETTYPE_BATTLEGROUND",G445&lt;&gt;"LIBSETS_SETTYPE_SPECIAL"),IF(AL445&lt;&gt;"",VLOOKUP(AL445,'ESO zone constants'!$D$3:$H$4953,5,FALSE),""),"")</f>
        <v>216</v>
      </c>
      <c r="AL445" t="s">
        <v>144</v>
      </c>
      <c r="AM445" s="44" t="s">
        <v>1562</v>
      </c>
      <c r="AN445" s="43"/>
      <c r="AO445" s="43"/>
      <c r="AP445" s="3">
        <f>IF(AND(G445&lt;&gt;"LIBSETS_SETTYPE_BATTLEGROUND",G445&lt;&gt;"LIBSETS_SETTYPE_SPECIAL"),IF(AQ445&lt;&gt;"",VLOOKUP(AQ445,'ESO zone constants'!$D$3:$H$4953,5,FALSE),""),"")</f>
        <v>888</v>
      </c>
      <c r="AQ445" t="s">
        <v>565</v>
      </c>
      <c r="AR445" s="44" t="s">
        <v>1563</v>
      </c>
      <c r="AS445" s="43" t="s">
        <v>3320</v>
      </c>
      <c r="AT445" s="43" t="s">
        <v>3320</v>
      </c>
      <c r="AU445" s="3" t="str">
        <f>IF(AND(G445&lt;&gt;"LIBSETS_SETTYPE_BATTLEGROUND",G445&lt;&gt;"LIBSETS_SETTYPE_SPECIAL"),IF(AV445&lt;&gt;"",VLOOKUP(AV445,'ESO zone constants'!$D$3:$H$4953,5,FALSE),""),"")</f>
        <v/>
      </c>
      <c r="AW445" s="44"/>
      <c r="AX445" s="43"/>
      <c r="AY445" s="43"/>
      <c r="AZ445" s="83" t="s">
        <v>2667</v>
      </c>
      <c r="BA445" s="37" t="s">
        <v>3250</v>
      </c>
      <c r="BB445" s="37" t="s">
        <v>3250</v>
      </c>
      <c r="BC445" s="21" t="str">
        <f>IF(A445="???","--","")&amp;IF(F445&lt;&gt;"Not in the game (anymore)",IF(A445&lt;&gt;"",CONCATENATE("[",A445,"] = {wayshrines={")&amp;IF(K443&lt;&gt;"",CONCATENATE(K443,","),"")&amp;IF(L443&lt;&gt;"",CONCATENATE(L443,","),"")&amp;IF(M443&lt;&gt;"",CONCATENATE(M443,","),"")&amp;CONCATENATE("}")&amp;IF(VALUE(N445)&gt;0,CONCATENATE(", traitsNeeded=",N445),"")&amp;CONCATENATE(", dlcId=",IF(T445&lt;&gt;"",T445,"DLC_BASE_GAME")),""),"")</f>
        <v>[505] = {wayshrines={62,374,107,}, dlcId=DLC_GREYMOOR</v>
      </c>
      <c r="BD445" s="21" t="str">
        <f>IF(F445&lt;&gt;"Not in the game (anymore)",IF(A445&lt;&gt;"",IF(Q445&lt;&gt;"",CONCATENATE(", zoneIds={",Q445),"")&amp;IF(Z445&lt;&gt;"",CONCATENATE(",",Z445),"")&amp;IF(AF445&lt;&gt;"",CONCATENATE(",",AF445),"")&amp;IF(AK445&lt;&gt;"",CONCATENATE(",",AK445),"")&amp;IF(AP445&lt;&gt;"",CONCATENATE(",",AP445),"")&amp;IF(AU445&lt;&gt;"",CONCATENATE(",",AU445),"")&amp;IF(Q445&lt;&gt;"",CONCATENATE("}",""),"")&amp;IF(OR(I445="true",I445="false",I445&lt;&gt;""), CONCATENATE(", veteran=", I445), ""),""),"")</f>
        <v>, zoneIds={104,57,92,216,888}, veteran=false</v>
      </c>
      <c r="BE445" s="21" t="str">
        <f>IF(A445&lt;&gt;"",IF(F445&lt;&gt;"Not in the game (anymore)",IF(A445&lt;&gt;"",", setType="&amp;G445,"")&amp;IF(J445="true",", multiTrialSet=true",""),"")
&amp; IF(AND(H445&lt;&gt;"",ISNUMBER(H445)),", undauntedChestId=" &amp; H445,""),"")</f>
        <v>, setType=LIBSETS_SETTYPE_MYTHIC</v>
      </c>
      <c r="BF445" s="21" t="str">
        <f>IF(A445&lt;&gt;"",IF(F445&lt;&gt;"Not in the game (anymore)",IF(AZ445&lt;&gt;"",", isProcSetAllowedInPvP="&amp; AZ445,"")
&amp; IF(F445&lt;&gt;"Not in the game (anymore)",
  IF(V445&lt;&gt;"",", dropMechanic={"&amp;V445&amp;IF(AB445&lt;&gt;"",","&amp;AB445,"")&amp;IF(AH445&lt;&gt;"",","&amp;AH445,"")&amp;IF(AM445&lt;&gt;"",","&amp;AM445,"")&amp;IF(AR445&lt;&gt;"",","&amp;AR445,"")&amp;IF(AW445&lt;&gt;"",","&amp;AW445,"")&amp;"}"
     &amp;IF(OR(W445&lt;&gt;"",AC445&lt;&gt;"",AI445&lt;&gt;"",AN445&lt;&gt;"",AS445&lt;&gt;"",AX445&lt;&gt;"",X445&lt;&gt;"",AD445&lt;&gt;"",AJ445&lt;&gt;"",AO445&lt;&gt;"",AT445&lt;&gt;"",AY445&lt;&gt;""),", dropMechanicDropLocationNames={"
        &amp; IF(OR(W445&lt;&gt;"",AC445&lt;&gt;"",AI445&lt;&gt;"",AN445&lt;&gt;"",AS445&lt;&gt;"",AX445&lt;&gt;""),"['en']={"&amp;IF(W445&lt;&gt;"","'"&amp;W445&amp;"',","'',")&amp;IF(AC445&lt;&gt;"","'"&amp;AC445&amp;"',","'',")&amp;IF(AI445&lt;&gt;"","'"&amp;AI445&amp;"',","'',")&amp;IF(AN445&lt;&gt;"","'"&amp;AN445&amp;"',","'',")&amp;IF(AS445&lt;&gt;"","'"&amp;AS445&amp;"',","'',")&amp;IF(AX445&lt;&gt;"","'"&amp;AX445&amp;"',","'',")&amp;"},","")
        &amp; IF(OR(X445&lt;&gt;"",AD445&lt;&gt;"",AJ445&lt;&gt;"",AO445&lt;&gt;"",AT445&lt;&gt;"",AY445&lt;&gt;""),"['de']={"&amp;IF(X445&lt;&gt;"","'"&amp;X445&amp;"',","'',")&amp;IF(AD445&lt;&gt;"","'"&amp;AD445&amp;"',","'',")&amp;IF(AJ445&lt;&gt;"","'"&amp;AJ445&amp;"',","'',")&amp;IF(AO445&lt;&gt;"","'"&amp;AO445&amp;"',","'',")&amp;IF(AT445&lt;&gt;"","'"&amp;AT445&amp;"',","'',")&amp;IF(AY445&lt;&gt;"","'"&amp;AY445&amp;"',","'',")&amp;"},","")
     &amp; "}",""),"")),""),"")</f>
        <v>, dropMechanic={LIBSETS_DROP_MECHANIC_OVERLAND_WORLDBOSS,LIBSETS_DROP_MECHANIC_OVERLAND_WORLDBOSS,LIBSETS_DROP_MECHANIC_MONSTER_NAME,LIBSETS_DROP_MECHANIC_OVERLAND_BOSS_PUBLIC_DUNGEON,LIBSETS_DROP_MECHANIC_OVERLAND_CHEST}, dropMechanicDropLocationNames={['en']={'','','Captain Blackheart','','Anka-Ra Burial Site, Iron Orc Nirncrux Mine','',},['de']={'','','Captain Blackheart','','Anka-Ra Burial Site, Iron Orc Nirncrux Mine','',},}</v>
      </c>
      <c r="BG445" s="21" t="str">
        <f>IF(A445&lt;&gt;"",IF(F445&lt;&gt;"Not in the game (anymore)",
IF(OR(BA445&lt;&gt;"",BB445&lt;&gt;""),", addTooltip={" &amp; IF(BA445&lt;&gt;"","['en']='"&amp; BA445 &amp; "',","")  &amp; IF(AND(BA445&lt;&gt;"",BA445&lt;&gt;BB445), IF(BB445&lt;&gt;"","['de']='"&amp; BB445 &amp; "',",""),"") &amp; "},","")
&amp; "},"
&amp; IF(C445&lt;&gt;"",CONCATENATE(" --",C445," / ",B445,"   [",IF(R445&lt;&gt;"",R445,""),IF(AA445&lt;&gt;"",", "&amp;AA445,""),IF(AG445&lt;&gt;"",", "&amp;AG445,""),IF(AL445&lt;&gt;"",", "&amp;AL445,""),IF(AQ445&lt;&gt;"",", "&amp;AQ445,""),IF(AV445&lt;&gt;"",", "&amp;AV445,""),"]")),""),"")</f>
        <v>, addTooltip={['en']='https://en.uesp.net/wiki/Online:Torc_of_Tonal_Constancy',},}, --Torc of Tonal Constancy / Torques der Klangkonstanz   [Alik'r Desert, Deshaan, Bangkorai, Crow's Wood, Craglorn]</v>
      </c>
    </row>
    <row r="446" spans="1:59" ht="15" customHeight="1" x14ac:dyDescent="0.25">
      <c r="A446" s="5">
        <v>506</v>
      </c>
      <c r="B446" t="s">
        <v>1764</v>
      </c>
      <c r="C446" t="s">
        <v>1765</v>
      </c>
      <c r="D446" s="3">
        <f>A446</f>
        <v>506</v>
      </c>
      <c r="G446" s="8" t="s">
        <v>1474</v>
      </c>
      <c r="I446" t="s">
        <v>91</v>
      </c>
      <c r="J446" t="s">
        <v>91</v>
      </c>
      <c r="K446">
        <v>430</v>
      </c>
      <c r="L446">
        <v>430</v>
      </c>
      <c r="M446">
        <v>430</v>
      </c>
      <c r="N446">
        <v>3</v>
      </c>
      <c r="Q446" s="3">
        <f>IF(AND(G446&lt;&gt;"LIBSETS_SETTYPE_BATTLEGROUND",G446&lt;&gt;"LIBSETS_SETTYPE_SPECIAL"), IF(R446&lt;&gt;"",VLOOKUP(R446,'ESO zone constants'!$D$3:$H$10001,5,FALSE),""),"")</f>
        <v>1161</v>
      </c>
      <c r="R446" t="str">
        <f>IF(AND(O446&lt;&gt;"",NOT(ISERROR(O446))),O446,
IF(AND(P446&lt;&gt;"",ISNUMBER(P446),P446&gt;0,NOT(ISNA(P446))),VLOOKUP(P446,'ESO zone constants'!$A$3:$D$9999,4,FALSE),
IF(AND(K446&lt;&gt;"",K446&gt;0,NOT(ISERROR(K446))),VLOOKUP(K446,'ESO dumped WayshrineInfo'!$K$3:$N$9994,4,FALSE),"")))</f>
        <v>Blackreach: Greymoor Caverns</v>
      </c>
      <c r="T446" s="19" t="str">
        <f>IF(AND(S446&lt;&gt;"",NOT(ISERROR(S446))),S446,IF(Q446&lt;&gt;"",IF(NOT(ISERROR(VLOOKUP(Q446,'ESO Dungeon constants'!$D$3:$H$9999,5,FALSE))),VLOOKUP(Q446,'ESO Dungeon constants'!$D$3:$I$9999,6,FALSE),VLOOKUP(Q446,'ESO zone constants'!$H$3:$K$9987,4,FALSE)),""))</f>
        <v>DLC_GREYMOOR</v>
      </c>
      <c r="U446" s="3" t="str">
        <f>IF(T446&lt;&gt;"",VLOOKUP(T446,'LibSets constants'!$B$4:$C$1003,2,FALSE),"")</f>
        <v>Greymoor</v>
      </c>
      <c r="V446" s="33" t="s">
        <v>3359</v>
      </c>
      <c r="Y446" s="65"/>
      <c r="Z446" s="3">
        <f>IF(AND(G446&lt;&gt;"LIBSETS_SETTYPE_BATTLEGROUND",G446&lt;&gt;"LIBSETS_SETTYPE_SPECIAL"),
IF(AND(Y446&lt;&gt;"",ISNUMBER(Y446),NOT(ISNA(Y446))),Y446,
   IF(AND(L446&lt;&gt;"",ISNUMBER(L446),L446&gt;0,NOT(ISNA(L446))),VLOOKUP(L446,'ESO dumped WayshrineInfo'!$K$3:$L$9994,2,FALSE),"")
),"")</f>
        <v>1161</v>
      </c>
      <c r="AA446" t="str">
        <f>IF(AND(Z446&lt;&gt;"",ISNUMBER(Z446),NOT(ISNA(Z446))),VLOOKUP(Z446,'ESO zone constants'!$A$3:$D$9999,4,FALSE),"")</f>
        <v>Blackreach: Greymoor Caverns</v>
      </c>
      <c r="AB446" s="33" t="s">
        <v>3359</v>
      </c>
      <c r="AC446" s="43"/>
      <c r="AD446" s="43"/>
      <c r="AE446" s="43"/>
      <c r="AF446" s="3">
        <f>IF(AND(G446&lt;&gt;"LIBSETS_SETTYPE_BATTLEGROUND",G446&lt;&gt;"LIBSETS_SETTYPE_SPECIAL"),
IF(AND(AE446&lt;&gt;"",ISNUMBER(AE446),NOT(ISNA(AE446))),AE446,
   IF(AND(M446&lt;&gt;"",ISNUMBER(M446),M446&gt;0,NOT(ISNA(M446))),VLOOKUP(M446,'ESO dumped WayshrineInfo'!$K$3:$L$9994,2,FALSE),"")
),"")</f>
        <v>1161</v>
      </c>
      <c r="AG446" t="str">
        <f>IF(AND(AF446&lt;&gt;"",ISNUMBER(AF446),NOT(ISNA(AF446))),VLOOKUP(AF446,'ESO zone constants'!$A$3:$D$9999,4,FALSE),"")</f>
        <v>Blackreach: Greymoor Caverns</v>
      </c>
      <c r="AH446" s="33" t="s">
        <v>3359</v>
      </c>
      <c r="AI446" s="43"/>
      <c r="AJ446" s="43"/>
      <c r="AK446" s="3" t="str">
        <f>IF(AND(G446&lt;&gt;"LIBSETS_SETTYPE_BATTLEGROUND",G446&lt;&gt;"LIBSETS_SETTYPE_SPECIAL"),IF(AL446&lt;&gt;"",VLOOKUP(AL446,'ESO zone constants'!$D$3:$H$4953,5,FALSE),""),"")</f>
        <v/>
      </c>
      <c r="AM446" s="44"/>
      <c r="AN446" s="43"/>
      <c r="AO446" s="43"/>
      <c r="AP446" s="3" t="str">
        <f>IF(AND(G446&lt;&gt;"LIBSETS_SETTYPE_BATTLEGROUND",G446&lt;&gt;"LIBSETS_SETTYPE_SPECIAL"),IF(AQ446&lt;&gt;"",VLOOKUP(AQ446,'ESO zone constants'!$D$3:$H$4953,5,FALSE),""),"")</f>
        <v/>
      </c>
      <c r="AR446" s="44"/>
      <c r="AS446" s="43"/>
      <c r="AT446" s="43"/>
      <c r="AU446" s="3" t="str">
        <f>IF(AND(G446&lt;&gt;"LIBSETS_SETTYPE_BATTLEGROUND",G446&lt;&gt;"LIBSETS_SETTYPE_SPECIAL"),IF(AV446&lt;&gt;"",VLOOKUP(AV446,'ESO zone constants'!$D$3:$H$4953,5,FALSE),""),"")</f>
        <v/>
      </c>
      <c r="AW446" s="44"/>
      <c r="AX446" s="43"/>
      <c r="AY446" s="43"/>
      <c r="AZ446" s="83" t="s">
        <v>2667</v>
      </c>
      <c r="BA446" s="83"/>
      <c r="BB446" s="83"/>
      <c r="BC446" s="21" t="str">
        <f>IF(A446="???","--","")&amp;IF(F446&lt;&gt;"Not in the game (anymore)",IF(A446&lt;&gt;"",CONCATENATE("[",A446,"] = {wayshrines={")&amp;IF(K446&lt;&gt;"",CONCATENATE(K446,","),"")&amp;IF(L446&lt;&gt;"",CONCATENATE(L446,","),"")&amp;IF(M446&lt;&gt;"",CONCATENATE(M446,","),"")&amp;CONCATENATE("}")&amp;IF(VALUE(N446)&gt;0,CONCATENATE(", traitsNeeded=",N446),"")&amp;CONCATENATE(", dlcId=",IF(T446&lt;&gt;"",T446,"DLC_BASE_GAME")),""),"")</f>
        <v>[506] = {wayshrines={430,430,430,}, traitsNeeded=3, dlcId=DLC_GREYMOOR</v>
      </c>
      <c r="BD446" s="21" t="str">
        <f>IF(F446&lt;&gt;"Not in the game (anymore)",IF(A446&lt;&gt;"",IF(Q446&lt;&gt;"",CONCATENATE(", zoneIds={",Q446),"")&amp;IF(Z446&lt;&gt;"",CONCATENATE(",",Z446),"")&amp;IF(AF446&lt;&gt;"",CONCATENATE(",",AF446),"")&amp;IF(AK446&lt;&gt;"",CONCATENATE(",",AK446),"")&amp;IF(AP446&lt;&gt;"",CONCATENATE(",",AP446),"")&amp;IF(AU446&lt;&gt;"",CONCATENATE(",",AU446),"")&amp;IF(Q446&lt;&gt;"",CONCATENATE("}",""),"")&amp;IF(OR(I446="true",I446="false",I446&lt;&gt;""), CONCATENATE(", veteran=", I446), ""),""),"")</f>
        <v>, zoneIds={1161,1161,1161}, veteran=false</v>
      </c>
      <c r="BE446" s="21" t="str">
        <f>IF(A446&lt;&gt;"",IF(F446&lt;&gt;"Not in the game (anymore)",IF(A446&lt;&gt;"",", setType="&amp;G446,"")&amp;IF(J446="true",", multiTrialSet=true",""),"")
&amp; IF(AND(H446&lt;&gt;"",ISNUMBER(H446)),", undauntedChestId=" &amp; H446,""),"")</f>
        <v>, setType=LIBSETS_SETTYPE_CRAFTED</v>
      </c>
      <c r="BF446" s="21" t="str">
        <f>IF(A446&lt;&gt;"",IF(F446&lt;&gt;"Not in the game (anymore)",IF(AZ446&lt;&gt;"",", isProcSetAllowedInPvP="&amp; AZ446,"")
&amp; IF(F446&lt;&gt;"Not in the game (anymore)",
  IF(V446&lt;&gt;"",", dropMechanic={"&amp;V446&amp;IF(AB446&lt;&gt;"",","&amp;AB446,"")&amp;IF(AH446&lt;&gt;"",","&amp;AH446,"")&amp;IF(AM446&lt;&gt;"",","&amp;AM446,"")&amp;IF(AR446&lt;&gt;"",","&amp;AR446,"")&amp;IF(AW446&lt;&gt;"",","&amp;AW446,"")&amp;"}"
     &amp;IF(OR(W446&lt;&gt;"",AC446&lt;&gt;"",AI446&lt;&gt;"",AN446&lt;&gt;"",AS446&lt;&gt;"",AX446&lt;&gt;"",X446&lt;&gt;"",AD446&lt;&gt;"",AJ446&lt;&gt;"",AO446&lt;&gt;"",AT446&lt;&gt;"",AY446&lt;&gt;""),", dropMechanicDropLocationNames={"
        &amp; IF(OR(W446&lt;&gt;"",AC446&lt;&gt;"",AI446&lt;&gt;"",AN446&lt;&gt;"",AS446&lt;&gt;"",AX446&lt;&gt;""),"['en']={"&amp;IF(W446&lt;&gt;"","'"&amp;W446&amp;"',","'',")&amp;IF(AC446&lt;&gt;"","'"&amp;AC446&amp;"',","'',")&amp;IF(AI446&lt;&gt;"","'"&amp;AI446&amp;"',","'',")&amp;IF(AN446&lt;&gt;"","'"&amp;AN446&amp;"',","'',")&amp;IF(AS446&lt;&gt;"","'"&amp;AS446&amp;"',","'',")&amp;IF(AX446&lt;&gt;"","'"&amp;AX446&amp;"',","'',")&amp;"},","")
        &amp; IF(OR(X446&lt;&gt;"",AD446&lt;&gt;"",AJ446&lt;&gt;"",AO446&lt;&gt;"",AT446&lt;&gt;"",AY446&lt;&gt;""),"['de']={"&amp;IF(X446&lt;&gt;"","'"&amp;X446&amp;"',","'',")&amp;IF(AD446&lt;&gt;"","'"&amp;AD446&amp;"',","'',")&amp;IF(AJ446&lt;&gt;"","'"&amp;AJ446&amp;"',","'',")&amp;IF(AO446&lt;&gt;"","'"&amp;AO446&amp;"',","'',")&amp;IF(AT446&lt;&gt;"","'"&amp;AT446&amp;"',","'',")&amp;IF(AY446&lt;&gt;"","'"&amp;AY446&amp;"',","'',")&amp;"},","")
     &amp; "}",""),"")),""),"")</f>
        <v>, dropMechanic={LIBSETS_DROP_MECHANIC_CRAFTED,LIBSETS_DROP_MECHANIC_CRAFTED,LIBSETS_DROP_MECHANIC_CRAFTED}</v>
      </c>
      <c r="BG446" s="21" t="str">
        <f>IF(A446&lt;&gt;"",IF(F446&lt;&gt;"Not in the game (anymore)",
IF(OR(BA446&lt;&gt;"",BB446&lt;&gt;""),", addTooltip={" &amp; IF(BA446&lt;&gt;"","['en']='"&amp; BA446 &amp; "',","")  &amp; IF(AND(BA446&lt;&gt;"",BA446&lt;&gt;BB446), IF(BB446&lt;&gt;"","['de']='"&amp; BB446 &amp; "',",""),"") &amp; "},","")
&amp; "},"
&amp; IF(C446&lt;&gt;"",CONCATENATE(" --",C446," / ",B446,"   [",IF(R446&lt;&gt;"",R446,""),IF(AA446&lt;&gt;"",", "&amp;AA446,""),IF(AG446&lt;&gt;"",", "&amp;AG446,""),IF(AL446&lt;&gt;"",", "&amp;AL446,""),IF(AQ446&lt;&gt;"",", "&amp;AQ446,""),IF(AV446&lt;&gt;"",", "&amp;AV446,""),"]")),""),"")</f>
        <v>}, --Spell Parasite / Magieparasit   [Blackreach: Greymoor Caverns, Blackreach: Greymoor Caverns, Blackreach: Greymoor Caverns]</v>
      </c>
    </row>
    <row r="447" spans="1:59" ht="15" customHeight="1" x14ac:dyDescent="0.25">
      <c r="A447" s="84">
        <v>509</v>
      </c>
      <c r="B447" s="85" t="s">
        <v>1766</v>
      </c>
      <c r="C447" t="s">
        <v>1766</v>
      </c>
      <c r="D447" s="3">
        <f>A447</f>
        <v>509</v>
      </c>
      <c r="E447" s="59" t="s">
        <v>1797</v>
      </c>
      <c r="F447" s="30" t="s">
        <v>1464</v>
      </c>
      <c r="G447" s="8" t="s">
        <v>1482</v>
      </c>
      <c r="O447" s="65" t="s">
        <v>1694</v>
      </c>
      <c r="Q447" s="3" t="str">
        <f>IF(AND(G447&lt;&gt;"LIBSETS_SETTYPE_BATTLEGROUND",G447&lt;&gt;"LIBSETS_SETTYPE_SPECIAL"), IF(R447&lt;&gt;"",VLOOKUP(R447,'ESO zone constants'!$D$3:$H$10001,5,FALSE),""),"")</f>
        <v/>
      </c>
      <c r="R447" t="str">
        <f>IF(AND(O447&lt;&gt;"",NOT(ISERROR(O447))),O447,
IF(AND(P447&lt;&gt;"",ISNUMBER(P447),P447&gt;0,NOT(ISNA(P447))),VLOOKUP(P447,'ESO zone constants'!$A$3:$D$9999,4,FALSE),
IF(AND(K447&lt;&gt;"",K447&gt;0,NOT(ISERROR(K447))),VLOOKUP(K447,'ESO dumped WayshrineInfo'!$K$3:$N$9994,4,FALSE),"")))</f>
        <v>Western Skyrim</v>
      </c>
      <c r="T447" s="19" t="str">
        <f>IF(AND(S447&lt;&gt;"",NOT(ISERROR(S447))),S447,IF(Q447&lt;&gt;"",IF(NOT(ISERROR(VLOOKUP(Q447,'ESO Dungeon constants'!$D$3:$H$9999,5,FALSE))),VLOOKUP(Q447,'ESO Dungeon constants'!$D$3:$I$9999,6,FALSE),VLOOKUP(Q447,'ESO zone constants'!$H$3:$K$9987,4,FALSE)),""))</f>
        <v/>
      </c>
      <c r="U447" s="3" t="str">
        <f>IF(T447&lt;&gt;"",VLOOKUP(T447,'LibSets constants'!$B$4:$C$1003,2,FALSE),"")</f>
        <v/>
      </c>
      <c r="V447" s="33" t="s">
        <v>1806</v>
      </c>
      <c r="Y447" s="65"/>
      <c r="Z447" s="3" t="str">
        <f>IF(AND(G447&lt;&gt;"LIBSETS_SETTYPE_BATTLEGROUND",G447&lt;&gt;"LIBSETS_SETTYPE_SPECIAL"),
IF(AND(Y447&lt;&gt;"",ISNUMBER(Y447),NOT(ISNA(Y447))),Y447,
   IF(AND(L447&lt;&gt;"",ISNUMBER(L447),L447&gt;0,NOT(ISNA(L447))),VLOOKUP(L447,'ESO dumped WayshrineInfo'!$K$3:$L$9994,2,FALSE),"")
),"")</f>
        <v/>
      </c>
      <c r="AA447" t="str">
        <f>IF(AND(Z447&lt;&gt;"",ISNUMBER(Z447),NOT(ISNA(Z447))),VLOOKUP(Z447,'ESO zone constants'!$A$3:$D$9999,4,FALSE),"")</f>
        <v/>
      </c>
      <c r="AC447" s="43" t="str">
        <f>IF(AB447&lt;&gt;"",IF(AB447&lt;&gt;"LIBSETS_DROP_MECHANIC_MONSTER_NAME",VLOOKUP(AB447,'LibSets constants'!$I$4:$L$1003,3,FALSE),""),"")</f>
        <v/>
      </c>
      <c r="AD447" s="43" t="str">
        <f>IF(AB447&lt;&gt;"",IF(AB447&lt;&gt;"LIBSETS_DROP_MECHANIC_MONSTER_NAME",VLOOKUP(AB447,'LibSets constants'!$I$4:$L$1003,4,FALSE),""),"")</f>
        <v/>
      </c>
      <c r="AE447" s="43"/>
      <c r="AF447" s="3" t="str">
        <f>IF(AND(G447&lt;&gt;"LIBSETS_SETTYPE_BATTLEGROUND",G447&lt;&gt;"LIBSETS_SETTYPE_SPECIAL"),
IF(AND(AE447&lt;&gt;"",ISNUMBER(AE447),NOT(ISNA(AE447))),AE447,
   IF(AND(M447&lt;&gt;"",ISNUMBER(M447),M447&gt;0,NOT(ISNA(M447))),VLOOKUP(M447,'ESO dumped WayshrineInfo'!$K$3:$L$9994,2,FALSE),"")
),"")</f>
        <v/>
      </c>
      <c r="AG447" t="str">
        <f>IF(AND(AF447&lt;&gt;"",ISNUMBER(AF447),NOT(ISNA(AF447))),VLOOKUP(AF447,'ESO zone constants'!$A$3:$D$9999,4,FALSE),"")</f>
        <v/>
      </c>
      <c r="AH447" s="44"/>
      <c r="AI447" s="43"/>
      <c r="AJ447" s="43"/>
      <c r="AK447" s="3" t="str">
        <f>IF(AND(G447&lt;&gt;"LIBSETS_SETTYPE_BATTLEGROUND",G447&lt;&gt;"LIBSETS_SETTYPE_SPECIAL"),IF(AL447&lt;&gt;"",VLOOKUP(AL447,'ESO zone constants'!$D$3:$H$4953,5,FALSE),""),"")</f>
        <v/>
      </c>
      <c r="AM447" s="44"/>
      <c r="AN447" s="43"/>
      <c r="AO447" s="43"/>
      <c r="AP447" s="3" t="str">
        <f>IF(AND(G447&lt;&gt;"LIBSETS_SETTYPE_BATTLEGROUND",G447&lt;&gt;"LIBSETS_SETTYPE_SPECIAL"),IF(AQ447&lt;&gt;"",VLOOKUP(AQ447,'ESO zone constants'!$D$3:$H$4953,5,FALSE),""),"")</f>
        <v/>
      </c>
      <c r="AR447" s="44"/>
      <c r="AS447" s="43"/>
      <c r="AT447" s="43"/>
      <c r="AU447" s="3" t="str">
        <f>IF(AND(G447&lt;&gt;"LIBSETS_SETTYPE_BATTLEGROUND",G447&lt;&gt;"LIBSETS_SETTYPE_SPECIAL"),IF(AV447&lt;&gt;"",VLOOKUP(AV447,'ESO zone constants'!$D$3:$H$4953,5,FALSE),""),"")</f>
        <v/>
      </c>
      <c r="AW447" s="44"/>
      <c r="AX447" s="43"/>
      <c r="AY447" s="43"/>
      <c r="AZ447" s="83" t="s">
        <v>2667</v>
      </c>
      <c r="BA447" s="83"/>
      <c r="BB447" s="83"/>
      <c r="BC447" s="21" t="str">
        <f>IF(A447="???","--","")&amp;IF(F447&lt;&gt;"Not in the game (anymore)",IF(A447&lt;&gt;"",CONCATENATE("[",A447,"] = {wayshrines={")&amp;IF(K447&lt;&gt;"",CONCATENATE(K447,","),"")&amp;IF(L447&lt;&gt;"",CONCATENATE(L447,","),"")&amp;IF(M447&lt;&gt;"",CONCATENATE(M447,","),"")&amp;CONCATENATE("}")&amp;IF(VALUE(N447)&gt;0,CONCATENATE(", traitsNeeded=",N447),"")&amp;CONCATENATE(", dlcId=",IF(T447&lt;&gt;"",T447,"DLC_BASE_GAME")),""),"")</f>
        <v/>
      </c>
      <c r="BD447" s="21" t="str">
        <f>IF(F447&lt;&gt;"Not in the game (anymore)",IF(A447&lt;&gt;"",IF(Q447&lt;&gt;"",CONCATENATE(", zoneIds={",Q447),"")&amp;IF(Z447&lt;&gt;"",CONCATENATE(",",Z447),"")&amp;IF(AF447&lt;&gt;"",CONCATENATE(",",AF447),"")&amp;IF(AK447&lt;&gt;"",CONCATENATE(",",AK447),"")&amp;IF(AP447&lt;&gt;"",CONCATENATE(",",AP447),"")&amp;IF(AU447&lt;&gt;"",CONCATENATE(",",AU447),"")&amp;IF(Q447&lt;&gt;"",CONCATENATE("}",""),"")&amp;IF(OR(I447="true",I447="false",I447&lt;&gt;""), CONCATENATE(", veteran=", I447), ""),""),"")</f>
        <v/>
      </c>
      <c r="BE447" s="21" t="str">
        <f>IF(A447&lt;&gt;"",IF(F447&lt;&gt;"Not in the game (anymore)",IF(A447&lt;&gt;"",", setType="&amp;G447,"")&amp;IF(J447="true",", multiTrialSet=true",""),"")
&amp; IF(AND(H447&lt;&gt;"",ISNUMBER(H447)),", undauntedChestId=" &amp; H447,""),"")</f>
        <v/>
      </c>
      <c r="BF447" s="21" t="str">
        <f>IF(A447&lt;&gt;"",IF(F447&lt;&gt;"Not in the game (anymore)",IF(AZ447&lt;&gt;"",", isProcSetAllowedInPvP="&amp; AZ447,"")
&amp; IF(F447&lt;&gt;"Not in the game (anymore)",
  IF(V447&lt;&gt;"",", dropMechanic={"&amp;V447&amp;IF(AB447&lt;&gt;"",","&amp;AB447,"")&amp;IF(AH447&lt;&gt;"",","&amp;AH447,"")&amp;IF(AM447&lt;&gt;"",","&amp;AM447,"")&amp;IF(AR447&lt;&gt;"",","&amp;AR447,"")&amp;IF(AW447&lt;&gt;"",","&amp;AW447,"")&amp;"}"
     &amp;IF(OR(W447&lt;&gt;"",AC447&lt;&gt;"",AI447&lt;&gt;"",AN447&lt;&gt;"",AS447&lt;&gt;"",AX447&lt;&gt;"",X447&lt;&gt;"",AD447&lt;&gt;"",AJ447&lt;&gt;"",AO447&lt;&gt;"",AT447&lt;&gt;"",AY447&lt;&gt;""),", dropMechanicDropLocationNames={"
        &amp; IF(OR(W447&lt;&gt;"",AC447&lt;&gt;"",AI447&lt;&gt;"",AN447&lt;&gt;"",AS447&lt;&gt;"",AX447&lt;&gt;""),"['en']={"&amp;IF(W447&lt;&gt;"","'"&amp;W447&amp;"',","'',")&amp;IF(AC447&lt;&gt;"","'"&amp;AC447&amp;"',","'',")&amp;IF(AI447&lt;&gt;"","'"&amp;AI447&amp;"',","'',")&amp;IF(AN447&lt;&gt;"","'"&amp;AN447&amp;"',","'',")&amp;IF(AS447&lt;&gt;"","'"&amp;AS447&amp;"',","'',")&amp;IF(AX447&lt;&gt;"","'"&amp;AX447&amp;"',","'',")&amp;"},","")
        &amp; IF(OR(X447&lt;&gt;"",AD447&lt;&gt;"",AJ447&lt;&gt;"",AO447&lt;&gt;"",AT447&lt;&gt;"",AY447&lt;&gt;""),"['de']={"&amp;IF(X447&lt;&gt;"","'"&amp;X447&amp;"',","'',")&amp;IF(AD447&lt;&gt;"","'"&amp;AD447&amp;"',","'',")&amp;IF(AJ447&lt;&gt;"","'"&amp;AJ447&amp;"',","'',")&amp;IF(AO447&lt;&gt;"","'"&amp;AO447&amp;"',","'',")&amp;IF(AT447&lt;&gt;"","'"&amp;AT447&amp;"',","'',")&amp;IF(AY447&lt;&gt;"","'"&amp;AY447&amp;"',","'',")&amp;"},","")
     &amp; "}",""),"")),""),"")</f>
        <v/>
      </c>
      <c r="BG447" s="21" t="str">
        <f>IF(A447&lt;&gt;"",IF(F447&lt;&gt;"Not in the game (anymore)",
IF(OR(BA447&lt;&gt;"",BB447&lt;&gt;""),", addTooltip={" &amp; IF(BA447&lt;&gt;"","['en']='"&amp; BA447 &amp; "',","")  &amp; IF(AND(BA447&lt;&gt;"",BA447&lt;&gt;BB447), IF(BB447&lt;&gt;"","['de']='"&amp; BB447 &amp; "',",""),"") &amp; "},","")
&amp; "},"
&amp; IF(C447&lt;&gt;"",CONCATENATE(" --",C447," / ",B447,"   [",IF(R447&lt;&gt;"",R447,""),IF(AA447&lt;&gt;"",", "&amp;AA447,""),IF(AG447&lt;&gt;"",", "&amp;AG447,""),IF(AL447&lt;&gt;"",", "&amp;AL447,""),IF(AQ447&lt;&gt;"",", "&amp;AQ447,""),IF(AV447&lt;&gt;"",", "&amp;AV447,""),"]")),""),"")</f>
        <v/>
      </c>
    </row>
    <row r="448" spans="1:59" ht="15" customHeight="1" x14ac:dyDescent="0.25">
      <c r="A448" s="84">
        <v>510</v>
      </c>
      <c r="B448" s="85" t="s">
        <v>1767</v>
      </c>
      <c r="C448" t="s">
        <v>1767</v>
      </c>
      <c r="D448" s="3">
        <f>A448</f>
        <v>510</v>
      </c>
      <c r="E448" s="59" t="s">
        <v>1797</v>
      </c>
      <c r="F448" s="30" t="s">
        <v>1464</v>
      </c>
      <c r="G448" s="8" t="s">
        <v>1482</v>
      </c>
      <c r="O448" s="65" t="s">
        <v>1694</v>
      </c>
      <c r="Q448" s="3" t="str">
        <f>IF(AND(G448&lt;&gt;"LIBSETS_SETTYPE_BATTLEGROUND",G448&lt;&gt;"LIBSETS_SETTYPE_SPECIAL"), IF(R448&lt;&gt;"",VLOOKUP(R448,'ESO zone constants'!$D$3:$H$10001,5,FALSE),""),"")</f>
        <v/>
      </c>
      <c r="R448" t="str">
        <f>IF(AND(O448&lt;&gt;"",NOT(ISERROR(O448))),O448,
IF(AND(P448&lt;&gt;"",ISNUMBER(P448),P448&gt;0,NOT(ISNA(P448))),VLOOKUP(P448,'ESO zone constants'!$A$3:$D$9999,4,FALSE),
IF(AND(K448&lt;&gt;"",K448&gt;0,NOT(ISERROR(K448))),VLOOKUP(K448,'ESO dumped WayshrineInfo'!$K$3:$N$9994,4,FALSE),"")))</f>
        <v>Western Skyrim</v>
      </c>
      <c r="T448" s="19" t="str">
        <f>IF(AND(S448&lt;&gt;"",NOT(ISERROR(S448))),S448,IF(Q448&lt;&gt;"",IF(NOT(ISERROR(VLOOKUP(Q448,'ESO Dungeon constants'!$D$3:$H$9999,5,FALSE))),VLOOKUP(Q448,'ESO Dungeon constants'!$D$3:$I$9999,6,FALSE),VLOOKUP(Q448,'ESO zone constants'!$H$3:$K$9987,4,FALSE)),""))</f>
        <v/>
      </c>
      <c r="U448" s="3" t="str">
        <f>IF(T448&lt;&gt;"",VLOOKUP(T448,'LibSets constants'!$B$4:$C$1003,2,FALSE),"")</f>
        <v/>
      </c>
      <c r="V448" s="33" t="s">
        <v>1806</v>
      </c>
      <c r="Y448" s="65"/>
      <c r="Z448" s="3" t="str">
        <f>IF(AND(G448&lt;&gt;"LIBSETS_SETTYPE_BATTLEGROUND",G448&lt;&gt;"LIBSETS_SETTYPE_SPECIAL"),
IF(AND(Y448&lt;&gt;"",ISNUMBER(Y448),NOT(ISNA(Y448))),Y448,
   IF(AND(L448&lt;&gt;"",ISNUMBER(L448),L448&gt;0,NOT(ISNA(L448))),VLOOKUP(L448,'ESO dumped WayshrineInfo'!$K$3:$L$9994,2,FALSE),"")
),"")</f>
        <v/>
      </c>
      <c r="AA448" t="str">
        <f>IF(AND(Z448&lt;&gt;"",ISNUMBER(Z448),NOT(ISNA(Z448))),VLOOKUP(Z448,'ESO zone constants'!$A$3:$D$9999,4,FALSE),"")</f>
        <v/>
      </c>
      <c r="AC448" s="43" t="str">
        <f>IF(AB448&lt;&gt;"",IF(AB448&lt;&gt;"LIBSETS_DROP_MECHANIC_MONSTER_NAME",VLOOKUP(AB448,'LibSets constants'!$I$4:$L$1003,3,FALSE),""),"")</f>
        <v/>
      </c>
      <c r="AD448" s="43" t="str">
        <f>IF(AB448&lt;&gt;"",IF(AB448&lt;&gt;"LIBSETS_DROP_MECHANIC_MONSTER_NAME",VLOOKUP(AB448,'LibSets constants'!$I$4:$L$1003,4,FALSE),""),"")</f>
        <v/>
      </c>
      <c r="AE448" s="43"/>
      <c r="AF448" s="3" t="str">
        <f>IF(AND(G448&lt;&gt;"LIBSETS_SETTYPE_BATTLEGROUND",G448&lt;&gt;"LIBSETS_SETTYPE_SPECIAL"),
IF(AND(AE448&lt;&gt;"",ISNUMBER(AE448),NOT(ISNA(AE448))),AE448,
   IF(AND(M448&lt;&gt;"",ISNUMBER(M448),M448&gt;0,NOT(ISNA(M448))),VLOOKUP(M448,'ESO dumped WayshrineInfo'!$K$3:$L$9994,2,FALSE),"")
),"")</f>
        <v/>
      </c>
      <c r="AG448" t="str">
        <f>IF(AND(AF448&lt;&gt;"",ISNUMBER(AF448),NOT(ISNA(AF448))),VLOOKUP(AF448,'ESO zone constants'!$A$3:$D$9999,4,FALSE),"")</f>
        <v/>
      </c>
      <c r="AH448" s="44"/>
      <c r="AI448" s="43"/>
      <c r="AJ448" s="43"/>
      <c r="AK448" s="3" t="str">
        <f>IF(AND(G448&lt;&gt;"LIBSETS_SETTYPE_BATTLEGROUND",G448&lt;&gt;"LIBSETS_SETTYPE_SPECIAL"),IF(AL448&lt;&gt;"",VLOOKUP(AL448,'ESO zone constants'!$D$3:$H$4953,5,FALSE),""),"")</f>
        <v/>
      </c>
      <c r="AM448" s="44"/>
      <c r="AN448" s="43"/>
      <c r="AO448" s="43"/>
      <c r="AP448" s="3" t="str">
        <f>IF(AND(G448&lt;&gt;"LIBSETS_SETTYPE_BATTLEGROUND",G448&lt;&gt;"LIBSETS_SETTYPE_SPECIAL"),IF(AQ448&lt;&gt;"",VLOOKUP(AQ448,'ESO zone constants'!$D$3:$H$4953,5,FALSE),""),"")</f>
        <v/>
      </c>
      <c r="AR448" s="44"/>
      <c r="AS448" s="43"/>
      <c r="AT448" s="43"/>
      <c r="AU448" s="3" t="str">
        <f>IF(AND(G448&lt;&gt;"LIBSETS_SETTYPE_BATTLEGROUND",G448&lt;&gt;"LIBSETS_SETTYPE_SPECIAL"),IF(AV448&lt;&gt;"",VLOOKUP(AV448,'ESO zone constants'!$D$3:$H$4953,5,FALSE),""),"")</f>
        <v/>
      </c>
      <c r="AW448" s="44"/>
      <c r="AX448" s="43"/>
      <c r="AY448" s="43"/>
      <c r="AZ448" s="83" t="s">
        <v>2667</v>
      </c>
      <c r="BA448" s="83"/>
      <c r="BB448" s="83"/>
      <c r="BC448" s="21" t="str">
        <f>IF(A448="???","--","")&amp;IF(F448&lt;&gt;"Not in the game (anymore)",IF(A448&lt;&gt;"",CONCATENATE("[",A448,"] = {wayshrines={")&amp;IF(K448&lt;&gt;"",CONCATENATE(K448,","),"")&amp;IF(L448&lt;&gt;"",CONCATENATE(L448,","),"")&amp;IF(M448&lt;&gt;"",CONCATENATE(M448,","),"")&amp;CONCATENATE("}")&amp;IF(VALUE(N448)&gt;0,CONCATENATE(", traitsNeeded=",N448),"")&amp;CONCATENATE(", dlcId=",IF(T448&lt;&gt;"",T448,"DLC_BASE_GAME")),""),"")</f>
        <v/>
      </c>
      <c r="BD448" s="21" t="str">
        <f>IF(F448&lt;&gt;"Not in the game (anymore)",IF(A448&lt;&gt;"",IF(Q448&lt;&gt;"",CONCATENATE(", zoneIds={",Q448),"")&amp;IF(Z448&lt;&gt;"",CONCATENATE(",",Z448),"")&amp;IF(AF448&lt;&gt;"",CONCATENATE(",",AF448),"")&amp;IF(AK448&lt;&gt;"",CONCATENATE(",",AK448),"")&amp;IF(AP448&lt;&gt;"",CONCATENATE(",",AP448),"")&amp;IF(AU448&lt;&gt;"",CONCATENATE(",",AU448),"")&amp;IF(Q448&lt;&gt;"",CONCATENATE("}",""),"")&amp;IF(OR(I448="true",I448="false",I448&lt;&gt;""), CONCATENATE(", veteran=", I448), ""),""),"")</f>
        <v/>
      </c>
      <c r="BE448" s="21" t="str">
        <f>IF(A448&lt;&gt;"",IF(F448&lt;&gt;"Not in the game (anymore)",IF(A448&lt;&gt;"",", setType="&amp;G448,"")&amp;IF(J448="true",", multiTrialSet=true",""),"")
&amp; IF(AND(H448&lt;&gt;"",ISNUMBER(H448)),", undauntedChestId=" &amp; H448,""),"")</f>
        <v/>
      </c>
      <c r="BF448" s="21" t="str">
        <f>IF(A448&lt;&gt;"",IF(F448&lt;&gt;"Not in the game (anymore)",IF(AZ448&lt;&gt;"",", isProcSetAllowedInPvP="&amp; AZ448,"")
&amp; IF(F448&lt;&gt;"Not in the game (anymore)",
  IF(V448&lt;&gt;"",", dropMechanic={"&amp;V448&amp;IF(AB448&lt;&gt;"",","&amp;AB448,"")&amp;IF(AH448&lt;&gt;"",","&amp;AH448,"")&amp;IF(AM448&lt;&gt;"",","&amp;AM448,"")&amp;IF(AR448&lt;&gt;"",","&amp;AR448,"")&amp;IF(AW448&lt;&gt;"",","&amp;AW448,"")&amp;"}"
     &amp;IF(OR(W448&lt;&gt;"",AC448&lt;&gt;"",AI448&lt;&gt;"",AN448&lt;&gt;"",AS448&lt;&gt;"",AX448&lt;&gt;"",X448&lt;&gt;"",AD448&lt;&gt;"",AJ448&lt;&gt;"",AO448&lt;&gt;"",AT448&lt;&gt;"",AY448&lt;&gt;""),", dropMechanicDropLocationNames={"
        &amp; IF(OR(W448&lt;&gt;"",AC448&lt;&gt;"",AI448&lt;&gt;"",AN448&lt;&gt;"",AS448&lt;&gt;"",AX448&lt;&gt;""),"['en']={"&amp;IF(W448&lt;&gt;"","'"&amp;W448&amp;"',","'',")&amp;IF(AC448&lt;&gt;"","'"&amp;AC448&amp;"',","'',")&amp;IF(AI448&lt;&gt;"","'"&amp;AI448&amp;"',","'',")&amp;IF(AN448&lt;&gt;"","'"&amp;AN448&amp;"',","'',")&amp;IF(AS448&lt;&gt;"","'"&amp;AS448&amp;"',","'',")&amp;IF(AX448&lt;&gt;"","'"&amp;AX448&amp;"',","'',")&amp;"},","")
        &amp; IF(OR(X448&lt;&gt;"",AD448&lt;&gt;"",AJ448&lt;&gt;"",AO448&lt;&gt;"",AT448&lt;&gt;"",AY448&lt;&gt;""),"['de']={"&amp;IF(X448&lt;&gt;"","'"&amp;X448&amp;"',","'',")&amp;IF(AD448&lt;&gt;"","'"&amp;AD448&amp;"',","'',")&amp;IF(AJ448&lt;&gt;"","'"&amp;AJ448&amp;"',","'',")&amp;IF(AO448&lt;&gt;"","'"&amp;AO448&amp;"',","'',")&amp;IF(AT448&lt;&gt;"","'"&amp;AT448&amp;"',","'',")&amp;IF(AY448&lt;&gt;"","'"&amp;AY448&amp;"',","'',")&amp;"},","")
     &amp; "}",""),"")),""),"")</f>
        <v/>
      </c>
      <c r="BG448" s="21" t="str">
        <f>IF(A448&lt;&gt;"",IF(F448&lt;&gt;"Not in the game (anymore)",
IF(OR(BA448&lt;&gt;"",BB448&lt;&gt;""),", addTooltip={" &amp; IF(BA448&lt;&gt;"","['en']='"&amp; BA448 &amp; "',","")  &amp; IF(AND(BA448&lt;&gt;"",BA448&lt;&gt;BB448), IF(BB448&lt;&gt;"","['de']='"&amp; BB448 &amp; "',",""),"") &amp; "},","")
&amp; "},"
&amp; IF(C448&lt;&gt;"",CONCATENATE(" --",C448," / ",B448,"   [",IF(R448&lt;&gt;"",R448,""),IF(AA448&lt;&gt;"",", "&amp;AA448,""),IF(AG448&lt;&gt;"",", "&amp;AG448,""),IF(AL448&lt;&gt;"",", "&amp;AL448,""),IF(AQ448&lt;&gt;"",", "&amp;AQ448,""),IF(AV448&lt;&gt;"",", "&amp;AV448,""),"]")),""),"")</f>
        <v/>
      </c>
    </row>
    <row r="449" spans="1:59" ht="15" customHeight="1" x14ac:dyDescent="0.25">
      <c r="A449" s="84">
        <v>511</v>
      </c>
      <c r="B449" s="85" t="s">
        <v>1768</v>
      </c>
      <c r="C449" t="s">
        <v>1768</v>
      </c>
      <c r="D449" s="3">
        <f>A449</f>
        <v>511</v>
      </c>
      <c r="E449" s="59" t="s">
        <v>1797</v>
      </c>
      <c r="F449" s="30" t="s">
        <v>1464</v>
      </c>
      <c r="G449" s="8" t="s">
        <v>1482</v>
      </c>
      <c r="O449" s="65" t="s">
        <v>1694</v>
      </c>
      <c r="Q449" s="3" t="str">
        <f>IF(AND(G449&lt;&gt;"LIBSETS_SETTYPE_BATTLEGROUND",G449&lt;&gt;"LIBSETS_SETTYPE_SPECIAL"), IF(R449&lt;&gt;"",VLOOKUP(R449,'ESO zone constants'!$D$3:$H$10001,5,FALSE),""),"")</f>
        <v/>
      </c>
      <c r="R449" t="str">
        <f>IF(AND(O449&lt;&gt;"",NOT(ISERROR(O449))),O449,
IF(AND(P449&lt;&gt;"",ISNUMBER(P449),P449&gt;0,NOT(ISNA(P449))),VLOOKUP(P449,'ESO zone constants'!$A$3:$D$9999,4,FALSE),
IF(AND(K449&lt;&gt;"",K449&gt;0,NOT(ISERROR(K449))),VLOOKUP(K449,'ESO dumped WayshrineInfo'!$K$3:$N$9994,4,FALSE),"")))</f>
        <v>Western Skyrim</v>
      </c>
      <c r="T449" s="19" t="str">
        <f>IF(AND(S449&lt;&gt;"",NOT(ISERROR(S449))),S449,IF(Q449&lt;&gt;"",IF(NOT(ISERROR(VLOOKUP(Q449,'ESO Dungeon constants'!$D$3:$H$9999,5,FALSE))),VLOOKUP(Q449,'ESO Dungeon constants'!$D$3:$I$9999,6,FALSE),VLOOKUP(Q449,'ESO zone constants'!$H$3:$K$9987,4,FALSE)),""))</f>
        <v/>
      </c>
      <c r="U449" s="3" t="str">
        <f>IF(T449&lt;&gt;"",VLOOKUP(T449,'LibSets constants'!$B$4:$C$1003,2,FALSE),"")</f>
        <v/>
      </c>
      <c r="V449" s="33" t="s">
        <v>1806</v>
      </c>
      <c r="Y449" s="65"/>
      <c r="Z449" s="3" t="str">
        <f>IF(AND(G449&lt;&gt;"LIBSETS_SETTYPE_BATTLEGROUND",G449&lt;&gt;"LIBSETS_SETTYPE_SPECIAL"),
IF(AND(Y449&lt;&gt;"",ISNUMBER(Y449),NOT(ISNA(Y449))),Y449,
   IF(AND(L449&lt;&gt;"",ISNUMBER(L449),L449&gt;0,NOT(ISNA(L449))),VLOOKUP(L449,'ESO dumped WayshrineInfo'!$K$3:$L$9994,2,FALSE),"")
),"")</f>
        <v/>
      </c>
      <c r="AA449" t="str">
        <f>IF(AND(Z449&lt;&gt;"",ISNUMBER(Z449),NOT(ISNA(Z449))),VLOOKUP(Z449,'ESO zone constants'!$A$3:$D$9999,4,FALSE),"")</f>
        <v/>
      </c>
      <c r="AC449" s="43" t="str">
        <f>IF(AB449&lt;&gt;"",IF(AB449&lt;&gt;"LIBSETS_DROP_MECHANIC_MONSTER_NAME",VLOOKUP(AB449,'LibSets constants'!$I$4:$L$1003,3,FALSE),""),"")</f>
        <v/>
      </c>
      <c r="AD449" s="43" t="str">
        <f>IF(AB449&lt;&gt;"",IF(AB449&lt;&gt;"LIBSETS_DROP_MECHANIC_MONSTER_NAME",VLOOKUP(AB449,'LibSets constants'!$I$4:$L$1003,4,FALSE),""),"")</f>
        <v/>
      </c>
      <c r="AE449" s="43"/>
      <c r="AF449" s="3" t="str">
        <f>IF(AND(G449&lt;&gt;"LIBSETS_SETTYPE_BATTLEGROUND",G449&lt;&gt;"LIBSETS_SETTYPE_SPECIAL"),
IF(AND(AE449&lt;&gt;"",ISNUMBER(AE449),NOT(ISNA(AE449))),AE449,
   IF(AND(M449&lt;&gt;"",ISNUMBER(M449),M449&gt;0,NOT(ISNA(M449))),VLOOKUP(M449,'ESO dumped WayshrineInfo'!$K$3:$L$9994,2,FALSE),"")
),"")</f>
        <v/>
      </c>
      <c r="AG449" t="str">
        <f>IF(AND(AF449&lt;&gt;"",ISNUMBER(AF449),NOT(ISNA(AF449))),VLOOKUP(AF449,'ESO zone constants'!$A$3:$D$9999,4,FALSE),"")</f>
        <v/>
      </c>
      <c r="AH449" s="44"/>
      <c r="AI449" s="43"/>
      <c r="AJ449" s="43"/>
      <c r="AK449" s="3" t="str">
        <f>IF(AND(G449&lt;&gt;"LIBSETS_SETTYPE_BATTLEGROUND",G449&lt;&gt;"LIBSETS_SETTYPE_SPECIAL"),IF(AL449&lt;&gt;"",VLOOKUP(AL449,'ESO zone constants'!$D$3:$H$4953,5,FALSE),""),"")</f>
        <v/>
      </c>
      <c r="AM449" s="44"/>
      <c r="AN449" s="43"/>
      <c r="AO449" s="43"/>
      <c r="AP449" s="3" t="str">
        <f>IF(AND(G449&lt;&gt;"LIBSETS_SETTYPE_BATTLEGROUND",G449&lt;&gt;"LIBSETS_SETTYPE_SPECIAL"),IF(AQ449&lt;&gt;"",VLOOKUP(AQ449,'ESO zone constants'!$D$3:$H$4953,5,FALSE),""),"")</f>
        <v/>
      </c>
      <c r="AR449" s="44"/>
      <c r="AS449" s="43"/>
      <c r="AT449" s="43"/>
      <c r="AU449" s="3" t="str">
        <f>IF(AND(G449&lt;&gt;"LIBSETS_SETTYPE_BATTLEGROUND",G449&lt;&gt;"LIBSETS_SETTYPE_SPECIAL"),IF(AV449&lt;&gt;"",VLOOKUP(AV449,'ESO zone constants'!$D$3:$H$4953,5,FALSE),""),"")</f>
        <v/>
      </c>
      <c r="AW449" s="44"/>
      <c r="AX449" s="43"/>
      <c r="AY449" s="43"/>
      <c r="AZ449" s="83" t="s">
        <v>2667</v>
      </c>
      <c r="BA449" s="83"/>
      <c r="BB449" s="83"/>
      <c r="BC449" s="21" t="str">
        <f>IF(A449="???","--","")&amp;IF(F449&lt;&gt;"Not in the game (anymore)",IF(A449&lt;&gt;"",CONCATENATE("[",A449,"] = {wayshrines={")&amp;IF(K449&lt;&gt;"",CONCATENATE(K449,","),"")&amp;IF(L449&lt;&gt;"",CONCATENATE(L449,","),"")&amp;IF(M449&lt;&gt;"",CONCATENATE(M449,","),"")&amp;CONCATENATE("}")&amp;IF(VALUE(N449)&gt;0,CONCATENATE(", traitsNeeded=",N449),"")&amp;CONCATENATE(", dlcId=",IF(T449&lt;&gt;"",T449,"DLC_BASE_GAME")),""),"")</f>
        <v/>
      </c>
      <c r="BD449" s="21" t="str">
        <f>IF(F449&lt;&gt;"Not in the game (anymore)",IF(A449&lt;&gt;"",IF(Q449&lt;&gt;"",CONCATENATE(", zoneIds={",Q449),"")&amp;IF(Z449&lt;&gt;"",CONCATENATE(",",Z449),"")&amp;IF(AF449&lt;&gt;"",CONCATENATE(",",AF449),"")&amp;IF(AK449&lt;&gt;"",CONCATENATE(",",AK449),"")&amp;IF(AP449&lt;&gt;"",CONCATENATE(",",AP449),"")&amp;IF(AU449&lt;&gt;"",CONCATENATE(",",AU449),"")&amp;IF(Q449&lt;&gt;"",CONCATENATE("}",""),"")&amp;IF(OR(I449="true",I449="false",I449&lt;&gt;""), CONCATENATE(", veteran=", I449), ""),""),"")</f>
        <v/>
      </c>
      <c r="BE449" s="21" t="str">
        <f>IF(A449&lt;&gt;"",IF(F449&lt;&gt;"Not in the game (anymore)",IF(A449&lt;&gt;"",", setType="&amp;G449,"")&amp;IF(J449="true",", multiTrialSet=true",""),"")
&amp; IF(AND(H449&lt;&gt;"",ISNUMBER(H449)),", undauntedChestId=" &amp; H449,""),"")</f>
        <v/>
      </c>
      <c r="BF449" s="21" t="str">
        <f>IF(A449&lt;&gt;"",IF(F449&lt;&gt;"Not in the game (anymore)",IF(AZ449&lt;&gt;"",", isProcSetAllowedInPvP="&amp; AZ449,"")
&amp; IF(F449&lt;&gt;"Not in the game (anymore)",
  IF(V449&lt;&gt;"",", dropMechanic={"&amp;V449&amp;IF(AB449&lt;&gt;"",","&amp;AB449,"")&amp;IF(AH449&lt;&gt;"",","&amp;AH449,"")&amp;IF(AM449&lt;&gt;"",","&amp;AM449,"")&amp;IF(AR449&lt;&gt;"",","&amp;AR449,"")&amp;IF(AW449&lt;&gt;"",","&amp;AW449,"")&amp;"}"
     &amp;IF(OR(W449&lt;&gt;"",AC449&lt;&gt;"",AI449&lt;&gt;"",AN449&lt;&gt;"",AS449&lt;&gt;"",AX449&lt;&gt;"",X449&lt;&gt;"",AD449&lt;&gt;"",AJ449&lt;&gt;"",AO449&lt;&gt;"",AT449&lt;&gt;"",AY449&lt;&gt;""),", dropMechanicDropLocationNames={"
        &amp; IF(OR(W449&lt;&gt;"",AC449&lt;&gt;"",AI449&lt;&gt;"",AN449&lt;&gt;"",AS449&lt;&gt;"",AX449&lt;&gt;""),"['en']={"&amp;IF(W449&lt;&gt;"","'"&amp;W449&amp;"',","'',")&amp;IF(AC449&lt;&gt;"","'"&amp;AC449&amp;"',","'',")&amp;IF(AI449&lt;&gt;"","'"&amp;AI449&amp;"',","'',")&amp;IF(AN449&lt;&gt;"","'"&amp;AN449&amp;"',","'',")&amp;IF(AS449&lt;&gt;"","'"&amp;AS449&amp;"',","'',")&amp;IF(AX449&lt;&gt;"","'"&amp;AX449&amp;"',","'',")&amp;"},","")
        &amp; IF(OR(X449&lt;&gt;"",AD449&lt;&gt;"",AJ449&lt;&gt;"",AO449&lt;&gt;"",AT449&lt;&gt;"",AY449&lt;&gt;""),"['de']={"&amp;IF(X449&lt;&gt;"","'"&amp;X449&amp;"',","'',")&amp;IF(AD449&lt;&gt;"","'"&amp;AD449&amp;"',","'',")&amp;IF(AJ449&lt;&gt;"","'"&amp;AJ449&amp;"',","'',")&amp;IF(AO449&lt;&gt;"","'"&amp;AO449&amp;"',","'',")&amp;IF(AT449&lt;&gt;"","'"&amp;AT449&amp;"',","'',")&amp;IF(AY449&lt;&gt;"","'"&amp;AY449&amp;"',","'',")&amp;"},","")
     &amp; "}",""),"")),""),"")</f>
        <v/>
      </c>
      <c r="BG449" s="21" t="str">
        <f>IF(A449&lt;&gt;"",IF(F449&lt;&gt;"Not in the game (anymore)",
IF(OR(BA449&lt;&gt;"",BB449&lt;&gt;""),", addTooltip={" &amp; IF(BA449&lt;&gt;"","['en']='"&amp; BA449 &amp; "',","")  &amp; IF(AND(BA449&lt;&gt;"",BA449&lt;&gt;BB449), IF(BB449&lt;&gt;"","['de']='"&amp; BB449 &amp; "',",""),"") &amp; "},","")
&amp; "},"
&amp; IF(C449&lt;&gt;"",CONCATENATE(" --",C449," / ",B449,"   [",IF(R449&lt;&gt;"",R449,""),IF(AA449&lt;&gt;"",", "&amp;AA449,""),IF(AG449&lt;&gt;"",", "&amp;AG449,""),IF(AL449&lt;&gt;"",", "&amp;AL449,""),IF(AQ449&lt;&gt;"",", "&amp;AQ449,""),IF(AV449&lt;&gt;"",", "&amp;AV449,""),"]")),""),"")</f>
        <v/>
      </c>
    </row>
    <row r="450" spans="1:59" ht="15" customHeight="1" x14ac:dyDescent="0.25">
      <c r="A450" s="84">
        <v>512</v>
      </c>
      <c r="B450" s="85" t="s">
        <v>1769</v>
      </c>
      <c r="C450" t="s">
        <v>1769</v>
      </c>
      <c r="D450" s="3">
        <f>A450</f>
        <v>512</v>
      </c>
      <c r="E450" s="59" t="s">
        <v>1797</v>
      </c>
      <c r="F450" s="30" t="s">
        <v>1464</v>
      </c>
      <c r="G450" s="8" t="s">
        <v>1482</v>
      </c>
      <c r="O450" s="65" t="s">
        <v>1694</v>
      </c>
      <c r="Q450" s="3" t="str">
        <f>IF(AND(G450&lt;&gt;"LIBSETS_SETTYPE_BATTLEGROUND",G450&lt;&gt;"LIBSETS_SETTYPE_SPECIAL"), IF(R450&lt;&gt;"",VLOOKUP(R450,'ESO zone constants'!$D$3:$H$10001,5,FALSE),""),"")</f>
        <v/>
      </c>
      <c r="R450" t="str">
        <f>IF(AND(O450&lt;&gt;"",NOT(ISERROR(O450))),O450,
IF(AND(P450&lt;&gt;"",ISNUMBER(P450),P450&gt;0,NOT(ISNA(P450))),VLOOKUP(P450,'ESO zone constants'!$A$3:$D$9999,4,FALSE),
IF(AND(K450&lt;&gt;"",K450&gt;0,NOT(ISERROR(K450))),VLOOKUP(K450,'ESO dumped WayshrineInfo'!$K$3:$N$9994,4,FALSE),"")))</f>
        <v>Western Skyrim</v>
      </c>
      <c r="T450" s="19" t="str">
        <f>IF(AND(S450&lt;&gt;"",NOT(ISERROR(S450))),S450,IF(Q450&lt;&gt;"",IF(NOT(ISERROR(VLOOKUP(Q450,'ESO Dungeon constants'!$D$3:$H$9999,5,FALSE))),VLOOKUP(Q450,'ESO Dungeon constants'!$D$3:$I$9999,6,FALSE),VLOOKUP(Q450,'ESO zone constants'!$H$3:$K$9987,4,FALSE)),""))</f>
        <v/>
      </c>
      <c r="U450" s="3" t="str">
        <f>IF(T450&lt;&gt;"",VLOOKUP(T450,'LibSets constants'!$B$4:$C$1003,2,FALSE),"")</f>
        <v/>
      </c>
      <c r="V450" s="33" t="s">
        <v>1806</v>
      </c>
      <c r="Y450" s="65"/>
      <c r="Z450" s="3" t="str">
        <f>IF(AND(G450&lt;&gt;"LIBSETS_SETTYPE_BATTLEGROUND",G450&lt;&gt;"LIBSETS_SETTYPE_SPECIAL"),
IF(AND(Y450&lt;&gt;"",ISNUMBER(Y450),NOT(ISNA(Y450))),Y450,
   IF(AND(L450&lt;&gt;"",ISNUMBER(L450),L450&gt;0,NOT(ISNA(L450))),VLOOKUP(L450,'ESO dumped WayshrineInfo'!$K$3:$L$9994,2,FALSE),"")
),"")</f>
        <v/>
      </c>
      <c r="AA450" t="str">
        <f>IF(AND(Z450&lt;&gt;"",ISNUMBER(Z450),NOT(ISNA(Z450))),VLOOKUP(Z450,'ESO zone constants'!$A$3:$D$9999,4,FALSE),"")</f>
        <v/>
      </c>
      <c r="AC450" s="43" t="str">
        <f>IF(AB450&lt;&gt;"",IF(AB450&lt;&gt;"LIBSETS_DROP_MECHANIC_MONSTER_NAME",VLOOKUP(AB450,'LibSets constants'!$I$4:$L$1003,3,FALSE),""),"")</f>
        <v/>
      </c>
      <c r="AD450" s="43" t="str">
        <f>IF(AB450&lt;&gt;"",IF(AB450&lt;&gt;"LIBSETS_DROP_MECHANIC_MONSTER_NAME",VLOOKUP(AB450,'LibSets constants'!$I$4:$L$1003,4,FALSE),""),"")</f>
        <v/>
      </c>
      <c r="AE450" s="43"/>
      <c r="AF450" s="3" t="str">
        <f>IF(AND(G450&lt;&gt;"LIBSETS_SETTYPE_BATTLEGROUND",G450&lt;&gt;"LIBSETS_SETTYPE_SPECIAL"),
IF(AND(AE450&lt;&gt;"",ISNUMBER(AE450),NOT(ISNA(AE450))),AE450,
   IF(AND(M450&lt;&gt;"",ISNUMBER(M450),M450&gt;0,NOT(ISNA(M450))),VLOOKUP(M450,'ESO dumped WayshrineInfo'!$K$3:$L$9994,2,FALSE),"")
),"")</f>
        <v/>
      </c>
      <c r="AG450" t="str">
        <f>IF(AND(AF450&lt;&gt;"",ISNUMBER(AF450),NOT(ISNA(AF450))),VLOOKUP(AF450,'ESO zone constants'!$A$3:$D$9999,4,FALSE),"")</f>
        <v/>
      </c>
      <c r="AH450" s="44"/>
      <c r="AI450" s="43"/>
      <c r="AJ450" s="43"/>
      <c r="AK450" s="3" t="str">
        <f>IF(AND(G450&lt;&gt;"LIBSETS_SETTYPE_BATTLEGROUND",G450&lt;&gt;"LIBSETS_SETTYPE_SPECIAL"),IF(AL450&lt;&gt;"",VLOOKUP(AL450,'ESO zone constants'!$D$3:$H$4953,5,FALSE),""),"")</f>
        <v/>
      </c>
      <c r="AM450" s="44"/>
      <c r="AN450" s="43"/>
      <c r="AO450" s="43"/>
      <c r="AP450" s="3" t="str">
        <f>IF(AND(G450&lt;&gt;"LIBSETS_SETTYPE_BATTLEGROUND",G450&lt;&gt;"LIBSETS_SETTYPE_SPECIAL"),IF(AQ450&lt;&gt;"",VLOOKUP(AQ450,'ESO zone constants'!$D$3:$H$4953,5,FALSE),""),"")</f>
        <v/>
      </c>
      <c r="AR450" s="44"/>
      <c r="AS450" s="43"/>
      <c r="AT450" s="43"/>
      <c r="AU450" s="3" t="str">
        <f>IF(AND(G450&lt;&gt;"LIBSETS_SETTYPE_BATTLEGROUND",G450&lt;&gt;"LIBSETS_SETTYPE_SPECIAL"),IF(AV450&lt;&gt;"",VLOOKUP(AV450,'ESO zone constants'!$D$3:$H$4953,5,FALSE),""),"")</f>
        <v/>
      </c>
      <c r="AW450" s="44"/>
      <c r="AX450" s="43"/>
      <c r="AY450" s="43"/>
      <c r="AZ450" s="83" t="s">
        <v>2667</v>
      </c>
      <c r="BA450" s="83"/>
      <c r="BB450" s="83"/>
      <c r="BC450" s="21" t="str">
        <f>IF(A450="???","--","")&amp;IF(F450&lt;&gt;"Not in the game (anymore)",IF(A450&lt;&gt;"",CONCATENATE("[",A450,"] = {wayshrines={")&amp;IF(K450&lt;&gt;"",CONCATENATE(K450,","),"")&amp;IF(L450&lt;&gt;"",CONCATENATE(L450,","),"")&amp;IF(M450&lt;&gt;"",CONCATENATE(M450,","),"")&amp;CONCATENATE("}")&amp;IF(VALUE(N450)&gt;0,CONCATENATE(", traitsNeeded=",N450),"")&amp;CONCATENATE(", dlcId=",IF(T450&lt;&gt;"",T450,"DLC_BASE_GAME")),""),"")</f>
        <v/>
      </c>
      <c r="BD450" s="21" t="str">
        <f>IF(F450&lt;&gt;"Not in the game (anymore)",IF(A450&lt;&gt;"",IF(Q450&lt;&gt;"",CONCATENATE(", zoneIds={",Q450),"")&amp;IF(Z450&lt;&gt;"",CONCATENATE(",",Z450),"")&amp;IF(AF450&lt;&gt;"",CONCATENATE(",",AF450),"")&amp;IF(AK450&lt;&gt;"",CONCATENATE(",",AK450),"")&amp;IF(AP450&lt;&gt;"",CONCATENATE(",",AP450),"")&amp;IF(AU450&lt;&gt;"",CONCATENATE(",",AU450),"")&amp;IF(Q450&lt;&gt;"",CONCATENATE("}",""),"")&amp;IF(OR(I450="true",I450="false",I450&lt;&gt;""), CONCATENATE(", veteran=", I450), ""),""),"")</f>
        <v/>
      </c>
      <c r="BE450" s="21" t="str">
        <f>IF(A450&lt;&gt;"",IF(F450&lt;&gt;"Not in the game (anymore)",IF(A450&lt;&gt;"",", setType="&amp;G450,"")&amp;IF(J450="true",", multiTrialSet=true",""),"")
&amp; IF(AND(H450&lt;&gt;"",ISNUMBER(H450)),", undauntedChestId=" &amp; H450,""),"")</f>
        <v/>
      </c>
      <c r="BF450" s="21" t="str">
        <f>IF(A450&lt;&gt;"",IF(F450&lt;&gt;"Not in the game (anymore)",IF(AZ450&lt;&gt;"",", isProcSetAllowedInPvP="&amp; AZ450,"")
&amp; IF(F450&lt;&gt;"Not in the game (anymore)",
  IF(V450&lt;&gt;"",", dropMechanic={"&amp;V450&amp;IF(AB450&lt;&gt;"",","&amp;AB450,"")&amp;IF(AH450&lt;&gt;"",","&amp;AH450,"")&amp;IF(AM450&lt;&gt;"",","&amp;AM450,"")&amp;IF(AR450&lt;&gt;"",","&amp;AR450,"")&amp;IF(AW450&lt;&gt;"",","&amp;AW450,"")&amp;"}"
     &amp;IF(OR(W450&lt;&gt;"",AC450&lt;&gt;"",AI450&lt;&gt;"",AN450&lt;&gt;"",AS450&lt;&gt;"",AX450&lt;&gt;"",X450&lt;&gt;"",AD450&lt;&gt;"",AJ450&lt;&gt;"",AO450&lt;&gt;"",AT450&lt;&gt;"",AY450&lt;&gt;""),", dropMechanicDropLocationNames={"
        &amp; IF(OR(W450&lt;&gt;"",AC450&lt;&gt;"",AI450&lt;&gt;"",AN450&lt;&gt;"",AS450&lt;&gt;"",AX450&lt;&gt;""),"['en']={"&amp;IF(W450&lt;&gt;"","'"&amp;W450&amp;"',","'',")&amp;IF(AC450&lt;&gt;"","'"&amp;AC450&amp;"',","'',")&amp;IF(AI450&lt;&gt;"","'"&amp;AI450&amp;"',","'',")&amp;IF(AN450&lt;&gt;"","'"&amp;AN450&amp;"',","'',")&amp;IF(AS450&lt;&gt;"","'"&amp;AS450&amp;"',","'',")&amp;IF(AX450&lt;&gt;"","'"&amp;AX450&amp;"',","'',")&amp;"},","")
        &amp; IF(OR(X450&lt;&gt;"",AD450&lt;&gt;"",AJ450&lt;&gt;"",AO450&lt;&gt;"",AT450&lt;&gt;"",AY450&lt;&gt;""),"['de']={"&amp;IF(X450&lt;&gt;"","'"&amp;X450&amp;"',","'',")&amp;IF(AD450&lt;&gt;"","'"&amp;AD450&amp;"',","'',")&amp;IF(AJ450&lt;&gt;"","'"&amp;AJ450&amp;"',","'',")&amp;IF(AO450&lt;&gt;"","'"&amp;AO450&amp;"',","'',")&amp;IF(AT450&lt;&gt;"","'"&amp;AT450&amp;"',","'',")&amp;IF(AY450&lt;&gt;"","'"&amp;AY450&amp;"',","'',")&amp;"},","")
     &amp; "}",""),"")),""),"")</f>
        <v/>
      </c>
      <c r="BG450" s="21" t="str">
        <f>IF(A450&lt;&gt;"",IF(F450&lt;&gt;"Not in the game (anymore)",
IF(OR(BA450&lt;&gt;"",BB450&lt;&gt;""),", addTooltip={" &amp; IF(BA450&lt;&gt;"","['en']='"&amp; BA450 &amp; "',","")  &amp; IF(AND(BA450&lt;&gt;"",BA450&lt;&gt;BB450), IF(BB450&lt;&gt;"","['de']='"&amp; BB450 &amp; "',",""),"") &amp; "},","")
&amp; "},"
&amp; IF(C450&lt;&gt;"",CONCATENATE(" --",C450," / ",B450,"   [",IF(R450&lt;&gt;"",R450,""),IF(AA450&lt;&gt;"",", "&amp;AA450,""),IF(AG450&lt;&gt;"",", "&amp;AG450,""),IF(AL450&lt;&gt;"",", "&amp;AL450,""),IF(AQ450&lt;&gt;"",", "&amp;AQ450,""),IF(AV450&lt;&gt;"",", "&amp;AV450,""),"]")),""),"")</f>
        <v/>
      </c>
    </row>
    <row r="451" spans="1:59" ht="15" customHeight="1" x14ac:dyDescent="0.25">
      <c r="A451" s="5">
        <v>513</v>
      </c>
      <c r="B451" t="s">
        <v>2164</v>
      </c>
      <c r="C451" t="s">
        <v>2772</v>
      </c>
      <c r="D451" s="3">
        <f>A451</f>
        <v>513</v>
      </c>
      <c r="G451" s="3" t="s">
        <v>1477</v>
      </c>
      <c r="I451" t="s">
        <v>91</v>
      </c>
      <c r="J451" t="s">
        <v>91</v>
      </c>
      <c r="K451">
        <v>436</v>
      </c>
      <c r="L451">
        <v>436</v>
      </c>
      <c r="M451">
        <v>436</v>
      </c>
      <c r="O451" s="65" t="s">
        <v>1810</v>
      </c>
      <c r="Q451" s="3">
        <f>IF(AND(G451&lt;&gt;"LIBSETS_SETTYPE_BATTLEGROUND",G451&lt;&gt;"LIBSETS_SETTYPE_SPECIAL"), IF(R451&lt;&gt;"",VLOOKUP(R451,'ESO zone constants'!$D$3:$H$10001,5,FALSE),""),"")</f>
        <v>1201</v>
      </c>
      <c r="R451" t="str">
        <f>IF(AND(O451&lt;&gt;"",NOT(ISERROR(O451))),O451,
IF(AND(P451&lt;&gt;"",ISNUMBER(P451),P451&gt;0,NOT(ISNA(P451))),VLOOKUP(P451,'ESO zone constants'!$A$3:$D$9999,4,FALSE),
IF(AND(K451&lt;&gt;"",K451&gt;0,NOT(ISERROR(K451))),VLOOKUP(K451,'ESO dumped WayshrineInfo'!$K$3:$N$9994,4,FALSE),"")))</f>
        <v>Castle Thorn</v>
      </c>
      <c r="T451" s="19" t="str">
        <f>IF(AND(S451&lt;&gt;"",NOT(ISERROR(S451))),S451,IF(Q451&lt;&gt;"",IF(NOT(ISERROR(VLOOKUP(Q451,'ESO Dungeon constants'!$D$3:$H$9999,5,FALSE))),VLOOKUP(Q451,'ESO Dungeon constants'!$D$3:$I$9999,6,FALSE),VLOOKUP(Q451,'ESO zone constants'!$H$3:$K$9987,4,FALSE)),""))</f>
        <v>DLC_STONETHORN</v>
      </c>
      <c r="U451" s="3" t="str">
        <f>IF(T451&lt;&gt;"",VLOOKUP(T451,'LibSets constants'!$B$4:$C$1003,2,FALSE),"")</f>
        <v>Stonethorn</v>
      </c>
      <c r="V451" s="33" t="s">
        <v>3356</v>
      </c>
      <c r="Y451" s="65"/>
      <c r="Z451" s="3">
        <f>IF(AND(G451&lt;&gt;"LIBSETS_SETTYPE_BATTLEGROUND",G451&lt;&gt;"LIBSETS_SETTYPE_SPECIAL"),
IF(AND(Y451&lt;&gt;"",ISNUMBER(Y451),NOT(ISNA(Y451))),Y451,
   IF(AND(L451&lt;&gt;"",ISNUMBER(L451),L451&gt;0,NOT(ISNA(L451))),VLOOKUP(L451,'ESO dumped WayshrineInfo'!$K$3:$L$9994,2,FALSE),"")
),"")</f>
        <v>1160</v>
      </c>
      <c r="AA451" t="str">
        <f>IF(AND(Z451&lt;&gt;"",ISNUMBER(Z451),NOT(ISNA(Z451))),VLOOKUP(Z451,'ESO zone constants'!$A$3:$D$9999,4,FALSE),"")</f>
        <v>Western Skyrim</v>
      </c>
      <c r="AB451" s="33" t="s">
        <v>3356</v>
      </c>
      <c r="AC451" s="43"/>
      <c r="AD451" s="43"/>
      <c r="AE451" s="43"/>
      <c r="AF451" s="3">
        <f>IF(AND(G451&lt;&gt;"LIBSETS_SETTYPE_BATTLEGROUND",G451&lt;&gt;"LIBSETS_SETTYPE_SPECIAL"),
IF(AND(AE451&lt;&gt;"",ISNUMBER(AE451),NOT(ISNA(AE451))),AE451,
   IF(AND(M451&lt;&gt;"",ISNUMBER(M451),M451&gt;0,NOT(ISNA(M451))),VLOOKUP(M451,'ESO dumped WayshrineInfo'!$K$3:$L$9994,2,FALSE),"")
),"")</f>
        <v>1160</v>
      </c>
      <c r="AG451" t="str">
        <f>IF(AND(AF451&lt;&gt;"",ISNUMBER(AF451),NOT(ISNA(AF451))),VLOOKUP(AF451,'ESO zone constants'!$A$3:$D$9999,4,FALSE),"")</f>
        <v>Western Skyrim</v>
      </c>
      <c r="AH451" s="44"/>
      <c r="AI451" s="43"/>
      <c r="AJ451" s="43"/>
      <c r="AK451" s="3" t="str">
        <f>IF(AND(G451&lt;&gt;"LIBSETS_SETTYPE_BATTLEGROUND",G451&lt;&gt;"LIBSETS_SETTYPE_SPECIAL"),IF(AL451&lt;&gt;"",VLOOKUP(AL451,'ESO zone constants'!$D$3:$H$4953,5,FALSE),""),"")</f>
        <v/>
      </c>
      <c r="AM451" s="44"/>
      <c r="AN451" s="43"/>
      <c r="AO451" s="43"/>
      <c r="AP451" s="3" t="str">
        <f>IF(AND(G451&lt;&gt;"LIBSETS_SETTYPE_BATTLEGROUND",G451&lt;&gt;"LIBSETS_SETTYPE_SPECIAL"),IF(AQ451&lt;&gt;"",VLOOKUP(AQ451,'ESO zone constants'!$D$3:$H$4953,5,FALSE),""),"")</f>
        <v/>
      </c>
      <c r="AR451" s="44"/>
      <c r="AS451" s="43"/>
      <c r="AT451" s="43"/>
      <c r="AU451" s="3" t="str">
        <f>IF(AND(G451&lt;&gt;"LIBSETS_SETTYPE_BATTLEGROUND",G451&lt;&gt;"LIBSETS_SETTYPE_SPECIAL"),IF(AV451&lt;&gt;"",VLOOKUP(AV451,'ESO zone constants'!$D$3:$H$4953,5,FALSE),""),"")</f>
        <v/>
      </c>
      <c r="AW451" s="44"/>
      <c r="AX451" s="43"/>
      <c r="AY451" s="43"/>
      <c r="AZ451" s="83" t="s">
        <v>2667</v>
      </c>
      <c r="BA451" s="83"/>
      <c r="BB451" s="83"/>
      <c r="BC451" s="21" t="str">
        <f>IF(A451="???","--","")&amp;IF(F451&lt;&gt;"Not in the game (anymore)",IF(A451&lt;&gt;"",CONCATENATE("[",A451,"] = {wayshrines={")&amp;IF(K451&lt;&gt;"",CONCATENATE(K451,","),"")&amp;IF(L451&lt;&gt;"",CONCATENATE(L451,","),"")&amp;IF(M451&lt;&gt;"",CONCATENATE(M451,","),"")&amp;CONCATENATE("}")&amp;IF(VALUE(N451)&gt;0,CONCATENATE(", traitsNeeded=",N451),"")&amp;CONCATENATE(", dlcId=",IF(T451&lt;&gt;"",T451,"DLC_BASE_GAME")),""),"")</f>
        <v>[513] = {wayshrines={436,436,436,}, dlcId=DLC_STONETHORN</v>
      </c>
      <c r="BD451" s="21" t="str">
        <f>IF(F451&lt;&gt;"Not in the game (anymore)",IF(A451&lt;&gt;"",IF(Q451&lt;&gt;"",CONCATENATE(", zoneIds={",Q451),"")&amp;IF(Z451&lt;&gt;"",CONCATENATE(",",Z451),"")&amp;IF(AF451&lt;&gt;"",CONCATENATE(",",AF451),"")&amp;IF(AK451&lt;&gt;"",CONCATENATE(",",AK451),"")&amp;IF(AP451&lt;&gt;"",CONCATENATE(",",AP451),"")&amp;IF(AU451&lt;&gt;"",CONCATENATE(",",AU451),"")&amp;IF(Q451&lt;&gt;"",CONCATENATE("}",""),"")&amp;IF(OR(I451="true",I451="false",I451&lt;&gt;""), CONCATENATE(", veteran=", I451), ""),""),"")</f>
        <v>, zoneIds={1201,1160,1160}, veteran=false</v>
      </c>
      <c r="BE451" s="21" t="str">
        <f>IF(A451&lt;&gt;"",IF(F451&lt;&gt;"Not in the game (anymore)",IF(A451&lt;&gt;"",", setType="&amp;G451,"")&amp;IF(J451="true",", multiTrialSet=true",""),"")
&amp; IF(AND(H451&lt;&gt;"",ISNUMBER(H451)),", undauntedChestId=" &amp; H451,""),"")</f>
        <v>, setType=LIBSETS_SETTYPE_DUNGEON</v>
      </c>
      <c r="BF451" s="21" t="str">
        <f>IF(A451&lt;&gt;"",IF(F451&lt;&gt;"Not in the game (anymore)",IF(AZ451&lt;&gt;"",", isProcSetAllowedInPvP="&amp; AZ451,"")
&amp; IF(F451&lt;&gt;"Not in the game (anymore)",
  IF(V451&lt;&gt;"",", dropMechanic={"&amp;V451&amp;IF(AB451&lt;&gt;"",","&amp;AB451,"")&amp;IF(AH451&lt;&gt;"",","&amp;AH451,"")&amp;IF(AM451&lt;&gt;"",","&amp;AM451,"")&amp;IF(AR451&lt;&gt;"",","&amp;AR451,"")&amp;IF(AW451&lt;&gt;"",","&amp;AW451,"")&amp;"}"
     &amp;IF(OR(W451&lt;&gt;"",AC451&lt;&gt;"",AI451&lt;&gt;"",AN451&lt;&gt;"",AS451&lt;&gt;"",AX451&lt;&gt;"",X451&lt;&gt;"",AD451&lt;&gt;"",AJ451&lt;&gt;"",AO451&lt;&gt;"",AT451&lt;&gt;"",AY451&lt;&gt;""),", dropMechanicDropLocationNames={"
        &amp; IF(OR(W451&lt;&gt;"",AC451&lt;&gt;"",AI451&lt;&gt;"",AN451&lt;&gt;"",AS451&lt;&gt;"",AX451&lt;&gt;""),"['en']={"&amp;IF(W451&lt;&gt;"","'"&amp;W451&amp;"',","'',")&amp;IF(AC451&lt;&gt;"","'"&amp;AC451&amp;"',","'',")&amp;IF(AI451&lt;&gt;"","'"&amp;AI451&amp;"',","'',")&amp;IF(AN451&lt;&gt;"","'"&amp;AN451&amp;"',","'',")&amp;IF(AS451&lt;&gt;"","'"&amp;AS451&amp;"',","'',")&amp;IF(AX451&lt;&gt;"","'"&amp;AX451&amp;"',","'',")&amp;"},","")
        &amp; IF(OR(X451&lt;&gt;"",AD451&lt;&gt;"",AJ451&lt;&gt;"",AO451&lt;&gt;"",AT451&lt;&gt;"",AY451&lt;&gt;""),"['de']={"&amp;IF(X451&lt;&gt;"","'"&amp;X451&amp;"',","'',")&amp;IF(AD451&lt;&gt;"","'"&amp;AD451&amp;"',","'',")&amp;IF(AJ451&lt;&gt;"","'"&amp;AJ451&amp;"',","'',")&amp;IF(AO451&lt;&gt;"","'"&amp;AO451&amp;"',","'',")&amp;IF(AT451&lt;&gt;"","'"&amp;AT451&amp;"',","'',")&amp;IF(AY451&lt;&gt;"","'"&amp;AY451&amp;"',","'',")&amp;"},","")
     &amp; "}",""),"")),""),"")</f>
        <v>, dropMechanic={LIBSETS_DROP_MECHANIC_GROUP_DUNGEON_BOSS,LIBSETS_DROP_MECHANIC_GROUP_DUNGEON_BOSS}</v>
      </c>
      <c r="BG451" s="21" t="str">
        <f>IF(A451&lt;&gt;"",IF(F451&lt;&gt;"Not in the game (anymore)",
IF(OR(BA451&lt;&gt;"",BB451&lt;&gt;""),", addTooltip={" &amp; IF(BA451&lt;&gt;"","['en']='"&amp; BA451 &amp; "',","")  &amp; IF(AND(BA451&lt;&gt;"",BA451&lt;&gt;BB451), IF(BB451&lt;&gt;"","['de']='"&amp; BB451 &amp; "',",""),"") &amp; "},","")
&amp; "},"
&amp; IF(C451&lt;&gt;"",CONCATENATE(" --",C451," / ",B451,"   [",IF(R451&lt;&gt;"",R451,""),IF(AA451&lt;&gt;"",", "&amp;AA451,""),IF(AG451&lt;&gt;"",", "&amp;AG451,""),IF(AL451&lt;&gt;"",", "&amp;AL451,""),IF(AQ451&lt;&gt;"",", "&amp;AQ451,""),IF(AV451&lt;&gt;"",", "&amp;AV451,""),"]")),""),"")</f>
        <v>}, --Talfyg\'s Treachery / Talfygs Verrat   [Castle Thorn, Western Skyrim, Western Skyrim]</v>
      </c>
    </row>
    <row r="452" spans="1:59" ht="15" customHeight="1" x14ac:dyDescent="0.25">
      <c r="A452" s="5">
        <v>514</v>
      </c>
      <c r="B452" t="s">
        <v>2165</v>
      </c>
      <c r="C452" t="s">
        <v>1811</v>
      </c>
      <c r="D452" s="3">
        <f>A452</f>
        <v>514</v>
      </c>
      <c r="G452" s="3" t="s">
        <v>1477</v>
      </c>
      <c r="I452" t="s">
        <v>91</v>
      </c>
      <c r="J452" t="s">
        <v>91</v>
      </c>
      <c r="K452">
        <v>436</v>
      </c>
      <c r="L452">
        <v>436</v>
      </c>
      <c r="M452">
        <v>436</v>
      </c>
      <c r="O452" s="65" t="s">
        <v>1810</v>
      </c>
      <c r="Q452" s="3">
        <f>IF(AND(G452&lt;&gt;"LIBSETS_SETTYPE_BATTLEGROUND",G452&lt;&gt;"LIBSETS_SETTYPE_SPECIAL"), IF(R452&lt;&gt;"",VLOOKUP(R452,'ESO zone constants'!$D$3:$H$10001,5,FALSE),""),"")</f>
        <v>1201</v>
      </c>
      <c r="R452" t="str">
        <f>IF(AND(O452&lt;&gt;"",NOT(ISERROR(O452))),O452,
IF(AND(P452&lt;&gt;"",ISNUMBER(P452),P452&gt;0,NOT(ISNA(P452))),VLOOKUP(P452,'ESO zone constants'!$A$3:$D$9999,4,FALSE),
IF(AND(K452&lt;&gt;"",K452&gt;0,NOT(ISERROR(K452))),VLOOKUP(K452,'ESO dumped WayshrineInfo'!$K$3:$N$9994,4,FALSE),"")))</f>
        <v>Castle Thorn</v>
      </c>
      <c r="T452" s="19" t="str">
        <f>IF(AND(S452&lt;&gt;"",NOT(ISERROR(S452))),S452,IF(Q452&lt;&gt;"",IF(NOT(ISERROR(VLOOKUP(Q452,'ESO Dungeon constants'!$D$3:$H$9999,5,FALSE))),VLOOKUP(Q452,'ESO Dungeon constants'!$D$3:$I$9999,6,FALSE),VLOOKUP(Q452,'ESO zone constants'!$H$3:$K$9987,4,FALSE)),""))</f>
        <v>DLC_STONETHORN</v>
      </c>
      <c r="U452" s="3" t="str">
        <f>IF(T452&lt;&gt;"",VLOOKUP(T452,'LibSets constants'!$B$4:$C$1003,2,FALSE),"")</f>
        <v>Stonethorn</v>
      </c>
      <c r="V452" s="33" t="s">
        <v>3356</v>
      </c>
      <c r="Y452" s="65"/>
      <c r="Z452" s="3">
        <f>IF(AND(G452&lt;&gt;"LIBSETS_SETTYPE_BATTLEGROUND",G452&lt;&gt;"LIBSETS_SETTYPE_SPECIAL"),
IF(AND(Y452&lt;&gt;"",ISNUMBER(Y452),NOT(ISNA(Y452))),Y452,
   IF(AND(L452&lt;&gt;"",ISNUMBER(L452),L452&gt;0,NOT(ISNA(L452))),VLOOKUP(L452,'ESO dumped WayshrineInfo'!$K$3:$L$9994,2,FALSE),"")
),"")</f>
        <v>1160</v>
      </c>
      <c r="AA452" t="str">
        <f>IF(AND(Z452&lt;&gt;"",ISNUMBER(Z452),NOT(ISNA(Z452))),VLOOKUP(Z452,'ESO zone constants'!$A$3:$D$9999,4,FALSE),"")</f>
        <v>Western Skyrim</v>
      </c>
      <c r="AB452" s="33" t="s">
        <v>3356</v>
      </c>
      <c r="AC452" s="43"/>
      <c r="AD452" s="43"/>
      <c r="AE452" s="43"/>
      <c r="AF452" s="3">
        <f>IF(AND(G452&lt;&gt;"LIBSETS_SETTYPE_BATTLEGROUND",G452&lt;&gt;"LIBSETS_SETTYPE_SPECIAL"),
IF(AND(AE452&lt;&gt;"",ISNUMBER(AE452),NOT(ISNA(AE452))),AE452,
   IF(AND(M452&lt;&gt;"",ISNUMBER(M452),M452&gt;0,NOT(ISNA(M452))),VLOOKUP(M452,'ESO dumped WayshrineInfo'!$K$3:$L$9994,2,FALSE),"")
),"")</f>
        <v>1160</v>
      </c>
      <c r="AG452" t="str">
        <f>IF(AND(AF452&lt;&gt;"",ISNUMBER(AF452),NOT(ISNA(AF452))),VLOOKUP(AF452,'ESO zone constants'!$A$3:$D$9999,4,FALSE),"")</f>
        <v>Western Skyrim</v>
      </c>
      <c r="AH452" s="44"/>
      <c r="AI452" s="43"/>
      <c r="AJ452" s="43"/>
      <c r="AK452" s="3" t="str">
        <f>IF(AND(G452&lt;&gt;"LIBSETS_SETTYPE_BATTLEGROUND",G452&lt;&gt;"LIBSETS_SETTYPE_SPECIAL"),IF(AL452&lt;&gt;"",VLOOKUP(AL452,'ESO zone constants'!$D$3:$H$4953,5,FALSE),""),"")</f>
        <v/>
      </c>
      <c r="AM452" s="44"/>
      <c r="AN452" s="43"/>
      <c r="AO452" s="43"/>
      <c r="AP452" s="3" t="str">
        <f>IF(AND(G452&lt;&gt;"LIBSETS_SETTYPE_BATTLEGROUND",G452&lt;&gt;"LIBSETS_SETTYPE_SPECIAL"),IF(AQ452&lt;&gt;"",VLOOKUP(AQ452,'ESO zone constants'!$D$3:$H$4953,5,FALSE),""),"")</f>
        <v/>
      </c>
      <c r="AR452" s="44"/>
      <c r="AS452" s="43"/>
      <c r="AT452" s="43"/>
      <c r="AU452" s="3" t="str">
        <f>IF(AND(G452&lt;&gt;"LIBSETS_SETTYPE_BATTLEGROUND",G452&lt;&gt;"LIBSETS_SETTYPE_SPECIAL"),IF(AV452&lt;&gt;"",VLOOKUP(AV452,'ESO zone constants'!$D$3:$H$4953,5,FALSE),""),"")</f>
        <v/>
      </c>
      <c r="AW452" s="44"/>
      <c r="AX452" s="43"/>
      <c r="AY452" s="43"/>
      <c r="AZ452" s="83" t="s">
        <v>2667</v>
      </c>
      <c r="BA452" s="83"/>
      <c r="BB452" s="83"/>
      <c r="BC452" s="21" t="str">
        <f>IF(A452="???","--","")&amp;IF(F452&lt;&gt;"Not in the game (anymore)",IF(A452&lt;&gt;"",CONCATENATE("[",A452,"] = {wayshrines={")&amp;IF(K452&lt;&gt;"",CONCATENATE(K452,","),"")&amp;IF(L452&lt;&gt;"",CONCATENATE(L452,","),"")&amp;IF(M452&lt;&gt;"",CONCATENATE(M452,","),"")&amp;CONCATENATE("}")&amp;IF(VALUE(N452)&gt;0,CONCATENATE(", traitsNeeded=",N452),"")&amp;CONCATENATE(", dlcId=",IF(T452&lt;&gt;"",T452,"DLC_BASE_GAME")),""),"")</f>
        <v>[514] = {wayshrines={436,436,436,}, dlcId=DLC_STONETHORN</v>
      </c>
      <c r="BD452" s="21" t="str">
        <f>IF(F452&lt;&gt;"Not in the game (anymore)",IF(A452&lt;&gt;"",IF(Q452&lt;&gt;"",CONCATENATE(", zoneIds={",Q452),"")&amp;IF(Z452&lt;&gt;"",CONCATENATE(",",Z452),"")&amp;IF(AF452&lt;&gt;"",CONCATENATE(",",AF452),"")&amp;IF(AK452&lt;&gt;"",CONCATENATE(",",AK452),"")&amp;IF(AP452&lt;&gt;"",CONCATENATE(",",AP452),"")&amp;IF(AU452&lt;&gt;"",CONCATENATE(",",AU452),"")&amp;IF(Q452&lt;&gt;"",CONCATENATE("}",""),"")&amp;IF(OR(I452="true",I452="false",I452&lt;&gt;""), CONCATENATE(", veteran=", I452), ""),""),"")</f>
        <v>, zoneIds={1201,1160,1160}, veteran=false</v>
      </c>
      <c r="BE452" s="21" t="str">
        <f>IF(A452&lt;&gt;"",IF(F452&lt;&gt;"Not in the game (anymore)",IF(A452&lt;&gt;"",", setType="&amp;G452,"")&amp;IF(J452="true",", multiTrialSet=true",""),"")
&amp; IF(AND(H452&lt;&gt;"",ISNUMBER(H452)),", undauntedChestId=" &amp; H452,""),"")</f>
        <v>, setType=LIBSETS_SETTYPE_DUNGEON</v>
      </c>
      <c r="BF452" s="21" t="str">
        <f>IF(A452&lt;&gt;"",IF(F452&lt;&gt;"Not in the game (anymore)",IF(AZ452&lt;&gt;"",", isProcSetAllowedInPvP="&amp; AZ452,"")
&amp; IF(F452&lt;&gt;"Not in the game (anymore)",
  IF(V452&lt;&gt;"",", dropMechanic={"&amp;V452&amp;IF(AB452&lt;&gt;"",","&amp;AB452,"")&amp;IF(AH452&lt;&gt;"",","&amp;AH452,"")&amp;IF(AM452&lt;&gt;"",","&amp;AM452,"")&amp;IF(AR452&lt;&gt;"",","&amp;AR452,"")&amp;IF(AW452&lt;&gt;"",","&amp;AW452,"")&amp;"}"
     &amp;IF(OR(W452&lt;&gt;"",AC452&lt;&gt;"",AI452&lt;&gt;"",AN452&lt;&gt;"",AS452&lt;&gt;"",AX452&lt;&gt;"",X452&lt;&gt;"",AD452&lt;&gt;"",AJ452&lt;&gt;"",AO452&lt;&gt;"",AT452&lt;&gt;"",AY452&lt;&gt;""),", dropMechanicDropLocationNames={"
        &amp; IF(OR(W452&lt;&gt;"",AC452&lt;&gt;"",AI452&lt;&gt;"",AN452&lt;&gt;"",AS452&lt;&gt;"",AX452&lt;&gt;""),"['en']={"&amp;IF(W452&lt;&gt;"","'"&amp;W452&amp;"',","'',")&amp;IF(AC452&lt;&gt;"","'"&amp;AC452&amp;"',","'',")&amp;IF(AI452&lt;&gt;"","'"&amp;AI452&amp;"',","'',")&amp;IF(AN452&lt;&gt;"","'"&amp;AN452&amp;"',","'',")&amp;IF(AS452&lt;&gt;"","'"&amp;AS452&amp;"',","'',")&amp;IF(AX452&lt;&gt;"","'"&amp;AX452&amp;"',","'',")&amp;"},","")
        &amp; IF(OR(X452&lt;&gt;"",AD452&lt;&gt;"",AJ452&lt;&gt;"",AO452&lt;&gt;"",AT452&lt;&gt;"",AY452&lt;&gt;""),"['de']={"&amp;IF(X452&lt;&gt;"","'"&amp;X452&amp;"',","'',")&amp;IF(AD452&lt;&gt;"","'"&amp;AD452&amp;"',","'',")&amp;IF(AJ452&lt;&gt;"","'"&amp;AJ452&amp;"',","'',")&amp;IF(AO452&lt;&gt;"","'"&amp;AO452&amp;"',","'',")&amp;IF(AT452&lt;&gt;"","'"&amp;AT452&amp;"',","'',")&amp;IF(AY452&lt;&gt;"","'"&amp;AY452&amp;"',","'',")&amp;"},","")
     &amp; "}",""),"")),""),"")</f>
        <v>, dropMechanic={LIBSETS_DROP_MECHANIC_GROUP_DUNGEON_BOSS,LIBSETS_DROP_MECHANIC_GROUP_DUNGEON_BOSS}</v>
      </c>
      <c r="BG452" s="21" t="str">
        <f>IF(A452&lt;&gt;"",IF(F452&lt;&gt;"Not in the game (anymore)",
IF(OR(BA452&lt;&gt;"",BB452&lt;&gt;""),", addTooltip={" &amp; IF(BA452&lt;&gt;"","['en']='"&amp; BA452 &amp; "',","")  &amp; IF(AND(BA452&lt;&gt;"",BA452&lt;&gt;BB452), IF(BB452&lt;&gt;"","['de']='"&amp; BB452 &amp; "',",""),"") &amp; "},","")
&amp; "},"
&amp; IF(C452&lt;&gt;"",CONCATENATE(" --",C452," / ",B452,"   [",IF(R452&lt;&gt;"",R452,""),IF(AA452&lt;&gt;"",", "&amp;AA452,""),IF(AG452&lt;&gt;"",", "&amp;AG452,""),IF(AL452&lt;&gt;"",", "&amp;AL452,""),IF(AQ452&lt;&gt;"",", "&amp;AQ452,""),IF(AV452&lt;&gt;"",", "&amp;AV452,""),"]")),""),"")</f>
        <v>}, --Unleashed Terror / Entfesselter Schrecken   [Castle Thorn, Western Skyrim, Western Skyrim]</v>
      </c>
    </row>
    <row r="453" spans="1:59" ht="15" customHeight="1" x14ac:dyDescent="0.25">
      <c r="A453" s="5">
        <v>515</v>
      </c>
      <c r="B453" t="s">
        <v>2166</v>
      </c>
      <c r="C453" t="s">
        <v>1812</v>
      </c>
      <c r="D453" s="3">
        <f>A453</f>
        <v>515</v>
      </c>
      <c r="G453" s="3" t="s">
        <v>1477</v>
      </c>
      <c r="I453" t="s">
        <v>91</v>
      </c>
      <c r="J453" t="s">
        <v>91</v>
      </c>
      <c r="K453">
        <v>436</v>
      </c>
      <c r="L453">
        <v>436</v>
      </c>
      <c r="M453">
        <v>436</v>
      </c>
      <c r="O453" s="65" t="s">
        <v>1810</v>
      </c>
      <c r="Q453" s="3">
        <f>IF(AND(G453&lt;&gt;"LIBSETS_SETTYPE_BATTLEGROUND",G453&lt;&gt;"LIBSETS_SETTYPE_SPECIAL"), IF(R453&lt;&gt;"",VLOOKUP(R453,'ESO zone constants'!$D$3:$H$10001,5,FALSE),""),"")</f>
        <v>1201</v>
      </c>
      <c r="R453" t="str">
        <f>IF(AND(O453&lt;&gt;"",NOT(ISERROR(O453))),O453,
IF(AND(P453&lt;&gt;"",ISNUMBER(P453),P453&gt;0,NOT(ISNA(P453))),VLOOKUP(P453,'ESO zone constants'!$A$3:$D$9999,4,FALSE),
IF(AND(K453&lt;&gt;"",K453&gt;0,NOT(ISERROR(K453))),VLOOKUP(K453,'ESO dumped WayshrineInfo'!$K$3:$N$9994,4,FALSE),"")))</f>
        <v>Castle Thorn</v>
      </c>
      <c r="T453" s="19" t="str">
        <f>IF(AND(S453&lt;&gt;"",NOT(ISERROR(S453))),S453,IF(Q453&lt;&gt;"",IF(NOT(ISERROR(VLOOKUP(Q453,'ESO Dungeon constants'!$D$3:$H$9999,5,FALSE))),VLOOKUP(Q453,'ESO Dungeon constants'!$D$3:$I$9999,6,FALSE),VLOOKUP(Q453,'ESO zone constants'!$H$3:$K$9987,4,FALSE)),""))</f>
        <v>DLC_STONETHORN</v>
      </c>
      <c r="U453" s="3" t="str">
        <f>IF(T453&lt;&gt;"",VLOOKUP(T453,'LibSets constants'!$B$4:$C$1003,2,FALSE),"")</f>
        <v>Stonethorn</v>
      </c>
      <c r="V453" s="33" t="s">
        <v>3356</v>
      </c>
      <c r="Y453" s="65"/>
      <c r="Z453" s="3">
        <f>IF(AND(G453&lt;&gt;"LIBSETS_SETTYPE_BATTLEGROUND",G453&lt;&gt;"LIBSETS_SETTYPE_SPECIAL"),
IF(AND(Y453&lt;&gt;"",ISNUMBER(Y453),NOT(ISNA(Y453))),Y453,
   IF(AND(L453&lt;&gt;"",ISNUMBER(L453),L453&gt;0,NOT(ISNA(L453))),VLOOKUP(L453,'ESO dumped WayshrineInfo'!$K$3:$L$9994,2,FALSE),"")
),"")</f>
        <v>1160</v>
      </c>
      <c r="AA453" t="str">
        <f>IF(AND(Z453&lt;&gt;"",ISNUMBER(Z453),NOT(ISNA(Z453))),VLOOKUP(Z453,'ESO zone constants'!$A$3:$D$9999,4,FALSE),"")</f>
        <v>Western Skyrim</v>
      </c>
      <c r="AB453" s="33" t="s">
        <v>3356</v>
      </c>
      <c r="AC453" s="43"/>
      <c r="AD453" s="43"/>
      <c r="AE453" s="43"/>
      <c r="AF453" s="3">
        <f>IF(AND(G453&lt;&gt;"LIBSETS_SETTYPE_BATTLEGROUND",G453&lt;&gt;"LIBSETS_SETTYPE_SPECIAL"),
IF(AND(AE453&lt;&gt;"",ISNUMBER(AE453),NOT(ISNA(AE453))),AE453,
   IF(AND(M453&lt;&gt;"",ISNUMBER(M453),M453&gt;0,NOT(ISNA(M453))),VLOOKUP(M453,'ESO dumped WayshrineInfo'!$K$3:$L$9994,2,FALSE),"")
),"")</f>
        <v>1160</v>
      </c>
      <c r="AG453" t="str">
        <f>IF(AND(AF453&lt;&gt;"",ISNUMBER(AF453),NOT(ISNA(AF453))),VLOOKUP(AF453,'ESO zone constants'!$A$3:$D$9999,4,FALSE),"")</f>
        <v>Western Skyrim</v>
      </c>
      <c r="AH453" s="44"/>
      <c r="AI453" s="43"/>
      <c r="AJ453" s="43"/>
      <c r="AK453" s="3" t="str">
        <f>IF(AND(G453&lt;&gt;"LIBSETS_SETTYPE_BATTLEGROUND",G453&lt;&gt;"LIBSETS_SETTYPE_SPECIAL"),IF(AL453&lt;&gt;"",VLOOKUP(AL453,'ESO zone constants'!$D$3:$H$4953,5,FALSE),""),"")</f>
        <v/>
      </c>
      <c r="AM453" s="44"/>
      <c r="AN453" s="43"/>
      <c r="AO453" s="43"/>
      <c r="AP453" s="3" t="str">
        <f>IF(AND(G453&lt;&gt;"LIBSETS_SETTYPE_BATTLEGROUND",G453&lt;&gt;"LIBSETS_SETTYPE_SPECIAL"),IF(AQ453&lt;&gt;"",VLOOKUP(AQ453,'ESO zone constants'!$D$3:$H$4953,5,FALSE),""),"")</f>
        <v/>
      </c>
      <c r="AR453" s="44"/>
      <c r="AS453" s="43"/>
      <c r="AT453" s="43"/>
      <c r="AU453" s="3" t="str">
        <f>IF(AND(G453&lt;&gt;"LIBSETS_SETTYPE_BATTLEGROUND",G453&lt;&gt;"LIBSETS_SETTYPE_SPECIAL"),IF(AV453&lt;&gt;"",VLOOKUP(AV453,'ESO zone constants'!$D$3:$H$4953,5,FALSE),""),"")</f>
        <v/>
      </c>
      <c r="AW453" s="44"/>
      <c r="AX453" s="43"/>
      <c r="AY453" s="43"/>
      <c r="AZ453" s="83" t="s">
        <v>2667</v>
      </c>
      <c r="BA453" s="83"/>
      <c r="BB453" s="83"/>
      <c r="BC453" s="21" t="str">
        <f>IF(A453="???","--","")&amp;IF(F453&lt;&gt;"Not in the game (anymore)",IF(A453&lt;&gt;"",CONCATENATE("[",A453,"] = {wayshrines={")&amp;IF(K453&lt;&gt;"",CONCATENATE(K453,","),"")&amp;IF(L453&lt;&gt;"",CONCATENATE(L453,","),"")&amp;IF(M453&lt;&gt;"",CONCATENATE(M453,","),"")&amp;CONCATENATE("}")&amp;IF(VALUE(N453)&gt;0,CONCATENATE(", traitsNeeded=",N453),"")&amp;CONCATENATE(", dlcId=",IF(T453&lt;&gt;"",T453,"DLC_BASE_GAME")),""),"")</f>
        <v>[515] = {wayshrines={436,436,436,}, dlcId=DLC_STONETHORN</v>
      </c>
      <c r="BD453" s="21" t="str">
        <f>IF(F453&lt;&gt;"Not in the game (anymore)",IF(A453&lt;&gt;"",IF(Q453&lt;&gt;"",CONCATENATE(", zoneIds={",Q453),"")&amp;IF(Z453&lt;&gt;"",CONCATENATE(",",Z453),"")&amp;IF(AF453&lt;&gt;"",CONCATENATE(",",AF453),"")&amp;IF(AK453&lt;&gt;"",CONCATENATE(",",AK453),"")&amp;IF(AP453&lt;&gt;"",CONCATENATE(",",AP453),"")&amp;IF(AU453&lt;&gt;"",CONCATENATE(",",AU453),"")&amp;IF(Q453&lt;&gt;"",CONCATENATE("}",""),"")&amp;IF(OR(I453="true",I453="false",I453&lt;&gt;""), CONCATENATE(", veteran=", I453), ""),""),"")</f>
        <v>, zoneIds={1201,1160,1160}, veteran=false</v>
      </c>
      <c r="BE453" s="21" t="str">
        <f>IF(A453&lt;&gt;"",IF(F453&lt;&gt;"Not in the game (anymore)",IF(A453&lt;&gt;"",", setType="&amp;G453,"")&amp;IF(J453="true",", multiTrialSet=true",""),"")
&amp; IF(AND(H453&lt;&gt;"",ISNUMBER(H453)),", undauntedChestId=" &amp; H453,""),"")</f>
        <v>, setType=LIBSETS_SETTYPE_DUNGEON</v>
      </c>
      <c r="BF453" s="21" t="str">
        <f>IF(A453&lt;&gt;"",IF(F453&lt;&gt;"Not in the game (anymore)",IF(AZ453&lt;&gt;"",", isProcSetAllowedInPvP="&amp; AZ453,"")
&amp; IF(F453&lt;&gt;"Not in the game (anymore)",
  IF(V453&lt;&gt;"",", dropMechanic={"&amp;V453&amp;IF(AB453&lt;&gt;"",","&amp;AB453,"")&amp;IF(AH453&lt;&gt;"",","&amp;AH453,"")&amp;IF(AM453&lt;&gt;"",","&amp;AM453,"")&amp;IF(AR453&lt;&gt;"",","&amp;AR453,"")&amp;IF(AW453&lt;&gt;"",","&amp;AW453,"")&amp;"}"
     &amp;IF(OR(W453&lt;&gt;"",AC453&lt;&gt;"",AI453&lt;&gt;"",AN453&lt;&gt;"",AS453&lt;&gt;"",AX453&lt;&gt;"",X453&lt;&gt;"",AD453&lt;&gt;"",AJ453&lt;&gt;"",AO453&lt;&gt;"",AT453&lt;&gt;"",AY453&lt;&gt;""),", dropMechanicDropLocationNames={"
        &amp; IF(OR(W453&lt;&gt;"",AC453&lt;&gt;"",AI453&lt;&gt;"",AN453&lt;&gt;"",AS453&lt;&gt;"",AX453&lt;&gt;""),"['en']={"&amp;IF(W453&lt;&gt;"","'"&amp;W453&amp;"',","'',")&amp;IF(AC453&lt;&gt;"","'"&amp;AC453&amp;"',","'',")&amp;IF(AI453&lt;&gt;"","'"&amp;AI453&amp;"',","'',")&amp;IF(AN453&lt;&gt;"","'"&amp;AN453&amp;"',","'',")&amp;IF(AS453&lt;&gt;"","'"&amp;AS453&amp;"',","'',")&amp;IF(AX453&lt;&gt;"","'"&amp;AX453&amp;"',","'',")&amp;"},","")
        &amp; IF(OR(X453&lt;&gt;"",AD453&lt;&gt;"",AJ453&lt;&gt;"",AO453&lt;&gt;"",AT453&lt;&gt;"",AY453&lt;&gt;""),"['de']={"&amp;IF(X453&lt;&gt;"","'"&amp;X453&amp;"',","'',")&amp;IF(AD453&lt;&gt;"","'"&amp;AD453&amp;"',","'',")&amp;IF(AJ453&lt;&gt;"","'"&amp;AJ453&amp;"',","'',")&amp;IF(AO453&lt;&gt;"","'"&amp;AO453&amp;"',","'',")&amp;IF(AT453&lt;&gt;"","'"&amp;AT453&amp;"',","'',")&amp;IF(AY453&lt;&gt;"","'"&amp;AY453&amp;"',","'',")&amp;"},","")
     &amp; "}",""),"")),""),"")</f>
        <v>, dropMechanic={LIBSETS_DROP_MECHANIC_GROUP_DUNGEON_BOSS,LIBSETS_DROP_MECHANIC_GROUP_DUNGEON_BOSS}</v>
      </c>
      <c r="BG453" s="21" t="str">
        <f>IF(A453&lt;&gt;"",IF(F453&lt;&gt;"Not in the game (anymore)",
IF(OR(BA453&lt;&gt;"",BB453&lt;&gt;""),", addTooltip={" &amp; IF(BA453&lt;&gt;"","['en']='"&amp; BA453 &amp; "',","")  &amp; IF(AND(BA453&lt;&gt;"",BA453&lt;&gt;BB453), IF(BB453&lt;&gt;"","['de']='"&amp; BB453 &amp; "',",""),"") &amp; "},","")
&amp; "},"
&amp; IF(C453&lt;&gt;"",CONCATENATE(" --",C453," / ",B453,"   [",IF(R453&lt;&gt;"",R453,""),IF(AA453&lt;&gt;"",", "&amp;AA453,""),IF(AG453&lt;&gt;"",", "&amp;AG453,""),IF(AL453&lt;&gt;"",", "&amp;AL453,""),IF(AQ453&lt;&gt;"",", "&amp;AQ453,""),IF(AV453&lt;&gt;"",", "&amp;AV453,""),"]")),""),"")</f>
        <v>}, --Crimson Twilight / Scharlachrotes Zwielicht   [Castle Thorn, Western Skyrim, Western Skyrim]</v>
      </c>
    </row>
    <row r="454" spans="1:59" ht="15" customHeight="1" x14ac:dyDescent="0.25">
      <c r="A454" s="5">
        <v>516</v>
      </c>
      <c r="B454" t="s">
        <v>2167</v>
      </c>
      <c r="C454" t="s">
        <v>1814</v>
      </c>
      <c r="D454" s="3">
        <f>A454</f>
        <v>516</v>
      </c>
      <c r="G454" s="3" t="s">
        <v>1477</v>
      </c>
      <c r="I454" t="s">
        <v>91</v>
      </c>
      <c r="J454" t="s">
        <v>91</v>
      </c>
      <c r="K454">
        <v>433</v>
      </c>
      <c r="L454">
        <v>433</v>
      </c>
      <c r="M454">
        <v>433</v>
      </c>
      <c r="O454" s="65" t="s">
        <v>1815</v>
      </c>
      <c r="Q454" s="3">
        <f>IF(AND(G454&lt;&gt;"LIBSETS_SETTYPE_BATTLEGROUND",G454&lt;&gt;"LIBSETS_SETTYPE_SPECIAL"), IF(R454&lt;&gt;"",VLOOKUP(R454,'ESO zone constants'!$D$3:$H$10001,5,FALSE),""),"")</f>
        <v>1197</v>
      </c>
      <c r="R454" t="str">
        <f>IF(AND(O454&lt;&gt;"",NOT(ISERROR(O454))),O454,
IF(AND(P454&lt;&gt;"",ISNUMBER(P454),P454&gt;0,NOT(ISNA(P454))),VLOOKUP(P454,'ESO zone constants'!$A$3:$D$9999,4,FALSE),
IF(AND(K454&lt;&gt;"",K454&gt;0,NOT(ISERROR(K454))),VLOOKUP(K454,'ESO dumped WayshrineInfo'!$K$3:$N$9994,4,FALSE),"")))</f>
        <v>Stone Garden</v>
      </c>
      <c r="T454" s="19" t="str">
        <f>IF(AND(S454&lt;&gt;"",NOT(ISERROR(S454))),S454,IF(Q454&lt;&gt;"",IF(NOT(ISERROR(VLOOKUP(Q454,'ESO Dungeon constants'!$D$3:$H$9999,5,FALSE))),VLOOKUP(Q454,'ESO Dungeon constants'!$D$3:$I$9999,6,FALSE),VLOOKUP(Q454,'ESO zone constants'!$H$3:$K$9987,4,FALSE)),""))</f>
        <v>DLC_STONETHORN</v>
      </c>
      <c r="U454" s="3" t="str">
        <f>IF(T454&lt;&gt;"",VLOOKUP(T454,'LibSets constants'!$B$4:$C$1003,2,FALSE),"")</f>
        <v>Stonethorn</v>
      </c>
      <c r="V454" s="33" t="s">
        <v>3356</v>
      </c>
      <c r="Y454" s="65"/>
      <c r="Z454" s="3">
        <f>IF(AND(G454&lt;&gt;"LIBSETS_SETTYPE_BATTLEGROUND",G454&lt;&gt;"LIBSETS_SETTYPE_SPECIAL"),
IF(AND(Y454&lt;&gt;"",ISNUMBER(Y454),NOT(ISNA(Y454))),Y454,
   IF(AND(L454&lt;&gt;"",ISNUMBER(L454),L454&gt;0,NOT(ISNA(L454))),VLOOKUP(L454,'ESO dumped WayshrineInfo'!$K$3:$L$9994,2,FALSE),"")
),"")</f>
        <v>1161</v>
      </c>
      <c r="AA454" t="str">
        <f>IF(AND(Z454&lt;&gt;"",ISNUMBER(Z454),NOT(ISNA(Z454))),VLOOKUP(Z454,'ESO zone constants'!$A$3:$D$9999,4,FALSE),"")</f>
        <v>Blackreach: Greymoor Caverns</v>
      </c>
      <c r="AB454" s="33" t="s">
        <v>3356</v>
      </c>
      <c r="AC454" s="43"/>
      <c r="AD454" s="43"/>
      <c r="AE454" s="43"/>
      <c r="AF454" s="3">
        <f>IF(AND(G454&lt;&gt;"LIBSETS_SETTYPE_BATTLEGROUND",G454&lt;&gt;"LIBSETS_SETTYPE_SPECIAL"),
IF(AND(AE454&lt;&gt;"",ISNUMBER(AE454),NOT(ISNA(AE454))),AE454,
   IF(AND(M454&lt;&gt;"",ISNUMBER(M454),M454&gt;0,NOT(ISNA(M454))),VLOOKUP(M454,'ESO dumped WayshrineInfo'!$K$3:$L$9994,2,FALSE),"")
),"")</f>
        <v>1161</v>
      </c>
      <c r="AG454" t="str">
        <f>IF(AND(AF454&lt;&gt;"",ISNUMBER(AF454),NOT(ISNA(AF454))),VLOOKUP(AF454,'ESO zone constants'!$A$3:$D$9999,4,FALSE),"")</f>
        <v>Blackreach: Greymoor Caverns</v>
      </c>
      <c r="AH454" s="44"/>
      <c r="AI454" s="43"/>
      <c r="AJ454" s="43"/>
      <c r="AK454" s="3" t="str">
        <f>IF(AND(G454&lt;&gt;"LIBSETS_SETTYPE_BATTLEGROUND",G454&lt;&gt;"LIBSETS_SETTYPE_SPECIAL"),IF(AL454&lt;&gt;"",VLOOKUP(AL454,'ESO zone constants'!$D$3:$H$4953,5,FALSE),""),"")</f>
        <v/>
      </c>
      <c r="AM454" s="44"/>
      <c r="AN454" s="43"/>
      <c r="AO454" s="43"/>
      <c r="AP454" s="3" t="str">
        <f>IF(AND(G454&lt;&gt;"LIBSETS_SETTYPE_BATTLEGROUND",G454&lt;&gt;"LIBSETS_SETTYPE_SPECIAL"),IF(AQ454&lt;&gt;"",VLOOKUP(AQ454,'ESO zone constants'!$D$3:$H$4953,5,FALSE),""),"")</f>
        <v/>
      </c>
      <c r="AR454" s="44"/>
      <c r="AS454" s="43"/>
      <c r="AT454" s="43"/>
      <c r="AU454" s="3" t="str">
        <f>IF(AND(G454&lt;&gt;"LIBSETS_SETTYPE_BATTLEGROUND",G454&lt;&gt;"LIBSETS_SETTYPE_SPECIAL"),IF(AV454&lt;&gt;"",VLOOKUP(AV454,'ESO zone constants'!$D$3:$H$4953,5,FALSE),""),"")</f>
        <v/>
      </c>
      <c r="AW454" s="44"/>
      <c r="AX454" s="43"/>
      <c r="AY454" s="43"/>
      <c r="AZ454" s="83" t="s">
        <v>2667</v>
      </c>
      <c r="BA454" s="83"/>
      <c r="BB454" s="83"/>
      <c r="BC454" s="21" t="str">
        <f>IF(A454="???","--","")&amp;IF(F454&lt;&gt;"Not in the game (anymore)",IF(A454&lt;&gt;"",CONCATENATE("[",A454,"] = {wayshrines={")&amp;IF(K454&lt;&gt;"",CONCATENATE(K454,","),"")&amp;IF(L454&lt;&gt;"",CONCATENATE(L454,","),"")&amp;IF(M454&lt;&gt;"",CONCATENATE(M454,","),"")&amp;CONCATENATE("}")&amp;IF(VALUE(N454)&gt;0,CONCATENATE(", traitsNeeded=",N454),"")&amp;CONCATENATE(", dlcId=",IF(T454&lt;&gt;"",T454,"DLC_BASE_GAME")),""),"")</f>
        <v>[516] = {wayshrines={433,433,433,}, dlcId=DLC_STONETHORN</v>
      </c>
      <c r="BD454" s="21" t="str">
        <f>IF(F454&lt;&gt;"Not in the game (anymore)",IF(A454&lt;&gt;"",IF(Q454&lt;&gt;"",CONCATENATE(", zoneIds={",Q454),"")&amp;IF(Z454&lt;&gt;"",CONCATENATE(",",Z454),"")&amp;IF(AF454&lt;&gt;"",CONCATENATE(",",AF454),"")&amp;IF(AK454&lt;&gt;"",CONCATENATE(",",AK454),"")&amp;IF(AP454&lt;&gt;"",CONCATENATE(",",AP454),"")&amp;IF(AU454&lt;&gt;"",CONCATENATE(",",AU454),"")&amp;IF(Q454&lt;&gt;"",CONCATENATE("}",""),"")&amp;IF(OR(I454="true",I454="false",I454&lt;&gt;""), CONCATENATE(", veteran=", I454), ""),""),"")</f>
        <v>, zoneIds={1197,1161,1161}, veteran=false</v>
      </c>
      <c r="BE454" s="21" t="str">
        <f>IF(A454&lt;&gt;"",IF(F454&lt;&gt;"Not in the game (anymore)",IF(A454&lt;&gt;"",", setType="&amp;G454,"")&amp;IF(J454="true",", multiTrialSet=true",""),"")
&amp; IF(AND(H454&lt;&gt;"",ISNUMBER(H454)),", undauntedChestId=" &amp; H454,""),"")</f>
        <v>, setType=LIBSETS_SETTYPE_DUNGEON</v>
      </c>
      <c r="BF454" s="21" t="str">
        <f>IF(A454&lt;&gt;"",IF(F454&lt;&gt;"Not in the game (anymore)",IF(AZ454&lt;&gt;"",", isProcSetAllowedInPvP="&amp; AZ454,"")
&amp; IF(F454&lt;&gt;"Not in the game (anymore)",
  IF(V454&lt;&gt;"",", dropMechanic={"&amp;V454&amp;IF(AB454&lt;&gt;"",","&amp;AB454,"")&amp;IF(AH454&lt;&gt;"",","&amp;AH454,"")&amp;IF(AM454&lt;&gt;"",","&amp;AM454,"")&amp;IF(AR454&lt;&gt;"",","&amp;AR454,"")&amp;IF(AW454&lt;&gt;"",","&amp;AW454,"")&amp;"}"
     &amp;IF(OR(W454&lt;&gt;"",AC454&lt;&gt;"",AI454&lt;&gt;"",AN454&lt;&gt;"",AS454&lt;&gt;"",AX454&lt;&gt;"",X454&lt;&gt;"",AD454&lt;&gt;"",AJ454&lt;&gt;"",AO454&lt;&gt;"",AT454&lt;&gt;"",AY454&lt;&gt;""),", dropMechanicDropLocationNames={"
        &amp; IF(OR(W454&lt;&gt;"",AC454&lt;&gt;"",AI454&lt;&gt;"",AN454&lt;&gt;"",AS454&lt;&gt;"",AX454&lt;&gt;""),"['en']={"&amp;IF(W454&lt;&gt;"","'"&amp;W454&amp;"',","'',")&amp;IF(AC454&lt;&gt;"","'"&amp;AC454&amp;"',","'',")&amp;IF(AI454&lt;&gt;"","'"&amp;AI454&amp;"',","'',")&amp;IF(AN454&lt;&gt;"","'"&amp;AN454&amp;"',","'',")&amp;IF(AS454&lt;&gt;"","'"&amp;AS454&amp;"',","'',")&amp;IF(AX454&lt;&gt;"","'"&amp;AX454&amp;"',","'',")&amp;"},","")
        &amp; IF(OR(X454&lt;&gt;"",AD454&lt;&gt;"",AJ454&lt;&gt;"",AO454&lt;&gt;"",AT454&lt;&gt;"",AY454&lt;&gt;""),"['de']={"&amp;IF(X454&lt;&gt;"","'"&amp;X454&amp;"',","'',")&amp;IF(AD454&lt;&gt;"","'"&amp;AD454&amp;"',","'',")&amp;IF(AJ454&lt;&gt;"","'"&amp;AJ454&amp;"',","'',")&amp;IF(AO454&lt;&gt;"","'"&amp;AO454&amp;"',","'',")&amp;IF(AT454&lt;&gt;"","'"&amp;AT454&amp;"',","'',")&amp;IF(AY454&lt;&gt;"","'"&amp;AY454&amp;"',","'',")&amp;"},","")
     &amp; "}",""),"")),""),"")</f>
        <v>, dropMechanic={LIBSETS_DROP_MECHANIC_GROUP_DUNGEON_BOSS,LIBSETS_DROP_MECHANIC_GROUP_DUNGEON_BOSS}</v>
      </c>
      <c r="BG454" s="21" t="str">
        <f>IF(A454&lt;&gt;"",IF(F454&lt;&gt;"Not in the game (anymore)",
IF(OR(BA454&lt;&gt;"",BB454&lt;&gt;""),", addTooltip={" &amp; IF(BA454&lt;&gt;"","['en']='"&amp; BA454 &amp; "',","")  &amp; IF(AND(BA454&lt;&gt;"",BA454&lt;&gt;BB454), IF(BB454&lt;&gt;"","['de']='"&amp; BB454 &amp; "',",""),"") &amp; "},","")
&amp; "},"
&amp; IF(C454&lt;&gt;"",CONCATENATE(" --",C454," / ",B454,"   [",IF(R454&lt;&gt;"",R454,""),IF(AA454&lt;&gt;"",", "&amp;AA454,""),IF(AG454&lt;&gt;"",", "&amp;AG454,""),IF(AL454&lt;&gt;"",", "&amp;AL454,""),IF(AQ454&lt;&gt;"",", "&amp;AQ454,""),IF(AV454&lt;&gt;"",", "&amp;AV454,""),"]")),""),"")</f>
        <v>}, --Elemental Catalyst / Elementarer Katalysator   [Stone Garden, Blackreach: Greymoor Caverns, Blackreach: Greymoor Caverns]</v>
      </c>
    </row>
    <row r="455" spans="1:59" ht="15" customHeight="1" x14ac:dyDescent="0.25">
      <c r="A455" s="5">
        <v>517</v>
      </c>
      <c r="B455" t="s">
        <v>2168</v>
      </c>
      <c r="C455" t="s">
        <v>2771</v>
      </c>
      <c r="D455" s="3">
        <f>A455</f>
        <v>517</v>
      </c>
      <c r="G455" s="3" t="s">
        <v>1477</v>
      </c>
      <c r="I455" t="s">
        <v>91</v>
      </c>
      <c r="J455" t="s">
        <v>91</v>
      </c>
      <c r="K455">
        <v>433</v>
      </c>
      <c r="L455">
        <v>433</v>
      </c>
      <c r="M455">
        <v>433</v>
      </c>
      <c r="O455" s="65" t="s">
        <v>1815</v>
      </c>
      <c r="Q455" s="3">
        <f>IF(AND(G455&lt;&gt;"LIBSETS_SETTYPE_BATTLEGROUND",G455&lt;&gt;"LIBSETS_SETTYPE_SPECIAL"), IF(R455&lt;&gt;"",VLOOKUP(R455,'ESO zone constants'!$D$3:$H$10001,5,FALSE),""),"")</f>
        <v>1197</v>
      </c>
      <c r="R455" t="str">
        <f>IF(AND(O455&lt;&gt;"",NOT(ISERROR(O455))),O455,
IF(AND(P455&lt;&gt;"",ISNUMBER(P455),P455&gt;0,NOT(ISNA(P455))),VLOOKUP(P455,'ESO zone constants'!$A$3:$D$9999,4,FALSE),
IF(AND(K455&lt;&gt;"",K455&gt;0,NOT(ISERROR(K455))),VLOOKUP(K455,'ESO dumped WayshrineInfo'!$K$3:$N$9994,4,FALSE),"")))</f>
        <v>Stone Garden</v>
      </c>
      <c r="T455" s="19" t="str">
        <f>IF(AND(S455&lt;&gt;"",NOT(ISERROR(S455))),S455,IF(Q455&lt;&gt;"",IF(NOT(ISERROR(VLOOKUP(Q455,'ESO Dungeon constants'!$D$3:$H$9999,5,FALSE))),VLOOKUP(Q455,'ESO Dungeon constants'!$D$3:$I$9999,6,FALSE),VLOOKUP(Q455,'ESO zone constants'!$H$3:$K$9987,4,FALSE)),""))</f>
        <v>DLC_STONETHORN</v>
      </c>
      <c r="U455" s="3" t="str">
        <f>IF(T455&lt;&gt;"",VLOOKUP(T455,'LibSets constants'!$B$4:$C$1003,2,FALSE),"")</f>
        <v>Stonethorn</v>
      </c>
      <c r="V455" s="33" t="s">
        <v>3356</v>
      </c>
      <c r="Y455" s="65"/>
      <c r="Z455" s="3">
        <f>IF(AND(G455&lt;&gt;"LIBSETS_SETTYPE_BATTLEGROUND",G455&lt;&gt;"LIBSETS_SETTYPE_SPECIAL"),
IF(AND(Y455&lt;&gt;"",ISNUMBER(Y455),NOT(ISNA(Y455))),Y455,
   IF(AND(L455&lt;&gt;"",ISNUMBER(L455),L455&gt;0,NOT(ISNA(L455))),VLOOKUP(L455,'ESO dumped WayshrineInfo'!$K$3:$L$9994,2,FALSE),"")
),"")</f>
        <v>1161</v>
      </c>
      <c r="AA455" t="str">
        <f>IF(AND(Z455&lt;&gt;"",ISNUMBER(Z455),NOT(ISNA(Z455))),VLOOKUP(Z455,'ESO zone constants'!$A$3:$D$9999,4,FALSE),"")</f>
        <v>Blackreach: Greymoor Caverns</v>
      </c>
      <c r="AB455" s="33" t="s">
        <v>3356</v>
      </c>
      <c r="AC455" s="43"/>
      <c r="AD455" s="43"/>
      <c r="AE455" s="43"/>
      <c r="AF455" s="3">
        <f>IF(AND(G455&lt;&gt;"LIBSETS_SETTYPE_BATTLEGROUND",G455&lt;&gt;"LIBSETS_SETTYPE_SPECIAL"),
IF(AND(AE455&lt;&gt;"",ISNUMBER(AE455),NOT(ISNA(AE455))),AE455,
   IF(AND(M455&lt;&gt;"",ISNUMBER(M455),M455&gt;0,NOT(ISNA(M455))),VLOOKUP(M455,'ESO dumped WayshrineInfo'!$K$3:$L$9994,2,FALSE),"")
),"")</f>
        <v>1161</v>
      </c>
      <c r="AG455" t="str">
        <f>IF(AND(AF455&lt;&gt;"",ISNUMBER(AF455),NOT(ISNA(AF455))),VLOOKUP(AF455,'ESO zone constants'!$A$3:$D$9999,4,FALSE),"")</f>
        <v>Blackreach: Greymoor Caverns</v>
      </c>
      <c r="AH455" s="44"/>
      <c r="AI455" s="43"/>
      <c r="AJ455" s="43"/>
      <c r="AK455" s="3" t="str">
        <f>IF(AND(G455&lt;&gt;"LIBSETS_SETTYPE_BATTLEGROUND",G455&lt;&gt;"LIBSETS_SETTYPE_SPECIAL"),IF(AL455&lt;&gt;"",VLOOKUP(AL455,'ESO zone constants'!$D$3:$H$4953,5,FALSE),""),"")</f>
        <v/>
      </c>
      <c r="AM455" s="44"/>
      <c r="AN455" s="43"/>
      <c r="AO455" s="43"/>
      <c r="AP455" s="3" t="str">
        <f>IF(AND(G455&lt;&gt;"LIBSETS_SETTYPE_BATTLEGROUND",G455&lt;&gt;"LIBSETS_SETTYPE_SPECIAL"),IF(AQ455&lt;&gt;"",VLOOKUP(AQ455,'ESO zone constants'!$D$3:$H$4953,5,FALSE),""),"")</f>
        <v/>
      </c>
      <c r="AR455" s="44"/>
      <c r="AS455" s="43"/>
      <c r="AT455" s="43"/>
      <c r="AU455" s="3" t="str">
        <f>IF(AND(G455&lt;&gt;"LIBSETS_SETTYPE_BATTLEGROUND",G455&lt;&gt;"LIBSETS_SETTYPE_SPECIAL"),IF(AV455&lt;&gt;"",VLOOKUP(AV455,'ESO zone constants'!$D$3:$H$4953,5,FALSE),""),"")</f>
        <v/>
      </c>
      <c r="AW455" s="44"/>
      <c r="AX455" s="43"/>
      <c r="AY455" s="43"/>
      <c r="AZ455" s="83" t="s">
        <v>2667</v>
      </c>
      <c r="BA455" s="83"/>
      <c r="BB455" s="83"/>
      <c r="BC455" s="21" t="str">
        <f>IF(A455="???","--","")&amp;IF(F455&lt;&gt;"Not in the game (anymore)",IF(A455&lt;&gt;"",CONCATENATE("[",A455,"] = {wayshrines={")&amp;IF(K455&lt;&gt;"",CONCATENATE(K455,","),"")&amp;IF(L455&lt;&gt;"",CONCATENATE(L455,","),"")&amp;IF(M455&lt;&gt;"",CONCATENATE(M455,","),"")&amp;CONCATENATE("}")&amp;IF(VALUE(N455)&gt;0,CONCATENATE(", traitsNeeded=",N455),"")&amp;CONCATENATE(", dlcId=",IF(T455&lt;&gt;"",T455,"DLC_BASE_GAME")),""),"")</f>
        <v>[517] = {wayshrines={433,433,433,}, dlcId=DLC_STONETHORN</v>
      </c>
      <c r="BD455" s="21" t="str">
        <f>IF(F455&lt;&gt;"Not in the game (anymore)",IF(A455&lt;&gt;"",IF(Q455&lt;&gt;"",CONCATENATE(", zoneIds={",Q455),"")&amp;IF(Z455&lt;&gt;"",CONCATENATE(",",Z455),"")&amp;IF(AF455&lt;&gt;"",CONCATENATE(",",AF455),"")&amp;IF(AK455&lt;&gt;"",CONCATENATE(",",AK455),"")&amp;IF(AP455&lt;&gt;"",CONCATENATE(",",AP455),"")&amp;IF(AU455&lt;&gt;"",CONCATENATE(",",AU455),"")&amp;IF(Q455&lt;&gt;"",CONCATENATE("}",""),"")&amp;IF(OR(I455="true",I455="false",I455&lt;&gt;""), CONCATENATE(", veteran=", I455), ""),""),"")</f>
        <v>, zoneIds={1197,1161,1161}, veteran=false</v>
      </c>
      <c r="BE455" s="21" t="str">
        <f>IF(A455&lt;&gt;"",IF(F455&lt;&gt;"Not in the game (anymore)",IF(A455&lt;&gt;"",", setType="&amp;G455,"")&amp;IF(J455="true",", multiTrialSet=true",""),"")
&amp; IF(AND(H455&lt;&gt;"",ISNUMBER(H455)),", undauntedChestId=" &amp; H455,""),"")</f>
        <v>, setType=LIBSETS_SETTYPE_DUNGEON</v>
      </c>
      <c r="BF455" s="21" t="str">
        <f>IF(A455&lt;&gt;"",IF(F455&lt;&gt;"Not in the game (anymore)",IF(AZ455&lt;&gt;"",", isProcSetAllowedInPvP="&amp; AZ455,"")
&amp; IF(F455&lt;&gt;"Not in the game (anymore)",
  IF(V455&lt;&gt;"",", dropMechanic={"&amp;V455&amp;IF(AB455&lt;&gt;"",","&amp;AB455,"")&amp;IF(AH455&lt;&gt;"",","&amp;AH455,"")&amp;IF(AM455&lt;&gt;"",","&amp;AM455,"")&amp;IF(AR455&lt;&gt;"",","&amp;AR455,"")&amp;IF(AW455&lt;&gt;"",","&amp;AW455,"")&amp;"}"
     &amp;IF(OR(W455&lt;&gt;"",AC455&lt;&gt;"",AI455&lt;&gt;"",AN455&lt;&gt;"",AS455&lt;&gt;"",AX455&lt;&gt;"",X455&lt;&gt;"",AD455&lt;&gt;"",AJ455&lt;&gt;"",AO455&lt;&gt;"",AT455&lt;&gt;"",AY455&lt;&gt;""),", dropMechanicDropLocationNames={"
        &amp; IF(OR(W455&lt;&gt;"",AC455&lt;&gt;"",AI455&lt;&gt;"",AN455&lt;&gt;"",AS455&lt;&gt;"",AX455&lt;&gt;""),"['en']={"&amp;IF(W455&lt;&gt;"","'"&amp;W455&amp;"',","'',")&amp;IF(AC455&lt;&gt;"","'"&amp;AC455&amp;"',","'',")&amp;IF(AI455&lt;&gt;"","'"&amp;AI455&amp;"',","'',")&amp;IF(AN455&lt;&gt;"","'"&amp;AN455&amp;"',","'',")&amp;IF(AS455&lt;&gt;"","'"&amp;AS455&amp;"',","'',")&amp;IF(AX455&lt;&gt;"","'"&amp;AX455&amp;"',","'',")&amp;"},","")
        &amp; IF(OR(X455&lt;&gt;"",AD455&lt;&gt;"",AJ455&lt;&gt;"",AO455&lt;&gt;"",AT455&lt;&gt;"",AY455&lt;&gt;""),"['de']={"&amp;IF(X455&lt;&gt;"","'"&amp;X455&amp;"',","'',")&amp;IF(AD455&lt;&gt;"","'"&amp;AD455&amp;"',","'',")&amp;IF(AJ455&lt;&gt;"","'"&amp;AJ455&amp;"',","'',")&amp;IF(AO455&lt;&gt;"","'"&amp;AO455&amp;"',","'',")&amp;IF(AT455&lt;&gt;"","'"&amp;AT455&amp;"',","'',")&amp;IF(AY455&lt;&gt;"","'"&amp;AY455&amp;"',","'',")&amp;"},","")
     &amp; "}",""),"")),""),"")</f>
        <v>, dropMechanic={LIBSETS_DROP_MECHANIC_GROUP_DUNGEON_BOSS,LIBSETS_DROP_MECHANIC_GROUP_DUNGEON_BOSS}</v>
      </c>
      <c r="BG455" s="21" t="str">
        <f>IF(A455&lt;&gt;"",IF(F455&lt;&gt;"Not in the game (anymore)",
IF(OR(BA455&lt;&gt;"",BB455&lt;&gt;""),", addTooltip={" &amp; IF(BA455&lt;&gt;"","['en']='"&amp; BA455 &amp; "',","")  &amp; IF(AND(BA455&lt;&gt;"",BA455&lt;&gt;BB455), IF(BB455&lt;&gt;"","['de']='"&amp; BB455 &amp; "',",""),"") &amp; "},","")
&amp; "},"
&amp; IF(C455&lt;&gt;"",CONCATENATE(" --",C455," / ",B455,"   [",IF(R455&lt;&gt;"",R455,""),IF(AA455&lt;&gt;"",", "&amp;AA455,""),IF(AG455&lt;&gt;"",", "&amp;AG455,""),IF(AL455&lt;&gt;"",", "&amp;AL455,""),IF(AQ455&lt;&gt;"",", "&amp;AQ455,""),IF(AV455&lt;&gt;"",", "&amp;AV455,""),"]")),""),"")</f>
        <v>}, --Kraglen\'s Howl / Kraglens Heulen   [Stone Garden, Blackreach: Greymoor Caverns, Blackreach: Greymoor Caverns]</v>
      </c>
    </row>
    <row r="456" spans="1:59" x14ac:dyDescent="0.25">
      <c r="A456" s="5">
        <v>518</v>
      </c>
      <c r="B456" t="s">
        <v>2169</v>
      </c>
      <c r="C456" t="s">
        <v>2770</v>
      </c>
      <c r="D456" s="3">
        <f>A456</f>
        <v>518</v>
      </c>
      <c r="G456" s="3" t="s">
        <v>1477</v>
      </c>
      <c r="I456" t="s">
        <v>91</v>
      </c>
      <c r="J456" t="s">
        <v>91</v>
      </c>
      <c r="K456">
        <v>433</v>
      </c>
      <c r="L456">
        <v>433</v>
      </c>
      <c r="M456">
        <v>433</v>
      </c>
      <c r="O456" s="65" t="s">
        <v>1815</v>
      </c>
      <c r="Q456" s="3">
        <f>IF(AND(G456&lt;&gt;"LIBSETS_SETTYPE_BATTLEGROUND",G456&lt;&gt;"LIBSETS_SETTYPE_SPECIAL"), IF(R456&lt;&gt;"",VLOOKUP(R456,'ESO zone constants'!$D$3:$H$10001,5,FALSE),""),"")</f>
        <v>1197</v>
      </c>
      <c r="R456" t="str">
        <f>IF(AND(O456&lt;&gt;"",NOT(ISERROR(O456))),O456,
IF(AND(P456&lt;&gt;"",ISNUMBER(P456),P456&gt;0,NOT(ISNA(P456))),VLOOKUP(P456,'ESO zone constants'!$A$3:$D$9999,4,FALSE),
IF(AND(K456&lt;&gt;"",K456&gt;0,NOT(ISERROR(K456))),VLOOKUP(K456,'ESO dumped WayshrineInfo'!$K$3:$N$9994,4,FALSE),"")))</f>
        <v>Stone Garden</v>
      </c>
      <c r="T456" s="19" t="str">
        <f>IF(AND(S456&lt;&gt;"",NOT(ISERROR(S456))),S456,IF(Q456&lt;&gt;"",IF(NOT(ISERROR(VLOOKUP(Q456,'ESO Dungeon constants'!$D$3:$H$9999,5,FALSE))),VLOOKUP(Q456,'ESO Dungeon constants'!$D$3:$I$9999,6,FALSE),VLOOKUP(Q456,'ESO zone constants'!$H$3:$K$9987,4,FALSE)),""))</f>
        <v>DLC_STONETHORN</v>
      </c>
      <c r="U456" s="3" t="str">
        <f>IF(T456&lt;&gt;"",VLOOKUP(T456,'LibSets constants'!$B$4:$C$1003,2,FALSE),"")</f>
        <v>Stonethorn</v>
      </c>
      <c r="V456" s="33" t="s">
        <v>3356</v>
      </c>
      <c r="Y456" s="65"/>
      <c r="Z456" s="3">
        <f>IF(AND(G456&lt;&gt;"LIBSETS_SETTYPE_BATTLEGROUND",G456&lt;&gt;"LIBSETS_SETTYPE_SPECIAL"),
IF(AND(Y456&lt;&gt;"",ISNUMBER(Y456),NOT(ISNA(Y456))),Y456,
   IF(AND(L456&lt;&gt;"",ISNUMBER(L456),L456&gt;0,NOT(ISNA(L456))),VLOOKUP(L456,'ESO dumped WayshrineInfo'!$K$3:$L$9994,2,FALSE),"")
),"")</f>
        <v>1161</v>
      </c>
      <c r="AA456" t="str">
        <f>IF(AND(Z456&lt;&gt;"",ISNUMBER(Z456),NOT(ISNA(Z456))),VLOOKUP(Z456,'ESO zone constants'!$A$3:$D$9999,4,FALSE),"")</f>
        <v>Blackreach: Greymoor Caverns</v>
      </c>
      <c r="AB456" s="33" t="s">
        <v>3356</v>
      </c>
      <c r="AC456" s="43"/>
      <c r="AD456" s="43"/>
      <c r="AE456" s="43"/>
      <c r="AF456" s="3">
        <f>IF(AND(G456&lt;&gt;"LIBSETS_SETTYPE_BATTLEGROUND",G456&lt;&gt;"LIBSETS_SETTYPE_SPECIAL"),
IF(AND(AE456&lt;&gt;"",ISNUMBER(AE456),NOT(ISNA(AE456))),AE456,
   IF(AND(M456&lt;&gt;"",ISNUMBER(M456),M456&gt;0,NOT(ISNA(M456))),VLOOKUP(M456,'ESO dumped WayshrineInfo'!$K$3:$L$9994,2,FALSE),"")
),"")</f>
        <v>1161</v>
      </c>
      <c r="AG456" t="str">
        <f>IF(AND(AF456&lt;&gt;"",ISNUMBER(AF456),NOT(ISNA(AF456))),VLOOKUP(AF456,'ESO zone constants'!$A$3:$D$9999,4,FALSE),"")</f>
        <v>Blackreach: Greymoor Caverns</v>
      </c>
      <c r="AH456" s="44"/>
      <c r="AI456" s="43"/>
      <c r="AJ456" s="43"/>
      <c r="AK456" s="3" t="str">
        <f>IF(AND(G456&lt;&gt;"LIBSETS_SETTYPE_BATTLEGROUND",G456&lt;&gt;"LIBSETS_SETTYPE_SPECIAL"),IF(AL456&lt;&gt;"",VLOOKUP(AL456,'ESO zone constants'!$D$3:$H$4953,5,FALSE),""),"")</f>
        <v/>
      </c>
      <c r="AM456" s="44"/>
      <c r="AN456" s="43"/>
      <c r="AO456" s="43"/>
      <c r="AP456" s="3" t="str">
        <f>IF(AND(G456&lt;&gt;"LIBSETS_SETTYPE_BATTLEGROUND",G456&lt;&gt;"LIBSETS_SETTYPE_SPECIAL"),IF(AQ456&lt;&gt;"",VLOOKUP(AQ456,'ESO zone constants'!$D$3:$H$4953,5,FALSE),""),"")</f>
        <v/>
      </c>
      <c r="AR456" s="44"/>
      <c r="AS456" s="43"/>
      <c r="AT456" s="43"/>
      <c r="AU456" s="3" t="str">
        <f>IF(AND(G456&lt;&gt;"LIBSETS_SETTYPE_BATTLEGROUND",G456&lt;&gt;"LIBSETS_SETTYPE_SPECIAL"),IF(AV456&lt;&gt;"",VLOOKUP(AV456,'ESO zone constants'!$D$3:$H$4953,5,FALSE),""),"")</f>
        <v/>
      </c>
      <c r="AW456" s="44"/>
      <c r="AX456" s="43"/>
      <c r="AY456" s="43"/>
      <c r="AZ456" s="83" t="s">
        <v>2667</v>
      </c>
      <c r="BA456" s="83"/>
      <c r="BB456" s="83"/>
      <c r="BC456" s="21" t="str">
        <f>IF(A456="???","--","")&amp;IF(F456&lt;&gt;"Not in the game (anymore)",IF(A456&lt;&gt;"",CONCATENATE("[",A456,"] = {wayshrines={")&amp;IF(K456&lt;&gt;"",CONCATENATE(K456,","),"")&amp;IF(L456&lt;&gt;"",CONCATENATE(L456,","),"")&amp;IF(M456&lt;&gt;"",CONCATENATE(M456,","),"")&amp;CONCATENATE("}")&amp;IF(VALUE(N456)&gt;0,CONCATENATE(", traitsNeeded=",N456),"")&amp;CONCATENATE(", dlcId=",IF(T456&lt;&gt;"",T456,"DLC_BASE_GAME")),""),"")</f>
        <v>[518] = {wayshrines={433,433,433,}, dlcId=DLC_STONETHORN</v>
      </c>
      <c r="BD456" s="21" t="str">
        <f>IF(F456&lt;&gt;"Not in the game (anymore)",IF(A456&lt;&gt;"",IF(Q456&lt;&gt;"",CONCATENATE(", zoneIds={",Q456),"")&amp;IF(Z456&lt;&gt;"",CONCATENATE(",",Z456),"")&amp;IF(AF456&lt;&gt;"",CONCATENATE(",",AF456),"")&amp;IF(AK456&lt;&gt;"",CONCATENATE(",",AK456),"")&amp;IF(AP456&lt;&gt;"",CONCATENATE(",",AP456),"")&amp;IF(AU456&lt;&gt;"",CONCATENATE(",",AU456),"")&amp;IF(Q456&lt;&gt;"",CONCATENATE("}",""),"")&amp;IF(OR(I456="true",I456="false",I456&lt;&gt;""), CONCATENATE(", veteran=", I456), ""),""),"")</f>
        <v>, zoneIds={1197,1161,1161}, veteran=false</v>
      </c>
      <c r="BE456" s="21" t="str">
        <f>IF(A456&lt;&gt;"",IF(F456&lt;&gt;"Not in the game (anymore)",IF(A456&lt;&gt;"",", setType="&amp;G456,"")&amp;IF(J456="true",", multiTrialSet=true",""),"")
&amp; IF(AND(H456&lt;&gt;"",ISNUMBER(H456)),", undauntedChestId=" &amp; H456,""),"")</f>
        <v>, setType=LIBSETS_SETTYPE_DUNGEON</v>
      </c>
      <c r="BF456" s="21" t="str">
        <f>IF(A456&lt;&gt;"",IF(F456&lt;&gt;"Not in the game (anymore)",IF(AZ456&lt;&gt;"",", isProcSetAllowedInPvP="&amp; AZ456,"")
&amp; IF(F456&lt;&gt;"Not in the game (anymore)",
  IF(V456&lt;&gt;"",", dropMechanic={"&amp;V456&amp;IF(AB456&lt;&gt;"",","&amp;AB456,"")&amp;IF(AH456&lt;&gt;"",","&amp;AH456,"")&amp;IF(AM456&lt;&gt;"",","&amp;AM456,"")&amp;IF(AR456&lt;&gt;"",","&amp;AR456,"")&amp;IF(AW456&lt;&gt;"",","&amp;AW456,"")&amp;"}"
     &amp;IF(OR(W456&lt;&gt;"",AC456&lt;&gt;"",AI456&lt;&gt;"",AN456&lt;&gt;"",AS456&lt;&gt;"",AX456&lt;&gt;"",X456&lt;&gt;"",AD456&lt;&gt;"",AJ456&lt;&gt;"",AO456&lt;&gt;"",AT456&lt;&gt;"",AY456&lt;&gt;""),", dropMechanicDropLocationNames={"
        &amp; IF(OR(W456&lt;&gt;"",AC456&lt;&gt;"",AI456&lt;&gt;"",AN456&lt;&gt;"",AS456&lt;&gt;"",AX456&lt;&gt;""),"['en']={"&amp;IF(W456&lt;&gt;"","'"&amp;W456&amp;"',","'',")&amp;IF(AC456&lt;&gt;"","'"&amp;AC456&amp;"',","'',")&amp;IF(AI456&lt;&gt;"","'"&amp;AI456&amp;"',","'',")&amp;IF(AN456&lt;&gt;"","'"&amp;AN456&amp;"',","'',")&amp;IF(AS456&lt;&gt;"","'"&amp;AS456&amp;"',","'',")&amp;IF(AX456&lt;&gt;"","'"&amp;AX456&amp;"',","'',")&amp;"},","")
        &amp; IF(OR(X456&lt;&gt;"",AD456&lt;&gt;"",AJ456&lt;&gt;"",AO456&lt;&gt;"",AT456&lt;&gt;"",AY456&lt;&gt;""),"['de']={"&amp;IF(X456&lt;&gt;"","'"&amp;X456&amp;"',","'',")&amp;IF(AD456&lt;&gt;"","'"&amp;AD456&amp;"',","'',")&amp;IF(AJ456&lt;&gt;"","'"&amp;AJ456&amp;"',","'',")&amp;IF(AO456&lt;&gt;"","'"&amp;AO456&amp;"',","'',")&amp;IF(AT456&lt;&gt;"","'"&amp;AT456&amp;"',","'',")&amp;IF(AY456&lt;&gt;"","'"&amp;AY456&amp;"',","'',")&amp;"},","")
     &amp; "}",""),"")),""),"")</f>
        <v>, dropMechanic={LIBSETS_DROP_MECHANIC_GROUP_DUNGEON_BOSS,LIBSETS_DROP_MECHANIC_GROUP_DUNGEON_BOSS}</v>
      </c>
      <c r="BG456" s="21" t="str">
        <f>IF(A456&lt;&gt;"",IF(F456&lt;&gt;"Not in the game (anymore)",
IF(OR(BA456&lt;&gt;"",BB456&lt;&gt;""),", addTooltip={" &amp; IF(BA456&lt;&gt;"","['en']='"&amp; BA456 &amp; "',","")  &amp; IF(AND(BA456&lt;&gt;"",BA456&lt;&gt;BB456), IF(BB456&lt;&gt;"","['de']='"&amp; BB456 &amp; "',",""),"") &amp; "},","")
&amp; "},"
&amp; IF(C456&lt;&gt;"",CONCATENATE(" --",C456," / ",B456,"   [",IF(R456&lt;&gt;"",R456,""),IF(AA456&lt;&gt;"",", "&amp;AA456,""),IF(AG456&lt;&gt;"",", "&amp;AG456,""),IF(AL456&lt;&gt;"",", "&amp;AL456,""),IF(AQ456&lt;&gt;"",", "&amp;AQ456,""),IF(AV456&lt;&gt;"",", "&amp;AV456,""),"]")),""),"")</f>
        <v>}, --Arkasis\'s Genius / Arkasis' Genie   [Stone Garden, Blackreach: Greymoor Caverns, Blackreach: Greymoor Caverns]</v>
      </c>
    </row>
    <row r="457" spans="1:59" x14ac:dyDescent="0.25">
      <c r="A457" s="5">
        <v>519</v>
      </c>
      <c r="B457" t="s">
        <v>1770</v>
      </c>
      <c r="C457" t="s">
        <v>1771</v>
      </c>
      <c r="D457" s="3">
        <f>A457</f>
        <v>519</v>
      </c>
      <c r="G457" s="8" t="s">
        <v>1687</v>
      </c>
      <c r="I457" t="s">
        <v>91</v>
      </c>
      <c r="J457" t="s">
        <v>91</v>
      </c>
      <c r="K457">
        <v>416</v>
      </c>
      <c r="L457">
        <v>172</v>
      </c>
      <c r="M457">
        <v>109</v>
      </c>
      <c r="Q457" s="3">
        <f>IF(AND(G457&lt;&gt;"LIBSETS_SETTYPE_BATTLEGROUND",G457&lt;&gt;"LIBSETS_SETTYPE_SPECIAL"), IF(R457&lt;&gt;"",VLOOKUP(R457,'ESO zone constants'!$D$3:$H$10001,5,FALSE),""),"")</f>
        <v>1160</v>
      </c>
      <c r="R457" t="str">
        <f>IF(AND(O457&lt;&gt;"",NOT(ISERROR(O457))),O457,
IF(AND(P457&lt;&gt;"",ISNUMBER(P457),P457&gt;0,NOT(ISNA(P457))),VLOOKUP(P457,'ESO zone constants'!$A$3:$D$9999,4,FALSE),
IF(AND(K457&lt;&gt;"",K457&gt;0,NOT(ISERROR(K457))),VLOOKUP(K457,'ESO dumped WayshrineInfo'!$K$3:$N$9994,4,FALSE),"")))</f>
        <v>Western Skyrim</v>
      </c>
      <c r="S457" s="65" t="s">
        <v>1614</v>
      </c>
      <c r="T457" s="19" t="str">
        <f>IF(AND(S457&lt;&gt;"",NOT(ISERROR(S457))),S457,IF(Q457&lt;&gt;"",IF(NOT(ISERROR(VLOOKUP(Q457,'ESO Dungeon constants'!$D$3:$H$9999,5,FALSE))),VLOOKUP(Q457,'ESO Dungeon constants'!$D$3:$I$9999,6,FALSE),VLOOKUP(Q457,'ESO zone constants'!$H$3:$K$9987,4,FALSE)),""))</f>
        <v>DLC_GREYMOOR</v>
      </c>
      <c r="U457" s="3" t="str">
        <f>IF(T457&lt;&gt;"",VLOOKUP(T457,'LibSets constants'!$B$4:$C$1003,2,FALSE),"")</f>
        <v>Greymoor</v>
      </c>
      <c r="V457" s="33" t="s">
        <v>1562</v>
      </c>
      <c r="Y457" s="65"/>
      <c r="Z457" s="3">
        <f>IF(AND(G457&lt;&gt;"LIBSETS_SETTYPE_BATTLEGROUND",G457&lt;&gt;"LIBSETS_SETTYPE_SPECIAL"),
IF(AND(Y457&lt;&gt;"",ISNUMBER(Y457),NOT(ISNA(Y457))),Y457,
   IF(AND(L457&lt;&gt;"",ISNUMBER(L457),L457&gt;0,NOT(ISNA(L457))),VLOOKUP(L457,'ESO dumped WayshrineInfo'!$K$3:$L$9994,2,FALSE),"")
),"")</f>
        <v>280</v>
      </c>
      <c r="AA457" t="str">
        <f>IF(AND(Z457&lt;&gt;"",ISNUMBER(Z457),NOT(ISNA(Z457))),VLOOKUP(Z457,'ESO zone constants'!$A$3:$D$9999,4,FALSE),"")</f>
        <v>Bleakrock Isle</v>
      </c>
      <c r="AB457" s="33" t="s">
        <v>3340</v>
      </c>
      <c r="AC457" s="43" t="s">
        <v>3276</v>
      </c>
      <c r="AD457" s="43" t="s">
        <v>3275</v>
      </c>
      <c r="AE457" s="43"/>
      <c r="AF457" s="3">
        <f>IF(AND(G457&lt;&gt;"LIBSETS_SETTYPE_BATTLEGROUND",G457&lt;&gt;"LIBSETS_SETTYPE_SPECIAL"),
IF(AND(AE457&lt;&gt;"",ISNUMBER(AE457),NOT(ISNA(AE457))),AE457,
   IF(AND(M457&lt;&gt;"",ISNUMBER(M457),M457&gt;0,NOT(ISNA(M457))),VLOOKUP(M457,'ESO dumped WayshrineInfo'!$K$3:$L$9994,2,FALSE),"")
),"")</f>
        <v>103</v>
      </c>
      <c r="AG457" t="str">
        <f>IF(AND(AF457&lt;&gt;"",ISNUMBER(AF457),NOT(ISNA(AF457))),VLOOKUP(AF457,'ESO zone constants'!$A$3:$D$9999,4,FALSE),"")</f>
        <v>The Rift</v>
      </c>
      <c r="AH457" s="44" t="s">
        <v>1561</v>
      </c>
      <c r="AI457" s="43"/>
      <c r="AJ457" s="43"/>
      <c r="AK457" s="3">
        <f>IF(AND(G457&lt;&gt;"LIBSETS_SETTYPE_BATTLEGROUND",G457&lt;&gt;"LIBSETS_SETTYPE_SPECIAL"),IF(AL457&lt;&gt;"",VLOOKUP(AL457,'ESO zone constants'!$D$3:$H$4953,5,FALSE),""),"")</f>
        <v>449</v>
      </c>
      <c r="AL457" t="s">
        <v>48</v>
      </c>
      <c r="AM457" s="44" t="s">
        <v>1544</v>
      </c>
      <c r="AN457" s="43" t="s">
        <v>1551</v>
      </c>
      <c r="AO457" s="43" t="s">
        <v>1626</v>
      </c>
      <c r="AP457" s="3">
        <f>IF(AND(G457&lt;&gt;"LIBSETS_SETTYPE_BATTLEGROUND",G457&lt;&gt;"LIBSETS_SETTYPE_SPECIAL"),IF(AQ457&lt;&gt;"",VLOOKUP(AQ457,'ESO zone constants'!$D$3:$H$4953,5,FALSE),""),"")</f>
        <v>181</v>
      </c>
      <c r="AQ457" t="s">
        <v>125</v>
      </c>
      <c r="AR457" s="44" t="s">
        <v>1560</v>
      </c>
      <c r="AS457" s="43" t="s">
        <v>384</v>
      </c>
      <c r="AT457" s="43" t="s">
        <v>384</v>
      </c>
      <c r="AU457" s="3" t="str">
        <f>IF(AND(G457&lt;&gt;"LIBSETS_SETTYPE_BATTLEGROUND",G457&lt;&gt;"LIBSETS_SETTYPE_SPECIAL"),IF(AV457&lt;&gt;"",VLOOKUP(AV457,'ESO zone constants'!$D$3:$H$4953,5,FALSE),""),"")</f>
        <v/>
      </c>
      <c r="AW457" s="44"/>
      <c r="AX457" s="43"/>
      <c r="AY457" s="43"/>
      <c r="AZ457" s="83" t="s">
        <v>2667</v>
      </c>
      <c r="BA457" s="37" t="s">
        <v>3248</v>
      </c>
      <c r="BB457" s="37" t="s">
        <v>3248</v>
      </c>
      <c r="BC457" s="21" t="str">
        <f>IF(A457="???","--","")&amp;IF(F457&lt;&gt;"Not in the game (anymore)",IF(A457&lt;&gt;"",CONCATENATE("[",A457,"] = {wayshrines={")&amp;IF(K457&lt;&gt;"",CONCATENATE(K457,","),"")&amp;IF(L457&lt;&gt;"",CONCATENATE(L457,","),"")&amp;IF(M457&lt;&gt;"",CONCATENATE(M457,","),"")&amp;CONCATENATE("}")&amp;IF(VALUE(N457)&gt;0,CONCATENATE(", traitsNeeded=",N457),"")&amp;CONCATENATE(", dlcId=",IF(T457&lt;&gt;"",T457,"DLC_BASE_GAME")),""),"")</f>
        <v>[519] = {wayshrines={416,172,109,}, dlcId=DLC_GREYMOOR</v>
      </c>
      <c r="BD457" s="21" t="str">
        <f>IF(F457&lt;&gt;"Not in the game (anymore)",IF(A457&lt;&gt;"",IF(Q457&lt;&gt;"",CONCATENATE(", zoneIds={",Q457),"")&amp;IF(Z457&lt;&gt;"",CONCATENATE(",",Z457),"")&amp;IF(AF457&lt;&gt;"",CONCATENATE(",",AF457),"")&amp;IF(AK457&lt;&gt;"",CONCATENATE(",",AK457),"")&amp;IF(AP457&lt;&gt;"",CONCATENATE(",",AP457),"")&amp;IF(AU457&lt;&gt;"",CONCATENATE(",",AU457),"")&amp;IF(Q457&lt;&gt;"",CONCATENATE("}",""),"")&amp;IF(OR(I457="true",I457="false",I457&lt;&gt;""), CONCATENATE(", veteran=", I457), ""),""),"")</f>
        <v>, zoneIds={1160,280,103,449,181}, veteran=false</v>
      </c>
      <c r="BE457" s="21" t="str">
        <f>IF(A457&lt;&gt;"",IF(F457&lt;&gt;"Not in the game (anymore)",IF(A457&lt;&gt;"",", setType="&amp;G457,"")&amp;IF(J457="true",", multiTrialSet=true",""),"")
&amp; IF(AND(H457&lt;&gt;"",ISNUMBER(H457)),", undauntedChestId=" &amp; H457,""),"")</f>
        <v>, setType=LIBSETS_SETTYPE_MYTHIC</v>
      </c>
      <c r="BF457" s="21" t="str">
        <f>IF(A457&lt;&gt;"",IF(F457&lt;&gt;"Not in the game (anymore)",IF(AZ457&lt;&gt;"",", isProcSetAllowedInPvP="&amp; AZ457,"")
&amp; IF(F457&lt;&gt;"Not in the game (anymore)",
  IF(V457&lt;&gt;"",", dropMechanic={"&amp;V457&amp;IF(AB457&lt;&gt;"",","&amp;AB457,"")&amp;IF(AH457&lt;&gt;"",","&amp;AH457,"")&amp;IF(AM457&lt;&gt;"",","&amp;AM457,"")&amp;IF(AR457&lt;&gt;"",","&amp;AR457,"")&amp;IF(AW457&lt;&gt;"",","&amp;AW457,"")&amp;"}"
     &amp;IF(OR(W457&lt;&gt;"",AC457&lt;&gt;"",AI457&lt;&gt;"",AN457&lt;&gt;"",AS457&lt;&gt;"",AX457&lt;&gt;"",X457&lt;&gt;"",AD457&lt;&gt;"",AJ457&lt;&gt;"",AO457&lt;&gt;"",AT457&lt;&gt;"",AY457&lt;&gt;""),", dropMechanicDropLocationNames={"
        &amp; IF(OR(W457&lt;&gt;"",AC457&lt;&gt;"",AI457&lt;&gt;"",AN457&lt;&gt;"",AS457&lt;&gt;"",AX457&lt;&gt;""),"['en']={"&amp;IF(W457&lt;&gt;"","'"&amp;W457&amp;"',","'',")&amp;IF(AC457&lt;&gt;"","'"&amp;AC457&amp;"',","'',")&amp;IF(AI457&lt;&gt;"","'"&amp;AI457&amp;"',","'',")&amp;IF(AN457&lt;&gt;"","'"&amp;AN457&amp;"',","'',")&amp;IF(AS457&lt;&gt;"","'"&amp;AS457&amp;"',","'',")&amp;IF(AX457&lt;&gt;"","'"&amp;AX457&amp;"',","'',")&amp;"},","")
        &amp; IF(OR(X457&lt;&gt;"",AD457&lt;&gt;"",AJ457&lt;&gt;"",AO457&lt;&gt;"",AT457&lt;&gt;"",AY457&lt;&gt;""),"['de']={"&amp;IF(X457&lt;&gt;"","'"&amp;X457&amp;"',","'',")&amp;IF(AD457&lt;&gt;"","'"&amp;AD457&amp;"',","'',")&amp;IF(AJ457&lt;&gt;"","'"&amp;AJ457&amp;"',","'',")&amp;IF(AO457&lt;&gt;"","'"&amp;AO457&amp;"',","'',")&amp;IF(AT457&lt;&gt;"","'"&amp;AT457&amp;"',","'',")&amp;IF(AY457&lt;&gt;"","'"&amp;AY457&amp;"',","'',")&amp;"},","")
     &amp; "}",""),"")),""),"")</f>
        <v>, dropMechanic={LIBSETS_DROP_MECHANIC_OVERLAND_BOSS_PUBLIC_DUNGEON,LIBSETS_DROP_MECHANIC_MOB_TYPE,LIBSETS_DROP_MECHANIC_OVERLAND_WORLDBOSS,LIBSETS_DROP_MECHANIC_MONSTER_NAME,LIBSETS_DROP_MECHANIC_OVERLAND_BOSS_DELVE}, dropMechanicDropLocationNames={['en']={'','All mobs','','Drodda of Icereach','Underpall Cave','',},['de']={'','Alle Gegner','','Drodda von Eiskap','Underpall Cave','',},}</v>
      </c>
      <c r="BG457" s="21" t="str">
        <f>IF(A457&lt;&gt;"",IF(F457&lt;&gt;"Not in the game (anymore)",
IF(OR(BA457&lt;&gt;"",BB457&lt;&gt;""),", addTooltip={" &amp; IF(BA457&lt;&gt;"","['en']='"&amp; BA457 &amp; "',","")  &amp; IF(AND(BA457&lt;&gt;"",BA457&lt;&gt;BB457), IF(BB457&lt;&gt;"","['de']='"&amp; BB457 &amp; "',",""),"") &amp; "},","")
&amp; "},"
&amp; IF(C457&lt;&gt;"",CONCATENATE(" --",C457," / ",B457,"   [",IF(R457&lt;&gt;"",R457,""),IF(AA457&lt;&gt;"",", "&amp;AA457,""),IF(AG457&lt;&gt;"",", "&amp;AG457,""),IF(AL457&lt;&gt;"",", "&amp;AL457,""),IF(AQ457&lt;&gt;"",", "&amp;AQ457,""),IF(AV457&lt;&gt;"",", "&amp;AV457,""),"]")),""),"")</f>
        <v>, addTooltip={['en']='https://en.uesp.net/wiki/Online:Snow_Treaders',},}, --Snow Treaders / Schneetreter   [Western Skyrim, Bleakrock Isle, The Rift, Direfrost Keep, Cyrodiil]</v>
      </c>
    </row>
    <row r="458" spans="1:59" x14ac:dyDescent="0.25">
      <c r="A458" s="5">
        <v>520</v>
      </c>
      <c r="B458" t="s">
        <v>1772</v>
      </c>
      <c r="C458" t="s">
        <v>2660</v>
      </c>
      <c r="D458" s="3">
        <f>A458</f>
        <v>520</v>
      </c>
      <c r="G458" s="8" t="s">
        <v>1687</v>
      </c>
      <c r="I458" t="s">
        <v>91</v>
      </c>
      <c r="J458" t="s">
        <v>91</v>
      </c>
      <c r="K458">
        <v>241</v>
      </c>
      <c r="L458">
        <v>144</v>
      </c>
      <c r="M458">
        <v>17</v>
      </c>
      <c r="Q458" s="3">
        <f>IF(AND(G458&lt;&gt;"LIBSETS_SETTYPE_BATTLEGROUND",G458&lt;&gt;"LIBSETS_SETTYPE_SPECIAL"), IF(R458&lt;&gt;"",VLOOKUP(R458,'ESO zone constants'!$D$3:$H$10001,5,FALSE),""),"")</f>
        <v>684</v>
      </c>
      <c r="R458" t="str">
        <f>IF(AND(O458&lt;&gt;"",NOT(ISERROR(O458))),O458,
IF(AND(P458&lt;&gt;"",ISNUMBER(P458),P458&gt;0,NOT(ISNA(P458))),VLOOKUP(P458,'ESO zone constants'!$A$3:$D$9999,4,FALSE),
IF(AND(K458&lt;&gt;"",K458&gt;0,NOT(ISERROR(K458))),VLOOKUP(K458,'ESO dumped WayshrineInfo'!$K$3:$N$9994,4,FALSE),"")))</f>
        <v>Wrothgar</v>
      </c>
      <c r="S458" s="65" t="s">
        <v>1614</v>
      </c>
      <c r="T458" s="19" t="str">
        <f>IF(AND(S458&lt;&gt;"",NOT(ISERROR(S458))),S458,IF(Q458&lt;&gt;"",IF(NOT(ISERROR(VLOOKUP(Q458,'ESO Dungeon constants'!$D$3:$H$9999,5,FALSE))),VLOOKUP(Q458,'ESO Dungeon constants'!$D$3:$I$9999,6,FALSE),VLOOKUP(Q458,'ESO zone constants'!$H$3:$K$9987,4,FALSE)),""))</f>
        <v>DLC_GREYMOOR</v>
      </c>
      <c r="U458" s="3" t="str">
        <f>IF(T458&lt;&gt;"",VLOOKUP(T458,'LibSets constants'!$B$4:$C$1003,2,FALSE),"")</f>
        <v>Greymoor</v>
      </c>
      <c r="V458" s="33" t="s">
        <v>1562</v>
      </c>
      <c r="Y458" s="65"/>
      <c r="Z458" s="3">
        <f>IF(AND(G458&lt;&gt;"LIBSETS_SETTYPE_BATTLEGROUND",G458&lt;&gt;"LIBSETS_SETTYPE_SPECIAL"),
IF(AND(Y458&lt;&gt;"",ISNUMBER(Y458),NOT(ISNA(Y458))),Y458,
   IF(AND(L458&lt;&gt;"",ISNUMBER(L458),L458&gt;0,NOT(ISNA(L458))),VLOOKUP(L458,'ESO dumped WayshrineInfo'!$K$3:$L$9994,2,FALSE),"")
),"")</f>
        <v>382</v>
      </c>
      <c r="AA458" t="str">
        <f>IF(AND(Z458&lt;&gt;"",ISNUMBER(Z458),NOT(ISNA(Z458))),VLOOKUP(Z458,'ESO zone constants'!$A$3:$D$9999,4,FALSE),"")</f>
        <v>Reaper's March</v>
      </c>
      <c r="AB458" s="33" t="s">
        <v>1561</v>
      </c>
      <c r="AC458" s="43"/>
      <c r="AD458" s="43"/>
      <c r="AE458" s="43"/>
      <c r="AF458" s="3">
        <f>IF(AND(G458&lt;&gt;"LIBSETS_SETTYPE_BATTLEGROUND",G458&lt;&gt;"LIBSETS_SETTYPE_SPECIAL"),
IF(AND(AE458&lt;&gt;"",ISNUMBER(AE458),NOT(ISNA(AE458))),AE458,
   IF(AND(M458&lt;&gt;"",ISNUMBER(M458),M458&gt;0,NOT(ISNA(M458))),VLOOKUP(M458,'ESO dumped WayshrineInfo'!$K$3:$L$9994,2,FALSE),"")
),"")</f>
        <v>19</v>
      </c>
      <c r="AG458" t="str">
        <f>IF(AND(AF458&lt;&gt;"",ISNUMBER(AF458),NOT(ISNA(AF458))),VLOOKUP(AF458,'ESO zone constants'!$A$3:$D$9999,4,FALSE),"")</f>
        <v>Stormhaven</v>
      </c>
      <c r="AH458" s="44" t="s">
        <v>1562</v>
      </c>
      <c r="AI458" s="43"/>
      <c r="AJ458" s="43"/>
      <c r="AK458" s="3">
        <f>IF(AND(G458&lt;&gt;"LIBSETS_SETTYPE_BATTLEGROUND",G458&lt;&gt;"LIBSETS_SETTYPE_SPECIAL"),IF(AL458&lt;&gt;"",VLOOKUP(AL458,'ESO zone constants'!$D$3:$H$4953,5,FALSE),""),"")</f>
        <v>584</v>
      </c>
      <c r="AL458" t="s">
        <v>39</v>
      </c>
      <c r="AM458" s="3" t="s">
        <v>3340</v>
      </c>
      <c r="AN458" s="43" t="s">
        <v>3268</v>
      </c>
      <c r="AO458" s="43" t="s">
        <v>3269</v>
      </c>
      <c r="AP458" s="3">
        <f>IF(AND(G458&lt;&gt;"LIBSETS_SETTYPE_BATTLEGROUND",G458&lt;&gt;"LIBSETS_SETTYPE_SPECIAL"),IF(AQ458&lt;&gt;"",VLOOKUP(AQ458,'ESO zone constants'!$D$3:$H$4953,5,FALSE),""),"")</f>
        <v>535</v>
      </c>
      <c r="AQ458" t="s">
        <v>386</v>
      </c>
      <c r="AR458" s="44" t="s">
        <v>3340</v>
      </c>
      <c r="AS458" s="43" t="s">
        <v>3298</v>
      </c>
      <c r="AT458" s="43" t="s">
        <v>3275</v>
      </c>
      <c r="AU458" s="3" t="str">
        <f>IF(AND(G458&lt;&gt;"LIBSETS_SETTYPE_BATTLEGROUND",G458&lt;&gt;"LIBSETS_SETTYPE_SPECIAL"),IF(AV458&lt;&gt;"",VLOOKUP(AV458,'ESO zone constants'!$D$3:$H$4953,5,FALSE),""),"")</f>
        <v/>
      </c>
      <c r="AW458" s="44"/>
      <c r="AX458" s="43"/>
      <c r="AY458" s="43"/>
      <c r="AZ458" s="83" t="s">
        <v>2667</v>
      </c>
      <c r="BA458" s="37" t="s">
        <v>3242</v>
      </c>
      <c r="BB458" s="37" t="s">
        <v>3242</v>
      </c>
      <c r="BC458" s="21" t="str">
        <f>IF(A458="???","--","")&amp;IF(F458&lt;&gt;"Not in the game (anymore)",IF(A458&lt;&gt;"",CONCATENATE("[",A458,"] = {wayshrines={")&amp;IF(K458&lt;&gt;"",CONCATENATE(K458,","),"")&amp;IF(L458&lt;&gt;"",CONCATENATE(L458,","),"")&amp;IF(M458&lt;&gt;"",CONCATENATE(M458,","),"")&amp;CONCATENATE("}")&amp;IF(VALUE(N458)&gt;0,CONCATENATE(", traitsNeeded=",N458),"")&amp;CONCATENATE(", dlcId=",IF(T458&lt;&gt;"",T458,"DLC_BASE_GAME")),""),"")</f>
        <v>[520] = {wayshrines={241,144,17,}, dlcId=DLC_GREYMOOR</v>
      </c>
      <c r="BD458" s="21" t="str">
        <f>IF(F458&lt;&gt;"Not in the game (anymore)",IF(A458&lt;&gt;"",IF(Q458&lt;&gt;"",CONCATENATE(", zoneIds={",Q458),"")&amp;IF(Z458&lt;&gt;"",CONCATENATE(",",Z458),"")&amp;IF(AF458&lt;&gt;"",CONCATENATE(",",AF458),"")&amp;IF(AK458&lt;&gt;"",CONCATENATE(",",AK458),"")&amp;IF(AP458&lt;&gt;"",CONCATENATE(",",AP458),"")&amp;IF(AU458&lt;&gt;"",CONCATENATE(",",AU458),"")&amp;IF(Q458&lt;&gt;"",CONCATENATE("}",""),"")&amp;IF(OR(I458="true",I458="false",I458&lt;&gt;""), CONCATENATE(", veteran=", I458), ""),""),"")</f>
        <v>, zoneIds={684,382,19,584,535}, veteran=false</v>
      </c>
      <c r="BE458" s="21" t="str">
        <f>IF(A458&lt;&gt;"",IF(F458&lt;&gt;"Not in the game (anymore)",IF(A458&lt;&gt;"",", setType="&amp;G458,"")&amp;IF(J458="true",", multiTrialSet=true",""),"")
&amp; IF(AND(H458&lt;&gt;"",ISNUMBER(H458)),", undauntedChestId=" &amp; H458,""),"")</f>
        <v>, setType=LIBSETS_SETTYPE_MYTHIC</v>
      </c>
      <c r="BF458" s="21" t="str">
        <f>IF(A458&lt;&gt;"",IF(F458&lt;&gt;"Not in the game (anymore)",IF(AZ458&lt;&gt;"",", isProcSetAllowedInPvP="&amp; AZ458,"")
&amp; IF(F458&lt;&gt;"Not in the game (anymore)",
  IF(V458&lt;&gt;"",", dropMechanic={"&amp;V458&amp;IF(AB458&lt;&gt;"",","&amp;AB458,"")&amp;IF(AH458&lt;&gt;"",","&amp;AH458,"")&amp;IF(AM458&lt;&gt;"",","&amp;AM458,"")&amp;IF(AR458&lt;&gt;"",","&amp;AR458,"")&amp;IF(AW458&lt;&gt;"",","&amp;AW458,"")&amp;"}"
     &amp;IF(OR(W458&lt;&gt;"",AC458&lt;&gt;"",AI458&lt;&gt;"",AN458&lt;&gt;"",AS458&lt;&gt;"",AX458&lt;&gt;"",X458&lt;&gt;"",AD458&lt;&gt;"",AJ458&lt;&gt;"",AO458&lt;&gt;"",AT458&lt;&gt;"",AY458&lt;&gt;""),", dropMechanicDropLocationNames={"
        &amp; IF(OR(W458&lt;&gt;"",AC458&lt;&gt;"",AI458&lt;&gt;"",AN458&lt;&gt;"",AS458&lt;&gt;"",AX458&lt;&gt;""),"['en']={"&amp;IF(W458&lt;&gt;"","'"&amp;W458&amp;"',","'',")&amp;IF(AC458&lt;&gt;"","'"&amp;AC458&amp;"',","'',")&amp;IF(AI458&lt;&gt;"","'"&amp;AI458&amp;"',","'',")&amp;IF(AN458&lt;&gt;"","'"&amp;AN458&amp;"',","'',")&amp;IF(AS458&lt;&gt;"","'"&amp;AS458&amp;"',","'',")&amp;IF(AX458&lt;&gt;"","'"&amp;AX458&amp;"',","'',")&amp;"},","")
        &amp; IF(OR(X458&lt;&gt;"",AD458&lt;&gt;"",AJ458&lt;&gt;"",AO458&lt;&gt;"",AT458&lt;&gt;"",AY458&lt;&gt;""),"['de']={"&amp;IF(X458&lt;&gt;"","'"&amp;X458&amp;"',","'',")&amp;IF(AD458&lt;&gt;"","'"&amp;AD458&amp;"',","'',")&amp;IF(AJ458&lt;&gt;"","'"&amp;AJ458&amp;"',","'',")&amp;IF(AO458&lt;&gt;"","'"&amp;AO458&amp;"',","'',")&amp;IF(AT458&lt;&gt;"","'"&amp;AT458&amp;"',","'',")&amp;IF(AY458&lt;&gt;"","'"&amp;AY458&amp;"',","'',")&amp;"},","")
     &amp; "}",""),"")),""),"")</f>
        <v>, dropMechanic={LIBSETS_DROP_MECHANIC_OVERLAND_BOSS_PUBLIC_DUNGEON,LIBSETS_DROP_MECHANIC_OVERLAND_WORLDBOSS,LIBSETS_DROP_MECHANIC_OVERLAND_BOSS_PUBLIC_DUNGEON,LIBSETS_DROP_MECHANIC_MOB_TYPE,LIBSETS_DROP_MECHANIC_MOB_TYPE}, dropMechanicDropLocationNames={['en']={'','','','Patrolling horrors in the districts','Any mob','',},['de']={'','','','Patroullierende Bosse in den Bezirken','Alle Gegner','',},}</v>
      </c>
      <c r="BG458" s="21" t="str">
        <f>IF(A458&lt;&gt;"",IF(F458&lt;&gt;"Not in the game (anymore)",
IF(OR(BA458&lt;&gt;"",BB458&lt;&gt;""),", addTooltip={" &amp; IF(BA458&lt;&gt;"","['en']='"&amp; BA458 &amp; "',","")  &amp; IF(AND(BA458&lt;&gt;"",BA458&lt;&gt;BB458), IF(BB458&lt;&gt;"","['de']='"&amp; BB458 &amp; "',",""),"") &amp; "},","")
&amp; "},"
&amp; IF(C458&lt;&gt;"",CONCATENATE(" --",C458," / ",B458,"   [",IF(R458&lt;&gt;"",R458,""),IF(AA458&lt;&gt;"",", "&amp;AA458,""),IF(AG458&lt;&gt;"",", "&amp;AG458,""),IF(AL458&lt;&gt;"",", "&amp;AL458,""),IF(AQ458&lt;&gt;"",", "&amp;AQ458,""),IF(AV458&lt;&gt;"",", "&amp;AV458,""),"]")),""),"")</f>
        <v>, addTooltip={['en']='https://en.uesp.net/wiki/Online:Malacath%27s_Band_of_Brutality',},}, --Malacath\'s Band of Brutality / Malacaths Band der Brutalität   [Wrothgar, Reaper's March, Stormhaven, Imperial City, Betnikh]</v>
      </c>
    </row>
    <row r="459" spans="1:59" x14ac:dyDescent="0.25">
      <c r="A459" s="5">
        <v>521</v>
      </c>
      <c r="B459" t="s">
        <v>1773</v>
      </c>
      <c r="C459" t="s">
        <v>2661</v>
      </c>
      <c r="D459" s="3">
        <f>A459</f>
        <v>521</v>
      </c>
      <c r="E459" s="42"/>
      <c r="G459" s="8" t="s">
        <v>1687</v>
      </c>
      <c r="I459" t="s">
        <v>91</v>
      </c>
      <c r="J459" t="s">
        <v>91</v>
      </c>
      <c r="K459">
        <v>48</v>
      </c>
      <c r="L459">
        <v>133</v>
      </c>
      <c r="M459">
        <v>190</v>
      </c>
      <c r="Q459" s="3">
        <f>IF(AND(G459&lt;&gt;"LIBSETS_SETTYPE_BATTLEGROUND",G459&lt;&gt;"LIBSETS_SETTYPE_SPECIAL"), IF(R459&lt;&gt;"",VLOOKUP(R459,'ESO zone constants'!$D$3:$H$10001,5,FALSE),""),"")</f>
        <v>117</v>
      </c>
      <c r="R459" t="str">
        <f>IF(AND(O459&lt;&gt;"",NOT(ISERROR(O459))),O459,
IF(AND(P459&lt;&gt;"",ISNUMBER(P459),P459&gt;0,NOT(ISNA(P459))),VLOOKUP(P459,'ESO zone constants'!$A$3:$D$9999,4,FALSE),
IF(AND(K459&lt;&gt;"",K459&gt;0,NOT(ISERROR(K459))),VLOOKUP(K459,'ESO dumped WayshrineInfo'!$K$3:$N$9994,4,FALSE),"")))</f>
        <v>Shadowfen</v>
      </c>
      <c r="S459" s="65" t="s">
        <v>1614</v>
      </c>
      <c r="T459" s="19" t="str">
        <f>IF(AND(S459&lt;&gt;"",NOT(ISERROR(S459))),S459,IF(Q459&lt;&gt;"",IF(NOT(ISERROR(VLOOKUP(Q459,'ESO Dungeon constants'!$D$3:$H$9999,5,FALSE))),VLOOKUP(Q459,'ESO Dungeon constants'!$D$3:$I$9999,6,FALSE),VLOOKUP(Q459,'ESO zone constants'!$H$3:$K$9987,4,FALSE)),""))</f>
        <v>DLC_GREYMOOR</v>
      </c>
      <c r="U459" s="3" t="str">
        <f>IF(T459&lt;&gt;"",VLOOKUP(T459,'LibSets constants'!$B$4:$C$1003,2,FALSE),"")</f>
        <v>Greymoor</v>
      </c>
      <c r="V459" s="33" t="s">
        <v>1562</v>
      </c>
      <c r="Y459" s="65"/>
      <c r="Z459" s="3">
        <f>IF(AND(G459&lt;&gt;"LIBSETS_SETTYPE_BATTLEGROUND",G459&lt;&gt;"LIBSETS_SETTYPE_SPECIAL"),
IF(AND(Y459&lt;&gt;"",ISNUMBER(Y459),NOT(ISNA(Y459))),Y459,
   IF(AND(L459&lt;&gt;"",ISNUMBER(L459),L459&gt;0,NOT(ISNA(L459))),VLOOKUP(L459,'ESO dumped WayshrineInfo'!$K$3:$L$9994,2,FALSE),"")
),"")</f>
        <v>347</v>
      </c>
      <c r="AA459" t="str">
        <f>IF(AND(Z459&lt;&gt;"",ISNUMBER(Z459),NOT(ISNA(Z459))),VLOOKUP(Z459,'ESO zone constants'!$A$3:$D$9999,4,FALSE),"")</f>
        <v>Coldharbour</v>
      </c>
      <c r="AB459" s="33" t="s">
        <v>1562</v>
      </c>
      <c r="AC459" s="43"/>
      <c r="AD459" s="43"/>
      <c r="AE459" s="43"/>
      <c r="AF459" s="3">
        <f>IF(AND(G459&lt;&gt;"LIBSETS_SETTYPE_BATTLEGROUND",G459&lt;&gt;"LIBSETS_SETTYPE_SPECIAL"),
IF(AND(AE459&lt;&gt;"",ISNUMBER(AE459),NOT(ISNA(AE459))),AE459,
   IF(AND(M459&lt;&gt;"",ISNUMBER(M459),M459&gt;0,NOT(ISNA(M459))),VLOOKUP(M459,'ESO dumped WayshrineInfo'!$K$3:$L$9994,2,FALSE),"")
),"")</f>
        <v>20</v>
      </c>
      <c r="AG459" t="str">
        <f>IF(AND(AF459&lt;&gt;"",ISNUMBER(AF459),NOT(ISNA(AF459))),VLOOKUP(AF459,'ESO zone constants'!$A$3:$D$9999,4,FALSE),"")</f>
        <v>Rivenspire</v>
      </c>
      <c r="AH459" s="44" t="s">
        <v>1544</v>
      </c>
      <c r="AI459" s="43" t="s">
        <v>3273</v>
      </c>
      <c r="AJ459" s="43" t="s">
        <v>3273</v>
      </c>
      <c r="AK459" s="3">
        <f>IF(AND(G459&lt;&gt;"LIBSETS_SETTYPE_BATTLEGROUND",G459&lt;&gt;"LIBSETS_SETTYPE_SPECIAL"),IF(AL459&lt;&gt;"",VLOOKUP(AL459,'ESO zone constants'!$D$3:$H$4953,5,FALSE),""),"")</f>
        <v>144</v>
      </c>
      <c r="AL459" t="s">
        <v>66</v>
      </c>
      <c r="AM459" s="44" t="s">
        <v>1544</v>
      </c>
      <c r="AN459" s="43" t="s">
        <v>1547</v>
      </c>
      <c r="AO459" s="43" t="s">
        <v>3270</v>
      </c>
      <c r="AP459" s="3">
        <f>IF(AND(G459&lt;&gt;"LIBSETS_SETTYPE_BATTLEGROUND",G459&lt;&gt;"LIBSETS_SETTYPE_SPECIAL"),IF(AQ459&lt;&gt;"",VLOOKUP(AQ459,'ESO zone constants'!$D$3:$H$4953,5,FALSE),""),"")</f>
        <v>643</v>
      </c>
      <c r="AQ459" t="s">
        <v>448</v>
      </c>
      <c r="AR459" s="44" t="s">
        <v>3340</v>
      </c>
      <c r="AS459" s="43" t="s">
        <v>3271</v>
      </c>
      <c r="AT459" s="43" t="s">
        <v>3272</v>
      </c>
      <c r="AU459" s="3" t="str">
        <f>IF(AND(G459&lt;&gt;"LIBSETS_SETTYPE_BATTLEGROUND",G459&lt;&gt;"LIBSETS_SETTYPE_SPECIAL"),IF(AV459&lt;&gt;"",VLOOKUP(AV459,'ESO zone constants'!$D$3:$H$4953,5,FALSE),""),"")</f>
        <v/>
      </c>
      <c r="AW459" s="44"/>
      <c r="AX459" s="43"/>
      <c r="AY459" s="43"/>
      <c r="AZ459" s="83" t="s">
        <v>2667</v>
      </c>
      <c r="BA459" s="37" t="s">
        <v>3238</v>
      </c>
      <c r="BB459" s="37" t="s">
        <v>3238</v>
      </c>
      <c r="BC459" s="21" t="str">
        <f>IF(A459="???","--","")&amp;IF(F459&lt;&gt;"Not in the game (anymore)",IF(A459&lt;&gt;"",CONCATENATE("[",A459,"] = {wayshrines={")&amp;IF(K459&lt;&gt;"",CONCATENATE(K459,","),"")&amp;IF(L459&lt;&gt;"",CONCATENATE(L459,","),"")&amp;IF(M459&lt;&gt;"",CONCATENATE(M459,","),"")&amp;CONCATENATE("}")&amp;IF(VALUE(N459)&gt;0,CONCATENATE(", traitsNeeded=",N459),"")&amp;CONCATENATE(", dlcId=",IF(T459&lt;&gt;"",T459,"DLC_BASE_GAME")),""),"")</f>
        <v>[521] = {wayshrines={48,133,190,}, dlcId=DLC_GREYMOOR</v>
      </c>
      <c r="BD459" s="21" t="str">
        <f>IF(F459&lt;&gt;"Not in the game (anymore)",IF(A459&lt;&gt;"",IF(Q459&lt;&gt;"",CONCATENATE(", zoneIds={",Q459),"")&amp;IF(Z459&lt;&gt;"",CONCATENATE(",",Z459),"")&amp;IF(AF459&lt;&gt;"",CONCATENATE(",",AF459),"")&amp;IF(AK459&lt;&gt;"",CONCATENATE(",",AK459),"")&amp;IF(AP459&lt;&gt;"",CONCATENATE(",",AP459),"")&amp;IF(AU459&lt;&gt;"",CONCATENATE(",",AU459),"")&amp;IF(Q459&lt;&gt;"",CONCATENATE("}",""),"")&amp;IF(OR(I459="true",I459="false",I459&lt;&gt;""), CONCATENATE(", veteran=", I459), ""),""),"")</f>
        <v>, zoneIds={117,347,20,144,643}, veteran=false</v>
      </c>
      <c r="BE459" s="21" t="str">
        <f>IF(A459&lt;&gt;"",IF(F459&lt;&gt;"Not in the game (anymore)",IF(A459&lt;&gt;"",", setType="&amp;G459,"")&amp;IF(J459="true",", multiTrialSet=true",""),"")
&amp; IF(AND(H459&lt;&gt;"",ISNUMBER(H459)),", undauntedChestId=" &amp; H459,""),"")</f>
        <v>, setType=LIBSETS_SETTYPE_MYTHIC</v>
      </c>
      <c r="BF459" s="21" t="str">
        <f>IF(A459&lt;&gt;"",IF(F459&lt;&gt;"Not in the game (anymore)",IF(AZ459&lt;&gt;"",", isProcSetAllowedInPvP="&amp; AZ459,"")
&amp; IF(F459&lt;&gt;"Not in the game (anymore)",
  IF(V459&lt;&gt;"",", dropMechanic={"&amp;V459&amp;IF(AB459&lt;&gt;"",","&amp;AB459,"")&amp;IF(AH459&lt;&gt;"",","&amp;AH459,"")&amp;IF(AM459&lt;&gt;"",","&amp;AM459,"")&amp;IF(AR459&lt;&gt;"",","&amp;AR459,"")&amp;IF(AW459&lt;&gt;"",","&amp;AW459,"")&amp;"}"
     &amp;IF(OR(W459&lt;&gt;"",AC459&lt;&gt;"",AI459&lt;&gt;"",AN459&lt;&gt;"",AS459&lt;&gt;"",AX459&lt;&gt;"",X459&lt;&gt;"",AD459&lt;&gt;"",AJ459&lt;&gt;"",AO459&lt;&gt;"",AT459&lt;&gt;"",AY459&lt;&gt;""),", dropMechanicDropLocationNames={"
        &amp; IF(OR(W459&lt;&gt;"",AC459&lt;&gt;"",AI459&lt;&gt;"",AN459&lt;&gt;"",AS459&lt;&gt;"",AX459&lt;&gt;""),"['en']={"&amp;IF(W459&lt;&gt;"","'"&amp;W459&amp;"',","'',")&amp;IF(AC459&lt;&gt;"","'"&amp;AC459&amp;"',","'',")&amp;IF(AI459&lt;&gt;"","'"&amp;AI459&amp;"',","'',")&amp;IF(AN459&lt;&gt;"","'"&amp;AN459&amp;"',","'',")&amp;IF(AS459&lt;&gt;"","'"&amp;AS459&amp;"',","'',")&amp;IF(AX459&lt;&gt;"","'"&amp;AX459&amp;"',","'',")&amp;"},","")
        &amp; IF(OR(X459&lt;&gt;"",AD459&lt;&gt;"",AJ459&lt;&gt;"",AO459&lt;&gt;"",AT459&lt;&gt;"",AY459&lt;&gt;""),"['de']={"&amp;IF(X459&lt;&gt;"","'"&amp;X459&amp;"',","'',")&amp;IF(AD459&lt;&gt;"","'"&amp;AD459&amp;"',","'',")&amp;IF(AJ459&lt;&gt;"","'"&amp;AJ459&amp;"',","'',")&amp;IF(AO459&lt;&gt;"","'"&amp;AO459&amp;"',","'',")&amp;IF(AT459&lt;&gt;"","'"&amp;AT459&amp;"',","'',")&amp;IF(AY459&lt;&gt;"","'"&amp;AY459&amp;"',","'',")&amp;"},","")
     &amp; "}",""),"")),""),"")</f>
        <v>, dropMechanic={LIBSETS_DROP_MECHANIC_OVERLAND_BOSS_PUBLIC_DUNGEON,LIBSETS_DROP_MECHANIC_OVERLAND_BOSS_PUBLIC_DUNGEON,LIBSETS_DROP_MECHANIC_MONSTER_NAME,LIBSETS_DROP_MECHANIC_MONSTER_NAME,LIBSETS_DROP_MECHANIC_MOB_TYPE}, dropMechanicDropLocationNames={['en']={'','','Illambris-Athor','The Whisperer','Wandering bosses','',},['de']={'','','Illambris-Athor','Der Flüsterer','Herumwandernde Bosse','',},}</v>
      </c>
      <c r="BG459" s="21" t="str">
        <f>IF(A459&lt;&gt;"",IF(F459&lt;&gt;"Not in the game (anymore)",
IF(OR(BA459&lt;&gt;"",BB459&lt;&gt;""),", addTooltip={" &amp; IF(BA459&lt;&gt;"","['en']='"&amp; BA459 &amp; "',","")  &amp; IF(AND(BA459&lt;&gt;"",BA459&lt;&gt;BB459), IF(BB459&lt;&gt;"","['de']='"&amp; BB459 &amp; "',",""),"") &amp; "},","")
&amp; "},"
&amp; IF(C459&lt;&gt;"",CONCATENATE(" --",C459," / ",B459,"   [",IF(R459&lt;&gt;"",R459,""),IF(AA459&lt;&gt;"",", "&amp;AA459,""),IF(AG459&lt;&gt;"",", "&amp;AG459,""),IF(AL459&lt;&gt;"",", "&amp;AL459,""),IF(AQ459&lt;&gt;"",", "&amp;AQ459,""),IF(AV459&lt;&gt;"",", "&amp;AV459,""),"]")),""),"")</f>
        <v>, addTooltip={['en']='https://en.uesp.net/wiki/Online:Bloodlord%27s_Embrace',},}, --Bloodlord\'s Embrace / Umarmung des Blutfürsten   [Shadowfen, Coldharbour, Rivenspire, Spindleclutch I, Imperial Sewers]</v>
      </c>
    </row>
    <row r="460" spans="1:59" x14ac:dyDescent="0.25">
      <c r="A460" s="5">
        <v>522</v>
      </c>
      <c r="B460" t="s">
        <v>1774</v>
      </c>
      <c r="C460" t="s">
        <v>1775</v>
      </c>
      <c r="D460" s="3">
        <f>A460</f>
        <v>522</v>
      </c>
      <c r="E460" s="42"/>
      <c r="G460" s="8" t="s">
        <v>1472</v>
      </c>
      <c r="I460" t="s">
        <v>92</v>
      </c>
      <c r="J460" t="s">
        <v>91</v>
      </c>
      <c r="K460">
        <v>249</v>
      </c>
      <c r="L460">
        <v>249</v>
      </c>
      <c r="M460">
        <v>249</v>
      </c>
      <c r="O460" s="65" t="s">
        <v>451</v>
      </c>
      <c r="Q460" s="3">
        <f>IF(AND(G460&lt;&gt;"LIBSETS_SETTYPE_BATTLEGROUND",G460&lt;&gt;"LIBSETS_SETTYPE_SPECIAL"), IF(R460&lt;&gt;"",VLOOKUP(R460,'ESO zone constants'!$D$3:$H$10001,5,FALSE),""),"")</f>
        <v>677</v>
      </c>
      <c r="R460" t="str">
        <f>IF(AND(O460&lt;&gt;"",NOT(ISERROR(O460))),O460,
IF(AND(P460&lt;&gt;"",ISNUMBER(P460),P460&gt;0,NOT(ISNA(P460))),VLOOKUP(P460,'ESO zone constants'!$A$3:$D$9999,4,FALSE),
IF(AND(K460&lt;&gt;"",K460&gt;0,NOT(ISERROR(K460))),VLOOKUP(K460,'ESO dumped WayshrineInfo'!$K$3:$N$9994,4,FALSE),"")))</f>
        <v>Maelstrom Arena</v>
      </c>
      <c r="T460" s="19" t="str">
        <f>IF(AND(S460&lt;&gt;"",NOT(ISERROR(S460))),S460,IF(Q460&lt;&gt;"",IF(NOT(ISERROR(VLOOKUP(Q460,'ESO Dungeon constants'!$D$3:$H$9999,5,FALSE))),VLOOKUP(Q460,'ESO Dungeon constants'!$D$3:$I$9999,6,FALSE),VLOOKUP(Q460,'ESO zone constants'!$H$3:$K$9987,4,FALSE)),""))</f>
        <v>DLC_ORSINIUM</v>
      </c>
      <c r="U460" s="3" t="str">
        <f>IF(T460&lt;&gt;"",VLOOKUP(T460,'LibSets constants'!$B$4:$C$1003,2,FALSE),"")</f>
        <v>Orsinium</v>
      </c>
      <c r="V460" s="33" t="s">
        <v>1556</v>
      </c>
      <c r="Y460" s="65"/>
      <c r="Z460" s="3">
        <f>IF(AND(G460&lt;&gt;"LIBSETS_SETTYPE_BATTLEGROUND",G460&lt;&gt;"LIBSETS_SETTYPE_SPECIAL"),
IF(AND(Y460&lt;&gt;"",ISNUMBER(Y460),NOT(ISNA(Y460))),Y460,
   IF(AND(L460&lt;&gt;"",ISNUMBER(L460),L460&gt;0,NOT(ISNA(L460))),VLOOKUP(L460,'ESO dumped WayshrineInfo'!$K$3:$L$9994,2,FALSE),"")
),"")</f>
        <v>684</v>
      </c>
      <c r="AA460" t="str">
        <f>IF(AND(Z460&lt;&gt;"",ISNUMBER(Z460),NOT(ISNA(Z460))),VLOOKUP(Z460,'ESO zone constants'!$A$3:$D$9999,4,FALSE),"")</f>
        <v>Wrothgar</v>
      </c>
      <c r="AB460" s="33" t="s">
        <v>1556</v>
      </c>
      <c r="AC460" s="43" t="str">
        <f>IF(AB460&lt;&gt;"",IF(AB460&lt;&gt;"LIBSETS_DROP_MECHANIC_MONSTER_NAME",VLOOKUP(AB460,'LibSets constants'!$I$4:$L$1003,3,FALSE),""),"")</f>
        <v>Arena stage chest</v>
      </c>
      <c r="AD460" s="43" t="str">
        <f>IF(AB460&lt;&gt;"",IF(AB460&lt;&gt;"LIBSETS_DROP_MECHANIC_MONSTER_NAME",VLOOKUP(AB460,'LibSets constants'!$I$4:$L$1003,4,FALSE),""),"")</f>
        <v>Arena-Phasen Schatztruhe</v>
      </c>
      <c r="AE460" s="43"/>
      <c r="AF460" s="3">
        <f>IF(AND(G460&lt;&gt;"LIBSETS_SETTYPE_BATTLEGROUND",G460&lt;&gt;"LIBSETS_SETTYPE_SPECIAL"),
IF(AND(AE460&lt;&gt;"",ISNUMBER(AE460),NOT(ISNA(AE460))),AE460,
   IF(AND(M460&lt;&gt;"",ISNUMBER(M460),M460&gt;0,NOT(ISNA(M460))),VLOOKUP(M460,'ESO dumped WayshrineInfo'!$K$3:$L$9994,2,FALSE),"")
),"")</f>
        <v>684</v>
      </c>
      <c r="AG460" t="str">
        <f>IF(AND(AF460&lt;&gt;"",ISNUMBER(AF460),NOT(ISNA(AF460))),VLOOKUP(AF460,'ESO zone constants'!$A$3:$D$9999,4,FALSE),"")</f>
        <v>Wrothgar</v>
      </c>
      <c r="AH460" s="44"/>
      <c r="AI460" s="43"/>
      <c r="AJ460" s="43"/>
      <c r="AK460" s="3" t="str">
        <f>IF(AND(G460&lt;&gt;"LIBSETS_SETTYPE_BATTLEGROUND",G460&lt;&gt;"LIBSETS_SETTYPE_SPECIAL"),IF(AL460&lt;&gt;"",VLOOKUP(AL460,'ESO zone constants'!$D$3:$H$4953,5,FALSE),""),"")</f>
        <v/>
      </c>
      <c r="AM460" s="44"/>
      <c r="AN460" s="43"/>
      <c r="AO460" s="43"/>
      <c r="AP460" s="3" t="str">
        <f>IF(AND(G460&lt;&gt;"LIBSETS_SETTYPE_BATTLEGROUND",G460&lt;&gt;"LIBSETS_SETTYPE_SPECIAL"),IF(AQ460&lt;&gt;"",VLOOKUP(AQ460,'ESO zone constants'!$D$3:$H$4953,5,FALSE),""),"")</f>
        <v/>
      </c>
      <c r="AR460" s="44"/>
      <c r="AS460" s="43"/>
      <c r="AT460" s="43"/>
      <c r="AU460" s="3" t="str">
        <f>IF(AND(G460&lt;&gt;"LIBSETS_SETTYPE_BATTLEGROUND",G460&lt;&gt;"LIBSETS_SETTYPE_SPECIAL"),IF(AV460&lt;&gt;"",VLOOKUP(AV460,'ESO zone constants'!$D$3:$H$4953,5,FALSE),""),"")</f>
        <v/>
      </c>
      <c r="AW460" s="44"/>
      <c r="AX460" s="43"/>
      <c r="AY460" s="43"/>
      <c r="AZ460" s="83" t="s">
        <v>2667</v>
      </c>
      <c r="BA460" s="83"/>
      <c r="BB460" s="83"/>
      <c r="BC460" s="21" t="str">
        <f>IF(A460="???","--","")&amp;IF(F460&lt;&gt;"Not in the game (anymore)",IF(A460&lt;&gt;"",CONCATENATE("[",A460,"] = {wayshrines={")&amp;IF(K460&lt;&gt;"",CONCATENATE(K460,","),"")&amp;IF(L460&lt;&gt;"",CONCATENATE(L460,","),"")&amp;IF(M460&lt;&gt;"",CONCATENATE(M460,","),"")&amp;CONCATENATE("}")&amp;IF(VALUE(N460)&gt;0,CONCATENATE(", traitsNeeded=",N460),"")&amp;CONCATENATE(", dlcId=",IF(T460&lt;&gt;"",T460,"DLC_BASE_GAME")),""),"")</f>
        <v>[522] = {wayshrines={249,249,249,}, dlcId=DLC_ORSINIUM</v>
      </c>
      <c r="BD460" s="21" t="str">
        <f>IF(F460&lt;&gt;"Not in the game (anymore)",IF(A460&lt;&gt;"",IF(Q460&lt;&gt;"",CONCATENATE(", zoneIds={",Q460),"")&amp;IF(Z460&lt;&gt;"",CONCATENATE(",",Z460),"")&amp;IF(AF460&lt;&gt;"",CONCATENATE(",",AF460),"")&amp;IF(AK460&lt;&gt;"",CONCATENATE(",",AK460),"")&amp;IF(AP460&lt;&gt;"",CONCATENATE(",",AP460),"")&amp;IF(AU460&lt;&gt;"",CONCATENATE(",",AU460),"")&amp;IF(Q460&lt;&gt;"",CONCATENATE("}",""),"")&amp;IF(OR(I460="true",I460="false",I460&lt;&gt;""), CONCATENATE(", veteran=", I460), ""),""),"")</f>
        <v>, zoneIds={677,684,684}, veteran=true</v>
      </c>
      <c r="BE460" s="21" t="str">
        <f>IF(A460&lt;&gt;"",IF(F460&lt;&gt;"Not in the game (anymore)",IF(A460&lt;&gt;"",", setType="&amp;G460,"")&amp;IF(J460="true",", multiTrialSet=true",""),"")
&amp; IF(AND(H460&lt;&gt;"",ISNUMBER(H460)),", undauntedChestId=" &amp; H460,""),"")</f>
        <v>, setType=LIBSETS_SETTYPE_ARENA</v>
      </c>
      <c r="BF460" s="21" t="str">
        <f>IF(A460&lt;&gt;"",IF(F460&lt;&gt;"Not in the game (anymore)",IF(AZ460&lt;&gt;"",", isProcSetAllowedInPvP="&amp; AZ460,"")
&amp; IF(F460&lt;&gt;"Not in the game (anymore)",
  IF(V460&lt;&gt;"",", dropMechanic={"&amp;V460&amp;IF(AB460&lt;&gt;"",","&amp;AB460,"")&amp;IF(AH460&lt;&gt;"",","&amp;AH460,"")&amp;IF(AM460&lt;&gt;"",","&amp;AM460,"")&amp;IF(AR460&lt;&gt;"",","&amp;AR460,"")&amp;IF(AW460&lt;&gt;"",","&amp;AW460,"")&amp;"}"
     &amp;IF(OR(W460&lt;&gt;"",AC460&lt;&gt;"",AI460&lt;&gt;"",AN460&lt;&gt;"",AS460&lt;&gt;"",AX460&lt;&gt;"",X460&lt;&gt;"",AD460&lt;&gt;"",AJ460&lt;&gt;"",AO460&lt;&gt;"",AT460&lt;&gt;"",AY460&lt;&gt;""),", dropMechanicDropLocationNames={"
        &amp; IF(OR(W460&lt;&gt;"",AC460&lt;&gt;"",AI460&lt;&gt;"",AN460&lt;&gt;"",AS460&lt;&gt;"",AX460&lt;&gt;""),"['en']={"&amp;IF(W460&lt;&gt;"","'"&amp;W460&amp;"',","'',")&amp;IF(AC460&lt;&gt;"","'"&amp;AC460&amp;"',","'',")&amp;IF(AI460&lt;&gt;"","'"&amp;AI460&amp;"',","'',")&amp;IF(AN460&lt;&gt;"","'"&amp;AN460&amp;"',","'',")&amp;IF(AS460&lt;&gt;"","'"&amp;AS460&amp;"',","'',")&amp;IF(AX460&lt;&gt;"","'"&amp;AX460&amp;"',","'',")&amp;"},","")
        &amp; IF(OR(X460&lt;&gt;"",AD460&lt;&gt;"",AJ460&lt;&gt;"",AO460&lt;&gt;"",AT460&lt;&gt;"",AY460&lt;&gt;""),"['de']={"&amp;IF(X460&lt;&gt;"","'"&amp;X460&amp;"',","'',")&amp;IF(AD460&lt;&gt;"","'"&amp;AD460&amp;"',","'',")&amp;IF(AJ460&lt;&gt;"","'"&amp;AJ460&amp;"',","'',")&amp;IF(AO460&lt;&gt;"","'"&amp;AO460&amp;"',","'',")&amp;IF(AT460&lt;&gt;"","'"&amp;AT460&amp;"',","'',")&amp;IF(AY460&lt;&gt;"","'"&amp;AY460&amp;"',","'',")&amp;"},","")
     &amp; "}",""),"")),""),"")</f>
        <v>, dropMechanic={LIBSETS_DROP_MECHANIC_ARENA_STAGE_CHEST,LIBSETS_DROP_MECHANIC_ARENA_STAGE_CHEST}, dropMechanicDropLocationNames={['en']={'','Arena stage chest','','','','',},['de']={'','Arena-Phasen Schatztruhe','','','','',},}</v>
      </c>
      <c r="BG460" s="21" t="str">
        <f>IF(A460&lt;&gt;"",IF(F460&lt;&gt;"Not in the game (anymore)",
IF(OR(BA460&lt;&gt;"",BB460&lt;&gt;""),", addTooltip={" &amp; IF(BA460&lt;&gt;"","['en']='"&amp; BA460 &amp; "',","")  &amp; IF(AND(BA460&lt;&gt;"",BA460&lt;&gt;BB460), IF(BB460&lt;&gt;"","['de']='"&amp; BB460 &amp; "',",""),"") &amp; "},","")
&amp; "},"
&amp; IF(C460&lt;&gt;"",CONCATENATE(" --",C460," / ",B460,"   [",IF(R460&lt;&gt;"",R460,""),IF(AA460&lt;&gt;"",", "&amp;AA460,""),IF(AG460&lt;&gt;"",", "&amp;AG460,""),IF(AL460&lt;&gt;"",", "&amp;AL460,""),IF(AQ460&lt;&gt;"",", "&amp;AQ460,""),IF(AV460&lt;&gt;"",", "&amp;AV460,""),"]")),""),"")</f>
        <v>}, --Perfected Merciless Charge / Perfektionierter gnadenloser Ansturm   [Maelstrom Arena, Wrothgar, Wrothgar]</v>
      </c>
    </row>
    <row r="461" spans="1:59" x14ac:dyDescent="0.25">
      <c r="A461" s="5">
        <v>523</v>
      </c>
      <c r="B461" t="s">
        <v>1776</v>
      </c>
      <c r="C461" t="s">
        <v>1777</v>
      </c>
      <c r="D461" s="3">
        <f>A461</f>
        <v>523</v>
      </c>
      <c r="E461" s="42"/>
      <c r="G461" s="8" t="s">
        <v>1472</v>
      </c>
      <c r="I461" t="s">
        <v>92</v>
      </c>
      <c r="J461" t="s">
        <v>91</v>
      </c>
      <c r="K461">
        <v>249</v>
      </c>
      <c r="L461">
        <v>249</v>
      </c>
      <c r="M461">
        <v>249</v>
      </c>
      <c r="O461" s="65" t="s">
        <v>451</v>
      </c>
      <c r="Q461" s="3">
        <f>IF(AND(G461&lt;&gt;"LIBSETS_SETTYPE_BATTLEGROUND",G461&lt;&gt;"LIBSETS_SETTYPE_SPECIAL"), IF(R461&lt;&gt;"",VLOOKUP(R461,'ESO zone constants'!$D$3:$H$10001,5,FALSE),""),"")</f>
        <v>677</v>
      </c>
      <c r="R461" t="str">
        <f>IF(AND(O461&lt;&gt;"",NOT(ISERROR(O461))),O461,
IF(AND(P461&lt;&gt;"",ISNUMBER(P461),P461&gt;0,NOT(ISNA(P461))),VLOOKUP(P461,'ESO zone constants'!$A$3:$D$9999,4,FALSE),
IF(AND(K461&lt;&gt;"",K461&gt;0,NOT(ISERROR(K461))),VLOOKUP(K461,'ESO dumped WayshrineInfo'!$K$3:$N$9994,4,FALSE),"")))</f>
        <v>Maelstrom Arena</v>
      </c>
      <c r="T461" s="19" t="str">
        <f>IF(AND(S461&lt;&gt;"",NOT(ISERROR(S461))),S461,IF(Q461&lt;&gt;"",IF(NOT(ISERROR(VLOOKUP(Q461,'ESO Dungeon constants'!$D$3:$H$9999,5,FALSE))),VLOOKUP(Q461,'ESO Dungeon constants'!$D$3:$I$9999,6,FALSE),VLOOKUP(Q461,'ESO zone constants'!$H$3:$K$9987,4,FALSE)),""))</f>
        <v>DLC_ORSINIUM</v>
      </c>
      <c r="U461" s="3" t="str">
        <f>IF(T461&lt;&gt;"",VLOOKUP(T461,'LibSets constants'!$B$4:$C$1003,2,FALSE),"")</f>
        <v>Orsinium</v>
      </c>
      <c r="V461" s="33" t="s">
        <v>1556</v>
      </c>
      <c r="Y461" s="65"/>
      <c r="Z461" s="3">
        <f>IF(AND(G461&lt;&gt;"LIBSETS_SETTYPE_BATTLEGROUND",G461&lt;&gt;"LIBSETS_SETTYPE_SPECIAL"),
IF(AND(Y461&lt;&gt;"",ISNUMBER(Y461),NOT(ISNA(Y461))),Y461,
   IF(AND(L461&lt;&gt;"",ISNUMBER(L461),L461&gt;0,NOT(ISNA(L461))),VLOOKUP(L461,'ESO dumped WayshrineInfo'!$K$3:$L$9994,2,FALSE),"")
),"")</f>
        <v>684</v>
      </c>
      <c r="AA461" t="str">
        <f>IF(AND(Z461&lt;&gt;"",ISNUMBER(Z461),NOT(ISNA(Z461))),VLOOKUP(Z461,'ESO zone constants'!$A$3:$D$9999,4,FALSE),"")</f>
        <v>Wrothgar</v>
      </c>
      <c r="AB461" s="33" t="s">
        <v>1556</v>
      </c>
      <c r="AC461" s="43" t="str">
        <f>IF(AB461&lt;&gt;"",IF(AB461&lt;&gt;"LIBSETS_DROP_MECHANIC_MONSTER_NAME",VLOOKUP(AB461,'LibSets constants'!$I$4:$L$1003,3,FALSE),""),"")</f>
        <v>Arena stage chest</v>
      </c>
      <c r="AD461" s="43" t="str">
        <f>IF(AB461&lt;&gt;"",IF(AB461&lt;&gt;"LIBSETS_DROP_MECHANIC_MONSTER_NAME",VLOOKUP(AB461,'LibSets constants'!$I$4:$L$1003,4,FALSE),""),"")</f>
        <v>Arena-Phasen Schatztruhe</v>
      </c>
      <c r="AE461" s="43"/>
      <c r="AF461" s="3">
        <f>IF(AND(G461&lt;&gt;"LIBSETS_SETTYPE_BATTLEGROUND",G461&lt;&gt;"LIBSETS_SETTYPE_SPECIAL"),
IF(AND(AE461&lt;&gt;"",ISNUMBER(AE461),NOT(ISNA(AE461))),AE461,
   IF(AND(M461&lt;&gt;"",ISNUMBER(M461),M461&gt;0,NOT(ISNA(M461))),VLOOKUP(M461,'ESO dumped WayshrineInfo'!$K$3:$L$9994,2,FALSE),"")
),"")</f>
        <v>684</v>
      </c>
      <c r="AG461" t="str">
        <f>IF(AND(AF461&lt;&gt;"",ISNUMBER(AF461),NOT(ISNA(AF461))),VLOOKUP(AF461,'ESO zone constants'!$A$3:$D$9999,4,FALSE),"")</f>
        <v>Wrothgar</v>
      </c>
      <c r="AH461" s="44"/>
      <c r="AI461" s="43"/>
      <c r="AJ461" s="43"/>
      <c r="AK461" s="3" t="str">
        <f>IF(AND(G461&lt;&gt;"LIBSETS_SETTYPE_BATTLEGROUND",G461&lt;&gt;"LIBSETS_SETTYPE_SPECIAL"),IF(AL461&lt;&gt;"",VLOOKUP(AL461,'ESO zone constants'!$D$3:$H$4953,5,FALSE),""),"")</f>
        <v/>
      </c>
      <c r="AM461" s="44"/>
      <c r="AN461" s="43"/>
      <c r="AO461" s="43"/>
      <c r="AP461" s="3" t="str">
        <f>IF(AND(G461&lt;&gt;"LIBSETS_SETTYPE_BATTLEGROUND",G461&lt;&gt;"LIBSETS_SETTYPE_SPECIAL"),IF(AQ461&lt;&gt;"",VLOOKUP(AQ461,'ESO zone constants'!$D$3:$H$4953,5,FALSE),""),"")</f>
        <v/>
      </c>
      <c r="AR461" s="44"/>
      <c r="AS461" s="43"/>
      <c r="AT461" s="43"/>
      <c r="AU461" s="3" t="str">
        <f>IF(AND(G461&lt;&gt;"LIBSETS_SETTYPE_BATTLEGROUND",G461&lt;&gt;"LIBSETS_SETTYPE_SPECIAL"),IF(AV461&lt;&gt;"",VLOOKUP(AV461,'ESO zone constants'!$D$3:$H$4953,5,FALSE),""),"")</f>
        <v/>
      </c>
      <c r="AW461" s="44"/>
      <c r="AX461" s="43"/>
      <c r="AY461" s="43"/>
      <c r="AZ461" s="83" t="s">
        <v>2667</v>
      </c>
      <c r="BA461" s="83"/>
      <c r="BB461" s="83"/>
      <c r="BC461" s="21" t="str">
        <f>IF(A461="???","--","")&amp;IF(F461&lt;&gt;"Not in the game (anymore)",IF(A461&lt;&gt;"",CONCATENATE("[",A461,"] = {wayshrines={")&amp;IF(K461&lt;&gt;"",CONCATENATE(K461,","),"")&amp;IF(L461&lt;&gt;"",CONCATENATE(L461,","),"")&amp;IF(M461&lt;&gt;"",CONCATENATE(M461,","),"")&amp;CONCATENATE("}")&amp;IF(VALUE(N461)&gt;0,CONCATENATE(", traitsNeeded=",N461),"")&amp;CONCATENATE(", dlcId=",IF(T461&lt;&gt;"",T461,"DLC_BASE_GAME")),""),"")</f>
        <v>[523] = {wayshrines={249,249,249,}, dlcId=DLC_ORSINIUM</v>
      </c>
      <c r="BD461" s="21" t="str">
        <f>IF(F461&lt;&gt;"Not in the game (anymore)",IF(A461&lt;&gt;"",IF(Q461&lt;&gt;"",CONCATENATE(", zoneIds={",Q461),"")&amp;IF(Z461&lt;&gt;"",CONCATENATE(",",Z461),"")&amp;IF(AF461&lt;&gt;"",CONCATENATE(",",AF461),"")&amp;IF(AK461&lt;&gt;"",CONCATENATE(",",AK461),"")&amp;IF(AP461&lt;&gt;"",CONCATENATE(",",AP461),"")&amp;IF(AU461&lt;&gt;"",CONCATENATE(",",AU461),"")&amp;IF(Q461&lt;&gt;"",CONCATENATE("}",""),"")&amp;IF(OR(I461="true",I461="false",I461&lt;&gt;""), CONCATENATE(", veteran=", I461), ""),""),"")</f>
        <v>, zoneIds={677,684,684}, veteran=true</v>
      </c>
      <c r="BE461" s="21" t="str">
        <f>IF(A461&lt;&gt;"",IF(F461&lt;&gt;"Not in the game (anymore)",IF(A461&lt;&gt;"",", setType="&amp;G461,"")&amp;IF(J461="true",", multiTrialSet=true",""),"")
&amp; IF(AND(H461&lt;&gt;"",ISNUMBER(H461)),", undauntedChestId=" &amp; H461,""),"")</f>
        <v>, setType=LIBSETS_SETTYPE_ARENA</v>
      </c>
      <c r="BF461" s="21" t="str">
        <f>IF(A461&lt;&gt;"",IF(F461&lt;&gt;"Not in the game (anymore)",IF(AZ461&lt;&gt;"",", isProcSetAllowedInPvP="&amp; AZ461,"")
&amp; IF(F461&lt;&gt;"Not in the game (anymore)",
  IF(V461&lt;&gt;"",", dropMechanic={"&amp;V461&amp;IF(AB461&lt;&gt;"",","&amp;AB461,"")&amp;IF(AH461&lt;&gt;"",","&amp;AH461,"")&amp;IF(AM461&lt;&gt;"",","&amp;AM461,"")&amp;IF(AR461&lt;&gt;"",","&amp;AR461,"")&amp;IF(AW461&lt;&gt;"",","&amp;AW461,"")&amp;"}"
     &amp;IF(OR(W461&lt;&gt;"",AC461&lt;&gt;"",AI461&lt;&gt;"",AN461&lt;&gt;"",AS461&lt;&gt;"",AX461&lt;&gt;"",X461&lt;&gt;"",AD461&lt;&gt;"",AJ461&lt;&gt;"",AO461&lt;&gt;"",AT461&lt;&gt;"",AY461&lt;&gt;""),", dropMechanicDropLocationNames={"
        &amp; IF(OR(W461&lt;&gt;"",AC461&lt;&gt;"",AI461&lt;&gt;"",AN461&lt;&gt;"",AS461&lt;&gt;"",AX461&lt;&gt;""),"['en']={"&amp;IF(W461&lt;&gt;"","'"&amp;W461&amp;"',","'',")&amp;IF(AC461&lt;&gt;"","'"&amp;AC461&amp;"',","'',")&amp;IF(AI461&lt;&gt;"","'"&amp;AI461&amp;"',","'',")&amp;IF(AN461&lt;&gt;"","'"&amp;AN461&amp;"',","'',")&amp;IF(AS461&lt;&gt;"","'"&amp;AS461&amp;"',","'',")&amp;IF(AX461&lt;&gt;"","'"&amp;AX461&amp;"',","'',")&amp;"},","")
        &amp; IF(OR(X461&lt;&gt;"",AD461&lt;&gt;"",AJ461&lt;&gt;"",AO461&lt;&gt;"",AT461&lt;&gt;"",AY461&lt;&gt;""),"['de']={"&amp;IF(X461&lt;&gt;"","'"&amp;X461&amp;"',","'',")&amp;IF(AD461&lt;&gt;"","'"&amp;AD461&amp;"',","'',")&amp;IF(AJ461&lt;&gt;"","'"&amp;AJ461&amp;"',","'',")&amp;IF(AO461&lt;&gt;"","'"&amp;AO461&amp;"',","'',")&amp;IF(AT461&lt;&gt;"","'"&amp;AT461&amp;"',","'',")&amp;IF(AY461&lt;&gt;"","'"&amp;AY461&amp;"',","'',")&amp;"},","")
     &amp; "}",""),"")),""),"")</f>
        <v>, dropMechanic={LIBSETS_DROP_MECHANIC_ARENA_STAGE_CHEST,LIBSETS_DROP_MECHANIC_ARENA_STAGE_CHEST}, dropMechanicDropLocationNames={['en']={'','Arena stage chest','','','','',},['de']={'','Arena-Phasen Schatztruhe','','','','',},}</v>
      </c>
      <c r="BG461" s="21" t="str">
        <f>IF(A461&lt;&gt;"",IF(F461&lt;&gt;"Not in the game (anymore)",
IF(OR(BA461&lt;&gt;"",BB461&lt;&gt;""),", addTooltip={" &amp; IF(BA461&lt;&gt;"","['en']='"&amp; BA461 &amp; "',","")  &amp; IF(AND(BA461&lt;&gt;"",BA461&lt;&gt;BB461), IF(BB461&lt;&gt;"","['de']='"&amp; BB461 &amp; "',",""),"") &amp; "},","")
&amp; "},"
&amp; IF(C461&lt;&gt;"",CONCATENATE(" --",C461," / ",B461,"   [",IF(R461&lt;&gt;"",R461,""),IF(AA461&lt;&gt;"",", "&amp;AA461,""),IF(AG461&lt;&gt;"",", "&amp;AG461,""),IF(AL461&lt;&gt;"",", "&amp;AL461,""),IF(AQ461&lt;&gt;"",", "&amp;AQ461,""),IF(AV461&lt;&gt;"",", "&amp;AV461,""),"]")),""),"")</f>
        <v>}, --Perfected Rampaging Slash / Perfektionierter tobender Schnitt   [Maelstrom Arena, Wrothgar, Wrothgar]</v>
      </c>
    </row>
    <row r="462" spans="1:59" x14ac:dyDescent="0.25">
      <c r="A462" s="5">
        <v>524</v>
      </c>
      <c r="B462" t="s">
        <v>1779</v>
      </c>
      <c r="C462" t="s">
        <v>1778</v>
      </c>
      <c r="D462" s="3">
        <f>A462</f>
        <v>524</v>
      </c>
      <c r="E462" s="42"/>
      <c r="G462" s="8" t="s">
        <v>1472</v>
      </c>
      <c r="I462" t="s">
        <v>92</v>
      </c>
      <c r="J462" t="s">
        <v>91</v>
      </c>
      <c r="K462">
        <v>249</v>
      </c>
      <c r="L462">
        <v>249</v>
      </c>
      <c r="M462">
        <v>249</v>
      </c>
      <c r="O462" s="65" t="s">
        <v>451</v>
      </c>
      <c r="Q462" s="3">
        <f>IF(AND(G462&lt;&gt;"LIBSETS_SETTYPE_BATTLEGROUND",G462&lt;&gt;"LIBSETS_SETTYPE_SPECIAL"), IF(R462&lt;&gt;"",VLOOKUP(R462,'ESO zone constants'!$D$3:$H$10001,5,FALSE),""),"")</f>
        <v>677</v>
      </c>
      <c r="R462" t="str">
        <f>IF(AND(O462&lt;&gt;"",NOT(ISERROR(O462))),O462,
IF(AND(P462&lt;&gt;"",ISNUMBER(P462),P462&gt;0,NOT(ISNA(P462))),VLOOKUP(P462,'ESO zone constants'!$A$3:$D$9999,4,FALSE),
IF(AND(K462&lt;&gt;"",K462&gt;0,NOT(ISERROR(K462))),VLOOKUP(K462,'ESO dumped WayshrineInfo'!$K$3:$N$9994,4,FALSE),"")))</f>
        <v>Maelstrom Arena</v>
      </c>
      <c r="T462" s="19" t="str">
        <f>IF(AND(S462&lt;&gt;"",NOT(ISERROR(S462))),S462,IF(Q462&lt;&gt;"",IF(NOT(ISERROR(VLOOKUP(Q462,'ESO Dungeon constants'!$D$3:$H$9999,5,FALSE))),VLOOKUP(Q462,'ESO Dungeon constants'!$D$3:$I$9999,6,FALSE),VLOOKUP(Q462,'ESO zone constants'!$H$3:$K$9987,4,FALSE)),""))</f>
        <v>DLC_ORSINIUM</v>
      </c>
      <c r="U462" s="3" t="str">
        <f>IF(T462&lt;&gt;"",VLOOKUP(T462,'LibSets constants'!$B$4:$C$1003,2,FALSE),"")</f>
        <v>Orsinium</v>
      </c>
      <c r="V462" s="33" t="s">
        <v>1556</v>
      </c>
      <c r="Y462" s="65"/>
      <c r="Z462" s="3">
        <f>IF(AND(G462&lt;&gt;"LIBSETS_SETTYPE_BATTLEGROUND",G462&lt;&gt;"LIBSETS_SETTYPE_SPECIAL"),
IF(AND(Y462&lt;&gt;"",ISNUMBER(Y462),NOT(ISNA(Y462))),Y462,
   IF(AND(L462&lt;&gt;"",ISNUMBER(L462),L462&gt;0,NOT(ISNA(L462))),VLOOKUP(L462,'ESO dumped WayshrineInfo'!$K$3:$L$9994,2,FALSE),"")
),"")</f>
        <v>684</v>
      </c>
      <c r="AA462" t="str">
        <f>IF(AND(Z462&lt;&gt;"",ISNUMBER(Z462),NOT(ISNA(Z462))),VLOOKUP(Z462,'ESO zone constants'!$A$3:$D$9999,4,FALSE),"")</f>
        <v>Wrothgar</v>
      </c>
      <c r="AB462" s="33" t="s">
        <v>1556</v>
      </c>
      <c r="AC462" s="43" t="str">
        <f>IF(AB462&lt;&gt;"",IF(AB462&lt;&gt;"LIBSETS_DROP_MECHANIC_MONSTER_NAME",VLOOKUP(AB462,'LibSets constants'!$I$4:$L$1003,3,FALSE),""),"")</f>
        <v>Arena stage chest</v>
      </c>
      <c r="AD462" s="43" t="str">
        <f>IF(AB462&lt;&gt;"",IF(AB462&lt;&gt;"LIBSETS_DROP_MECHANIC_MONSTER_NAME",VLOOKUP(AB462,'LibSets constants'!$I$4:$L$1003,4,FALSE),""),"")</f>
        <v>Arena-Phasen Schatztruhe</v>
      </c>
      <c r="AE462" s="43"/>
      <c r="AF462" s="3">
        <f>IF(AND(G462&lt;&gt;"LIBSETS_SETTYPE_BATTLEGROUND",G462&lt;&gt;"LIBSETS_SETTYPE_SPECIAL"),
IF(AND(AE462&lt;&gt;"",ISNUMBER(AE462),NOT(ISNA(AE462))),AE462,
   IF(AND(M462&lt;&gt;"",ISNUMBER(M462),M462&gt;0,NOT(ISNA(M462))),VLOOKUP(M462,'ESO dumped WayshrineInfo'!$K$3:$L$9994,2,FALSE),"")
),"")</f>
        <v>684</v>
      </c>
      <c r="AG462" t="str">
        <f>IF(AND(AF462&lt;&gt;"",ISNUMBER(AF462),NOT(ISNA(AF462))),VLOOKUP(AF462,'ESO zone constants'!$A$3:$D$9999,4,FALSE),"")</f>
        <v>Wrothgar</v>
      </c>
      <c r="AH462" s="44"/>
      <c r="AI462" s="43"/>
      <c r="AJ462" s="43"/>
      <c r="AK462" s="3" t="str">
        <f>IF(AND(G462&lt;&gt;"LIBSETS_SETTYPE_BATTLEGROUND",G462&lt;&gt;"LIBSETS_SETTYPE_SPECIAL"),IF(AL462&lt;&gt;"",VLOOKUP(AL462,'ESO zone constants'!$D$3:$H$4953,5,FALSE),""),"")</f>
        <v/>
      </c>
      <c r="AM462" s="44"/>
      <c r="AN462" s="43"/>
      <c r="AO462" s="43"/>
      <c r="AP462" s="3" t="str">
        <f>IF(AND(G462&lt;&gt;"LIBSETS_SETTYPE_BATTLEGROUND",G462&lt;&gt;"LIBSETS_SETTYPE_SPECIAL"),IF(AQ462&lt;&gt;"",VLOOKUP(AQ462,'ESO zone constants'!$D$3:$H$4953,5,FALSE),""),"")</f>
        <v/>
      </c>
      <c r="AR462" s="44"/>
      <c r="AS462" s="43"/>
      <c r="AT462" s="43"/>
      <c r="AU462" s="3" t="str">
        <f>IF(AND(G462&lt;&gt;"LIBSETS_SETTYPE_BATTLEGROUND",G462&lt;&gt;"LIBSETS_SETTYPE_SPECIAL"),IF(AV462&lt;&gt;"",VLOOKUP(AV462,'ESO zone constants'!$D$3:$H$4953,5,FALSE),""),"")</f>
        <v/>
      </c>
      <c r="AW462" s="44"/>
      <c r="AX462" s="43"/>
      <c r="AY462" s="43"/>
      <c r="AZ462" s="83" t="s">
        <v>2667</v>
      </c>
      <c r="BA462" s="83"/>
      <c r="BB462" s="83"/>
      <c r="BC462" s="21" t="str">
        <f>IF(A462="???","--","")&amp;IF(F462&lt;&gt;"Not in the game (anymore)",IF(A462&lt;&gt;"",CONCATENATE("[",A462,"] = {wayshrines={")&amp;IF(K462&lt;&gt;"",CONCATENATE(K462,","),"")&amp;IF(L462&lt;&gt;"",CONCATENATE(L462,","),"")&amp;IF(M462&lt;&gt;"",CONCATENATE(M462,","),"")&amp;CONCATENATE("}")&amp;IF(VALUE(N462)&gt;0,CONCATENATE(", traitsNeeded=",N462),"")&amp;CONCATENATE(", dlcId=",IF(T462&lt;&gt;"",T462,"DLC_BASE_GAME")),""),"")</f>
        <v>[524] = {wayshrines={249,249,249,}, dlcId=DLC_ORSINIUM</v>
      </c>
      <c r="BD462" s="21" t="str">
        <f>IF(F462&lt;&gt;"Not in the game (anymore)",IF(A462&lt;&gt;"",IF(Q462&lt;&gt;"",CONCATENATE(", zoneIds={",Q462),"")&amp;IF(Z462&lt;&gt;"",CONCATENATE(",",Z462),"")&amp;IF(AF462&lt;&gt;"",CONCATENATE(",",AF462),"")&amp;IF(AK462&lt;&gt;"",CONCATENATE(",",AK462),"")&amp;IF(AP462&lt;&gt;"",CONCATENATE(",",AP462),"")&amp;IF(AU462&lt;&gt;"",CONCATENATE(",",AU462),"")&amp;IF(Q462&lt;&gt;"",CONCATENATE("}",""),"")&amp;IF(OR(I462="true",I462="false",I462&lt;&gt;""), CONCATENATE(", veteran=", I462), ""),""),"")</f>
        <v>, zoneIds={677,684,684}, veteran=true</v>
      </c>
      <c r="BE462" s="21" t="str">
        <f>IF(A462&lt;&gt;"",IF(F462&lt;&gt;"Not in the game (anymore)",IF(A462&lt;&gt;"",", setType="&amp;G462,"")&amp;IF(J462="true",", multiTrialSet=true",""),"")
&amp; IF(AND(H462&lt;&gt;"",ISNUMBER(H462)),", undauntedChestId=" &amp; H462,""),"")</f>
        <v>, setType=LIBSETS_SETTYPE_ARENA</v>
      </c>
      <c r="BF462" s="21" t="str">
        <f>IF(A462&lt;&gt;"",IF(F462&lt;&gt;"Not in the game (anymore)",IF(AZ462&lt;&gt;"",", isProcSetAllowedInPvP="&amp; AZ462,"")
&amp; IF(F462&lt;&gt;"Not in the game (anymore)",
  IF(V462&lt;&gt;"",", dropMechanic={"&amp;V462&amp;IF(AB462&lt;&gt;"",","&amp;AB462,"")&amp;IF(AH462&lt;&gt;"",","&amp;AH462,"")&amp;IF(AM462&lt;&gt;"",","&amp;AM462,"")&amp;IF(AR462&lt;&gt;"",","&amp;AR462,"")&amp;IF(AW462&lt;&gt;"",","&amp;AW462,"")&amp;"}"
     &amp;IF(OR(W462&lt;&gt;"",AC462&lt;&gt;"",AI462&lt;&gt;"",AN462&lt;&gt;"",AS462&lt;&gt;"",AX462&lt;&gt;"",X462&lt;&gt;"",AD462&lt;&gt;"",AJ462&lt;&gt;"",AO462&lt;&gt;"",AT462&lt;&gt;"",AY462&lt;&gt;""),", dropMechanicDropLocationNames={"
        &amp; IF(OR(W462&lt;&gt;"",AC462&lt;&gt;"",AI462&lt;&gt;"",AN462&lt;&gt;"",AS462&lt;&gt;"",AX462&lt;&gt;""),"['en']={"&amp;IF(W462&lt;&gt;"","'"&amp;W462&amp;"',","'',")&amp;IF(AC462&lt;&gt;"","'"&amp;AC462&amp;"',","'',")&amp;IF(AI462&lt;&gt;"","'"&amp;AI462&amp;"',","'',")&amp;IF(AN462&lt;&gt;"","'"&amp;AN462&amp;"',","'',")&amp;IF(AS462&lt;&gt;"","'"&amp;AS462&amp;"',","'',")&amp;IF(AX462&lt;&gt;"","'"&amp;AX462&amp;"',","'',")&amp;"},","")
        &amp; IF(OR(X462&lt;&gt;"",AD462&lt;&gt;"",AJ462&lt;&gt;"",AO462&lt;&gt;"",AT462&lt;&gt;"",AY462&lt;&gt;""),"['de']={"&amp;IF(X462&lt;&gt;"","'"&amp;X462&amp;"',","'',")&amp;IF(AD462&lt;&gt;"","'"&amp;AD462&amp;"',","'',")&amp;IF(AJ462&lt;&gt;"","'"&amp;AJ462&amp;"',","'',")&amp;IF(AO462&lt;&gt;"","'"&amp;AO462&amp;"',","'',")&amp;IF(AT462&lt;&gt;"","'"&amp;AT462&amp;"',","'',")&amp;IF(AY462&lt;&gt;"","'"&amp;AY462&amp;"',","'',")&amp;"},","")
     &amp; "}",""),"")),""),"")</f>
        <v>, dropMechanic={LIBSETS_DROP_MECHANIC_ARENA_STAGE_CHEST,LIBSETS_DROP_MECHANIC_ARENA_STAGE_CHEST}, dropMechanicDropLocationNames={['en']={'','Arena stage chest','','','','',},['de']={'','Arena-Phasen Schatztruhe','','','','',},}</v>
      </c>
      <c r="BG462" s="21" t="str">
        <f>IF(A462&lt;&gt;"",IF(F462&lt;&gt;"Not in the game (anymore)",
IF(OR(BA462&lt;&gt;"",BB462&lt;&gt;""),", addTooltip={" &amp; IF(BA462&lt;&gt;"","['en']='"&amp; BA462 &amp; "',","")  &amp; IF(AND(BA462&lt;&gt;"",BA462&lt;&gt;BB462), IF(BB462&lt;&gt;"","['de']='"&amp; BB462 &amp; "',",""),"") &amp; "},","")
&amp; "},"
&amp; IF(C462&lt;&gt;"",CONCATENATE(" --",C462," / ",B462,"   [",IF(R462&lt;&gt;"",R462,""),IF(AA462&lt;&gt;"",", "&amp;AA462,""),IF(AG462&lt;&gt;"",", "&amp;AG462,""),IF(AL462&lt;&gt;"",", "&amp;AL462,""),IF(AQ462&lt;&gt;"",", "&amp;AQ462,""),IF(AV462&lt;&gt;"",", "&amp;AV462,""),"]")),""),"")</f>
        <v>}, --Perfected Cruel Flurry / Perfektionierter grausamer Schlaghagel   [Maelstrom Arena, Wrothgar, Wrothgar]</v>
      </c>
    </row>
    <row r="463" spans="1:59" x14ac:dyDescent="0.25">
      <c r="A463" s="5">
        <v>525</v>
      </c>
      <c r="B463" t="s">
        <v>1781</v>
      </c>
      <c r="C463" t="s">
        <v>1780</v>
      </c>
      <c r="D463" s="3">
        <f>A463</f>
        <v>525</v>
      </c>
      <c r="E463" s="42"/>
      <c r="G463" s="8" t="s">
        <v>1472</v>
      </c>
      <c r="I463" t="s">
        <v>92</v>
      </c>
      <c r="J463" t="s">
        <v>91</v>
      </c>
      <c r="K463">
        <v>249</v>
      </c>
      <c r="L463">
        <v>249</v>
      </c>
      <c r="M463">
        <v>249</v>
      </c>
      <c r="O463" s="65" t="s">
        <v>451</v>
      </c>
      <c r="Q463" s="3">
        <f>IF(AND(G463&lt;&gt;"LIBSETS_SETTYPE_BATTLEGROUND",G463&lt;&gt;"LIBSETS_SETTYPE_SPECIAL"), IF(R463&lt;&gt;"",VLOOKUP(R463,'ESO zone constants'!$D$3:$H$10001,5,FALSE),""),"")</f>
        <v>677</v>
      </c>
      <c r="R463" t="str">
        <f>IF(AND(O463&lt;&gt;"",NOT(ISERROR(O463))),O463,
IF(AND(P463&lt;&gt;"",ISNUMBER(P463),P463&gt;0,NOT(ISNA(P463))),VLOOKUP(P463,'ESO zone constants'!$A$3:$D$9999,4,FALSE),
IF(AND(K463&lt;&gt;"",K463&gt;0,NOT(ISERROR(K463))),VLOOKUP(K463,'ESO dumped WayshrineInfo'!$K$3:$N$9994,4,FALSE),"")))</f>
        <v>Maelstrom Arena</v>
      </c>
      <c r="T463" s="19" t="str">
        <f>IF(AND(S463&lt;&gt;"",NOT(ISERROR(S463))),S463,IF(Q463&lt;&gt;"",IF(NOT(ISERROR(VLOOKUP(Q463,'ESO Dungeon constants'!$D$3:$H$9999,5,FALSE))),VLOOKUP(Q463,'ESO Dungeon constants'!$D$3:$I$9999,6,FALSE),VLOOKUP(Q463,'ESO zone constants'!$H$3:$K$9987,4,FALSE)),""))</f>
        <v>DLC_ORSINIUM</v>
      </c>
      <c r="U463" s="3" t="str">
        <f>IF(T463&lt;&gt;"",VLOOKUP(T463,'LibSets constants'!$B$4:$C$1003,2,FALSE),"")</f>
        <v>Orsinium</v>
      </c>
      <c r="V463" s="33" t="s">
        <v>1556</v>
      </c>
      <c r="Y463" s="65"/>
      <c r="Z463" s="3">
        <f>IF(AND(G463&lt;&gt;"LIBSETS_SETTYPE_BATTLEGROUND",G463&lt;&gt;"LIBSETS_SETTYPE_SPECIAL"),
IF(AND(Y463&lt;&gt;"",ISNUMBER(Y463),NOT(ISNA(Y463))),Y463,
   IF(AND(L463&lt;&gt;"",ISNUMBER(L463),L463&gt;0,NOT(ISNA(L463))),VLOOKUP(L463,'ESO dumped WayshrineInfo'!$K$3:$L$9994,2,FALSE),"")
),"")</f>
        <v>684</v>
      </c>
      <c r="AA463" t="str">
        <f>IF(AND(Z463&lt;&gt;"",ISNUMBER(Z463),NOT(ISNA(Z463))),VLOOKUP(Z463,'ESO zone constants'!$A$3:$D$9999,4,FALSE),"")</f>
        <v>Wrothgar</v>
      </c>
      <c r="AB463" s="33" t="s">
        <v>1556</v>
      </c>
      <c r="AC463" s="43" t="str">
        <f>IF(AB463&lt;&gt;"",IF(AB463&lt;&gt;"LIBSETS_DROP_MECHANIC_MONSTER_NAME",VLOOKUP(AB463,'LibSets constants'!$I$4:$L$1003,3,FALSE),""),"")</f>
        <v>Arena stage chest</v>
      </c>
      <c r="AD463" s="43" t="str">
        <f>IF(AB463&lt;&gt;"",IF(AB463&lt;&gt;"LIBSETS_DROP_MECHANIC_MONSTER_NAME",VLOOKUP(AB463,'LibSets constants'!$I$4:$L$1003,4,FALSE),""),"")</f>
        <v>Arena-Phasen Schatztruhe</v>
      </c>
      <c r="AE463" s="43"/>
      <c r="AF463" s="3">
        <f>IF(AND(G463&lt;&gt;"LIBSETS_SETTYPE_BATTLEGROUND",G463&lt;&gt;"LIBSETS_SETTYPE_SPECIAL"),
IF(AND(AE463&lt;&gt;"",ISNUMBER(AE463),NOT(ISNA(AE463))),AE463,
   IF(AND(M463&lt;&gt;"",ISNUMBER(M463),M463&gt;0,NOT(ISNA(M463))),VLOOKUP(M463,'ESO dumped WayshrineInfo'!$K$3:$L$9994,2,FALSE),"")
),"")</f>
        <v>684</v>
      </c>
      <c r="AG463" t="str">
        <f>IF(AND(AF463&lt;&gt;"",ISNUMBER(AF463),NOT(ISNA(AF463))),VLOOKUP(AF463,'ESO zone constants'!$A$3:$D$9999,4,FALSE),"")</f>
        <v>Wrothgar</v>
      </c>
      <c r="AH463" s="44"/>
      <c r="AI463" s="43"/>
      <c r="AJ463" s="43"/>
      <c r="AK463" s="3" t="str">
        <f>IF(AND(G463&lt;&gt;"LIBSETS_SETTYPE_BATTLEGROUND",G463&lt;&gt;"LIBSETS_SETTYPE_SPECIAL"),IF(AL463&lt;&gt;"",VLOOKUP(AL463,'ESO zone constants'!$D$3:$H$4953,5,FALSE),""),"")</f>
        <v/>
      </c>
      <c r="AM463" s="44"/>
      <c r="AN463" s="43"/>
      <c r="AO463" s="43"/>
      <c r="AP463" s="3" t="str">
        <f>IF(AND(G463&lt;&gt;"LIBSETS_SETTYPE_BATTLEGROUND",G463&lt;&gt;"LIBSETS_SETTYPE_SPECIAL"),IF(AQ463&lt;&gt;"",VLOOKUP(AQ463,'ESO zone constants'!$D$3:$H$4953,5,FALSE),""),"")</f>
        <v/>
      </c>
      <c r="AR463" s="44"/>
      <c r="AS463" s="43"/>
      <c r="AT463" s="43"/>
      <c r="AU463" s="3" t="str">
        <f>IF(AND(G463&lt;&gt;"LIBSETS_SETTYPE_BATTLEGROUND",G463&lt;&gt;"LIBSETS_SETTYPE_SPECIAL"),IF(AV463&lt;&gt;"",VLOOKUP(AV463,'ESO zone constants'!$D$3:$H$4953,5,FALSE),""),"")</f>
        <v/>
      </c>
      <c r="AW463" s="44"/>
      <c r="AX463" s="43"/>
      <c r="AY463" s="43"/>
      <c r="AZ463" s="83" t="s">
        <v>2667</v>
      </c>
      <c r="BA463" s="83"/>
      <c r="BB463" s="83"/>
      <c r="BC463" s="21" t="str">
        <f>IF(A463="???","--","")&amp;IF(F463&lt;&gt;"Not in the game (anymore)",IF(A463&lt;&gt;"",CONCATENATE("[",A463,"] = {wayshrines={")&amp;IF(K463&lt;&gt;"",CONCATENATE(K463,","),"")&amp;IF(L463&lt;&gt;"",CONCATENATE(L463,","),"")&amp;IF(M463&lt;&gt;"",CONCATENATE(M463,","),"")&amp;CONCATENATE("}")&amp;IF(VALUE(N463)&gt;0,CONCATENATE(", traitsNeeded=",N463),"")&amp;CONCATENATE(", dlcId=",IF(T463&lt;&gt;"",T463,"DLC_BASE_GAME")),""),"")</f>
        <v>[525] = {wayshrines={249,249,249,}, dlcId=DLC_ORSINIUM</v>
      </c>
      <c r="BD463" s="21" t="str">
        <f>IF(F463&lt;&gt;"Not in the game (anymore)",IF(A463&lt;&gt;"",IF(Q463&lt;&gt;"",CONCATENATE(", zoneIds={",Q463),"")&amp;IF(Z463&lt;&gt;"",CONCATENATE(",",Z463),"")&amp;IF(AF463&lt;&gt;"",CONCATENATE(",",AF463),"")&amp;IF(AK463&lt;&gt;"",CONCATENATE(",",AK463),"")&amp;IF(AP463&lt;&gt;"",CONCATENATE(",",AP463),"")&amp;IF(AU463&lt;&gt;"",CONCATENATE(",",AU463),"")&amp;IF(Q463&lt;&gt;"",CONCATENATE("}",""),"")&amp;IF(OR(I463="true",I463="false",I463&lt;&gt;""), CONCATENATE(", veteran=", I463), ""),""),"")</f>
        <v>, zoneIds={677,684,684}, veteran=true</v>
      </c>
      <c r="BE463" s="21" t="str">
        <f>IF(A463&lt;&gt;"",IF(F463&lt;&gt;"Not in the game (anymore)",IF(A463&lt;&gt;"",", setType="&amp;G463,"")&amp;IF(J463="true",", multiTrialSet=true",""),"")
&amp; IF(AND(H463&lt;&gt;"",ISNUMBER(H463)),", undauntedChestId=" &amp; H463,""),"")</f>
        <v>, setType=LIBSETS_SETTYPE_ARENA</v>
      </c>
      <c r="BF463" s="21" t="str">
        <f>IF(A463&lt;&gt;"",IF(F463&lt;&gt;"Not in the game (anymore)",IF(AZ463&lt;&gt;"",", isProcSetAllowedInPvP="&amp; AZ463,"")
&amp; IF(F463&lt;&gt;"Not in the game (anymore)",
  IF(V463&lt;&gt;"",", dropMechanic={"&amp;V463&amp;IF(AB463&lt;&gt;"",","&amp;AB463,"")&amp;IF(AH463&lt;&gt;"",","&amp;AH463,"")&amp;IF(AM463&lt;&gt;"",","&amp;AM463,"")&amp;IF(AR463&lt;&gt;"",","&amp;AR463,"")&amp;IF(AW463&lt;&gt;"",","&amp;AW463,"")&amp;"}"
     &amp;IF(OR(W463&lt;&gt;"",AC463&lt;&gt;"",AI463&lt;&gt;"",AN463&lt;&gt;"",AS463&lt;&gt;"",AX463&lt;&gt;"",X463&lt;&gt;"",AD463&lt;&gt;"",AJ463&lt;&gt;"",AO463&lt;&gt;"",AT463&lt;&gt;"",AY463&lt;&gt;""),", dropMechanicDropLocationNames={"
        &amp; IF(OR(W463&lt;&gt;"",AC463&lt;&gt;"",AI463&lt;&gt;"",AN463&lt;&gt;"",AS463&lt;&gt;"",AX463&lt;&gt;""),"['en']={"&amp;IF(W463&lt;&gt;"","'"&amp;W463&amp;"',","'',")&amp;IF(AC463&lt;&gt;"","'"&amp;AC463&amp;"',","'',")&amp;IF(AI463&lt;&gt;"","'"&amp;AI463&amp;"',","'',")&amp;IF(AN463&lt;&gt;"","'"&amp;AN463&amp;"',","'',")&amp;IF(AS463&lt;&gt;"","'"&amp;AS463&amp;"',","'',")&amp;IF(AX463&lt;&gt;"","'"&amp;AX463&amp;"',","'',")&amp;"},","")
        &amp; IF(OR(X463&lt;&gt;"",AD463&lt;&gt;"",AJ463&lt;&gt;"",AO463&lt;&gt;"",AT463&lt;&gt;"",AY463&lt;&gt;""),"['de']={"&amp;IF(X463&lt;&gt;"","'"&amp;X463&amp;"',","'',")&amp;IF(AD463&lt;&gt;"","'"&amp;AD463&amp;"',","'',")&amp;IF(AJ463&lt;&gt;"","'"&amp;AJ463&amp;"',","'',")&amp;IF(AO463&lt;&gt;"","'"&amp;AO463&amp;"',","'',")&amp;IF(AT463&lt;&gt;"","'"&amp;AT463&amp;"',","'',")&amp;IF(AY463&lt;&gt;"","'"&amp;AY463&amp;"',","'',")&amp;"},","")
     &amp; "}",""),"")),""),"")</f>
        <v>, dropMechanic={LIBSETS_DROP_MECHANIC_ARENA_STAGE_CHEST,LIBSETS_DROP_MECHANIC_ARENA_STAGE_CHEST}, dropMechanicDropLocationNames={['en']={'','Arena stage chest','','','','',},['de']={'','Arena-Phasen Schatztruhe','','','','',},}</v>
      </c>
      <c r="BG463" s="21" t="str">
        <f>IF(A463&lt;&gt;"",IF(F463&lt;&gt;"Not in the game (anymore)",
IF(OR(BA463&lt;&gt;"",BB463&lt;&gt;""),", addTooltip={" &amp; IF(BA463&lt;&gt;"","['en']='"&amp; BA463 &amp; "',","")  &amp; IF(AND(BA463&lt;&gt;"",BA463&lt;&gt;BB463), IF(BB463&lt;&gt;"","['de']='"&amp; BB463 &amp; "',",""),"") &amp; "},","")
&amp; "},"
&amp; IF(C463&lt;&gt;"",CONCATENATE(" --",C463," / ",B463,"   [",IF(R463&lt;&gt;"",R463,""),IF(AA463&lt;&gt;"",", "&amp;AA463,""),IF(AG463&lt;&gt;"",", "&amp;AG463,""),IF(AL463&lt;&gt;"",", "&amp;AL463,""),IF(AQ463&lt;&gt;"",", "&amp;AQ463,""),IF(AV463&lt;&gt;"",", "&amp;AV463,""),"]")),""),"")</f>
        <v>}, --Perfected Thunderous Volley / Perfektionierte donnernde Salve   [Maelstrom Arena, Wrothgar, Wrothgar]</v>
      </c>
    </row>
    <row r="464" spans="1:59" x14ac:dyDescent="0.25">
      <c r="A464" s="5">
        <v>526</v>
      </c>
      <c r="B464" t="s">
        <v>1783</v>
      </c>
      <c r="C464" t="s">
        <v>1782</v>
      </c>
      <c r="D464" s="3">
        <f>A464</f>
        <v>526</v>
      </c>
      <c r="E464" s="42"/>
      <c r="G464" s="8" t="s">
        <v>1472</v>
      </c>
      <c r="I464" t="s">
        <v>92</v>
      </c>
      <c r="J464" t="s">
        <v>91</v>
      </c>
      <c r="K464">
        <v>249</v>
      </c>
      <c r="L464">
        <v>249</v>
      </c>
      <c r="M464">
        <v>249</v>
      </c>
      <c r="O464" s="65" t="s">
        <v>451</v>
      </c>
      <c r="Q464" s="3">
        <f>IF(AND(G464&lt;&gt;"LIBSETS_SETTYPE_BATTLEGROUND",G464&lt;&gt;"LIBSETS_SETTYPE_SPECIAL"), IF(R464&lt;&gt;"",VLOOKUP(R464,'ESO zone constants'!$D$3:$H$10001,5,FALSE),""),"")</f>
        <v>677</v>
      </c>
      <c r="R464" t="str">
        <f>IF(AND(O464&lt;&gt;"",NOT(ISERROR(O464))),O464,
IF(AND(P464&lt;&gt;"",ISNUMBER(P464),P464&gt;0,NOT(ISNA(P464))),VLOOKUP(P464,'ESO zone constants'!$A$3:$D$9999,4,FALSE),
IF(AND(K464&lt;&gt;"",K464&gt;0,NOT(ISERROR(K464))),VLOOKUP(K464,'ESO dumped WayshrineInfo'!$K$3:$N$9994,4,FALSE),"")))</f>
        <v>Maelstrom Arena</v>
      </c>
      <c r="T464" s="19" t="str">
        <f>IF(AND(S464&lt;&gt;"",NOT(ISERROR(S464))),S464,IF(Q464&lt;&gt;"",IF(NOT(ISERROR(VLOOKUP(Q464,'ESO Dungeon constants'!$D$3:$H$9999,5,FALSE))),VLOOKUP(Q464,'ESO Dungeon constants'!$D$3:$I$9999,6,FALSE),VLOOKUP(Q464,'ESO zone constants'!$H$3:$K$9987,4,FALSE)),""))</f>
        <v>DLC_ORSINIUM</v>
      </c>
      <c r="U464" s="3" t="str">
        <f>IF(T464&lt;&gt;"",VLOOKUP(T464,'LibSets constants'!$B$4:$C$1003,2,FALSE),"")</f>
        <v>Orsinium</v>
      </c>
      <c r="V464" s="33" t="s">
        <v>1556</v>
      </c>
      <c r="Y464" s="65"/>
      <c r="Z464" s="3">
        <f>IF(AND(G464&lt;&gt;"LIBSETS_SETTYPE_BATTLEGROUND",G464&lt;&gt;"LIBSETS_SETTYPE_SPECIAL"),
IF(AND(Y464&lt;&gt;"",ISNUMBER(Y464),NOT(ISNA(Y464))),Y464,
   IF(AND(L464&lt;&gt;"",ISNUMBER(L464),L464&gt;0,NOT(ISNA(L464))),VLOOKUP(L464,'ESO dumped WayshrineInfo'!$K$3:$L$9994,2,FALSE),"")
),"")</f>
        <v>684</v>
      </c>
      <c r="AA464" t="str">
        <f>IF(AND(Z464&lt;&gt;"",ISNUMBER(Z464),NOT(ISNA(Z464))),VLOOKUP(Z464,'ESO zone constants'!$A$3:$D$9999,4,FALSE),"")</f>
        <v>Wrothgar</v>
      </c>
      <c r="AB464" s="33" t="s">
        <v>1556</v>
      </c>
      <c r="AC464" s="43" t="str">
        <f>IF(AB464&lt;&gt;"",IF(AB464&lt;&gt;"LIBSETS_DROP_MECHANIC_MONSTER_NAME",VLOOKUP(AB464,'LibSets constants'!$I$4:$L$1003,3,FALSE),""),"")</f>
        <v>Arena stage chest</v>
      </c>
      <c r="AD464" s="43" t="str">
        <f>IF(AB464&lt;&gt;"",IF(AB464&lt;&gt;"LIBSETS_DROP_MECHANIC_MONSTER_NAME",VLOOKUP(AB464,'LibSets constants'!$I$4:$L$1003,4,FALSE),""),"")</f>
        <v>Arena-Phasen Schatztruhe</v>
      </c>
      <c r="AE464" s="43"/>
      <c r="AF464" s="3">
        <f>IF(AND(G464&lt;&gt;"LIBSETS_SETTYPE_BATTLEGROUND",G464&lt;&gt;"LIBSETS_SETTYPE_SPECIAL"),
IF(AND(AE464&lt;&gt;"",ISNUMBER(AE464),NOT(ISNA(AE464))),AE464,
   IF(AND(M464&lt;&gt;"",ISNUMBER(M464),M464&gt;0,NOT(ISNA(M464))),VLOOKUP(M464,'ESO dumped WayshrineInfo'!$K$3:$L$9994,2,FALSE),"")
),"")</f>
        <v>684</v>
      </c>
      <c r="AG464" t="str">
        <f>IF(AND(AF464&lt;&gt;"",ISNUMBER(AF464),NOT(ISNA(AF464))),VLOOKUP(AF464,'ESO zone constants'!$A$3:$D$9999,4,FALSE),"")</f>
        <v>Wrothgar</v>
      </c>
      <c r="AH464" s="44"/>
      <c r="AI464" s="43"/>
      <c r="AJ464" s="43"/>
      <c r="AK464" s="3" t="str">
        <f>IF(AND(G464&lt;&gt;"LIBSETS_SETTYPE_BATTLEGROUND",G464&lt;&gt;"LIBSETS_SETTYPE_SPECIAL"),IF(AL464&lt;&gt;"",VLOOKUP(AL464,'ESO zone constants'!$D$3:$H$4953,5,FALSE),""),"")</f>
        <v/>
      </c>
      <c r="AM464" s="44"/>
      <c r="AN464" s="43"/>
      <c r="AO464" s="43"/>
      <c r="AP464" s="3" t="str">
        <f>IF(AND(G464&lt;&gt;"LIBSETS_SETTYPE_BATTLEGROUND",G464&lt;&gt;"LIBSETS_SETTYPE_SPECIAL"),IF(AQ464&lt;&gt;"",VLOOKUP(AQ464,'ESO zone constants'!$D$3:$H$4953,5,FALSE),""),"")</f>
        <v/>
      </c>
      <c r="AR464" s="44"/>
      <c r="AS464" s="43"/>
      <c r="AT464" s="43"/>
      <c r="AU464" s="3" t="str">
        <f>IF(AND(G464&lt;&gt;"LIBSETS_SETTYPE_BATTLEGROUND",G464&lt;&gt;"LIBSETS_SETTYPE_SPECIAL"),IF(AV464&lt;&gt;"",VLOOKUP(AV464,'ESO zone constants'!$D$3:$H$4953,5,FALSE),""),"")</f>
        <v/>
      </c>
      <c r="AW464" s="44"/>
      <c r="AX464" s="43"/>
      <c r="AY464" s="43"/>
      <c r="AZ464" s="83" t="s">
        <v>2668</v>
      </c>
      <c r="BA464" s="83"/>
      <c r="BB464" s="83"/>
      <c r="BC464" s="21" t="str">
        <f>IF(A464="???","--","")&amp;IF(F464&lt;&gt;"Not in the game (anymore)",IF(A464&lt;&gt;"",CONCATENATE("[",A464,"] = {wayshrines={")&amp;IF(K464&lt;&gt;"",CONCATENATE(K464,","),"")&amp;IF(L464&lt;&gt;"",CONCATENATE(L464,","),"")&amp;IF(M464&lt;&gt;"",CONCATENATE(M464,","),"")&amp;CONCATENATE("}")&amp;IF(VALUE(N464)&gt;0,CONCATENATE(", traitsNeeded=",N464),"")&amp;CONCATENATE(", dlcId=",IF(T464&lt;&gt;"",T464,"DLC_BASE_GAME")),""),"")</f>
        <v>[526] = {wayshrines={249,249,249,}, dlcId=DLC_ORSINIUM</v>
      </c>
      <c r="BD464" s="21" t="str">
        <f>IF(F464&lt;&gt;"Not in the game (anymore)",IF(A464&lt;&gt;"",IF(Q464&lt;&gt;"",CONCATENATE(", zoneIds={",Q464),"")&amp;IF(Z464&lt;&gt;"",CONCATENATE(",",Z464),"")&amp;IF(AF464&lt;&gt;"",CONCATENATE(",",AF464),"")&amp;IF(AK464&lt;&gt;"",CONCATENATE(",",AK464),"")&amp;IF(AP464&lt;&gt;"",CONCATENATE(",",AP464),"")&amp;IF(AU464&lt;&gt;"",CONCATENATE(",",AU464),"")&amp;IF(Q464&lt;&gt;"",CONCATENATE("}",""),"")&amp;IF(OR(I464="true",I464="false",I464&lt;&gt;""), CONCATENATE(", veteran=", I464), ""),""),"")</f>
        <v>, zoneIds={677,684,684}, veteran=true</v>
      </c>
      <c r="BE464" s="21" t="str">
        <f>IF(A464&lt;&gt;"",IF(F464&lt;&gt;"Not in the game (anymore)",IF(A464&lt;&gt;"",", setType="&amp;G464,"")&amp;IF(J464="true",", multiTrialSet=true",""),"")
&amp; IF(AND(H464&lt;&gt;"",ISNUMBER(H464)),", undauntedChestId=" &amp; H464,""),"")</f>
        <v>, setType=LIBSETS_SETTYPE_ARENA</v>
      </c>
      <c r="BF464" s="21" t="str">
        <f>IF(A464&lt;&gt;"",IF(F464&lt;&gt;"Not in the game (anymore)",IF(AZ464&lt;&gt;"",", isProcSetAllowedInPvP="&amp; AZ464,"")
&amp; IF(F464&lt;&gt;"Not in the game (anymore)",
  IF(V464&lt;&gt;"",", dropMechanic={"&amp;V464&amp;IF(AB464&lt;&gt;"",","&amp;AB464,"")&amp;IF(AH464&lt;&gt;"",","&amp;AH464,"")&amp;IF(AM464&lt;&gt;"",","&amp;AM464,"")&amp;IF(AR464&lt;&gt;"",","&amp;AR464,"")&amp;IF(AW464&lt;&gt;"",","&amp;AW464,"")&amp;"}"
     &amp;IF(OR(W464&lt;&gt;"",AC464&lt;&gt;"",AI464&lt;&gt;"",AN464&lt;&gt;"",AS464&lt;&gt;"",AX464&lt;&gt;"",X464&lt;&gt;"",AD464&lt;&gt;"",AJ464&lt;&gt;"",AO464&lt;&gt;"",AT464&lt;&gt;"",AY464&lt;&gt;""),", dropMechanicDropLocationNames={"
        &amp; IF(OR(W464&lt;&gt;"",AC464&lt;&gt;"",AI464&lt;&gt;"",AN464&lt;&gt;"",AS464&lt;&gt;"",AX464&lt;&gt;""),"['en']={"&amp;IF(W464&lt;&gt;"","'"&amp;W464&amp;"',","'',")&amp;IF(AC464&lt;&gt;"","'"&amp;AC464&amp;"',","'',")&amp;IF(AI464&lt;&gt;"","'"&amp;AI464&amp;"',","'',")&amp;IF(AN464&lt;&gt;"","'"&amp;AN464&amp;"',","'',")&amp;IF(AS464&lt;&gt;"","'"&amp;AS464&amp;"',","'',")&amp;IF(AX464&lt;&gt;"","'"&amp;AX464&amp;"',","'',")&amp;"},","")
        &amp; IF(OR(X464&lt;&gt;"",AD464&lt;&gt;"",AJ464&lt;&gt;"",AO464&lt;&gt;"",AT464&lt;&gt;"",AY464&lt;&gt;""),"['de']={"&amp;IF(X464&lt;&gt;"","'"&amp;X464&amp;"',","'',")&amp;IF(AD464&lt;&gt;"","'"&amp;AD464&amp;"',","'',")&amp;IF(AJ464&lt;&gt;"","'"&amp;AJ464&amp;"',","'',")&amp;IF(AO464&lt;&gt;"","'"&amp;AO464&amp;"',","'',")&amp;IF(AT464&lt;&gt;"","'"&amp;AT464&amp;"',","'',")&amp;IF(AY464&lt;&gt;"","'"&amp;AY464&amp;"',","'',")&amp;"},","")
     &amp; "}",""),"")),""),"")</f>
        <v>, isProcSetAllowedInPvP=1, dropMechanic={LIBSETS_DROP_MECHANIC_ARENA_STAGE_CHEST,LIBSETS_DROP_MECHANIC_ARENA_STAGE_CHEST}, dropMechanicDropLocationNames={['en']={'','Arena stage chest','','','','',},['de']={'','Arena-Phasen Schatztruhe','','','','',},}</v>
      </c>
      <c r="BG464" s="21" t="str">
        <f>IF(A464&lt;&gt;"",IF(F464&lt;&gt;"Not in the game (anymore)",
IF(OR(BA464&lt;&gt;"",BB464&lt;&gt;""),", addTooltip={" &amp; IF(BA464&lt;&gt;"","['en']='"&amp; BA464 &amp; "',","")  &amp; IF(AND(BA464&lt;&gt;"",BA464&lt;&gt;BB464), IF(BB464&lt;&gt;"","['de']='"&amp; BB464 &amp; "',",""),"") &amp; "},","")
&amp; "},"
&amp; IF(C464&lt;&gt;"",CONCATENATE(" --",C464," / ",B464,"   [",IF(R464&lt;&gt;"",R464,""),IF(AA464&lt;&gt;"",", "&amp;AA464,""),IF(AG464&lt;&gt;"",", "&amp;AG464,""),IF(AL464&lt;&gt;"",", "&amp;AL464,""),IF(AQ464&lt;&gt;"",", "&amp;AQ464,""),IF(AV464&lt;&gt;"",", "&amp;AV464,""),"]")),""),"")</f>
        <v>}, --Perfected Crushing Wall / Perfektionierte zermalmende Mauer   [Maelstrom Arena, Wrothgar, Wrothgar]</v>
      </c>
    </row>
    <row r="465" spans="1:59" x14ac:dyDescent="0.25">
      <c r="A465" s="5">
        <v>527</v>
      </c>
      <c r="B465" t="s">
        <v>1784</v>
      </c>
      <c r="C465" t="s">
        <v>1785</v>
      </c>
      <c r="D465" s="3">
        <f>A465</f>
        <v>527</v>
      </c>
      <c r="E465" s="42"/>
      <c r="G465" s="8" t="s">
        <v>1472</v>
      </c>
      <c r="I465" t="s">
        <v>92</v>
      </c>
      <c r="J465" t="s">
        <v>91</v>
      </c>
      <c r="K465">
        <v>249</v>
      </c>
      <c r="L465">
        <v>249</v>
      </c>
      <c r="M465">
        <v>249</v>
      </c>
      <c r="O465" s="65" t="s">
        <v>451</v>
      </c>
      <c r="Q465" s="3">
        <f>IF(AND(G465&lt;&gt;"LIBSETS_SETTYPE_BATTLEGROUND",G465&lt;&gt;"LIBSETS_SETTYPE_SPECIAL"), IF(R465&lt;&gt;"",VLOOKUP(R465,'ESO zone constants'!$D$3:$H$10001,5,FALSE),""),"")</f>
        <v>677</v>
      </c>
      <c r="R465" t="str">
        <f>IF(AND(O465&lt;&gt;"",NOT(ISERROR(O465))),O465,
IF(AND(P465&lt;&gt;"",ISNUMBER(P465),P465&gt;0,NOT(ISNA(P465))),VLOOKUP(P465,'ESO zone constants'!$A$3:$D$9999,4,FALSE),
IF(AND(K465&lt;&gt;"",K465&gt;0,NOT(ISERROR(K465))),VLOOKUP(K465,'ESO dumped WayshrineInfo'!$K$3:$N$9994,4,FALSE),"")))</f>
        <v>Maelstrom Arena</v>
      </c>
      <c r="T465" s="19" t="str">
        <f>IF(AND(S465&lt;&gt;"",NOT(ISERROR(S465))),S465,IF(Q465&lt;&gt;"",IF(NOT(ISERROR(VLOOKUP(Q465,'ESO Dungeon constants'!$D$3:$H$9999,5,FALSE))),VLOOKUP(Q465,'ESO Dungeon constants'!$D$3:$I$9999,6,FALSE),VLOOKUP(Q465,'ESO zone constants'!$H$3:$K$9987,4,FALSE)),""))</f>
        <v>DLC_ORSINIUM</v>
      </c>
      <c r="U465" s="3" t="str">
        <f>IF(T465&lt;&gt;"",VLOOKUP(T465,'LibSets constants'!$B$4:$C$1003,2,FALSE),"")</f>
        <v>Orsinium</v>
      </c>
      <c r="V465" s="33" t="s">
        <v>1556</v>
      </c>
      <c r="Y465" s="65"/>
      <c r="Z465" s="3">
        <f>IF(AND(G465&lt;&gt;"LIBSETS_SETTYPE_BATTLEGROUND",G465&lt;&gt;"LIBSETS_SETTYPE_SPECIAL"),
IF(AND(Y465&lt;&gt;"",ISNUMBER(Y465),NOT(ISNA(Y465))),Y465,
   IF(AND(L465&lt;&gt;"",ISNUMBER(L465),L465&gt;0,NOT(ISNA(L465))),VLOOKUP(L465,'ESO dumped WayshrineInfo'!$K$3:$L$9994,2,FALSE),"")
),"")</f>
        <v>684</v>
      </c>
      <c r="AA465" t="str">
        <f>IF(AND(Z465&lt;&gt;"",ISNUMBER(Z465),NOT(ISNA(Z465))),VLOOKUP(Z465,'ESO zone constants'!$A$3:$D$9999,4,FALSE),"")</f>
        <v>Wrothgar</v>
      </c>
      <c r="AB465" s="33" t="s">
        <v>1556</v>
      </c>
      <c r="AC465" s="43" t="str">
        <f>IF(AB465&lt;&gt;"",IF(AB465&lt;&gt;"LIBSETS_DROP_MECHANIC_MONSTER_NAME",VLOOKUP(AB465,'LibSets constants'!$I$4:$L$1003,3,FALSE),""),"")</f>
        <v>Arena stage chest</v>
      </c>
      <c r="AD465" s="43" t="str">
        <f>IF(AB465&lt;&gt;"",IF(AB465&lt;&gt;"LIBSETS_DROP_MECHANIC_MONSTER_NAME",VLOOKUP(AB465,'LibSets constants'!$I$4:$L$1003,4,FALSE),""),"")</f>
        <v>Arena-Phasen Schatztruhe</v>
      </c>
      <c r="AE465" s="43"/>
      <c r="AF465" s="3">
        <f>IF(AND(G465&lt;&gt;"LIBSETS_SETTYPE_BATTLEGROUND",G465&lt;&gt;"LIBSETS_SETTYPE_SPECIAL"),
IF(AND(AE465&lt;&gt;"",ISNUMBER(AE465),NOT(ISNA(AE465))),AE465,
   IF(AND(M465&lt;&gt;"",ISNUMBER(M465),M465&gt;0,NOT(ISNA(M465))),VLOOKUP(M465,'ESO dumped WayshrineInfo'!$K$3:$L$9994,2,FALSE),"")
),"")</f>
        <v>684</v>
      </c>
      <c r="AG465" t="str">
        <f>IF(AND(AF465&lt;&gt;"",ISNUMBER(AF465),NOT(ISNA(AF465))),VLOOKUP(AF465,'ESO zone constants'!$A$3:$D$9999,4,FALSE),"")</f>
        <v>Wrothgar</v>
      </c>
      <c r="AH465" s="44"/>
      <c r="AI465" s="43"/>
      <c r="AJ465" s="43"/>
      <c r="AK465" s="3" t="str">
        <f>IF(AND(G465&lt;&gt;"LIBSETS_SETTYPE_BATTLEGROUND",G465&lt;&gt;"LIBSETS_SETTYPE_SPECIAL"),IF(AL465&lt;&gt;"",VLOOKUP(AL465,'ESO zone constants'!$D$3:$H$4953,5,FALSE),""),"")</f>
        <v/>
      </c>
      <c r="AM465" s="44"/>
      <c r="AN465" s="43"/>
      <c r="AO465" s="43"/>
      <c r="AP465" s="3" t="str">
        <f>IF(AND(G465&lt;&gt;"LIBSETS_SETTYPE_BATTLEGROUND",G465&lt;&gt;"LIBSETS_SETTYPE_SPECIAL"),IF(AQ465&lt;&gt;"",VLOOKUP(AQ465,'ESO zone constants'!$D$3:$H$4953,5,FALSE),""),"")</f>
        <v/>
      </c>
      <c r="AR465" s="44"/>
      <c r="AS465" s="43"/>
      <c r="AT465" s="43"/>
      <c r="AU465" s="3" t="str">
        <f>IF(AND(G465&lt;&gt;"LIBSETS_SETTYPE_BATTLEGROUND",G465&lt;&gt;"LIBSETS_SETTYPE_SPECIAL"),IF(AV465&lt;&gt;"",VLOOKUP(AV465,'ESO zone constants'!$D$3:$H$4953,5,FALSE),""),"")</f>
        <v/>
      </c>
      <c r="AW465" s="44"/>
      <c r="AX465" s="43"/>
      <c r="AY465" s="43"/>
      <c r="AZ465" s="83" t="s">
        <v>2667</v>
      </c>
      <c r="BA465" s="83"/>
      <c r="BB465" s="83"/>
      <c r="BC465" s="21" t="str">
        <f>IF(A465="???","--","")&amp;IF(F465&lt;&gt;"Not in the game (anymore)",IF(A465&lt;&gt;"",CONCATENATE("[",A465,"] = {wayshrines={")&amp;IF(K465&lt;&gt;"",CONCATENATE(K465,","),"")&amp;IF(L465&lt;&gt;"",CONCATENATE(L465,","),"")&amp;IF(M465&lt;&gt;"",CONCATENATE(M465,","),"")&amp;CONCATENATE("}")&amp;IF(VALUE(N465)&gt;0,CONCATENATE(", traitsNeeded=",N465),"")&amp;CONCATENATE(", dlcId=",IF(T465&lt;&gt;"",T465,"DLC_BASE_GAME")),""),"")</f>
        <v>[527] = {wayshrines={249,249,249,}, dlcId=DLC_ORSINIUM</v>
      </c>
      <c r="BD465" s="21" t="str">
        <f>IF(F465&lt;&gt;"Not in the game (anymore)",IF(A465&lt;&gt;"",IF(Q465&lt;&gt;"",CONCATENATE(", zoneIds={",Q465),"")&amp;IF(Z465&lt;&gt;"",CONCATENATE(",",Z465),"")&amp;IF(AF465&lt;&gt;"",CONCATENATE(",",AF465),"")&amp;IF(AK465&lt;&gt;"",CONCATENATE(",",AK465),"")&amp;IF(AP465&lt;&gt;"",CONCATENATE(",",AP465),"")&amp;IF(AU465&lt;&gt;"",CONCATENATE(",",AU465),"")&amp;IF(Q465&lt;&gt;"",CONCATENATE("}",""),"")&amp;IF(OR(I465="true",I465="false",I465&lt;&gt;""), CONCATENATE(", veteran=", I465), ""),""),"")</f>
        <v>, zoneIds={677,684,684}, veteran=true</v>
      </c>
      <c r="BE465" s="21" t="str">
        <f>IF(A465&lt;&gt;"",IF(F465&lt;&gt;"Not in the game (anymore)",IF(A465&lt;&gt;"",", setType="&amp;G465,"")&amp;IF(J465="true",", multiTrialSet=true",""),"")
&amp; IF(AND(H465&lt;&gt;"",ISNUMBER(H465)),", undauntedChestId=" &amp; H465,""),"")</f>
        <v>, setType=LIBSETS_SETTYPE_ARENA</v>
      </c>
      <c r="BF465" s="21" t="str">
        <f>IF(A465&lt;&gt;"",IF(F465&lt;&gt;"Not in the game (anymore)",IF(AZ465&lt;&gt;"",", isProcSetAllowedInPvP="&amp; AZ465,"")
&amp; IF(F465&lt;&gt;"Not in the game (anymore)",
  IF(V465&lt;&gt;"",", dropMechanic={"&amp;V465&amp;IF(AB465&lt;&gt;"",","&amp;AB465,"")&amp;IF(AH465&lt;&gt;"",","&amp;AH465,"")&amp;IF(AM465&lt;&gt;"",","&amp;AM465,"")&amp;IF(AR465&lt;&gt;"",","&amp;AR465,"")&amp;IF(AW465&lt;&gt;"",","&amp;AW465,"")&amp;"}"
     &amp;IF(OR(W465&lt;&gt;"",AC465&lt;&gt;"",AI465&lt;&gt;"",AN465&lt;&gt;"",AS465&lt;&gt;"",AX465&lt;&gt;"",X465&lt;&gt;"",AD465&lt;&gt;"",AJ465&lt;&gt;"",AO465&lt;&gt;"",AT465&lt;&gt;"",AY465&lt;&gt;""),", dropMechanicDropLocationNames={"
        &amp; IF(OR(W465&lt;&gt;"",AC465&lt;&gt;"",AI465&lt;&gt;"",AN465&lt;&gt;"",AS465&lt;&gt;"",AX465&lt;&gt;""),"['en']={"&amp;IF(W465&lt;&gt;"","'"&amp;W465&amp;"',","'',")&amp;IF(AC465&lt;&gt;"","'"&amp;AC465&amp;"',","'',")&amp;IF(AI465&lt;&gt;"","'"&amp;AI465&amp;"',","'',")&amp;IF(AN465&lt;&gt;"","'"&amp;AN465&amp;"',","'',")&amp;IF(AS465&lt;&gt;"","'"&amp;AS465&amp;"',","'',")&amp;IF(AX465&lt;&gt;"","'"&amp;AX465&amp;"',","'',")&amp;"},","")
        &amp; IF(OR(X465&lt;&gt;"",AD465&lt;&gt;"",AJ465&lt;&gt;"",AO465&lt;&gt;"",AT465&lt;&gt;"",AY465&lt;&gt;""),"['de']={"&amp;IF(X465&lt;&gt;"","'"&amp;X465&amp;"',","'',")&amp;IF(AD465&lt;&gt;"","'"&amp;AD465&amp;"',","'',")&amp;IF(AJ465&lt;&gt;"","'"&amp;AJ465&amp;"',","'',")&amp;IF(AO465&lt;&gt;"","'"&amp;AO465&amp;"',","'',")&amp;IF(AT465&lt;&gt;"","'"&amp;AT465&amp;"',","'',")&amp;IF(AY465&lt;&gt;"","'"&amp;AY465&amp;"',","'',")&amp;"},","")
     &amp; "}",""),"")),""),"")</f>
        <v>, dropMechanic={LIBSETS_DROP_MECHANIC_ARENA_STAGE_CHEST,LIBSETS_DROP_MECHANIC_ARENA_STAGE_CHEST}, dropMechanicDropLocationNames={['en']={'','Arena stage chest','','','','',},['de']={'','Arena-Phasen Schatztruhe','','','','',},}</v>
      </c>
      <c r="BG465" s="21" t="str">
        <f>IF(A465&lt;&gt;"",IF(F465&lt;&gt;"Not in the game (anymore)",
IF(OR(BA465&lt;&gt;"",BB465&lt;&gt;""),", addTooltip={" &amp; IF(BA465&lt;&gt;"","['en']='"&amp; BA465 &amp; "',","")  &amp; IF(AND(BA465&lt;&gt;"",BA465&lt;&gt;BB465), IF(BB465&lt;&gt;"","['de']='"&amp; BB465 &amp; "',",""),"") &amp; "},","")
&amp; "},"
&amp; IF(C465&lt;&gt;"",CONCATENATE(" --",C465," / ",B465,"   [",IF(R465&lt;&gt;"",R465,""),IF(AA465&lt;&gt;"",", "&amp;AA465,""),IF(AG465&lt;&gt;"",", "&amp;AG465,""),IF(AL465&lt;&gt;"",", "&amp;AL465,""),IF(AQ465&lt;&gt;"",", "&amp;AQ465,""),IF(AV465&lt;&gt;"",", "&amp;AV465,""),"]")),""),"")</f>
        <v>}, --Perfected Precise Regeneration / Perfektionierte präzise Regeneration   [Maelstrom Arena, Wrothgar, Wrothgar]</v>
      </c>
    </row>
    <row r="466" spans="1:59" x14ac:dyDescent="0.25">
      <c r="A466" s="5">
        <v>528</v>
      </c>
      <c r="B466" t="s">
        <v>1787</v>
      </c>
      <c r="C466" t="s">
        <v>1786</v>
      </c>
      <c r="D466" s="3">
        <f>A466</f>
        <v>528</v>
      </c>
      <c r="E466" s="42"/>
      <c r="G466" s="8" t="s">
        <v>1472</v>
      </c>
      <c r="I466" t="s">
        <v>92</v>
      </c>
      <c r="J466" t="s">
        <v>91</v>
      </c>
      <c r="K466">
        <v>270</v>
      </c>
      <c r="L466">
        <v>270</v>
      </c>
      <c r="M466">
        <v>270</v>
      </c>
      <c r="O466" s="65" t="s">
        <v>441</v>
      </c>
      <c r="Q466" s="3">
        <f>IF(AND(G466&lt;&gt;"LIBSETS_SETTYPE_BATTLEGROUND",G466&lt;&gt;"LIBSETS_SETTYPE_SPECIAL"), IF(R466&lt;&gt;"",VLOOKUP(R466,'ESO zone constants'!$D$3:$H$10001,5,FALSE),""),"")</f>
        <v>635</v>
      </c>
      <c r="R466" t="str">
        <f>IF(AND(O466&lt;&gt;"",NOT(ISERROR(O466))),O466,
IF(AND(P466&lt;&gt;"",ISNUMBER(P466),P466&gt;0,NOT(ISNA(P466))),VLOOKUP(P466,'ESO zone constants'!$A$3:$D$9999,4,FALSE),
IF(AND(K466&lt;&gt;"",K466&gt;0,NOT(ISERROR(K466))),VLOOKUP(K466,'ESO dumped WayshrineInfo'!$K$3:$N$9994,4,FALSE),"")))</f>
        <v>Dragonstar Arena</v>
      </c>
      <c r="T466" s="19" t="str">
        <f>IF(AND(S466&lt;&gt;"",NOT(ISERROR(S466))),S466,IF(Q466&lt;&gt;"",IF(NOT(ISERROR(VLOOKUP(Q466,'ESO Dungeon constants'!$D$3:$H$9999,5,FALSE))),VLOOKUP(Q466,'ESO Dungeon constants'!$D$3:$I$9999,6,FALSE),VLOOKUP(Q466,'ESO zone constants'!$H$3:$K$9987,4,FALSE)),""))</f>
        <v>DLC_BASE_GAME</v>
      </c>
      <c r="U466" s="3" t="str">
        <f>IF(T466&lt;&gt;"",VLOOKUP(T466,'LibSets constants'!$B$4:$C$1003,2,FALSE),"")</f>
        <v>Included in base game</v>
      </c>
      <c r="V466" s="33" t="s">
        <v>1556</v>
      </c>
      <c r="Y466" s="65"/>
      <c r="Z466" s="3">
        <f>IF(AND(G466&lt;&gt;"LIBSETS_SETTYPE_BATTLEGROUND",G466&lt;&gt;"LIBSETS_SETTYPE_SPECIAL"),
IF(AND(Y466&lt;&gt;"",ISNUMBER(Y466),NOT(ISNA(Y466))),Y466,
   IF(AND(L466&lt;&gt;"",ISNUMBER(L466),L466&gt;0,NOT(ISNA(L466))),VLOOKUP(L466,'ESO dumped WayshrineInfo'!$K$3:$L$9994,2,FALSE),"")
),"")</f>
        <v>888</v>
      </c>
      <c r="AA466" t="str">
        <f>IF(AND(Z466&lt;&gt;"",ISNUMBER(Z466),NOT(ISNA(Z466))),VLOOKUP(Z466,'ESO zone constants'!$A$3:$D$9999,4,FALSE),"")</f>
        <v>Craglorn</v>
      </c>
      <c r="AB466" s="33" t="s">
        <v>1556</v>
      </c>
      <c r="AC466" s="43" t="str">
        <f>IF(AB466&lt;&gt;"",IF(AB466&lt;&gt;"LIBSETS_DROP_MECHANIC_MONSTER_NAME",VLOOKUP(AB466,'LibSets constants'!$I$4:$L$1003,3,FALSE),""),"")</f>
        <v>Arena stage chest</v>
      </c>
      <c r="AD466" s="43" t="str">
        <f>IF(AB466&lt;&gt;"",IF(AB466&lt;&gt;"LIBSETS_DROP_MECHANIC_MONSTER_NAME",VLOOKUP(AB466,'LibSets constants'!$I$4:$L$1003,4,FALSE),""),"")</f>
        <v>Arena-Phasen Schatztruhe</v>
      </c>
      <c r="AE466" s="43"/>
      <c r="AF466" s="3">
        <f>IF(AND(G466&lt;&gt;"LIBSETS_SETTYPE_BATTLEGROUND",G466&lt;&gt;"LIBSETS_SETTYPE_SPECIAL"),
IF(AND(AE466&lt;&gt;"",ISNUMBER(AE466),NOT(ISNA(AE466))),AE466,
   IF(AND(M466&lt;&gt;"",ISNUMBER(M466),M466&gt;0,NOT(ISNA(M466))),VLOOKUP(M466,'ESO dumped WayshrineInfo'!$K$3:$L$9994,2,FALSE),"")
),"")</f>
        <v>888</v>
      </c>
      <c r="AG466" t="str">
        <f>IF(AND(AF466&lt;&gt;"",ISNUMBER(AF466),NOT(ISNA(AF466))),VLOOKUP(AF466,'ESO zone constants'!$A$3:$D$9999,4,FALSE),"")</f>
        <v>Craglorn</v>
      </c>
      <c r="AH466" s="44"/>
      <c r="AI466" s="43"/>
      <c r="AJ466" s="43"/>
      <c r="AK466" s="3" t="str">
        <f>IF(AND(G466&lt;&gt;"LIBSETS_SETTYPE_BATTLEGROUND",G466&lt;&gt;"LIBSETS_SETTYPE_SPECIAL"),IF(AL466&lt;&gt;"",VLOOKUP(AL466,'ESO zone constants'!$D$3:$H$4953,5,FALSE),""),"")</f>
        <v/>
      </c>
      <c r="AM466" s="44"/>
      <c r="AN466" s="43"/>
      <c r="AO466" s="43"/>
      <c r="AP466" s="3" t="str">
        <f>IF(AND(G466&lt;&gt;"LIBSETS_SETTYPE_BATTLEGROUND",G466&lt;&gt;"LIBSETS_SETTYPE_SPECIAL"),IF(AQ466&lt;&gt;"",VLOOKUP(AQ466,'ESO zone constants'!$D$3:$H$4953,5,FALSE),""),"")</f>
        <v/>
      </c>
      <c r="AR466" s="44"/>
      <c r="AS466" s="43"/>
      <c r="AT466" s="43"/>
      <c r="AU466" s="3" t="str">
        <f>IF(AND(G466&lt;&gt;"LIBSETS_SETTYPE_BATTLEGROUND",G466&lt;&gt;"LIBSETS_SETTYPE_SPECIAL"),IF(AV466&lt;&gt;"",VLOOKUP(AV466,'ESO zone constants'!$D$3:$H$4953,5,FALSE),""),"")</f>
        <v/>
      </c>
      <c r="AW466" s="44"/>
      <c r="AX466" s="43"/>
      <c r="AY466" s="43"/>
      <c r="AZ466" s="83" t="s">
        <v>2667</v>
      </c>
      <c r="BA466" s="83"/>
      <c r="BB466" s="83"/>
      <c r="BC466" s="21" t="str">
        <f>IF(A466="???","--","")&amp;IF(F466&lt;&gt;"Not in the game (anymore)",IF(A466&lt;&gt;"",CONCATENATE("[",A466,"] = {wayshrines={")&amp;IF(K466&lt;&gt;"",CONCATENATE(K466,","),"")&amp;IF(L466&lt;&gt;"",CONCATENATE(L466,","),"")&amp;IF(M466&lt;&gt;"",CONCATENATE(M466,","),"")&amp;CONCATENATE("}")&amp;IF(VALUE(N466)&gt;0,CONCATENATE(", traitsNeeded=",N466),"")&amp;CONCATENATE(", dlcId=",IF(T466&lt;&gt;"",T466,"DLC_BASE_GAME")),""),"")</f>
        <v>[528] = {wayshrines={270,270,270,}, dlcId=DLC_BASE_GAME</v>
      </c>
      <c r="BD466" s="21" t="str">
        <f>IF(F466&lt;&gt;"Not in the game (anymore)",IF(A466&lt;&gt;"",IF(Q466&lt;&gt;"",CONCATENATE(", zoneIds={",Q466),"")&amp;IF(Z466&lt;&gt;"",CONCATENATE(",",Z466),"")&amp;IF(AF466&lt;&gt;"",CONCATENATE(",",AF466),"")&amp;IF(AK466&lt;&gt;"",CONCATENATE(",",AK466),"")&amp;IF(AP466&lt;&gt;"",CONCATENATE(",",AP466),"")&amp;IF(AU466&lt;&gt;"",CONCATENATE(",",AU466),"")&amp;IF(Q466&lt;&gt;"",CONCATENATE("}",""),"")&amp;IF(OR(I466="true",I466="false",I466&lt;&gt;""), CONCATENATE(", veteran=", I466), ""),""),"")</f>
        <v>, zoneIds={635,888,888}, veteran=true</v>
      </c>
      <c r="BE466" s="21" t="str">
        <f>IF(A466&lt;&gt;"",IF(F466&lt;&gt;"Not in the game (anymore)",IF(A466&lt;&gt;"",", setType="&amp;G466,"")&amp;IF(J466="true",", multiTrialSet=true",""),"")
&amp; IF(AND(H466&lt;&gt;"",ISNUMBER(H466)),", undauntedChestId=" &amp; H466,""),"")</f>
        <v>, setType=LIBSETS_SETTYPE_ARENA</v>
      </c>
      <c r="BF466" s="21" t="str">
        <f>IF(A466&lt;&gt;"",IF(F466&lt;&gt;"Not in the game (anymore)",IF(AZ466&lt;&gt;"",", isProcSetAllowedInPvP="&amp; AZ466,"")
&amp; IF(F466&lt;&gt;"Not in the game (anymore)",
  IF(V466&lt;&gt;"",", dropMechanic={"&amp;V466&amp;IF(AB466&lt;&gt;"",","&amp;AB466,"")&amp;IF(AH466&lt;&gt;"",","&amp;AH466,"")&amp;IF(AM466&lt;&gt;"",","&amp;AM466,"")&amp;IF(AR466&lt;&gt;"",","&amp;AR466,"")&amp;IF(AW466&lt;&gt;"",","&amp;AW466,"")&amp;"}"
     &amp;IF(OR(W466&lt;&gt;"",AC466&lt;&gt;"",AI466&lt;&gt;"",AN466&lt;&gt;"",AS466&lt;&gt;"",AX466&lt;&gt;"",X466&lt;&gt;"",AD466&lt;&gt;"",AJ466&lt;&gt;"",AO466&lt;&gt;"",AT466&lt;&gt;"",AY466&lt;&gt;""),", dropMechanicDropLocationNames={"
        &amp; IF(OR(W466&lt;&gt;"",AC466&lt;&gt;"",AI466&lt;&gt;"",AN466&lt;&gt;"",AS466&lt;&gt;"",AX466&lt;&gt;""),"['en']={"&amp;IF(W466&lt;&gt;"","'"&amp;W466&amp;"',","'',")&amp;IF(AC466&lt;&gt;"","'"&amp;AC466&amp;"',","'',")&amp;IF(AI466&lt;&gt;"","'"&amp;AI466&amp;"',","'',")&amp;IF(AN466&lt;&gt;"","'"&amp;AN466&amp;"',","'',")&amp;IF(AS466&lt;&gt;"","'"&amp;AS466&amp;"',","'',")&amp;IF(AX466&lt;&gt;"","'"&amp;AX466&amp;"',","'',")&amp;"},","")
        &amp; IF(OR(X466&lt;&gt;"",AD466&lt;&gt;"",AJ466&lt;&gt;"",AO466&lt;&gt;"",AT466&lt;&gt;"",AY466&lt;&gt;""),"['de']={"&amp;IF(X466&lt;&gt;"","'"&amp;X466&amp;"',","'',")&amp;IF(AD466&lt;&gt;"","'"&amp;AD466&amp;"',","'',")&amp;IF(AJ466&lt;&gt;"","'"&amp;AJ466&amp;"',","'',")&amp;IF(AO466&lt;&gt;"","'"&amp;AO466&amp;"',","'',")&amp;IF(AT466&lt;&gt;"","'"&amp;AT466&amp;"',","'',")&amp;IF(AY466&lt;&gt;"","'"&amp;AY466&amp;"',","'',")&amp;"},","")
     &amp; "}",""),"")),""),"")</f>
        <v>, dropMechanic={LIBSETS_DROP_MECHANIC_ARENA_STAGE_CHEST,LIBSETS_DROP_MECHANIC_ARENA_STAGE_CHEST}, dropMechanicDropLocationNames={['en']={'','Arena stage chest','','','','',},['de']={'','Arena-Phasen Schatztruhe','','','','',},}</v>
      </c>
      <c r="BG466" s="21" t="str">
        <f>IF(A466&lt;&gt;"",IF(F466&lt;&gt;"Not in the game (anymore)",
IF(OR(BA466&lt;&gt;"",BB466&lt;&gt;""),", addTooltip={" &amp; IF(BA466&lt;&gt;"","['en']='"&amp; BA466 &amp; "',","")  &amp; IF(AND(BA466&lt;&gt;"",BA466&lt;&gt;BB466), IF(BB466&lt;&gt;"","['de']='"&amp; BB466 &amp; "',",""),"") &amp; "},","")
&amp; "},"
&amp; IF(C466&lt;&gt;"",CONCATENATE(" --",C466," / ",B466,"   [",IF(R466&lt;&gt;"",R466,""),IF(AA466&lt;&gt;"",", "&amp;AA466,""),IF(AG466&lt;&gt;"",", "&amp;AG466,""),IF(AL466&lt;&gt;"",", "&amp;AL466,""),IF(AQ466&lt;&gt;"",", "&amp;AQ466,""),IF(AV466&lt;&gt;"",", "&amp;AV466,""),"]")),""),"")</f>
        <v>}, --Perfected Titanic Cleave / Perfektioniertes titanisches Trennen   [Dragonstar Arena, Craglorn, Craglorn]</v>
      </c>
    </row>
    <row r="467" spans="1:59" x14ac:dyDescent="0.25">
      <c r="A467" s="5">
        <v>529</v>
      </c>
      <c r="B467" t="s">
        <v>1789</v>
      </c>
      <c r="C467" t="s">
        <v>1788</v>
      </c>
      <c r="D467" s="3">
        <f>A467</f>
        <v>529</v>
      </c>
      <c r="E467" s="42"/>
      <c r="G467" s="8" t="s">
        <v>1472</v>
      </c>
      <c r="I467" t="s">
        <v>92</v>
      </c>
      <c r="J467" t="s">
        <v>91</v>
      </c>
      <c r="K467">
        <v>270</v>
      </c>
      <c r="L467">
        <v>270</v>
      </c>
      <c r="M467">
        <v>270</v>
      </c>
      <c r="O467" s="65" t="s">
        <v>441</v>
      </c>
      <c r="Q467" s="3">
        <f>IF(AND(G467&lt;&gt;"LIBSETS_SETTYPE_BATTLEGROUND",G467&lt;&gt;"LIBSETS_SETTYPE_SPECIAL"), IF(R467&lt;&gt;"",VLOOKUP(R467,'ESO zone constants'!$D$3:$H$10001,5,FALSE),""),"")</f>
        <v>635</v>
      </c>
      <c r="R467" t="str">
        <f>IF(AND(O467&lt;&gt;"",NOT(ISERROR(O467))),O467,
IF(AND(P467&lt;&gt;"",ISNUMBER(P467),P467&gt;0,NOT(ISNA(P467))),VLOOKUP(P467,'ESO zone constants'!$A$3:$D$9999,4,FALSE),
IF(AND(K467&lt;&gt;"",K467&gt;0,NOT(ISERROR(K467))),VLOOKUP(K467,'ESO dumped WayshrineInfo'!$K$3:$N$9994,4,FALSE),"")))</f>
        <v>Dragonstar Arena</v>
      </c>
      <c r="T467" s="19" t="str">
        <f>IF(AND(S467&lt;&gt;"",NOT(ISERROR(S467))),S467,IF(Q467&lt;&gt;"",IF(NOT(ISERROR(VLOOKUP(Q467,'ESO Dungeon constants'!$D$3:$H$9999,5,FALSE))),VLOOKUP(Q467,'ESO Dungeon constants'!$D$3:$I$9999,6,FALSE),VLOOKUP(Q467,'ESO zone constants'!$H$3:$K$9987,4,FALSE)),""))</f>
        <v>DLC_BASE_GAME</v>
      </c>
      <c r="U467" s="3" t="str">
        <f>IF(T467&lt;&gt;"",VLOOKUP(T467,'LibSets constants'!$B$4:$C$1003,2,FALSE),"")</f>
        <v>Included in base game</v>
      </c>
      <c r="V467" s="33" t="s">
        <v>1556</v>
      </c>
      <c r="Y467" s="65"/>
      <c r="Z467" s="3">
        <f>IF(AND(G467&lt;&gt;"LIBSETS_SETTYPE_BATTLEGROUND",G467&lt;&gt;"LIBSETS_SETTYPE_SPECIAL"),
IF(AND(Y467&lt;&gt;"",ISNUMBER(Y467),NOT(ISNA(Y467))),Y467,
   IF(AND(L467&lt;&gt;"",ISNUMBER(L467),L467&gt;0,NOT(ISNA(L467))),VLOOKUP(L467,'ESO dumped WayshrineInfo'!$K$3:$L$9994,2,FALSE),"")
),"")</f>
        <v>888</v>
      </c>
      <c r="AA467" t="str">
        <f>IF(AND(Z467&lt;&gt;"",ISNUMBER(Z467),NOT(ISNA(Z467))),VLOOKUP(Z467,'ESO zone constants'!$A$3:$D$9999,4,FALSE),"")</f>
        <v>Craglorn</v>
      </c>
      <c r="AB467" s="33" t="s">
        <v>1556</v>
      </c>
      <c r="AC467" s="43" t="str">
        <f>IF(AB467&lt;&gt;"",IF(AB467&lt;&gt;"LIBSETS_DROP_MECHANIC_MONSTER_NAME",VLOOKUP(AB467,'LibSets constants'!$I$4:$L$1003,3,FALSE),""),"")</f>
        <v>Arena stage chest</v>
      </c>
      <c r="AD467" s="43" t="str">
        <f>IF(AB467&lt;&gt;"",IF(AB467&lt;&gt;"LIBSETS_DROP_MECHANIC_MONSTER_NAME",VLOOKUP(AB467,'LibSets constants'!$I$4:$L$1003,4,FALSE),""),"")</f>
        <v>Arena-Phasen Schatztruhe</v>
      </c>
      <c r="AE467" s="43"/>
      <c r="AF467" s="3">
        <f>IF(AND(G467&lt;&gt;"LIBSETS_SETTYPE_BATTLEGROUND",G467&lt;&gt;"LIBSETS_SETTYPE_SPECIAL"),
IF(AND(AE467&lt;&gt;"",ISNUMBER(AE467),NOT(ISNA(AE467))),AE467,
   IF(AND(M467&lt;&gt;"",ISNUMBER(M467),M467&gt;0,NOT(ISNA(M467))),VLOOKUP(M467,'ESO dumped WayshrineInfo'!$K$3:$L$9994,2,FALSE),"")
),"")</f>
        <v>888</v>
      </c>
      <c r="AG467" t="str">
        <f>IF(AND(AF467&lt;&gt;"",ISNUMBER(AF467),NOT(ISNA(AF467))),VLOOKUP(AF467,'ESO zone constants'!$A$3:$D$9999,4,FALSE),"")</f>
        <v>Craglorn</v>
      </c>
      <c r="AH467" s="44"/>
      <c r="AI467" s="43"/>
      <c r="AJ467" s="43"/>
      <c r="AK467" s="3" t="str">
        <f>IF(AND(G467&lt;&gt;"LIBSETS_SETTYPE_BATTLEGROUND",G467&lt;&gt;"LIBSETS_SETTYPE_SPECIAL"),IF(AL467&lt;&gt;"",VLOOKUP(AL467,'ESO zone constants'!$D$3:$H$4953,5,FALSE),""),"")</f>
        <v/>
      </c>
      <c r="AM467" s="44"/>
      <c r="AN467" s="43"/>
      <c r="AO467" s="43"/>
      <c r="AP467" s="3" t="str">
        <f>IF(AND(G467&lt;&gt;"LIBSETS_SETTYPE_BATTLEGROUND",G467&lt;&gt;"LIBSETS_SETTYPE_SPECIAL"),IF(AQ467&lt;&gt;"",VLOOKUP(AQ467,'ESO zone constants'!$D$3:$H$4953,5,FALSE),""),"")</f>
        <v/>
      </c>
      <c r="AR467" s="44"/>
      <c r="AS467" s="43"/>
      <c r="AT467" s="43"/>
      <c r="AU467" s="3" t="str">
        <f>IF(AND(G467&lt;&gt;"LIBSETS_SETTYPE_BATTLEGROUND",G467&lt;&gt;"LIBSETS_SETTYPE_SPECIAL"),IF(AV467&lt;&gt;"",VLOOKUP(AV467,'ESO zone constants'!$D$3:$H$4953,5,FALSE),""),"")</f>
        <v/>
      </c>
      <c r="AW467" s="44"/>
      <c r="AX467" s="43"/>
      <c r="AY467" s="43"/>
      <c r="AZ467" s="83" t="s">
        <v>2667</v>
      </c>
      <c r="BA467" s="83"/>
      <c r="BB467" s="83"/>
      <c r="BC467" s="21" t="str">
        <f>IF(A467="???","--","")&amp;IF(F467&lt;&gt;"Not in the game (anymore)",IF(A467&lt;&gt;"",CONCATENATE("[",A467,"] = {wayshrines={")&amp;IF(K467&lt;&gt;"",CONCATENATE(K467,","),"")&amp;IF(L467&lt;&gt;"",CONCATENATE(L467,","),"")&amp;IF(M467&lt;&gt;"",CONCATENATE(M467,","),"")&amp;CONCATENATE("}")&amp;IF(VALUE(N467)&gt;0,CONCATENATE(", traitsNeeded=",N467),"")&amp;CONCATENATE(", dlcId=",IF(T467&lt;&gt;"",T467,"DLC_BASE_GAME")),""),"")</f>
        <v>[529] = {wayshrines={270,270,270,}, dlcId=DLC_BASE_GAME</v>
      </c>
      <c r="BD467" s="21" t="str">
        <f>IF(F467&lt;&gt;"Not in the game (anymore)",IF(A467&lt;&gt;"",IF(Q467&lt;&gt;"",CONCATENATE(", zoneIds={",Q467),"")&amp;IF(Z467&lt;&gt;"",CONCATENATE(",",Z467),"")&amp;IF(AF467&lt;&gt;"",CONCATENATE(",",AF467),"")&amp;IF(AK467&lt;&gt;"",CONCATENATE(",",AK467),"")&amp;IF(AP467&lt;&gt;"",CONCATENATE(",",AP467),"")&amp;IF(AU467&lt;&gt;"",CONCATENATE(",",AU467),"")&amp;IF(Q467&lt;&gt;"",CONCATENATE("}",""),"")&amp;IF(OR(I467="true",I467="false",I467&lt;&gt;""), CONCATENATE(", veteran=", I467), ""),""),"")</f>
        <v>, zoneIds={635,888,888}, veteran=true</v>
      </c>
      <c r="BE467" s="21" t="str">
        <f>IF(A467&lt;&gt;"",IF(F467&lt;&gt;"Not in the game (anymore)",IF(A467&lt;&gt;"",", setType="&amp;G467,"")&amp;IF(J467="true",", multiTrialSet=true",""),"")
&amp; IF(AND(H467&lt;&gt;"",ISNUMBER(H467)),", undauntedChestId=" &amp; H467,""),"")</f>
        <v>, setType=LIBSETS_SETTYPE_ARENA</v>
      </c>
      <c r="BF467" s="21" t="str">
        <f>IF(A467&lt;&gt;"",IF(F467&lt;&gt;"Not in the game (anymore)",IF(AZ467&lt;&gt;"",", isProcSetAllowedInPvP="&amp; AZ467,"")
&amp; IF(F467&lt;&gt;"Not in the game (anymore)",
  IF(V467&lt;&gt;"",", dropMechanic={"&amp;V467&amp;IF(AB467&lt;&gt;"",","&amp;AB467,"")&amp;IF(AH467&lt;&gt;"",","&amp;AH467,"")&amp;IF(AM467&lt;&gt;"",","&amp;AM467,"")&amp;IF(AR467&lt;&gt;"",","&amp;AR467,"")&amp;IF(AW467&lt;&gt;"",","&amp;AW467,"")&amp;"}"
     &amp;IF(OR(W467&lt;&gt;"",AC467&lt;&gt;"",AI467&lt;&gt;"",AN467&lt;&gt;"",AS467&lt;&gt;"",AX467&lt;&gt;"",X467&lt;&gt;"",AD467&lt;&gt;"",AJ467&lt;&gt;"",AO467&lt;&gt;"",AT467&lt;&gt;"",AY467&lt;&gt;""),", dropMechanicDropLocationNames={"
        &amp; IF(OR(W467&lt;&gt;"",AC467&lt;&gt;"",AI467&lt;&gt;"",AN467&lt;&gt;"",AS467&lt;&gt;"",AX467&lt;&gt;""),"['en']={"&amp;IF(W467&lt;&gt;"","'"&amp;W467&amp;"',","'',")&amp;IF(AC467&lt;&gt;"","'"&amp;AC467&amp;"',","'',")&amp;IF(AI467&lt;&gt;"","'"&amp;AI467&amp;"',","'',")&amp;IF(AN467&lt;&gt;"","'"&amp;AN467&amp;"',","'',")&amp;IF(AS467&lt;&gt;"","'"&amp;AS467&amp;"',","'',")&amp;IF(AX467&lt;&gt;"","'"&amp;AX467&amp;"',","'',")&amp;"},","")
        &amp; IF(OR(X467&lt;&gt;"",AD467&lt;&gt;"",AJ467&lt;&gt;"",AO467&lt;&gt;"",AT467&lt;&gt;"",AY467&lt;&gt;""),"['de']={"&amp;IF(X467&lt;&gt;"","'"&amp;X467&amp;"',","'',")&amp;IF(AD467&lt;&gt;"","'"&amp;AD467&amp;"',","'',")&amp;IF(AJ467&lt;&gt;"","'"&amp;AJ467&amp;"',","'',")&amp;IF(AO467&lt;&gt;"","'"&amp;AO467&amp;"',","'',")&amp;IF(AT467&lt;&gt;"","'"&amp;AT467&amp;"',","'',")&amp;IF(AY467&lt;&gt;"","'"&amp;AY467&amp;"',","'',")&amp;"},","")
     &amp; "}",""),"")),""),"")</f>
        <v>, dropMechanic={LIBSETS_DROP_MECHANIC_ARENA_STAGE_CHEST,LIBSETS_DROP_MECHANIC_ARENA_STAGE_CHEST}, dropMechanicDropLocationNames={['en']={'','Arena stage chest','','','','',},['de']={'','Arena-Phasen Schatztruhe','','','','',},}</v>
      </c>
      <c r="BG467" s="21" t="str">
        <f>IF(A467&lt;&gt;"",IF(F467&lt;&gt;"Not in the game (anymore)",
IF(OR(BA467&lt;&gt;"",BB467&lt;&gt;""),", addTooltip={" &amp; IF(BA467&lt;&gt;"","['en']='"&amp; BA467 &amp; "',","")  &amp; IF(AND(BA467&lt;&gt;"",BA467&lt;&gt;BB467), IF(BB467&lt;&gt;"","['de']='"&amp; BB467 &amp; "',",""),"") &amp; "},","")
&amp; "},"
&amp; IF(C467&lt;&gt;"",CONCATENATE(" --",C467," / ",B467,"   [",IF(R467&lt;&gt;"",R467,""),IF(AA467&lt;&gt;"",", "&amp;AA467,""),IF(AG467&lt;&gt;"",", "&amp;AG467,""),IF(AL467&lt;&gt;"",", "&amp;AL467,""),IF(AQ467&lt;&gt;"",", "&amp;AQ467,""),IF(AV467&lt;&gt;"",", "&amp;AV467,""),"]")),""),"")</f>
        <v>}, --Perfected Puncturing Remedy / Perfektionierte durchschlagende Genesung   [Dragonstar Arena, Craglorn, Craglorn]</v>
      </c>
    </row>
    <row r="468" spans="1:59" x14ac:dyDescent="0.25">
      <c r="A468" s="5">
        <v>530</v>
      </c>
      <c r="B468" t="s">
        <v>1790</v>
      </c>
      <c r="C468" t="s">
        <v>1791</v>
      </c>
      <c r="D468" s="3">
        <f>A468</f>
        <v>530</v>
      </c>
      <c r="E468" s="42"/>
      <c r="G468" s="8" t="s">
        <v>1472</v>
      </c>
      <c r="I468" t="s">
        <v>92</v>
      </c>
      <c r="J468" t="s">
        <v>91</v>
      </c>
      <c r="K468">
        <v>270</v>
      </c>
      <c r="L468">
        <v>270</v>
      </c>
      <c r="M468">
        <v>270</v>
      </c>
      <c r="O468" s="65" t="s">
        <v>441</v>
      </c>
      <c r="Q468" s="3">
        <f>IF(AND(G468&lt;&gt;"LIBSETS_SETTYPE_BATTLEGROUND",G468&lt;&gt;"LIBSETS_SETTYPE_SPECIAL"), IF(R468&lt;&gt;"",VLOOKUP(R468,'ESO zone constants'!$D$3:$H$10001,5,FALSE),""),"")</f>
        <v>635</v>
      </c>
      <c r="R468" t="str">
        <f>IF(AND(O468&lt;&gt;"",NOT(ISERROR(O468))),O468,
IF(AND(P468&lt;&gt;"",ISNUMBER(P468),P468&gt;0,NOT(ISNA(P468))),VLOOKUP(P468,'ESO zone constants'!$A$3:$D$9999,4,FALSE),
IF(AND(K468&lt;&gt;"",K468&gt;0,NOT(ISERROR(K468))),VLOOKUP(K468,'ESO dumped WayshrineInfo'!$K$3:$N$9994,4,FALSE),"")))</f>
        <v>Dragonstar Arena</v>
      </c>
      <c r="T468" s="19" t="str">
        <f>IF(AND(S468&lt;&gt;"",NOT(ISERROR(S468))),S468,IF(Q468&lt;&gt;"",IF(NOT(ISERROR(VLOOKUP(Q468,'ESO Dungeon constants'!$D$3:$H$9999,5,FALSE))),VLOOKUP(Q468,'ESO Dungeon constants'!$D$3:$I$9999,6,FALSE),VLOOKUP(Q468,'ESO zone constants'!$H$3:$K$9987,4,FALSE)),""))</f>
        <v>DLC_BASE_GAME</v>
      </c>
      <c r="U468" s="3" t="str">
        <f>IF(T468&lt;&gt;"",VLOOKUP(T468,'LibSets constants'!$B$4:$C$1003,2,FALSE),"")</f>
        <v>Included in base game</v>
      </c>
      <c r="V468" s="33" t="s">
        <v>1556</v>
      </c>
      <c r="Y468" s="65"/>
      <c r="Z468" s="3">
        <f>IF(AND(G468&lt;&gt;"LIBSETS_SETTYPE_BATTLEGROUND",G468&lt;&gt;"LIBSETS_SETTYPE_SPECIAL"),
IF(AND(Y468&lt;&gt;"",ISNUMBER(Y468),NOT(ISNA(Y468))),Y468,
   IF(AND(L468&lt;&gt;"",ISNUMBER(L468),L468&gt;0,NOT(ISNA(L468))),VLOOKUP(L468,'ESO dumped WayshrineInfo'!$K$3:$L$9994,2,FALSE),"")
),"")</f>
        <v>888</v>
      </c>
      <c r="AA468" t="str">
        <f>IF(AND(Z468&lt;&gt;"",ISNUMBER(Z468),NOT(ISNA(Z468))),VLOOKUP(Z468,'ESO zone constants'!$A$3:$D$9999,4,FALSE),"")</f>
        <v>Craglorn</v>
      </c>
      <c r="AB468" s="33" t="s">
        <v>1556</v>
      </c>
      <c r="AC468" s="43" t="str">
        <f>IF(AB468&lt;&gt;"",IF(AB468&lt;&gt;"LIBSETS_DROP_MECHANIC_MONSTER_NAME",VLOOKUP(AB468,'LibSets constants'!$I$4:$L$1003,3,FALSE),""),"")</f>
        <v>Arena stage chest</v>
      </c>
      <c r="AD468" s="43" t="str">
        <f>IF(AB468&lt;&gt;"",IF(AB468&lt;&gt;"LIBSETS_DROP_MECHANIC_MONSTER_NAME",VLOOKUP(AB468,'LibSets constants'!$I$4:$L$1003,4,FALSE),""),"")</f>
        <v>Arena-Phasen Schatztruhe</v>
      </c>
      <c r="AE468" s="43"/>
      <c r="AF468" s="3">
        <f>IF(AND(G468&lt;&gt;"LIBSETS_SETTYPE_BATTLEGROUND",G468&lt;&gt;"LIBSETS_SETTYPE_SPECIAL"),
IF(AND(AE468&lt;&gt;"",ISNUMBER(AE468),NOT(ISNA(AE468))),AE468,
   IF(AND(M468&lt;&gt;"",ISNUMBER(M468),M468&gt;0,NOT(ISNA(M468))),VLOOKUP(M468,'ESO dumped WayshrineInfo'!$K$3:$L$9994,2,FALSE),"")
),"")</f>
        <v>888</v>
      </c>
      <c r="AG468" t="str">
        <f>IF(AND(AF468&lt;&gt;"",ISNUMBER(AF468),NOT(ISNA(AF468))),VLOOKUP(AF468,'ESO zone constants'!$A$3:$D$9999,4,FALSE),"")</f>
        <v>Craglorn</v>
      </c>
      <c r="AH468" s="44"/>
      <c r="AI468" s="43"/>
      <c r="AJ468" s="43"/>
      <c r="AK468" s="3" t="str">
        <f>IF(AND(G468&lt;&gt;"LIBSETS_SETTYPE_BATTLEGROUND",G468&lt;&gt;"LIBSETS_SETTYPE_SPECIAL"),IF(AL468&lt;&gt;"",VLOOKUP(AL468,'ESO zone constants'!$D$3:$H$4953,5,FALSE),""),"")</f>
        <v/>
      </c>
      <c r="AM468" s="44"/>
      <c r="AN468" s="43"/>
      <c r="AO468" s="43"/>
      <c r="AP468" s="3" t="str">
        <f>IF(AND(G468&lt;&gt;"LIBSETS_SETTYPE_BATTLEGROUND",G468&lt;&gt;"LIBSETS_SETTYPE_SPECIAL"),IF(AQ468&lt;&gt;"",VLOOKUP(AQ468,'ESO zone constants'!$D$3:$H$4953,5,FALSE),""),"")</f>
        <v/>
      </c>
      <c r="AR468" s="44"/>
      <c r="AS468" s="43"/>
      <c r="AT468" s="43"/>
      <c r="AU468" s="3" t="str">
        <f>IF(AND(G468&lt;&gt;"LIBSETS_SETTYPE_BATTLEGROUND",G468&lt;&gt;"LIBSETS_SETTYPE_SPECIAL"),IF(AV468&lt;&gt;"",VLOOKUP(AV468,'ESO zone constants'!$D$3:$H$4953,5,FALSE),""),"")</f>
        <v/>
      </c>
      <c r="AW468" s="44"/>
      <c r="AX468" s="43"/>
      <c r="AY468" s="43"/>
      <c r="AZ468" s="83" t="s">
        <v>2667</v>
      </c>
      <c r="BA468" s="83"/>
      <c r="BB468" s="83"/>
      <c r="BC468" s="21" t="str">
        <f>IF(A468="???","--","")&amp;IF(F468&lt;&gt;"Not in the game (anymore)",IF(A468&lt;&gt;"",CONCATENATE("[",A468,"] = {wayshrines={")&amp;IF(K468&lt;&gt;"",CONCATENATE(K468,","),"")&amp;IF(L468&lt;&gt;"",CONCATENATE(L468,","),"")&amp;IF(M468&lt;&gt;"",CONCATENATE(M468,","),"")&amp;CONCATENATE("}")&amp;IF(VALUE(N468)&gt;0,CONCATENATE(", traitsNeeded=",N468),"")&amp;CONCATENATE(", dlcId=",IF(T468&lt;&gt;"",T468,"DLC_BASE_GAME")),""),"")</f>
        <v>[530] = {wayshrines={270,270,270,}, dlcId=DLC_BASE_GAME</v>
      </c>
      <c r="BD468" s="21" t="str">
        <f>IF(F468&lt;&gt;"Not in the game (anymore)",IF(A468&lt;&gt;"",IF(Q468&lt;&gt;"",CONCATENATE(", zoneIds={",Q468),"")&amp;IF(Z468&lt;&gt;"",CONCATENATE(",",Z468),"")&amp;IF(AF468&lt;&gt;"",CONCATENATE(",",AF468),"")&amp;IF(AK468&lt;&gt;"",CONCATENATE(",",AK468),"")&amp;IF(AP468&lt;&gt;"",CONCATENATE(",",AP468),"")&amp;IF(AU468&lt;&gt;"",CONCATENATE(",",AU468),"")&amp;IF(Q468&lt;&gt;"",CONCATENATE("}",""),"")&amp;IF(OR(I468="true",I468="false",I468&lt;&gt;""), CONCATENATE(", veteran=", I468), ""),""),"")</f>
        <v>, zoneIds={635,888,888}, veteran=true</v>
      </c>
      <c r="BE468" s="21" t="str">
        <f>IF(A468&lt;&gt;"",IF(F468&lt;&gt;"Not in the game (anymore)",IF(A468&lt;&gt;"",", setType="&amp;G468,"")&amp;IF(J468="true",", multiTrialSet=true",""),"")
&amp; IF(AND(H468&lt;&gt;"",ISNUMBER(H468)),", undauntedChestId=" &amp; H468,""),"")</f>
        <v>, setType=LIBSETS_SETTYPE_ARENA</v>
      </c>
      <c r="BF468" s="21" t="str">
        <f>IF(A468&lt;&gt;"",IF(F468&lt;&gt;"Not in the game (anymore)",IF(AZ468&lt;&gt;"",", isProcSetAllowedInPvP="&amp; AZ468,"")
&amp; IF(F468&lt;&gt;"Not in the game (anymore)",
  IF(V468&lt;&gt;"",", dropMechanic={"&amp;V468&amp;IF(AB468&lt;&gt;"",","&amp;AB468,"")&amp;IF(AH468&lt;&gt;"",","&amp;AH468,"")&amp;IF(AM468&lt;&gt;"",","&amp;AM468,"")&amp;IF(AR468&lt;&gt;"",","&amp;AR468,"")&amp;IF(AW468&lt;&gt;"",","&amp;AW468,"")&amp;"}"
     &amp;IF(OR(W468&lt;&gt;"",AC468&lt;&gt;"",AI468&lt;&gt;"",AN468&lt;&gt;"",AS468&lt;&gt;"",AX468&lt;&gt;"",X468&lt;&gt;"",AD468&lt;&gt;"",AJ468&lt;&gt;"",AO468&lt;&gt;"",AT468&lt;&gt;"",AY468&lt;&gt;""),", dropMechanicDropLocationNames={"
        &amp; IF(OR(W468&lt;&gt;"",AC468&lt;&gt;"",AI468&lt;&gt;"",AN468&lt;&gt;"",AS468&lt;&gt;"",AX468&lt;&gt;""),"['en']={"&amp;IF(W468&lt;&gt;"","'"&amp;W468&amp;"',","'',")&amp;IF(AC468&lt;&gt;"","'"&amp;AC468&amp;"',","'',")&amp;IF(AI468&lt;&gt;"","'"&amp;AI468&amp;"',","'',")&amp;IF(AN468&lt;&gt;"","'"&amp;AN468&amp;"',","'',")&amp;IF(AS468&lt;&gt;"","'"&amp;AS468&amp;"',","'',")&amp;IF(AX468&lt;&gt;"","'"&amp;AX468&amp;"',","'',")&amp;"},","")
        &amp; IF(OR(X468&lt;&gt;"",AD468&lt;&gt;"",AJ468&lt;&gt;"",AO468&lt;&gt;"",AT468&lt;&gt;"",AY468&lt;&gt;""),"['de']={"&amp;IF(X468&lt;&gt;"","'"&amp;X468&amp;"',","'',")&amp;IF(AD468&lt;&gt;"","'"&amp;AD468&amp;"',","'',")&amp;IF(AJ468&lt;&gt;"","'"&amp;AJ468&amp;"',","'',")&amp;IF(AO468&lt;&gt;"","'"&amp;AO468&amp;"',","'',")&amp;IF(AT468&lt;&gt;"","'"&amp;AT468&amp;"',","'',")&amp;IF(AY468&lt;&gt;"","'"&amp;AY468&amp;"',","'',")&amp;"},","")
     &amp; "}",""),"")),""),"")</f>
        <v>, dropMechanic={LIBSETS_DROP_MECHANIC_ARENA_STAGE_CHEST,LIBSETS_DROP_MECHANIC_ARENA_STAGE_CHEST}, dropMechanicDropLocationNames={['en']={'','Arena stage chest','','','','',},['de']={'','Arena-Phasen Schatztruhe','','','','',},}</v>
      </c>
      <c r="BG468" s="21" t="str">
        <f>IF(A468&lt;&gt;"",IF(F468&lt;&gt;"Not in the game (anymore)",
IF(OR(BA468&lt;&gt;"",BB468&lt;&gt;""),", addTooltip={" &amp; IF(BA468&lt;&gt;"","['en']='"&amp; BA468 &amp; "',","")  &amp; IF(AND(BA468&lt;&gt;"",BA468&lt;&gt;BB468), IF(BB468&lt;&gt;"","['de']='"&amp; BB468 &amp; "',",""),"") &amp; "},","")
&amp; "},"
&amp; IF(C468&lt;&gt;"",CONCATENATE(" --",C468," / ",B468,"   [",IF(R468&lt;&gt;"",R468,""),IF(AA468&lt;&gt;"",", "&amp;AA468,""),IF(AG468&lt;&gt;"",", "&amp;AG468,""),IF(AL468&lt;&gt;"",", "&amp;AL468,""),IF(AQ468&lt;&gt;"",", "&amp;AQ468,""),IF(AV468&lt;&gt;"",", "&amp;AV468,""),"]")),""),"")</f>
        <v>}, --Perfected Stinging Slashes / Perfektionierte stechende Schnitte   [Dragonstar Arena, Craglorn, Craglorn]</v>
      </c>
    </row>
    <row r="469" spans="1:59" x14ac:dyDescent="0.25">
      <c r="A469" s="5">
        <v>531</v>
      </c>
      <c r="B469" t="s">
        <v>1793</v>
      </c>
      <c r="C469" t="s">
        <v>1792</v>
      </c>
      <c r="D469" s="3">
        <f>A469</f>
        <v>531</v>
      </c>
      <c r="E469" s="42"/>
      <c r="G469" s="8" t="s">
        <v>1472</v>
      </c>
      <c r="I469" t="s">
        <v>92</v>
      </c>
      <c r="J469" t="s">
        <v>91</v>
      </c>
      <c r="K469">
        <v>270</v>
      </c>
      <c r="L469">
        <v>270</v>
      </c>
      <c r="M469">
        <v>270</v>
      </c>
      <c r="O469" s="65" t="s">
        <v>441</v>
      </c>
      <c r="Q469" s="3">
        <f>IF(AND(G469&lt;&gt;"LIBSETS_SETTYPE_BATTLEGROUND",G469&lt;&gt;"LIBSETS_SETTYPE_SPECIAL"), IF(R469&lt;&gt;"",VLOOKUP(R469,'ESO zone constants'!$D$3:$H$10001,5,FALSE),""),"")</f>
        <v>635</v>
      </c>
      <c r="R469" t="str">
        <f>IF(AND(O469&lt;&gt;"",NOT(ISERROR(O469))),O469,
IF(AND(P469&lt;&gt;"",ISNUMBER(P469),P469&gt;0,NOT(ISNA(P469))),VLOOKUP(P469,'ESO zone constants'!$A$3:$D$9999,4,FALSE),
IF(AND(K469&lt;&gt;"",K469&gt;0,NOT(ISERROR(K469))),VLOOKUP(K469,'ESO dumped WayshrineInfo'!$K$3:$N$9994,4,FALSE),"")))</f>
        <v>Dragonstar Arena</v>
      </c>
      <c r="T469" s="19" t="str">
        <f>IF(AND(S469&lt;&gt;"",NOT(ISERROR(S469))),S469,IF(Q469&lt;&gt;"",IF(NOT(ISERROR(VLOOKUP(Q469,'ESO Dungeon constants'!$D$3:$H$9999,5,FALSE))),VLOOKUP(Q469,'ESO Dungeon constants'!$D$3:$I$9999,6,FALSE),VLOOKUP(Q469,'ESO zone constants'!$H$3:$K$9987,4,FALSE)),""))</f>
        <v>DLC_BASE_GAME</v>
      </c>
      <c r="U469" s="3" t="str">
        <f>IF(T469&lt;&gt;"",VLOOKUP(T469,'LibSets constants'!$B$4:$C$1003,2,FALSE),"")</f>
        <v>Included in base game</v>
      </c>
      <c r="V469" s="33" t="s">
        <v>1556</v>
      </c>
      <c r="Y469" s="65"/>
      <c r="Z469" s="3">
        <f>IF(AND(G469&lt;&gt;"LIBSETS_SETTYPE_BATTLEGROUND",G469&lt;&gt;"LIBSETS_SETTYPE_SPECIAL"),
IF(AND(Y469&lt;&gt;"",ISNUMBER(Y469),NOT(ISNA(Y469))),Y469,
   IF(AND(L469&lt;&gt;"",ISNUMBER(L469),L469&gt;0,NOT(ISNA(L469))),VLOOKUP(L469,'ESO dumped WayshrineInfo'!$K$3:$L$9994,2,FALSE),"")
),"")</f>
        <v>888</v>
      </c>
      <c r="AA469" t="str">
        <f>IF(AND(Z469&lt;&gt;"",ISNUMBER(Z469),NOT(ISNA(Z469))),VLOOKUP(Z469,'ESO zone constants'!$A$3:$D$9999,4,FALSE),"")</f>
        <v>Craglorn</v>
      </c>
      <c r="AB469" s="33" t="s">
        <v>1556</v>
      </c>
      <c r="AC469" s="43" t="str">
        <f>IF(AB469&lt;&gt;"",IF(AB469&lt;&gt;"LIBSETS_DROP_MECHANIC_MONSTER_NAME",VLOOKUP(AB469,'LibSets constants'!$I$4:$L$1003,3,FALSE),""),"")</f>
        <v>Arena stage chest</v>
      </c>
      <c r="AD469" s="43" t="str">
        <f>IF(AB469&lt;&gt;"",IF(AB469&lt;&gt;"LIBSETS_DROP_MECHANIC_MONSTER_NAME",VLOOKUP(AB469,'LibSets constants'!$I$4:$L$1003,4,FALSE),""),"")</f>
        <v>Arena-Phasen Schatztruhe</v>
      </c>
      <c r="AE469" s="43"/>
      <c r="AF469" s="3">
        <f>IF(AND(G469&lt;&gt;"LIBSETS_SETTYPE_BATTLEGROUND",G469&lt;&gt;"LIBSETS_SETTYPE_SPECIAL"),
IF(AND(AE469&lt;&gt;"",ISNUMBER(AE469),NOT(ISNA(AE469))),AE469,
   IF(AND(M469&lt;&gt;"",ISNUMBER(M469),M469&gt;0,NOT(ISNA(M469))),VLOOKUP(M469,'ESO dumped WayshrineInfo'!$K$3:$L$9994,2,FALSE),"")
),"")</f>
        <v>888</v>
      </c>
      <c r="AG469" t="str">
        <f>IF(AND(AF469&lt;&gt;"",ISNUMBER(AF469),NOT(ISNA(AF469))),VLOOKUP(AF469,'ESO zone constants'!$A$3:$D$9999,4,FALSE),"")</f>
        <v>Craglorn</v>
      </c>
      <c r="AH469" s="44"/>
      <c r="AI469" s="43"/>
      <c r="AJ469" s="43"/>
      <c r="AK469" s="3" t="str">
        <f>IF(AND(G469&lt;&gt;"LIBSETS_SETTYPE_BATTLEGROUND",G469&lt;&gt;"LIBSETS_SETTYPE_SPECIAL"),IF(AL469&lt;&gt;"",VLOOKUP(AL469,'ESO zone constants'!$D$3:$H$4953,5,FALSE),""),"")</f>
        <v/>
      </c>
      <c r="AM469" s="44"/>
      <c r="AN469" s="43"/>
      <c r="AO469" s="43"/>
      <c r="AP469" s="3" t="str">
        <f>IF(AND(G469&lt;&gt;"LIBSETS_SETTYPE_BATTLEGROUND",G469&lt;&gt;"LIBSETS_SETTYPE_SPECIAL"),IF(AQ469&lt;&gt;"",VLOOKUP(AQ469,'ESO zone constants'!$D$3:$H$4953,5,FALSE),""),"")</f>
        <v/>
      </c>
      <c r="AR469" s="44"/>
      <c r="AS469" s="43"/>
      <c r="AT469" s="43"/>
      <c r="AU469" s="3" t="str">
        <f>IF(AND(G469&lt;&gt;"LIBSETS_SETTYPE_BATTLEGROUND",G469&lt;&gt;"LIBSETS_SETTYPE_SPECIAL"),IF(AV469&lt;&gt;"",VLOOKUP(AV469,'ESO zone constants'!$D$3:$H$4953,5,FALSE),""),"")</f>
        <v/>
      </c>
      <c r="AW469" s="44"/>
      <c r="AX469" s="43"/>
      <c r="AY469" s="43"/>
      <c r="AZ469" s="83">
        <v>0</v>
      </c>
      <c r="BA469" s="83"/>
      <c r="BB469" s="83"/>
      <c r="BC469" s="21" t="str">
        <f>IF(A469="???","--","")&amp;IF(F469&lt;&gt;"Not in the game (anymore)",IF(A469&lt;&gt;"",CONCATENATE("[",A469,"] = {wayshrines={")&amp;IF(K469&lt;&gt;"",CONCATENATE(K469,","),"")&amp;IF(L469&lt;&gt;"",CONCATENATE(L469,","),"")&amp;IF(M469&lt;&gt;"",CONCATENATE(M469,","),"")&amp;CONCATENATE("}")&amp;IF(VALUE(N469)&gt;0,CONCATENATE(", traitsNeeded=",N469),"")&amp;CONCATENATE(", dlcId=",IF(T469&lt;&gt;"",T469,"DLC_BASE_GAME")),""),"")</f>
        <v>[531] = {wayshrines={270,270,270,}, dlcId=DLC_BASE_GAME</v>
      </c>
      <c r="BD469" s="21" t="str">
        <f>IF(F469&lt;&gt;"Not in the game (anymore)",IF(A469&lt;&gt;"",IF(Q469&lt;&gt;"",CONCATENATE(", zoneIds={",Q469),"")&amp;IF(Z469&lt;&gt;"",CONCATENATE(",",Z469),"")&amp;IF(AF469&lt;&gt;"",CONCATENATE(",",AF469),"")&amp;IF(AK469&lt;&gt;"",CONCATENATE(",",AK469),"")&amp;IF(AP469&lt;&gt;"",CONCATENATE(",",AP469),"")&amp;IF(AU469&lt;&gt;"",CONCATENATE(",",AU469),"")&amp;IF(Q469&lt;&gt;"",CONCATENATE("}",""),"")&amp;IF(OR(I469="true",I469="false",I469&lt;&gt;""), CONCATENATE(", veteran=", I469), ""),""),"")</f>
        <v>, zoneIds={635,888,888}, veteran=true</v>
      </c>
      <c r="BE469" s="21" t="str">
        <f>IF(A469&lt;&gt;"",IF(F469&lt;&gt;"Not in the game (anymore)",IF(A469&lt;&gt;"",", setType="&amp;G469,"")&amp;IF(J469="true",", multiTrialSet=true",""),"")
&amp; IF(AND(H469&lt;&gt;"",ISNUMBER(H469)),", undauntedChestId=" &amp; H469,""),"")</f>
        <v>, setType=LIBSETS_SETTYPE_ARENA</v>
      </c>
      <c r="BF469" s="21" t="str">
        <f>IF(A469&lt;&gt;"",IF(F469&lt;&gt;"Not in the game (anymore)",IF(AZ469&lt;&gt;"",", isProcSetAllowedInPvP="&amp; AZ469,"")
&amp; IF(F469&lt;&gt;"Not in the game (anymore)",
  IF(V469&lt;&gt;"",", dropMechanic={"&amp;V469&amp;IF(AB469&lt;&gt;"",","&amp;AB469,"")&amp;IF(AH469&lt;&gt;"",","&amp;AH469,"")&amp;IF(AM469&lt;&gt;"",","&amp;AM469,"")&amp;IF(AR469&lt;&gt;"",","&amp;AR469,"")&amp;IF(AW469&lt;&gt;"",","&amp;AW469,"")&amp;"}"
     &amp;IF(OR(W469&lt;&gt;"",AC469&lt;&gt;"",AI469&lt;&gt;"",AN469&lt;&gt;"",AS469&lt;&gt;"",AX469&lt;&gt;"",X469&lt;&gt;"",AD469&lt;&gt;"",AJ469&lt;&gt;"",AO469&lt;&gt;"",AT469&lt;&gt;"",AY469&lt;&gt;""),", dropMechanicDropLocationNames={"
        &amp; IF(OR(W469&lt;&gt;"",AC469&lt;&gt;"",AI469&lt;&gt;"",AN469&lt;&gt;"",AS469&lt;&gt;"",AX469&lt;&gt;""),"['en']={"&amp;IF(W469&lt;&gt;"","'"&amp;W469&amp;"',","'',")&amp;IF(AC469&lt;&gt;"","'"&amp;AC469&amp;"',","'',")&amp;IF(AI469&lt;&gt;"","'"&amp;AI469&amp;"',","'',")&amp;IF(AN469&lt;&gt;"","'"&amp;AN469&amp;"',","'',")&amp;IF(AS469&lt;&gt;"","'"&amp;AS469&amp;"',","'',")&amp;IF(AX469&lt;&gt;"","'"&amp;AX469&amp;"',","'',")&amp;"},","")
        &amp; IF(OR(X469&lt;&gt;"",AD469&lt;&gt;"",AJ469&lt;&gt;"",AO469&lt;&gt;"",AT469&lt;&gt;"",AY469&lt;&gt;""),"['de']={"&amp;IF(X469&lt;&gt;"","'"&amp;X469&amp;"',","'',")&amp;IF(AD469&lt;&gt;"","'"&amp;AD469&amp;"',","'',")&amp;IF(AJ469&lt;&gt;"","'"&amp;AJ469&amp;"',","'',")&amp;IF(AO469&lt;&gt;"","'"&amp;AO469&amp;"',","'',")&amp;IF(AT469&lt;&gt;"","'"&amp;AT469&amp;"',","'',")&amp;IF(AY469&lt;&gt;"","'"&amp;AY469&amp;"',","'',")&amp;"},","")
     &amp; "}",""),"")),""),"")</f>
        <v>, isProcSetAllowedInPvP=0, dropMechanic={LIBSETS_DROP_MECHANIC_ARENA_STAGE_CHEST,LIBSETS_DROP_MECHANIC_ARENA_STAGE_CHEST}, dropMechanicDropLocationNames={['en']={'','Arena stage chest','','','','',},['de']={'','Arena-Phasen Schatztruhe','','','','',},}</v>
      </c>
      <c r="BG469" s="21" t="str">
        <f>IF(A469&lt;&gt;"",IF(F469&lt;&gt;"Not in the game (anymore)",
IF(OR(BA469&lt;&gt;"",BB469&lt;&gt;""),", addTooltip={" &amp; IF(BA469&lt;&gt;"","['en']='"&amp; BA469 &amp; "',","")  &amp; IF(AND(BA469&lt;&gt;"",BA469&lt;&gt;BB469), IF(BB469&lt;&gt;"","['de']='"&amp; BB469 &amp; "',",""),"") &amp; "},","")
&amp; "},"
&amp; IF(C469&lt;&gt;"",CONCATENATE(" --",C469," / ",B469,"   [",IF(R469&lt;&gt;"",R469,""),IF(AA469&lt;&gt;"",", "&amp;AA469,""),IF(AG469&lt;&gt;"",", "&amp;AG469,""),IF(AL469&lt;&gt;"",", "&amp;AL469,""),IF(AQ469&lt;&gt;"",", "&amp;AQ469,""),IF(AV469&lt;&gt;"",", "&amp;AV469,""),"]")),""),"")</f>
        <v>}, --Perfected Caustic Arrow / Perfektionierter beißender Pfeil   [Dragonstar Arena, Craglorn, Craglorn]</v>
      </c>
    </row>
    <row r="470" spans="1:59" x14ac:dyDescent="0.25">
      <c r="A470" s="5">
        <v>532</v>
      </c>
      <c r="B470" t="s">
        <v>1794</v>
      </c>
      <c r="C470" t="s">
        <v>1795</v>
      </c>
      <c r="D470" s="3">
        <f>A470</f>
        <v>532</v>
      </c>
      <c r="E470" s="42"/>
      <c r="G470" s="8" t="s">
        <v>1472</v>
      </c>
      <c r="I470" t="s">
        <v>92</v>
      </c>
      <c r="J470" t="s">
        <v>91</v>
      </c>
      <c r="K470">
        <v>270</v>
      </c>
      <c r="L470">
        <v>270</v>
      </c>
      <c r="M470">
        <v>270</v>
      </c>
      <c r="O470" s="65" t="s">
        <v>441</v>
      </c>
      <c r="Q470" s="3">
        <f>IF(AND(G470&lt;&gt;"LIBSETS_SETTYPE_BATTLEGROUND",G470&lt;&gt;"LIBSETS_SETTYPE_SPECIAL"), IF(R470&lt;&gt;"",VLOOKUP(R470,'ESO zone constants'!$D$3:$H$10001,5,FALSE),""),"")</f>
        <v>635</v>
      </c>
      <c r="R470" t="str">
        <f>IF(AND(O470&lt;&gt;"",NOT(ISERROR(O470))),O470,
IF(AND(P470&lt;&gt;"",ISNUMBER(P470),P470&gt;0,NOT(ISNA(P470))),VLOOKUP(P470,'ESO zone constants'!$A$3:$D$9999,4,FALSE),
IF(AND(K470&lt;&gt;"",K470&gt;0,NOT(ISERROR(K470))),VLOOKUP(K470,'ESO dumped WayshrineInfo'!$K$3:$N$9994,4,FALSE),"")))</f>
        <v>Dragonstar Arena</v>
      </c>
      <c r="T470" s="19" t="str">
        <f>IF(AND(S470&lt;&gt;"",NOT(ISERROR(S470))),S470,IF(Q470&lt;&gt;"",IF(NOT(ISERROR(VLOOKUP(Q470,'ESO Dungeon constants'!$D$3:$H$9999,5,FALSE))),VLOOKUP(Q470,'ESO Dungeon constants'!$D$3:$I$9999,6,FALSE),VLOOKUP(Q470,'ESO zone constants'!$H$3:$K$9987,4,FALSE)),""))</f>
        <v>DLC_BASE_GAME</v>
      </c>
      <c r="U470" s="3" t="str">
        <f>IF(T470&lt;&gt;"",VLOOKUP(T470,'LibSets constants'!$B$4:$C$1003,2,FALSE),"")</f>
        <v>Included in base game</v>
      </c>
      <c r="V470" s="33" t="s">
        <v>1556</v>
      </c>
      <c r="Y470" s="65"/>
      <c r="Z470" s="3">
        <f>IF(AND(G470&lt;&gt;"LIBSETS_SETTYPE_BATTLEGROUND",G470&lt;&gt;"LIBSETS_SETTYPE_SPECIAL"),
IF(AND(Y470&lt;&gt;"",ISNUMBER(Y470),NOT(ISNA(Y470))),Y470,
   IF(AND(L470&lt;&gt;"",ISNUMBER(L470),L470&gt;0,NOT(ISNA(L470))),VLOOKUP(L470,'ESO dumped WayshrineInfo'!$K$3:$L$9994,2,FALSE),"")
),"")</f>
        <v>888</v>
      </c>
      <c r="AA470" t="str">
        <f>IF(AND(Z470&lt;&gt;"",ISNUMBER(Z470),NOT(ISNA(Z470))),VLOOKUP(Z470,'ESO zone constants'!$A$3:$D$9999,4,FALSE),"")</f>
        <v>Craglorn</v>
      </c>
      <c r="AB470" s="33" t="s">
        <v>1556</v>
      </c>
      <c r="AC470" s="43" t="str">
        <f>IF(AB470&lt;&gt;"",IF(AB470&lt;&gt;"LIBSETS_DROP_MECHANIC_MONSTER_NAME",VLOOKUP(AB470,'LibSets constants'!$I$4:$L$1003,3,FALSE),""),"")</f>
        <v>Arena stage chest</v>
      </c>
      <c r="AD470" s="43" t="str">
        <f>IF(AB470&lt;&gt;"",IF(AB470&lt;&gt;"LIBSETS_DROP_MECHANIC_MONSTER_NAME",VLOOKUP(AB470,'LibSets constants'!$I$4:$L$1003,4,FALSE),""),"")</f>
        <v>Arena-Phasen Schatztruhe</v>
      </c>
      <c r="AE470" s="43"/>
      <c r="AF470" s="3">
        <f>IF(AND(G470&lt;&gt;"LIBSETS_SETTYPE_BATTLEGROUND",G470&lt;&gt;"LIBSETS_SETTYPE_SPECIAL"),
IF(AND(AE470&lt;&gt;"",ISNUMBER(AE470),NOT(ISNA(AE470))),AE470,
   IF(AND(M470&lt;&gt;"",ISNUMBER(M470),M470&gt;0,NOT(ISNA(M470))),VLOOKUP(M470,'ESO dumped WayshrineInfo'!$K$3:$L$9994,2,FALSE),"")
),"")</f>
        <v>888</v>
      </c>
      <c r="AG470" t="str">
        <f>IF(AND(AF470&lt;&gt;"",ISNUMBER(AF470),NOT(ISNA(AF470))),VLOOKUP(AF470,'ESO zone constants'!$A$3:$D$9999,4,FALSE),"")</f>
        <v>Craglorn</v>
      </c>
      <c r="AH470" s="44"/>
      <c r="AI470" s="43"/>
      <c r="AJ470" s="43"/>
      <c r="AK470" s="3" t="str">
        <f>IF(AND(G470&lt;&gt;"LIBSETS_SETTYPE_BATTLEGROUND",G470&lt;&gt;"LIBSETS_SETTYPE_SPECIAL"),IF(AL470&lt;&gt;"",VLOOKUP(AL470,'ESO zone constants'!$D$3:$H$4953,5,FALSE),""),"")</f>
        <v/>
      </c>
      <c r="AM470" s="44"/>
      <c r="AN470" s="43"/>
      <c r="AO470" s="43"/>
      <c r="AP470" s="3" t="str">
        <f>IF(AND(G470&lt;&gt;"LIBSETS_SETTYPE_BATTLEGROUND",G470&lt;&gt;"LIBSETS_SETTYPE_SPECIAL"),IF(AQ470&lt;&gt;"",VLOOKUP(AQ470,'ESO zone constants'!$D$3:$H$4953,5,FALSE),""),"")</f>
        <v/>
      </c>
      <c r="AR470" s="44"/>
      <c r="AS470" s="43"/>
      <c r="AT470" s="43"/>
      <c r="AU470" s="3" t="str">
        <f>IF(AND(G470&lt;&gt;"LIBSETS_SETTYPE_BATTLEGROUND",G470&lt;&gt;"LIBSETS_SETTYPE_SPECIAL"),IF(AV470&lt;&gt;"",VLOOKUP(AV470,'ESO zone constants'!$D$3:$H$4953,5,FALSE),""),"")</f>
        <v/>
      </c>
      <c r="AW470" s="44"/>
      <c r="AX470" s="43"/>
      <c r="AY470" s="43"/>
      <c r="AZ470" s="83" t="s">
        <v>2667</v>
      </c>
      <c r="BA470" s="83"/>
      <c r="BB470" s="83"/>
      <c r="BC470" s="21" t="str">
        <f>IF(A470="???","--","")&amp;IF(F470&lt;&gt;"Not in the game (anymore)",IF(A470&lt;&gt;"",CONCATENATE("[",A470,"] = {wayshrines={")&amp;IF(K470&lt;&gt;"",CONCATENATE(K470,","),"")&amp;IF(L470&lt;&gt;"",CONCATENATE(L470,","),"")&amp;IF(M470&lt;&gt;"",CONCATENATE(M470,","),"")&amp;CONCATENATE("}")&amp;IF(VALUE(N470)&gt;0,CONCATENATE(", traitsNeeded=",N470),"")&amp;CONCATENATE(", dlcId=",IF(T470&lt;&gt;"",T470,"DLC_BASE_GAME")),""),"")</f>
        <v>[532] = {wayshrines={270,270,270,}, dlcId=DLC_BASE_GAME</v>
      </c>
      <c r="BD470" s="21" t="str">
        <f>IF(F470&lt;&gt;"Not in the game (anymore)",IF(A470&lt;&gt;"",IF(Q470&lt;&gt;"",CONCATENATE(", zoneIds={",Q470),"")&amp;IF(Z470&lt;&gt;"",CONCATENATE(",",Z470),"")&amp;IF(AF470&lt;&gt;"",CONCATENATE(",",AF470),"")&amp;IF(AK470&lt;&gt;"",CONCATENATE(",",AK470),"")&amp;IF(AP470&lt;&gt;"",CONCATENATE(",",AP470),"")&amp;IF(AU470&lt;&gt;"",CONCATENATE(",",AU470),"")&amp;IF(Q470&lt;&gt;"",CONCATENATE("}",""),"")&amp;IF(OR(I470="true",I470="false",I470&lt;&gt;""), CONCATENATE(", veteran=", I470), ""),""),"")</f>
        <v>, zoneIds={635,888,888}, veteran=true</v>
      </c>
      <c r="BE470" s="21" t="str">
        <f>IF(A470&lt;&gt;"",IF(F470&lt;&gt;"Not in the game (anymore)",IF(A470&lt;&gt;"",", setType="&amp;G470,"")&amp;IF(J470="true",", multiTrialSet=true",""),"")
&amp; IF(AND(H470&lt;&gt;"",ISNUMBER(H470)),", undauntedChestId=" &amp; H470,""),"")</f>
        <v>, setType=LIBSETS_SETTYPE_ARENA</v>
      </c>
      <c r="BF470" s="21" t="str">
        <f>IF(A470&lt;&gt;"",IF(F470&lt;&gt;"Not in the game (anymore)",IF(AZ470&lt;&gt;"",", isProcSetAllowedInPvP="&amp; AZ470,"")
&amp; IF(F470&lt;&gt;"Not in the game (anymore)",
  IF(V470&lt;&gt;"",", dropMechanic={"&amp;V470&amp;IF(AB470&lt;&gt;"",","&amp;AB470,"")&amp;IF(AH470&lt;&gt;"",","&amp;AH470,"")&amp;IF(AM470&lt;&gt;"",","&amp;AM470,"")&amp;IF(AR470&lt;&gt;"",","&amp;AR470,"")&amp;IF(AW470&lt;&gt;"",","&amp;AW470,"")&amp;"}"
     &amp;IF(OR(W470&lt;&gt;"",AC470&lt;&gt;"",AI470&lt;&gt;"",AN470&lt;&gt;"",AS470&lt;&gt;"",AX470&lt;&gt;"",X470&lt;&gt;"",AD470&lt;&gt;"",AJ470&lt;&gt;"",AO470&lt;&gt;"",AT470&lt;&gt;"",AY470&lt;&gt;""),", dropMechanicDropLocationNames={"
        &amp; IF(OR(W470&lt;&gt;"",AC470&lt;&gt;"",AI470&lt;&gt;"",AN470&lt;&gt;"",AS470&lt;&gt;"",AX470&lt;&gt;""),"['en']={"&amp;IF(W470&lt;&gt;"","'"&amp;W470&amp;"',","'',")&amp;IF(AC470&lt;&gt;"","'"&amp;AC470&amp;"',","'',")&amp;IF(AI470&lt;&gt;"","'"&amp;AI470&amp;"',","'',")&amp;IF(AN470&lt;&gt;"","'"&amp;AN470&amp;"',","'',")&amp;IF(AS470&lt;&gt;"","'"&amp;AS470&amp;"',","'',")&amp;IF(AX470&lt;&gt;"","'"&amp;AX470&amp;"',","'',")&amp;"},","")
        &amp; IF(OR(X470&lt;&gt;"",AD470&lt;&gt;"",AJ470&lt;&gt;"",AO470&lt;&gt;"",AT470&lt;&gt;"",AY470&lt;&gt;""),"['de']={"&amp;IF(X470&lt;&gt;"","'"&amp;X470&amp;"',","'',")&amp;IF(AD470&lt;&gt;"","'"&amp;AD470&amp;"',","'',")&amp;IF(AJ470&lt;&gt;"","'"&amp;AJ470&amp;"',","'',")&amp;IF(AO470&lt;&gt;"","'"&amp;AO470&amp;"',","'',")&amp;IF(AT470&lt;&gt;"","'"&amp;AT470&amp;"',","'',")&amp;IF(AY470&lt;&gt;"","'"&amp;AY470&amp;"',","'',")&amp;"},","")
     &amp; "}",""),"")),""),"")</f>
        <v>, dropMechanic={LIBSETS_DROP_MECHANIC_ARENA_STAGE_CHEST,LIBSETS_DROP_MECHANIC_ARENA_STAGE_CHEST}, dropMechanicDropLocationNames={['en']={'','Arena stage chest','','','','',},['de']={'','Arena-Phasen Schatztruhe','','','','',},}</v>
      </c>
      <c r="BG470" s="21" t="str">
        <f>IF(A470&lt;&gt;"",IF(F470&lt;&gt;"Not in the game (anymore)",
IF(OR(BA470&lt;&gt;"",BB470&lt;&gt;""),", addTooltip={" &amp; IF(BA470&lt;&gt;"","['en']='"&amp; BA470 &amp; "',","")  &amp; IF(AND(BA470&lt;&gt;"",BA470&lt;&gt;BB470), IF(BB470&lt;&gt;"","['de']='"&amp; BB470 &amp; "',",""),"") &amp; "},","")
&amp; "},"
&amp; IF(C470&lt;&gt;"",CONCATENATE(" --",C470," / ",B470,"   [",IF(R470&lt;&gt;"",R470,""),IF(AA470&lt;&gt;"",", "&amp;AA470,""),IF(AG470&lt;&gt;"",", "&amp;AG470,""),IF(AL470&lt;&gt;"",", "&amp;AL470,""),IF(AQ470&lt;&gt;"",", "&amp;AQ470,""),IF(AV470&lt;&gt;"",", "&amp;AV470,""),"]")),""),"")</f>
        <v>}, --Perfected Destructive Impact / Perfektionierter zerstörerischer Einschlag   [Dragonstar Arena, Craglorn, Craglorn]</v>
      </c>
    </row>
    <row r="471" spans="1:59" x14ac:dyDescent="0.25">
      <c r="A471" s="5">
        <v>533</v>
      </c>
      <c r="B471" t="s">
        <v>1805</v>
      </c>
      <c r="C471" t="s">
        <v>1804</v>
      </c>
      <c r="D471" s="3">
        <f>A471</f>
        <v>533</v>
      </c>
      <c r="E471" s="42"/>
      <c r="G471" s="8" t="s">
        <v>1472</v>
      </c>
      <c r="I471" t="s">
        <v>92</v>
      </c>
      <c r="J471" t="s">
        <v>91</v>
      </c>
      <c r="K471">
        <v>270</v>
      </c>
      <c r="L471">
        <v>270</v>
      </c>
      <c r="M471">
        <v>270</v>
      </c>
      <c r="O471" s="65" t="s">
        <v>441</v>
      </c>
      <c r="Q471" s="3">
        <f>IF(AND(G471&lt;&gt;"LIBSETS_SETTYPE_BATTLEGROUND",G471&lt;&gt;"LIBSETS_SETTYPE_SPECIAL"), IF(R471&lt;&gt;"",VLOOKUP(R471,'ESO zone constants'!$D$3:$H$10001,5,FALSE),""),"")</f>
        <v>635</v>
      </c>
      <c r="R471" t="str">
        <f>IF(AND(O471&lt;&gt;"",NOT(ISERROR(O471))),O471,
IF(AND(P471&lt;&gt;"",ISNUMBER(P471),P471&gt;0,NOT(ISNA(P471))),VLOOKUP(P471,'ESO zone constants'!$A$3:$D$9999,4,FALSE),
IF(AND(K471&lt;&gt;"",K471&gt;0,NOT(ISERROR(K471))),VLOOKUP(K471,'ESO dumped WayshrineInfo'!$K$3:$N$9994,4,FALSE),"")))</f>
        <v>Dragonstar Arena</v>
      </c>
      <c r="T471" s="19" t="str">
        <f>IF(AND(S471&lt;&gt;"",NOT(ISERROR(S471))),S471,IF(Q471&lt;&gt;"",IF(NOT(ISERROR(VLOOKUP(Q471,'ESO Dungeon constants'!$D$3:$H$9999,5,FALSE))),VLOOKUP(Q471,'ESO Dungeon constants'!$D$3:$I$9999,6,FALSE),VLOOKUP(Q471,'ESO zone constants'!$H$3:$K$9987,4,FALSE)),""))</f>
        <v>DLC_BASE_GAME</v>
      </c>
      <c r="U471" s="3" t="str">
        <f>IF(T471&lt;&gt;"",VLOOKUP(T471,'LibSets constants'!$B$4:$C$1003,2,FALSE),"")</f>
        <v>Included in base game</v>
      </c>
      <c r="V471" s="33" t="s">
        <v>1556</v>
      </c>
      <c r="Y471" s="65"/>
      <c r="Z471" s="3">
        <f>IF(AND(G471&lt;&gt;"LIBSETS_SETTYPE_BATTLEGROUND",G471&lt;&gt;"LIBSETS_SETTYPE_SPECIAL"),
IF(AND(Y471&lt;&gt;"",ISNUMBER(Y471),NOT(ISNA(Y471))),Y471,
   IF(AND(L471&lt;&gt;"",ISNUMBER(L471),L471&gt;0,NOT(ISNA(L471))),VLOOKUP(L471,'ESO dumped WayshrineInfo'!$K$3:$L$9994,2,FALSE),"")
),"")</f>
        <v>888</v>
      </c>
      <c r="AA471" t="str">
        <f>IF(AND(Z471&lt;&gt;"",ISNUMBER(Z471),NOT(ISNA(Z471))),VLOOKUP(Z471,'ESO zone constants'!$A$3:$D$9999,4,FALSE),"")</f>
        <v>Craglorn</v>
      </c>
      <c r="AB471" s="33" t="s">
        <v>1556</v>
      </c>
      <c r="AC471" s="3" t="str">
        <f>IF(AB471&lt;&gt;"",IF(AB471&lt;&gt;"LIBSETS_DROP_MECHANIC_MONSTER_NAME",VLOOKUP(AB471,'LibSets constants'!$I$4:$L$1003,3,FALSE),""),"")</f>
        <v>Arena stage chest</v>
      </c>
      <c r="AD471" s="3" t="str">
        <f>IF(AB471&lt;&gt;"",IF(AB471&lt;&gt;"LIBSETS_DROP_MECHANIC_MONSTER_NAME",VLOOKUP(AB471,'LibSets constants'!$I$4:$L$1003,4,FALSE),""),"")</f>
        <v>Arena-Phasen Schatztruhe</v>
      </c>
      <c r="AF471" s="3">
        <f>IF(AND(G471&lt;&gt;"LIBSETS_SETTYPE_BATTLEGROUND",G471&lt;&gt;"LIBSETS_SETTYPE_SPECIAL"),
IF(AND(AE471&lt;&gt;"",ISNUMBER(AE471),NOT(ISNA(AE471))),AE471,
   IF(AND(M471&lt;&gt;"",ISNUMBER(M471),M471&gt;0,NOT(ISNA(M471))),VLOOKUP(M471,'ESO dumped WayshrineInfo'!$K$3:$L$9994,2,FALSE),"")
),"")</f>
        <v>888</v>
      </c>
      <c r="AG471" t="str">
        <f>IF(AND(AF471&lt;&gt;"",ISNUMBER(AF471),NOT(ISNA(AF471))),VLOOKUP(AF471,'ESO zone constants'!$A$3:$D$9999,4,FALSE),"")</f>
        <v>Craglorn</v>
      </c>
      <c r="AH471" s="44"/>
      <c r="AK471" s="3" t="str">
        <f>IF(AND(G471&lt;&gt;"LIBSETS_SETTYPE_BATTLEGROUND",G471&lt;&gt;"LIBSETS_SETTYPE_SPECIAL"),IF(AL471&lt;&gt;"",VLOOKUP(AL471,'ESO zone constants'!$D$3:$H$4953,5,FALSE),""),"")</f>
        <v/>
      </c>
      <c r="AM471" s="44"/>
      <c r="AP471" s="3" t="str">
        <f>IF(AND(G471&lt;&gt;"LIBSETS_SETTYPE_BATTLEGROUND",G471&lt;&gt;"LIBSETS_SETTYPE_SPECIAL"),IF(AQ471&lt;&gt;"",VLOOKUP(AQ471,'ESO zone constants'!$D$3:$H$4953,5,FALSE),""),"")</f>
        <v/>
      </c>
      <c r="AR471" s="44"/>
      <c r="AU471" s="3" t="str">
        <f>IF(AND(G471&lt;&gt;"LIBSETS_SETTYPE_BATTLEGROUND",G471&lt;&gt;"LIBSETS_SETTYPE_SPECIAL"),IF(AV471&lt;&gt;"",VLOOKUP(AV471,'ESO zone constants'!$D$3:$H$4953,5,FALSE),""),"")</f>
        <v/>
      </c>
      <c r="AW471" s="44"/>
      <c r="AZ471" s="83" t="s">
        <v>2667</v>
      </c>
      <c r="BA471" s="83"/>
      <c r="BB471" s="83"/>
      <c r="BC471" s="21" t="str">
        <f>IF(A471="???","--","")&amp;IF(F471&lt;&gt;"Not in the game (anymore)",IF(A471&lt;&gt;"",CONCATENATE("[",A471,"] = {wayshrines={")&amp;IF(K471&lt;&gt;"",CONCATENATE(K471,","),"")&amp;IF(L471&lt;&gt;"",CONCATENATE(L471,","),"")&amp;IF(M471&lt;&gt;"",CONCATENATE(M471,","),"")&amp;CONCATENATE("}")&amp;IF(VALUE(N471)&gt;0,CONCATENATE(", traitsNeeded=",N471),"")&amp;CONCATENATE(", dlcId=",IF(T471&lt;&gt;"",T471,"DLC_BASE_GAME")),""),"")</f>
        <v>[533] = {wayshrines={270,270,270,}, dlcId=DLC_BASE_GAME</v>
      </c>
      <c r="BD471" s="21" t="str">
        <f>IF(F471&lt;&gt;"Not in the game (anymore)",IF(A471&lt;&gt;"",IF(Q471&lt;&gt;"",CONCATENATE(", zoneIds={",Q471),"")&amp;IF(Z471&lt;&gt;"",CONCATENATE(",",Z471),"")&amp;IF(AF471&lt;&gt;"",CONCATENATE(",",AF471),"")&amp;IF(AK471&lt;&gt;"",CONCATENATE(",",AK471),"")&amp;IF(AP471&lt;&gt;"",CONCATENATE(",",AP471),"")&amp;IF(AU471&lt;&gt;"",CONCATENATE(",",AU471),"")&amp;IF(Q471&lt;&gt;"",CONCATENATE("}",""),"")&amp;IF(OR(I471="true",I471="false",I471&lt;&gt;""), CONCATENATE(", veteran=", I471), ""),""),"")</f>
        <v>, zoneIds={635,888,888}, veteran=true</v>
      </c>
      <c r="BE471" s="21" t="str">
        <f>IF(A471&lt;&gt;"",IF(F471&lt;&gt;"Not in the game (anymore)",IF(A471&lt;&gt;"",", setType="&amp;G471,"")&amp;IF(J471="true",", multiTrialSet=true",""),"")
&amp; IF(AND(H471&lt;&gt;"",ISNUMBER(H471)),", undauntedChestId=" &amp; H471,""),"")</f>
        <v>, setType=LIBSETS_SETTYPE_ARENA</v>
      </c>
      <c r="BF471" s="21" t="str">
        <f>IF(A471&lt;&gt;"",IF(F471&lt;&gt;"Not in the game (anymore)",IF(AZ471&lt;&gt;"",", isProcSetAllowedInPvP="&amp; AZ471,"")
&amp; IF(F471&lt;&gt;"Not in the game (anymore)",
  IF(V471&lt;&gt;"",", dropMechanic={"&amp;V471&amp;IF(AB471&lt;&gt;"",","&amp;AB471,"")&amp;IF(AH471&lt;&gt;"",","&amp;AH471,"")&amp;IF(AM471&lt;&gt;"",","&amp;AM471,"")&amp;IF(AR471&lt;&gt;"",","&amp;AR471,"")&amp;IF(AW471&lt;&gt;"",","&amp;AW471,"")&amp;"}"
     &amp;IF(OR(W471&lt;&gt;"",AC471&lt;&gt;"",AI471&lt;&gt;"",AN471&lt;&gt;"",AS471&lt;&gt;"",AX471&lt;&gt;"",X471&lt;&gt;"",AD471&lt;&gt;"",AJ471&lt;&gt;"",AO471&lt;&gt;"",AT471&lt;&gt;"",AY471&lt;&gt;""),", dropMechanicDropLocationNames={"
        &amp; IF(OR(W471&lt;&gt;"",AC471&lt;&gt;"",AI471&lt;&gt;"",AN471&lt;&gt;"",AS471&lt;&gt;"",AX471&lt;&gt;""),"['en']={"&amp;IF(W471&lt;&gt;"","'"&amp;W471&amp;"',","'',")&amp;IF(AC471&lt;&gt;"","'"&amp;AC471&amp;"',","'',")&amp;IF(AI471&lt;&gt;"","'"&amp;AI471&amp;"',","'',")&amp;IF(AN471&lt;&gt;"","'"&amp;AN471&amp;"',","'',")&amp;IF(AS471&lt;&gt;"","'"&amp;AS471&amp;"',","'',")&amp;IF(AX471&lt;&gt;"","'"&amp;AX471&amp;"',","'',")&amp;"},","")
        &amp; IF(OR(X471&lt;&gt;"",AD471&lt;&gt;"",AJ471&lt;&gt;"",AO471&lt;&gt;"",AT471&lt;&gt;"",AY471&lt;&gt;""),"['de']={"&amp;IF(X471&lt;&gt;"","'"&amp;X471&amp;"',","'',")&amp;IF(AD471&lt;&gt;"","'"&amp;AD471&amp;"',","'',")&amp;IF(AJ471&lt;&gt;"","'"&amp;AJ471&amp;"',","'',")&amp;IF(AO471&lt;&gt;"","'"&amp;AO471&amp;"',","'',")&amp;IF(AT471&lt;&gt;"","'"&amp;AT471&amp;"',","'',")&amp;IF(AY471&lt;&gt;"","'"&amp;AY471&amp;"',","'',")&amp;"},","")
     &amp; "}",""),"")),""),"")</f>
        <v>, dropMechanic={LIBSETS_DROP_MECHANIC_ARENA_STAGE_CHEST,LIBSETS_DROP_MECHANIC_ARENA_STAGE_CHEST}, dropMechanicDropLocationNames={['en']={'','Arena stage chest','','','','',},['de']={'','Arena-Phasen Schatztruhe','','','','',},}</v>
      </c>
      <c r="BG471" s="21" t="str">
        <f>IF(A471&lt;&gt;"",IF(F471&lt;&gt;"Not in the game (anymore)",
IF(OR(BA471&lt;&gt;"",BB471&lt;&gt;""),", addTooltip={" &amp; IF(BA471&lt;&gt;"","['en']='"&amp; BA471 &amp; "',","")  &amp; IF(AND(BA471&lt;&gt;"",BA471&lt;&gt;BB471), IF(BB471&lt;&gt;"","['de']='"&amp; BB471 &amp; "',",""),"") &amp; "},","")
&amp; "},"
&amp; IF(C471&lt;&gt;"",CONCATENATE(" --",C471," / ",B471,"   [",IF(R471&lt;&gt;"",R471,""),IF(AA471&lt;&gt;"",", "&amp;AA471,""),IF(AG471&lt;&gt;"",", "&amp;AG471,""),IF(AL471&lt;&gt;"",", "&amp;AL471,""),IF(AQ471&lt;&gt;"",", "&amp;AQ471,""),IF(AV471&lt;&gt;"",", "&amp;AV471,""),"]")),""),"")</f>
        <v>}, --Perfected Grand Rejuvenation / Pefektionierte Große Verjüngung   [Dragonstar Arena, Craglorn, Craglorn]</v>
      </c>
    </row>
    <row r="472" spans="1:59" x14ac:dyDescent="0.25">
      <c r="A472" s="5">
        <v>534</v>
      </c>
      <c r="B472" t="s">
        <v>2170</v>
      </c>
      <c r="C472" t="s">
        <v>1816</v>
      </c>
      <c r="D472" s="3">
        <f>A472</f>
        <v>534</v>
      </c>
      <c r="G472" s="3" t="s">
        <v>1479</v>
      </c>
      <c r="H472" s="93">
        <v>3</v>
      </c>
      <c r="I472" t="s">
        <v>1466</v>
      </c>
      <c r="J472" t="s">
        <v>91</v>
      </c>
      <c r="K472">
        <v>435</v>
      </c>
      <c r="L472">
        <v>435</v>
      </c>
      <c r="M472">
        <v>435</v>
      </c>
      <c r="O472" s="65" t="s">
        <v>1815</v>
      </c>
      <c r="Q472" s="3">
        <f>IF(AND(G472&lt;&gt;"LIBSETS_SETTYPE_BATTLEGROUND",G472&lt;&gt;"LIBSETS_SETTYPE_SPECIAL"), IF(R472&lt;&gt;"",VLOOKUP(R472,'ESO zone constants'!$D$3:$H$10001,5,FALSE),""),"")</f>
        <v>1197</v>
      </c>
      <c r="R472" t="str">
        <f>IF(AND(O472&lt;&gt;"",NOT(ISERROR(O472))),O472,
IF(AND(P472&lt;&gt;"",ISNUMBER(P472),P472&gt;0,NOT(ISNA(P472))),VLOOKUP(P472,'ESO zone constants'!$A$3:$D$9999,4,FALSE),
IF(AND(K472&lt;&gt;"",K472&gt;0,NOT(ISERROR(K472))),VLOOKUP(K472,'ESO dumped WayshrineInfo'!$K$3:$N$9994,4,FALSE),"")))</f>
        <v>Stone Garden</v>
      </c>
      <c r="T472" s="19" t="str">
        <f>IF(AND(S472&lt;&gt;"",NOT(ISERROR(S472))),S472,IF(Q472&lt;&gt;"",IF(NOT(ISERROR(VLOOKUP(Q472,'ESO Dungeon constants'!$D$3:$H$9999,5,FALSE))),VLOOKUP(Q472,'ESO Dungeon constants'!$D$3:$I$9999,6,FALSE),VLOOKUP(Q472,'ESO zone constants'!$H$3:$K$9987,4,FALSE)),""))</f>
        <v>DLC_STONETHORN</v>
      </c>
      <c r="U472" s="3" t="str">
        <f>IF(T472&lt;&gt;"",VLOOKUP(T472,'LibSets constants'!$B$4:$C$1003,2,FALSE),"")</f>
        <v>Stonethorn</v>
      </c>
      <c r="V472" s="33" t="s">
        <v>1544</v>
      </c>
      <c r="W472" s="3" t="s">
        <v>2172</v>
      </c>
      <c r="X472" s="3" t="s">
        <v>2173</v>
      </c>
      <c r="Y472" s="65"/>
      <c r="Z472" s="3">
        <f>IF(AND(G472&lt;&gt;"LIBSETS_SETTYPE_BATTLEGROUND",G472&lt;&gt;"LIBSETS_SETTYPE_SPECIAL"),
IF(AND(Y472&lt;&gt;"",ISNUMBER(Y472),NOT(ISNA(Y472))),Y472,
   IF(AND(L472&lt;&gt;"",ISNUMBER(L472),L472&gt;0,NOT(ISNA(L472))),VLOOKUP(L472,'ESO dumped WayshrineInfo'!$K$3:$L$9994,2,FALSE),"")
),"")</f>
        <v>1161</v>
      </c>
      <c r="AA472" t="str">
        <f>IF(AND(Z472&lt;&gt;"",ISNUMBER(Z472),NOT(ISNA(Z472))),VLOOKUP(Z472,'ESO zone constants'!$A$3:$D$9999,4,FALSE),"")</f>
        <v>Blackreach: Greymoor Caverns</v>
      </c>
      <c r="AC472" s="43" t="str">
        <f>IF(AB472&lt;&gt;"",IF(AB472&lt;&gt;"LIBSETS_DROP_MECHANIC_MONSTER_NAME",VLOOKUP(AB472,'LibSets constants'!$I$4:$L$1003,3,FALSE),""),"")</f>
        <v/>
      </c>
      <c r="AD472" s="43" t="str">
        <f>IF(AB472&lt;&gt;"",IF(AB472&lt;&gt;"LIBSETS_DROP_MECHANIC_MONSTER_NAME",VLOOKUP(AB472,'LibSets constants'!$I$4:$L$1003,4,FALSE),""),"")</f>
        <v/>
      </c>
      <c r="AE472" s="43"/>
      <c r="AF472" s="3">
        <f>IF(AND(G472&lt;&gt;"LIBSETS_SETTYPE_BATTLEGROUND",G472&lt;&gt;"LIBSETS_SETTYPE_SPECIAL"),
IF(AND(AE472&lt;&gt;"",ISNUMBER(AE472),NOT(ISNA(AE472))),AE472,
   IF(AND(M472&lt;&gt;"",ISNUMBER(M472),M472&gt;0,NOT(ISNA(M472))),VLOOKUP(M472,'ESO dumped WayshrineInfo'!$K$3:$L$9994,2,FALSE),"")
),"")</f>
        <v>1161</v>
      </c>
      <c r="AG472" t="str">
        <f>IF(AND(AF472&lt;&gt;"",ISNUMBER(AF472),NOT(ISNA(AF472))),VLOOKUP(AF472,'ESO zone constants'!$A$3:$D$9999,4,FALSE),"")</f>
        <v>Blackreach: Greymoor Caverns</v>
      </c>
      <c r="AH472" s="44"/>
      <c r="AI472" s="43"/>
      <c r="AJ472" s="43"/>
      <c r="AK472" s="3" t="str">
        <f>IF(AND(G472&lt;&gt;"LIBSETS_SETTYPE_BATTLEGROUND",G472&lt;&gt;"LIBSETS_SETTYPE_SPECIAL"),IF(AL472&lt;&gt;"",VLOOKUP(AL472,'ESO zone constants'!$D$3:$H$4953,5,FALSE),""),"")</f>
        <v/>
      </c>
      <c r="AM472" s="44"/>
      <c r="AN472" s="43"/>
      <c r="AO472" s="43"/>
      <c r="AP472" s="3" t="str">
        <f>IF(AND(G472&lt;&gt;"LIBSETS_SETTYPE_BATTLEGROUND",G472&lt;&gt;"LIBSETS_SETTYPE_SPECIAL"),IF(AQ472&lt;&gt;"",VLOOKUP(AQ472,'ESO zone constants'!$D$3:$H$4953,5,FALSE),""),"")</f>
        <v/>
      </c>
      <c r="AR472" s="44"/>
      <c r="AS472" s="43"/>
      <c r="AT472" s="43"/>
      <c r="AU472" s="3" t="str">
        <f>IF(AND(G472&lt;&gt;"LIBSETS_SETTYPE_BATTLEGROUND",G472&lt;&gt;"LIBSETS_SETTYPE_SPECIAL"),IF(AV472&lt;&gt;"",VLOOKUP(AV472,'ESO zone constants'!$D$3:$H$4953,5,FALSE),""),"")</f>
        <v/>
      </c>
      <c r="AW472" s="44"/>
      <c r="AX472" s="43"/>
      <c r="AY472" s="43"/>
      <c r="AZ472" s="83" t="s">
        <v>2667</v>
      </c>
      <c r="BA472" s="83"/>
      <c r="BB472" s="83"/>
      <c r="BC472" s="21" t="str">
        <f>IF(A472="???","--","")&amp;IF(F472&lt;&gt;"Not in the game (anymore)",IF(A472&lt;&gt;"",CONCATENATE("[",A472,"] = {wayshrines={")&amp;IF(K472&lt;&gt;"",CONCATENATE(K472,","),"")&amp;IF(L472&lt;&gt;"",CONCATENATE(L472,","),"")&amp;IF(M472&lt;&gt;"",CONCATENATE(M472,","),"")&amp;CONCATENATE("}")&amp;IF(VALUE(N472)&gt;0,CONCATENATE(", traitsNeeded=",N472),"")&amp;CONCATENATE(", dlcId=",IF(T472&lt;&gt;"",T472,"DLC_BASE_GAME")),""),"")</f>
        <v>[534] = {wayshrines={435,435,435,}, dlcId=DLC_STONETHORN</v>
      </c>
      <c r="BD472" s="21" t="str">
        <f>IF(F472&lt;&gt;"Not in the game (anymore)",IF(A472&lt;&gt;"",IF(Q472&lt;&gt;"",CONCATENATE(", zoneIds={",Q472),"")&amp;IF(Z472&lt;&gt;"",CONCATENATE(",",Z472),"")&amp;IF(AF472&lt;&gt;"",CONCATENATE(",",AF472),"")&amp;IF(AK472&lt;&gt;"",CONCATENATE(",",AK472),"")&amp;IF(AP472&lt;&gt;"",CONCATENATE(",",AP472),"")&amp;IF(AU472&lt;&gt;"",CONCATENATE(",",AU472),"")&amp;IF(Q472&lt;&gt;"",CONCATENATE("}",""),"")&amp;IF(OR(I472="true",I472="false",I472&lt;&gt;""), CONCATENATE(", veteran=", I472), ""),""),"")</f>
        <v>, zoneIds={1197,1161,1161}, veteran={[EQUIP_TYPE_HEAD]=true, [EQUIP_TYPE_SHOULDERS]=false}</v>
      </c>
      <c r="BE472" s="21" t="str">
        <f>IF(A472&lt;&gt;"",IF(F472&lt;&gt;"Not in the game (anymore)",IF(A472&lt;&gt;"",", setType="&amp;G472,"")&amp;IF(J472="true",", multiTrialSet=true",""),"")
&amp; IF(AND(H472&lt;&gt;"",ISNUMBER(H472)),", undauntedChestId=" &amp; H472,""),"")</f>
        <v>, setType=LIBSETS_SETTYPE_MONSTER, undauntedChestId=3</v>
      </c>
      <c r="BF472" s="21" t="str">
        <f>IF(A472&lt;&gt;"",IF(F472&lt;&gt;"Not in the game (anymore)",IF(AZ472&lt;&gt;"",", isProcSetAllowedInPvP="&amp; AZ472,"")
&amp; IF(F472&lt;&gt;"Not in the game (anymore)",
  IF(V472&lt;&gt;"",", dropMechanic={"&amp;V472&amp;IF(AB472&lt;&gt;"",","&amp;AB472,"")&amp;IF(AH472&lt;&gt;"",","&amp;AH472,"")&amp;IF(AM472&lt;&gt;"",","&amp;AM472,"")&amp;IF(AR472&lt;&gt;"",","&amp;AR472,"")&amp;IF(AW472&lt;&gt;"",","&amp;AW472,"")&amp;"}"
     &amp;IF(OR(W472&lt;&gt;"",AC472&lt;&gt;"",AI472&lt;&gt;"",AN472&lt;&gt;"",AS472&lt;&gt;"",AX472&lt;&gt;"",X472&lt;&gt;"",AD472&lt;&gt;"",AJ472&lt;&gt;"",AO472&lt;&gt;"",AT472&lt;&gt;"",AY472&lt;&gt;""),", dropMechanicDropLocationNames={"
        &amp; IF(OR(W472&lt;&gt;"",AC472&lt;&gt;"",AI472&lt;&gt;"",AN472&lt;&gt;"",AS472&lt;&gt;"",AX472&lt;&gt;""),"['en']={"&amp;IF(W472&lt;&gt;"","'"&amp;W472&amp;"',","'',")&amp;IF(AC472&lt;&gt;"","'"&amp;AC472&amp;"',","'',")&amp;IF(AI472&lt;&gt;"","'"&amp;AI472&amp;"',","'',")&amp;IF(AN472&lt;&gt;"","'"&amp;AN472&amp;"',","'',")&amp;IF(AS472&lt;&gt;"","'"&amp;AS472&amp;"',","'',")&amp;IF(AX472&lt;&gt;"","'"&amp;AX472&amp;"',","'',")&amp;"},","")
        &amp; IF(OR(X472&lt;&gt;"",AD472&lt;&gt;"",AJ472&lt;&gt;"",AO472&lt;&gt;"",AT472&lt;&gt;"",AY472&lt;&gt;""),"['de']={"&amp;IF(X472&lt;&gt;"","'"&amp;X472&amp;"',","'',")&amp;IF(AD472&lt;&gt;"","'"&amp;AD472&amp;"',","'',")&amp;IF(AJ472&lt;&gt;"","'"&amp;AJ472&amp;"',","'',")&amp;IF(AO472&lt;&gt;"","'"&amp;AO472&amp;"',","'',")&amp;IF(AT472&lt;&gt;"","'"&amp;AT472&amp;"',","'',")&amp;IF(AY472&lt;&gt;"","'"&amp;AY472&amp;"',","'',")&amp;"},","")
     &amp; "}",""),"")),""),"")</f>
        <v>, dropMechanic={LIBSETS_DROP_MECHANIC_MONSTER_NAME}, dropMechanicDropLocationNames={['en']={'Arkasis the Mad Alchemist','','','','','',},['de']={'Arkasis der verrückte Alchemist','','','','','',},}</v>
      </c>
      <c r="BG472" s="21" t="str">
        <f>IF(A472&lt;&gt;"",IF(F472&lt;&gt;"Not in the game (anymore)",
IF(OR(BA472&lt;&gt;"",BB472&lt;&gt;""),", addTooltip={" &amp; IF(BA472&lt;&gt;"","['en']='"&amp; BA472 &amp; "',","")  &amp; IF(AND(BA472&lt;&gt;"",BA472&lt;&gt;BB472), IF(BB472&lt;&gt;"","['de']='"&amp; BB472 &amp; "',",""),"") &amp; "},","")
&amp; "},"
&amp; IF(C472&lt;&gt;"",CONCATENATE(" --",C472," / ",B472,"   [",IF(R472&lt;&gt;"",R472,""),IF(AA472&lt;&gt;"",", "&amp;AA472,""),IF(AG472&lt;&gt;"",", "&amp;AG472,""),IF(AL472&lt;&gt;"",", "&amp;AL472,""),IF(AQ472&lt;&gt;"",", "&amp;AQ472,""),IF(AV472&lt;&gt;"",", "&amp;AV472,""),"]")),""),"")</f>
        <v>}, --Stone Husk / Steinhülle   [Stone Garden, Blackreach: Greymoor Caverns, Blackreach: Greymoor Caverns]</v>
      </c>
    </row>
    <row r="473" spans="1:59" x14ac:dyDescent="0.25">
      <c r="A473" s="5">
        <v>535</v>
      </c>
      <c r="B473" t="s">
        <v>2171</v>
      </c>
      <c r="C473" t="s">
        <v>1813</v>
      </c>
      <c r="D473" s="3">
        <f>A473</f>
        <v>535</v>
      </c>
      <c r="G473" s="3" t="s">
        <v>1479</v>
      </c>
      <c r="H473" s="93">
        <v>3</v>
      </c>
      <c r="I473" t="s">
        <v>1466</v>
      </c>
      <c r="J473" t="s">
        <v>91</v>
      </c>
      <c r="K473">
        <v>436</v>
      </c>
      <c r="L473">
        <v>436</v>
      </c>
      <c r="M473">
        <v>436</v>
      </c>
      <c r="O473" s="65" t="s">
        <v>1810</v>
      </c>
      <c r="Q473" s="3">
        <f>IF(AND(G473&lt;&gt;"LIBSETS_SETTYPE_BATTLEGROUND",G473&lt;&gt;"LIBSETS_SETTYPE_SPECIAL"), IF(R473&lt;&gt;"",VLOOKUP(R473,'ESO zone constants'!$D$3:$H$10001,5,FALSE),""),"")</f>
        <v>1201</v>
      </c>
      <c r="R473" t="str">
        <f>IF(AND(O473&lt;&gt;"",NOT(ISERROR(O473))),O473,
IF(AND(P473&lt;&gt;"",ISNUMBER(P473),P473&gt;0,NOT(ISNA(P473))),VLOOKUP(P473,'ESO zone constants'!$A$3:$D$9999,4,FALSE),
IF(AND(K473&lt;&gt;"",K473&gt;0,NOT(ISERROR(K473))),VLOOKUP(K473,'ESO dumped WayshrineInfo'!$K$3:$N$9994,4,FALSE),"")))</f>
        <v>Castle Thorn</v>
      </c>
      <c r="T473" s="19" t="str">
        <f>IF(AND(S473&lt;&gt;"",NOT(ISERROR(S473))),S473,IF(Q473&lt;&gt;"",IF(NOT(ISERROR(VLOOKUP(Q473,'ESO Dungeon constants'!$D$3:$H$9999,5,FALSE))),VLOOKUP(Q473,'ESO Dungeon constants'!$D$3:$I$9999,6,FALSE),VLOOKUP(Q473,'ESO zone constants'!$H$3:$K$9987,4,FALSE)),""))</f>
        <v>DLC_STONETHORN</v>
      </c>
      <c r="U473" s="3" t="str">
        <f>IF(T473&lt;&gt;"",VLOOKUP(T473,'LibSets constants'!$B$4:$C$1003,2,FALSE),"")</f>
        <v>Stonethorn</v>
      </c>
      <c r="V473" s="33" t="s">
        <v>1544</v>
      </c>
      <c r="W473" s="3" t="s">
        <v>1813</v>
      </c>
      <c r="X473" s="3" t="s">
        <v>2171</v>
      </c>
      <c r="Y473" s="65"/>
      <c r="Z473" s="3">
        <f>IF(AND(G473&lt;&gt;"LIBSETS_SETTYPE_BATTLEGROUND",G473&lt;&gt;"LIBSETS_SETTYPE_SPECIAL"),
IF(AND(Y473&lt;&gt;"",ISNUMBER(Y473),NOT(ISNA(Y473))),Y473,
   IF(AND(L473&lt;&gt;"",ISNUMBER(L473),L473&gt;0,NOT(ISNA(L473))),VLOOKUP(L473,'ESO dumped WayshrineInfo'!$K$3:$L$9994,2,FALSE),"")
),"")</f>
        <v>1160</v>
      </c>
      <c r="AA473" t="str">
        <f>IF(AND(Z473&lt;&gt;"",ISNUMBER(Z473),NOT(ISNA(Z473))),VLOOKUP(Z473,'ESO zone constants'!$A$3:$D$9999,4,FALSE),"")</f>
        <v>Western Skyrim</v>
      </c>
      <c r="AC473" s="43" t="str">
        <f>IF(AB473&lt;&gt;"",IF(AB473&lt;&gt;"LIBSETS_DROP_MECHANIC_MONSTER_NAME",VLOOKUP(AB473,'LibSets constants'!$I$4:$L$1003,3,FALSE),""),"")</f>
        <v/>
      </c>
      <c r="AD473" s="43" t="str">
        <f>IF(AB473&lt;&gt;"",IF(AB473&lt;&gt;"LIBSETS_DROP_MECHANIC_MONSTER_NAME",VLOOKUP(AB473,'LibSets constants'!$I$4:$L$1003,4,FALSE),""),"")</f>
        <v/>
      </c>
      <c r="AE473" s="43"/>
      <c r="AF473" s="3">
        <f>IF(AND(G473&lt;&gt;"LIBSETS_SETTYPE_BATTLEGROUND",G473&lt;&gt;"LIBSETS_SETTYPE_SPECIAL"),
IF(AND(AE473&lt;&gt;"",ISNUMBER(AE473),NOT(ISNA(AE473))),AE473,
   IF(AND(M473&lt;&gt;"",ISNUMBER(M473),M473&gt;0,NOT(ISNA(M473))),VLOOKUP(M473,'ESO dumped WayshrineInfo'!$K$3:$L$9994,2,FALSE),"")
),"")</f>
        <v>1160</v>
      </c>
      <c r="AG473" t="str">
        <f>IF(AND(AF473&lt;&gt;"",ISNUMBER(AF473),NOT(ISNA(AF473))),VLOOKUP(AF473,'ESO zone constants'!$A$3:$D$9999,4,FALSE),"")</f>
        <v>Western Skyrim</v>
      </c>
      <c r="AH473" s="44"/>
      <c r="AI473" s="43"/>
      <c r="AJ473" s="43"/>
      <c r="AK473" s="3" t="str">
        <f>IF(AND(G473&lt;&gt;"LIBSETS_SETTYPE_BATTLEGROUND",G473&lt;&gt;"LIBSETS_SETTYPE_SPECIAL"),IF(AL473&lt;&gt;"",VLOOKUP(AL473,'ESO zone constants'!$D$3:$H$4953,5,FALSE),""),"")</f>
        <v/>
      </c>
      <c r="AM473" s="44"/>
      <c r="AN473" s="43"/>
      <c r="AO473" s="43"/>
      <c r="AP473" s="3" t="str">
        <f>IF(AND(G473&lt;&gt;"LIBSETS_SETTYPE_BATTLEGROUND",G473&lt;&gt;"LIBSETS_SETTYPE_SPECIAL"),IF(AQ473&lt;&gt;"",VLOOKUP(AQ473,'ESO zone constants'!$D$3:$H$4953,5,FALSE),""),"")</f>
        <v/>
      </c>
      <c r="AR473" s="44"/>
      <c r="AS473" s="43"/>
      <c r="AT473" s="43"/>
      <c r="AU473" s="3" t="str">
        <f>IF(AND(G473&lt;&gt;"LIBSETS_SETTYPE_BATTLEGROUND",G473&lt;&gt;"LIBSETS_SETTYPE_SPECIAL"),IF(AV473&lt;&gt;"",VLOOKUP(AV473,'ESO zone constants'!$D$3:$H$4953,5,FALSE),""),"")</f>
        <v/>
      </c>
      <c r="AW473" s="44"/>
      <c r="AX473" s="43"/>
      <c r="AY473" s="43"/>
      <c r="AZ473" s="83" t="s">
        <v>2667</v>
      </c>
      <c r="BA473" s="83"/>
      <c r="BB473" s="83"/>
      <c r="BC473" s="21" t="str">
        <f>IF(A473="???","--","")&amp;IF(F473&lt;&gt;"Not in the game (anymore)",IF(A473&lt;&gt;"",CONCATENATE("[",A473,"] = {wayshrines={")&amp;IF(K473&lt;&gt;"",CONCATENATE(K473,","),"")&amp;IF(L473&lt;&gt;"",CONCATENATE(L473,","),"")&amp;IF(M473&lt;&gt;"",CONCATENATE(M473,","),"")&amp;CONCATENATE("}")&amp;IF(VALUE(N473)&gt;0,CONCATENATE(", traitsNeeded=",N473),"")&amp;CONCATENATE(", dlcId=",IF(T473&lt;&gt;"",T473,"DLC_BASE_GAME")),""),"")</f>
        <v>[535] = {wayshrines={436,436,436,}, dlcId=DLC_STONETHORN</v>
      </c>
      <c r="BD473" s="21" t="str">
        <f>IF(F473&lt;&gt;"Not in the game (anymore)",IF(A473&lt;&gt;"",IF(Q473&lt;&gt;"",CONCATENATE(", zoneIds={",Q473),"")&amp;IF(Z473&lt;&gt;"",CONCATENATE(",",Z473),"")&amp;IF(AF473&lt;&gt;"",CONCATENATE(",",AF473),"")&amp;IF(AK473&lt;&gt;"",CONCATENATE(",",AK473),"")&amp;IF(AP473&lt;&gt;"",CONCATENATE(",",AP473),"")&amp;IF(AU473&lt;&gt;"",CONCATENATE(",",AU473),"")&amp;IF(Q473&lt;&gt;"",CONCATENATE("}",""),"")&amp;IF(OR(I473="true",I473="false",I473&lt;&gt;""), CONCATENATE(", veteran=", I473), ""),""),"")</f>
        <v>, zoneIds={1201,1160,1160}, veteran={[EQUIP_TYPE_HEAD]=true, [EQUIP_TYPE_SHOULDERS]=false}</v>
      </c>
      <c r="BE473" s="21" t="str">
        <f>IF(A473&lt;&gt;"",IF(F473&lt;&gt;"Not in the game (anymore)",IF(A473&lt;&gt;"",", setType="&amp;G473,"")&amp;IF(J473="true",", multiTrialSet=true",""),"")
&amp; IF(AND(H473&lt;&gt;"",ISNUMBER(H473)),", undauntedChestId=" &amp; H473,""),"")</f>
        <v>, setType=LIBSETS_SETTYPE_MONSTER, undauntedChestId=3</v>
      </c>
      <c r="BF473" s="21" t="str">
        <f>IF(A473&lt;&gt;"",IF(F473&lt;&gt;"Not in the game (anymore)",IF(AZ473&lt;&gt;"",", isProcSetAllowedInPvP="&amp; AZ473,"")
&amp; IF(F473&lt;&gt;"Not in the game (anymore)",
  IF(V473&lt;&gt;"",", dropMechanic={"&amp;V473&amp;IF(AB473&lt;&gt;"",","&amp;AB473,"")&amp;IF(AH473&lt;&gt;"",","&amp;AH473,"")&amp;IF(AM473&lt;&gt;"",","&amp;AM473,"")&amp;IF(AR473&lt;&gt;"",","&amp;AR473,"")&amp;IF(AW473&lt;&gt;"",","&amp;AW473,"")&amp;"}"
     &amp;IF(OR(W473&lt;&gt;"",AC473&lt;&gt;"",AI473&lt;&gt;"",AN473&lt;&gt;"",AS473&lt;&gt;"",AX473&lt;&gt;"",X473&lt;&gt;"",AD473&lt;&gt;"",AJ473&lt;&gt;"",AO473&lt;&gt;"",AT473&lt;&gt;"",AY473&lt;&gt;""),", dropMechanicDropLocationNames={"
        &amp; IF(OR(W473&lt;&gt;"",AC473&lt;&gt;"",AI473&lt;&gt;"",AN473&lt;&gt;"",AS473&lt;&gt;"",AX473&lt;&gt;""),"['en']={"&amp;IF(W473&lt;&gt;"","'"&amp;W473&amp;"',","'',")&amp;IF(AC473&lt;&gt;"","'"&amp;AC473&amp;"',","'',")&amp;IF(AI473&lt;&gt;"","'"&amp;AI473&amp;"',","'',")&amp;IF(AN473&lt;&gt;"","'"&amp;AN473&amp;"',","'',")&amp;IF(AS473&lt;&gt;"","'"&amp;AS473&amp;"',","'',")&amp;IF(AX473&lt;&gt;"","'"&amp;AX473&amp;"',","'',")&amp;"},","")
        &amp; IF(OR(X473&lt;&gt;"",AD473&lt;&gt;"",AJ473&lt;&gt;"",AO473&lt;&gt;"",AT473&lt;&gt;"",AY473&lt;&gt;""),"['de']={"&amp;IF(X473&lt;&gt;"","'"&amp;X473&amp;"',","'',")&amp;IF(AD473&lt;&gt;"","'"&amp;AD473&amp;"',","'',")&amp;IF(AJ473&lt;&gt;"","'"&amp;AJ473&amp;"',","'',")&amp;IF(AO473&lt;&gt;"","'"&amp;AO473&amp;"',","'',")&amp;IF(AT473&lt;&gt;"","'"&amp;AT473&amp;"',","'',")&amp;IF(AY473&lt;&gt;"","'"&amp;AY473&amp;"',","'',")&amp;"},","")
     &amp; "}",""),"")),""),"")</f>
        <v>, dropMechanic={LIBSETS_DROP_MECHANIC_MONSTER_NAME}, dropMechanicDropLocationNames={['en']={'Lady Thorn','','','','','',},['de']={'Fürstin Dorn','','','','','',},}</v>
      </c>
      <c r="BG473" s="21" t="str">
        <f>IF(A473&lt;&gt;"",IF(F473&lt;&gt;"Not in the game (anymore)",
IF(OR(BA473&lt;&gt;"",BB473&lt;&gt;""),", addTooltip={" &amp; IF(BA473&lt;&gt;"","['en']='"&amp; BA473 &amp; "',","")  &amp; IF(AND(BA473&lt;&gt;"",BA473&lt;&gt;BB473), IF(BB473&lt;&gt;"","['de']='"&amp; BB473 &amp; "',",""),"") &amp; "},","")
&amp; "},"
&amp; IF(C473&lt;&gt;"",CONCATENATE(" --",C473," / ",B473,"   [",IF(R473&lt;&gt;"",R473,""),IF(AA473&lt;&gt;"",", "&amp;AA473,""),IF(AG473&lt;&gt;"",", "&amp;AG473,""),IF(AL473&lt;&gt;"",", "&amp;AL473,""),IF(AQ473&lt;&gt;"",", "&amp;AQ473,""),IF(AV473&lt;&gt;"",", "&amp;AV473,""),"]")),""),"")</f>
        <v>}, --Lady Thorn / Fürstin Dorn   [Castle Thorn, Western Skyrim, Western Skyrim]</v>
      </c>
    </row>
    <row r="474" spans="1:59" x14ac:dyDescent="0.25">
      <c r="A474" s="5">
        <v>536</v>
      </c>
      <c r="B474" t="s">
        <v>2241</v>
      </c>
      <c r="C474" t="s">
        <v>2240</v>
      </c>
      <c r="D474" s="3">
        <f>A474</f>
        <v>536</v>
      </c>
      <c r="G474" s="3" t="s">
        <v>1480</v>
      </c>
      <c r="I474" t="s">
        <v>91</v>
      </c>
      <c r="J474" t="s">
        <v>91</v>
      </c>
      <c r="K474">
        <v>441</v>
      </c>
      <c r="L474">
        <v>441</v>
      </c>
      <c r="M474">
        <v>441</v>
      </c>
      <c r="O474" s="65" t="s">
        <v>2222</v>
      </c>
      <c r="Q474" s="3">
        <f>IF(AND(G474&lt;&gt;"LIBSETS_SETTYPE_BATTLEGROUND",G474&lt;&gt;"LIBSETS_SETTYPE_SPECIAL"), IF(R474&lt;&gt;"",VLOOKUP(R474,'ESO zone constants'!$D$3:$H$10001,5,FALSE),""),"")</f>
        <v>1207</v>
      </c>
      <c r="R474" t="str">
        <f>IF(AND(O474&lt;&gt;"",NOT(ISERROR(O474))),O474,
IF(AND(P474&lt;&gt;"",ISNUMBER(P474),P474&gt;0,NOT(ISNA(P474))),VLOOKUP(P474,'ESO zone constants'!$A$3:$D$9999,4,FALSE),
IF(AND(K474&lt;&gt;"",K474&gt;0,NOT(ISERROR(K474))),VLOOKUP(K474,'ESO dumped WayshrineInfo'!$K$3:$N$9994,4,FALSE),"")))</f>
        <v>The Reach</v>
      </c>
      <c r="T474" s="19" t="str">
        <f>IF(AND(S474&lt;&gt;"",NOT(ISERROR(S474))),S474,IF(Q474&lt;&gt;"",IF(NOT(ISERROR(VLOOKUP(Q474,'ESO Dungeon constants'!$D$3:$H$9999,5,FALSE))),VLOOKUP(Q474,'ESO Dungeon constants'!$D$3:$I$9999,6,FALSE),VLOOKUP(Q474,'ESO zone constants'!$H$3:$K$9987,4,FALSE)),""))</f>
        <v>DLC_MARKARTH</v>
      </c>
      <c r="U474" s="3" t="str">
        <f>IF(T474&lt;&gt;"",VLOOKUP(T474,'LibSets constants'!$B$4:$C$1003,2,FALSE),"")</f>
        <v>Markarth</v>
      </c>
      <c r="V474" s="33" t="s">
        <v>1560</v>
      </c>
      <c r="Y474" s="65"/>
      <c r="Z474" s="3">
        <f>IF(AND(G474&lt;&gt;"LIBSETS_SETTYPE_BATTLEGROUND",G474&lt;&gt;"LIBSETS_SETTYPE_SPECIAL"),
IF(AND(Y474&lt;&gt;"",ISNUMBER(Y474),NOT(ISNA(Y474))),Y474,
   IF(AND(L474&lt;&gt;"",ISNUMBER(L474),L474&gt;0,NOT(ISNA(L474))),VLOOKUP(L474,'ESO dumped WayshrineInfo'!$K$3:$L$9994,2,FALSE),"")
),"")</f>
        <v>1207</v>
      </c>
      <c r="AA474" t="str">
        <f>IF(AND(Z474&lt;&gt;"",ISNUMBER(Z474),NOT(ISNA(Z474))),VLOOKUP(Z474,'ESO zone constants'!$A$3:$D$9999,4,FALSE),"")</f>
        <v>The Reach</v>
      </c>
      <c r="AB474" s="33" t="s">
        <v>1560</v>
      </c>
      <c r="AC474" s="43"/>
      <c r="AD474" s="43"/>
      <c r="AE474" s="43"/>
      <c r="AF474" s="3">
        <f>IF(AND(G474&lt;&gt;"LIBSETS_SETTYPE_BATTLEGROUND",G474&lt;&gt;"LIBSETS_SETTYPE_SPECIAL"),
IF(AND(AE474&lt;&gt;"",ISNUMBER(AE474),NOT(ISNA(AE474))),AE474,
   IF(AND(M474&lt;&gt;"",ISNUMBER(M474),M474&gt;0,NOT(ISNA(M474))),VLOOKUP(M474,'ESO dumped WayshrineInfo'!$K$3:$L$9994,2,FALSE),"")
),"")</f>
        <v>1207</v>
      </c>
      <c r="AG474" t="str">
        <f>IF(AND(AF474&lt;&gt;"",ISNUMBER(AF474),NOT(ISNA(AF474))),VLOOKUP(AF474,'ESO zone constants'!$A$3:$D$9999,4,FALSE),"")</f>
        <v>The Reach</v>
      </c>
      <c r="AH474" s="44" t="s">
        <v>1562</v>
      </c>
      <c r="AI474" s="43"/>
      <c r="AJ474" s="43"/>
      <c r="AK474" s="3">
        <f>IF(AND(G474&lt;&gt;"LIBSETS_SETTYPE_BATTLEGROUND",G474&lt;&gt;"LIBSETS_SETTYPE_SPECIAL"),IF(AL474&lt;&gt;"",VLOOKUP(AL474,'ESO zone constants'!$D$3:$H$4953,5,FALSE),""),"")</f>
        <v>1207</v>
      </c>
      <c r="AL474" t="s">
        <v>2222</v>
      </c>
      <c r="AM474" s="44" t="s">
        <v>1563</v>
      </c>
      <c r="AN474" s="43"/>
      <c r="AO474" s="43"/>
      <c r="AP474" s="3" t="str">
        <f>IF(AND(G474&lt;&gt;"LIBSETS_SETTYPE_BATTLEGROUND",G474&lt;&gt;"LIBSETS_SETTYPE_SPECIAL"),IF(AQ474&lt;&gt;"",VLOOKUP(AQ474,'ESO zone constants'!$D$3:$H$4953,5,FALSE),""),"")</f>
        <v/>
      </c>
      <c r="AR474" s="44"/>
      <c r="AS474" s="43"/>
      <c r="AT474" s="43"/>
      <c r="AU474" s="3" t="str">
        <f>IF(AND(G474&lt;&gt;"LIBSETS_SETTYPE_BATTLEGROUND",G474&lt;&gt;"LIBSETS_SETTYPE_SPECIAL"),IF(AV474&lt;&gt;"",VLOOKUP(AV474,'ESO zone constants'!$D$3:$H$4953,5,FALSE),""),"")</f>
        <v/>
      </c>
      <c r="AW474" s="44"/>
      <c r="AX474" s="43"/>
      <c r="AY474" s="43"/>
      <c r="AZ474" s="83" t="s">
        <v>2667</v>
      </c>
      <c r="BA474" s="83"/>
      <c r="BB474" s="83"/>
      <c r="BC474" s="21" t="str">
        <f>IF(A474="???","--","")&amp;IF(F474&lt;&gt;"Not in the game (anymore)",IF(A474&lt;&gt;"",CONCATENATE("[",A474,"] = {wayshrines={")&amp;IF(K474&lt;&gt;"",CONCATENATE(K474,","),"")&amp;IF(L474&lt;&gt;"",CONCATENATE(L474,","),"")&amp;IF(M474&lt;&gt;"",CONCATENATE(M474,","),"")&amp;CONCATENATE("}")&amp;IF(VALUE(N474)&gt;0,CONCATENATE(", traitsNeeded=",N474),"")&amp;CONCATENATE(", dlcId=",IF(T474&lt;&gt;"",T474,"DLC_BASE_GAME")),""),"")</f>
        <v>[536] = {wayshrines={441,441,441,}, dlcId=DLC_MARKARTH</v>
      </c>
      <c r="BD474" s="21" t="str">
        <f>IF(F474&lt;&gt;"Not in the game (anymore)",IF(A474&lt;&gt;"",IF(Q474&lt;&gt;"",CONCATENATE(", zoneIds={",Q474),"")&amp;IF(Z474&lt;&gt;"",CONCATENATE(",",Z474),"")&amp;IF(AF474&lt;&gt;"",CONCATENATE(",",AF474),"")&amp;IF(AK474&lt;&gt;"",CONCATENATE(",",AK474),"")&amp;IF(AP474&lt;&gt;"",CONCATENATE(",",AP474),"")&amp;IF(AU474&lt;&gt;"",CONCATENATE(",",AU474),"")&amp;IF(Q474&lt;&gt;"",CONCATENATE("}",""),"")&amp;IF(OR(I474="true",I474="false",I474&lt;&gt;""), CONCATENATE(", veteran=", I474), ""),""),"")</f>
        <v>, zoneIds={1207,1207,1207,1207}, veteran=false</v>
      </c>
      <c r="BE474" s="21" t="str">
        <f>IF(A474&lt;&gt;"",IF(F474&lt;&gt;"Not in the game (anymore)",IF(A474&lt;&gt;"",", setType="&amp;G474,"")&amp;IF(J474="true",", multiTrialSet=true",""),"")
&amp; IF(AND(H474&lt;&gt;"",ISNUMBER(H474)),", undauntedChestId=" &amp; H474,""),"")</f>
        <v>, setType=LIBSETS_SETTYPE_OVERLAND</v>
      </c>
      <c r="BF474" s="21" t="str">
        <f>IF(A474&lt;&gt;"",IF(F474&lt;&gt;"Not in the game (anymore)",IF(AZ474&lt;&gt;"",", isProcSetAllowedInPvP="&amp; AZ474,"")
&amp; IF(F474&lt;&gt;"Not in the game (anymore)",
  IF(V474&lt;&gt;"",", dropMechanic={"&amp;V474&amp;IF(AB474&lt;&gt;"",","&amp;AB474,"")&amp;IF(AH474&lt;&gt;"",","&amp;AH474,"")&amp;IF(AM474&lt;&gt;"",","&amp;AM474,"")&amp;IF(AR474&lt;&gt;"",","&amp;AR474,"")&amp;IF(AW474&lt;&gt;"",","&amp;AW474,"")&amp;"}"
     &amp;IF(OR(W474&lt;&gt;"",AC474&lt;&gt;"",AI474&lt;&gt;"",AN474&lt;&gt;"",AS474&lt;&gt;"",AX474&lt;&gt;"",X474&lt;&gt;"",AD474&lt;&gt;"",AJ474&lt;&gt;"",AO474&lt;&gt;"",AT474&lt;&gt;"",AY474&lt;&gt;""),", dropMechanicDropLocationNames={"
        &amp; IF(OR(W474&lt;&gt;"",AC474&lt;&gt;"",AI474&lt;&gt;"",AN474&lt;&gt;"",AS474&lt;&gt;"",AX474&lt;&gt;""),"['en']={"&amp;IF(W474&lt;&gt;"","'"&amp;W474&amp;"',","'',")&amp;IF(AC474&lt;&gt;"","'"&amp;AC474&amp;"',","'',")&amp;IF(AI474&lt;&gt;"","'"&amp;AI474&amp;"',","'',")&amp;IF(AN474&lt;&gt;"","'"&amp;AN474&amp;"',","'',")&amp;IF(AS474&lt;&gt;"","'"&amp;AS474&amp;"',","'',")&amp;IF(AX474&lt;&gt;"","'"&amp;AX474&amp;"',","'',")&amp;"},","")
        &amp; IF(OR(X474&lt;&gt;"",AD474&lt;&gt;"",AJ474&lt;&gt;"",AO474&lt;&gt;"",AT474&lt;&gt;"",AY474&lt;&gt;""),"['de']={"&amp;IF(X474&lt;&gt;"","'"&amp;X474&amp;"',","'',")&amp;IF(AD474&lt;&gt;"","'"&amp;AD474&amp;"',","'',")&amp;IF(AJ474&lt;&gt;"","'"&amp;AJ474&amp;"',","'',")&amp;IF(AO474&lt;&gt;"","'"&amp;AO474&amp;"',","'',")&amp;IF(AT474&lt;&gt;"","'"&amp;AT474&amp;"',","'',")&amp;IF(AY474&lt;&gt;"","'"&amp;AY474&amp;"',","'',")&amp;"},","")
     &amp; "}",""),"")),""),"")</f>
        <v>, dropMechanic={LIBSETS_DROP_MECHANIC_OVERLAND_BOSS_DELVE,LIBSETS_DROP_MECHANIC_OVERLAND_BOSS_DELVE,LIBSETS_DROP_MECHANIC_OVERLAND_BOSS_PUBLIC_DUNGEON,LIBSETS_DROP_MECHANIC_OVERLAND_CHEST}</v>
      </c>
      <c r="BG474" s="21" t="str">
        <f>IF(A474&lt;&gt;"",IF(F474&lt;&gt;"Not in the game (anymore)",
IF(OR(BA474&lt;&gt;"",BB474&lt;&gt;""),", addTooltip={" &amp; IF(BA474&lt;&gt;"","['en']='"&amp; BA474 &amp; "',","")  &amp; IF(AND(BA474&lt;&gt;"",BA474&lt;&gt;BB474), IF(BB474&lt;&gt;"","['de']='"&amp; BB474 &amp; "',",""),"") &amp; "},","")
&amp; "},"
&amp; IF(C474&lt;&gt;"",CONCATENATE(" --",C474," / ",B474,"   [",IF(R474&lt;&gt;"",R474,""),IF(AA474&lt;&gt;"",", "&amp;AA474,""),IF(AG474&lt;&gt;"",", "&amp;AG474,""),IF(AL474&lt;&gt;"",", "&amp;AL474,""),IF(AQ474&lt;&gt;"",", "&amp;AQ474,""),IF(AV474&lt;&gt;"",", "&amp;AV474,""),"]")),""),"")</f>
        <v>}, --Radiant Bastion / Strahlende Bastion   [The Reach, The Reach, The Reach, The Reach]</v>
      </c>
    </row>
    <row r="475" spans="1:59" x14ac:dyDescent="0.25">
      <c r="A475" s="5">
        <v>537</v>
      </c>
      <c r="B475" t="s">
        <v>2242</v>
      </c>
      <c r="C475" t="s">
        <v>2264</v>
      </c>
      <c r="D475" s="3">
        <f>A475</f>
        <v>537</v>
      </c>
      <c r="G475" s="3" t="s">
        <v>1480</v>
      </c>
      <c r="I475" t="s">
        <v>91</v>
      </c>
      <c r="J475" t="s">
        <v>91</v>
      </c>
      <c r="K475">
        <v>441</v>
      </c>
      <c r="L475">
        <v>441</v>
      </c>
      <c r="M475">
        <v>441</v>
      </c>
      <c r="O475" s="65" t="s">
        <v>2222</v>
      </c>
      <c r="Q475" s="3">
        <f>IF(AND(G475&lt;&gt;"LIBSETS_SETTYPE_BATTLEGROUND",G475&lt;&gt;"LIBSETS_SETTYPE_SPECIAL"), IF(R475&lt;&gt;"",VLOOKUP(R475,'ESO zone constants'!$D$3:$H$10001,5,FALSE),""),"")</f>
        <v>1207</v>
      </c>
      <c r="R475" t="str">
        <f>IF(AND(O475&lt;&gt;"",NOT(ISERROR(O475))),O475,
IF(AND(P475&lt;&gt;"",ISNUMBER(P475),P475&gt;0,NOT(ISNA(P475))),VLOOKUP(P475,'ESO zone constants'!$A$3:$D$9999,4,FALSE),
IF(AND(K475&lt;&gt;"",K475&gt;0,NOT(ISERROR(K475))),VLOOKUP(K475,'ESO dumped WayshrineInfo'!$K$3:$N$9994,4,FALSE),"")))</f>
        <v>The Reach</v>
      </c>
      <c r="T475" s="19" t="str">
        <f>IF(AND(S475&lt;&gt;"",NOT(ISERROR(S475))),S475,IF(Q475&lt;&gt;"",IF(NOT(ISERROR(VLOOKUP(Q475,'ESO Dungeon constants'!$D$3:$H$9999,5,FALSE))),VLOOKUP(Q475,'ESO Dungeon constants'!$D$3:$I$9999,6,FALSE),VLOOKUP(Q475,'ESO zone constants'!$H$3:$K$9987,4,FALSE)),""))</f>
        <v>DLC_MARKARTH</v>
      </c>
      <c r="U475" s="3" t="str">
        <f>IF(T475&lt;&gt;"",VLOOKUP(T475,'LibSets constants'!$B$4:$C$1003,2,FALSE),"")</f>
        <v>Markarth</v>
      </c>
      <c r="V475" s="33" t="s">
        <v>1560</v>
      </c>
      <c r="Y475" s="65"/>
      <c r="Z475" s="3">
        <f>IF(AND(G475&lt;&gt;"LIBSETS_SETTYPE_BATTLEGROUND",G475&lt;&gt;"LIBSETS_SETTYPE_SPECIAL"),
IF(AND(Y475&lt;&gt;"",ISNUMBER(Y475),NOT(ISNA(Y475))),Y475,
   IF(AND(L475&lt;&gt;"",ISNUMBER(L475),L475&gt;0,NOT(ISNA(L475))),VLOOKUP(L475,'ESO dumped WayshrineInfo'!$K$3:$L$9994,2,FALSE),"")
),"")</f>
        <v>1207</v>
      </c>
      <c r="AA475" t="str">
        <f>IF(AND(Z475&lt;&gt;"",ISNUMBER(Z475),NOT(ISNA(Z475))),VLOOKUP(Z475,'ESO zone constants'!$A$3:$D$9999,4,FALSE),"")</f>
        <v>The Reach</v>
      </c>
      <c r="AB475" s="33" t="s">
        <v>1560</v>
      </c>
      <c r="AC475" s="43"/>
      <c r="AD475" s="43"/>
      <c r="AE475" s="43"/>
      <c r="AF475" s="3">
        <f>IF(AND(G475&lt;&gt;"LIBSETS_SETTYPE_BATTLEGROUND",G475&lt;&gt;"LIBSETS_SETTYPE_SPECIAL"),
IF(AND(AE475&lt;&gt;"",ISNUMBER(AE475),NOT(ISNA(AE475))),AE475,
   IF(AND(M475&lt;&gt;"",ISNUMBER(M475),M475&gt;0,NOT(ISNA(M475))),VLOOKUP(M475,'ESO dumped WayshrineInfo'!$K$3:$L$9994,2,FALSE),"")
),"")</f>
        <v>1207</v>
      </c>
      <c r="AG475" t="str">
        <f>IF(AND(AF475&lt;&gt;"",ISNUMBER(AF475),NOT(ISNA(AF475))),VLOOKUP(AF475,'ESO zone constants'!$A$3:$D$9999,4,FALSE),"")</f>
        <v>The Reach</v>
      </c>
      <c r="AH475" s="44" t="s">
        <v>1562</v>
      </c>
      <c r="AI475" s="43"/>
      <c r="AJ475" s="43"/>
      <c r="AK475" s="3">
        <f>IF(AND(G475&lt;&gt;"LIBSETS_SETTYPE_BATTLEGROUND",G475&lt;&gt;"LIBSETS_SETTYPE_SPECIAL"),IF(AL475&lt;&gt;"",VLOOKUP(AL475,'ESO zone constants'!$D$3:$H$4953,5,FALSE),""),"")</f>
        <v>1207</v>
      </c>
      <c r="AL475" t="s">
        <v>2222</v>
      </c>
      <c r="AM475" s="44" t="s">
        <v>1563</v>
      </c>
      <c r="AN475" s="43"/>
      <c r="AO475" s="43"/>
      <c r="AP475" s="3" t="str">
        <f>IF(AND(G475&lt;&gt;"LIBSETS_SETTYPE_BATTLEGROUND",G475&lt;&gt;"LIBSETS_SETTYPE_SPECIAL"),IF(AQ475&lt;&gt;"",VLOOKUP(AQ475,'ESO zone constants'!$D$3:$H$4953,5,FALSE),""),"")</f>
        <v/>
      </c>
      <c r="AR475" s="44"/>
      <c r="AS475" s="43"/>
      <c r="AT475" s="43"/>
      <c r="AU475" s="3" t="str">
        <f>IF(AND(G475&lt;&gt;"LIBSETS_SETTYPE_BATTLEGROUND",G475&lt;&gt;"LIBSETS_SETTYPE_SPECIAL"),IF(AV475&lt;&gt;"",VLOOKUP(AV475,'ESO zone constants'!$D$3:$H$4953,5,FALSE),""),"")</f>
        <v/>
      </c>
      <c r="AW475" s="44"/>
      <c r="AX475" s="43"/>
      <c r="AY475" s="43"/>
      <c r="AZ475" s="83" t="s">
        <v>2667</v>
      </c>
      <c r="BA475" s="83"/>
      <c r="BB475" s="83"/>
      <c r="BC475" s="21" t="str">
        <f>IF(A475="???","--","")&amp;IF(F475&lt;&gt;"Not in the game (anymore)",IF(A475&lt;&gt;"",CONCATENATE("[",A475,"] = {wayshrines={")&amp;IF(K475&lt;&gt;"",CONCATENATE(K475,","),"")&amp;IF(L475&lt;&gt;"",CONCATENATE(L475,","),"")&amp;IF(M475&lt;&gt;"",CONCATENATE(M475,","),"")&amp;CONCATENATE("}")&amp;IF(VALUE(N475)&gt;0,CONCATENATE(", traitsNeeded=",N475),"")&amp;CONCATENATE(", dlcId=",IF(T475&lt;&gt;"",T475,"DLC_BASE_GAME")),""),"")</f>
        <v>[537] = {wayshrines={441,441,441,}, dlcId=DLC_MARKARTH</v>
      </c>
      <c r="BD475" s="21" t="str">
        <f>IF(F475&lt;&gt;"Not in the game (anymore)",IF(A475&lt;&gt;"",IF(Q475&lt;&gt;"",CONCATENATE(", zoneIds={",Q475),"")&amp;IF(Z475&lt;&gt;"",CONCATENATE(",",Z475),"")&amp;IF(AF475&lt;&gt;"",CONCATENATE(",",AF475),"")&amp;IF(AK475&lt;&gt;"",CONCATENATE(",",AK475),"")&amp;IF(AP475&lt;&gt;"",CONCATENATE(",",AP475),"")&amp;IF(AU475&lt;&gt;"",CONCATENATE(",",AU475),"")&amp;IF(Q475&lt;&gt;"",CONCATENATE("}",""),"")&amp;IF(OR(I475="true",I475="false",I475&lt;&gt;""), CONCATENATE(", veteran=", I475), ""),""),"")</f>
        <v>, zoneIds={1207,1207,1207,1207}, veteran=false</v>
      </c>
      <c r="BE475" s="21" t="str">
        <f>IF(A475&lt;&gt;"",IF(F475&lt;&gt;"Not in the game (anymore)",IF(A475&lt;&gt;"",", setType="&amp;G475,"")&amp;IF(J475="true",", multiTrialSet=true",""),"")
&amp; IF(AND(H475&lt;&gt;"",ISNUMBER(H475)),", undauntedChestId=" &amp; H475,""),"")</f>
        <v>, setType=LIBSETS_SETTYPE_OVERLAND</v>
      </c>
      <c r="BF475" s="21" t="str">
        <f>IF(A475&lt;&gt;"",IF(F475&lt;&gt;"Not in the game (anymore)",IF(AZ475&lt;&gt;"",", isProcSetAllowedInPvP="&amp; AZ475,"")
&amp; IF(F475&lt;&gt;"Not in the game (anymore)",
  IF(V475&lt;&gt;"",", dropMechanic={"&amp;V475&amp;IF(AB475&lt;&gt;"",","&amp;AB475,"")&amp;IF(AH475&lt;&gt;"",","&amp;AH475,"")&amp;IF(AM475&lt;&gt;"",","&amp;AM475,"")&amp;IF(AR475&lt;&gt;"",","&amp;AR475,"")&amp;IF(AW475&lt;&gt;"",","&amp;AW475,"")&amp;"}"
     &amp;IF(OR(W475&lt;&gt;"",AC475&lt;&gt;"",AI475&lt;&gt;"",AN475&lt;&gt;"",AS475&lt;&gt;"",AX475&lt;&gt;"",X475&lt;&gt;"",AD475&lt;&gt;"",AJ475&lt;&gt;"",AO475&lt;&gt;"",AT475&lt;&gt;"",AY475&lt;&gt;""),", dropMechanicDropLocationNames={"
        &amp; IF(OR(W475&lt;&gt;"",AC475&lt;&gt;"",AI475&lt;&gt;"",AN475&lt;&gt;"",AS475&lt;&gt;"",AX475&lt;&gt;""),"['en']={"&amp;IF(W475&lt;&gt;"","'"&amp;W475&amp;"',","'',")&amp;IF(AC475&lt;&gt;"","'"&amp;AC475&amp;"',","'',")&amp;IF(AI475&lt;&gt;"","'"&amp;AI475&amp;"',","'',")&amp;IF(AN475&lt;&gt;"","'"&amp;AN475&amp;"',","'',")&amp;IF(AS475&lt;&gt;"","'"&amp;AS475&amp;"',","'',")&amp;IF(AX475&lt;&gt;"","'"&amp;AX475&amp;"',","'',")&amp;"},","")
        &amp; IF(OR(X475&lt;&gt;"",AD475&lt;&gt;"",AJ475&lt;&gt;"",AO475&lt;&gt;"",AT475&lt;&gt;"",AY475&lt;&gt;""),"['de']={"&amp;IF(X475&lt;&gt;"","'"&amp;X475&amp;"',","'',")&amp;IF(AD475&lt;&gt;"","'"&amp;AD475&amp;"',","'',")&amp;IF(AJ475&lt;&gt;"","'"&amp;AJ475&amp;"',","'',")&amp;IF(AO475&lt;&gt;"","'"&amp;AO475&amp;"',","'',")&amp;IF(AT475&lt;&gt;"","'"&amp;AT475&amp;"',","'',")&amp;IF(AY475&lt;&gt;"","'"&amp;AY475&amp;"',","'',")&amp;"},","")
     &amp; "}",""),"")),""),"")</f>
        <v>, dropMechanic={LIBSETS_DROP_MECHANIC_OVERLAND_BOSS_DELVE,LIBSETS_DROP_MECHANIC_OVERLAND_BOSS_DELVE,LIBSETS_DROP_MECHANIC_OVERLAND_BOSS_PUBLIC_DUNGEON,LIBSETS_DROP_MECHANIC_OVERLAND_CHEST}</v>
      </c>
      <c r="BG475" s="21" t="str">
        <f>IF(A475&lt;&gt;"",IF(F475&lt;&gt;"Not in the game (anymore)",
IF(OR(BA475&lt;&gt;"",BB475&lt;&gt;""),", addTooltip={" &amp; IF(BA475&lt;&gt;"","['en']='"&amp; BA475 &amp; "',","")  &amp; IF(AND(BA475&lt;&gt;"",BA475&lt;&gt;BB475), IF(BB475&lt;&gt;"","['de']='"&amp; BB475 &amp; "',",""),"") &amp; "},","")
&amp; "},"
&amp; IF(C475&lt;&gt;"",CONCATENATE(" --",C475," / ",B475,"   [",IF(R475&lt;&gt;"",R475,""),IF(AA475&lt;&gt;"",", "&amp;AA475,""),IF(AG475&lt;&gt;"",", "&amp;AG475,""),IF(AL475&lt;&gt;"",", "&amp;AL475,""),IF(AQ475&lt;&gt;"",", "&amp;AQ475,""),IF(AV475&lt;&gt;"",", "&amp;AV475,""),"]")),""),"")</f>
        <v>}, --Voidcaller / Leerenrufer   [The Reach, The Reach, The Reach, The Reach]</v>
      </c>
    </row>
    <row r="476" spans="1:59" x14ac:dyDescent="0.25">
      <c r="A476" s="5">
        <v>538</v>
      </c>
      <c r="B476" t="s">
        <v>2243</v>
      </c>
      <c r="C476" t="s">
        <v>2662</v>
      </c>
      <c r="D476" s="3">
        <f>A476</f>
        <v>538</v>
      </c>
      <c r="G476" s="3" t="s">
        <v>1480</v>
      </c>
      <c r="I476" t="s">
        <v>91</v>
      </c>
      <c r="J476" t="s">
        <v>91</v>
      </c>
      <c r="K476">
        <v>441</v>
      </c>
      <c r="L476">
        <v>441</v>
      </c>
      <c r="M476">
        <v>441</v>
      </c>
      <c r="O476" s="65" t="s">
        <v>2222</v>
      </c>
      <c r="Q476" s="3">
        <f>IF(AND(G476&lt;&gt;"LIBSETS_SETTYPE_BATTLEGROUND",G476&lt;&gt;"LIBSETS_SETTYPE_SPECIAL"), IF(R476&lt;&gt;"",VLOOKUP(R476,'ESO zone constants'!$D$3:$H$10001,5,FALSE),""),"")</f>
        <v>1207</v>
      </c>
      <c r="R476" t="str">
        <f>IF(AND(O476&lt;&gt;"",NOT(ISERROR(O476))),O476,
IF(AND(P476&lt;&gt;"",ISNUMBER(P476),P476&gt;0,NOT(ISNA(P476))),VLOOKUP(P476,'ESO zone constants'!$A$3:$D$9999,4,FALSE),
IF(AND(K476&lt;&gt;"",K476&gt;0,NOT(ISERROR(K476))),VLOOKUP(K476,'ESO dumped WayshrineInfo'!$K$3:$N$9994,4,FALSE),"")))</f>
        <v>The Reach</v>
      </c>
      <c r="T476" s="19" t="str">
        <f>IF(AND(S476&lt;&gt;"",NOT(ISERROR(S476))),S476,IF(Q476&lt;&gt;"",IF(NOT(ISERROR(VLOOKUP(Q476,'ESO Dungeon constants'!$D$3:$H$9999,5,FALSE))),VLOOKUP(Q476,'ESO Dungeon constants'!$D$3:$I$9999,6,FALSE),VLOOKUP(Q476,'ESO zone constants'!$H$3:$K$9987,4,FALSE)),""))</f>
        <v>DLC_MARKARTH</v>
      </c>
      <c r="U476" s="3" t="str">
        <f>IF(T476&lt;&gt;"",VLOOKUP(T476,'LibSets constants'!$B$4:$C$1003,2,FALSE),"")</f>
        <v>Markarth</v>
      </c>
      <c r="V476" s="33" t="s">
        <v>1560</v>
      </c>
      <c r="Y476" s="65"/>
      <c r="Z476" s="3">
        <f>IF(AND(G476&lt;&gt;"LIBSETS_SETTYPE_BATTLEGROUND",G476&lt;&gt;"LIBSETS_SETTYPE_SPECIAL"),
IF(AND(Y476&lt;&gt;"",ISNUMBER(Y476),NOT(ISNA(Y476))),Y476,
   IF(AND(L476&lt;&gt;"",ISNUMBER(L476),L476&gt;0,NOT(ISNA(L476))),VLOOKUP(L476,'ESO dumped WayshrineInfo'!$K$3:$L$9994,2,FALSE),"")
),"")</f>
        <v>1207</v>
      </c>
      <c r="AA476" t="str">
        <f>IF(AND(Z476&lt;&gt;"",ISNUMBER(Z476),NOT(ISNA(Z476))),VLOOKUP(Z476,'ESO zone constants'!$A$3:$D$9999,4,FALSE),"")</f>
        <v>The Reach</v>
      </c>
      <c r="AB476" s="33" t="s">
        <v>1560</v>
      </c>
      <c r="AC476" s="43"/>
      <c r="AD476" s="43"/>
      <c r="AE476" s="43"/>
      <c r="AF476" s="3">
        <f>IF(AND(G476&lt;&gt;"LIBSETS_SETTYPE_BATTLEGROUND",G476&lt;&gt;"LIBSETS_SETTYPE_SPECIAL"),
IF(AND(AE476&lt;&gt;"",ISNUMBER(AE476),NOT(ISNA(AE476))),AE476,
   IF(AND(M476&lt;&gt;"",ISNUMBER(M476),M476&gt;0,NOT(ISNA(M476))),VLOOKUP(M476,'ESO dumped WayshrineInfo'!$K$3:$L$9994,2,FALSE),"")
),"")</f>
        <v>1207</v>
      </c>
      <c r="AG476" t="str">
        <f>IF(AND(AF476&lt;&gt;"",ISNUMBER(AF476),NOT(ISNA(AF476))),VLOOKUP(AF476,'ESO zone constants'!$A$3:$D$9999,4,FALSE),"")</f>
        <v>The Reach</v>
      </c>
      <c r="AH476" s="44" t="s">
        <v>1562</v>
      </c>
      <c r="AI476" s="43"/>
      <c r="AJ476" s="43"/>
      <c r="AK476" s="3">
        <f>IF(AND(G476&lt;&gt;"LIBSETS_SETTYPE_BATTLEGROUND",G476&lt;&gt;"LIBSETS_SETTYPE_SPECIAL"),IF(AL476&lt;&gt;"",VLOOKUP(AL476,'ESO zone constants'!$D$3:$H$4953,5,FALSE),""),"")</f>
        <v>1207</v>
      </c>
      <c r="AL476" t="s">
        <v>2222</v>
      </c>
      <c r="AM476" s="44" t="s">
        <v>1563</v>
      </c>
      <c r="AN476" s="43"/>
      <c r="AO476" s="43"/>
      <c r="AP476" s="3" t="str">
        <f>IF(AND(G476&lt;&gt;"LIBSETS_SETTYPE_BATTLEGROUND",G476&lt;&gt;"LIBSETS_SETTYPE_SPECIAL"),IF(AQ476&lt;&gt;"",VLOOKUP(AQ476,'ESO zone constants'!$D$3:$H$4953,5,FALSE),""),"")</f>
        <v/>
      </c>
      <c r="AR476" s="44"/>
      <c r="AS476" s="43"/>
      <c r="AT476" s="43"/>
      <c r="AU476" s="3" t="str">
        <f>IF(AND(G476&lt;&gt;"LIBSETS_SETTYPE_BATTLEGROUND",G476&lt;&gt;"LIBSETS_SETTYPE_SPECIAL"),IF(AV476&lt;&gt;"",VLOOKUP(AV476,'ESO zone constants'!$D$3:$H$4953,5,FALSE),""),"")</f>
        <v/>
      </c>
      <c r="AW476" s="44"/>
      <c r="AX476" s="43"/>
      <c r="AY476" s="43"/>
      <c r="AZ476" s="83" t="s">
        <v>2668</v>
      </c>
      <c r="BA476" s="83"/>
      <c r="BB476" s="83"/>
      <c r="BC476" s="21" t="str">
        <f>IF(A476="???","--","")&amp;IF(F476&lt;&gt;"Not in the game (anymore)",IF(A476&lt;&gt;"",CONCATENATE("[",A476,"] = {wayshrines={")&amp;IF(K476&lt;&gt;"",CONCATENATE(K476,","),"")&amp;IF(L476&lt;&gt;"",CONCATENATE(L476,","),"")&amp;IF(M476&lt;&gt;"",CONCATENATE(M476,","),"")&amp;CONCATENATE("}")&amp;IF(VALUE(N476)&gt;0,CONCATENATE(", traitsNeeded=",N476),"")&amp;CONCATENATE(", dlcId=",IF(T476&lt;&gt;"",T476,"DLC_BASE_GAME")),""),"")</f>
        <v>[538] = {wayshrines={441,441,441,}, dlcId=DLC_MARKARTH</v>
      </c>
      <c r="BD476" s="21" t="str">
        <f>IF(F476&lt;&gt;"Not in the game (anymore)",IF(A476&lt;&gt;"",IF(Q476&lt;&gt;"",CONCATENATE(", zoneIds={",Q476),"")&amp;IF(Z476&lt;&gt;"",CONCATENATE(",",Z476),"")&amp;IF(AF476&lt;&gt;"",CONCATENATE(",",AF476),"")&amp;IF(AK476&lt;&gt;"",CONCATENATE(",",AK476),"")&amp;IF(AP476&lt;&gt;"",CONCATENATE(",",AP476),"")&amp;IF(AU476&lt;&gt;"",CONCATENATE(",",AU476),"")&amp;IF(Q476&lt;&gt;"",CONCATENATE("}",""),"")&amp;IF(OR(I476="true",I476="false",I476&lt;&gt;""), CONCATENATE(", veteran=", I476), ""),""),"")</f>
        <v>, zoneIds={1207,1207,1207,1207}, veteran=false</v>
      </c>
      <c r="BE476" s="21" t="str">
        <f>IF(A476&lt;&gt;"",IF(F476&lt;&gt;"Not in the game (anymore)",IF(A476&lt;&gt;"",", setType="&amp;G476,"")&amp;IF(J476="true",", multiTrialSet=true",""),"")
&amp; IF(AND(H476&lt;&gt;"",ISNUMBER(H476)),", undauntedChestId=" &amp; H476,""),"")</f>
        <v>, setType=LIBSETS_SETTYPE_OVERLAND</v>
      </c>
      <c r="BF476" s="21" t="str">
        <f>IF(A476&lt;&gt;"",IF(F476&lt;&gt;"Not in the game (anymore)",IF(AZ476&lt;&gt;"",", isProcSetAllowedInPvP="&amp; AZ476,"")
&amp; IF(F476&lt;&gt;"Not in the game (anymore)",
  IF(V476&lt;&gt;"",", dropMechanic={"&amp;V476&amp;IF(AB476&lt;&gt;"",","&amp;AB476,"")&amp;IF(AH476&lt;&gt;"",","&amp;AH476,"")&amp;IF(AM476&lt;&gt;"",","&amp;AM476,"")&amp;IF(AR476&lt;&gt;"",","&amp;AR476,"")&amp;IF(AW476&lt;&gt;"",","&amp;AW476,"")&amp;"}"
     &amp;IF(OR(W476&lt;&gt;"",AC476&lt;&gt;"",AI476&lt;&gt;"",AN476&lt;&gt;"",AS476&lt;&gt;"",AX476&lt;&gt;"",X476&lt;&gt;"",AD476&lt;&gt;"",AJ476&lt;&gt;"",AO476&lt;&gt;"",AT476&lt;&gt;"",AY476&lt;&gt;""),", dropMechanicDropLocationNames={"
        &amp; IF(OR(W476&lt;&gt;"",AC476&lt;&gt;"",AI476&lt;&gt;"",AN476&lt;&gt;"",AS476&lt;&gt;"",AX476&lt;&gt;""),"['en']={"&amp;IF(W476&lt;&gt;"","'"&amp;W476&amp;"',","'',")&amp;IF(AC476&lt;&gt;"","'"&amp;AC476&amp;"',","'',")&amp;IF(AI476&lt;&gt;"","'"&amp;AI476&amp;"',","'',")&amp;IF(AN476&lt;&gt;"","'"&amp;AN476&amp;"',","'',")&amp;IF(AS476&lt;&gt;"","'"&amp;AS476&amp;"',","'',")&amp;IF(AX476&lt;&gt;"","'"&amp;AX476&amp;"',","'',")&amp;"},","")
        &amp; IF(OR(X476&lt;&gt;"",AD476&lt;&gt;"",AJ476&lt;&gt;"",AO476&lt;&gt;"",AT476&lt;&gt;"",AY476&lt;&gt;""),"['de']={"&amp;IF(X476&lt;&gt;"","'"&amp;X476&amp;"',","'',")&amp;IF(AD476&lt;&gt;"","'"&amp;AD476&amp;"',","'',")&amp;IF(AJ476&lt;&gt;"","'"&amp;AJ476&amp;"',","'',")&amp;IF(AO476&lt;&gt;"","'"&amp;AO476&amp;"',","'',")&amp;IF(AT476&lt;&gt;"","'"&amp;AT476&amp;"',","'',")&amp;IF(AY476&lt;&gt;"","'"&amp;AY476&amp;"',","'',")&amp;"},","")
     &amp; "}",""),"")),""),"")</f>
        <v>, isProcSetAllowedInPvP=1, dropMechanic={LIBSETS_DROP_MECHANIC_OVERLAND_BOSS_DELVE,LIBSETS_DROP_MECHANIC_OVERLAND_BOSS_DELVE,LIBSETS_DROP_MECHANIC_OVERLAND_BOSS_PUBLIC_DUNGEON,LIBSETS_DROP_MECHANIC_OVERLAND_CHEST}</v>
      </c>
      <c r="BG476" s="21" t="str">
        <f>IF(A476&lt;&gt;"",IF(F476&lt;&gt;"Not in the game (anymore)",
IF(OR(BA476&lt;&gt;"",BB476&lt;&gt;""),", addTooltip={" &amp; IF(BA476&lt;&gt;"","['en']='"&amp; BA476 &amp; "',","")  &amp; IF(AND(BA476&lt;&gt;"",BA476&lt;&gt;BB476), IF(BB476&lt;&gt;"","['de']='"&amp; BB476 &amp; "',",""),"") &amp; "},","")
&amp; "},"
&amp; IF(C476&lt;&gt;"",CONCATENATE(" --",C476," / ",B476,"   [",IF(R476&lt;&gt;"",R476,""),IF(AA476&lt;&gt;"",", "&amp;AA476,""),IF(AG476&lt;&gt;"",", "&amp;AG476,""),IF(AL476&lt;&gt;"",", "&amp;AL476,""),IF(AQ476&lt;&gt;"",", "&amp;AQ476,""),IF(AV476&lt;&gt;"",", "&amp;AV476,""),"]")),""),"")</f>
        <v>}, --Witch-Knight\'s Defiance / Trotz des Hexenritters   [The Reach, The Reach, The Reach, The Reach]</v>
      </c>
    </row>
    <row r="477" spans="1:59" x14ac:dyDescent="0.25">
      <c r="A477" s="5">
        <v>539</v>
      </c>
      <c r="B477" t="s">
        <v>2244</v>
      </c>
      <c r="C477" t="s">
        <v>2663</v>
      </c>
      <c r="D477" s="3">
        <f>A477</f>
        <v>539</v>
      </c>
      <c r="G477" s="3" t="s">
        <v>1474</v>
      </c>
      <c r="I477" t="s">
        <v>91</v>
      </c>
      <c r="J477" t="s">
        <v>91</v>
      </c>
      <c r="K477">
        <v>447</v>
      </c>
      <c r="L477">
        <v>447</v>
      </c>
      <c r="M477">
        <v>447</v>
      </c>
      <c r="N477">
        <v>3</v>
      </c>
      <c r="Q477" s="3">
        <f>IF(AND(G477&lt;&gt;"LIBSETS_SETTYPE_BATTLEGROUND",G477&lt;&gt;"LIBSETS_SETTYPE_SPECIAL"), IF(R477&lt;&gt;"",VLOOKUP(R477,'ESO zone constants'!$D$3:$H$10001,5,FALSE),""),"")</f>
        <v>1207</v>
      </c>
      <c r="R477" t="str">
        <f>IF(AND(O477&lt;&gt;"",NOT(ISERROR(O477))),O477,
IF(AND(P477&lt;&gt;"",ISNUMBER(P477),P477&gt;0,NOT(ISNA(P477))),VLOOKUP(P477,'ESO zone constants'!$A$3:$D$9999,4,FALSE),
IF(AND(K477&lt;&gt;"",K477&gt;0,NOT(ISERROR(K477))),VLOOKUP(K477,'ESO dumped WayshrineInfo'!$K$3:$N$9994,4,FALSE),"")))</f>
        <v>The Reach</v>
      </c>
      <c r="T477" s="19" t="str">
        <f>IF(AND(S477&lt;&gt;"",NOT(ISERROR(S477))),S477,IF(Q477&lt;&gt;"",IF(NOT(ISERROR(VLOOKUP(Q477,'ESO Dungeon constants'!$D$3:$H$9999,5,FALSE))),VLOOKUP(Q477,'ESO Dungeon constants'!$D$3:$I$9999,6,FALSE),VLOOKUP(Q477,'ESO zone constants'!$H$3:$K$9987,4,FALSE)),""))</f>
        <v>DLC_MARKARTH</v>
      </c>
      <c r="U477" s="3" t="str">
        <f>IF(T477&lt;&gt;"",VLOOKUP(T477,'LibSets constants'!$B$4:$C$1003,2,FALSE),"")</f>
        <v>Markarth</v>
      </c>
      <c r="V477" s="33" t="s">
        <v>3359</v>
      </c>
      <c r="Y477" s="65"/>
      <c r="Z477" s="3">
        <f>IF(AND(G477&lt;&gt;"LIBSETS_SETTYPE_BATTLEGROUND",G477&lt;&gt;"LIBSETS_SETTYPE_SPECIAL"),
IF(AND(Y477&lt;&gt;"",ISNUMBER(Y477),NOT(ISNA(Y477))),Y477,
   IF(AND(L477&lt;&gt;"",ISNUMBER(L477),L477&gt;0,NOT(ISNA(L477))),VLOOKUP(L477,'ESO dumped WayshrineInfo'!$K$3:$L$9994,2,FALSE),"")
),"")</f>
        <v>1207</v>
      </c>
      <c r="AA477" t="str">
        <f>IF(AND(Z477&lt;&gt;"",ISNUMBER(Z477),NOT(ISNA(Z477))),VLOOKUP(Z477,'ESO zone constants'!$A$3:$D$9999,4,FALSE),"")</f>
        <v>The Reach</v>
      </c>
      <c r="AB477" s="33" t="s">
        <v>3359</v>
      </c>
      <c r="AC477" s="43"/>
      <c r="AD477" s="43"/>
      <c r="AE477" s="43"/>
      <c r="AF477" s="3">
        <f>IF(AND(G477&lt;&gt;"LIBSETS_SETTYPE_BATTLEGROUND",G477&lt;&gt;"LIBSETS_SETTYPE_SPECIAL"),
IF(AND(AE477&lt;&gt;"",ISNUMBER(AE477),NOT(ISNA(AE477))),AE477,
   IF(AND(M477&lt;&gt;"",ISNUMBER(M477),M477&gt;0,NOT(ISNA(M477))),VLOOKUP(M477,'ESO dumped WayshrineInfo'!$K$3:$L$9994,2,FALSE),"")
),"")</f>
        <v>1207</v>
      </c>
      <c r="AG477" t="str">
        <f>IF(AND(AF477&lt;&gt;"",ISNUMBER(AF477),NOT(ISNA(AF477))),VLOOKUP(AF477,'ESO zone constants'!$A$3:$D$9999,4,FALSE),"")</f>
        <v>The Reach</v>
      </c>
      <c r="AH477" s="33" t="s">
        <v>3359</v>
      </c>
      <c r="AI477" s="43"/>
      <c r="AJ477" s="43"/>
      <c r="AK477" s="3" t="str">
        <f>IF(AND(G477&lt;&gt;"LIBSETS_SETTYPE_BATTLEGROUND",G477&lt;&gt;"LIBSETS_SETTYPE_SPECIAL"),IF(AL477&lt;&gt;"",VLOOKUP(AL477,'ESO zone constants'!$D$3:$H$4953,5,FALSE),""),"")</f>
        <v/>
      </c>
      <c r="AM477" s="44"/>
      <c r="AN477" s="43"/>
      <c r="AO477" s="43"/>
      <c r="AP477" s="3" t="str">
        <f>IF(AND(G477&lt;&gt;"LIBSETS_SETTYPE_BATTLEGROUND",G477&lt;&gt;"LIBSETS_SETTYPE_SPECIAL"),IF(AQ477&lt;&gt;"",VLOOKUP(AQ477,'ESO zone constants'!$D$3:$H$4953,5,FALSE),""),"")</f>
        <v/>
      </c>
      <c r="AR477" s="44"/>
      <c r="AS477" s="43"/>
      <c r="AT477" s="43"/>
      <c r="AU477" s="3" t="str">
        <f>IF(AND(G477&lt;&gt;"LIBSETS_SETTYPE_BATTLEGROUND",G477&lt;&gt;"LIBSETS_SETTYPE_SPECIAL"),IF(AV477&lt;&gt;"",VLOOKUP(AV477,'ESO zone constants'!$D$3:$H$4953,5,FALSE),""),"")</f>
        <v/>
      </c>
      <c r="AW477" s="44"/>
      <c r="AX477" s="43"/>
      <c r="AY477" s="43"/>
      <c r="AZ477" s="83" t="s">
        <v>2668</v>
      </c>
      <c r="BA477" s="83"/>
      <c r="BB477" s="83"/>
      <c r="BC477" s="21" t="str">
        <f>IF(A477="???","--","")&amp;IF(F477&lt;&gt;"Not in the game (anymore)",IF(A477&lt;&gt;"",CONCATENATE("[",A477,"] = {wayshrines={")&amp;IF(K477&lt;&gt;"",CONCATENATE(K477,","),"")&amp;IF(L477&lt;&gt;"",CONCATENATE(L477,","),"")&amp;IF(M477&lt;&gt;"",CONCATENATE(M477,","),"")&amp;CONCATENATE("}")&amp;IF(VALUE(N477)&gt;0,CONCATENATE(", traitsNeeded=",N477),"")&amp;CONCATENATE(", dlcId=",IF(T477&lt;&gt;"",T477,"DLC_BASE_GAME")),""),"")</f>
        <v>[539] = {wayshrines={447,447,447,}, traitsNeeded=3, dlcId=DLC_MARKARTH</v>
      </c>
      <c r="BD477" s="21" t="str">
        <f>IF(F477&lt;&gt;"Not in the game (anymore)",IF(A477&lt;&gt;"",IF(Q477&lt;&gt;"",CONCATENATE(", zoneIds={",Q477),"")&amp;IF(Z477&lt;&gt;"",CONCATENATE(",",Z477),"")&amp;IF(AF477&lt;&gt;"",CONCATENATE(",",AF477),"")&amp;IF(AK477&lt;&gt;"",CONCATENATE(",",AK477),"")&amp;IF(AP477&lt;&gt;"",CONCATENATE(",",AP477),"")&amp;IF(AU477&lt;&gt;"",CONCATENATE(",",AU477),"")&amp;IF(Q477&lt;&gt;"",CONCATENATE("}",""),"")&amp;IF(OR(I477="true",I477="false",I477&lt;&gt;""), CONCATENATE(", veteran=", I477), ""),""),"")</f>
        <v>, zoneIds={1207,1207,1207}, veteran=false</v>
      </c>
      <c r="BE477" s="21" t="str">
        <f>IF(A477&lt;&gt;"",IF(F477&lt;&gt;"Not in the game (anymore)",IF(A477&lt;&gt;"",", setType="&amp;G477,"")&amp;IF(J477="true",", multiTrialSet=true",""),"")
&amp; IF(AND(H477&lt;&gt;"",ISNUMBER(H477)),", undauntedChestId=" &amp; H477,""),"")</f>
        <v>, setType=LIBSETS_SETTYPE_CRAFTED</v>
      </c>
      <c r="BF477" s="21" t="str">
        <f>IF(A477&lt;&gt;"",IF(F477&lt;&gt;"Not in the game (anymore)",IF(AZ477&lt;&gt;"",", isProcSetAllowedInPvP="&amp; AZ477,"")
&amp; IF(F477&lt;&gt;"Not in the game (anymore)",
  IF(V477&lt;&gt;"",", dropMechanic={"&amp;V477&amp;IF(AB477&lt;&gt;"",","&amp;AB477,"")&amp;IF(AH477&lt;&gt;"",","&amp;AH477,"")&amp;IF(AM477&lt;&gt;"",","&amp;AM477,"")&amp;IF(AR477&lt;&gt;"",","&amp;AR477,"")&amp;IF(AW477&lt;&gt;"",","&amp;AW477,"")&amp;"}"
     &amp;IF(OR(W477&lt;&gt;"",AC477&lt;&gt;"",AI477&lt;&gt;"",AN477&lt;&gt;"",AS477&lt;&gt;"",AX477&lt;&gt;"",X477&lt;&gt;"",AD477&lt;&gt;"",AJ477&lt;&gt;"",AO477&lt;&gt;"",AT477&lt;&gt;"",AY477&lt;&gt;""),", dropMechanicDropLocationNames={"
        &amp; IF(OR(W477&lt;&gt;"",AC477&lt;&gt;"",AI477&lt;&gt;"",AN477&lt;&gt;"",AS477&lt;&gt;"",AX477&lt;&gt;""),"['en']={"&amp;IF(W477&lt;&gt;"","'"&amp;W477&amp;"',","'',")&amp;IF(AC477&lt;&gt;"","'"&amp;AC477&amp;"',","'',")&amp;IF(AI477&lt;&gt;"","'"&amp;AI477&amp;"',","'',")&amp;IF(AN477&lt;&gt;"","'"&amp;AN477&amp;"',","'',")&amp;IF(AS477&lt;&gt;"","'"&amp;AS477&amp;"',","'',")&amp;IF(AX477&lt;&gt;"","'"&amp;AX477&amp;"',","'',")&amp;"},","")
        &amp; IF(OR(X477&lt;&gt;"",AD477&lt;&gt;"",AJ477&lt;&gt;"",AO477&lt;&gt;"",AT477&lt;&gt;"",AY477&lt;&gt;""),"['de']={"&amp;IF(X477&lt;&gt;"","'"&amp;X477&amp;"',","'',")&amp;IF(AD477&lt;&gt;"","'"&amp;AD477&amp;"',","'',")&amp;IF(AJ477&lt;&gt;"","'"&amp;AJ477&amp;"',","'',")&amp;IF(AO477&lt;&gt;"","'"&amp;AO477&amp;"',","'',")&amp;IF(AT477&lt;&gt;"","'"&amp;AT477&amp;"',","'',")&amp;IF(AY477&lt;&gt;"","'"&amp;AY477&amp;"',","'',")&amp;"},","")
     &amp; "}",""),"")),""),"")</f>
        <v>, isProcSetAllowedInPvP=1, dropMechanic={LIBSETS_DROP_MECHANIC_CRAFTED,LIBSETS_DROP_MECHANIC_CRAFTED,LIBSETS_DROP_MECHANIC_CRAFTED}</v>
      </c>
      <c r="BG477" s="21" t="str">
        <f>IF(A477&lt;&gt;"",IF(F477&lt;&gt;"Not in the game (anymore)",
IF(OR(BA477&lt;&gt;"",BB477&lt;&gt;""),", addTooltip={" &amp; IF(BA477&lt;&gt;"","['en']='"&amp; BA477 &amp; "',","")  &amp; IF(AND(BA477&lt;&gt;"",BA477&lt;&gt;BB477), IF(BB477&lt;&gt;"","['de']='"&amp; BB477 &amp; "',",""),"") &amp; "},","")
&amp; "},"
&amp; IF(C477&lt;&gt;"",CONCATENATE(" --",C477," / ",B477,"   [",IF(R477&lt;&gt;"",R477,""),IF(AA477&lt;&gt;"",", "&amp;AA477,""),IF(AG477&lt;&gt;"",", "&amp;AG477,""),IF(AL477&lt;&gt;"",", "&amp;AL477,""),IF(AQ477&lt;&gt;"",", "&amp;AQ477,""),IF(AV477&lt;&gt;"",", "&amp;AV477,""),"]")),""),"")</f>
        <v>}, --Red Eagle\'s Fury / Zorn des Roten Adlers   [The Reach, The Reach, The Reach]</v>
      </c>
    </row>
    <row r="478" spans="1:59" x14ac:dyDescent="0.25">
      <c r="A478" s="5">
        <v>540</v>
      </c>
      <c r="B478" t="s">
        <v>2245</v>
      </c>
      <c r="C478" t="s">
        <v>2265</v>
      </c>
      <c r="D478" s="3">
        <f>A478</f>
        <v>540</v>
      </c>
      <c r="G478" s="3" t="s">
        <v>1474</v>
      </c>
      <c r="I478" t="s">
        <v>91</v>
      </c>
      <c r="J478" t="s">
        <v>91</v>
      </c>
      <c r="K478">
        <v>442</v>
      </c>
      <c r="L478">
        <v>442</v>
      </c>
      <c r="M478">
        <v>442</v>
      </c>
      <c r="N478">
        <v>6</v>
      </c>
      <c r="Q478" s="3">
        <f>IF(AND(G478&lt;&gt;"LIBSETS_SETTYPE_BATTLEGROUND",G478&lt;&gt;"LIBSETS_SETTYPE_SPECIAL"), IF(R478&lt;&gt;"",VLOOKUP(R478,'ESO zone constants'!$D$3:$H$10001,5,FALSE),""),"")</f>
        <v>1207</v>
      </c>
      <c r="R478" t="str">
        <f>IF(AND(O478&lt;&gt;"",NOT(ISERROR(O478))),O478,
IF(AND(P478&lt;&gt;"",ISNUMBER(P478),P478&gt;0,NOT(ISNA(P478))),VLOOKUP(P478,'ESO zone constants'!$A$3:$D$9999,4,FALSE),
IF(AND(K478&lt;&gt;"",K478&gt;0,NOT(ISERROR(K478))),VLOOKUP(K478,'ESO dumped WayshrineInfo'!$K$3:$N$9994,4,FALSE),"")))</f>
        <v>The Reach</v>
      </c>
      <c r="T478" s="19" t="str">
        <f>IF(AND(S478&lt;&gt;"",NOT(ISERROR(S478))),S478,IF(Q478&lt;&gt;"",IF(NOT(ISERROR(VLOOKUP(Q478,'ESO Dungeon constants'!$D$3:$H$9999,5,FALSE))),VLOOKUP(Q478,'ESO Dungeon constants'!$D$3:$I$9999,6,FALSE),VLOOKUP(Q478,'ESO zone constants'!$H$3:$K$9987,4,FALSE)),""))</f>
        <v>DLC_MARKARTH</v>
      </c>
      <c r="U478" s="3" t="str">
        <f>IF(T478&lt;&gt;"",VLOOKUP(T478,'LibSets constants'!$B$4:$C$1003,2,FALSE),"")</f>
        <v>Markarth</v>
      </c>
      <c r="V478" s="33" t="s">
        <v>3359</v>
      </c>
      <c r="Y478" s="65"/>
      <c r="Z478" s="3">
        <f>IF(AND(G478&lt;&gt;"LIBSETS_SETTYPE_BATTLEGROUND",G478&lt;&gt;"LIBSETS_SETTYPE_SPECIAL"),
IF(AND(Y478&lt;&gt;"",ISNUMBER(Y478),NOT(ISNA(Y478))),Y478,
   IF(AND(L478&lt;&gt;"",ISNUMBER(L478),L478&gt;0,NOT(ISNA(L478))),VLOOKUP(L478,'ESO dumped WayshrineInfo'!$K$3:$L$9994,2,FALSE),"")
),"")</f>
        <v>1207</v>
      </c>
      <c r="AA478" t="str">
        <f>IF(AND(Z478&lt;&gt;"",ISNUMBER(Z478),NOT(ISNA(Z478))),VLOOKUP(Z478,'ESO zone constants'!$A$3:$D$9999,4,FALSE),"")</f>
        <v>The Reach</v>
      </c>
      <c r="AB478" s="33" t="s">
        <v>3359</v>
      </c>
      <c r="AC478" s="43"/>
      <c r="AD478" s="43"/>
      <c r="AE478" s="43"/>
      <c r="AF478" s="3">
        <f>IF(AND(G478&lt;&gt;"LIBSETS_SETTYPE_BATTLEGROUND",G478&lt;&gt;"LIBSETS_SETTYPE_SPECIAL"),
IF(AND(AE478&lt;&gt;"",ISNUMBER(AE478),NOT(ISNA(AE478))),AE478,
   IF(AND(M478&lt;&gt;"",ISNUMBER(M478),M478&gt;0,NOT(ISNA(M478))),VLOOKUP(M478,'ESO dumped WayshrineInfo'!$K$3:$L$9994,2,FALSE),"")
),"")</f>
        <v>1207</v>
      </c>
      <c r="AG478" t="str">
        <f>IF(AND(AF478&lt;&gt;"",ISNUMBER(AF478),NOT(ISNA(AF478))),VLOOKUP(AF478,'ESO zone constants'!$A$3:$D$9999,4,FALSE),"")</f>
        <v>The Reach</v>
      </c>
      <c r="AH478" s="33" t="s">
        <v>3359</v>
      </c>
      <c r="AI478" s="43"/>
      <c r="AJ478" s="43"/>
      <c r="AK478" s="3" t="str">
        <f>IF(AND(G478&lt;&gt;"LIBSETS_SETTYPE_BATTLEGROUND",G478&lt;&gt;"LIBSETS_SETTYPE_SPECIAL"),IF(AL478&lt;&gt;"",VLOOKUP(AL478,'ESO zone constants'!$D$3:$H$4953,5,FALSE),""),"")</f>
        <v/>
      </c>
      <c r="AM478" s="44"/>
      <c r="AN478" s="43"/>
      <c r="AO478" s="43"/>
      <c r="AP478" s="3" t="str">
        <f>IF(AND(G478&lt;&gt;"LIBSETS_SETTYPE_BATTLEGROUND",G478&lt;&gt;"LIBSETS_SETTYPE_SPECIAL"),IF(AQ478&lt;&gt;"",VLOOKUP(AQ478,'ESO zone constants'!$D$3:$H$4953,5,FALSE),""),"")</f>
        <v/>
      </c>
      <c r="AR478" s="44"/>
      <c r="AS478" s="43"/>
      <c r="AT478" s="43"/>
      <c r="AU478" s="3" t="str">
        <f>IF(AND(G478&lt;&gt;"LIBSETS_SETTYPE_BATTLEGROUND",G478&lt;&gt;"LIBSETS_SETTYPE_SPECIAL"),IF(AV478&lt;&gt;"",VLOOKUP(AV478,'ESO zone constants'!$D$3:$H$4953,5,FALSE),""),"")</f>
        <v/>
      </c>
      <c r="AW478" s="44"/>
      <c r="AX478" s="43"/>
      <c r="AY478" s="43"/>
      <c r="AZ478" s="83" t="s">
        <v>2667</v>
      </c>
      <c r="BA478" s="83"/>
      <c r="BB478" s="83"/>
      <c r="BC478" s="21" t="str">
        <f>IF(A478="???","--","")&amp;IF(F478&lt;&gt;"Not in the game (anymore)",IF(A478&lt;&gt;"",CONCATENATE("[",A478,"] = {wayshrines={")&amp;IF(K478&lt;&gt;"",CONCATENATE(K478,","),"")&amp;IF(L478&lt;&gt;"",CONCATENATE(L478,","),"")&amp;IF(M478&lt;&gt;"",CONCATENATE(M478,","),"")&amp;CONCATENATE("}")&amp;IF(VALUE(N478)&gt;0,CONCATENATE(", traitsNeeded=",N478),"")&amp;CONCATENATE(", dlcId=",IF(T478&lt;&gt;"",T478,"DLC_BASE_GAME")),""),"")</f>
        <v>[540] = {wayshrines={442,442,442,}, traitsNeeded=6, dlcId=DLC_MARKARTH</v>
      </c>
      <c r="BD478" s="21" t="str">
        <f>IF(F478&lt;&gt;"Not in the game (anymore)",IF(A478&lt;&gt;"",IF(Q478&lt;&gt;"",CONCATENATE(", zoneIds={",Q478),"")&amp;IF(Z478&lt;&gt;"",CONCATENATE(",",Z478),"")&amp;IF(AF478&lt;&gt;"",CONCATENATE(",",AF478),"")&amp;IF(AK478&lt;&gt;"",CONCATENATE(",",AK478),"")&amp;IF(AP478&lt;&gt;"",CONCATENATE(",",AP478),"")&amp;IF(AU478&lt;&gt;"",CONCATENATE(",",AU478),"")&amp;IF(Q478&lt;&gt;"",CONCATENATE("}",""),"")&amp;IF(OR(I478="true",I478="false",I478&lt;&gt;""), CONCATENATE(", veteran=", I478), ""),""),"")</f>
        <v>, zoneIds={1207,1207,1207}, veteran=false</v>
      </c>
      <c r="BE478" s="21" t="str">
        <f>IF(A478&lt;&gt;"",IF(F478&lt;&gt;"Not in the game (anymore)",IF(A478&lt;&gt;"",", setType="&amp;G478,"")&amp;IF(J478="true",", multiTrialSet=true",""),"")
&amp; IF(AND(H478&lt;&gt;"",ISNUMBER(H478)),", undauntedChestId=" &amp; H478,""),"")</f>
        <v>, setType=LIBSETS_SETTYPE_CRAFTED</v>
      </c>
      <c r="BF478" s="21" t="str">
        <f>IF(A478&lt;&gt;"",IF(F478&lt;&gt;"Not in the game (anymore)",IF(AZ478&lt;&gt;"",", isProcSetAllowedInPvP="&amp; AZ478,"")
&amp; IF(F478&lt;&gt;"Not in the game (anymore)",
  IF(V478&lt;&gt;"",", dropMechanic={"&amp;V478&amp;IF(AB478&lt;&gt;"",","&amp;AB478,"")&amp;IF(AH478&lt;&gt;"",","&amp;AH478,"")&amp;IF(AM478&lt;&gt;"",","&amp;AM478,"")&amp;IF(AR478&lt;&gt;"",","&amp;AR478,"")&amp;IF(AW478&lt;&gt;"",","&amp;AW478,"")&amp;"}"
     &amp;IF(OR(W478&lt;&gt;"",AC478&lt;&gt;"",AI478&lt;&gt;"",AN478&lt;&gt;"",AS478&lt;&gt;"",AX478&lt;&gt;"",X478&lt;&gt;"",AD478&lt;&gt;"",AJ478&lt;&gt;"",AO478&lt;&gt;"",AT478&lt;&gt;"",AY478&lt;&gt;""),", dropMechanicDropLocationNames={"
        &amp; IF(OR(W478&lt;&gt;"",AC478&lt;&gt;"",AI478&lt;&gt;"",AN478&lt;&gt;"",AS478&lt;&gt;"",AX478&lt;&gt;""),"['en']={"&amp;IF(W478&lt;&gt;"","'"&amp;W478&amp;"',","'',")&amp;IF(AC478&lt;&gt;"","'"&amp;AC478&amp;"',","'',")&amp;IF(AI478&lt;&gt;"","'"&amp;AI478&amp;"',","'',")&amp;IF(AN478&lt;&gt;"","'"&amp;AN478&amp;"',","'',")&amp;IF(AS478&lt;&gt;"","'"&amp;AS478&amp;"',","'',")&amp;IF(AX478&lt;&gt;"","'"&amp;AX478&amp;"',","'',")&amp;"},","")
        &amp; IF(OR(X478&lt;&gt;"",AD478&lt;&gt;"",AJ478&lt;&gt;"",AO478&lt;&gt;"",AT478&lt;&gt;"",AY478&lt;&gt;""),"['de']={"&amp;IF(X478&lt;&gt;"","'"&amp;X478&amp;"',","'',")&amp;IF(AD478&lt;&gt;"","'"&amp;AD478&amp;"',","'',")&amp;IF(AJ478&lt;&gt;"","'"&amp;AJ478&amp;"',","'',")&amp;IF(AO478&lt;&gt;"","'"&amp;AO478&amp;"',","'',")&amp;IF(AT478&lt;&gt;"","'"&amp;AT478&amp;"',","'',")&amp;IF(AY478&lt;&gt;"","'"&amp;AY478&amp;"',","'',")&amp;"},","")
     &amp; "}",""),"")),""),"")</f>
        <v>, dropMechanic={LIBSETS_DROP_MECHANIC_CRAFTED,LIBSETS_DROP_MECHANIC_CRAFTED,LIBSETS_DROP_MECHANIC_CRAFTED}</v>
      </c>
      <c r="BG478" s="21" t="str">
        <f>IF(A478&lt;&gt;"",IF(F478&lt;&gt;"Not in the game (anymore)",
IF(OR(BA478&lt;&gt;"",BB478&lt;&gt;""),", addTooltip={" &amp; IF(BA478&lt;&gt;"","['en']='"&amp; BA478 &amp; "',","")  &amp; IF(AND(BA478&lt;&gt;"",BA478&lt;&gt;BB478), IF(BB478&lt;&gt;"","['de']='"&amp; BB478 &amp; "',",""),"") &amp; "},","")
&amp; "},"
&amp; IF(C478&lt;&gt;"",CONCATENATE(" --",C478," / ",B478,"   [",IF(R478&lt;&gt;"",R478,""),IF(AA478&lt;&gt;"",", "&amp;AA478,""),IF(AG478&lt;&gt;"",", "&amp;AG478,""),IF(AL478&lt;&gt;"",", "&amp;AL478,""),IF(AQ478&lt;&gt;"",", "&amp;AQ478,""),IF(AV478&lt;&gt;"",", "&amp;AV478,""),"]")),""),"")</f>
        <v>}, --Legacy of Karth / Erbe des Karth   [The Reach, The Reach, The Reach]</v>
      </c>
    </row>
    <row r="479" spans="1:59" x14ac:dyDescent="0.25">
      <c r="A479" s="5">
        <v>541</v>
      </c>
      <c r="B479" t="s">
        <v>2246</v>
      </c>
      <c r="C479" t="s">
        <v>2266</v>
      </c>
      <c r="D479" s="3">
        <f>A479</f>
        <v>541</v>
      </c>
      <c r="G479" s="3" t="s">
        <v>1474</v>
      </c>
      <c r="I479" t="s">
        <v>91</v>
      </c>
      <c r="J479" t="s">
        <v>91</v>
      </c>
      <c r="K479">
        <v>446</v>
      </c>
      <c r="L479">
        <v>446</v>
      </c>
      <c r="M479">
        <v>446</v>
      </c>
      <c r="N479">
        <v>9</v>
      </c>
      <c r="P479" s="65">
        <v>1208</v>
      </c>
      <c r="Q479" s="3">
        <f>IF(AND(G479&lt;&gt;"LIBSETS_SETTYPE_BATTLEGROUND",G479&lt;&gt;"LIBSETS_SETTYPE_SPECIAL"), IF(R479&lt;&gt;"",VLOOKUP(R479,'ESO zone constants'!$D$3:$H$10001,5,FALSE),""),"")</f>
        <v>1208</v>
      </c>
      <c r="R479" t="str">
        <f>IF(AND(O479&lt;&gt;"",NOT(ISERROR(O479))),O479,
IF(AND(P479&lt;&gt;"",ISNUMBER(P479),P479&gt;0,NOT(ISNA(P479))),VLOOKUP(P479,'ESO zone constants'!$A$3:$D$9999,4,FALSE),
IF(AND(K479&lt;&gt;"",K479&gt;0,NOT(ISERROR(K479))),VLOOKUP(K479,'ESO dumped WayshrineInfo'!$K$3:$N$9994,4,FALSE),"")))</f>
        <v>Blackreach: Arkthzand Cavern</v>
      </c>
      <c r="T479" s="19" t="str">
        <f>IF(AND(S479&lt;&gt;"",NOT(ISERROR(S479))),S479,IF(Q479&lt;&gt;"",IF(NOT(ISERROR(VLOOKUP(Q479,'ESO Dungeon constants'!$D$3:$H$9999,5,FALSE))),VLOOKUP(Q479,'ESO Dungeon constants'!$D$3:$I$9999,6,FALSE),VLOOKUP(Q479,'ESO zone constants'!$H$3:$K$9987,4,FALSE)),""))</f>
        <v>DLC_MARKARTH</v>
      </c>
      <c r="U479" s="3" t="str">
        <f>IF(T479&lt;&gt;"",VLOOKUP(T479,'LibSets constants'!$B$4:$C$1003,2,FALSE),"")</f>
        <v>Markarth</v>
      </c>
      <c r="V479" s="33" t="s">
        <v>3359</v>
      </c>
      <c r="W479" s="39"/>
      <c r="X479" s="39"/>
      <c r="Z479" s="3">
        <f>IF(AND(G479&lt;&gt;"LIBSETS_SETTYPE_BATTLEGROUND",G479&lt;&gt;"LIBSETS_SETTYPE_SPECIAL"),
IF(AND(Y479&lt;&gt;"",ISNUMBER(Y479),NOT(ISNA(Y479))),Y479,
   IF(AND(L479&lt;&gt;"",ISNUMBER(L479),L479&gt;0,NOT(ISNA(L479))),VLOOKUP(L479,'ESO dumped WayshrineInfo'!$K$3:$L$9994,2,FALSE),"")
),"")</f>
        <v>1161</v>
      </c>
      <c r="AA479" t="str">
        <f>IF(AND(Z479&lt;&gt;"",ISNUMBER(Z479),NOT(ISNA(Z479))),VLOOKUP(Z479,'ESO zone constants'!$A$3:$D$9999,4,FALSE),"")</f>
        <v>Blackreach: Greymoor Caverns</v>
      </c>
      <c r="AB479" s="33" t="s">
        <v>3359</v>
      </c>
      <c r="AC479" s="43"/>
      <c r="AD479" s="43"/>
      <c r="AE479" s="43"/>
      <c r="AF479" s="3">
        <f>IF(AND(G479&lt;&gt;"LIBSETS_SETTYPE_BATTLEGROUND",G479&lt;&gt;"LIBSETS_SETTYPE_SPECIAL"),
IF(AND(AE479&lt;&gt;"",ISNUMBER(AE479),NOT(ISNA(AE479))),AE479,
   IF(AND(M479&lt;&gt;"",ISNUMBER(M479),M479&gt;0,NOT(ISNA(M479))),VLOOKUP(M479,'ESO dumped WayshrineInfo'!$K$3:$L$9994,2,FALSE),"")
),"")</f>
        <v>1161</v>
      </c>
      <c r="AG479" t="str">
        <f>IF(AND(AF479&lt;&gt;"",ISNUMBER(AF479),NOT(ISNA(AF479))),VLOOKUP(AF479,'ESO zone constants'!$A$3:$D$9999,4,FALSE),"")</f>
        <v>Blackreach: Greymoor Caverns</v>
      </c>
      <c r="AH479" s="44" t="s">
        <v>3359</v>
      </c>
      <c r="AI479" s="43"/>
      <c r="AJ479" s="43"/>
      <c r="AK479" s="3" t="str">
        <f>IF(AND(G479&lt;&gt;"LIBSETS_SETTYPE_BATTLEGROUND",G479&lt;&gt;"LIBSETS_SETTYPE_SPECIAL"),IF(AL479&lt;&gt;"",VLOOKUP(AL479,'ESO zone constants'!$D$3:$H$4953,5,FALSE),""),"")</f>
        <v/>
      </c>
      <c r="AM479" s="44"/>
      <c r="AN479" s="43"/>
      <c r="AO479" s="43"/>
      <c r="AP479" s="3" t="str">
        <f>IF(AND(G479&lt;&gt;"LIBSETS_SETTYPE_BATTLEGROUND",G479&lt;&gt;"LIBSETS_SETTYPE_SPECIAL"),IF(AQ479&lt;&gt;"",VLOOKUP(AQ479,'ESO zone constants'!$D$3:$H$4953,5,FALSE),""),"")</f>
        <v/>
      </c>
      <c r="AR479" s="44"/>
      <c r="AS479" s="43"/>
      <c r="AT479" s="43"/>
      <c r="AU479" s="3" t="str">
        <f>IF(AND(G479&lt;&gt;"LIBSETS_SETTYPE_BATTLEGROUND",G479&lt;&gt;"LIBSETS_SETTYPE_SPECIAL"),IF(AV479&lt;&gt;"",VLOOKUP(AV479,'ESO zone constants'!$D$3:$H$4953,5,FALSE),""),"")</f>
        <v/>
      </c>
      <c r="AW479" s="44"/>
      <c r="AX479" s="43"/>
      <c r="AY479" s="43"/>
      <c r="AZ479" s="83" t="s">
        <v>2668</v>
      </c>
      <c r="BA479" s="83"/>
      <c r="BB479" s="83"/>
      <c r="BC479" s="21" t="str">
        <f>IF(A479="???","--","")&amp;IF(F479&lt;&gt;"Not in the game (anymore)",IF(A479&lt;&gt;"",CONCATENATE("[",A479,"] = {wayshrines={")&amp;IF(K479&lt;&gt;"",CONCATENATE(K479,","),"")&amp;IF(L479&lt;&gt;"",CONCATENATE(L479,","),"")&amp;IF(M479&lt;&gt;"",CONCATENATE(M479,","),"")&amp;CONCATENATE("}")&amp;IF(VALUE(N479)&gt;0,CONCATENATE(", traitsNeeded=",N479),"")&amp;CONCATENATE(", dlcId=",IF(T479&lt;&gt;"",T479,"DLC_BASE_GAME")),""),"")</f>
        <v>[541] = {wayshrines={446,446,446,}, traitsNeeded=9, dlcId=DLC_MARKARTH</v>
      </c>
      <c r="BD479" s="21" t="str">
        <f>IF(F479&lt;&gt;"Not in the game (anymore)",IF(A479&lt;&gt;"",IF(Q479&lt;&gt;"",CONCATENATE(", zoneIds={",Q479),"")&amp;IF(Z479&lt;&gt;"",CONCATENATE(",",Z479),"")&amp;IF(AF479&lt;&gt;"",CONCATENATE(",",AF479),"")&amp;IF(AK479&lt;&gt;"",CONCATENATE(",",AK479),"")&amp;IF(AP479&lt;&gt;"",CONCATENATE(",",AP479),"")&amp;IF(AU479&lt;&gt;"",CONCATENATE(",",AU479),"")&amp;IF(Q479&lt;&gt;"",CONCATENATE("}",""),"")&amp;IF(OR(I479="true",I479="false",I479&lt;&gt;""), CONCATENATE(", veteran=", I479), ""),""),"")</f>
        <v>, zoneIds={1208,1161,1161}, veteran=false</v>
      </c>
      <c r="BE479" s="21" t="str">
        <f>IF(A479&lt;&gt;"",IF(F479&lt;&gt;"Not in the game (anymore)",IF(A479&lt;&gt;"",", setType="&amp;G479,"")&amp;IF(J479="true",", multiTrialSet=true",""),"")
&amp; IF(AND(H479&lt;&gt;"",ISNUMBER(H479)),", undauntedChestId=" &amp; H479,""),"")</f>
        <v>, setType=LIBSETS_SETTYPE_CRAFTED</v>
      </c>
      <c r="BF479" s="21" t="str">
        <f>IF(A479&lt;&gt;"",IF(F479&lt;&gt;"Not in the game (anymore)",IF(AZ479&lt;&gt;"",", isProcSetAllowedInPvP="&amp; AZ479,"")
&amp; IF(F479&lt;&gt;"Not in the game (anymore)",
  IF(V479&lt;&gt;"",", dropMechanic={"&amp;V479&amp;IF(AB479&lt;&gt;"",","&amp;AB479,"")&amp;IF(AH479&lt;&gt;"",","&amp;AH479,"")&amp;IF(AM479&lt;&gt;"",","&amp;AM479,"")&amp;IF(AR479&lt;&gt;"",","&amp;AR479,"")&amp;IF(AW479&lt;&gt;"",","&amp;AW479,"")&amp;"}"
     &amp;IF(OR(W479&lt;&gt;"",AC479&lt;&gt;"",AI479&lt;&gt;"",AN479&lt;&gt;"",AS479&lt;&gt;"",AX479&lt;&gt;"",X479&lt;&gt;"",AD479&lt;&gt;"",AJ479&lt;&gt;"",AO479&lt;&gt;"",AT479&lt;&gt;"",AY479&lt;&gt;""),", dropMechanicDropLocationNames={"
        &amp; IF(OR(W479&lt;&gt;"",AC479&lt;&gt;"",AI479&lt;&gt;"",AN479&lt;&gt;"",AS479&lt;&gt;"",AX479&lt;&gt;""),"['en']={"&amp;IF(W479&lt;&gt;"","'"&amp;W479&amp;"',","'',")&amp;IF(AC479&lt;&gt;"","'"&amp;AC479&amp;"',","'',")&amp;IF(AI479&lt;&gt;"","'"&amp;AI479&amp;"',","'',")&amp;IF(AN479&lt;&gt;"","'"&amp;AN479&amp;"',","'',")&amp;IF(AS479&lt;&gt;"","'"&amp;AS479&amp;"',","'',")&amp;IF(AX479&lt;&gt;"","'"&amp;AX479&amp;"',","'',")&amp;"},","")
        &amp; IF(OR(X479&lt;&gt;"",AD479&lt;&gt;"",AJ479&lt;&gt;"",AO479&lt;&gt;"",AT479&lt;&gt;"",AY479&lt;&gt;""),"['de']={"&amp;IF(X479&lt;&gt;"","'"&amp;X479&amp;"',","'',")&amp;IF(AD479&lt;&gt;"","'"&amp;AD479&amp;"',","'',")&amp;IF(AJ479&lt;&gt;"","'"&amp;AJ479&amp;"',","'',")&amp;IF(AO479&lt;&gt;"","'"&amp;AO479&amp;"',","'',")&amp;IF(AT479&lt;&gt;"","'"&amp;AT479&amp;"',","'',")&amp;IF(AY479&lt;&gt;"","'"&amp;AY479&amp;"',","'',")&amp;"},","")
     &amp; "}",""),"")),""),"")</f>
        <v>, isProcSetAllowedInPvP=1, dropMechanic={LIBSETS_DROP_MECHANIC_CRAFTED,LIBSETS_DROP_MECHANIC_CRAFTED,LIBSETS_DROP_MECHANIC_CRAFTED}</v>
      </c>
      <c r="BG479" s="21" t="str">
        <f>IF(A479&lt;&gt;"",IF(F479&lt;&gt;"Not in the game (anymore)",
IF(OR(BA479&lt;&gt;"",BB479&lt;&gt;""),", addTooltip={" &amp; IF(BA479&lt;&gt;"","['en']='"&amp; BA479 &amp; "',","")  &amp; IF(AND(BA479&lt;&gt;"",BA479&lt;&gt;BB479), IF(BB479&lt;&gt;"","['de']='"&amp; BB479 &amp; "',",""),"") &amp; "},","")
&amp; "},"
&amp; IF(C479&lt;&gt;"",CONCATENATE(" --",C479," / ",B479,"   [",IF(R479&lt;&gt;"",R479,""),IF(AA479&lt;&gt;"",", "&amp;AA479,""),IF(AG479&lt;&gt;"",", "&amp;AG479,""),IF(AL479&lt;&gt;"",", "&amp;AL479,""),IF(AQ479&lt;&gt;"",", "&amp;AQ479,""),IF(AV479&lt;&gt;"",", "&amp;AV479,""),"]")),""),"")</f>
        <v>}, --Aetherial Ascension / Ätherischer Aufstieg   [Blackreach: Arkthzand Cavern, Blackreach: Greymoor Caverns, Blackreach: Greymoor Caverns]</v>
      </c>
    </row>
    <row r="480" spans="1:59" x14ac:dyDescent="0.25">
      <c r="A480" s="5">
        <v>542</v>
      </c>
      <c r="B480" t="s">
        <v>2247</v>
      </c>
      <c r="C480" t="s">
        <v>2267</v>
      </c>
      <c r="D480" s="3">
        <f>A480</f>
        <v>542</v>
      </c>
      <c r="G480" s="3" t="s">
        <v>1480</v>
      </c>
      <c r="I480" t="s">
        <v>91</v>
      </c>
      <c r="J480" t="s">
        <v>91</v>
      </c>
      <c r="K480">
        <v>441</v>
      </c>
      <c r="L480">
        <v>441</v>
      </c>
      <c r="M480">
        <v>441</v>
      </c>
      <c r="O480" s="65" t="s">
        <v>2222</v>
      </c>
      <c r="Q480" s="3">
        <f>IF(AND(G480&lt;&gt;"LIBSETS_SETTYPE_BATTLEGROUND",G480&lt;&gt;"LIBSETS_SETTYPE_SPECIAL"), IF(R480&lt;&gt;"",VLOOKUP(R480,'ESO zone constants'!$D$3:$H$10001,5,FALSE),""),"")</f>
        <v>1207</v>
      </c>
      <c r="R480" t="str">
        <f>IF(AND(O480&lt;&gt;"",NOT(ISERROR(O480))),O480,
IF(AND(P480&lt;&gt;"",ISNUMBER(P480),P480&gt;0,NOT(ISNA(P480))),VLOOKUP(P480,'ESO zone constants'!$A$3:$D$9999,4,FALSE),
IF(AND(K480&lt;&gt;"",K480&gt;0,NOT(ISERROR(K480))),VLOOKUP(K480,'ESO dumped WayshrineInfo'!$K$3:$N$9994,4,FALSE),"")))</f>
        <v>The Reach</v>
      </c>
      <c r="T480" s="19" t="str">
        <f>IF(AND(S480&lt;&gt;"",NOT(ISERROR(S480))),S480,IF(Q480&lt;&gt;"",IF(NOT(ISERROR(VLOOKUP(Q480,'ESO Dungeon constants'!$D$3:$H$9999,5,FALSE))),VLOOKUP(Q480,'ESO Dungeon constants'!$D$3:$I$9999,6,FALSE),VLOOKUP(Q480,'ESO zone constants'!$H$3:$K$9987,4,FALSE)),""))</f>
        <v>DLC_MARKARTH</v>
      </c>
      <c r="U480" s="3" t="str">
        <f>IF(T480&lt;&gt;"",VLOOKUP(T480,'LibSets constants'!$B$4:$C$1003,2,FALSE),"")</f>
        <v>Markarth</v>
      </c>
      <c r="V480" s="33" t="s">
        <v>1560</v>
      </c>
      <c r="Y480" s="65"/>
      <c r="Z480" s="3">
        <f>IF(AND(G480&lt;&gt;"LIBSETS_SETTYPE_BATTLEGROUND",G480&lt;&gt;"LIBSETS_SETTYPE_SPECIAL"),
IF(AND(Y480&lt;&gt;"",ISNUMBER(Y480),NOT(ISNA(Y480))),Y480,
   IF(AND(L480&lt;&gt;"",ISNUMBER(L480),L480&gt;0,NOT(ISNA(L480))),VLOOKUP(L480,'ESO dumped WayshrineInfo'!$K$3:$L$9994,2,FALSE),"")
),"")</f>
        <v>1207</v>
      </c>
      <c r="AA480" t="str">
        <f>IF(AND(Z480&lt;&gt;"",ISNUMBER(Z480),NOT(ISNA(Z480))),VLOOKUP(Z480,'ESO zone constants'!$A$3:$D$9999,4,FALSE),"")</f>
        <v>The Reach</v>
      </c>
      <c r="AB480" s="33" t="s">
        <v>1560</v>
      </c>
      <c r="AC480" s="43"/>
      <c r="AD480" s="43"/>
      <c r="AE480" s="43"/>
      <c r="AF480" s="3">
        <f>IF(AND(G480&lt;&gt;"LIBSETS_SETTYPE_BATTLEGROUND",G480&lt;&gt;"LIBSETS_SETTYPE_SPECIAL"),
IF(AND(AE480&lt;&gt;"",ISNUMBER(AE480),NOT(ISNA(AE480))),AE480,
   IF(AND(M480&lt;&gt;"",ISNUMBER(M480),M480&gt;0,NOT(ISNA(M480))),VLOOKUP(M480,'ESO dumped WayshrineInfo'!$K$3:$L$9994,2,FALSE),"")
),"")</f>
        <v>1207</v>
      </c>
      <c r="AG480" t="str">
        <f>IF(AND(AF480&lt;&gt;"",ISNUMBER(AF480),NOT(ISNA(AF480))),VLOOKUP(AF480,'ESO zone constants'!$A$3:$D$9999,4,FALSE),"")</f>
        <v>The Reach</v>
      </c>
      <c r="AH480" s="44" t="s">
        <v>1562</v>
      </c>
      <c r="AI480" s="43"/>
      <c r="AJ480" s="43"/>
      <c r="AK480" s="3">
        <f>IF(AND(G480&lt;&gt;"LIBSETS_SETTYPE_BATTLEGROUND",G480&lt;&gt;"LIBSETS_SETTYPE_SPECIAL"),IF(AL480&lt;&gt;"",VLOOKUP(AL480,'ESO zone constants'!$D$3:$H$4953,5,FALSE),""),"")</f>
        <v>1207</v>
      </c>
      <c r="AL480" t="s">
        <v>2222</v>
      </c>
      <c r="AM480" s="44" t="s">
        <v>1563</v>
      </c>
      <c r="AN480" s="43"/>
      <c r="AO480" s="43"/>
      <c r="AP480" s="3" t="str">
        <f>IF(AND(G480&lt;&gt;"LIBSETS_SETTYPE_BATTLEGROUND",G480&lt;&gt;"LIBSETS_SETTYPE_SPECIAL"),IF(AQ480&lt;&gt;"",VLOOKUP(AQ480,'ESO zone constants'!$D$3:$H$4953,5,FALSE),""),"")</f>
        <v/>
      </c>
      <c r="AR480" s="44"/>
      <c r="AS480" s="43"/>
      <c r="AT480" s="43"/>
      <c r="AU480" s="3" t="str">
        <f>IF(AND(G480&lt;&gt;"LIBSETS_SETTYPE_BATTLEGROUND",G480&lt;&gt;"LIBSETS_SETTYPE_SPECIAL"),IF(AV480&lt;&gt;"",VLOOKUP(AV480,'ESO zone constants'!$D$3:$H$4953,5,FALSE),""),"")</f>
        <v/>
      </c>
      <c r="AW480" s="44"/>
      <c r="AX480" s="43"/>
      <c r="AY480" s="43"/>
      <c r="AZ480" s="83" t="s">
        <v>2667</v>
      </c>
      <c r="BA480" s="83"/>
      <c r="BB480" s="83"/>
      <c r="BC480" s="21" t="str">
        <f>IF(A480="???","--","")&amp;IF(F480&lt;&gt;"Not in the game (anymore)",IF(A480&lt;&gt;"",CONCATENATE("[",A480,"] = {wayshrines={")&amp;IF(K480&lt;&gt;"",CONCATENATE(K480,","),"")&amp;IF(L480&lt;&gt;"",CONCATENATE(L480,","),"")&amp;IF(M480&lt;&gt;"",CONCATENATE(M480,","),"")&amp;CONCATENATE("}")&amp;IF(VALUE(N480)&gt;0,CONCATENATE(", traitsNeeded=",N480),"")&amp;CONCATENATE(", dlcId=",IF(T480&lt;&gt;"",T480,"DLC_BASE_GAME")),""),"")</f>
        <v>[542] = {wayshrines={441,441,441,}, dlcId=DLC_MARKARTH</v>
      </c>
      <c r="BD480" s="21" t="str">
        <f>IF(F480&lt;&gt;"Not in the game (anymore)",IF(A480&lt;&gt;"",IF(Q480&lt;&gt;"",CONCATENATE(", zoneIds={",Q480),"")&amp;IF(Z480&lt;&gt;"",CONCATENATE(",",Z480),"")&amp;IF(AF480&lt;&gt;"",CONCATENATE(",",AF480),"")&amp;IF(AK480&lt;&gt;"",CONCATENATE(",",AK480),"")&amp;IF(AP480&lt;&gt;"",CONCATENATE(",",AP480),"")&amp;IF(AU480&lt;&gt;"",CONCATENATE(",",AU480),"")&amp;IF(Q480&lt;&gt;"",CONCATENATE("}",""),"")&amp;IF(OR(I480="true",I480="false",I480&lt;&gt;""), CONCATENATE(", veteran=", I480), ""),""),"")</f>
        <v>, zoneIds={1207,1207,1207,1207}, veteran=false</v>
      </c>
      <c r="BE480" s="21" t="str">
        <f>IF(A480&lt;&gt;"",IF(F480&lt;&gt;"Not in the game (anymore)",IF(A480&lt;&gt;"",", setType="&amp;G480,"")&amp;IF(J480="true",", multiTrialSet=true",""),"")
&amp; IF(AND(H480&lt;&gt;"",ISNUMBER(H480)),", undauntedChestId=" &amp; H480,""),"")</f>
        <v>, setType=LIBSETS_SETTYPE_OVERLAND</v>
      </c>
      <c r="BF480" s="21" t="str">
        <f>IF(A480&lt;&gt;"",IF(F480&lt;&gt;"Not in the game (anymore)",IF(AZ480&lt;&gt;"",", isProcSetAllowedInPvP="&amp; AZ480,"")
&amp; IF(F480&lt;&gt;"Not in the game (anymore)",
  IF(V480&lt;&gt;"",", dropMechanic={"&amp;V480&amp;IF(AB480&lt;&gt;"",","&amp;AB480,"")&amp;IF(AH480&lt;&gt;"",","&amp;AH480,"")&amp;IF(AM480&lt;&gt;"",","&amp;AM480,"")&amp;IF(AR480&lt;&gt;"",","&amp;AR480,"")&amp;IF(AW480&lt;&gt;"",","&amp;AW480,"")&amp;"}"
     &amp;IF(OR(W480&lt;&gt;"",AC480&lt;&gt;"",AI480&lt;&gt;"",AN480&lt;&gt;"",AS480&lt;&gt;"",AX480&lt;&gt;"",X480&lt;&gt;"",AD480&lt;&gt;"",AJ480&lt;&gt;"",AO480&lt;&gt;"",AT480&lt;&gt;"",AY480&lt;&gt;""),", dropMechanicDropLocationNames={"
        &amp; IF(OR(W480&lt;&gt;"",AC480&lt;&gt;"",AI480&lt;&gt;"",AN480&lt;&gt;"",AS480&lt;&gt;"",AX480&lt;&gt;""),"['en']={"&amp;IF(W480&lt;&gt;"","'"&amp;W480&amp;"',","'',")&amp;IF(AC480&lt;&gt;"","'"&amp;AC480&amp;"',","'',")&amp;IF(AI480&lt;&gt;"","'"&amp;AI480&amp;"',","'',")&amp;IF(AN480&lt;&gt;"","'"&amp;AN480&amp;"',","'',")&amp;IF(AS480&lt;&gt;"","'"&amp;AS480&amp;"',","'',")&amp;IF(AX480&lt;&gt;"","'"&amp;AX480&amp;"',","'',")&amp;"},","")
        &amp; IF(OR(X480&lt;&gt;"",AD480&lt;&gt;"",AJ480&lt;&gt;"",AO480&lt;&gt;"",AT480&lt;&gt;"",AY480&lt;&gt;""),"['de']={"&amp;IF(X480&lt;&gt;"","'"&amp;X480&amp;"',","'',")&amp;IF(AD480&lt;&gt;"","'"&amp;AD480&amp;"',","'',")&amp;IF(AJ480&lt;&gt;"","'"&amp;AJ480&amp;"',","'',")&amp;IF(AO480&lt;&gt;"","'"&amp;AO480&amp;"',","'',")&amp;IF(AT480&lt;&gt;"","'"&amp;AT480&amp;"',","'',")&amp;IF(AY480&lt;&gt;"","'"&amp;AY480&amp;"',","'',")&amp;"},","")
     &amp; "}",""),"")),""),"")</f>
        <v>, dropMechanic={LIBSETS_DROP_MECHANIC_OVERLAND_BOSS_DELVE,LIBSETS_DROP_MECHANIC_OVERLAND_BOSS_DELVE,LIBSETS_DROP_MECHANIC_OVERLAND_BOSS_PUBLIC_DUNGEON,LIBSETS_DROP_MECHANIC_OVERLAND_CHEST}</v>
      </c>
      <c r="BG480" s="21" t="str">
        <f>IF(A480&lt;&gt;"",IF(F480&lt;&gt;"Not in the game (anymore)",
IF(OR(BA480&lt;&gt;"",BB480&lt;&gt;""),", addTooltip={" &amp; IF(BA480&lt;&gt;"","['en']='"&amp; BA480 &amp; "',","")  &amp; IF(AND(BA480&lt;&gt;"",BA480&lt;&gt;BB480), IF(BB480&lt;&gt;"","['de']='"&amp; BB480 &amp; "',",""),"") &amp; "},","")
&amp; "},"
&amp; IF(C480&lt;&gt;"",CONCATENATE(" --",C480," / ",B480,"   [",IF(R480&lt;&gt;"",R480,""),IF(AA480&lt;&gt;"",", "&amp;AA480,""),IF(AG480&lt;&gt;"",", "&amp;AG480,""),IF(AL480&lt;&gt;"",", "&amp;AL480,""),IF(AQ480&lt;&gt;"",", "&amp;AQ480,""),IF(AV480&lt;&gt;"",", "&amp;AV480,""),"]")),""),"")</f>
        <v>}, --Hex Siphon / Fluchsiphon   [The Reach, The Reach, The Reach, The Reach]</v>
      </c>
    </row>
    <row r="481" spans="1:59" x14ac:dyDescent="0.25">
      <c r="A481" s="5">
        <v>543</v>
      </c>
      <c r="B481" t="s">
        <v>2248</v>
      </c>
      <c r="C481" t="s">
        <v>2268</v>
      </c>
      <c r="D481" s="3">
        <f>A481</f>
        <v>543</v>
      </c>
      <c r="G481" s="3" t="s">
        <v>1480</v>
      </c>
      <c r="I481" t="s">
        <v>91</v>
      </c>
      <c r="J481" t="s">
        <v>91</v>
      </c>
      <c r="K481">
        <v>441</v>
      </c>
      <c r="L481">
        <v>441</v>
      </c>
      <c r="M481">
        <v>441</v>
      </c>
      <c r="O481" s="65" t="s">
        <v>2222</v>
      </c>
      <c r="Q481" s="3">
        <f>IF(AND(G481&lt;&gt;"LIBSETS_SETTYPE_BATTLEGROUND",G481&lt;&gt;"LIBSETS_SETTYPE_SPECIAL"), IF(R481&lt;&gt;"",VLOOKUP(R481,'ESO zone constants'!$D$3:$H$10001,5,FALSE),""),"")</f>
        <v>1207</v>
      </c>
      <c r="R481" t="str">
        <f>IF(AND(O481&lt;&gt;"",NOT(ISERROR(O481))),O481,
IF(AND(P481&lt;&gt;"",ISNUMBER(P481),P481&gt;0,NOT(ISNA(P481))),VLOOKUP(P481,'ESO zone constants'!$A$3:$D$9999,4,FALSE),
IF(AND(K481&lt;&gt;"",K481&gt;0,NOT(ISERROR(K481))),VLOOKUP(K481,'ESO dumped WayshrineInfo'!$K$3:$N$9994,4,FALSE),"")))</f>
        <v>The Reach</v>
      </c>
      <c r="T481" s="19" t="str">
        <f>IF(AND(S481&lt;&gt;"",NOT(ISERROR(S481))),S481,IF(Q481&lt;&gt;"",IF(NOT(ISERROR(VLOOKUP(Q481,'ESO Dungeon constants'!$D$3:$H$9999,5,FALSE))),VLOOKUP(Q481,'ESO Dungeon constants'!$D$3:$I$9999,6,FALSE),VLOOKUP(Q481,'ESO zone constants'!$H$3:$K$9987,4,FALSE)),""))</f>
        <v>DLC_MARKARTH</v>
      </c>
      <c r="U481" s="3" t="str">
        <f>IF(T481&lt;&gt;"",VLOOKUP(T481,'LibSets constants'!$B$4:$C$1003,2,FALSE),"")</f>
        <v>Markarth</v>
      </c>
      <c r="V481" s="33" t="s">
        <v>1560</v>
      </c>
      <c r="Y481" s="65"/>
      <c r="Z481" s="3">
        <f>IF(AND(G481&lt;&gt;"LIBSETS_SETTYPE_BATTLEGROUND",G481&lt;&gt;"LIBSETS_SETTYPE_SPECIAL"),
IF(AND(Y481&lt;&gt;"",ISNUMBER(Y481),NOT(ISNA(Y481))),Y481,
   IF(AND(L481&lt;&gt;"",ISNUMBER(L481),L481&gt;0,NOT(ISNA(L481))),VLOOKUP(L481,'ESO dumped WayshrineInfo'!$K$3:$L$9994,2,FALSE),"")
),"")</f>
        <v>1207</v>
      </c>
      <c r="AA481" t="str">
        <f>IF(AND(Z481&lt;&gt;"",ISNUMBER(Z481),NOT(ISNA(Z481))),VLOOKUP(Z481,'ESO zone constants'!$A$3:$D$9999,4,FALSE),"")</f>
        <v>The Reach</v>
      </c>
      <c r="AB481" s="33" t="s">
        <v>1560</v>
      </c>
      <c r="AC481" s="43"/>
      <c r="AD481" s="43"/>
      <c r="AE481" s="43"/>
      <c r="AF481" s="3">
        <f>IF(AND(G481&lt;&gt;"LIBSETS_SETTYPE_BATTLEGROUND",G481&lt;&gt;"LIBSETS_SETTYPE_SPECIAL"),
IF(AND(AE481&lt;&gt;"",ISNUMBER(AE481),NOT(ISNA(AE481))),AE481,
   IF(AND(M481&lt;&gt;"",ISNUMBER(M481),M481&gt;0,NOT(ISNA(M481))),VLOOKUP(M481,'ESO dumped WayshrineInfo'!$K$3:$L$9994,2,FALSE),"")
),"")</f>
        <v>1207</v>
      </c>
      <c r="AG481" t="str">
        <f>IF(AND(AF481&lt;&gt;"",ISNUMBER(AF481),NOT(ISNA(AF481))),VLOOKUP(AF481,'ESO zone constants'!$A$3:$D$9999,4,FALSE),"")</f>
        <v>The Reach</v>
      </c>
      <c r="AH481" s="44" t="s">
        <v>1562</v>
      </c>
      <c r="AI481" s="43"/>
      <c r="AJ481" s="43"/>
      <c r="AK481" s="3">
        <f>IF(AND(G481&lt;&gt;"LIBSETS_SETTYPE_BATTLEGROUND",G481&lt;&gt;"LIBSETS_SETTYPE_SPECIAL"),IF(AL481&lt;&gt;"",VLOOKUP(AL481,'ESO zone constants'!$D$3:$H$4953,5,FALSE),""),"")</f>
        <v>1207</v>
      </c>
      <c r="AL481" t="s">
        <v>2222</v>
      </c>
      <c r="AM481" s="44" t="s">
        <v>1563</v>
      </c>
      <c r="AN481" s="43"/>
      <c r="AO481" s="43"/>
      <c r="AP481" s="3" t="str">
        <f>IF(AND(G481&lt;&gt;"LIBSETS_SETTYPE_BATTLEGROUND",G481&lt;&gt;"LIBSETS_SETTYPE_SPECIAL"),IF(AQ481&lt;&gt;"",VLOOKUP(AQ481,'ESO zone constants'!$D$3:$H$4953,5,FALSE),""),"")</f>
        <v/>
      </c>
      <c r="AR481" s="44"/>
      <c r="AS481" s="43"/>
      <c r="AT481" s="43"/>
      <c r="AU481" s="3" t="str">
        <f>IF(AND(G481&lt;&gt;"LIBSETS_SETTYPE_BATTLEGROUND",G481&lt;&gt;"LIBSETS_SETTYPE_SPECIAL"),IF(AV481&lt;&gt;"",VLOOKUP(AV481,'ESO zone constants'!$D$3:$H$4953,5,FALSE),""),"")</f>
        <v/>
      </c>
      <c r="AW481" s="44"/>
      <c r="AX481" s="43"/>
      <c r="AY481" s="43"/>
      <c r="AZ481" s="83" t="s">
        <v>2667</v>
      </c>
      <c r="BA481" s="83"/>
      <c r="BB481" s="83"/>
      <c r="BC481" s="21" t="str">
        <f>IF(A481="???","--","")&amp;IF(F481&lt;&gt;"Not in the game (anymore)",IF(A481&lt;&gt;"",CONCATENATE("[",A481,"] = {wayshrines={")&amp;IF(K481&lt;&gt;"",CONCATENATE(K481,","),"")&amp;IF(L481&lt;&gt;"",CONCATENATE(L481,","),"")&amp;IF(M481&lt;&gt;"",CONCATENATE(M481,","),"")&amp;CONCATENATE("}")&amp;IF(VALUE(N481)&gt;0,CONCATENATE(", traitsNeeded=",N481),"")&amp;CONCATENATE(", dlcId=",IF(T481&lt;&gt;"",T481,"DLC_BASE_GAME")),""),"")</f>
        <v>[543] = {wayshrines={441,441,441,}, dlcId=DLC_MARKARTH</v>
      </c>
      <c r="BD481" s="21" t="str">
        <f>IF(F481&lt;&gt;"Not in the game (anymore)",IF(A481&lt;&gt;"",IF(Q481&lt;&gt;"",CONCATENATE(", zoneIds={",Q481),"")&amp;IF(Z481&lt;&gt;"",CONCATENATE(",",Z481),"")&amp;IF(AF481&lt;&gt;"",CONCATENATE(",",AF481),"")&amp;IF(AK481&lt;&gt;"",CONCATENATE(",",AK481),"")&amp;IF(AP481&lt;&gt;"",CONCATENATE(",",AP481),"")&amp;IF(AU481&lt;&gt;"",CONCATENATE(",",AU481),"")&amp;IF(Q481&lt;&gt;"",CONCATENATE("}",""),"")&amp;IF(OR(I481="true",I481="false",I481&lt;&gt;""), CONCATENATE(", veteran=", I481), ""),""),"")</f>
        <v>, zoneIds={1207,1207,1207,1207}, veteran=false</v>
      </c>
      <c r="BE481" s="21" t="str">
        <f>IF(A481&lt;&gt;"",IF(F481&lt;&gt;"Not in the game (anymore)",IF(A481&lt;&gt;"",", setType="&amp;G481,"")&amp;IF(J481="true",", multiTrialSet=true",""),"")
&amp; IF(AND(H481&lt;&gt;"",ISNUMBER(H481)),", undauntedChestId=" &amp; H481,""),"")</f>
        <v>, setType=LIBSETS_SETTYPE_OVERLAND</v>
      </c>
      <c r="BF481" s="21" t="str">
        <f>IF(A481&lt;&gt;"",IF(F481&lt;&gt;"Not in the game (anymore)",IF(AZ481&lt;&gt;"",", isProcSetAllowedInPvP="&amp; AZ481,"")
&amp; IF(F481&lt;&gt;"Not in the game (anymore)",
  IF(V481&lt;&gt;"",", dropMechanic={"&amp;V481&amp;IF(AB481&lt;&gt;"",","&amp;AB481,"")&amp;IF(AH481&lt;&gt;"",","&amp;AH481,"")&amp;IF(AM481&lt;&gt;"",","&amp;AM481,"")&amp;IF(AR481&lt;&gt;"",","&amp;AR481,"")&amp;IF(AW481&lt;&gt;"",","&amp;AW481,"")&amp;"}"
     &amp;IF(OR(W481&lt;&gt;"",AC481&lt;&gt;"",AI481&lt;&gt;"",AN481&lt;&gt;"",AS481&lt;&gt;"",AX481&lt;&gt;"",X481&lt;&gt;"",AD481&lt;&gt;"",AJ481&lt;&gt;"",AO481&lt;&gt;"",AT481&lt;&gt;"",AY481&lt;&gt;""),", dropMechanicDropLocationNames={"
        &amp; IF(OR(W481&lt;&gt;"",AC481&lt;&gt;"",AI481&lt;&gt;"",AN481&lt;&gt;"",AS481&lt;&gt;"",AX481&lt;&gt;""),"['en']={"&amp;IF(W481&lt;&gt;"","'"&amp;W481&amp;"',","'',")&amp;IF(AC481&lt;&gt;"","'"&amp;AC481&amp;"',","'',")&amp;IF(AI481&lt;&gt;"","'"&amp;AI481&amp;"',","'',")&amp;IF(AN481&lt;&gt;"","'"&amp;AN481&amp;"',","'',")&amp;IF(AS481&lt;&gt;"","'"&amp;AS481&amp;"',","'',")&amp;IF(AX481&lt;&gt;"","'"&amp;AX481&amp;"',","'',")&amp;"},","")
        &amp; IF(OR(X481&lt;&gt;"",AD481&lt;&gt;"",AJ481&lt;&gt;"",AO481&lt;&gt;"",AT481&lt;&gt;"",AY481&lt;&gt;""),"['de']={"&amp;IF(X481&lt;&gt;"","'"&amp;X481&amp;"',","'',")&amp;IF(AD481&lt;&gt;"","'"&amp;AD481&amp;"',","'',")&amp;IF(AJ481&lt;&gt;"","'"&amp;AJ481&amp;"',","'',")&amp;IF(AO481&lt;&gt;"","'"&amp;AO481&amp;"',","'',")&amp;IF(AT481&lt;&gt;"","'"&amp;AT481&amp;"',","'',")&amp;IF(AY481&lt;&gt;"","'"&amp;AY481&amp;"',","'',")&amp;"},","")
     &amp; "}",""),"")),""),"")</f>
        <v>, dropMechanic={LIBSETS_DROP_MECHANIC_OVERLAND_BOSS_DELVE,LIBSETS_DROP_MECHANIC_OVERLAND_BOSS_DELVE,LIBSETS_DROP_MECHANIC_OVERLAND_BOSS_PUBLIC_DUNGEON,LIBSETS_DROP_MECHANIC_OVERLAND_CHEST}</v>
      </c>
      <c r="BG481" s="21" t="str">
        <f>IF(A481&lt;&gt;"",IF(F481&lt;&gt;"Not in the game (anymore)",
IF(OR(BA481&lt;&gt;"",BB481&lt;&gt;""),", addTooltip={" &amp; IF(BA481&lt;&gt;"","['en']='"&amp; BA481 &amp; "',","")  &amp; IF(AND(BA481&lt;&gt;"",BA481&lt;&gt;BB481), IF(BB481&lt;&gt;"","['de']='"&amp; BB481 &amp; "',",""),"") &amp; "},","")
&amp; "},"
&amp; IF(C481&lt;&gt;"",CONCATENATE(" --",C481," / ",B481,"   [",IF(R481&lt;&gt;"",R481,""),IF(AA481&lt;&gt;"",", "&amp;AA481,""),IF(AG481&lt;&gt;"",", "&amp;AG481,""),IF(AL481&lt;&gt;"",", "&amp;AL481,""),IF(AQ481&lt;&gt;"",", "&amp;AQ481,""),IF(AV481&lt;&gt;"",", "&amp;AV481,""),"]")),""),"")</f>
        <v>}, --Pestilent Host / Pestilenter Wirt   [The Reach, The Reach, The Reach, The Reach]</v>
      </c>
    </row>
    <row r="482" spans="1:59" x14ac:dyDescent="0.25">
      <c r="A482" s="5">
        <v>544</v>
      </c>
      <c r="B482" t="s">
        <v>2249</v>
      </c>
      <c r="C482" t="s">
        <v>2269</v>
      </c>
      <c r="D482" s="3">
        <f>A482</f>
        <v>544</v>
      </c>
      <c r="G482" s="3" t="s">
        <v>1480</v>
      </c>
      <c r="I482" t="s">
        <v>91</v>
      </c>
      <c r="J482" t="s">
        <v>91</v>
      </c>
      <c r="K482">
        <v>441</v>
      </c>
      <c r="L482">
        <v>441</v>
      </c>
      <c r="M482">
        <v>441</v>
      </c>
      <c r="O482" s="65" t="s">
        <v>2222</v>
      </c>
      <c r="Q482" s="3">
        <f>IF(AND(G482&lt;&gt;"LIBSETS_SETTYPE_BATTLEGROUND",G482&lt;&gt;"LIBSETS_SETTYPE_SPECIAL"), IF(R482&lt;&gt;"",VLOOKUP(R482,'ESO zone constants'!$D$3:$H$10001,5,FALSE),""),"")</f>
        <v>1207</v>
      </c>
      <c r="R482" t="str">
        <f>IF(AND(O482&lt;&gt;"",NOT(ISERROR(O482))),O482,
IF(AND(P482&lt;&gt;"",ISNUMBER(P482),P482&gt;0,NOT(ISNA(P482))),VLOOKUP(P482,'ESO zone constants'!$A$3:$D$9999,4,FALSE),
IF(AND(K482&lt;&gt;"",K482&gt;0,NOT(ISERROR(K482))),VLOOKUP(K482,'ESO dumped WayshrineInfo'!$K$3:$N$9994,4,FALSE),"")))</f>
        <v>The Reach</v>
      </c>
      <c r="T482" s="19" t="str">
        <f>IF(AND(S482&lt;&gt;"",NOT(ISERROR(S482))),S482,IF(Q482&lt;&gt;"",IF(NOT(ISERROR(VLOOKUP(Q482,'ESO Dungeon constants'!$D$3:$H$9999,5,FALSE))),VLOOKUP(Q482,'ESO Dungeon constants'!$D$3:$I$9999,6,FALSE),VLOOKUP(Q482,'ESO zone constants'!$H$3:$K$9987,4,FALSE)),""))</f>
        <v>DLC_MARKARTH</v>
      </c>
      <c r="U482" s="3" t="str">
        <f>IF(T482&lt;&gt;"",VLOOKUP(T482,'LibSets constants'!$B$4:$C$1003,2,FALSE),"")</f>
        <v>Markarth</v>
      </c>
      <c r="V482" s="33" t="s">
        <v>1560</v>
      </c>
      <c r="Y482" s="65"/>
      <c r="Z482" s="3">
        <f>IF(AND(G482&lt;&gt;"LIBSETS_SETTYPE_BATTLEGROUND",G482&lt;&gt;"LIBSETS_SETTYPE_SPECIAL"),
IF(AND(Y482&lt;&gt;"",ISNUMBER(Y482),NOT(ISNA(Y482))),Y482,
   IF(AND(L482&lt;&gt;"",ISNUMBER(L482),L482&gt;0,NOT(ISNA(L482))),VLOOKUP(L482,'ESO dumped WayshrineInfo'!$K$3:$L$9994,2,FALSE),"")
),"")</f>
        <v>1207</v>
      </c>
      <c r="AA482" t="str">
        <f>IF(AND(Z482&lt;&gt;"",ISNUMBER(Z482),NOT(ISNA(Z482))),VLOOKUP(Z482,'ESO zone constants'!$A$3:$D$9999,4,FALSE),"")</f>
        <v>The Reach</v>
      </c>
      <c r="AB482" s="33" t="s">
        <v>1560</v>
      </c>
      <c r="AC482" s="43"/>
      <c r="AD482" s="43"/>
      <c r="AE482" s="43"/>
      <c r="AF482" s="3">
        <f>IF(AND(G482&lt;&gt;"LIBSETS_SETTYPE_BATTLEGROUND",G482&lt;&gt;"LIBSETS_SETTYPE_SPECIAL"),
IF(AND(AE482&lt;&gt;"",ISNUMBER(AE482),NOT(ISNA(AE482))),AE482,
   IF(AND(M482&lt;&gt;"",ISNUMBER(M482),M482&gt;0,NOT(ISNA(M482))),VLOOKUP(M482,'ESO dumped WayshrineInfo'!$K$3:$L$9994,2,FALSE),"")
),"")</f>
        <v>1207</v>
      </c>
      <c r="AG482" t="str">
        <f>IF(AND(AF482&lt;&gt;"",ISNUMBER(AF482),NOT(ISNA(AF482))),VLOOKUP(AF482,'ESO zone constants'!$A$3:$D$9999,4,FALSE),"")</f>
        <v>The Reach</v>
      </c>
      <c r="AH482" s="44" t="s">
        <v>1562</v>
      </c>
      <c r="AI482" s="43"/>
      <c r="AJ482" s="43"/>
      <c r="AK482" s="3">
        <f>IF(AND(G482&lt;&gt;"LIBSETS_SETTYPE_BATTLEGROUND",G482&lt;&gt;"LIBSETS_SETTYPE_SPECIAL"),IF(AL482&lt;&gt;"",VLOOKUP(AL482,'ESO zone constants'!$D$3:$H$4953,5,FALSE),""),"")</f>
        <v>1207</v>
      </c>
      <c r="AL482" t="s">
        <v>2222</v>
      </c>
      <c r="AM482" s="44" t="s">
        <v>1563</v>
      </c>
      <c r="AN482" s="43"/>
      <c r="AO482" s="43"/>
      <c r="AP482" s="3" t="str">
        <f>IF(AND(G482&lt;&gt;"LIBSETS_SETTYPE_BATTLEGROUND",G482&lt;&gt;"LIBSETS_SETTYPE_SPECIAL"),IF(AQ482&lt;&gt;"",VLOOKUP(AQ482,'ESO zone constants'!$D$3:$H$4953,5,FALSE),""),"")</f>
        <v/>
      </c>
      <c r="AR482" s="44"/>
      <c r="AS482" s="43"/>
      <c r="AT482" s="43"/>
      <c r="AU482" s="3" t="str">
        <f>IF(AND(G482&lt;&gt;"LIBSETS_SETTYPE_BATTLEGROUND",G482&lt;&gt;"LIBSETS_SETTYPE_SPECIAL"),IF(AV482&lt;&gt;"",VLOOKUP(AV482,'ESO zone constants'!$D$3:$H$4953,5,FALSE),""),"")</f>
        <v/>
      </c>
      <c r="AW482" s="44"/>
      <c r="AX482" s="43"/>
      <c r="AY482" s="43"/>
      <c r="AZ482" s="83" t="s">
        <v>2667</v>
      </c>
      <c r="BA482" s="83"/>
      <c r="BB482" s="83"/>
      <c r="BC482" s="21" t="str">
        <f>IF(A482="???","--","")&amp;IF(F482&lt;&gt;"Not in the game (anymore)",IF(A482&lt;&gt;"",CONCATENATE("[",A482,"] = {wayshrines={")&amp;IF(K482&lt;&gt;"",CONCATENATE(K482,","),"")&amp;IF(L482&lt;&gt;"",CONCATENATE(L482,","),"")&amp;IF(M482&lt;&gt;"",CONCATENATE(M482,","),"")&amp;CONCATENATE("}")&amp;IF(VALUE(N482)&gt;0,CONCATENATE(", traitsNeeded=",N482),"")&amp;CONCATENATE(", dlcId=",IF(T482&lt;&gt;"",T482,"DLC_BASE_GAME")),""),"")</f>
        <v>[544] = {wayshrines={441,441,441,}, dlcId=DLC_MARKARTH</v>
      </c>
      <c r="BD482" s="21" t="str">
        <f>IF(F482&lt;&gt;"Not in the game (anymore)",IF(A482&lt;&gt;"",IF(Q482&lt;&gt;"",CONCATENATE(", zoneIds={",Q482),"")&amp;IF(Z482&lt;&gt;"",CONCATENATE(",",Z482),"")&amp;IF(AF482&lt;&gt;"",CONCATENATE(",",AF482),"")&amp;IF(AK482&lt;&gt;"",CONCATENATE(",",AK482),"")&amp;IF(AP482&lt;&gt;"",CONCATENATE(",",AP482),"")&amp;IF(AU482&lt;&gt;"",CONCATENATE(",",AU482),"")&amp;IF(Q482&lt;&gt;"",CONCATENATE("}",""),"")&amp;IF(OR(I482="true",I482="false",I482&lt;&gt;""), CONCATENATE(", veteran=", I482), ""),""),"")</f>
        <v>, zoneIds={1207,1207,1207,1207}, veteran=false</v>
      </c>
      <c r="BE482" s="21" t="str">
        <f>IF(A482&lt;&gt;"",IF(F482&lt;&gt;"Not in the game (anymore)",IF(A482&lt;&gt;"",", setType="&amp;G482,"")&amp;IF(J482="true",", multiTrialSet=true",""),"")
&amp; IF(AND(H482&lt;&gt;"",ISNUMBER(H482)),", undauntedChestId=" &amp; H482,""),"")</f>
        <v>, setType=LIBSETS_SETTYPE_OVERLAND</v>
      </c>
      <c r="BF482" s="21" t="str">
        <f>IF(A482&lt;&gt;"",IF(F482&lt;&gt;"Not in the game (anymore)",IF(AZ482&lt;&gt;"",", isProcSetAllowedInPvP="&amp; AZ482,"")
&amp; IF(F482&lt;&gt;"Not in the game (anymore)",
  IF(V482&lt;&gt;"",", dropMechanic={"&amp;V482&amp;IF(AB482&lt;&gt;"",","&amp;AB482,"")&amp;IF(AH482&lt;&gt;"",","&amp;AH482,"")&amp;IF(AM482&lt;&gt;"",","&amp;AM482,"")&amp;IF(AR482&lt;&gt;"",","&amp;AR482,"")&amp;IF(AW482&lt;&gt;"",","&amp;AW482,"")&amp;"}"
     &amp;IF(OR(W482&lt;&gt;"",AC482&lt;&gt;"",AI482&lt;&gt;"",AN482&lt;&gt;"",AS482&lt;&gt;"",AX482&lt;&gt;"",X482&lt;&gt;"",AD482&lt;&gt;"",AJ482&lt;&gt;"",AO482&lt;&gt;"",AT482&lt;&gt;"",AY482&lt;&gt;""),", dropMechanicDropLocationNames={"
        &amp; IF(OR(W482&lt;&gt;"",AC482&lt;&gt;"",AI482&lt;&gt;"",AN482&lt;&gt;"",AS482&lt;&gt;"",AX482&lt;&gt;""),"['en']={"&amp;IF(W482&lt;&gt;"","'"&amp;W482&amp;"',","'',")&amp;IF(AC482&lt;&gt;"","'"&amp;AC482&amp;"',","'',")&amp;IF(AI482&lt;&gt;"","'"&amp;AI482&amp;"',","'',")&amp;IF(AN482&lt;&gt;"","'"&amp;AN482&amp;"',","'',")&amp;IF(AS482&lt;&gt;"","'"&amp;AS482&amp;"',","'',")&amp;IF(AX482&lt;&gt;"","'"&amp;AX482&amp;"',","'',")&amp;"},","")
        &amp; IF(OR(X482&lt;&gt;"",AD482&lt;&gt;"",AJ482&lt;&gt;"",AO482&lt;&gt;"",AT482&lt;&gt;"",AY482&lt;&gt;""),"['de']={"&amp;IF(X482&lt;&gt;"","'"&amp;X482&amp;"',","'',")&amp;IF(AD482&lt;&gt;"","'"&amp;AD482&amp;"',","'',")&amp;IF(AJ482&lt;&gt;"","'"&amp;AJ482&amp;"',","'',")&amp;IF(AO482&lt;&gt;"","'"&amp;AO482&amp;"',","'',")&amp;IF(AT482&lt;&gt;"","'"&amp;AT482&amp;"',","'',")&amp;IF(AY482&lt;&gt;"","'"&amp;AY482&amp;"',","'',")&amp;"},","")
     &amp; "}",""),"")),""),"")</f>
        <v>, dropMechanic={LIBSETS_DROP_MECHANIC_OVERLAND_BOSS_DELVE,LIBSETS_DROP_MECHANIC_OVERLAND_BOSS_DELVE,LIBSETS_DROP_MECHANIC_OVERLAND_BOSS_PUBLIC_DUNGEON,LIBSETS_DROP_MECHANIC_OVERLAND_CHEST}</v>
      </c>
      <c r="BG482" s="21" t="str">
        <f>IF(A482&lt;&gt;"",IF(F482&lt;&gt;"Not in the game (anymore)",
IF(OR(BA482&lt;&gt;"",BB482&lt;&gt;""),", addTooltip={" &amp; IF(BA482&lt;&gt;"","['en']='"&amp; BA482 &amp; "',","")  &amp; IF(AND(BA482&lt;&gt;"",BA482&lt;&gt;BB482), IF(BB482&lt;&gt;"","['de']='"&amp; BB482 &amp; "',",""),"") &amp; "},","")
&amp; "},"
&amp; IF(C482&lt;&gt;"",CONCATENATE(" --",C482," / ",B482,"   [",IF(R482&lt;&gt;"",R482,""),IF(AA482&lt;&gt;"",", "&amp;AA482,""),IF(AG482&lt;&gt;"",", "&amp;AG482,""),IF(AL482&lt;&gt;"",", "&amp;AL482,""),IF(AQ482&lt;&gt;"",", "&amp;AQ482,""),IF(AV482&lt;&gt;"",", "&amp;AV482,""),"]")),""),"")</f>
        <v>}, --Explosive Rebuke / Explosiver Tadel   [The Reach, The Reach, The Reach, The Reach]</v>
      </c>
    </row>
    <row r="483" spans="1:59" x14ac:dyDescent="0.25">
      <c r="A483" s="5">
        <v>557</v>
      </c>
      <c r="B483" t="s">
        <v>2250</v>
      </c>
      <c r="C483" t="s">
        <v>2664</v>
      </c>
      <c r="D483" s="3">
        <f>A483</f>
        <v>557</v>
      </c>
      <c r="E483" s="42"/>
      <c r="G483" s="8" t="s">
        <v>1472</v>
      </c>
      <c r="I483" t="s">
        <v>91</v>
      </c>
      <c r="J483" t="s">
        <v>91</v>
      </c>
      <c r="K483">
        <v>457</v>
      </c>
      <c r="L483">
        <v>457</v>
      </c>
      <c r="M483">
        <v>457</v>
      </c>
      <c r="O483" s="65" t="s">
        <v>2221</v>
      </c>
      <c r="Q483" s="3">
        <f>IF(AND(G483&lt;&gt;"LIBSETS_SETTYPE_BATTLEGROUND",G483&lt;&gt;"LIBSETS_SETTYPE_SPECIAL"), IF(R483&lt;&gt;"",VLOOKUP(R483,'ESO zone constants'!$D$3:$H$10001,5,FALSE),""),"")</f>
        <v>1227</v>
      </c>
      <c r="R483" t="str">
        <f>IF(AND(O483&lt;&gt;"",NOT(ISERROR(O483))),O483,
IF(AND(P483&lt;&gt;"",ISNUMBER(P483),P483&gt;0,NOT(ISNA(P483))),VLOOKUP(P483,'ESO zone constants'!$A$3:$D$9999,4,FALSE),
IF(AND(K483&lt;&gt;"",K483&gt;0,NOT(ISERROR(K483))),VLOOKUP(K483,'ESO dumped WayshrineInfo'!$K$3:$N$9994,4,FALSE),"")))</f>
        <v>Vateshran Hollows</v>
      </c>
      <c r="T483" s="19" t="str">
        <f>IF(AND(S483&lt;&gt;"",NOT(ISERROR(S483))),S483,IF(Q483&lt;&gt;"",IF(NOT(ISERROR(VLOOKUP(Q483,'ESO Dungeon constants'!$D$3:$H$9999,5,FALSE))),VLOOKUP(Q483,'ESO Dungeon constants'!$D$3:$I$9999,6,FALSE),VLOOKUP(Q483,'ESO zone constants'!$H$3:$K$9987,4,FALSE)),""))</f>
        <v>DLC_MARKARTH</v>
      </c>
      <c r="U483" s="3" t="str">
        <f>IF(T483&lt;&gt;"",VLOOKUP(T483,'LibSets constants'!$B$4:$C$1003,2,FALSE),"")</f>
        <v>Markarth</v>
      </c>
      <c r="V483" s="33" t="s">
        <v>1556</v>
      </c>
      <c r="Y483" s="65"/>
      <c r="Z483" s="3">
        <f>IF(AND(G483&lt;&gt;"LIBSETS_SETTYPE_BATTLEGROUND",G483&lt;&gt;"LIBSETS_SETTYPE_SPECIAL"),
IF(AND(Y483&lt;&gt;"",ISNUMBER(Y483),NOT(ISNA(Y483))),Y483,
   IF(AND(L483&lt;&gt;"",ISNUMBER(L483),L483&gt;0,NOT(ISNA(L483))),VLOOKUP(L483,'ESO dumped WayshrineInfo'!$K$3:$L$9994,2,FALSE),"")
),"")</f>
        <v>1207</v>
      </c>
      <c r="AA483" t="str">
        <f>IF(AND(Z483&lt;&gt;"",ISNUMBER(Z483),NOT(ISNA(Z483))),VLOOKUP(Z483,'ESO zone constants'!$A$3:$D$9999,4,FALSE),"")</f>
        <v>The Reach</v>
      </c>
      <c r="AB483" s="33" t="s">
        <v>1556</v>
      </c>
      <c r="AC483" s="43" t="str">
        <f>IF(AB483&lt;&gt;"",IF(AB483&lt;&gt;"LIBSETS_DROP_MECHANIC_MONSTER_NAME",VLOOKUP(AB483,'LibSets constants'!$I$4:$L$1003,3,FALSE),""),"")</f>
        <v>Arena stage chest</v>
      </c>
      <c r="AD483" s="43" t="str">
        <f>IF(AB483&lt;&gt;"",IF(AB483&lt;&gt;"LIBSETS_DROP_MECHANIC_MONSTER_NAME",VLOOKUP(AB483,'LibSets constants'!$I$4:$L$1003,4,FALSE),""),"")</f>
        <v>Arena-Phasen Schatztruhe</v>
      </c>
      <c r="AE483" s="43"/>
      <c r="AF483" s="3">
        <f>IF(AND(G483&lt;&gt;"LIBSETS_SETTYPE_BATTLEGROUND",G483&lt;&gt;"LIBSETS_SETTYPE_SPECIAL"),
IF(AND(AE483&lt;&gt;"",ISNUMBER(AE483),NOT(ISNA(AE483))),AE483,
   IF(AND(M483&lt;&gt;"",ISNUMBER(M483),M483&gt;0,NOT(ISNA(M483))),VLOOKUP(M483,'ESO dumped WayshrineInfo'!$K$3:$L$9994,2,FALSE),"")
),"")</f>
        <v>1207</v>
      </c>
      <c r="AG483" t="str">
        <f>IF(AND(AF483&lt;&gt;"",ISNUMBER(AF483),NOT(ISNA(AF483))),VLOOKUP(AF483,'ESO zone constants'!$A$3:$D$9999,4,FALSE),"")</f>
        <v>The Reach</v>
      </c>
      <c r="AH483" s="44"/>
      <c r="AI483" s="43"/>
      <c r="AJ483" s="43"/>
      <c r="AK483" s="3" t="str">
        <f>IF(AND(G483&lt;&gt;"LIBSETS_SETTYPE_BATTLEGROUND",G483&lt;&gt;"LIBSETS_SETTYPE_SPECIAL"),IF(AL483&lt;&gt;"",VLOOKUP(AL483,'ESO zone constants'!$D$3:$H$4953,5,FALSE),""),"")</f>
        <v/>
      </c>
      <c r="AM483" s="44"/>
      <c r="AN483" s="43"/>
      <c r="AO483" s="43"/>
      <c r="AP483" s="3" t="str">
        <f>IF(AND(G483&lt;&gt;"LIBSETS_SETTYPE_BATTLEGROUND",G483&lt;&gt;"LIBSETS_SETTYPE_SPECIAL"),IF(AQ483&lt;&gt;"",VLOOKUP(AQ483,'ESO zone constants'!$D$3:$H$4953,5,FALSE),""),"")</f>
        <v/>
      </c>
      <c r="AR483" s="44"/>
      <c r="AS483" s="43"/>
      <c r="AT483" s="43"/>
      <c r="AU483" s="3" t="str">
        <f>IF(AND(G483&lt;&gt;"LIBSETS_SETTYPE_BATTLEGROUND",G483&lt;&gt;"LIBSETS_SETTYPE_SPECIAL"),IF(AV483&lt;&gt;"",VLOOKUP(AV483,'ESO zone constants'!$D$3:$H$4953,5,FALSE),""),"")</f>
        <v/>
      </c>
      <c r="AW483" s="44"/>
      <c r="AX483" s="43"/>
      <c r="AY483" s="43"/>
      <c r="AZ483" s="83" t="s">
        <v>2667</v>
      </c>
      <c r="BA483" s="83"/>
      <c r="BB483" s="83"/>
      <c r="BC483" s="21" t="str">
        <f>IF(A483="???","--","")&amp;IF(F483&lt;&gt;"Not in the game (anymore)",IF(A483&lt;&gt;"",CONCATENATE("[",A483,"] = {wayshrines={")&amp;IF(K483&lt;&gt;"",CONCATENATE(K483,","),"")&amp;IF(L483&lt;&gt;"",CONCATENATE(L483,","),"")&amp;IF(M483&lt;&gt;"",CONCATENATE(M483,","),"")&amp;CONCATENATE("}")&amp;IF(VALUE(N483)&gt;0,CONCATENATE(", traitsNeeded=",N483),"")&amp;CONCATENATE(", dlcId=",IF(T483&lt;&gt;"",T483,"DLC_BASE_GAME")),""),"")</f>
        <v>[557] = {wayshrines={457,457,457,}, dlcId=DLC_MARKARTH</v>
      </c>
      <c r="BD483" s="21" t="str">
        <f>IF(F483&lt;&gt;"Not in the game (anymore)",IF(A483&lt;&gt;"",IF(Q483&lt;&gt;"",CONCATENATE(", zoneIds={",Q483),"")&amp;IF(Z483&lt;&gt;"",CONCATENATE(",",Z483),"")&amp;IF(AF483&lt;&gt;"",CONCATENATE(",",AF483),"")&amp;IF(AK483&lt;&gt;"",CONCATENATE(",",AK483),"")&amp;IF(AP483&lt;&gt;"",CONCATENATE(",",AP483),"")&amp;IF(AU483&lt;&gt;"",CONCATENATE(",",AU483),"")&amp;IF(Q483&lt;&gt;"",CONCATENATE("}",""),"")&amp;IF(OR(I483="true",I483="false",I483&lt;&gt;""), CONCATENATE(", veteran=", I483), ""),""),"")</f>
        <v>, zoneIds={1227,1207,1207}, veteran=false</v>
      </c>
      <c r="BE483" s="21" t="str">
        <f>IF(A483&lt;&gt;"",IF(F483&lt;&gt;"Not in the game (anymore)",IF(A483&lt;&gt;"",", setType="&amp;G483,"")&amp;IF(J483="true",", multiTrialSet=true",""),"")
&amp; IF(AND(H483&lt;&gt;"",ISNUMBER(H483)),", undauntedChestId=" &amp; H483,""),"")</f>
        <v>, setType=LIBSETS_SETTYPE_ARENA</v>
      </c>
      <c r="BF483" s="21" t="str">
        <f>IF(A483&lt;&gt;"",IF(F483&lt;&gt;"Not in the game (anymore)",IF(AZ483&lt;&gt;"",", isProcSetAllowedInPvP="&amp; AZ483,"")
&amp; IF(F483&lt;&gt;"Not in the game (anymore)",
  IF(V483&lt;&gt;"",", dropMechanic={"&amp;V483&amp;IF(AB483&lt;&gt;"",","&amp;AB483,"")&amp;IF(AH483&lt;&gt;"",","&amp;AH483,"")&amp;IF(AM483&lt;&gt;"",","&amp;AM483,"")&amp;IF(AR483&lt;&gt;"",","&amp;AR483,"")&amp;IF(AW483&lt;&gt;"",","&amp;AW483,"")&amp;"}"
     &amp;IF(OR(W483&lt;&gt;"",AC483&lt;&gt;"",AI483&lt;&gt;"",AN483&lt;&gt;"",AS483&lt;&gt;"",AX483&lt;&gt;"",X483&lt;&gt;"",AD483&lt;&gt;"",AJ483&lt;&gt;"",AO483&lt;&gt;"",AT483&lt;&gt;"",AY483&lt;&gt;""),", dropMechanicDropLocationNames={"
        &amp; IF(OR(W483&lt;&gt;"",AC483&lt;&gt;"",AI483&lt;&gt;"",AN483&lt;&gt;"",AS483&lt;&gt;"",AX483&lt;&gt;""),"['en']={"&amp;IF(W483&lt;&gt;"","'"&amp;W483&amp;"',","'',")&amp;IF(AC483&lt;&gt;"","'"&amp;AC483&amp;"',","'',")&amp;IF(AI483&lt;&gt;"","'"&amp;AI483&amp;"',","'',")&amp;IF(AN483&lt;&gt;"","'"&amp;AN483&amp;"',","'',")&amp;IF(AS483&lt;&gt;"","'"&amp;AS483&amp;"',","'',")&amp;IF(AX483&lt;&gt;"","'"&amp;AX483&amp;"',","'',")&amp;"},","")
        &amp; IF(OR(X483&lt;&gt;"",AD483&lt;&gt;"",AJ483&lt;&gt;"",AO483&lt;&gt;"",AT483&lt;&gt;"",AY483&lt;&gt;""),"['de']={"&amp;IF(X483&lt;&gt;"","'"&amp;X483&amp;"',","'',")&amp;IF(AD483&lt;&gt;"","'"&amp;AD483&amp;"',","'',")&amp;IF(AJ483&lt;&gt;"","'"&amp;AJ483&amp;"',","'',")&amp;IF(AO483&lt;&gt;"","'"&amp;AO483&amp;"',","'',")&amp;IF(AT483&lt;&gt;"","'"&amp;AT483&amp;"',","'',")&amp;IF(AY483&lt;&gt;"","'"&amp;AY483&amp;"',","'',")&amp;"},","")
     &amp; "}",""),"")),""),"")</f>
        <v>, dropMechanic={LIBSETS_DROP_MECHANIC_ARENA_STAGE_CHEST,LIBSETS_DROP_MECHANIC_ARENA_STAGE_CHEST}, dropMechanicDropLocationNames={['en']={'','Arena stage chest','','','','',},['de']={'','Arena-Phasen Schatztruhe','','','','',},}</v>
      </c>
      <c r="BG483" s="21" t="str">
        <f>IF(A483&lt;&gt;"",IF(F483&lt;&gt;"Not in the game (anymore)",
IF(OR(BA483&lt;&gt;"",BB483&lt;&gt;""),", addTooltip={" &amp; IF(BA483&lt;&gt;"","['en']='"&amp; BA483 &amp; "',","")  &amp; IF(AND(BA483&lt;&gt;"",BA483&lt;&gt;BB483), IF(BB483&lt;&gt;"","['de']='"&amp; BB483 &amp; "',",""),"") &amp; "},","")
&amp; "},"
&amp; IF(C483&lt;&gt;"",CONCATENATE(" --",C483," / ",B483,"   [",IF(R483&lt;&gt;"",R483,""),IF(AA483&lt;&gt;"",", "&amp;AA483,""),IF(AG483&lt;&gt;"",", "&amp;AG483,""),IF(AL483&lt;&gt;"",", "&amp;AL483,""),IF(AQ483&lt;&gt;"",", "&amp;AQ483,""),IF(AV483&lt;&gt;"",", "&amp;AV483,""),"]")),""),"")</f>
        <v>}, --Executioner\'s Blade / Henkersklinge   [Vateshran Hollows, The Reach, The Reach]</v>
      </c>
    </row>
    <row r="484" spans="1:59" x14ac:dyDescent="0.25">
      <c r="A484" s="5">
        <v>558</v>
      </c>
      <c r="B484" t="s">
        <v>2251</v>
      </c>
      <c r="C484" t="s">
        <v>2270</v>
      </c>
      <c r="D484" s="3">
        <f>A484</f>
        <v>558</v>
      </c>
      <c r="E484" s="42"/>
      <c r="G484" s="8" t="s">
        <v>1472</v>
      </c>
      <c r="I484" t="s">
        <v>91</v>
      </c>
      <c r="J484" t="s">
        <v>91</v>
      </c>
      <c r="K484">
        <v>457</v>
      </c>
      <c r="L484">
        <v>457</v>
      </c>
      <c r="M484">
        <v>457</v>
      </c>
      <c r="O484" s="65" t="s">
        <v>2221</v>
      </c>
      <c r="Q484" s="3">
        <f>IF(AND(G484&lt;&gt;"LIBSETS_SETTYPE_BATTLEGROUND",G484&lt;&gt;"LIBSETS_SETTYPE_SPECIAL"), IF(R484&lt;&gt;"",VLOOKUP(R484,'ESO zone constants'!$D$3:$H$10001,5,FALSE),""),"")</f>
        <v>1227</v>
      </c>
      <c r="R484" t="str">
        <f>IF(AND(O484&lt;&gt;"",NOT(ISERROR(O484))),O484,
IF(AND(P484&lt;&gt;"",ISNUMBER(P484),P484&gt;0,NOT(ISNA(P484))),VLOOKUP(P484,'ESO zone constants'!$A$3:$D$9999,4,FALSE),
IF(AND(K484&lt;&gt;"",K484&gt;0,NOT(ISERROR(K484))),VLOOKUP(K484,'ESO dumped WayshrineInfo'!$K$3:$N$9994,4,FALSE),"")))</f>
        <v>Vateshran Hollows</v>
      </c>
      <c r="T484" s="19" t="str">
        <f>IF(AND(S484&lt;&gt;"",NOT(ISERROR(S484))),S484,IF(Q484&lt;&gt;"",IF(NOT(ISERROR(VLOOKUP(Q484,'ESO Dungeon constants'!$D$3:$H$9999,5,FALSE))),VLOOKUP(Q484,'ESO Dungeon constants'!$D$3:$I$9999,6,FALSE),VLOOKUP(Q484,'ESO zone constants'!$H$3:$K$9987,4,FALSE)),""))</f>
        <v>DLC_MARKARTH</v>
      </c>
      <c r="U484" s="3" t="str">
        <f>IF(T484&lt;&gt;"",VLOOKUP(T484,'LibSets constants'!$B$4:$C$1003,2,FALSE),"")</f>
        <v>Markarth</v>
      </c>
      <c r="V484" s="33" t="s">
        <v>1556</v>
      </c>
      <c r="Y484" s="65"/>
      <c r="Z484" s="3">
        <f>IF(AND(G484&lt;&gt;"LIBSETS_SETTYPE_BATTLEGROUND",G484&lt;&gt;"LIBSETS_SETTYPE_SPECIAL"),
IF(AND(Y484&lt;&gt;"",ISNUMBER(Y484),NOT(ISNA(Y484))),Y484,
   IF(AND(L484&lt;&gt;"",ISNUMBER(L484),L484&gt;0,NOT(ISNA(L484))),VLOOKUP(L484,'ESO dumped WayshrineInfo'!$K$3:$L$9994,2,FALSE),"")
),"")</f>
        <v>1207</v>
      </c>
      <c r="AA484" t="str">
        <f>IF(AND(Z484&lt;&gt;"",ISNUMBER(Z484),NOT(ISNA(Z484))),VLOOKUP(Z484,'ESO zone constants'!$A$3:$D$9999,4,FALSE),"")</f>
        <v>The Reach</v>
      </c>
      <c r="AB484" s="33" t="s">
        <v>1556</v>
      </c>
      <c r="AC484" s="43" t="str">
        <f>IF(AB484&lt;&gt;"",IF(AB484&lt;&gt;"LIBSETS_DROP_MECHANIC_MONSTER_NAME",VLOOKUP(AB484,'LibSets constants'!$I$4:$L$1003,3,FALSE),""),"")</f>
        <v>Arena stage chest</v>
      </c>
      <c r="AD484" s="43" t="str">
        <f>IF(AB484&lt;&gt;"",IF(AB484&lt;&gt;"LIBSETS_DROP_MECHANIC_MONSTER_NAME",VLOOKUP(AB484,'LibSets constants'!$I$4:$L$1003,4,FALSE),""),"")</f>
        <v>Arena-Phasen Schatztruhe</v>
      </c>
      <c r="AE484" s="43"/>
      <c r="AF484" s="3">
        <f>IF(AND(G484&lt;&gt;"LIBSETS_SETTYPE_BATTLEGROUND",G484&lt;&gt;"LIBSETS_SETTYPE_SPECIAL"),
IF(AND(AE484&lt;&gt;"",ISNUMBER(AE484),NOT(ISNA(AE484))),AE484,
   IF(AND(M484&lt;&gt;"",ISNUMBER(M484),M484&gt;0,NOT(ISNA(M484))),VLOOKUP(M484,'ESO dumped WayshrineInfo'!$K$3:$L$9994,2,FALSE),"")
),"")</f>
        <v>1207</v>
      </c>
      <c r="AG484" t="str">
        <f>IF(AND(AF484&lt;&gt;"",ISNUMBER(AF484),NOT(ISNA(AF484))),VLOOKUP(AF484,'ESO zone constants'!$A$3:$D$9999,4,FALSE),"")</f>
        <v>The Reach</v>
      </c>
      <c r="AH484" s="44"/>
      <c r="AI484" s="43"/>
      <c r="AJ484" s="43"/>
      <c r="AK484" s="3" t="str">
        <f>IF(AND(G484&lt;&gt;"LIBSETS_SETTYPE_BATTLEGROUND",G484&lt;&gt;"LIBSETS_SETTYPE_SPECIAL"),IF(AL484&lt;&gt;"",VLOOKUP(AL484,'ESO zone constants'!$D$3:$H$4953,5,FALSE),""),"")</f>
        <v/>
      </c>
      <c r="AM484" s="44"/>
      <c r="AN484" s="43"/>
      <c r="AO484" s="43"/>
      <c r="AP484" s="3" t="str">
        <f>IF(AND(G484&lt;&gt;"LIBSETS_SETTYPE_BATTLEGROUND",G484&lt;&gt;"LIBSETS_SETTYPE_SPECIAL"),IF(AQ484&lt;&gt;"",VLOOKUP(AQ484,'ESO zone constants'!$D$3:$H$4953,5,FALSE),""),"")</f>
        <v/>
      </c>
      <c r="AR484" s="44"/>
      <c r="AS484" s="43"/>
      <c r="AT484" s="43"/>
      <c r="AU484" s="3" t="str">
        <f>IF(AND(G484&lt;&gt;"LIBSETS_SETTYPE_BATTLEGROUND",G484&lt;&gt;"LIBSETS_SETTYPE_SPECIAL"),IF(AV484&lt;&gt;"",VLOOKUP(AV484,'ESO zone constants'!$D$3:$H$4953,5,FALSE),""),"")</f>
        <v/>
      </c>
      <c r="AW484" s="44"/>
      <c r="AX484" s="43"/>
      <c r="AY484" s="43"/>
      <c r="AZ484" s="83" t="s">
        <v>2667</v>
      </c>
      <c r="BA484" s="83"/>
      <c r="BB484" s="83"/>
      <c r="BC484" s="21" t="str">
        <f>IF(A484="???","--","")&amp;IF(F484&lt;&gt;"Not in the game (anymore)",IF(A484&lt;&gt;"",CONCATENATE("[",A484,"] = {wayshrines={")&amp;IF(K484&lt;&gt;"",CONCATENATE(K484,","),"")&amp;IF(L484&lt;&gt;"",CONCATENATE(L484,","),"")&amp;IF(M484&lt;&gt;"",CONCATENATE(M484,","),"")&amp;CONCATENATE("}")&amp;IF(VALUE(N484)&gt;0,CONCATENATE(", traitsNeeded=",N484),"")&amp;CONCATENATE(", dlcId=",IF(T484&lt;&gt;"",T484,"DLC_BASE_GAME")),""),"")</f>
        <v>[558] = {wayshrines={457,457,457,}, dlcId=DLC_MARKARTH</v>
      </c>
      <c r="BD484" s="21" t="str">
        <f>IF(F484&lt;&gt;"Not in the game (anymore)",IF(A484&lt;&gt;"",IF(Q484&lt;&gt;"",CONCATENATE(", zoneIds={",Q484),"")&amp;IF(Z484&lt;&gt;"",CONCATENATE(",",Z484),"")&amp;IF(AF484&lt;&gt;"",CONCATENATE(",",AF484),"")&amp;IF(AK484&lt;&gt;"",CONCATENATE(",",AK484),"")&amp;IF(AP484&lt;&gt;"",CONCATENATE(",",AP484),"")&amp;IF(AU484&lt;&gt;"",CONCATENATE(",",AU484),"")&amp;IF(Q484&lt;&gt;"",CONCATENATE("}",""),"")&amp;IF(OR(I484="true",I484="false",I484&lt;&gt;""), CONCATENATE(", veteran=", I484), ""),""),"")</f>
        <v>, zoneIds={1227,1207,1207}, veteran=false</v>
      </c>
      <c r="BE484" s="21" t="str">
        <f>IF(A484&lt;&gt;"",IF(F484&lt;&gt;"Not in the game (anymore)",IF(A484&lt;&gt;"",", setType="&amp;G484,"")&amp;IF(J484="true",", multiTrialSet=true",""),"")
&amp; IF(AND(H484&lt;&gt;"",ISNUMBER(H484)),", undauntedChestId=" &amp; H484,""),"")</f>
        <v>, setType=LIBSETS_SETTYPE_ARENA</v>
      </c>
      <c r="BF484" s="21" t="str">
        <f>IF(A484&lt;&gt;"",IF(F484&lt;&gt;"Not in the game (anymore)",IF(AZ484&lt;&gt;"",", isProcSetAllowedInPvP="&amp; AZ484,"")
&amp; IF(F484&lt;&gt;"Not in the game (anymore)",
  IF(V484&lt;&gt;"",", dropMechanic={"&amp;V484&amp;IF(AB484&lt;&gt;"",","&amp;AB484,"")&amp;IF(AH484&lt;&gt;"",","&amp;AH484,"")&amp;IF(AM484&lt;&gt;"",","&amp;AM484,"")&amp;IF(AR484&lt;&gt;"",","&amp;AR484,"")&amp;IF(AW484&lt;&gt;"",","&amp;AW484,"")&amp;"}"
     &amp;IF(OR(W484&lt;&gt;"",AC484&lt;&gt;"",AI484&lt;&gt;"",AN484&lt;&gt;"",AS484&lt;&gt;"",AX484&lt;&gt;"",X484&lt;&gt;"",AD484&lt;&gt;"",AJ484&lt;&gt;"",AO484&lt;&gt;"",AT484&lt;&gt;"",AY484&lt;&gt;""),", dropMechanicDropLocationNames={"
        &amp; IF(OR(W484&lt;&gt;"",AC484&lt;&gt;"",AI484&lt;&gt;"",AN484&lt;&gt;"",AS484&lt;&gt;"",AX484&lt;&gt;""),"['en']={"&amp;IF(W484&lt;&gt;"","'"&amp;W484&amp;"',","'',")&amp;IF(AC484&lt;&gt;"","'"&amp;AC484&amp;"',","'',")&amp;IF(AI484&lt;&gt;"","'"&amp;AI484&amp;"',","'',")&amp;IF(AN484&lt;&gt;"","'"&amp;AN484&amp;"',","'',")&amp;IF(AS484&lt;&gt;"","'"&amp;AS484&amp;"',","'',")&amp;IF(AX484&lt;&gt;"","'"&amp;AX484&amp;"',","'',")&amp;"},","")
        &amp; IF(OR(X484&lt;&gt;"",AD484&lt;&gt;"",AJ484&lt;&gt;"",AO484&lt;&gt;"",AT484&lt;&gt;"",AY484&lt;&gt;""),"['de']={"&amp;IF(X484&lt;&gt;"","'"&amp;X484&amp;"',","'',")&amp;IF(AD484&lt;&gt;"","'"&amp;AD484&amp;"',","'',")&amp;IF(AJ484&lt;&gt;"","'"&amp;AJ484&amp;"',","'',")&amp;IF(AO484&lt;&gt;"","'"&amp;AO484&amp;"',","'',")&amp;IF(AT484&lt;&gt;"","'"&amp;AT484&amp;"',","'',")&amp;IF(AY484&lt;&gt;"","'"&amp;AY484&amp;"',","'',")&amp;"},","")
     &amp; "}",""),"")),""),"")</f>
        <v>, dropMechanic={LIBSETS_DROP_MECHANIC_ARENA_STAGE_CHEST,LIBSETS_DROP_MECHANIC_ARENA_STAGE_CHEST}, dropMechanicDropLocationNames={['en']={'','Arena stage chest','','','','',},['de']={'','Arena-Phasen Schatztruhe','','','','',},}</v>
      </c>
      <c r="BG484" s="21" t="str">
        <f>IF(A484&lt;&gt;"",IF(F484&lt;&gt;"Not in the game (anymore)",
IF(OR(BA484&lt;&gt;"",BB484&lt;&gt;""),", addTooltip={" &amp; IF(BA484&lt;&gt;"","['en']='"&amp; BA484 &amp; "',","")  &amp; IF(AND(BA484&lt;&gt;"",BA484&lt;&gt;BB484), IF(BB484&lt;&gt;"","['de']='"&amp; BB484 &amp; "',",""),"") &amp; "},","")
&amp; "},"
&amp; IF(C484&lt;&gt;"",CONCATENATE(" --",C484," / ",B484,"   [",IF(R484&lt;&gt;"",R484,""),IF(AA484&lt;&gt;"",", "&amp;AA484,""),IF(AG484&lt;&gt;"",", "&amp;AG484,""),IF(AL484&lt;&gt;"",", "&amp;AL484,""),IF(AQ484&lt;&gt;"",", "&amp;AQ484,""),IF(AV484&lt;&gt;"",", "&amp;AV484,""),"]")),""),"")</f>
        <v>}, --Void Bash / LeerenWucht   [Vateshran Hollows, The Reach, The Reach]</v>
      </c>
    </row>
    <row r="485" spans="1:59" x14ac:dyDescent="0.25">
      <c r="A485" s="5">
        <v>559</v>
      </c>
      <c r="B485" t="s">
        <v>2252</v>
      </c>
      <c r="C485" t="s">
        <v>2271</v>
      </c>
      <c r="D485" s="3">
        <f>A485</f>
        <v>559</v>
      </c>
      <c r="E485" s="42"/>
      <c r="G485" s="8" t="s">
        <v>1472</v>
      </c>
      <c r="I485" t="s">
        <v>91</v>
      </c>
      <c r="J485" t="s">
        <v>91</v>
      </c>
      <c r="K485">
        <v>457</v>
      </c>
      <c r="L485">
        <v>457</v>
      </c>
      <c r="M485">
        <v>457</v>
      </c>
      <c r="O485" s="65" t="s">
        <v>2221</v>
      </c>
      <c r="Q485" s="3">
        <f>IF(AND(G485&lt;&gt;"LIBSETS_SETTYPE_BATTLEGROUND",G485&lt;&gt;"LIBSETS_SETTYPE_SPECIAL"), IF(R485&lt;&gt;"",VLOOKUP(R485,'ESO zone constants'!$D$3:$H$10001,5,FALSE),""),"")</f>
        <v>1227</v>
      </c>
      <c r="R485" t="str">
        <f>IF(AND(O485&lt;&gt;"",NOT(ISERROR(O485))),O485,
IF(AND(P485&lt;&gt;"",ISNUMBER(P485),P485&gt;0,NOT(ISNA(P485))),VLOOKUP(P485,'ESO zone constants'!$A$3:$D$9999,4,FALSE),
IF(AND(K485&lt;&gt;"",K485&gt;0,NOT(ISERROR(K485))),VLOOKUP(K485,'ESO dumped WayshrineInfo'!$K$3:$N$9994,4,FALSE),"")))</f>
        <v>Vateshran Hollows</v>
      </c>
      <c r="T485" s="19" t="str">
        <f>IF(AND(S485&lt;&gt;"",NOT(ISERROR(S485))),S485,IF(Q485&lt;&gt;"",IF(NOT(ISERROR(VLOOKUP(Q485,'ESO Dungeon constants'!$D$3:$H$9999,5,FALSE))),VLOOKUP(Q485,'ESO Dungeon constants'!$D$3:$I$9999,6,FALSE),VLOOKUP(Q485,'ESO zone constants'!$H$3:$K$9987,4,FALSE)),""))</f>
        <v>DLC_MARKARTH</v>
      </c>
      <c r="U485" s="3" t="str">
        <f>IF(T485&lt;&gt;"",VLOOKUP(T485,'LibSets constants'!$B$4:$C$1003,2,FALSE),"")</f>
        <v>Markarth</v>
      </c>
      <c r="V485" s="33" t="s">
        <v>1556</v>
      </c>
      <c r="Y485" s="65"/>
      <c r="Z485" s="3">
        <f>IF(AND(G485&lt;&gt;"LIBSETS_SETTYPE_BATTLEGROUND",G485&lt;&gt;"LIBSETS_SETTYPE_SPECIAL"),
IF(AND(Y485&lt;&gt;"",ISNUMBER(Y485),NOT(ISNA(Y485))),Y485,
   IF(AND(L485&lt;&gt;"",ISNUMBER(L485),L485&gt;0,NOT(ISNA(L485))),VLOOKUP(L485,'ESO dumped WayshrineInfo'!$K$3:$L$9994,2,FALSE),"")
),"")</f>
        <v>1207</v>
      </c>
      <c r="AA485" t="str">
        <f>IF(AND(Z485&lt;&gt;"",ISNUMBER(Z485),NOT(ISNA(Z485))),VLOOKUP(Z485,'ESO zone constants'!$A$3:$D$9999,4,FALSE),"")</f>
        <v>The Reach</v>
      </c>
      <c r="AB485" s="33" t="s">
        <v>1556</v>
      </c>
      <c r="AC485" s="43" t="str">
        <f>IF(AB485&lt;&gt;"",IF(AB485&lt;&gt;"LIBSETS_DROP_MECHANIC_MONSTER_NAME",VLOOKUP(AB485,'LibSets constants'!$I$4:$L$1003,3,FALSE),""),"")</f>
        <v>Arena stage chest</v>
      </c>
      <c r="AD485" s="43" t="str">
        <f>IF(AB485&lt;&gt;"",IF(AB485&lt;&gt;"LIBSETS_DROP_MECHANIC_MONSTER_NAME",VLOOKUP(AB485,'LibSets constants'!$I$4:$L$1003,4,FALSE),""),"")</f>
        <v>Arena-Phasen Schatztruhe</v>
      </c>
      <c r="AE485" s="43"/>
      <c r="AF485" s="3">
        <f>IF(AND(G485&lt;&gt;"LIBSETS_SETTYPE_BATTLEGROUND",G485&lt;&gt;"LIBSETS_SETTYPE_SPECIAL"),
IF(AND(AE485&lt;&gt;"",ISNUMBER(AE485),NOT(ISNA(AE485))),AE485,
   IF(AND(M485&lt;&gt;"",ISNUMBER(M485),M485&gt;0,NOT(ISNA(M485))),VLOOKUP(M485,'ESO dumped WayshrineInfo'!$K$3:$L$9994,2,FALSE),"")
),"")</f>
        <v>1207</v>
      </c>
      <c r="AG485" t="str">
        <f>IF(AND(AF485&lt;&gt;"",ISNUMBER(AF485),NOT(ISNA(AF485))),VLOOKUP(AF485,'ESO zone constants'!$A$3:$D$9999,4,FALSE),"")</f>
        <v>The Reach</v>
      </c>
      <c r="AH485" s="44"/>
      <c r="AI485" s="43"/>
      <c r="AJ485" s="43"/>
      <c r="AK485" s="3" t="str">
        <f>IF(AND(G485&lt;&gt;"LIBSETS_SETTYPE_BATTLEGROUND",G485&lt;&gt;"LIBSETS_SETTYPE_SPECIAL"),IF(AL485&lt;&gt;"",VLOOKUP(AL485,'ESO zone constants'!$D$3:$H$4953,5,FALSE),""),"")</f>
        <v/>
      </c>
      <c r="AM485" s="44"/>
      <c r="AN485" s="43"/>
      <c r="AO485" s="43"/>
      <c r="AP485" s="3" t="str">
        <f>IF(AND(G485&lt;&gt;"LIBSETS_SETTYPE_BATTLEGROUND",G485&lt;&gt;"LIBSETS_SETTYPE_SPECIAL"),IF(AQ485&lt;&gt;"",VLOOKUP(AQ485,'ESO zone constants'!$D$3:$H$4953,5,FALSE),""),"")</f>
        <v/>
      </c>
      <c r="AR485" s="44"/>
      <c r="AS485" s="43"/>
      <c r="AT485" s="43"/>
      <c r="AU485" s="3" t="str">
        <f>IF(AND(G485&lt;&gt;"LIBSETS_SETTYPE_BATTLEGROUND",G485&lt;&gt;"LIBSETS_SETTYPE_SPECIAL"),IF(AV485&lt;&gt;"",VLOOKUP(AV485,'ESO zone constants'!$D$3:$H$4953,5,FALSE),""),"")</f>
        <v/>
      </c>
      <c r="AW485" s="44"/>
      <c r="AX485" s="43"/>
      <c r="AY485" s="43"/>
      <c r="AZ485" s="83" t="s">
        <v>2667</v>
      </c>
      <c r="BA485" s="83"/>
      <c r="BB485" s="83"/>
      <c r="BC485" s="21" t="str">
        <f>IF(A485="???","--","")&amp;IF(F485&lt;&gt;"Not in the game (anymore)",IF(A485&lt;&gt;"",CONCATENATE("[",A485,"] = {wayshrines={")&amp;IF(K485&lt;&gt;"",CONCATENATE(K485,","),"")&amp;IF(L485&lt;&gt;"",CONCATENATE(L485,","),"")&amp;IF(M485&lt;&gt;"",CONCATENATE(M485,","),"")&amp;CONCATENATE("}")&amp;IF(VALUE(N485)&gt;0,CONCATENATE(", traitsNeeded=",N485),"")&amp;CONCATENATE(", dlcId=",IF(T485&lt;&gt;"",T485,"DLC_BASE_GAME")),""),"")</f>
        <v>[559] = {wayshrines={457,457,457,}, dlcId=DLC_MARKARTH</v>
      </c>
      <c r="BD485" s="21" t="str">
        <f>IF(F485&lt;&gt;"Not in the game (anymore)",IF(A485&lt;&gt;"",IF(Q485&lt;&gt;"",CONCATENATE(", zoneIds={",Q485),"")&amp;IF(Z485&lt;&gt;"",CONCATENATE(",",Z485),"")&amp;IF(AF485&lt;&gt;"",CONCATENATE(",",AF485),"")&amp;IF(AK485&lt;&gt;"",CONCATENATE(",",AK485),"")&amp;IF(AP485&lt;&gt;"",CONCATENATE(",",AP485),"")&amp;IF(AU485&lt;&gt;"",CONCATENATE(",",AU485),"")&amp;IF(Q485&lt;&gt;"",CONCATENATE("}",""),"")&amp;IF(OR(I485="true",I485="false",I485&lt;&gt;""), CONCATENATE(", veteran=", I485), ""),""),"")</f>
        <v>, zoneIds={1227,1207,1207}, veteran=false</v>
      </c>
      <c r="BE485" s="21" t="str">
        <f>IF(A485&lt;&gt;"",IF(F485&lt;&gt;"Not in the game (anymore)",IF(A485&lt;&gt;"",", setType="&amp;G485,"")&amp;IF(J485="true",", multiTrialSet=true",""),"")
&amp; IF(AND(H485&lt;&gt;"",ISNUMBER(H485)),", undauntedChestId=" &amp; H485,""),"")</f>
        <v>, setType=LIBSETS_SETTYPE_ARENA</v>
      </c>
      <c r="BF485" s="21" t="str">
        <f>IF(A485&lt;&gt;"",IF(F485&lt;&gt;"Not in the game (anymore)",IF(AZ485&lt;&gt;"",", isProcSetAllowedInPvP="&amp; AZ485,"")
&amp; IF(F485&lt;&gt;"Not in the game (anymore)",
  IF(V485&lt;&gt;"",", dropMechanic={"&amp;V485&amp;IF(AB485&lt;&gt;"",","&amp;AB485,"")&amp;IF(AH485&lt;&gt;"",","&amp;AH485,"")&amp;IF(AM485&lt;&gt;"",","&amp;AM485,"")&amp;IF(AR485&lt;&gt;"",","&amp;AR485,"")&amp;IF(AW485&lt;&gt;"",","&amp;AW485,"")&amp;"}"
     &amp;IF(OR(W485&lt;&gt;"",AC485&lt;&gt;"",AI485&lt;&gt;"",AN485&lt;&gt;"",AS485&lt;&gt;"",AX485&lt;&gt;"",X485&lt;&gt;"",AD485&lt;&gt;"",AJ485&lt;&gt;"",AO485&lt;&gt;"",AT485&lt;&gt;"",AY485&lt;&gt;""),", dropMechanicDropLocationNames={"
        &amp; IF(OR(W485&lt;&gt;"",AC485&lt;&gt;"",AI485&lt;&gt;"",AN485&lt;&gt;"",AS485&lt;&gt;"",AX485&lt;&gt;""),"['en']={"&amp;IF(W485&lt;&gt;"","'"&amp;W485&amp;"',","'',")&amp;IF(AC485&lt;&gt;"","'"&amp;AC485&amp;"',","'',")&amp;IF(AI485&lt;&gt;"","'"&amp;AI485&amp;"',","'',")&amp;IF(AN485&lt;&gt;"","'"&amp;AN485&amp;"',","'',")&amp;IF(AS485&lt;&gt;"","'"&amp;AS485&amp;"',","'',")&amp;IF(AX485&lt;&gt;"","'"&amp;AX485&amp;"',","'',")&amp;"},","")
        &amp; IF(OR(X485&lt;&gt;"",AD485&lt;&gt;"",AJ485&lt;&gt;"",AO485&lt;&gt;"",AT485&lt;&gt;"",AY485&lt;&gt;""),"['de']={"&amp;IF(X485&lt;&gt;"","'"&amp;X485&amp;"',","'',")&amp;IF(AD485&lt;&gt;"","'"&amp;AD485&amp;"',","'',")&amp;IF(AJ485&lt;&gt;"","'"&amp;AJ485&amp;"',","'',")&amp;IF(AO485&lt;&gt;"","'"&amp;AO485&amp;"',","'',")&amp;IF(AT485&lt;&gt;"","'"&amp;AT485&amp;"',","'',")&amp;IF(AY485&lt;&gt;"","'"&amp;AY485&amp;"',","'',")&amp;"},","")
     &amp; "}",""),"")),""),"")</f>
        <v>, dropMechanic={LIBSETS_DROP_MECHANIC_ARENA_STAGE_CHEST,LIBSETS_DROP_MECHANIC_ARENA_STAGE_CHEST}, dropMechanicDropLocationNames={['en']={'','Arena stage chest','','','','',},['de']={'','Arena-Phasen Schatztruhe','','','','',},}</v>
      </c>
      <c r="BG485" s="21" t="str">
        <f>IF(A485&lt;&gt;"",IF(F485&lt;&gt;"Not in the game (anymore)",
IF(OR(BA485&lt;&gt;"",BB485&lt;&gt;""),", addTooltip={" &amp; IF(BA485&lt;&gt;"","['en']='"&amp; BA485 &amp; "',","")  &amp; IF(AND(BA485&lt;&gt;"",BA485&lt;&gt;BB485), IF(BB485&lt;&gt;"","['de']='"&amp; BB485 &amp; "',",""),"") &amp; "},","")
&amp; "},"
&amp; IF(C485&lt;&gt;"",CONCATENATE(" --",C485," / ",B485,"   [",IF(R485&lt;&gt;"",R485,""),IF(AA485&lt;&gt;"",", "&amp;AA485,""),IF(AG485&lt;&gt;"",", "&amp;AG485,""),IF(AL485&lt;&gt;"",", "&amp;AL485,""),IF(AQ485&lt;&gt;"",", "&amp;AQ485,""),IF(AV485&lt;&gt;"",", "&amp;AV485,""),"]")),""),"")</f>
        <v>}, --Frenzied Momentum / Tobendes Momentum   [Vateshran Hollows, The Reach, The Reach]</v>
      </c>
    </row>
    <row r="486" spans="1:59" x14ac:dyDescent="0.25">
      <c r="A486" s="5">
        <v>560</v>
      </c>
      <c r="B486" t="s">
        <v>2253</v>
      </c>
      <c r="C486" t="s">
        <v>2272</v>
      </c>
      <c r="D486" s="3">
        <f>A486</f>
        <v>560</v>
      </c>
      <c r="E486" s="42"/>
      <c r="G486" s="8" t="s">
        <v>1472</v>
      </c>
      <c r="I486" t="s">
        <v>91</v>
      </c>
      <c r="J486" t="s">
        <v>91</v>
      </c>
      <c r="K486">
        <v>457</v>
      </c>
      <c r="L486">
        <v>457</v>
      </c>
      <c r="M486">
        <v>457</v>
      </c>
      <c r="O486" s="65" t="s">
        <v>2221</v>
      </c>
      <c r="Q486" s="3">
        <f>IF(AND(G486&lt;&gt;"LIBSETS_SETTYPE_BATTLEGROUND",G486&lt;&gt;"LIBSETS_SETTYPE_SPECIAL"), IF(R486&lt;&gt;"",VLOOKUP(R486,'ESO zone constants'!$D$3:$H$10001,5,FALSE),""),"")</f>
        <v>1227</v>
      </c>
      <c r="R486" t="str">
        <f>IF(AND(O486&lt;&gt;"",NOT(ISERROR(O486))),O486,
IF(AND(P486&lt;&gt;"",ISNUMBER(P486),P486&gt;0,NOT(ISNA(P486))),VLOOKUP(P486,'ESO zone constants'!$A$3:$D$9999,4,FALSE),
IF(AND(K486&lt;&gt;"",K486&gt;0,NOT(ISERROR(K486))),VLOOKUP(K486,'ESO dumped WayshrineInfo'!$K$3:$N$9994,4,FALSE),"")))</f>
        <v>Vateshran Hollows</v>
      </c>
      <c r="T486" s="19" t="str">
        <f>IF(AND(S486&lt;&gt;"",NOT(ISERROR(S486))),S486,IF(Q486&lt;&gt;"",IF(NOT(ISERROR(VLOOKUP(Q486,'ESO Dungeon constants'!$D$3:$H$9999,5,FALSE))),VLOOKUP(Q486,'ESO Dungeon constants'!$D$3:$I$9999,6,FALSE),VLOOKUP(Q486,'ESO zone constants'!$H$3:$K$9987,4,FALSE)),""))</f>
        <v>DLC_MARKARTH</v>
      </c>
      <c r="U486" s="3" t="str">
        <f>IF(T486&lt;&gt;"",VLOOKUP(T486,'LibSets constants'!$B$4:$C$1003,2,FALSE),"")</f>
        <v>Markarth</v>
      </c>
      <c r="V486" s="33" t="s">
        <v>1556</v>
      </c>
      <c r="Y486" s="65"/>
      <c r="Z486" s="3">
        <f>IF(AND(G486&lt;&gt;"LIBSETS_SETTYPE_BATTLEGROUND",G486&lt;&gt;"LIBSETS_SETTYPE_SPECIAL"),
IF(AND(Y486&lt;&gt;"",ISNUMBER(Y486),NOT(ISNA(Y486))),Y486,
   IF(AND(L486&lt;&gt;"",ISNUMBER(L486),L486&gt;0,NOT(ISNA(L486))),VLOOKUP(L486,'ESO dumped WayshrineInfo'!$K$3:$L$9994,2,FALSE),"")
),"")</f>
        <v>1207</v>
      </c>
      <c r="AA486" t="str">
        <f>IF(AND(Z486&lt;&gt;"",ISNUMBER(Z486),NOT(ISNA(Z486))),VLOOKUP(Z486,'ESO zone constants'!$A$3:$D$9999,4,FALSE),"")</f>
        <v>The Reach</v>
      </c>
      <c r="AB486" s="33" t="s">
        <v>1556</v>
      </c>
      <c r="AC486" s="43" t="str">
        <f>IF(AB486&lt;&gt;"",IF(AB486&lt;&gt;"LIBSETS_DROP_MECHANIC_MONSTER_NAME",VLOOKUP(AB486,'LibSets constants'!$I$4:$L$1003,3,FALSE),""),"")</f>
        <v>Arena stage chest</v>
      </c>
      <c r="AD486" s="43" t="str">
        <f>IF(AB486&lt;&gt;"",IF(AB486&lt;&gt;"LIBSETS_DROP_MECHANIC_MONSTER_NAME",VLOOKUP(AB486,'LibSets constants'!$I$4:$L$1003,4,FALSE),""),"")</f>
        <v>Arena-Phasen Schatztruhe</v>
      </c>
      <c r="AE486" s="43"/>
      <c r="AF486" s="3">
        <f>IF(AND(G486&lt;&gt;"LIBSETS_SETTYPE_BATTLEGROUND",G486&lt;&gt;"LIBSETS_SETTYPE_SPECIAL"),
IF(AND(AE486&lt;&gt;"",ISNUMBER(AE486),NOT(ISNA(AE486))),AE486,
   IF(AND(M486&lt;&gt;"",ISNUMBER(M486),M486&gt;0,NOT(ISNA(M486))),VLOOKUP(M486,'ESO dumped WayshrineInfo'!$K$3:$L$9994,2,FALSE),"")
),"")</f>
        <v>1207</v>
      </c>
      <c r="AG486" t="str">
        <f>IF(AND(AF486&lt;&gt;"",ISNUMBER(AF486),NOT(ISNA(AF486))),VLOOKUP(AF486,'ESO zone constants'!$A$3:$D$9999,4,FALSE),"")</f>
        <v>The Reach</v>
      </c>
      <c r="AH486" s="44"/>
      <c r="AI486" s="43"/>
      <c r="AJ486" s="43"/>
      <c r="AK486" s="3" t="str">
        <f>IF(AND(G486&lt;&gt;"LIBSETS_SETTYPE_BATTLEGROUND",G486&lt;&gt;"LIBSETS_SETTYPE_SPECIAL"),IF(AL486&lt;&gt;"",VLOOKUP(AL486,'ESO zone constants'!$D$3:$H$4953,5,FALSE),""),"")</f>
        <v/>
      </c>
      <c r="AM486" s="44"/>
      <c r="AN486" s="43"/>
      <c r="AO486" s="43"/>
      <c r="AP486" s="3" t="str">
        <f>IF(AND(G486&lt;&gt;"LIBSETS_SETTYPE_BATTLEGROUND",G486&lt;&gt;"LIBSETS_SETTYPE_SPECIAL"),IF(AQ486&lt;&gt;"",VLOOKUP(AQ486,'ESO zone constants'!$D$3:$H$4953,5,FALSE),""),"")</f>
        <v/>
      </c>
      <c r="AR486" s="44"/>
      <c r="AS486" s="43"/>
      <c r="AT486" s="43"/>
      <c r="AU486" s="3" t="str">
        <f>IF(AND(G486&lt;&gt;"LIBSETS_SETTYPE_BATTLEGROUND",G486&lt;&gt;"LIBSETS_SETTYPE_SPECIAL"),IF(AV486&lt;&gt;"",VLOOKUP(AV486,'ESO zone constants'!$D$3:$H$4953,5,FALSE),""),"")</f>
        <v/>
      </c>
      <c r="AW486" s="44"/>
      <c r="AX486" s="43"/>
      <c r="AY486" s="43"/>
      <c r="AZ486" s="83" t="s">
        <v>2667</v>
      </c>
      <c r="BA486" s="83"/>
      <c r="BB486" s="83"/>
      <c r="BC486" s="21" t="str">
        <f>IF(A486="???","--","")&amp;IF(F486&lt;&gt;"Not in the game (anymore)",IF(A486&lt;&gt;"",CONCATENATE("[",A486,"] = {wayshrines={")&amp;IF(K486&lt;&gt;"",CONCATENATE(K486,","),"")&amp;IF(L486&lt;&gt;"",CONCATENATE(L486,","),"")&amp;IF(M486&lt;&gt;"",CONCATENATE(M486,","),"")&amp;CONCATENATE("}")&amp;IF(VALUE(N486)&gt;0,CONCATENATE(", traitsNeeded=",N486),"")&amp;CONCATENATE(", dlcId=",IF(T486&lt;&gt;"",T486,"DLC_BASE_GAME")),""),"")</f>
        <v>[560] = {wayshrines={457,457,457,}, dlcId=DLC_MARKARTH</v>
      </c>
      <c r="BD486" s="21" t="str">
        <f>IF(F486&lt;&gt;"Not in the game (anymore)",IF(A486&lt;&gt;"",IF(Q486&lt;&gt;"",CONCATENATE(", zoneIds={",Q486),"")&amp;IF(Z486&lt;&gt;"",CONCATENATE(",",Z486),"")&amp;IF(AF486&lt;&gt;"",CONCATENATE(",",AF486),"")&amp;IF(AK486&lt;&gt;"",CONCATENATE(",",AK486),"")&amp;IF(AP486&lt;&gt;"",CONCATENATE(",",AP486),"")&amp;IF(AU486&lt;&gt;"",CONCATENATE(",",AU486),"")&amp;IF(Q486&lt;&gt;"",CONCATENATE("}",""),"")&amp;IF(OR(I486="true",I486="false",I486&lt;&gt;""), CONCATENATE(", veteran=", I486), ""),""),"")</f>
        <v>, zoneIds={1227,1207,1207}, veteran=false</v>
      </c>
      <c r="BE486" s="21" t="str">
        <f>IF(A486&lt;&gt;"",IF(F486&lt;&gt;"Not in the game (anymore)",IF(A486&lt;&gt;"",", setType="&amp;G486,"")&amp;IF(J486="true",", multiTrialSet=true",""),"")
&amp; IF(AND(H486&lt;&gt;"",ISNUMBER(H486)),", undauntedChestId=" &amp; H486,""),"")</f>
        <v>, setType=LIBSETS_SETTYPE_ARENA</v>
      </c>
      <c r="BF486" s="21" t="str">
        <f>IF(A486&lt;&gt;"",IF(F486&lt;&gt;"Not in the game (anymore)",IF(AZ486&lt;&gt;"",", isProcSetAllowedInPvP="&amp; AZ486,"")
&amp; IF(F486&lt;&gt;"Not in the game (anymore)",
  IF(V486&lt;&gt;"",", dropMechanic={"&amp;V486&amp;IF(AB486&lt;&gt;"",","&amp;AB486,"")&amp;IF(AH486&lt;&gt;"",","&amp;AH486,"")&amp;IF(AM486&lt;&gt;"",","&amp;AM486,"")&amp;IF(AR486&lt;&gt;"",","&amp;AR486,"")&amp;IF(AW486&lt;&gt;"",","&amp;AW486,"")&amp;"}"
     &amp;IF(OR(W486&lt;&gt;"",AC486&lt;&gt;"",AI486&lt;&gt;"",AN486&lt;&gt;"",AS486&lt;&gt;"",AX486&lt;&gt;"",X486&lt;&gt;"",AD486&lt;&gt;"",AJ486&lt;&gt;"",AO486&lt;&gt;"",AT486&lt;&gt;"",AY486&lt;&gt;""),", dropMechanicDropLocationNames={"
        &amp; IF(OR(W486&lt;&gt;"",AC486&lt;&gt;"",AI486&lt;&gt;"",AN486&lt;&gt;"",AS486&lt;&gt;"",AX486&lt;&gt;""),"['en']={"&amp;IF(W486&lt;&gt;"","'"&amp;W486&amp;"',","'',")&amp;IF(AC486&lt;&gt;"","'"&amp;AC486&amp;"',","'',")&amp;IF(AI486&lt;&gt;"","'"&amp;AI486&amp;"',","'',")&amp;IF(AN486&lt;&gt;"","'"&amp;AN486&amp;"',","'',")&amp;IF(AS486&lt;&gt;"","'"&amp;AS486&amp;"',","'',")&amp;IF(AX486&lt;&gt;"","'"&amp;AX486&amp;"',","'',")&amp;"},","")
        &amp; IF(OR(X486&lt;&gt;"",AD486&lt;&gt;"",AJ486&lt;&gt;"",AO486&lt;&gt;"",AT486&lt;&gt;"",AY486&lt;&gt;""),"['de']={"&amp;IF(X486&lt;&gt;"","'"&amp;X486&amp;"',","'',")&amp;IF(AD486&lt;&gt;"","'"&amp;AD486&amp;"',","'',")&amp;IF(AJ486&lt;&gt;"","'"&amp;AJ486&amp;"',","'',")&amp;IF(AO486&lt;&gt;"","'"&amp;AO486&amp;"',","'',")&amp;IF(AT486&lt;&gt;"","'"&amp;AT486&amp;"',","'',")&amp;IF(AY486&lt;&gt;"","'"&amp;AY486&amp;"',","'',")&amp;"},","")
     &amp; "}",""),"")),""),"")</f>
        <v>, dropMechanic={LIBSETS_DROP_MECHANIC_ARENA_STAGE_CHEST,LIBSETS_DROP_MECHANIC_ARENA_STAGE_CHEST}, dropMechanicDropLocationNames={['en']={'','Arena stage chest','','','','',},['de']={'','Arena-Phasen Schatztruhe','','','','',},}</v>
      </c>
      <c r="BG486" s="21" t="str">
        <f>IF(A486&lt;&gt;"",IF(F486&lt;&gt;"Not in the game (anymore)",
IF(OR(BA486&lt;&gt;"",BB486&lt;&gt;""),", addTooltip={" &amp; IF(BA486&lt;&gt;"","['en']='"&amp; BA486 &amp; "',","")  &amp; IF(AND(BA486&lt;&gt;"",BA486&lt;&gt;BB486), IF(BB486&lt;&gt;"","['de']='"&amp; BB486 &amp; "',",""),"") &amp; "},","")
&amp; "},"
&amp; IF(C486&lt;&gt;"",CONCATENATE(" --",C486," / ",B486,"   [",IF(R486&lt;&gt;"",R486,""),IF(AA486&lt;&gt;"",", "&amp;AA486,""),IF(AG486&lt;&gt;"",", "&amp;AG486,""),IF(AL486&lt;&gt;"",", "&amp;AL486,""),IF(AQ486&lt;&gt;"",", "&amp;AQ486,""),IF(AV486&lt;&gt;"",", "&amp;AV486,""),"]")),""),"")</f>
        <v>}, --Point-Blank Snipe / Volltreffer   [Vateshran Hollows, The Reach, The Reach]</v>
      </c>
    </row>
    <row r="487" spans="1:59" x14ac:dyDescent="0.25">
      <c r="A487" s="5">
        <v>561</v>
      </c>
      <c r="B487" t="s">
        <v>2254</v>
      </c>
      <c r="C487" t="s">
        <v>2273</v>
      </c>
      <c r="D487" s="3">
        <f>A487</f>
        <v>561</v>
      </c>
      <c r="E487" s="42"/>
      <c r="G487" s="8" t="s">
        <v>1472</v>
      </c>
      <c r="I487" t="s">
        <v>91</v>
      </c>
      <c r="J487" t="s">
        <v>91</v>
      </c>
      <c r="K487">
        <v>457</v>
      </c>
      <c r="L487">
        <v>457</v>
      </c>
      <c r="M487">
        <v>457</v>
      </c>
      <c r="O487" s="65" t="s">
        <v>2221</v>
      </c>
      <c r="Q487" s="3">
        <f>IF(AND(G487&lt;&gt;"LIBSETS_SETTYPE_BATTLEGROUND",G487&lt;&gt;"LIBSETS_SETTYPE_SPECIAL"), IF(R487&lt;&gt;"",VLOOKUP(R487,'ESO zone constants'!$D$3:$H$10001,5,FALSE),""),"")</f>
        <v>1227</v>
      </c>
      <c r="R487" t="str">
        <f>IF(AND(O487&lt;&gt;"",NOT(ISERROR(O487))),O487,
IF(AND(P487&lt;&gt;"",ISNUMBER(P487),P487&gt;0,NOT(ISNA(P487))),VLOOKUP(P487,'ESO zone constants'!$A$3:$D$9999,4,FALSE),
IF(AND(K487&lt;&gt;"",K487&gt;0,NOT(ISERROR(K487))),VLOOKUP(K487,'ESO dumped WayshrineInfo'!$K$3:$N$9994,4,FALSE),"")))</f>
        <v>Vateshran Hollows</v>
      </c>
      <c r="T487" s="19" t="str">
        <f>IF(AND(S487&lt;&gt;"",NOT(ISERROR(S487))),S487,IF(Q487&lt;&gt;"",IF(NOT(ISERROR(VLOOKUP(Q487,'ESO Dungeon constants'!$D$3:$H$9999,5,FALSE))),VLOOKUP(Q487,'ESO Dungeon constants'!$D$3:$I$9999,6,FALSE),VLOOKUP(Q487,'ESO zone constants'!$H$3:$K$9987,4,FALSE)),""))</f>
        <v>DLC_MARKARTH</v>
      </c>
      <c r="U487" s="3" t="str">
        <f>IF(T487&lt;&gt;"",VLOOKUP(T487,'LibSets constants'!$B$4:$C$1003,2,FALSE),"")</f>
        <v>Markarth</v>
      </c>
      <c r="V487" s="33" t="s">
        <v>1556</v>
      </c>
      <c r="Y487" s="65"/>
      <c r="Z487" s="3">
        <f>IF(AND(G487&lt;&gt;"LIBSETS_SETTYPE_BATTLEGROUND",G487&lt;&gt;"LIBSETS_SETTYPE_SPECIAL"),
IF(AND(Y487&lt;&gt;"",ISNUMBER(Y487),NOT(ISNA(Y487))),Y487,
   IF(AND(L487&lt;&gt;"",ISNUMBER(L487),L487&gt;0,NOT(ISNA(L487))),VLOOKUP(L487,'ESO dumped WayshrineInfo'!$K$3:$L$9994,2,FALSE),"")
),"")</f>
        <v>1207</v>
      </c>
      <c r="AA487" t="str">
        <f>IF(AND(Z487&lt;&gt;"",ISNUMBER(Z487),NOT(ISNA(Z487))),VLOOKUP(Z487,'ESO zone constants'!$A$3:$D$9999,4,FALSE),"")</f>
        <v>The Reach</v>
      </c>
      <c r="AB487" s="33" t="s">
        <v>1556</v>
      </c>
      <c r="AC487" s="43" t="str">
        <f>IF(AB487&lt;&gt;"",IF(AB487&lt;&gt;"LIBSETS_DROP_MECHANIC_MONSTER_NAME",VLOOKUP(AB487,'LibSets constants'!$I$4:$L$1003,3,FALSE),""),"")</f>
        <v>Arena stage chest</v>
      </c>
      <c r="AD487" s="43" t="str">
        <f>IF(AB487&lt;&gt;"",IF(AB487&lt;&gt;"LIBSETS_DROP_MECHANIC_MONSTER_NAME",VLOOKUP(AB487,'LibSets constants'!$I$4:$L$1003,4,FALSE),""),"")</f>
        <v>Arena-Phasen Schatztruhe</v>
      </c>
      <c r="AE487" s="43"/>
      <c r="AF487" s="3">
        <f>IF(AND(G487&lt;&gt;"LIBSETS_SETTYPE_BATTLEGROUND",G487&lt;&gt;"LIBSETS_SETTYPE_SPECIAL"),
IF(AND(AE487&lt;&gt;"",ISNUMBER(AE487),NOT(ISNA(AE487))),AE487,
   IF(AND(M487&lt;&gt;"",ISNUMBER(M487),M487&gt;0,NOT(ISNA(M487))),VLOOKUP(M487,'ESO dumped WayshrineInfo'!$K$3:$L$9994,2,FALSE),"")
),"")</f>
        <v>1207</v>
      </c>
      <c r="AG487" t="str">
        <f>IF(AND(AF487&lt;&gt;"",ISNUMBER(AF487),NOT(ISNA(AF487))),VLOOKUP(AF487,'ESO zone constants'!$A$3:$D$9999,4,FALSE),"")</f>
        <v>The Reach</v>
      </c>
      <c r="AH487" s="44"/>
      <c r="AI487" s="43"/>
      <c r="AJ487" s="43"/>
      <c r="AK487" s="3" t="str">
        <f>IF(AND(G487&lt;&gt;"LIBSETS_SETTYPE_BATTLEGROUND",G487&lt;&gt;"LIBSETS_SETTYPE_SPECIAL"),IF(AL487&lt;&gt;"",VLOOKUP(AL487,'ESO zone constants'!$D$3:$H$4953,5,FALSE),""),"")</f>
        <v/>
      </c>
      <c r="AM487" s="44"/>
      <c r="AN487" s="43"/>
      <c r="AO487" s="43"/>
      <c r="AP487" s="3" t="str">
        <f>IF(AND(G487&lt;&gt;"LIBSETS_SETTYPE_BATTLEGROUND",G487&lt;&gt;"LIBSETS_SETTYPE_SPECIAL"),IF(AQ487&lt;&gt;"",VLOOKUP(AQ487,'ESO zone constants'!$D$3:$H$4953,5,FALSE),""),"")</f>
        <v/>
      </c>
      <c r="AR487" s="44"/>
      <c r="AS487" s="43"/>
      <c r="AT487" s="43"/>
      <c r="AU487" s="3" t="str">
        <f>IF(AND(G487&lt;&gt;"LIBSETS_SETTYPE_BATTLEGROUND",G487&lt;&gt;"LIBSETS_SETTYPE_SPECIAL"),IF(AV487&lt;&gt;"",VLOOKUP(AV487,'ESO zone constants'!$D$3:$H$4953,5,FALSE),""),"")</f>
        <v/>
      </c>
      <c r="AW487" s="44"/>
      <c r="AX487" s="43"/>
      <c r="AY487" s="43"/>
      <c r="AZ487" s="83" t="s">
        <v>2667</v>
      </c>
      <c r="BA487" s="83"/>
      <c r="BB487" s="83"/>
      <c r="BC487" s="21" t="str">
        <f>IF(A487="???","--","")&amp;IF(F487&lt;&gt;"Not in the game (anymore)",IF(A487&lt;&gt;"",CONCATENATE("[",A487,"] = {wayshrines={")&amp;IF(K487&lt;&gt;"",CONCATENATE(K487,","),"")&amp;IF(L487&lt;&gt;"",CONCATENATE(L487,","),"")&amp;IF(M487&lt;&gt;"",CONCATENATE(M487,","),"")&amp;CONCATENATE("}")&amp;IF(VALUE(N487)&gt;0,CONCATENATE(", traitsNeeded=",N487),"")&amp;CONCATENATE(", dlcId=",IF(T487&lt;&gt;"",T487,"DLC_BASE_GAME")),""),"")</f>
        <v>[561] = {wayshrines={457,457,457,}, dlcId=DLC_MARKARTH</v>
      </c>
      <c r="BD487" s="21" t="str">
        <f>IF(F487&lt;&gt;"Not in the game (anymore)",IF(A487&lt;&gt;"",IF(Q487&lt;&gt;"",CONCATENATE(", zoneIds={",Q487),"")&amp;IF(Z487&lt;&gt;"",CONCATENATE(",",Z487),"")&amp;IF(AF487&lt;&gt;"",CONCATENATE(",",AF487),"")&amp;IF(AK487&lt;&gt;"",CONCATENATE(",",AK487),"")&amp;IF(AP487&lt;&gt;"",CONCATENATE(",",AP487),"")&amp;IF(AU487&lt;&gt;"",CONCATENATE(",",AU487),"")&amp;IF(Q487&lt;&gt;"",CONCATENATE("}",""),"")&amp;IF(OR(I487="true",I487="false",I487&lt;&gt;""), CONCATENATE(", veteran=", I487), ""),""),"")</f>
        <v>, zoneIds={1227,1207,1207}, veteran=false</v>
      </c>
      <c r="BE487" s="21" t="str">
        <f>IF(A487&lt;&gt;"",IF(F487&lt;&gt;"Not in the game (anymore)",IF(A487&lt;&gt;"",", setType="&amp;G487,"")&amp;IF(J487="true",", multiTrialSet=true",""),"")
&amp; IF(AND(H487&lt;&gt;"",ISNUMBER(H487)),", undauntedChestId=" &amp; H487,""),"")</f>
        <v>, setType=LIBSETS_SETTYPE_ARENA</v>
      </c>
      <c r="BF487" s="21" t="str">
        <f>IF(A487&lt;&gt;"",IF(F487&lt;&gt;"Not in the game (anymore)",IF(AZ487&lt;&gt;"",", isProcSetAllowedInPvP="&amp; AZ487,"")
&amp; IF(F487&lt;&gt;"Not in the game (anymore)",
  IF(V487&lt;&gt;"",", dropMechanic={"&amp;V487&amp;IF(AB487&lt;&gt;"",","&amp;AB487,"")&amp;IF(AH487&lt;&gt;"",","&amp;AH487,"")&amp;IF(AM487&lt;&gt;"",","&amp;AM487,"")&amp;IF(AR487&lt;&gt;"",","&amp;AR487,"")&amp;IF(AW487&lt;&gt;"",","&amp;AW487,"")&amp;"}"
     &amp;IF(OR(W487&lt;&gt;"",AC487&lt;&gt;"",AI487&lt;&gt;"",AN487&lt;&gt;"",AS487&lt;&gt;"",AX487&lt;&gt;"",X487&lt;&gt;"",AD487&lt;&gt;"",AJ487&lt;&gt;"",AO487&lt;&gt;"",AT487&lt;&gt;"",AY487&lt;&gt;""),", dropMechanicDropLocationNames={"
        &amp; IF(OR(W487&lt;&gt;"",AC487&lt;&gt;"",AI487&lt;&gt;"",AN487&lt;&gt;"",AS487&lt;&gt;"",AX487&lt;&gt;""),"['en']={"&amp;IF(W487&lt;&gt;"","'"&amp;W487&amp;"',","'',")&amp;IF(AC487&lt;&gt;"","'"&amp;AC487&amp;"',","'',")&amp;IF(AI487&lt;&gt;"","'"&amp;AI487&amp;"',","'',")&amp;IF(AN487&lt;&gt;"","'"&amp;AN487&amp;"',","'',")&amp;IF(AS487&lt;&gt;"","'"&amp;AS487&amp;"',","'',")&amp;IF(AX487&lt;&gt;"","'"&amp;AX487&amp;"',","'',")&amp;"},","")
        &amp; IF(OR(X487&lt;&gt;"",AD487&lt;&gt;"",AJ487&lt;&gt;"",AO487&lt;&gt;"",AT487&lt;&gt;"",AY487&lt;&gt;""),"['de']={"&amp;IF(X487&lt;&gt;"","'"&amp;X487&amp;"',","'',")&amp;IF(AD487&lt;&gt;"","'"&amp;AD487&amp;"',","'',")&amp;IF(AJ487&lt;&gt;"","'"&amp;AJ487&amp;"',","'',")&amp;IF(AO487&lt;&gt;"","'"&amp;AO487&amp;"',","'',")&amp;IF(AT487&lt;&gt;"","'"&amp;AT487&amp;"',","'',")&amp;IF(AY487&lt;&gt;"","'"&amp;AY487&amp;"',","'',")&amp;"},","")
     &amp; "}",""),"")),""),"")</f>
        <v>, dropMechanic={LIBSETS_DROP_MECHANIC_ARENA_STAGE_CHEST,LIBSETS_DROP_MECHANIC_ARENA_STAGE_CHEST}, dropMechanicDropLocationNames={['en']={'','Arena stage chest','','','','',},['de']={'','Arena-Phasen Schatztruhe','','','','',},}</v>
      </c>
      <c r="BG487" s="21" t="str">
        <f>IF(A487&lt;&gt;"",IF(F487&lt;&gt;"Not in the game (anymore)",
IF(OR(BA487&lt;&gt;"",BB487&lt;&gt;""),", addTooltip={" &amp; IF(BA487&lt;&gt;"","['en']='"&amp; BA487 &amp; "',","")  &amp; IF(AND(BA487&lt;&gt;"",BA487&lt;&gt;BB487), IF(BB487&lt;&gt;"","['de']='"&amp; BB487 &amp; "',",""),"") &amp; "},","")
&amp; "},"
&amp; IF(C487&lt;&gt;"",CONCATENATE(" --",C487," / ",B487,"   [",IF(R487&lt;&gt;"",R487,""),IF(AA487&lt;&gt;"",", "&amp;AA487,""),IF(AG487&lt;&gt;"",", "&amp;AG487,""),IF(AL487&lt;&gt;"",", "&amp;AL487,""),IF(AQ487&lt;&gt;"",", "&amp;AQ487,""),IF(AV487&lt;&gt;"",", "&amp;AV487,""),"]")),""),"")</f>
        <v>}, --Wrath of Elements / Zorn der Elemente   [Vateshran Hollows, The Reach, The Reach]</v>
      </c>
    </row>
    <row r="488" spans="1:59" x14ac:dyDescent="0.25">
      <c r="A488" s="5">
        <v>562</v>
      </c>
      <c r="B488" t="s">
        <v>2255</v>
      </c>
      <c r="C488" t="s">
        <v>2274</v>
      </c>
      <c r="D488" s="3">
        <f>A488</f>
        <v>562</v>
      </c>
      <c r="E488" s="42"/>
      <c r="G488" s="8" t="s">
        <v>1472</v>
      </c>
      <c r="I488" t="s">
        <v>91</v>
      </c>
      <c r="J488" t="s">
        <v>91</v>
      </c>
      <c r="K488">
        <v>457</v>
      </c>
      <c r="L488">
        <v>457</v>
      </c>
      <c r="M488">
        <v>457</v>
      </c>
      <c r="O488" s="65" t="s">
        <v>2221</v>
      </c>
      <c r="Q488" s="3">
        <f>IF(AND(G488&lt;&gt;"LIBSETS_SETTYPE_BATTLEGROUND",G488&lt;&gt;"LIBSETS_SETTYPE_SPECIAL"), IF(R488&lt;&gt;"",VLOOKUP(R488,'ESO zone constants'!$D$3:$H$10001,5,FALSE),""),"")</f>
        <v>1227</v>
      </c>
      <c r="R488" t="str">
        <f>IF(AND(O488&lt;&gt;"",NOT(ISERROR(O488))),O488,
IF(AND(P488&lt;&gt;"",ISNUMBER(P488),P488&gt;0,NOT(ISNA(P488))),VLOOKUP(P488,'ESO zone constants'!$A$3:$D$9999,4,FALSE),
IF(AND(K488&lt;&gt;"",K488&gt;0,NOT(ISERROR(K488))),VLOOKUP(K488,'ESO dumped WayshrineInfo'!$K$3:$N$9994,4,FALSE),"")))</f>
        <v>Vateshran Hollows</v>
      </c>
      <c r="T488" s="19" t="str">
        <f>IF(AND(S488&lt;&gt;"",NOT(ISERROR(S488))),S488,IF(Q488&lt;&gt;"",IF(NOT(ISERROR(VLOOKUP(Q488,'ESO Dungeon constants'!$D$3:$H$9999,5,FALSE))),VLOOKUP(Q488,'ESO Dungeon constants'!$D$3:$I$9999,6,FALSE),VLOOKUP(Q488,'ESO zone constants'!$H$3:$K$9987,4,FALSE)),""))</f>
        <v>DLC_MARKARTH</v>
      </c>
      <c r="U488" s="3" t="str">
        <f>IF(T488&lt;&gt;"",VLOOKUP(T488,'LibSets constants'!$B$4:$C$1003,2,FALSE),"")</f>
        <v>Markarth</v>
      </c>
      <c r="V488" s="33" t="s">
        <v>1556</v>
      </c>
      <c r="Y488" s="65"/>
      <c r="Z488" s="3">
        <f>IF(AND(G488&lt;&gt;"LIBSETS_SETTYPE_BATTLEGROUND",G488&lt;&gt;"LIBSETS_SETTYPE_SPECIAL"),
IF(AND(Y488&lt;&gt;"",ISNUMBER(Y488),NOT(ISNA(Y488))),Y488,
   IF(AND(L488&lt;&gt;"",ISNUMBER(L488),L488&gt;0,NOT(ISNA(L488))),VLOOKUP(L488,'ESO dumped WayshrineInfo'!$K$3:$L$9994,2,FALSE),"")
),"")</f>
        <v>1207</v>
      </c>
      <c r="AA488" t="str">
        <f>IF(AND(Z488&lt;&gt;"",ISNUMBER(Z488),NOT(ISNA(Z488))),VLOOKUP(Z488,'ESO zone constants'!$A$3:$D$9999,4,FALSE),"")</f>
        <v>The Reach</v>
      </c>
      <c r="AB488" s="33" t="s">
        <v>1556</v>
      </c>
      <c r="AC488" s="43" t="str">
        <f>IF(AB488&lt;&gt;"",IF(AB488&lt;&gt;"LIBSETS_DROP_MECHANIC_MONSTER_NAME",VLOOKUP(AB488,'LibSets constants'!$I$4:$L$1003,3,FALSE),""),"")</f>
        <v>Arena stage chest</v>
      </c>
      <c r="AD488" s="43" t="str">
        <f>IF(AB488&lt;&gt;"",IF(AB488&lt;&gt;"LIBSETS_DROP_MECHANIC_MONSTER_NAME",VLOOKUP(AB488,'LibSets constants'!$I$4:$L$1003,4,FALSE),""),"")</f>
        <v>Arena-Phasen Schatztruhe</v>
      </c>
      <c r="AE488" s="43"/>
      <c r="AF488" s="3">
        <f>IF(AND(G488&lt;&gt;"LIBSETS_SETTYPE_BATTLEGROUND",G488&lt;&gt;"LIBSETS_SETTYPE_SPECIAL"),
IF(AND(AE488&lt;&gt;"",ISNUMBER(AE488),NOT(ISNA(AE488))),AE488,
   IF(AND(M488&lt;&gt;"",ISNUMBER(M488),M488&gt;0,NOT(ISNA(M488))),VLOOKUP(M488,'ESO dumped WayshrineInfo'!$K$3:$L$9994,2,FALSE),"")
),"")</f>
        <v>1207</v>
      </c>
      <c r="AG488" t="str">
        <f>IF(AND(AF488&lt;&gt;"",ISNUMBER(AF488),NOT(ISNA(AF488))),VLOOKUP(AF488,'ESO zone constants'!$A$3:$D$9999,4,FALSE),"")</f>
        <v>The Reach</v>
      </c>
      <c r="AH488" s="44"/>
      <c r="AI488" s="43"/>
      <c r="AJ488" s="43"/>
      <c r="AK488" s="3" t="str">
        <f>IF(AND(G488&lt;&gt;"LIBSETS_SETTYPE_BATTLEGROUND",G488&lt;&gt;"LIBSETS_SETTYPE_SPECIAL"),IF(AL488&lt;&gt;"",VLOOKUP(AL488,'ESO zone constants'!$D$3:$H$4953,5,FALSE),""),"")</f>
        <v/>
      </c>
      <c r="AM488" s="44"/>
      <c r="AN488" s="43"/>
      <c r="AO488" s="43"/>
      <c r="AP488" s="3" t="str">
        <f>IF(AND(G488&lt;&gt;"LIBSETS_SETTYPE_BATTLEGROUND",G488&lt;&gt;"LIBSETS_SETTYPE_SPECIAL"),IF(AQ488&lt;&gt;"",VLOOKUP(AQ488,'ESO zone constants'!$D$3:$H$4953,5,FALSE),""),"")</f>
        <v/>
      </c>
      <c r="AR488" s="44"/>
      <c r="AS488" s="43"/>
      <c r="AT488" s="43"/>
      <c r="AU488" s="3" t="str">
        <f>IF(AND(G488&lt;&gt;"LIBSETS_SETTYPE_BATTLEGROUND",G488&lt;&gt;"LIBSETS_SETTYPE_SPECIAL"),IF(AV488&lt;&gt;"",VLOOKUP(AV488,'ESO zone constants'!$D$3:$H$4953,5,FALSE),""),"")</f>
        <v/>
      </c>
      <c r="AW488" s="44"/>
      <c r="AX488" s="43"/>
      <c r="AY488" s="43"/>
      <c r="AZ488" s="83" t="s">
        <v>2667</v>
      </c>
      <c r="BA488" s="83"/>
      <c r="BB488" s="83"/>
      <c r="BC488" s="21" t="str">
        <f>IF(A488="???","--","")&amp;IF(F488&lt;&gt;"Not in the game (anymore)",IF(A488&lt;&gt;"",CONCATENATE("[",A488,"] = {wayshrines={")&amp;IF(K488&lt;&gt;"",CONCATENATE(K488,","),"")&amp;IF(L488&lt;&gt;"",CONCATENATE(L488,","),"")&amp;IF(M488&lt;&gt;"",CONCATENATE(M488,","),"")&amp;CONCATENATE("}")&amp;IF(VALUE(N488)&gt;0,CONCATENATE(", traitsNeeded=",N488),"")&amp;CONCATENATE(", dlcId=",IF(T488&lt;&gt;"",T488,"DLC_BASE_GAME")),""),"")</f>
        <v>[562] = {wayshrines={457,457,457,}, dlcId=DLC_MARKARTH</v>
      </c>
      <c r="BD488" s="21" t="str">
        <f>IF(F488&lt;&gt;"Not in the game (anymore)",IF(A488&lt;&gt;"",IF(Q488&lt;&gt;"",CONCATENATE(", zoneIds={",Q488),"")&amp;IF(Z488&lt;&gt;"",CONCATENATE(",",Z488),"")&amp;IF(AF488&lt;&gt;"",CONCATENATE(",",AF488),"")&amp;IF(AK488&lt;&gt;"",CONCATENATE(",",AK488),"")&amp;IF(AP488&lt;&gt;"",CONCATENATE(",",AP488),"")&amp;IF(AU488&lt;&gt;"",CONCATENATE(",",AU488),"")&amp;IF(Q488&lt;&gt;"",CONCATENATE("}",""),"")&amp;IF(OR(I488="true",I488="false",I488&lt;&gt;""), CONCATENATE(", veteran=", I488), ""),""),"")</f>
        <v>, zoneIds={1227,1207,1207}, veteran=false</v>
      </c>
      <c r="BE488" s="21" t="str">
        <f>IF(A488&lt;&gt;"",IF(F488&lt;&gt;"Not in the game (anymore)",IF(A488&lt;&gt;"",", setType="&amp;G488,"")&amp;IF(J488="true",", multiTrialSet=true",""),"")
&amp; IF(AND(H488&lt;&gt;"",ISNUMBER(H488)),", undauntedChestId=" &amp; H488,""),"")</f>
        <v>, setType=LIBSETS_SETTYPE_ARENA</v>
      </c>
      <c r="BF488" s="21" t="str">
        <f>IF(A488&lt;&gt;"",IF(F488&lt;&gt;"Not in the game (anymore)",IF(AZ488&lt;&gt;"",", isProcSetAllowedInPvP="&amp; AZ488,"")
&amp; IF(F488&lt;&gt;"Not in the game (anymore)",
  IF(V488&lt;&gt;"",", dropMechanic={"&amp;V488&amp;IF(AB488&lt;&gt;"",","&amp;AB488,"")&amp;IF(AH488&lt;&gt;"",","&amp;AH488,"")&amp;IF(AM488&lt;&gt;"",","&amp;AM488,"")&amp;IF(AR488&lt;&gt;"",","&amp;AR488,"")&amp;IF(AW488&lt;&gt;"",","&amp;AW488,"")&amp;"}"
     &amp;IF(OR(W488&lt;&gt;"",AC488&lt;&gt;"",AI488&lt;&gt;"",AN488&lt;&gt;"",AS488&lt;&gt;"",AX488&lt;&gt;"",X488&lt;&gt;"",AD488&lt;&gt;"",AJ488&lt;&gt;"",AO488&lt;&gt;"",AT488&lt;&gt;"",AY488&lt;&gt;""),", dropMechanicDropLocationNames={"
        &amp; IF(OR(W488&lt;&gt;"",AC488&lt;&gt;"",AI488&lt;&gt;"",AN488&lt;&gt;"",AS488&lt;&gt;"",AX488&lt;&gt;""),"['en']={"&amp;IF(W488&lt;&gt;"","'"&amp;W488&amp;"',","'',")&amp;IF(AC488&lt;&gt;"","'"&amp;AC488&amp;"',","'',")&amp;IF(AI488&lt;&gt;"","'"&amp;AI488&amp;"',","'',")&amp;IF(AN488&lt;&gt;"","'"&amp;AN488&amp;"',","'',")&amp;IF(AS488&lt;&gt;"","'"&amp;AS488&amp;"',","'',")&amp;IF(AX488&lt;&gt;"","'"&amp;AX488&amp;"',","'',")&amp;"},","")
        &amp; IF(OR(X488&lt;&gt;"",AD488&lt;&gt;"",AJ488&lt;&gt;"",AO488&lt;&gt;"",AT488&lt;&gt;"",AY488&lt;&gt;""),"['de']={"&amp;IF(X488&lt;&gt;"","'"&amp;X488&amp;"',","'',")&amp;IF(AD488&lt;&gt;"","'"&amp;AD488&amp;"',","'',")&amp;IF(AJ488&lt;&gt;"","'"&amp;AJ488&amp;"',","'',")&amp;IF(AO488&lt;&gt;"","'"&amp;AO488&amp;"',","'',")&amp;IF(AT488&lt;&gt;"","'"&amp;AT488&amp;"',","'',")&amp;IF(AY488&lt;&gt;"","'"&amp;AY488&amp;"',","'',")&amp;"},","")
     &amp; "}",""),"")),""),"")</f>
        <v>, dropMechanic={LIBSETS_DROP_MECHANIC_ARENA_STAGE_CHEST,LIBSETS_DROP_MECHANIC_ARENA_STAGE_CHEST}, dropMechanicDropLocationNames={['en']={'','Arena stage chest','','','','',},['de']={'','Arena-Phasen Schatztruhe','','','','',},}</v>
      </c>
      <c r="BG488" s="21" t="str">
        <f>IF(A488&lt;&gt;"",IF(F488&lt;&gt;"Not in the game (anymore)",
IF(OR(BA488&lt;&gt;"",BB488&lt;&gt;""),", addTooltip={" &amp; IF(BA488&lt;&gt;"","['en']='"&amp; BA488 &amp; "',","")  &amp; IF(AND(BA488&lt;&gt;"",BA488&lt;&gt;BB488), IF(BB488&lt;&gt;"","['de']='"&amp; BB488 &amp; "',",""),"") &amp; "},","")
&amp; "},"
&amp; IF(C488&lt;&gt;"",CONCATENATE(" --",C488," / ",B488,"   [",IF(R488&lt;&gt;"",R488,""),IF(AA488&lt;&gt;"",", "&amp;AA488,""),IF(AG488&lt;&gt;"",", "&amp;AG488,""),IF(AL488&lt;&gt;"",", "&amp;AL488,""),IF(AQ488&lt;&gt;"",", "&amp;AQ488,""),IF(AV488&lt;&gt;"",", "&amp;AV488,""),"]")),""),"")</f>
        <v>}, --Force Overflow / Machtüberschuss   [Vateshran Hollows, The Reach, The Reach]</v>
      </c>
    </row>
    <row r="489" spans="1:59" x14ac:dyDescent="0.25">
      <c r="A489" s="5">
        <v>563</v>
      </c>
      <c r="B489" t="s">
        <v>2258</v>
      </c>
      <c r="C489" t="s">
        <v>2665</v>
      </c>
      <c r="D489" s="3">
        <f>A489</f>
        <v>563</v>
      </c>
      <c r="E489" s="42"/>
      <c r="G489" s="8" t="s">
        <v>1472</v>
      </c>
      <c r="I489" t="s">
        <v>92</v>
      </c>
      <c r="J489" t="s">
        <v>91</v>
      </c>
      <c r="K489">
        <v>457</v>
      </c>
      <c r="L489">
        <v>457</v>
      </c>
      <c r="M489">
        <v>457</v>
      </c>
      <c r="O489" s="65" t="s">
        <v>2221</v>
      </c>
      <c r="Q489" s="3">
        <f>IF(AND(G489&lt;&gt;"LIBSETS_SETTYPE_BATTLEGROUND",G489&lt;&gt;"LIBSETS_SETTYPE_SPECIAL"), IF(R489&lt;&gt;"",VLOOKUP(R489,'ESO zone constants'!$D$3:$H$10001,5,FALSE),""),"")</f>
        <v>1227</v>
      </c>
      <c r="R489" t="str">
        <f>IF(AND(O489&lt;&gt;"",NOT(ISERROR(O489))),O489,
IF(AND(P489&lt;&gt;"",ISNUMBER(P489),P489&gt;0,NOT(ISNA(P489))),VLOOKUP(P489,'ESO zone constants'!$A$3:$D$9999,4,FALSE),
IF(AND(K489&lt;&gt;"",K489&gt;0,NOT(ISERROR(K489))),VLOOKUP(K489,'ESO dumped WayshrineInfo'!$K$3:$N$9994,4,FALSE),"")))</f>
        <v>Vateshran Hollows</v>
      </c>
      <c r="T489" s="19" t="str">
        <f>IF(AND(S489&lt;&gt;"",NOT(ISERROR(S489))),S489,IF(Q489&lt;&gt;"",IF(NOT(ISERROR(VLOOKUP(Q489,'ESO Dungeon constants'!$D$3:$H$9999,5,FALSE))),VLOOKUP(Q489,'ESO Dungeon constants'!$D$3:$I$9999,6,FALSE),VLOOKUP(Q489,'ESO zone constants'!$H$3:$K$9987,4,FALSE)),""))</f>
        <v>DLC_MARKARTH</v>
      </c>
      <c r="U489" s="3" t="str">
        <f>IF(T489&lt;&gt;"",VLOOKUP(T489,'LibSets constants'!$B$4:$C$1003,2,FALSE),"")</f>
        <v>Markarth</v>
      </c>
      <c r="V489" s="33" t="s">
        <v>1556</v>
      </c>
      <c r="Y489" s="65"/>
      <c r="Z489" s="3">
        <f>IF(AND(G489&lt;&gt;"LIBSETS_SETTYPE_BATTLEGROUND",G489&lt;&gt;"LIBSETS_SETTYPE_SPECIAL"),
IF(AND(Y489&lt;&gt;"",ISNUMBER(Y489),NOT(ISNA(Y489))),Y489,
   IF(AND(L489&lt;&gt;"",ISNUMBER(L489),L489&gt;0,NOT(ISNA(L489))),VLOOKUP(L489,'ESO dumped WayshrineInfo'!$K$3:$L$9994,2,FALSE),"")
),"")</f>
        <v>1207</v>
      </c>
      <c r="AA489" t="str">
        <f>IF(AND(Z489&lt;&gt;"",ISNUMBER(Z489),NOT(ISNA(Z489))),VLOOKUP(Z489,'ESO zone constants'!$A$3:$D$9999,4,FALSE),"")</f>
        <v>The Reach</v>
      </c>
      <c r="AB489" s="33" t="s">
        <v>1556</v>
      </c>
      <c r="AC489" s="43" t="str">
        <f>IF(AB489&lt;&gt;"",IF(AB489&lt;&gt;"LIBSETS_DROP_MECHANIC_MONSTER_NAME",VLOOKUP(AB489,'LibSets constants'!$I$4:$L$1003,3,FALSE),""),"")</f>
        <v>Arena stage chest</v>
      </c>
      <c r="AD489" s="43" t="str">
        <f>IF(AB489&lt;&gt;"",IF(AB489&lt;&gt;"LIBSETS_DROP_MECHANIC_MONSTER_NAME",VLOOKUP(AB489,'LibSets constants'!$I$4:$L$1003,4,FALSE),""),"")</f>
        <v>Arena-Phasen Schatztruhe</v>
      </c>
      <c r="AE489" s="43"/>
      <c r="AF489" s="3">
        <f>IF(AND(G489&lt;&gt;"LIBSETS_SETTYPE_BATTLEGROUND",G489&lt;&gt;"LIBSETS_SETTYPE_SPECIAL"),
IF(AND(AE489&lt;&gt;"",ISNUMBER(AE489),NOT(ISNA(AE489))),AE489,
   IF(AND(M489&lt;&gt;"",ISNUMBER(M489),M489&gt;0,NOT(ISNA(M489))),VLOOKUP(M489,'ESO dumped WayshrineInfo'!$K$3:$L$9994,2,FALSE),"")
),"")</f>
        <v>1207</v>
      </c>
      <c r="AG489" t="str">
        <f>IF(AND(AF489&lt;&gt;"",ISNUMBER(AF489),NOT(ISNA(AF489))),VLOOKUP(AF489,'ESO zone constants'!$A$3:$D$9999,4,FALSE),"")</f>
        <v>The Reach</v>
      </c>
      <c r="AH489" s="44"/>
      <c r="AI489" s="43"/>
      <c r="AJ489" s="43"/>
      <c r="AK489" s="3" t="str">
        <f>IF(AND(G489&lt;&gt;"LIBSETS_SETTYPE_BATTLEGROUND",G489&lt;&gt;"LIBSETS_SETTYPE_SPECIAL"),IF(AL489&lt;&gt;"",VLOOKUP(AL489,'ESO zone constants'!$D$3:$H$4953,5,FALSE),""),"")</f>
        <v/>
      </c>
      <c r="AM489" s="44"/>
      <c r="AN489" s="43"/>
      <c r="AO489" s="43"/>
      <c r="AP489" s="3" t="str">
        <f>IF(AND(G489&lt;&gt;"LIBSETS_SETTYPE_BATTLEGROUND",G489&lt;&gt;"LIBSETS_SETTYPE_SPECIAL"),IF(AQ489&lt;&gt;"",VLOOKUP(AQ489,'ESO zone constants'!$D$3:$H$4953,5,FALSE),""),"")</f>
        <v/>
      </c>
      <c r="AR489" s="44"/>
      <c r="AS489" s="43"/>
      <c r="AT489" s="43"/>
      <c r="AU489" s="3" t="str">
        <f>IF(AND(G489&lt;&gt;"LIBSETS_SETTYPE_BATTLEGROUND",G489&lt;&gt;"LIBSETS_SETTYPE_SPECIAL"),IF(AV489&lt;&gt;"",VLOOKUP(AV489,'ESO zone constants'!$D$3:$H$4953,5,FALSE),""),"")</f>
        <v/>
      </c>
      <c r="AW489" s="44"/>
      <c r="AX489" s="43"/>
      <c r="AY489" s="43"/>
      <c r="AZ489" s="83" t="s">
        <v>2667</v>
      </c>
      <c r="BA489" s="83"/>
      <c r="BB489" s="83"/>
      <c r="BC489" s="21" t="str">
        <f>IF(A489="???","--","")&amp;IF(F489&lt;&gt;"Not in the game (anymore)",IF(A489&lt;&gt;"",CONCATENATE("[",A489,"] = {wayshrines={")&amp;IF(K489&lt;&gt;"",CONCATENATE(K489,","),"")&amp;IF(L489&lt;&gt;"",CONCATENATE(L489,","),"")&amp;IF(M489&lt;&gt;"",CONCATENATE(M489,","),"")&amp;CONCATENATE("}")&amp;IF(VALUE(N489)&gt;0,CONCATENATE(", traitsNeeded=",N489),"")&amp;CONCATENATE(", dlcId=",IF(T489&lt;&gt;"",T489,"DLC_BASE_GAME")),""),"")</f>
        <v>[563] = {wayshrines={457,457,457,}, dlcId=DLC_MARKARTH</v>
      </c>
      <c r="BD489" s="21" t="str">
        <f>IF(F489&lt;&gt;"Not in the game (anymore)",IF(A489&lt;&gt;"",IF(Q489&lt;&gt;"",CONCATENATE(", zoneIds={",Q489),"")&amp;IF(Z489&lt;&gt;"",CONCATENATE(",",Z489),"")&amp;IF(AF489&lt;&gt;"",CONCATENATE(",",AF489),"")&amp;IF(AK489&lt;&gt;"",CONCATENATE(",",AK489),"")&amp;IF(AP489&lt;&gt;"",CONCATENATE(",",AP489),"")&amp;IF(AU489&lt;&gt;"",CONCATENATE(",",AU489),"")&amp;IF(Q489&lt;&gt;"",CONCATENATE("}",""),"")&amp;IF(OR(I489="true",I489="false",I489&lt;&gt;""), CONCATENATE(", veteran=", I489), ""),""),"")</f>
        <v>, zoneIds={1227,1207,1207}, veteran=true</v>
      </c>
      <c r="BE489" s="21" t="str">
        <f>IF(A489&lt;&gt;"",IF(F489&lt;&gt;"Not in the game (anymore)",IF(A489&lt;&gt;"",", setType="&amp;G489,"")&amp;IF(J489="true",", multiTrialSet=true",""),"")
&amp; IF(AND(H489&lt;&gt;"",ISNUMBER(H489)),", undauntedChestId=" &amp; H489,""),"")</f>
        <v>, setType=LIBSETS_SETTYPE_ARENA</v>
      </c>
      <c r="BF489" s="21" t="str">
        <f>IF(A489&lt;&gt;"",IF(F489&lt;&gt;"Not in the game (anymore)",IF(AZ489&lt;&gt;"",", isProcSetAllowedInPvP="&amp; AZ489,"")
&amp; IF(F489&lt;&gt;"Not in the game (anymore)",
  IF(V489&lt;&gt;"",", dropMechanic={"&amp;V489&amp;IF(AB489&lt;&gt;"",","&amp;AB489,"")&amp;IF(AH489&lt;&gt;"",","&amp;AH489,"")&amp;IF(AM489&lt;&gt;"",","&amp;AM489,"")&amp;IF(AR489&lt;&gt;"",","&amp;AR489,"")&amp;IF(AW489&lt;&gt;"",","&amp;AW489,"")&amp;"}"
     &amp;IF(OR(W489&lt;&gt;"",AC489&lt;&gt;"",AI489&lt;&gt;"",AN489&lt;&gt;"",AS489&lt;&gt;"",AX489&lt;&gt;"",X489&lt;&gt;"",AD489&lt;&gt;"",AJ489&lt;&gt;"",AO489&lt;&gt;"",AT489&lt;&gt;"",AY489&lt;&gt;""),", dropMechanicDropLocationNames={"
        &amp; IF(OR(W489&lt;&gt;"",AC489&lt;&gt;"",AI489&lt;&gt;"",AN489&lt;&gt;"",AS489&lt;&gt;"",AX489&lt;&gt;""),"['en']={"&amp;IF(W489&lt;&gt;"","'"&amp;W489&amp;"',","'',")&amp;IF(AC489&lt;&gt;"","'"&amp;AC489&amp;"',","'',")&amp;IF(AI489&lt;&gt;"","'"&amp;AI489&amp;"',","'',")&amp;IF(AN489&lt;&gt;"","'"&amp;AN489&amp;"',","'',")&amp;IF(AS489&lt;&gt;"","'"&amp;AS489&amp;"',","'',")&amp;IF(AX489&lt;&gt;"","'"&amp;AX489&amp;"',","'',")&amp;"},","")
        &amp; IF(OR(X489&lt;&gt;"",AD489&lt;&gt;"",AJ489&lt;&gt;"",AO489&lt;&gt;"",AT489&lt;&gt;"",AY489&lt;&gt;""),"['de']={"&amp;IF(X489&lt;&gt;"","'"&amp;X489&amp;"',","'',")&amp;IF(AD489&lt;&gt;"","'"&amp;AD489&amp;"',","'',")&amp;IF(AJ489&lt;&gt;"","'"&amp;AJ489&amp;"',","'',")&amp;IF(AO489&lt;&gt;"","'"&amp;AO489&amp;"',","'',")&amp;IF(AT489&lt;&gt;"","'"&amp;AT489&amp;"',","'',")&amp;IF(AY489&lt;&gt;"","'"&amp;AY489&amp;"',","'',")&amp;"},","")
     &amp; "}",""),"")),""),"")</f>
        <v>, dropMechanic={LIBSETS_DROP_MECHANIC_ARENA_STAGE_CHEST,LIBSETS_DROP_MECHANIC_ARENA_STAGE_CHEST}, dropMechanicDropLocationNames={['en']={'','Arena stage chest','','','','',},['de']={'','Arena-Phasen Schatztruhe','','','','',},}</v>
      </c>
      <c r="BG489" s="21" t="str">
        <f>IF(A489&lt;&gt;"",IF(F489&lt;&gt;"Not in the game (anymore)",
IF(OR(BA489&lt;&gt;"",BB489&lt;&gt;""),", addTooltip={" &amp; IF(BA489&lt;&gt;"","['en']='"&amp; BA489 &amp; "',","")  &amp; IF(AND(BA489&lt;&gt;"",BA489&lt;&gt;BB489), IF(BB489&lt;&gt;"","['de']='"&amp; BB489 &amp; "',",""),"") &amp; "},","")
&amp; "},"
&amp; IF(C489&lt;&gt;"",CONCATENATE(" --",C489," / ",B489,"   [",IF(R489&lt;&gt;"",R489,""),IF(AA489&lt;&gt;"",", "&amp;AA489,""),IF(AG489&lt;&gt;"",", "&amp;AG489,""),IF(AL489&lt;&gt;"",", "&amp;AL489,""),IF(AQ489&lt;&gt;"",", "&amp;AQ489,""),IF(AV489&lt;&gt;"",", "&amp;AV489,""),"]")),""),"")</f>
        <v>}, --Perfected Executioner\'s Blade / Perfektionierte Klinge des Henkers   [Vateshran Hollows, The Reach, The Reach]</v>
      </c>
    </row>
    <row r="490" spans="1:59" x14ac:dyDescent="0.25">
      <c r="A490" s="5">
        <v>564</v>
      </c>
      <c r="B490" t="s">
        <v>2259</v>
      </c>
      <c r="C490" t="s">
        <v>2275</v>
      </c>
      <c r="D490" s="3">
        <f>A490</f>
        <v>564</v>
      </c>
      <c r="E490" s="42"/>
      <c r="G490" s="8" t="s">
        <v>1472</v>
      </c>
      <c r="I490" t="s">
        <v>92</v>
      </c>
      <c r="J490" t="s">
        <v>91</v>
      </c>
      <c r="K490">
        <v>457</v>
      </c>
      <c r="L490">
        <v>457</v>
      </c>
      <c r="M490">
        <v>457</v>
      </c>
      <c r="O490" s="65" t="s">
        <v>2221</v>
      </c>
      <c r="Q490" s="3">
        <f>IF(AND(G490&lt;&gt;"LIBSETS_SETTYPE_BATTLEGROUND",G490&lt;&gt;"LIBSETS_SETTYPE_SPECIAL"), IF(R490&lt;&gt;"",VLOOKUP(R490,'ESO zone constants'!$D$3:$H$10001,5,FALSE),""),"")</f>
        <v>1227</v>
      </c>
      <c r="R490" t="str">
        <f>IF(AND(O490&lt;&gt;"",NOT(ISERROR(O490))),O490,
IF(AND(P490&lt;&gt;"",ISNUMBER(P490),P490&gt;0,NOT(ISNA(P490))),VLOOKUP(P490,'ESO zone constants'!$A$3:$D$9999,4,FALSE),
IF(AND(K490&lt;&gt;"",K490&gt;0,NOT(ISERROR(K490))),VLOOKUP(K490,'ESO dumped WayshrineInfo'!$K$3:$N$9994,4,FALSE),"")))</f>
        <v>Vateshran Hollows</v>
      </c>
      <c r="T490" s="19" t="str">
        <f>IF(AND(S490&lt;&gt;"",NOT(ISERROR(S490))),S490,IF(Q490&lt;&gt;"",IF(NOT(ISERROR(VLOOKUP(Q490,'ESO Dungeon constants'!$D$3:$H$9999,5,FALSE))),VLOOKUP(Q490,'ESO Dungeon constants'!$D$3:$I$9999,6,FALSE),VLOOKUP(Q490,'ESO zone constants'!$H$3:$K$9987,4,FALSE)),""))</f>
        <v>DLC_MARKARTH</v>
      </c>
      <c r="U490" s="3" t="str">
        <f>IF(T490&lt;&gt;"",VLOOKUP(T490,'LibSets constants'!$B$4:$C$1003,2,FALSE),"")</f>
        <v>Markarth</v>
      </c>
      <c r="V490" s="33" t="s">
        <v>1556</v>
      </c>
      <c r="Y490" s="65"/>
      <c r="Z490" s="3">
        <f>IF(AND(G490&lt;&gt;"LIBSETS_SETTYPE_BATTLEGROUND",G490&lt;&gt;"LIBSETS_SETTYPE_SPECIAL"),
IF(AND(Y490&lt;&gt;"",ISNUMBER(Y490),NOT(ISNA(Y490))),Y490,
   IF(AND(L490&lt;&gt;"",ISNUMBER(L490),L490&gt;0,NOT(ISNA(L490))),VLOOKUP(L490,'ESO dumped WayshrineInfo'!$K$3:$L$9994,2,FALSE),"")
),"")</f>
        <v>1207</v>
      </c>
      <c r="AA490" t="str">
        <f>IF(AND(Z490&lt;&gt;"",ISNUMBER(Z490),NOT(ISNA(Z490))),VLOOKUP(Z490,'ESO zone constants'!$A$3:$D$9999,4,FALSE),"")</f>
        <v>The Reach</v>
      </c>
      <c r="AB490" s="33" t="s">
        <v>1556</v>
      </c>
      <c r="AC490" s="43" t="str">
        <f>IF(AB490&lt;&gt;"",IF(AB490&lt;&gt;"LIBSETS_DROP_MECHANIC_MONSTER_NAME",VLOOKUP(AB490,'LibSets constants'!$I$4:$L$1003,3,FALSE),""),"")</f>
        <v>Arena stage chest</v>
      </c>
      <c r="AD490" s="43" t="str">
        <f>IF(AB490&lt;&gt;"",IF(AB490&lt;&gt;"LIBSETS_DROP_MECHANIC_MONSTER_NAME",VLOOKUP(AB490,'LibSets constants'!$I$4:$L$1003,4,FALSE),""),"")</f>
        <v>Arena-Phasen Schatztruhe</v>
      </c>
      <c r="AE490" s="43"/>
      <c r="AF490" s="3">
        <f>IF(AND(G490&lt;&gt;"LIBSETS_SETTYPE_BATTLEGROUND",G490&lt;&gt;"LIBSETS_SETTYPE_SPECIAL"),
IF(AND(AE490&lt;&gt;"",ISNUMBER(AE490),NOT(ISNA(AE490))),AE490,
   IF(AND(M490&lt;&gt;"",ISNUMBER(M490),M490&gt;0,NOT(ISNA(M490))),VLOOKUP(M490,'ESO dumped WayshrineInfo'!$K$3:$L$9994,2,FALSE),"")
),"")</f>
        <v>1207</v>
      </c>
      <c r="AG490" t="str">
        <f>IF(AND(AF490&lt;&gt;"",ISNUMBER(AF490),NOT(ISNA(AF490))),VLOOKUP(AF490,'ESO zone constants'!$A$3:$D$9999,4,FALSE),"")</f>
        <v>The Reach</v>
      </c>
      <c r="AH490" s="44"/>
      <c r="AI490" s="43"/>
      <c r="AJ490" s="43"/>
      <c r="AK490" s="3" t="str">
        <f>IF(AND(G490&lt;&gt;"LIBSETS_SETTYPE_BATTLEGROUND",G490&lt;&gt;"LIBSETS_SETTYPE_SPECIAL"),IF(AL490&lt;&gt;"",VLOOKUP(AL490,'ESO zone constants'!$D$3:$H$4953,5,FALSE),""),"")</f>
        <v/>
      </c>
      <c r="AM490" s="44"/>
      <c r="AN490" s="43"/>
      <c r="AO490" s="43"/>
      <c r="AP490" s="3" t="str">
        <f>IF(AND(G490&lt;&gt;"LIBSETS_SETTYPE_BATTLEGROUND",G490&lt;&gt;"LIBSETS_SETTYPE_SPECIAL"),IF(AQ490&lt;&gt;"",VLOOKUP(AQ490,'ESO zone constants'!$D$3:$H$4953,5,FALSE),""),"")</f>
        <v/>
      </c>
      <c r="AR490" s="44"/>
      <c r="AS490" s="43"/>
      <c r="AT490" s="43"/>
      <c r="AU490" s="3" t="str">
        <f>IF(AND(G490&lt;&gt;"LIBSETS_SETTYPE_BATTLEGROUND",G490&lt;&gt;"LIBSETS_SETTYPE_SPECIAL"),IF(AV490&lt;&gt;"",VLOOKUP(AV490,'ESO zone constants'!$D$3:$H$4953,5,FALSE),""),"")</f>
        <v/>
      </c>
      <c r="AW490" s="44"/>
      <c r="AX490" s="43"/>
      <c r="AY490" s="43"/>
      <c r="AZ490" s="83" t="s">
        <v>2667</v>
      </c>
      <c r="BA490" s="83"/>
      <c r="BB490" s="83"/>
      <c r="BC490" s="21" t="str">
        <f>IF(A490="???","--","")&amp;IF(F490&lt;&gt;"Not in the game (anymore)",IF(A490&lt;&gt;"",CONCATENATE("[",A490,"] = {wayshrines={")&amp;IF(K490&lt;&gt;"",CONCATENATE(K490,","),"")&amp;IF(L490&lt;&gt;"",CONCATENATE(L490,","),"")&amp;IF(M490&lt;&gt;"",CONCATENATE(M490,","),"")&amp;CONCATENATE("}")&amp;IF(VALUE(N490)&gt;0,CONCATENATE(", traitsNeeded=",N490),"")&amp;CONCATENATE(", dlcId=",IF(T490&lt;&gt;"",T490,"DLC_BASE_GAME")),""),"")</f>
        <v>[564] = {wayshrines={457,457,457,}, dlcId=DLC_MARKARTH</v>
      </c>
      <c r="BD490" s="21" t="str">
        <f>IF(F490&lt;&gt;"Not in the game (anymore)",IF(A490&lt;&gt;"",IF(Q490&lt;&gt;"",CONCATENATE(", zoneIds={",Q490),"")&amp;IF(Z490&lt;&gt;"",CONCATENATE(",",Z490),"")&amp;IF(AF490&lt;&gt;"",CONCATENATE(",",AF490),"")&amp;IF(AK490&lt;&gt;"",CONCATENATE(",",AK490),"")&amp;IF(AP490&lt;&gt;"",CONCATENATE(",",AP490),"")&amp;IF(AU490&lt;&gt;"",CONCATENATE(",",AU490),"")&amp;IF(Q490&lt;&gt;"",CONCATENATE("}",""),"")&amp;IF(OR(I490="true",I490="false",I490&lt;&gt;""), CONCATENATE(", veteran=", I490), ""),""),"")</f>
        <v>, zoneIds={1227,1207,1207}, veteran=true</v>
      </c>
      <c r="BE490" s="21" t="str">
        <f>IF(A490&lt;&gt;"",IF(F490&lt;&gt;"Not in the game (anymore)",IF(A490&lt;&gt;"",", setType="&amp;G490,"")&amp;IF(J490="true",", multiTrialSet=true",""),"")
&amp; IF(AND(H490&lt;&gt;"",ISNUMBER(H490)),", undauntedChestId=" &amp; H490,""),"")</f>
        <v>, setType=LIBSETS_SETTYPE_ARENA</v>
      </c>
      <c r="BF490" s="21" t="str">
        <f>IF(A490&lt;&gt;"",IF(F490&lt;&gt;"Not in the game (anymore)",IF(AZ490&lt;&gt;"",", isProcSetAllowedInPvP="&amp; AZ490,"")
&amp; IF(F490&lt;&gt;"Not in the game (anymore)",
  IF(V490&lt;&gt;"",", dropMechanic={"&amp;V490&amp;IF(AB490&lt;&gt;"",","&amp;AB490,"")&amp;IF(AH490&lt;&gt;"",","&amp;AH490,"")&amp;IF(AM490&lt;&gt;"",","&amp;AM490,"")&amp;IF(AR490&lt;&gt;"",","&amp;AR490,"")&amp;IF(AW490&lt;&gt;"",","&amp;AW490,"")&amp;"}"
     &amp;IF(OR(W490&lt;&gt;"",AC490&lt;&gt;"",AI490&lt;&gt;"",AN490&lt;&gt;"",AS490&lt;&gt;"",AX490&lt;&gt;"",X490&lt;&gt;"",AD490&lt;&gt;"",AJ490&lt;&gt;"",AO490&lt;&gt;"",AT490&lt;&gt;"",AY490&lt;&gt;""),", dropMechanicDropLocationNames={"
        &amp; IF(OR(W490&lt;&gt;"",AC490&lt;&gt;"",AI490&lt;&gt;"",AN490&lt;&gt;"",AS490&lt;&gt;"",AX490&lt;&gt;""),"['en']={"&amp;IF(W490&lt;&gt;"","'"&amp;W490&amp;"',","'',")&amp;IF(AC490&lt;&gt;"","'"&amp;AC490&amp;"',","'',")&amp;IF(AI490&lt;&gt;"","'"&amp;AI490&amp;"',","'',")&amp;IF(AN490&lt;&gt;"","'"&amp;AN490&amp;"',","'',")&amp;IF(AS490&lt;&gt;"","'"&amp;AS490&amp;"',","'',")&amp;IF(AX490&lt;&gt;"","'"&amp;AX490&amp;"',","'',")&amp;"},","")
        &amp; IF(OR(X490&lt;&gt;"",AD490&lt;&gt;"",AJ490&lt;&gt;"",AO490&lt;&gt;"",AT490&lt;&gt;"",AY490&lt;&gt;""),"['de']={"&amp;IF(X490&lt;&gt;"","'"&amp;X490&amp;"',","'',")&amp;IF(AD490&lt;&gt;"","'"&amp;AD490&amp;"',","'',")&amp;IF(AJ490&lt;&gt;"","'"&amp;AJ490&amp;"',","'',")&amp;IF(AO490&lt;&gt;"","'"&amp;AO490&amp;"',","'',")&amp;IF(AT490&lt;&gt;"","'"&amp;AT490&amp;"',","'',")&amp;IF(AY490&lt;&gt;"","'"&amp;AY490&amp;"',","'',")&amp;"},","")
     &amp; "}",""),"")),""),"")</f>
        <v>, dropMechanic={LIBSETS_DROP_MECHANIC_ARENA_STAGE_CHEST,LIBSETS_DROP_MECHANIC_ARENA_STAGE_CHEST}, dropMechanicDropLocationNames={['en']={'','Arena stage chest','','','','',},['de']={'','Arena-Phasen Schatztruhe','','','','',},}</v>
      </c>
      <c r="BG490" s="21" t="str">
        <f>IF(A490&lt;&gt;"",IF(F490&lt;&gt;"Not in the game (anymore)",
IF(OR(BA490&lt;&gt;"",BB490&lt;&gt;""),", addTooltip={" &amp; IF(BA490&lt;&gt;"","['en']='"&amp; BA490 &amp; "',","")  &amp; IF(AND(BA490&lt;&gt;"",BA490&lt;&gt;BB490), IF(BB490&lt;&gt;"","['de']='"&amp; BB490 &amp; "',",""),"") &amp; "},","")
&amp; "},"
&amp; IF(C490&lt;&gt;"",CONCATENATE(" --",C490," / ",B490,"   [",IF(R490&lt;&gt;"",R490,""),IF(AA490&lt;&gt;"",", "&amp;AA490,""),IF(AG490&lt;&gt;"",", "&amp;AG490,""),IF(AL490&lt;&gt;"",", "&amp;AL490,""),IF(AQ490&lt;&gt;"",", "&amp;AQ490,""),IF(AV490&lt;&gt;"",", "&amp;AV490,""),"]")),""),"")</f>
        <v>}, --Perfected Void Bash / Perfektionierte Leerenwucht   [Vateshran Hollows, The Reach, The Reach]</v>
      </c>
    </row>
    <row r="491" spans="1:59" x14ac:dyDescent="0.25">
      <c r="A491" s="5">
        <v>565</v>
      </c>
      <c r="B491" t="s">
        <v>2260</v>
      </c>
      <c r="C491" t="s">
        <v>2276</v>
      </c>
      <c r="D491" s="3">
        <f>A491</f>
        <v>565</v>
      </c>
      <c r="E491" s="42"/>
      <c r="G491" s="8" t="s">
        <v>1472</v>
      </c>
      <c r="I491" t="s">
        <v>92</v>
      </c>
      <c r="J491" t="s">
        <v>91</v>
      </c>
      <c r="K491">
        <v>457</v>
      </c>
      <c r="L491">
        <v>457</v>
      </c>
      <c r="M491">
        <v>457</v>
      </c>
      <c r="O491" s="65" t="s">
        <v>2221</v>
      </c>
      <c r="Q491" s="3">
        <f>IF(AND(G491&lt;&gt;"LIBSETS_SETTYPE_BATTLEGROUND",G491&lt;&gt;"LIBSETS_SETTYPE_SPECIAL"), IF(R491&lt;&gt;"",VLOOKUP(R491,'ESO zone constants'!$D$3:$H$10001,5,FALSE),""),"")</f>
        <v>1227</v>
      </c>
      <c r="R491" t="str">
        <f>IF(AND(O491&lt;&gt;"",NOT(ISERROR(O491))),O491,
IF(AND(P491&lt;&gt;"",ISNUMBER(P491),P491&gt;0,NOT(ISNA(P491))),VLOOKUP(P491,'ESO zone constants'!$A$3:$D$9999,4,FALSE),
IF(AND(K491&lt;&gt;"",K491&gt;0,NOT(ISERROR(K491))),VLOOKUP(K491,'ESO dumped WayshrineInfo'!$K$3:$N$9994,4,FALSE),"")))</f>
        <v>Vateshran Hollows</v>
      </c>
      <c r="T491" s="19" t="str">
        <f>IF(AND(S491&lt;&gt;"",NOT(ISERROR(S491))),S491,IF(Q491&lt;&gt;"",IF(NOT(ISERROR(VLOOKUP(Q491,'ESO Dungeon constants'!$D$3:$H$9999,5,FALSE))),VLOOKUP(Q491,'ESO Dungeon constants'!$D$3:$I$9999,6,FALSE),VLOOKUP(Q491,'ESO zone constants'!$H$3:$K$9987,4,FALSE)),""))</f>
        <v>DLC_MARKARTH</v>
      </c>
      <c r="U491" s="3" t="str">
        <f>IF(T491&lt;&gt;"",VLOOKUP(T491,'LibSets constants'!$B$4:$C$1003,2,FALSE),"")</f>
        <v>Markarth</v>
      </c>
      <c r="V491" s="33" t="s">
        <v>1556</v>
      </c>
      <c r="Y491" s="65"/>
      <c r="Z491" s="3">
        <f>IF(AND(G491&lt;&gt;"LIBSETS_SETTYPE_BATTLEGROUND",G491&lt;&gt;"LIBSETS_SETTYPE_SPECIAL"),
IF(AND(Y491&lt;&gt;"",ISNUMBER(Y491),NOT(ISNA(Y491))),Y491,
   IF(AND(L491&lt;&gt;"",ISNUMBER(L491),L491&gt;0,NOT(ISNA(L491))),VLOOKUP(L491,'ESO dumped WayshrineInfo'!$K$3:$L$9994,2,FALSE),"")
),"")</f>
        <v>1207</v>
      </c>
      <c r="AA491" t="str">
        <f>IF(AND(Z491&lt;&gt;"",ISNUMBER(Z491),NOT(ISNA(Z491))),VLOOKUP(Z491,'ESO zone constants'!$A$3:$D$9999,4,FALSE),"")</f>
        <v>The Reach</v>
      </c>
      <c r="AB491" s="33" t="s">
        <v>1556</v>
      </c>
      <c r="AC491" s="43" t="str">
        <f>IF(AB491&lt;&gt;"",IF(AB491&lt;&gt;"LIBSETS_DROP_MECHANIC_MONSTER_NAME",VLOOKUP(AB491,'LibSets constants'!$I$4:$L$1003,3,FALSE),""),"")</f>
        <v>Arena stage chest</v>
      </c>
      <c r="AD491" s="43" t="str">
        <f>IF(AB491&lt;&gt;"",IF(AB491&lt;&gt;"LIBSETS_DROP_MECHANIC_MONSTER_NAME",VLOOKUP(AB491,'LibSets constants'!$I$4:$L$1003,4,FALSE),""),"")</f>
        <v>Arena-Phasen Schatztruhe</v>
      </c>
      <c r="AE491" s="43"/>
      <c r="AF491" s="3">
        <f>IF(AND(G491&lt;&gt;"LIBSETS_SETTYPE_BATTLEGROUND",G491&lt;&gt;"LIBSETS_SETTYPE_SPECIAL"),
IF(AND(AE491&lt;&gt;"",ISNUMBER(AE491),NOT(ISNA(AE491))),AE491,
   IF(AND(M491&lt;&gt;"",ISNUMBER(M491),M491&gt;0,NOT(ISNA(M491))),VLOOKUP(M491,'ESO dumped WayshrineInfo'!$K$3:$L$9994,2,FALSE),"")
),"")</f>
        <v>1207</v>
      </c>
      <c r="AG491" t="str">
        <f>IF(AND(AF491&lt;&gt;"",ISNUMBER(AF491),NOT(ISNA(AF491))),VLOOKUP(AF491,'ESO zone constants'!$A$3:$D$9999,4,FALSE),"")</f>
        <v>The Reach</v>
      </c>
      <c r="AH491" s="44"/>
      <c r="AI491" s="43"/>
      <c r="AJ491" s="43"/>
      <c r="AK491" s="3" t="str">
        <f>IF(AND(G491&lt;&gt;"LIBSETS_SETTYPE_BATTLEGROUND",G491&lt;&gt;"LIBSETS_SETTYPE_SPECIAL"),IF(AL491&lt;&gt;"",VLOOKUP(AL491,'ESO zone constants'!$D$3:$H$4953,5,FALSE),""),"")</f>
        <v/>
      </c>
      <c r="AM491" s="44"/>
      <c r="AN491" s="43"/>
      <c r="AO491" s="43"/>
      <c r="AP491" s="3" t="str">
        <f>IF(AND(G491&lt;&gt;"LIBSETS_SETTYPE_BATTLEGROUND",G491&lt;&gt;"LIBSETS_SETTYPE_SPECIAL"),IF(AQ491&lt;&gt;"",VLOOKUP(AQ491,'ESO zone constants'!$D$3:$H$4953,5,FALSE),""),"")</f>
        <v/>
      </c>
      <c r="AR491" s="44"/>
      <c r="AS491" s="43"/>
      <c r="AT491" s="43"/>
      <c r="AU491" s="3" t="str">
        <f>IF(AND(G491&lt;&gt;"LIBSETS_SETTYPE_BATTLEGROUND",G491&lt;&gt;"LIBSETS_SETTYPE_SPECIAL"),IF(AV491&lt;&gt;"",VLOOKUP(AV491,'ESO zone constants'!$D$3:$H$4953,5,FALSE),""),"")</f>
        <v/>
      </c>
      <c r="AW491" s="44"/>
      <c r="AX491" s="43"/>
      <c r="AY491" s="43"/>
      <c r="AZ491" s="83" t="s">
        <v>2667</v>
      </c>
      <c r="BA491" s="83"/>
      <c r="BB491" s="83"/>
      <c r="BC491" s="21" t="str">
        <f>IF(A491="???","--","")&amp;IF(F491&lt;&gt;"Not in the game (anymore)",IF(A491&lt;&gt;"",CONCATENATE("[",A491,"] = {wayshrines={")&amp;IF(K491&lt;&gt;"",CONCATENATE(K491,","),"")&amp;IF(L491&lt;&gt;"",CONCATENATE(L491,","),"")&amp;IF(M491&lt;&gt;"",CONCATENATE(M491,","),"")&amp;CONCATENATE("}")&amp;IF(VALUE(N491)&gt;0,CONCATENATE(", traitsNeeded=",N491),"")&amp;CONCATENATE(", dlcId=",IF(T491&lt;&gt;"",T491,"DLC_BASE_GAME")),""),"")</f>
        <v>[565] = {wayshrines={457,457,457,}, dlcId=DLC_MARKARTH</v>
      </c>
      <c r="BD491" s="21" t="str">
        <f>IF(F491&lt;&gt;"Not in the game (anymore)",IF(A491&lt;&gt;"",IF(Q491&lt;&gt;"",CONCATENATE(", zoneIds={",Q491),"")&amp;IF(Z491&lt;&gt;"",CONCATENATE(",",Z491),"")&amp;IF(AF491&lt;&gt;"",CONCATENATE(",",AF491),"")&amp;IF(AK491&lt;&gt;"",CONCATENATE(",",AK491),"")&amp;IF(AP491&lt;&gt;"",CONCATENATE(",",AP491),"")&amp;IF(AU491&lt;&gt;"",CONCATENATE(",",AU491),"")&amp;IF(Q491&lt;&gt;"",CONCATENATE("}",""),"")&amp;IF(OR(I491="true",I491="false",I491&lt;&gt;""), CONCATENATE(", veteran=", I491), ""),""),"")</f>
        <v>, zoneIds={1227,1207,1207}, veteran=true</v>
      </c>
      <c r="BE491" s="21" t="str">
        <f>IF(A491&lt;&gt;"",IF(F491&lt;&gt;"Not in the game (anymore)",IF(A491&lt;&gt;"",", setType="&amp;G491,"")&amp;IF(J491="true",", multiTrialSet=true",""),"")
&amp; IF(AND(H491&lt;&gt;"",ISNUMBER(H491)),", undauntedChestId=" &amp; H491,""),"")</f>
        <v>, setType=LIBSETS_SETTYPE_ARENA</v>
      </c>
      <c r="BF491" s="21" t="str">
        <f>IF(A491&lt;&gt;"",IF(F491&lt;&gt;"Not in the game (anymore)",IF(AZ491&lt;&gt;"",", isProcSetAllowedInPvP="&amp; AZ491,"")
&amp; IF(F491&lt;&gt;"Not in the game (anymore)",
  IF(V491&lt;&gt;"",", dropMechanic={"&amp;V491&amp;IF(AB491&lt;&gt;"",","&amp;AB491,"")&amp;IF(AH491&lt;&gt;"",","&amp;AH491,"")&amp;IF(AM491&lt;&gt;"",","&amp;AM491,"")&amp;IF(AR491&lt;&gt;"",","&amp;AR491,"")&amp;IF(AW491&lt;&gt;"",","&amp;AW491,"")&amp;"}"
     &amp;IF(OR(W491&lt;&gt;"",AC491&lt;&gt;"",AI491&lt;&gt;"",AN491&lt;&gt;"",AS491&lt;&gt;"",AX491&lt;&gt;"",X491&lt;&gt;"",AD491&lt;&gt;"",AJ491&lt;&gt;"",AO491&lt;&gt;"",AT491&lt;&gt;"",AY491&lt;&gt;""),", dropMechanicDropLocationNames={"
        &amp; IF(OR(W491&lt;&gt;"",AC491&lt;&gt;"",AI491&lt;&gt;"",AN491&lt;&gt;"",AS491&lt;&gt;"",AX491&lt;&gt;""),"['en']={"&amp;IF(W491&lt;&gt;"","'"&amp;W491&amp;"',","'',")&amp;IF(AC491&lt;&gt;"","'"&amp;AC491&amp;"',","'',")&amp;IF(AI491&lt;&gt;"","'"&amp;AI491&amp;"',","'',")&amp;IF(AN491&lt;&gt;"","'"&amp;AN491&amp;"',","'',")&amp;IF(AS491&lt;&gt;"","'"&amp;AS491&amp;"',","'',")&amp;IF(AX491&lt;&gt;"","'"&amp;AX491&amp;"',","'',")&amp;"},","")
        &amp; IF(OR(X491&lt;&gt;"",AD491&lt;&gt;"",AJ491&lt;&gt;"",AO491&lt;&gt;"",AT491&lt;&gt;"",AY491&lt;&gt;""),"['de']={"&amp;IF(X491&lt;&gt;"","'"&amp;X491&amp;"',","'',")&amp;IF(AD491&lt;&gt;"","'"&amp;AD491&amp;"',","'',")&amp;IF(AJ491&lt;&gt;"","'"&amp;AJ491&amp;"',","'',")&amp;IF(AO491&lt;&gt;"","'"&amp;AO491&amp;"',","'',")&amp;IF(AT491&lt;&gt;"","'"&amp;AT491&amp;"',","'',")&amp;IF(AY491&lt;&gt;"","'"&amp;AY491&amp;"',","'',")&amp;"},","")
     &amp; "}",""),"")),""),"")</f>
        <v>, dropMechanic={LIBSETS_DROP_MECHANIC_ARENA_STAGE_CHEST,LIBSETS_DROP_MECHANIC_ARENA_STAGE_CHEST}, dropMechanicDropLocationNames={['en']={'','Arena stage chest','','','','',},['de']={'','Arena-Phasen Schatztruhe','','','','',},}</v>
      </c>
      <c r="BG491" s="21" t="str">
        <f>IF(A491&lt;&gt;"",IF(F491&lt;&gt;"Not in the game (anymore)",
IF(OR(BA491&lt;&gt;"",BB491&lt;&gt;""),", addTooltip={" &amp; IF(BA491&lt;&gt;"","['en']='"&amp; BA491 &amp; "',","")  &amp; IF(AND(BA491&lt;&gt;"",BA491&lt;&gt;BB491), IF(BB491&lt;&gt;"","['de']='"&amp; BB491 &amp; "',",""),"") &amp; "},","")
&amp; "},"
&amp; IF(C491&lt;&gt;"",CONCATENATE(" --",C491," / ",B491,"   [",IF(R491&lt;&gt;"",R491,""),IF(AA491&lt;&gt;"",", "&amp;AA491,""),IF(AG491&lt;&gt;"",", "&amp;AG491,""),IF(AL491&lt;&gt;"",", "&amp;AL491,""),IF(AQ491&lt;&gt;"",", "&amp;AQ491,""),IF(AV491&lt;&gt;"",", "&amp;AV491,""),"]")),""),"")</f>
        <v>}, --Perfected Frenzied Momentum / Perfektioniertes tobendes Momentum   [Vateshran Hollows, The Reach, The Reach]</v>
      </c>
    </row>
    <row r="492" spans="1:59" x14ac:dyDescent="0.25">
      <c r="A492" s="5">
        <v>566</v>
      </c>
      <c r="B492" t="s">
        <v>2261</v>
      </c>
      <c r="C492" t="s">
        <v>2277</v>
      </c>
      <c r="D492" s="3">
        <f>A492</f>
        <v>566</v>
      </c>
      <c r="E492" s="42"/>
      <c r="G492" s="8" t="s">
        <v>1472</v>
      </c>
      <c r="I492" t="s">
        <v>92</v>
      </c>
      <c r="J492" t="s">
        <v>91</v>
      </c>
      <c r="K492">
        <v>457</v>
      </c>
      <c r="L492">
        <v>457</v>
      </c>
      <c r="M492">
        <v>457</v>
      </c>
      <c r="O492" s="65" t="s">
        <v>2221</v>
      </c>
      <c r="Q492" s="3">
        <f>IF(AND(G492&lt;&gt;"LIBSETS_SETTYPE_BATTLEGROUND",G492&lt;&gt;"LIBSETS_SETTYPE_SPECIAL"), IF(R492&lt;&gt;"",VLOOKUP(R492,'ESO zone constants'!$D$3:$H$10001,5,FALSE),""),"")</f>
        <v>1227</v>
      </c>
      <c r="R492" t="str">
        <f>IF(AND(O492&lt;&gt;"",NOT(ISERROR(O492))),O492,
IF(AND(P492&lt;&gt;"",ISNUMBER(P492),P492&gt;0,NOT(ISNA(P492))),VLOOKUP(P492,'ESO zone constants'!$A$3:$D$9999,4,FALSE),
IF(AND(K492&lt;&gt;"",K492&gt;0,NOT(ISERROR(K492))),VLOOKUP(K492,'ESO dumped WayshrineInfo'!$K$3:$N$9994,4,FALSE),"")))</f>
        <v>Vateshran Hollows</v>
      </c>
      <c r="T492" s="19" t="str">
        <f>IF(AND(S492&lt;&gt;"",NOT(ISERROR(S492))),S492,IF(Q492&lt;&gt;"",IF(NOT(ISERROR(VLOOKUP(Q492,'ESO Dungeon constants'!$D$3:$H$9999,5,FALSE))),VLOOKUP(Q492,'ESO Dungeon constants'!$D$3:$I$9999,6,FALSE),VLOOKUP(Q492,'ESO zone constants'!$H$3:$K$9987,4,FALSE)),""))</f>
        <v>DLC_MARKARTH</v>
      </c>
      <c r="U492" s="3" t="str">
        <f>IF(T492&lt;&gt;"",VLOOKUP(T492,'LibSets constants'!$B$4:$C$1003,2,FALSE),"")</f>
        <v>Markarth</v>
      </c>
      <c r="V492" s="33" t="s">
        <v>1556</v>
      </c>
      <c r="Y492" s="65"/>
      <c r="Z492" s="3">
        <f>IF(AND(G492&lt;&gt;"LIBSETS_SETTYPE_BATTLEGROUND",G492&lt;&gt;"LIBSETS_SETTYPE_SPECIAL"),
IF(AND(Y492&lt;&gt;"",ISNUMBER(Y492),NOT(ISNA(Y492))),Y492,
   IF(AND(L492&lt;&gt;"",ISNUMBER(L492),L492&gt;0,NOT(ISNA(L492))),VLOOKUP(L492,'ESO dumped WayshrineInfo'!$K$3:$L$9994,2,FALSE),"")
),"")</f>
        <v>1207</v>
      </c>
      <c r="AA492" t="str">
        <f>IF(AND(Z492&lt;&gt;"",ISNUMBER(Z492),NOT(ISNA(Z492))),VLOOKUP(Z492,'ESO zone constants'!$A$3:$D$9999,4,FALSE),"")</f>
        <v>The Reach</v>
      </c>
      <c r="AB492" s="33" t="s">
        <v>1556</v>
      </c>
      <c r="AC492" s="43" t="str">
        <f>IF(AB492&lt;&gt;"",IF(AB492&lt;&gt;"LIBSETS_DROP_MECHANIC_MONSTER_NAME",VLOOKUP(AB492,'LibSets constants'!$I$4:$L$1003,3,FALSE),""),"")</f>
        <v>Arena stage chest</v>
      </c>
      <c r="AD492" s="43" t="str">
        <f>IF(AB492&lt;&gt;"",IF(AB492&lt;&gt;"LIBSETS_DROP_MECHANIC_MONSTER_NAME",VLOOKUP(AB492,'LibSets constants'!$I$4:$L$1003,4,FALSE),""),"")</f>
        <v>Arena-Phasen Schatztruhe</v>
      </c>
      <c r="AE492" s="43"/>
      <c r="AF492" s="3">
        <f>IF(AND(G492&lt;&gt;"LIBSETS_SETTYPE_BATTLEGROUND",G492&lt;&gt;"LIBSETS_SETTYPE_SPECIAL"),
IF(AND(AE492&lt;&gt;"",ISNUMBER(AE492),NOT(ISNA(AE492))),AE492,
   IF(AND(M492&lt;&gt;"",ISNUMBER(M492),M492&gt;0,NOT(ISNA(M492))),VLOOKUP(M492,'ESO dumped WayshrineInfo'!$K$3:$L$9994,2,FALSE),"")
),"")</f>
        <v>1207</v>
      </c>
      <c r="AG492" t="str">
        <f>IF(AND(AF492&lt;&gt;"",ISNUMBER(AF492),NOT(ISNA(AF492))),VLOOKUP(AF492,'ESO zone constants'!$A$3:$D$9999,4,FALSE),"")</f>
        <v>The Reach</v>
      </c>
      <c r="AH492" s="44"/>
      <c r="AI492" s="43"/>
      <c r="AJ492" s="43"/>
      <c r="AK492" s="3" t="str">
        <f>IF(AND(G492&lt;&gt;"LIBSETS_SETTYPE_BATTLEGROUND",G492&lt;&gt;"LIBSETS_SETTYPE_SPECIAL"),IF(AL492&lt;&gt;"",VLOOKUP(AL492,'ESO zone constants'!$D$3:$H$4953,5,FALSE),""),"")</f>
        <v/>
      </c>
      <c r="AM492" s="44"/>
      <c r="AN492" s="43"/>
      <c r="AO492" s="43"/>
      <c r="AP492" s="3" t="str">
        <f>IF(AND(G492&lt;&gt;"LIBSETS_SETTYPE_BATTLEGROUND",G492&lt;&gt;"LIBSETS_SETTYPE_SPECIAL"),IF(AQ492&lt;&gt;"",VLOOKUP(AQ492,'ESO zone constants'!$D$3:$H$4953,5,FALSE),""),"")</f>
        <v/>
      </c>
      <c r="AR492" s="44"/>
      <c r="AS492" s="43"/>
      <c r="AT492" s="43"/>
      <c r="AU492" s="3" t="str">
        <f>IF(AND(G492&lt;&gt;"LIBSETS_SETTYPE_BATTLEGROUND",G492&lt;&gt;"LIBSETS_SETTYPE_SPECIAL"),IF(AV492&lt;&gt;"",VLOOKUP(AV492,'ESO zone constants'!$D$3:$H$4953,5,FALSE),""),"")</f>
        <v/>
      </c>
      <c r="AW492" s="44"/>
      <c r="AX492" s="43"/>
      <c r="AY492" s="43"/>
      <c r="AZ492" s="83" t="s">
        <v>2667</v>
      </c>
      <c r="BA492" s="83"/>
      <c r="BB492" s="83"/>
      <c r="BC492" s="21" t="str">
        <f>IF(A492="???","--","")&amp;IF(F492&lt;&gt;"Not in the game (anymore)",IF(A492&lt;&gt;"",CONCATENATE("[",A492,"] = {wayshrines={")&amp;IF(K492&lt;&gt;"",CONCATENATE(K492,","),"")&amp;IF(L492&lt;&gt;"",CONCATENATE(L492,","),"")&amp;IF(M492&lt;&gt;"",CONCATENATE(M492,","),"")&amp;CONCATENATE("}")&amp;IF(VALUE(N492)&gt;0,CONCATENATE(", traitsNeeded=",N492),"")&amp;CONCATENATE(", dlcId=",IF(T492&lt;&gt;"",T492,"DLC_BASE_GAME")),""),"")</f>
        <v>[566] = {wayshrines={457,457,457,}, dlcId=DLC_MARKARTH</v>
      </c>
      <c r="BD492" s="21" t="str">
        <f>IF(F492&lt;&gt;"Not in the game (anymore)",IF(A492&lt;&gt;"",IF(Q492&lt;&gt;"",CONCATENATE(", zoneIds={",Q492),"")&amp;IF(Z492&lt;&gt;"",CONCATENATE(",",Z492),"")&amp;IF(AF492&lt;&gt;"",CONCATENATE(",",AF492),"")&amp;IF(AK492&lt;&gt;"",CONCATENATE(",",AK492),"")&amp;IF(AP492&lt;&gt;"",CONCATENATE(",",AP492),"")&amp;IF(AU492&lt;&gt;"",CONCATENATE(",",AU492),"")&amp;IF(Q492&lt;&gt;"",CONCATENATE("}",""),"")&amp;IF(OR(I492="true",I492="false",I492&lt;&gt;""), CONCATENATE(", veteran=", I492), ""),""),"")</f>
        <v>, zoneIds={1227,1207,1207}, veteran=true</v>
      </c>
      <c r="BE492" s="21" t="str">
        <f>IF(A492&lt;&gt;"",IF(F492&lt;&gt;"Not in the game (anymore)",IF(A492&lt;&gt;"",", setType="&amp;G492,"")&amp;IF(J492="true",", multiTrialSet=true",""),"")
&amp; IF(AND(H492&lt;&gt;"",ISNUMBER(H492)),", undauntedChestId=" &amp; H492,""),"")</f>
        <v>, setType=LIBSETS_SETTYPE_ARENA</v>
      </c>
      <c r="BF492" s="21" t="str">
        <f>IF(A492&lt;&gt;"",IF(F492&lt;&gt;"Not in the game (anymore)",IF(AZ492&lt;&gt;"",", isProcSetAllowedInPvP="&amp; AZ492,"")
&amp; IF(F492&lt;&gt;"Not in the game (anymore)",
  IF(V492&lt;&gt;"",", dropMechanic={"&amp;V492&amp;IF(AB492&lt;&gt;"",","&amp;AB492,"")&amp;IF(AH492&lt;&gt;"",","&amp;AH492,"")&amp;IF(AM492&lt;&gt;"",","&amp;AM492,"")&amp;IF(AR492&lt;&gt;"",","&amp;AR492,"")&amp;IF(AW492&lt;&gt;"",","&amp;AW492,"")&amp;"}"
     &amp;IF(OR(W492&lt;&gt;"",AC492&lt;&gt;"",AI492&lt;&gt;"",AN492&lt;&gt;"",AS492&lt;&gt;"",AX492&lt;&gt;"",X492&lt;&gt;"",AD492&lt;&gt;"",AJ492&lt;&gt;"",AO492&lt;&gt;"",AT492&lt;&gt;"",AY492&lt;&gt;""),", dropMechanicDropLocationNames={"
        &amp; IF(OR(W492&lt;&gt;"",AC492&lt;&gt;"",AI492&lt;&gt;"",AN492&lt;&gt;"",AS492&lt;&gt;"",AX492&lt;&gt;""),"['en']={"&amp;IF(W492&lt;&gt;"","'"&amp;W492&amp;"',","'',")&amp;IF(AC492&lt;&gt;"","'"&amp;AC492&amp;"',","'',")&amp;IF(AI492&lt;&gt;"","'"&amp;AI492&amp;"',","'',")&amp;IF(AN492&lt;&gt;"","'"&amp;AN492&amp;"',","'',")&amp;IF(AS492&lt;&gt;"","'"&amp;AS492&amp;"',","'',")&amp;IF(AX492&lt;&gt;"","'"&amp;AX492&amp;"',","'',")&amp;"},","")
        &amp; IF(OR(X492&lt;&gt;"",AD492&lt;&gt;"",AJ492&lt;&gt;"",AO492&lt;&gt;"",AT492&lt;&gt;"",AY492&lt;&gt;""),"['de']={"&amp;IF(X492&lt;&gt;"","'"&amp;X492&amp;"',","'',")&amp;IF(AD492&lt;&gt;"","'"&amp;AD492&amp;"',","'',")&amp;IF(AJ492&lt;&gt;"","'"&amp;AJ492&amp;"',","'',")&amp;IF(AO492&lt;&gt;"","'"&amp;AO492&amp;"',","'',")&amp;IF(AT492&lt;&gt;"","'"&amp;AT492&amp;"',","'',")&amp;IF(AY492&lt;&gt;"","'"&amp;AY492&amp;"',","'',")&amp;"},","")
     &amp; "}",""),"")),""),"")</f>
        <v>, dropMechanic={LIBSETS_DROP_MECHANIC_ARENA_STAGE_CHEST,LIBSETS_DROP_MECHANIC_ARENA_STAGE_CHEST}, dropMechanicDropLocationNames={['en']={'','Arena stage chest','','','','',},['de']={'','Arena-Phasen Schatztruhe','','','','',},}</v>
      </c>
      <c r="BG492" s="21" t="str">
        <f>IF(A492&lt;&gt;"",IF(F492&lt;&gt;"Not in the game (anymore)",
IF(OR(BA492&lt;&gt;"",BB492&lt;&gt;""),", addTooltip={" &amp; IF(BA492&lt;&gt;"","['en']='"&amp; BA492 &amp; "',","")  &amp; IF(AND(BA492&lt;&gt;"",BA492&lt;&gt;BB492), IF(BB492&lt;&gt;"","['de']='"&amp; BB492 &amp; "',",""),"") &amp; "},","")
&amp; "},"
&amp; IF(C492&lt;&gt;"",CONCATENATE(" --",C492," / ",B492,"   [",IF(R492&lt;&gt;"",R492,""),IF(AA492&lt;&gt;"",", "&amp;AA492,""),IF(AG492&lt;&gt;"",", "&amp;AG492,""),IF(AL492&lt;&gt;"",", "&amp;AL492,""),IF(AQ492&lt;&gt;"",", "&amp;AQ492,""),IF(AV492&lt;&gt;"",", "&amp;AV492,""),"]")),""),"")</f>
        <v>}, --Perfected Point-Blank Snipe / Perfektionierter Volltreffer   [Vateshran Hollows, The Reach, The Reach]</v>
      </c>
    </row>
    <row r="493" spans="1:59" x14ac:dyDescent="0.25">
      <c r="A493" s="5">
        <v>567</v>
      </c>
      <c r="B493" t="s">
        <v>2262</v>
      </c>
      <c r="C493" t="s">
        <v>2278</v>
      </c>
      <c r="D493" s="3">
        <f>A493</f>
        <v>567</v>
      </c>
      <c r="E493" s="42"/>
      <c r="G493" s="8" t="s">
        <v>1472</v>
      </c>
      <c r="I493" t="s">
        <v>92</v>
      </c>
      <c r="J493" t="s">
        <v>91</v>
      </c>
      <c r="K493">
        <v>457</v>
      </c>
      <c r="L493">
        <v>457</v>
      </c>
      <c r="M493">
        <v>457</v>
      </c>
      <c r="O493" s="65" t="s">
        <v>2221</v>
      </c>
      <c r="Q493" s="3">
        <f>IF(AND(G493&lt;&gt;"LIBSETS_SETTYPE_BATTLEGROUND",G493&lt;&gt;"LIBSETS_SETTYPE_SPECIAL"), IF(R493&lt;&gt;"",VLOOKUP(R493,'ESO zone constants'!$D$3:$H$10001,5,FALSE),""),"")</f>
        <v>1227</v>
      </c>
      <c r="R493" t="str">
        <f>IF(AND(O493&lt;&gt;"",NOT(ISERROR(O493))),O493,
IF(AND(P493&lt;&gt;"",ISNUMBER(P493),P493&gt;0,NOT(ISNA(P493))),VLOOKUP(P493,'ESO zone constants'!$A$3:$D$9999,4,FALSE),
IF(AND(K493&lt;&gt;"",K493&gt;0,NOT(ISERROR(K493))),VLOOKUP(K493,'ESO dumped WayshrineInfo'!$K$3:$N$9994,4,FALSE),"")))</f>
        <v>Vateshran Hollows</v>
      </c>
      <c r="T493" s="19" t="str">
        <f>IF(AND(S493&lt;&gt;"",NOT(ISERROR(S493))),S493,IF(Q493&lt;&gt;"",IF(NOT(ISERROR(VLOOKUP(Q493,'ESO Dungeon constants'!$D$3:$H$9999,5,FALSE))),VLOOKUP(Q493,'ESO Dungeon constants'!$D$3:$I$9999,6,FALSE),VLOOKUP(Q493,'ESO zone constants'!$H$3:$K$9987,4,FALSE)),""))</f>
        <v>DLC_MARKARTH</v>
      </c>
      <c r="U493" s="3" t="str">
        <f>IF(T493&lt;&gt;"",VLOOKUP(T493,'LibSets constants'!$B$4:$C$1003,2,FALSE),"")</f>
        <v>Markarth</v>
      </c>
      <c r="V493" s="33" t="s">
        <v>1556</v>
      </c>
      <c r="Y493" s="65"/>
      <c r="Z493" s="3">
        <f>IF(AND(G493&lt;&gt;"LIBSETS_SETTYPE_BATTLEGROUND",G493&lt;&gt;"LIBSETS_SETTYPE_SPECIAL"),
IF(AND(Y493&lt;&gt;"",ISNUMBER(Y493),NOT(ISNA(Y493))),Y493,
   IF(AND(L493&lt;&gt;"",ISNUMBER(L493),L493&gt;0,NOT(ISNA(L493))),VLOOKUP(L493,'ESO dumped WayshrineInfo'!$K$3:$L$9994,2,FALSE),"")
),"")</f>
        <v>1207</v>
      </c>
      <c r="AA493" t="str">
        <f>IF(AND(Z493&lt;&gt;"",ISNUMBER(Z493),NOT(ISNA(Z493))),VLOOKUP(Z493,'ESO zone constants'!$A$3:$D$9999,4,FALSE),"")</f>
        <v>The Reach</v>
      </c>
      <c r="AB493" s="33" t="s">
        <v>1556</v>
      </c>
      <c r="AC493" s="43" t="str">
        <f>IF(AB493&lt;&gt;"",IF(AB493&lt;&gt;"LIBSETS_DROP_MECHANIC_MONSTER_NAME",VLOOKUP(AB493,'LibSets constants'!$I$4:$L$1003,3,FALSE),""),"")</f>
        <v>Arena stage chest</v>
      </c>
      <c r="AD493" s="43" t="str">
        <f>IF(AB493&lt;&gt;"",IF(AB493&lt;&gt;"LIBSETS_DROP_MECHANIC_MONSTER_NAME",VLOOKUP(AB493,'LibSets constants'!$I$4:$L$1003,4,FALSE),""),"")</f>
        <v>Arena-Phasen Schatztruhe</v>
      </c>
      <c r="AE493" s="43"/>
      <c r="AF493" s="3">
        <f>IF(AND(G493&lt;&gt;"LIBSETS_SETTYPE_BATTLEGROUND",G493&lt;&gt;"LIBSETS_SETTYPE_SPECIAL"),
IF(AND(AE493&lt;&gt;"",ISNUMBER(AE493),NOT(ISNA(AE493))),AE493,
   IF(AND(M493&lt;&gt;"",ISNUMBER(M493),M493&gt;0,NOT(ISNA(M493))),VLOOKUP(M493,'ESO dumped WayshrineInfo'!$K$3:$L$9994,2,FALSE),"")
),"")</f>
        <v>1207</v>
      </c>
      <c r="AG493" t="str">
        <f>IF(AND(AF493&lt;&gt;"",ISNUMBER(AF493),NOT(ISNA(AF493))),VLOOKUP(AF493,'ESO zone constants'!$A$3:$D$9999,4,FALSE),"")</f>
        <v>The Reach</v>
      </c>
      <c r="AH493" s="44"/>
      <c r="AI493" s="43"/>
      <c r="AJ493" s="43"/>
      <c r="AK493" s="3" t="str">
        <f>IF(AND(G493&lt;&gt;"LIBSETS_SETTYPE_BATTLEGROUND",G493&lt;&gt;"LIBSETS_SETTYPE_SPECIAL"),IF(AL493&lt;&gt;"",VLOOKUP(AL493,'ESO zone constants'!$D$3:$H$4953,5,FALSE),""),"")</f>
        <v/>
      </c>
      <c r="AM493" s="44"/>
      <c r="AN493" s="43"/>
      <c r="AO493" s="43"/>
      <c r="AP493" s="3" t="str">
        <f>IF(AND(G493&lt;&gt;"LIBSETS_SETTYPE_BATTLEGROUND",G493&lt;&gt;"LIBSETS_SETTYPE_SPECIAL"),IF(AQ493&lt;&gt;"",VLOOKUP(AQ493,'ESO zone constants'!$D$3:$H$4953,5,FALSE),""),"")</f>
        <v/>
      </c>
      <c r="AR493" s="44"/>
      <c r="AS493" s="43"/>
      <c r="AT493" s="43"/>
      <c r="AU493" s="3" t="str">
        <f>IF(AND(G493&lt;&gt;"LIBSETS_SETTYPE_BATTLEGROUND",G493&lt;&gt;"LIBSETS_SETTYPE_SPECIAL"),IF(AV493&lt;&gt;"",VLOOKUP(AV493,'ESO zone constants'!$D$3:$H$4953,5,FALSE),""),"")</f>
        <v/>
      </c>
      <c r="AW493" s="44"/>
      <c r="AX493" s="43"/>
      <c r="AY493" s="43"/>
      <c r="AZ493" s="83" t="s">
        <v>2667</v>
      </c>
      <c r="BA493" s="83"/>
      <c r="BB493" s="83"/>
      <c r="BC493" s="21" t="str">
        <f>IF(A493="???","--","")&amp;IF(F493&lt;&gt;"Not in the game (anymore)",IF(A493&lt;&gt;"",CONCATENATE("[",A493,"] = {wayshrines={")&amp;IF(K493&lt;&gt;"",CONCATENATE(K493,","),"")&amp;IF(L493&lt;&gt;"",CONCATENATE(L493,","),"")&amp;IF(M493&lt;&gt;"",CONCATENATE(M493,","),"")&amp;CONCATENATE("}")&amp;IF(VALUE(N493)&gt;0,CONCATENATE(", traitsNeeded=",N493),"")&amp;CONCATENATE(", dlcId=",IF(T493&lt;&gt;"",T493,"DLC_BASE_GAME")),""),"")</f>
        <v>[567] = {wayshrines={457,457,457,}, dlcId=DLC_MARKARTH</v>
      </c>
      <c r="BD493" s="21" t="str">
        <f>IF(F493&lt;&gt;"Not in the game (anymore)",IF(A493&lt;&gt;"",IF(Q493&lt;&gt;"",CONCATENATE(", zoneIds={",Q493),"")&amp;IF(Z493&lt;&gt;"",CONCATENATE(",",Z493),"")&amp;IF(AF493&lt;&gt;"",CONCATENATE(",",AF493),"")&amp;IF(AK493&lt;&gt;"",CONCATENATE(",",AK493),"")&amp;IF(AP493&lt;&gt;"",CONCATENATE(",",AP493),"")&amp;IF(AU493&lt;&gt;"",CONCATENATE(",",AU493),"")&amp;IF(Q493&lt;&gt;"",CONCATENATE("}",""),"")&amp;IF(OR(I493="true",I493="false",I493&lt;&gt;""), CONCATENATE(", veteran=", I493), ""),""),"")</f>
        <v>, zoneIds={1227,1207,1207}, veteran=true</v>
      </c>
      <c r="BE493" s="21" t="str">
        <f>IF(A493&lt;&gt;"",IF(F493&lt;&gt;"Not in the game (anymore)",IF(A493&lt;&gt;"",", setType="&amp;G493,"")&amp;IF(J493="true",", multiTrialSet=true",""),"")
&amp; IF(AND(H493&lt;&gt;"",ISNUMBER(H493)),", undauntedChestId=" &amp; H493,""),"")</f>
        <v>, setType=LIBSETS_SETTYPE_ARENA</v>
      </c>
      <c r="BF493" s="21" t="str">
        <f>IF(A493&lt;&gt;"",IF(F493&lt;&gt;"Not in the game (anymore)",IF(AZ493&lt;&gt;"",", isProcSetAllowedInPvP="&amp; AZ493,"")
&amp; IF(F493&lt;&gt;"Not in the game (anymore)",
  IF(V493&lt;&gt;"",", dropMechanic={"&amp;V493&amp;IF(AB493&lt;&gt;"",","&amp;AB493,"")&amp;IF(AH493&lt;&gt;"",","&amp;AH493,"")&amp;IF(AM493&lt;&gt;"",","&amp;AM493,"")&amp;IF(AR493&lt;&gt;"",","&amp;AR493,"")&amp;IF(AW493&lt;&gt;"",","&amp;AW493,"")&amp;"}"
     &amp;IF(OR(W493&lt;&gt;"",AC493&lt;&gt;"",AI493&lt;&gt;"",AN493&lt;&gt;"",AS493&lt;&gt;"",AX493&lt;&gt;"",X493&lt;&gt;"",AD493&lt;&gt;"",AJ493&lt;&gt;"",AO493&lt;&gt;"",AT493&lt;&gt;"",AY493&lt;&gt;""),", dropMechanicDropLocationNames={"
        &amp; IF(OR(W493&lt;&gt;"",AC493&lt;&gt;"",AI493&lt;&gt;"",AN493&lt;&gt;"",AS493&lt;&gt;"",AX493&lt;&gt;""),"['en']={"&amp;IF(W493&lt;&gt;"","'"&amp;W493&amp;"',","'',")&amp;IF(AC493&lt;&gt;"","'"&amp;AC493&amp;"',","'',")&amp;IF(AI493&lt;&gt;"","'"&amp;AI493&amp;"',","'',")&amp;IF(AN493&lt;&gt;"","'"&amp;AN493&amp;"',","'',")&amp;IF(AS493&lt;&gt;"","'"&amp;AS493&amp;"',","'',")&amp;IF(AX493&lt;&gt;"","'"&amp;AX493&amp;"',","'',")&amp;"},","")
        &amp; IF(OR(X493&lt;&gt;"",AD493&lt;&gt;"",AJ493&lt;&gt;"",AO493&lt;&gt;"",AT493&lt;&gt;"",AY493&lt;&gt;""),"['de']={"&amp;IF(X493&lt;&gt;"","'"&amp;X493&amp;"',","'',")&amp;IF(AD493&lt;&gt;"","'"&amp;AD493&amp;"',","'',")&amp;IF(AJ493&lt;&gt;"","'"&amp;AJ493&amp;"',","'',")&amp;IF(AO493&lt;&gt;"","'"&amp;AO493&amp;"',","'',")&amp;IF(AT493&lt;&gt;"","'"&amp;AT493&amp;"',","'',")&amp;IF(AY493&lt;&gt;"","'"&amp;AY493&amp;"',","'',")&amp;"},","")
     &amp; "}",""),"")),""),"")</f>
        <v>, dropMechanic={LIBSETS_DROP_MECHANIC_ARENA_STAGE_CHEST,LIBSETS_DROP_MECHANIC_ARENA_STAGE_CHEST}, dropMechanicDropLocationNames={['en']={'','Arena stage chest','','','','',},['de']={'','Arena-Phasen Schatztruhe','','','','',},}</v>
      </c>
      <c r="BG493" s="21" t="str">
        <f>IF(A493&lt;&gt;"",IF(F493&lt;&gt;"Not in the game (anymore)",
IF(OR(BA493&lt;&gt;"",BB493&lt;&gt;""),", addTooltip={" &amp; IF(BA493&lt;&gt;"","['en']='"&amp; BA493 &amp; "',","")  &amp; IF(AND(BA493&lt;&gt;"",BA493&lt;&gt;BB493), IF(BB493&lt;&gt;"","['de']='"&amp; BB493 &amp; "',",""),"") &amp; "},","")
&amp; "},"
&amp; IF(C493&lt;&gt;"",CONCATENATE(" --",C493," / ",B493,"   [",IF(R493&lt;&gt;"",R493,""),IF(AA493&lt;&gt;"",", "&amp;AA493,""),IF(AG493&lt;&gt;"",", "&amp;AG493,""),IF(AL493&lt;&gt;"",", "&amp;AL493,""),IF(AQ493&lt;&gt;"",", "&amp;AQ493,""),IF(AV493&lt;&gt;"",", "&amp;AV493,""),"]")),""),"")</f>
        <v>}, --Perfected Wrath of Elements / Perfektionierter Zorn der Elemente   [Vateshran Hollows, The Reach, The Reach]</v>
      </c>
    </row>
    <row r="494" spans="1:59" x14ac:dyDescent="0.25">
      <c r="A494" s="5">
        <v>568</v>
      </c>
      <c r="B494" t="s">
        <v>2263</v>
      </c>
      <c r="C494" t="s">
        <v>2279</v>
      </c>
      <c r="D494" s="3">
        <f>A494</f>
        <v>568</v>
      </c>
      <c r="E494" s="42"/>
      <c r="G494" s="8" t="s">
        <v>1472</v>
      </c>
      <c r="I494" t="s">
        <v>92</v>
      </c>
      <c r="J494" t="s">
        <v>91</v>
      </c>
      <c r="K494">
        <v>457</v>
      </c>
      <c r="L494">
        <v>457</v>
      </c>
      <c r="M494">
        <v>457</v>
      </c>
      <c r="O494" s="65" t="s">
        <v>2221</v>
      </c>
      <c r="Q494" s="3">
        <f>IF(AND(G494&lt;&gt;"LIBSETS_SETTYPE_BATTLEGROUND",G494&lt;&gt;"LIBSETS_SETTYPE_SPECIAL"), IF(R494&lt;&gt;"",VLOOKUP(R494,'ESO zone constants'!$D$3:$H$10001,5,FALSE),""),"")</f>
        <v>1227</v>
      </c>
      <c r="R494" t="str">
        <f>IF(AND(O494&lt;&gt;"",NOT(ISERROR(O494))),O494,
IF(AND(P494&lt;&gt;"",ISNUMBER(P494),P494&gt;0,NOT(ISNA(P494))),VLOOKUP(P494,'ESO zone constants'!$A$3:$D$9999,4,FALSE),
IF(AND(K494&lt;&gt;"",K494&gt;0,NOT(ISERROR(K494))),VLOOKUP(K494,'ESO dumped WayshrineInfo'!$K$3:$N$9994,4,FALSE),"")))</f>
        <v>Vateshran Hollows</v>
      </c>
      <c r="T494" s="19" t="str">
        <f>IF(AND(S494&lt;&gt;"",NOT(ISERROR(S494))),S494,IF(Q494&lt;&gt;"",IF(NOT(ISERROR(VLOOKUP(Q494,'ESO Dungeon constants'!$D$3:$H$9999,5,FALSE))),VLOOKUP(Q494,'ESO Dungeon constants'!$D$3:$I$9999,6,FALSE),VLOOKUP(Q494,'ESO zone constants'!$H$3:$K$9987,4,FALSE)),""))</f>
        <v>DLC_MARKARTH</v>
      </c>
      <c r="U494" s="3" t="str">
        <f>IF(T494&lt;&gt;"",VLOOKUP(T494,'LibSets constants'!$B$4:$C$1003,2,FALSE),"")</f>
        <v>Markarth</v>
      </c>
      <c r="V494" s="33" t="s">
        <v>1556</v>
      </c>
      <c r="Y494" s="65"/>
      <c r="Z494" s="3">
        <f>IF(AND(G494&lt;&gt;"LIBSETS_SETTYPE_BATTLEGROUND",G494&lt;&gt;"LIBSETS_SETTYPE_SPECIAL"),
IF(AND(Y494&lt;&gt;"",ISNUMBER(Y494),NOT(ISNA(Y494))),Y494,
   IF(AND(L494&lt;&gt;"",ISNUMBER(L494),L494&gt;0,NOT(ISNA(L494))),VLOOKUP(L494,'ESO dumped WayshrineInfo'!$K$3:$L$9994,2,FALSE),"")
),"")</f>
        <v>1207</v>
      </c>
      <c r="AA494" t="str">
        <f>IF(AND(Z494&lt;&gt;"",ISNUMBER(Z494),NOT(ISNA(Z494))),VLOOKUP(Z494,'ESO zone constants'!$A$3:$D$9999,4,FALSE),"")</f>
        <v>The Reach</v>
      </c>
      <c r="AB494" s="33" t="s">
        <v>1556</v>
      </c>
      <c r="AC494" s="43" t="str">
        <f>IF(AB494&lt;&gt;"",IF(AB494&lt;&gt;"LIBSETS_DROP_MECHANIC_MONSTER_NAME",VLOOKUP(AB494,'LibSets constants'!$I$4:$L$1003,3,FALSE),""),"")</f>
        <v>Arena stage chest</v>
      </c>
      <c r="AD494" s="43" t="str">
        <f>IF(AB494&lt;&gt;"",IF(AB494&lt;&gt;"LIBSETS_DROP_MECHANIC_MONSTER_NAME",VLOOKUP(AB494,'LibSets constants'!$I$4:$L$1003,4,FALSE),""),"")</f>
        <v>Arena-Phasen Schatztruhe</v>
      </c>
      <c r="AE494" s="43"/>
      <c r="AF494" s="3">
        <f>IF(AND(G494&lt;&gt;"LIBSETS_SETTYPE_BATTLEGROUND",G494&lt;&gt;"LIBSETS_SETTYPE_SPECIAL"),
IF(AND(AE494&lt;&gt;"",ISNUMBER(AE494),NOT(ISNA(AE494))),AE494,
   IF(AND(M494&lt;&gt;"",ISNUMBER(M494),M494&gt;0,NOT(ISNA(M494))),VLOOKUP(M494,'ESO dumped WayshrineInfo'!$K$3:$L$9994,2,FALSE),"")
),"")</f>
        <v>1207</v>
      </c>
      <c r="AG494" t="str">
        <f>IF(AND(AF494&lt;&gt;"",ISNUMBER(AF494),NOT(ISNA(AF494))),VLOOKUP(AF494,'ESO zone constants'!$A$3:$D$9999,4,FALSE),"")</f>
        <v>The Reach</v>
      </c>
      <c r="AH494" s="44"/>
      <c r="AI494" s="43"/>
      <c r="AJ494" s="43"/>
      <c r="AK494" s="3" t="str">
        <f>IF(AND(G494&lt;&gt;"LIBSETS_SETTYPE_BATTLEGROUND",G494&lt;&gt;"LIBSETS_SETTYPE_SPECIAL"),IF(AL494&lt;&gt;"",VLOOKUP(AL494,'ESO zone constants'!$D$3:$H$4953,5,FALSE),""),"")</f>
        <v/>
      </c>
      <c r="AM494" s="44"/>
      <c r="AN494" s="43"/>
      <c r="AO494" s="43"/>
      <c r="AP494" s="3" t="str">
        <f>IF(AND(G494&lt;&gt;"LIBSETS_SETTYPE_BATTLEGROUND",G494&lt;&gt;"LIBSETS_SETTYPE_SPECIAL"),IF(AQ494&lt;&gt;"",VLOOKUP(AQ494,'ESO zone constants'!$D$3:$H$4953,5,FALSE),""),"")</f>
        <v/>
      </c>
      <c r="AR494" s="44"/>
      <c r="AS494" s="43"/>
      <c r="AT494" s="43"/>
      <c r="AU494" s="3" t="str">
        <f>IF(AND(G494&lt;&gt;"LIBSETS_SETTYPE_BATTLEGROUND",G494&lt;&gt;"LIBSETS_SETTYPE_SPECIAL"),IF(AV494&lt;&gt;"",VLOOKUP(AV494,'ESO zone constants'!$D$3:$H$4953,5,FALSE),""),"")</f>
        <v/>
      </c>
      <c r="AW494" s="44"/>
      <c r="AX494" s="43"/>
      <c r="AY494" s="43"/>
      <c r="AZ494" s="83" t="s">
        <v>2667</v>
      </c>
      <c r="BA494" s="83"/>
      <c r="BB494" s="83"/>
      <c r="BC494" s="21" t="str">
        <f>IF(A494="???","--","")&amp;IF(F494&lt;&gt;"Not in the game (anymore)",IF(A494&lt;&gt;"",CONCATENATE("[",A494,"] = {wayshrines={")&amp;IF(K494&lt;&gt;"",CONCATENATE(K494,","),"")&amp;IF(L494&lt;&gt;"",CONCATENATE(L494,","),"")&amp;IF(M494&lt;&gt;"",CONCATENATE(M494,","),"")&amp;CONCATENATE("}")&amp;IF(VALUE(N494)&gt;0,CONCATENATE(", traitsNeeded=",N494),"")&amp;CONCATENATE(", dlcId=",IF(T494&lt;&gt;"",T494,"DLC_BASE_GAME")),""),"")</f>
        <v>[568] = {wayshrines={457,457,457,}, dlcId=DLC_MARKARTH</v>
      </c>
      <c r="BD494" s="21" t="str">
        <f>IF(F494&lt;&gt;"Not in the game (anymore)",IF(A494&lt;&gt;"",IF(Q494&lt;&gt;"",CONCATENATE(", zoneIds={",Q494),"")&amp;IF(Z494&lt;&gt;"",CONCATENATE(",",Z494),"")&amp;IF(AF494&lt;&gt;"",CONCATENATE(",",AF494),"")&amp;IF(AK494&lt;&gt;"",CONCATENATE(",",AK494),"")&amp;IF(AP494&lt;&gt;"",CONCATENATE(",",AP494),"")&amp;IF(AU494&lt;&gt;"",CONCATENATE(",",AU494),"")&amp;IF(Q494&lt;&gt;"",CONCATENATE("}",""),"")&amp;IF(OR(I494="true",I494="false",I494&lt;&gt;""), CONCATENATE(", veteran=", I494), ""),""),"")</f>
        <v>, zoneIds={1227,1207,1207}, veteran=true</v>
      </c>
      <c r="BE494" s="21" t="str">
        <f>IF(A494&lt;&gt;"",IF(F494&lt;&gt;"Not in the game (anymore)",IF(A494&lt;&gt;"",", setType="&amp;G494,"")&amp;IF(J494="true",", multiTrialSet=true",""),"")
&amp; IF(AND(H494&lt;&gt;"",ISNUMBER(H494)),", undauntedChestId=" &amp; H494,""),"")</f>
        <v>, setType=LIBSETS_SETTYPE_ARENA</v>
      </c>
      <c r="BF494" s="21" t="str">
        <f>IF(A494&lt;&gt;"",IF(F494&lt;&gt;"Not in the game (anymore)",IF(AZ494&lt;&gt;"",", isProcSetAllowedInPvP="&amp; AZ494,"")
&amp; IF(F494&lt;&gt;"Not in the game (anymore)",
  IF(V494&lt;&gt;"",", dropMechanic={"&amp;V494&amp;IF(AB494&lt;&gt;"",","&amp;AB494,"")&amp;IF(AH494&lt;&gt;"",","&amp;AH494,"")&amp;IF(AM494&lt;&gt;"",","&amp;AM494,"")&amp;IF(AR494&lt;&gt;"",","&amp;AR494,"")&amp;IF(AW494&lt;&gt;"",","&amp;AW494,"")&amp;"}"
     &amp;IF(OR(W494&lt;&gt;"",AC494&lt;&gt;"",AI494&lt;&gt;"",AN494&lt;&gt;"",AS494&lt;&gt;"",AX494&lt;&gt;"",X494&lt;&gt;"",AD494&lt;&gt;"",AJ494&lt;&gt;"",AO494&lt;&gt;"",AT494&lt;&gt;"",AY494&lt;&gt;""),", dropMechanicDropLocationNames={"
        &amp; IF(OR(W494&lt;&gt;"",AC494&lt;&gt;"",AI494&lt;&gt;"",AN494&lt;&gt;"",AS494&lt;&gt;"",AX494&lt;&gt;""),"['en']={"&amp;IF(W494&lt;&gt;"","'"&amp;W494&amp;"',","'',")&amp;IF(AC494&lt;&gt;"","'"&amp;AC494&amp;"',","'',")&amp;IF(AI494&lt;&gt;"","'"&amp;AI494&amp;"',","'',")&amp;IF(AN494&lt;&gt;"","'"&amp;AN494&amp;"',","'',")&amp;IF(AS494&lt;&gt;"","'"&amp;AS494&amp;"',","'',")&amp;IF(AX494&lt;&gt;"","'"&amp;AX494&amp;"',","'',")&amp;"},","")
        &amp; IF(OR(X494&lt;&gt;"",AD494&lt;&gt;"",AJ494&lt;&gt;"",AO494&lt;&gt;"",AT494&lt;&gt;"",AY494&lt;&gt;""),"['de']={"&amp;IF(X494&lt;&gt;"","'"&amp;X494&amp;"',","'',")&amp;IF(AD494&lt;&gt;"","'"&amp;AD494&amp;"',","'',")&amp;IF(AJ494&lt;&gt;"","'"&amp;AJ494&amp;"',","'',")&amp;IF(AO494&lt;&gt;"","'"&amp;AO494&amp;"',","'',")&amp;IF(AT494&lt;&gt;"","'"&amp;AT494&amp;"',","'',")&amp;IF(AY494&lt;&gt;"","'"&amp;AY494&amp;"',","'',")&amp;"},","")
     &amp; "}",""),"")),""),"")</f>
        <v>, dropMechanic={LIBSETS_DROP_MECHANIC_ARENA_STAGE_CHEST,LIBSETS_DROP_MECHANIC_ARENA_STAGE_CHEST}, dropMechanicDropLocationNames={['en']={'','Arena stage chest','','','','',},['de']={'','Arena-Phasen Schatztruhe','','','','',},}</v>
      </c>
      <c r="BG494" s="21" t="str">
        <f>IF(A494&lt;&gt;"",IF(F494&lt;&gt;"Not in the game (anymore)",
IF(OR(BA494&lt;&gt;"",BB494&lt;&gt;""),", addTooltip={" &amp; IF(BA494&lt;&gt;"","['en']='"&amp; BA494 &amp; "',","")  &amp; IF(AND(BA494&lt;&gt;"",BA494&lt;&gt;BB494), IF(BB494&lt;&gt;"","['de']='"&amp; BB494 &amp; "',",""),"") &amp; "},","")
&amp; "},"
&amp; IF(C494&lt;&gt;"",CONCATENATE(" --",C494," / ",B494,"   [",IF(R494&lt;&gt;"",R494,""),IF(AA494&lt;&gt;"",", "&amp;AA494,""),IF(AG494&lt;&gt;"",", "&amp;AG494,""),IF(AL494&lt;&gt;"",", "&amp;AL494,""),IF(AQ494&lt;&gt;"",", "&amp;AQ494,""),IF(AV494&lt;&gt;"",", "&amp;AV494,""),"]")),""),"")</f>
        <v>}, --Perfected Force Overflow / Perfektionierter Machtüberschuss   [Vateshran Hollows, The Reach, The Reach]</v>
      </c>
    </row>
    <row r="495" spans="1:59" x14ac:dyDescent="0.25">
      <c r="A495" s="5">
        <v>569</v>
      </c>
      <c r="B495" t="s">
        <v>2417</v>
      </c>
      <c r="C495" t="s">
        <v>2401</v>
      </c>
      <c r="D495" s="3">
        <f>A495</f>
        <v>569</v>
      </c>
      <c r="G495" s="3" t="s">
        <v>1477</v>
      </c>
      <c r="I495" t="s">
        <v>91</v>
      </c>
      <c r="J495" t="s">
        <v>91</v>
      </c>
      <c r="K495" s="37">
        <v>437</v>
      </c>
      <c r="L495" s="37">
        <v>437</v>
      </c>
      <c r="M495" s="37">
        <v>437</v>
      </c>
      <c r="O495" s="65" t="s">
        <v>2404</v>
      </c>
      <c r="Q495" s="3">
        <f>IF(AND(G495&lt;&gt;"LIBSETS_SETTYPE_BATTLEGROUND",G495&lt;&gt;"LIBSETS_SETTYPE_SPECIAL"), IF(R495&lt;&gt;"",VLOOKUP(R495,'ESO zone constants'!$D$3:$H$10001,5,FALSE),""),"")</f>
        <v>1228</v>
      </c>
      <c r="R495" t="str">
        <f>IF(AND(O495&lt;&gt;"",NOT(ISERROR(O495))),O495,
IF(AND(P495&lt;&gt;"",ISNUMBER(P495),P495&gt;0,NOT(ISNA(P495))),VLOOKUP(P495,'ESO zone constants'!$A$3:$D$9999,4,FALSE),
IF(AND(K495&lt;&gt;"",K495&gt;0,NOT(ISERROR(K495))),VLOOKUP(K495,'ESO dumped WayshrineInfo'!$K$3:$N$9994,4,FALSE),"")))</f>
        <v>Black Drake Villa</v>
      </c>
      <c r="T495" s="19" t="str">
        <f>IF(AND(S495&lt;&gt;"",NOT(ISERROR(S495))),S495,IF(Q495&lt;&gt;"",IF(NOT(ISERROR(VLOOKUP(Q495,'ESO Dungeon constants'!$D$3:$H$9999,5,FALSE))),VLOOKUP(Q495,'ESO Dungeon constants'!$D$3:$I$9999,6,FALSE),VLOOKUP(Q495,'ESO zone constants'!$H$3:$K$9987,4,FALSE)),""))</f>
        <v>DLC_FLAMES_OF_AMBITION</v>
      </c>
      <c r="U495" s="3" t="str">
        <f>IF(T495&lt;&gt;"",VLOOKUP(T495,'LibSets constants'!$B$4:$C$1003,2,FALSE),"")</f>
        <v>Flames of Ambition</v>
      </c>
      <c r="V495" s="33" t="s">
        <v>3356</v>
      </c>
      <c r="Y495" s="65"/>
      <c r="Z495" s="3">
        <f>IF(AND(G495&lt;&gt;"LIBSETS_SETTYPE_BATTLEGROUND",G495&lt;&gt;"LIBSETS_SETTYPE_SPECIAL"),
IF(AND(Y495&lt;&gt;"",ISNUMBER(Y495),NOT(ISNA(Y495))),Y495,
   IF(AND(L495&lt;&gt;"",ISNUMBER(L495),L495&gt;0,NOT(ISNA(L495))),VLOOKUP(L495,'ESO dumped WayshrineInfo'!$K$3:$L$9994,2,FALSE),"")
),"")</f>
        <v>823</v>
      </c>
      <c r="AA495" t="str">
        <f>IF(AND(Z495&lt;&gt;"",ISNUMBER(Z495),NOT(ISNA(Z495))),VLOOKUP(Z495,'ESO zone constants'!$A$3:$D$9999,4,FALSE),"")</f>
        <v>Gold Coast</v>
      </c>
      <c r="AB495" s="33" t="s">
        <v>3356</v>
      </c>
      <c r="AC495" s="43"/>
      <c r="AD495" s="43"/>
      <c r="AE495" s="43"/>
      <c r="AF495" s="3">
        <f>IF(AND(G495&lt;&gt;"LIBSETS_SETTYPE_BATTLEGROUND",G495&lt;&gt;"LIBSETS_SETTYPE_SPECIAL"),
IF(AND(AE495&lt;&gt;"",ISNUMBER(AE495),NOT(ISNA(AE495))),AE495,
   IF(AND(M495&lt;&gt;"",ISNUMBER(M495),M495&gt;0,NOT(ISNA(M495))),VLOOKUP(M495,'ESO dumped WayshrineInfo'!$K$3:$L$9994,2,FALSE),"")
),"")</f>
        <v>823</v>
      </c>
      <c r="AG495" t="str">
        <f>IF(AND(AF495&lt;&gt;"",ISNUMBER(AF495),NOT(ISNA(AF495))),VLOOKUP(AF495,'ESO zone constants'!$A$3:$D$9999,4,FALSE),"")</f>
        <v>Gold Coast</v>
      </c>
      <c r="AH495" s="44"/>
      <c r="AI495" s="43"/>
      <c r="AJ495" s="43"/>
      <c r="AK495" s="3" t="str">
        <f>IF(AND(G495&lt;&gt;"LIBSETS_SETTYPE_BATTLEGROUND",G495&lt;&gt;"LIBSETS_SETTYPE_SPECIAL"),IF(AL495&lt;&gt;"",VLOOKUP(AL495,'ESO zone constants'!$D$3:$H$4953,5,FALSE),""),"")</f>
        <v/>
      </c>
      <c r="AM495" s="44"/>
      <c r="AN495" s="43"/>
      <c r="AO495" s="43"/>
      <c r="AP495" s="3" t="str">
        <f>IF(AND(G495&lt;&gt;"LIBSETS_SETTYPE_BATTLEGROUND",G495&lt;&gt;"LIBSETS_SETTYPE_SPECIAL"),IF(AQ495&lt;&gt;"",VLOOKUP(AQ495,'ESO zone constants'!$D$3:$H$4953,5,FALSE),""),"")</f>
        <v/>
      </c>
      <c r="AR495" s="44"/>
      <c r="AS495" s="43"/>
      <c r="AT495" s="43"/>
      <c r="AU495" s="3" t="str">
        <f>IF(AND(G495&lt;&gt;"LIBSETS_SETTYPE_BATTLEGROUND",G495&lt;&gt;"LIBSETS_SETTYPE_SPECIAL"),IF(AV495&lt;&gt;"",VLOOKUP(AV495,'ESO zone constants'!$D$3:$H$4953,5,FALSE),""),"")</f>
        <v/>
      </c>
      <c r="AW495" s="44"/>
      <c r="AX495" s="43"/>
      <c r="AY495" s="43"/>
      <c r="AZ495" s="83" t="s">
        <v>2667</v>
      </c>
      <c r="BA495" s="83"/>
      <c r="BB495" s="83"/>
      <c r="BC495" s="21" t="str">
        <f>IF(A495="???","--","")&amp;IF(F495&lt;&gt;"Not in the game (anymore)",IF(A495&lt;&gt;"",CONCATENATE("[",A495,"] = {wayshrines={")&amp;IF(K495&lt;&gt;"",CONCATENATE(K495,","),"")&amp;IF(L495&lt;&gt;"",CONCATENATE(L495,","),"")&amp;IF(M495&lt;&gt;"",CONCATENATE(M495,","),"")&amp;CONCATENATE("}")&amp;IF(VALUE(N495)&gt;0,CONCATENATE(", traitsNeeded=",N495),"")&amp;CONCATENATE(", dlcId=",IF(T495&lt;&gt;"",T495,"DLC_BASE_GAME")),""),"")</f>
        <v>[569] = {wayshrines={437,437,437,}, dlcId=DLC_FLAMES_OF_AMBITION</v>
      </c>
      <c r="BD495" s="21" t="str">
        <f>IF(F495&lt;&gt;"Not in the game (anymore)",IF(A495&lt;&gt;"",IF(Q495&lt;&gt;"",CONCATENATE(", zoneIds={",Q495),"")&amp;IF(Z495&lt;&gt;"",CONCATENATE(",",Z495),"")&amp;IF(AF495&lt;&gt;"",CONCATENATE(",",AF495),"")&amp;IF(AK495&lt;&gt;"",CONCATENATE(",",AK495),"")&amp;IF(AP495&lt;&gt;"",CONCATENATE(",",AP495),"")&amp;IF(AU495&lt;&gt;"",CONCATENATE(",",AU495),"")&amp;IF(Q495&lt;&gt;"",CONCATENATE("}",""),"")&amp;IF(OR(I495="true",I495="false",I495&lt;&gt;""), CONCATENATE(", veteran=", I495), ""),""),"")</f>
        <v>, zoneIds={1228,823,823}, veteran=false</v>
      </c>
      <c r="BE495" s="21" t="str">
        <f>IF(A495&lt;&gt;"",IF(F495&lt;&gt;"Not in the game (anymore)",IF(A495&lt;&gt;"",", setType="&amp;G495,"")&amp;IF(J495="true",", multiTrialSet=true",""),"")
&amp; IF(AND(H495&lt;&gt;"",ISNUMBER(H495)),", undauntedChestId=" &amp; H495,""),"")</f>
        <v>, setType=LIBSETS_SETTYPE_DUNGEON</v>
      </c>
      <c r="BF495" s="21" t="str">
        <f>IF(A495&lt;&gt;"",IF(F495&lt;&gt;"Not in the game (anymore)",IF(AZ495&lt;&gt;"",", isProcSetAllowedInPvP="&amp; AZ495,"")
&amp; IF(F495&lt;&gt;"Not in the game (anymore)",
  IF(V495&lt;&gt;"",", dropMechanic={"&amp;V495&amp;IF(AB495&lt;&gt;"",","&amp;AB495,"")&amp;IF(AH495&lt;&gt;"",","&amp;AH495,"")&amp;IF(AM495&lt;&gt;"",","&amp;AM495,"")&amp;IF(AR495&lt;&gt;"",","&amp;AR495,"")&amp;IF(AW495&lt;&gt;"",","&amp;AW495,"")&amp;"}"
     &amp;IF(OR(W495&lt;&gt;"",AC495&lt;&gt;"",AI495&lt;&gt;"",AN495&lt;&gt;"",AS495&lt;&gt;"",AX495&lt;&gt;"",X495&lt;&gt;"",AD495&lt;&gt;"",AJ495&lt;&gt;"",AO495&lt;&gt;"",AT495&lt;&gt;"",AY495&lt;&gt;""),", dropMechanicDropLocationNames={"
        &amp; IF(OR(W495&lt;&gt;"",AC495&lt;&gt;"",AI495&lt;&gt;"",AN495&lt;&gt;"",AS495&lt;&gt;"",AX495&lt;&gt;""),"['en']={"&amp;IF(W495&lt;&gt;"","'"&amp;W495&amp;"',","'',")&amp;IF(AC495&lt;&gt;"","'"&amp;AC495&amp;"',","'',")&amp;IF(AI495&lt;&gt;"","'"&amp;AI495&amp;"',","'',")&amp;IF(AN495&lt;&gt;"","'"&amp;AN495&amp;"',","'',")&amp;IF(AS495&lt;&gt;"","'"&amp;AS495&amp;"',","'',")&amp;IF(AX495&lt;&gt;"","'"&amp;AX495&amp;"',","'',")&amp;"},","")
        &amp; IF(OR(X495&lt;&gt;"",AD495&lt;&gt;"",AJ495&lt;&gt;"",AO495&lt;&gt;"",AT495&lt;&gt;"",AY495&lt;&gt;""),"['de']={"&amp;IF(X495&lt;&gt;"","'"&amp;X495&amp;"',","'',")&amp;IF(AD495&lt;&gt;"","'"&amp;AD495&amp;"',","'',")&amp;IF(AJ495&lt;&gt;"","'"&amp;AJ495&amp;"',","'',")&amp;IF(AO495&lt;&gt;"","'"&amp;AO495&amp;"',","'',")&amp;IF(AT495&lt;&gt;"","'"&amp;AT495&amp;"',","'',")&amp;IF(AY495&lt;&gt;"","'"&amp;AY495&amp;"',","'',")&amp;"},","")
     &amp; "}",""),"")),""),"")</f>
        <v>, dropMechanic={LIBSETS_DROP_MECHANIC_GROUP_DUNGEON_BOSS,LIBSETS_DROP_MECHANIC_GROUP_DUNGEON_BOSS}</v>
      </c>
      <c r="BG495" s="21" t="str">
        <f>IF(A495&lt;&gt;"",IF(F495&lt;&gt;"Not in the game (anymore)",
IF(OR(BA495&lt;&gt;"",BB495&lt;&gt;""),", addTooltip={" &amp; IF(BA495&lt;&gt;"","['en']='"&amp; BA495 &amp; "',","")  &amp; IF(AND(BA495&lt;&gt;"",BA495&lt;&gt;BB495), IF(BB495&lt;&gt;"","['de']='"&amp; BB495 &amp; "',",""),"") &amp; "},","")
&amp; "},"
&amp; IF(C495&lt;&gt;"",CONCATENATE(" --",C495," / ",B495,"   [",IF(R495&lt;&gt;"",R495,""),IF(AA495&lt;&gt;"",", "&amp;AA495,""),IF(AG495&lt;&gt;"",", "&amp;AG495,""),IF(AL495&lt;&gt;"",", "&amp;AL495,""),IF(AQ495&lt;&gt;"",", "&amp;AQ495,""),IF(AV495&lt;&gt;"",", "&amp;AV495,""),"]")),""),"")</f>
        <v>}, --True-Sworn Fury  / Wahrgeschworenen-Raserei   [Black Drake Villa, Gold Coast, Gold Coast]</v>
      </c>
    </row>
    <row r="496" spans="1:59" x14ac:dyDescent="0.25">
      <c r="A496" s="5">
        <v>570</v>
      </c>
      <c r="B496" t="s">
        <v>2418</v>
      </c>
      <c r="C496" t="s">
        <v>2769</v>
      </c>
      <c r="D496" s="3">
        <f>A496</f>
        <v>570</v>
      </c>
      <c r="G496" s="3" t="s">
        <v>1477</v>
      </c>
      <c r="I496" t="s">
        <v>91</v>
      </c>
      <c r="J496" t="s">
        <v>91</v>
      </c>
      <c r="K496" s="37">
        <v>437</v>
      </c>
      <c r="L496" s="37">
        <v>437</v>
      </c>
      <c r="M496" s="37">
        <v>437</v>
      </c>
      <c r="O496" s="65" t="s">
        <v>2404</v>
      </c>
      <c r="Q496" s="3">
        <f>IF(AND(G496&lt;&gt;"LIBSETS_SETTYPE_BATTLEGROUND",G496&lt;&gt;"LIBSETS_SETTYPE_SPECIAL"), IF(R496&lt;&gt;"",VLOOKUP(R496,'ESO zone constants'!$D$3:$H$10001,5,FALSE),""),"")</f>
        <v>1228</v>
      </c>
      <c r="R496" t="str">
        <f>IF(AND(O496&lt;&gt;"",NOT(ISERROR(O496))),O496,
IF(AND(P496&lt;&gt;"",ISNUMBER(P496),P496&gt;0,NOT(ISNA(P496))),VLOOKUP(P496,'ESO zone constants'!$A$3:$D$9999,4,FALSE),
IF(AND(K496&lt;&gt;"",K496&gt;0,NOT(ISERROR(K496))),VLOOKUP(K496,'ESO dumped WayshrineInfo'!$K$3:$N$9994,4,FALSE),"")))</f>
        <v>Black Drake Villa</v>
      </c>
      <c r="T496" s="19" t="str">
        <f>IF(AND(S496&lt;&gt;"",NOT(ISERROR(S496))),S496,IF(Q496&lt;&gt;"",IF(NOT(ISERROR(VLOOKUP(Q496,'ESO Dungeon constants'!$D$3:$H$9999,5,FALSE))),VLOOKUP(Q496,'ESO Dungeon constants'!$D$3:$I$9999,6,FALSE),VLOOKUP(Q496,'ESO zone constants'!$H$3:$K$9987,4,FALSE)),""))</f>
        <v>DLC_FLAMES_OF_AMBITION</v>
      </c>
      <c r="U496" s="3" t="str">
        <f>IF(T496&lt;&gt;"",VLOOKUP(T496,'LibSets constants'!$B$4:$C$1003,2,FALSE),"")</f>
        <v>Flames of Ambition</v>
      </c>
      <c r="V496" s="33" t="s">
        <v>3356</v>
      </c>
      <c r="Y496" s="65"/>
      <c r="Z496" s="3">
        <f>IF(AND(G496&lt;&gt;"LIBSETS_SETTYPE_BATTLEGROUND",G496&lt;&gt;"LIBSETS_SETTYPE_SPECIAL"),
IF(AND(Y496&lt;&gt;"",ISNUMBER(Y496),NOT(ISNA(Y496))),Y496,
   IF(AND(L496&lt;&gt;"",ISNUMBER(L496),L496&gt;0,NOT(ISNA(L496))),VLOOKUP(L496,'ESO dumped WayshrineInfo'!$K$3:$L$9994,2,FALSE),"")
),"")</f>
        <v>823</v>
      </c>
      <c r="AA496" t="str">
        <f>IF(AND(Z496&lt;&gt;"",ISNUMBER(Z496),NOT(ISNA(Z496))),VLOOKUP(Z496,'ESO zone constants'!$A$3:$D$9999,4,FALSE),"")</f>
        <v>Gold Coast</v>
      </c>
      <c r="AB496" s="33" t="s">
        <v>3356</v>
      </c>
      <c r="AC496" s="43"/>
      <c r="AD496" s="43"/>
      <c r="AE496" s="43"/>
      <c r="AF496" s="3">
        <f>IF(AND(G496&lt;&gt;"LIBSETS_SETTYPE_BATTLEGROUND",G496&lt;&gt;"LIBSETS_SETTYPE_SPECIAL"),
IF(AND(AE496&lt;&gt;"",ISNUMBER(AE496),NOT(ISNA(AE496))),AE496,
   IF(AND(M496&lt;&gt;"",ISNUMBER(M496),M496&gt;0,NOT(ISNA(M496))),VLOOKUP(M496,'ESO dumped WayshrineInfo'!$K$3:$L$9994,2,FALSE),"")
),"")</f>
        <v>823</v>
      </c>
      <c r="AG496" t="str">
        <f>IF(AND(AF496&lt;&gt;"",ISNUMBER(AF496),NOT(ISNA(AF496))),VLOOKUP(AF496,'ESO zone constants'!$A$3:$D$9999,4,FALSE),"")</f>
        <v>Gold Coast</v>
      </c>
      <c r="AH496" s="44"/>
      <c r="AI496" s="43"/>
      <c r="AJ496" s="43"/>
      <c r="AK496" s="3" t="str">
        <f>IF(AND(G496&lt;&gt;"LIBSETS_SETTYPE_BATTLEGROUND",G496&lt;&gt;"LIBSETS_SETTYPE_SPECIAL"),IF(AL496&lt;&gt;"",VLOOKUP(AL496,'ESO zone constants'!$D$3:$H$4953,5,FALSE),""),"")</f>
        <v/>
      </c>
      <c r="AM496" s="44"/>
      <c r="AN496" s="43"/>
      <c r="AO496" s="43"/>
      <c r="AP496" s="3" t="str">
        <f>IF(AND(G496&lt;&gt;"LIBSETS_SETTYPE_BATTLEGROUND",G496&lt;&gt;"LIBSETS_SETTYPE_SPECIAL"),IF(AQ496&lt;&gt;"",VLOOKUP(AQ496,'ESO zone constants'!$D$3:$H$4953,5,FALSE),""),"")</f>
        <v/>
      </c>
      <c r="AR496" s="44"/>
      <c r="AS496" s="43"/>
      <c r="AT496" s="43"/>
      <c r="AU496" s="3" t="str">
        <f>IF(AND(G496&lt;&gt;"LIBSETS_SETTYPE_BATTLEGROUND",G496&lt;&gt;"LIBSETS_SETTYPE_SPECIAL"),IF(AV496&lt;&gt;"",VLOOKUP(AV496,'ESO zone constants'!$D$3:$H$4953,5,FALSE),""),"")</f>
        <v/>
      </c>
      <c r="AW496" s="44"/>
      <c r="AX496" s="43"/>
      <c r="AY496" s="43"/>
      <c r="AZ496" s="83" t="s">
        <v>2667</v>
      </c>
      <c r="BA496" s="83"/>
      <c r="BB496" s="83"/>
      <c r="BC496" s="21" t="str">
        <f>IF(A496="???","--","")&amp;IF(F496&lt;&gt;"Not in the game (anymore)",IF(A496&lt;&gt;"",CONCATENATE("[",A496,"] = {wayshrines={")&amp;IF(K496&lt;&gt;"",CONCATENATE(K496,","),"")&amp;IF(L496&lt;&gt;"",CONCATENATE(L496,","),"")&amp;IF(M496&lt;&gt;"",CONCATENATE(M496,","),"")&amp;CONCATENATE("}")&amp;IF(VALUE(N496)&gt;0,CONCATENATE(", traitsNeeded=",N496),"")&amp;CONCATENATE(", dlcId=",IF(T496&lt;&gt;"",T496,"DLC_BASE_GAME")),""),"")</f>
        <v>[570] = {wayshrines={437,437,437,}, dlcId=DLC_FLAMES_OF_AMBITION</v>
      </c>
      <c r="BD496" s="21" t="str">
        <f>IF(F496&lt;&gt;"Not in the game (anymore)",IF(A496&lt;&gt;"",IF(Q496&lt;&gt;"",CONCATENATE(", zoneIds={",Q496),"")&amp;IF(Z496&lt;&gt;"",CONCATENATE(",",Z496),"")&amp;IF(AF496&lt;&gt;"",CONCATENATE(",",AF496),"")&amp;IF(AK496&lt;&gt;"",CONCATENATE(",",AK496),"")&amp;IF(AP496&lt;&gt;"",CONCATENATE(",",AP496),"")&amp;IF(AU496&lt;&gt;"",CONCATENATE(",",AU496),"")&amp;IF(Q496&lt;&gt;"",CONCATENATE("}",""),"")&amp;IF(OR(I496="true",I496="false",I496&lt;&gt;""), CONCATENATE(", veteran=", I496), ""),""),"")</f>
        <v>, zoneIds={1228,823,823}, veteran=false</v>
      </c>
      <c r="BE496" s="21" t="str">
        <f>IF(A496&lt;&gt;"",IF(F496&lt;&gt;"Not in the game (anymore)",IF(A496&lt;&gt;"",", setType="&amp;G496,"")&amp;IF(J496="true",", multiTrialSet=true",""),"")
&amp; IF(AND(H496&lt;&gt;"",ISNUMBER(H496)),", undauntedChestId=" &amp; H496,""),"")</f>
        <v>, setType=LIBSETS_SETTYPE_DUNGEON</v>
      </c>
      <c r="BF496" s="21" t="str">
        <f>IF(A496&lt;&gt;"",IF(F496&lt;&gt;"Not in the game (anymore)",IF(AZ496&lt;&gt;"",", isProcSetAllowedInPvP="&amp; AZ496,"")
&amp; IF(F496&lt;&gt;"Not in the game (anymore)",
  IF(V496&lt;&gt;"",", dropMechanic={"&amp;V496&amp;IF(AB496&lt;&gt;"",","&amp;AB496,"")&amp;IF(AH496&lt;&gt;"",","&amp;AH496,"")&amp;IF(AM496&lt;&gt;"",","&amp;AM496,"")&amp;IF(AR496&lt;&gt;"",","&amp;AR496,"")&amp;IF(AW496&lt;&gt;"",","&amp;AW496,"")&amp;"}"
     &amp;IF(OR(W496&lt;&gt;"",AC496&lt;&gt;"",AI496&lt;&gt;"",AN496&lt;&gt;"",AS496&lt;&gt;"",AX496&lt;&gt;"",X496&lt;&gt;"",AD496&lt;&gt;"",AJ496&lt;&gt;"",AO496&lt;&gt;"",AT496&lt;&gt;"",AY496&lt;&gt;""),", dropMechanicDropLocationNames={"
        &amp; IF(OR(W496&lt;&gt;"",AC496&lt;&gt;"",AI496&lt;&gt;"",AN496&lt;&gt;"",AS496&lt;&gt;"",AX496&lt;&gt;""),"['en']={"&amp;IF(W496&lt;&gt;"","'"&amp;W496&amp;"',","'',")&amp;IF(AC496&lt;&gt;"","'"&amp;AC496&amp;"',","'',")&amp;IF(AI496&lt;&gt;"","'"&amp;AI496&amp;"',","'',")&amp;IF(AN496&lt;&gt;"","'"&amp;AN496&amp;"',","'',")&amp;IF(AS496&lt;&gt;"","'"&amp;AS496&amp;"',","'',")&amp;IF(AX496&lt;&gt;"","'"&amp;AX496&amp;"',","'',")&amp;"},","")
        &amp; IF(OR(X496&lt;&gt;"",AD496&lt;&gt;"",AJ496&lt;&gt;"",AO496&lt;&gt;"",AT496&lt;&gt;"",AY496&lt;&gt;""),"['de']={"&amp;IF(X496&lt;&gt;"","'"&amp;X496&amp;"',","'',")&amp;IF(AD496&lt;&gt;"","'"&amp;AD496&amp;"',","'',")&amp;IF(AJ496&lt;&gt;"","'"&amp;AJ496&amp;"',","'',")&amp;IF(AO496&lt;&gt;"","'"&amp;AO496&amp;"',","'',")&amp;IF(AT496&lt;&gt;"","'"&amp;AT496&amp;"',","'',")&amp;IF(AY496&lt;&gt;"","'"&amp;AY496&amp;"',","'',")&amp;"},","")
     &amp; "}",""),"")),""),"")</f>
        <v>, dropMechanic={LIBSETS_DROP_MECHANIC_GROUP_DUNGEON_BOSS,LIBSETS_DROP_MECHANIC_GROUP_DUNGEON_BOSS}</v>
      </c>
      <c r="BG496" s="21" t="str">
        <f>IF(A496&lt;&gt;"",IF(F496&lt;&gt;"Not in the game (anymore)",
IF(OR(BA496&lt;&gt;"",BB496&lt;&gt;""),", addTooltip={" &amp; IF(BA496&lt;&gt;"","['en']='"&amp; BA496 &amp; "',","")  &amp; IF(AND(BA496&lt;&gt;"",BA496&lt;&gt;BB496), IF(BB496&lt;&gt;"","['de']='"&amp; BB496 &amp; "',",""),"") &amp; "},","")
&amp; "},"
&amp; IF(C496&lt;&gt;"",CONCATENATE(" --",C496," / ",B496,"   [",IF(R496&lt;&gt;"",R496,""),IF(AA496&lt;&gt;"",", "&amp;AA496,""),IF(AG496&lt;&gt;"",", "&amp;AG496,""),IF(AL496&lt;&gt;"",", "&amp;AL496,""),IF(AQ496&lt;&gt;"",", "&amp;AQ496,""),IF(AV496&lt;&gt;"",", "&amp;AV496,""),"]")),""),"")</f>
        <v>}, --Kinras\'s Wrath / Kinra's Zorn   [Black Drake Villa, Gold Coast, Gold Coast]</v>
      </c>
    </row>
    <row r="497" spans="1:59" x14ac:dyDescent="0.25">
      <c r="A497" s="5">
        <v>571</v>
      </c>
      <c r="B497" t="s">
        <v>2419</v>
      </c>
      <c r="C497" t="s">
        <v>2768</v>
      </c>
      <c r="D497" s="3">
        <f>A497</f>
        <v>571</v>
      </c>
      <c r="E497" s="42"/>
      <c r="G497" s="3" t="s">
        <v>1477</v>
      </c>
      <c r="I497" t="s">
        <v>91</v>
      </c>
      <c r="J497" t="s">
        <v>91</v>
      </c>
      <c r="K497" s="37">
        <v>437</v>
      </c>
      <c r="L497" s="37">
        <v>437</v>
      </c>
      <c r="M497" s="37">
        <v>437</v>
      </c>
      <c r="O497" s="65" t="s">
        <v>2404</v>
      </c>
      <c r="Q497" s="3">
        <f>IF(AND(G497&lt;&gt;"LIBSETS_SETTYPE_BATTLEGROUND",G497&lt;&gt;"LIBSETS_SETTYPE_SPECIAL"), IF(R497&lt;&gt;"",VLOOKUP(R497,'ESO zone constants'!$D$3:$H$10001,5,FALSE),""),"")</f>
        <v>1228</v>
      </c>
      <c r="R497" t="str">
        <f>IF(AND(O497&lt;&gt;"",NOT(ISERROR(O497))),O497,
IF(AND(P497&lt;&gt;"",ISNUMBER(P497),P497&gt;0,NOT(ISNA(P497))),VLOOKUP(P497,'ESO zone constants'!$A$3:$D$9999,4,FALSE),
IF(AND(K497&lt;&gt;"",K497&gt;0,NOT(ISERROR(K497))),VLOOKUP(K497,'ESO dumped WayshrineInfo'!$K$3:$N$9994,4,FALSE),"")))</f>
        <v>Black Drake Villa</v>
      </c>
      <c r="T497" s="19" t="str">
        <f>IF(AND(S497&lt;&gt;"",NOT(ISERROR(S497))),S497,IF(Q497&lt;&gt;"",IF(NOT(ISERROR(VLOOKUP(Q497,'ESO Dungeon constants'!$D$3:$H$9999,5,FALSE))),VLOOKUP(Q497,'ESO Dungeon constants'!$D$3:$I$9999,6,FALSE),VLOOKUP(Q497,'ESO zone constants'!$H$3:$K$9987,4,FALSE)),""))</f>
        <v>DLC_FLAMES_OF_AMBITION</v>
      </c>
      <c r="U497" s="3" t="str">
        <f>IF(T497&lt;&gt;"",VLOOKUP(T497,'LibSets constants'!$B$4:$C$1003,2,FALSE),"")</f>
        <v>Flames of Ambition</v>
      </c>
      <c r="V497" s="33" t="s">
        <v>3356</v>
      </c>
      <c r="Y497" s="65"/>
      <c r="Z497" s="3">
        <f>IF(AND(G497&lt;&gt;"LIBSETS_SETTYPE_BATTLEGROUND",G497&lt;&gt;"LIBSETS_SETTYPE_SPECIAL"),
IF(AND(Y497&lt;&gt;"",ISNUMBER(Y497),NOT(ISNA(Y497))),Y497,
   IF(AND(L497&lt;&gt;"",ISNUMBER(L497),L497&gt;0,NOT(ISNA(L497))),VLOOKUP(L497,'ESO dumped WayshrineInfo'!$K$3:$L$9994,2,FALSE),"")
),"")</f>
        <v>823</v>
      </c>
      <c r="AA497" t="str">
        <f>IF(AND(Z497&lt;&gt;"",ISNUMBER(Z497),NOT(ISNA(Z497))),VLOOKUP(Z497,'ESO zone constants'!$A$3:$D$9999,4,FALSE),"")</f>
        <v>Gold Coast</v>
      </c>
      <c r="AB497" s="33" t="s">
        <v>3356</v>
      </c>
      <c r="AC497" s="43"/>
      <c r="AD497" s="43"/>
      <c r="AE497" s="43"/>
      <c r="AF497" s="3">
        <f>IF(AND(G497&lt;&gt;"LIBSETS_SETTYPE_BATTLEGROUND",G497&lt;&gt;"LIBSETS_SETTYPE_SPECIAL"),
IF(AND(AE497&lt;&gt;"",ISNUMBER(AE497),NOT(ISNA(AE497))),AE497,
   IF(AND(M497&lt;&gt;"",ISNUMBER(M497),M497&gt;0,NOT(ISNA(M497))),VLOOKUP(M497,'ESO dumped WayshrineInfo'!$K$3:$L$9994,2,FALSE),"")
),"")</f>
        <v>823</v>
      </c>
      <c r="AG497" t="str">
        <f>IF(AND(AF497&lt;&gt;"",ISNUMBER(AF497),NOT(ISNA(AF497))),VLOOKUP(AF497,'ESO zone constants'!$A$3:$D$9999,4,FALSE),"")</f>
        <v>Gold Coast</v>
      </c>
      <c r="AH497" s="44"/>
      <c r="AI497" s="43"/>
      <c r="AJ497" s="43"/>
      <c r="AK497" s="3" t="str">
        <f>IF(AND(G497&lt;&gt;"LIBSETS_SETTYPE_BATTLEGROUND",G497&lt;&gt;"LIBSETS_SETTYPE_SPECIAL"),IF(AL497&lt;&gt;"",VLOOKUP(AL497,'ESO zone constants'!$D$3:$H$4953,5,FALSE),""),"")</f>
        <v/>
      </c>
      <c r="AM497" s="44"/>
      <c r="AN497" s="43"/>
      <c r="AO497" s="43"/>
      <c r="AP497" s="3" t="str">
        <f>IF(AND(G497&lt;&gt;"LIBSETS_SETTYPE_BATTLEGROUND",G497&lt;&gt;"LIBSETS_SETTYPE_SPECIAL"),IF(AQ497&lt;&gt;"",VLOOKUP(AQ497,'ESO zone constants'!$D$3:$H$4953,5,FALSE),""),"")</f>
        <v/>
      </c>
      <c r="AR497" s="44"/>
      <c r="AS497" s="43"/>
      <c r="AT497" s="43"/>
      <c r="AU497" s="3" t="str">
        <f>IF(AND(G497&lt;&gt;"LIBSETS_SETTYPE_BATTLEGROUND",G497&lt;&gt;"LIBSETS_SETTYPE_SPECIAL"),IF(AV497&lt;&gt;"",VLOOKUP(AV497,'ESO zone constants'!$D$3:$H$4953,5,FALSE),""),"")</f>
        <v/>
      </c>
      <c r="AW497" s="44"/>
      <c r="AX497" s="43"/>
      <c r="AY497" s="43"/>
      <c r="AZ497" s="83" t="s">
        <v>2667</v>
      </c>
      <c r="BA497" s="83"/>
      <c r="BB497" s="83"/>
      <c r="BC497" s="21" t="str">
        <f>IF(A497="???","--","")&amp;IF(F497&lt;&gt;"Not in the game (anymore)",IF(A497&lt;&gt;"",CONCATENATE("[",A497,"] = {wayshrines={")&amp;IF(K497&lt;&gt;"",CONCATENATE(K497,","),"")&amp;IF(L497&lt;&gt;"",CONCATENATE(L497,","),"")&amp;IF(M497&lt;&gt;"",CONCATENATE(M497,","),"")&amp;CONCATENATE("}")&amp;IF(VALUE(N497)&gt;0,CONCATENATE(", traitsNeeded=",N497),"")&amp;CONCATENATE(", dlcId=",IF(T497&lt;&gt;"",T497,"DLC_BASE_GAME")),""),"")</f>
        <v>[571] = {wayshrines={437,437,437,}, dlcId=DLC_FLAMES_OF_AMBITION</v>
      </c>
      <c r="BD497" s="21" t="str">
        <f>IF(F497&lt;&gt;"Not in the game (anymore)",IF(A497&lt;&gt;"",IF(Q497&lt;&gt;"",CONCATENATE(", zoneIds={",Q497),"")&amp;IF(Z497&lt;&gt;"",CONCATENATE(",",Z497),"")&amp;IF(AF497&lt;&gt;"",CONCATENATE(",",AF497),"")&amp;IF(AK497&lt;&gt;"",CONCATENATE(",",AK497),"")&amp;IF(AP497&lt;&gt;"",CONCATENATE(",",AP497),"")&amp;IF(AU497&lt;&gt;"",CONCATENATE(",",AU497),"")&amp;IF(Q497&lt;&gt;"",CONCATENATE("}",""),"")&amp;IF(OR(I497="true",I497="false",I497&lt;&gt;""), CONCATENATE(", veteran=", I497), ""),""),"")</f>
        <v>, zoneIds={1228,823,823}, veteran=false</v>
      </c>
      <c r="BE497" s="21" t="str">
        <f>IF(A497&lt;&gt;"",IF(F497&lt;&gt;"Not in the game (anymore)",IF(A497&lt;&gt;"",", setType="&amp;G497,"")&amp;IF(J497="true",", multiTrialSet=true",""),"")
&amp; IF(AND(H497&lt;&gt;"",ISNUMBER(H497)),", undauntedChestId=" &amp; H497,""),"")</f>
        <v>, setType=LIBSETS_SETTYPE_DUNGEON</v>
      </c>
      <c r="BF497" s="21" t="str">
        <f>IF(A497&lt;&gt;"",IF(F497&lt;&gt;"Not in the game (anymore)",IF(AZ497&lt;&gt;"",", isProcSetAllowedInPvP="&amp; AZ497,"")
&amp; IF(F497&lt;&gt;"Not in the game (anymore)",
  IF(V497&lt;&gt;"",", dropMechanic={"&amp;V497&amp;IF(AB497&lt;&gt;"",","&amp;AB497,"")&amp;IF(AH497&lt;&gt;"",","&amp;AH497,"")&amp;IF(AM497&lt;&gt;"",","&amp;AM497,"")&amp;IF(AR497&lt;&gt;"",","&amp;AR497,"")&amp;IF(AW497&lt;&gt;"",","&amp;AW497,"")&amp;"}"
     &amp;IF(OR(W497&lt;&gt;"",AC497&lt;&gt;"",AI497&lt;&gt;"",AN497&lt;&gt;"",AS497&lt;&gt;"",AX497&lt;&gt;"",X497&lt;&gt;"",AD497&lt;&gt;"",AJ497&lt;&gt;"",AO497&lt;&gt;"",AT497&lt;&gt;"",AY497&lt;&gt;""),", dropMechanicDropLocationNames={"
        &amp; IF(OR(W497&lt;&gt;"",AC497&lt;&gt;"",AI497&lt;&gt;"",AN497&lt;&gt;"",AS497&lt;&gt;"",AX497&lt;&gt;""),"['en']={"&amp;IF(W497&lt;&gt;"","'"&amp;W497&amp;"',","'',")&amp;IF(AC497&lt;&gt;"","'"&amp;AC497&amp;"',","'',")&amp;IF(AI497&lt;&gt;"","'"&amp;AI497&amp;"',","'',")&amp;IF(AN497&lt;&gt;"","'"&amp;AN497&amp;"',","'',")&amp;IF(AS497&lt;&gt;"","'"&amp;AS497&amp;"',","'',")&amp;IF(AX497&lt;&gt;"","'"&amp;AX497&amp;"',","'',")&amp;"},","")
        &amp; IF(OR(X497&lt;&gt;"",AD497&lt;&gt;"",AJ497&lt;&gt;"",AO497&lt;&gt;"",AT497&lt;&gt;"",AY497&lt;&gt;""),"['de']={"&amp;IF(X497&lt;&gt;"","'"&amp;X497&amp;"',","'',")&amp;IF(AD497&lt;&gt;"","'"&amp;AD497&amp;"',","'',")&amp;IF(AJ497&lt;&gt;"","'"&amp;AJ497&amp;"',","'',")&amp;IF(AO497&lt;&gt;"","'"&amp;AO497&amp;"',","'',")&amp;IF(AT497&lt;&gt;"","'"&amp;AT497&amp;"',","'',")&amp;IF(AY497&lt;&gt;"","'"&amp;AY497&amp;"',","'',")&amp;"},","")
     &amp; "}",""),"")),""),"")</f>
        <v>, dropMechanic={LIBSETS_DROP_MECHANIC_GROUP_DUNGEON_BOSS,LIBSETS_DROP_MECHANIC_GROUP_DUNGEON_BOSS}</v>
      </c>
      <c r="BG497" s="21" t="str">
        <f>IF(A497&lt;&gt;"",IF(F497&lt;&gt;"Not in the game (anymore)",
IF(OR(BA497&lt;&gt;"",BB497&lt;&gt;""),", addTooltip={" &amp; IF(BA497&lt;&gt;"","['en']='"&amp; BA497 &amp; "',","")  &amp; IF(AND(BA497&lt;&gt;"",BA497&lt;&gt;BB497), IF(BB497&lt;&gt;"","['de']='"&amp; BB497 &amp; "',",""),"") &amp; "},","")
&amp; "},"
&amp; IF(C497&lt;&gt;"",CONCATENATE(" --",C497," / ",B497,"   [",IF(R497&lt;&gt;"",R497,""),IF(AA497&lt;&gt;"",", "&amp;AA497,""),IF(AG497&lt;&gt;"",", "&amp;AG497,""),IF(AL497&lt;&gt;"",", "&amp;AL497,""),IF(AQ497&lt;&gt;"",", "&amp;AQ497,""),IF(AV497&lt;&gt;"",", "&amp;AV497,""),"]")),""),"")</f>
        <v>}, --Drake\'s Rush / Dracheneile   [Black Drake Villa, Gold Coast, Gold Coast]</v>
      </c>
    </row>
    <row r="498" spans="1:59" x14ac:dyDescent="0.25">
      <c r="A498" s="5">
        <v>572</v>
      </c>
      <c r="B498" t="s">
        <v>2420</v>
      </c>
      <c r="C498" t="s">
        <v>2402</v>
      </c>
      <c r="D498" s="3">
        <f>A498</f>
        <v>572</v>
      </c>
      <c r="G498" s="3" t="s">
        <v>1477</v>
      </c>
      <c r="I498" t="s">
        <v>91</v>
      </c>
      <c r="J498" t="s">
        <v>91</v>
      </c>
      <c r="K498" s="37">
        <v>454</v>
      </c>
      <c r="L498" s="37">
        <v>454</v>
      </c>
      <c r="M498" s="37">
        <v>454</v>
      </c>
      <c r="O498" s="65" t="s">
        <v>2405</v>
      </c>
      <c r="Q498" s="3">
        <f>IF(AND(G498&lt;&gt;"LIBSETS_SETTYPE_BATTLEGROUND",G498&lt;&gt;"LIBSETS_SETTYPE_SPECIAL"), IF(R498&lt;&gt;"",VLOOKUP(R498,'ESO zone constants'!$D$3:$H$10001,5,FALSE),""),"")</f>
        <v>1229</v>
      </c>
      <c r="R498" t="str">
        <f>IF(AND(O498&lt;&gt;"",NOT(ISERROR(O498))),O498,
IF(AND(P498&lt;&gt;"",ISNUMBER(P498),P498&gt;0,NOT(ISNA(P498))),VLOOKUP(P498,'ESO zone constants'!$A$3:$D$9999,4,FALSE),
IF(AND(K498&lt;&gt;"",K498&gt;0,NOT(ISERROR(K498))),VLOOKUP(K498,'ESO dumped WayshrineInfo'!$K$3:$N$9994,4,FALSE),"")))</f>
        <v>The Cauldron</v>
      </c>
      <c r="T498" s="19" t="str">
        <f>IF(AND(S498&lt;&gt;"",NOT(ISERROR(S498))),S498,IF(Q498&lt;&gt;"",IF(NOT(ISERROR(VLOOKUP(Q498,'ESO Dungeon constants'!$D$3:$H$9999,5,FALSE))),VLOOKUP(Q498,'ESO Dungeon constants'!$D$3:$I$9999,6,FALSE),VLOOKUP(Q498,'ESO zone constants'!$H$3:$K$9987,4,FALSE)),""))</f>
        <v>DLC_FLAMES_OF_AMBITION</v>
      </c>
      <c r="U498" s="3" t="str">
        <f>IF(T498&lt;&gt;"",VLOOKUP(T498,'LibSets constants'!$B$4:$C$1003,2,FALSE),"")</f>
        <v>Flames of Ambition</v>
      </c>
      <c r="V498" s="33" t="s">
        <v>3356</v>
      </c>
      <c r="Y498" s="65"/>
      <c r="Z498" s="3">
        <f>IF(AND(G498&lt;&gt;"LIBSETS_SETTYPE_BATTLEGROUND",G498&lt;&gt;"LIBSETS_SETTYPE_SPECIAL"),
IF(AND(Y498&lt;&gt;"",ISNUMBER(Y498),NOT(ISNA(Y498))),Y498,
   IF(AND(L498&lt;&gt;"",ISNUMBER(L498),L498&gt;0,NOT(ISNA(L498))),VLOOKUP(L498,'ESO dumped WayshrineInfo'!$K$3:$L$9994,2,FALSE),"")
),"")</f>
        <v>57</v>
      </c>
      <c r="AA498" t="str">
        <f>IF(AND(Z498&lt;&gt;"",ISNUMBER(Z498),NOT(ISNA(Z498))),VLOOKUP(Z498,'ESO zone constants'!$A$3:$D$9999,4,FALSE),"")</f>
        <v>Deshaan</v>
      </c>
      <c r="AB498" s="33" t="s">
        <v>3356</v>
      </c>
      <c r="AC498" s="43"/>
      <c r="AD498" s="43"/>
      <c r="AE498" s="43"/>
      <c r="AF498" s="3">
        <f>IF(AND(G498&lt;&gt;"LIBSETS_SETTYPE_BATTLEGROUND",G498&lt;&gt;"LIBSETS_SETTYPE_SPECIAL"),
IF(AND(AE498&lt;&gt;"",ISNUMBER(AE498),NOT(ISNA(AE498))),AE498,
   IF(AND(M498&lt;&gt;"",ISNUMBER(M498),M498&gt;0,NOT(ISNA(M498))),VLOOKUP(M498,'ESO dumped WayshrineInfo'!$K$3:$L$9994,2,FALSE),"")
),"")</f>
        <v>57</v>
      </c>
      <c r="AG498" t="str">
        <f>IF(AND(AF498&lt;&gt;"",ISNUMBER(AF498),NOT(ISNA(AF498))),VLOOKUP(AF498,'ESO zone constants'!$A$3:$D$9999,4,FALSE),"")</f>
        <v>Deshaan</v>
      </c>
      <c r="AH498" s="44"/>
      <c r="AI498" s="43"/>
      <c r="AJ498" s="43"/>
      <c r="AK498" s="3" t="str">
        <f>IF(AND(G498&lt;&gt;"LIBSETS_SETTYPE_BATTLEGROUND",G498&lt;&gt;"LIBSETS_SETTYPE_SPECIAL"),IF(AL498&lt;&gt;"",VLOOKUP(AL498,'ESO zone constants'!$D$3:$H$4953,5,FALSE),""),"")</f>
        <v/>
      </c>
      <c r="AM498" s="44"/>
      <c r="AN498" s="43"/>
      <c r="AO498" s="43"/>
      <c r="AP498" s="3" t="str">
        <f>IF(AND(G498&lt;&gt;"LIBSETS_SETTYPE_BATTLEGROUND",G498&lt;&gt;"LIBSETS_SETTYPE_SPECIAL"),IF(AQ498&lt;&gt;"",VLOOKUP(AQ498,'ESO zone constants'!$D$3:$H$4953,5,FALSE),""),"")</f>
        <v/>
      </c>
      <c r="AR498" s="44"/>
      <c r="AS498" s="43"/>
      <c r="AT498" s="43"/>
      <c r="AU498" s="3" t="str">
        <f>IF(AND(G498&lt;&gt;"LIBSETS_SETTYPE_BATTLEGROUND",G498&lt;&gt;"LIBSETS_SETTYPE_SPECIAL"),IF(AV498&lt;&gt;"",VLOOKUP(AV498,'ESO zone constants'!$D$3:$H$4953,5,FALSE),""),"")</f>
        <v/>
      </c>
      <c r="AW498" s="44"/>
      <c r="AX498" s="43"/>
      <c r="AY498" s="43"/>
      <c r="AZ498" s="83" t="s">
        <v>2667</v>
      </c>
      <c r="BA498" s="83"/>
      <c r="BB498" s="83"/>
      <c r="BC498" s="21" t="str">
        <f>IF(A498="???","--","")&amp;IF(F498&lt;&gt;"Not in the game (anymore)",IF(A498&lt;&gt;"",CONCATENATE("[",A498,"] = {wayshrines={")&amp;IF(K498&lt;&gt;"",CONCATENATE(K498,","),"")&amp;IF(L498&lt;&gt;"",CONCATENATE(L498,","),"")&amp;IF(M498&lt;&gt;"",CONCATENATE(M498,","),"")&amp;CONCATENATE("}")&amp;IF(VALUE(N498)&gt;0,CONCATENATE(", traitsNeeded=",N498),"")&amp;CONCATENATE(", dlcId=",IF(T498&lt;&gt;"",T498,"DLC_BASE_GAME")),""),"")</f>
        <v>[572] = {wayshrines={454,454,454,}, dlcId=DLC_FLAMES_OF_AMBITION</v>
      </c>
      <c r="BD498" s="21" t="str">
        <f>IF(F498&lt;&gt;"Not in the game (anymore)",IF(A498&lt;&gt;"",IF(Q498&lt;&gt;"",CONCATENATE(", zoneIds={",Q498),"")&amp;IF(Z498&lt;&gt;"",CONCATENATE(",",Z498),"")&amp;IF(AF498&lt;&gt;"",CONCATENATE(",",AF498),"")&amp;IF(AK498&lt;&gt;"",CONCATENATE(",",AK498),"")&amp;IF(AP498&lt;&gt;"",CONCATENATE(",",AP498),"")&amp;IF(AU498&lt;&gt;"",CONCATENATE(",",AU498),"")&amp;IF(Q498&lt;&gt;"",CONCATENATE("}",""),"")&amp;IF(OR(I498="true",I498="false",I498&lt;&gt;""), CONCATENATE(", veteran=", I498), ""),""),"")</f>
        <v>, zoneIds={1229,57,57}, veteran=false</v>
      </c>
      <c r="BE498" s="21" t="str">
        <f>IF(A498&lt;&gt;"",IF(F498&lt;&gt;"Not in the game (anymore)",IF(A498&lt;&gt;"",", setType="&amp;G498,"")&amp;IF(J498="true",", multiTrialSet=true",""),"")
&amp; IF(AND(H498&lt;&gt;"",ISNUMBER(H498)),", undauntedChestId=" &amp; H498,""),"")</f>
        <v>, setType=LIBSETS_SETTYPE_DUNGEON</v>
      </c>
      <c r="BF498" s="21" t="str">
        <f>IF(A498&lt;&gt;"",IF(F498&lt;&gt;"Not in the game (anymore)",IF(AZ498&lt;&gt;"",", isProcSetAllowedInPvP="&amp; AZ498,"")
&amp; IF(F498&lt;&gt;"Not in the game (anymore)",
  IF(V498&lt;&gt;"",", dropMechanic={"&amp;V498&amp;IF(AB498&lt;&gt;"",","&amp;AB498,"")&amp;IF(AH498&lt;&gt;"",","&amp;AH498,"")&amp;IF(AM498&lt;&gt;"",","&amp;AM498,"")&amp;IF(AR498&lt;&gt;"",","&amp;AR498,"")&amp;IF(AW498&lt;&gt;"",","&amp;AW498,"")&amp;"}"
     &amp;IF(OR(W498&lt;&gt;"",AC498&lt;&gt;"",AI498&lt;&gt;"",AN498&lt;&gt;"",AS498&lt;&gt;"",AX498&lt;&gt;"",X498&lt;&gt;"",AD498&lt;&gt;"",AJ498&lt;&gt;"",AO498&lt;&gt;"",AT498&lt;&gt;"",AY498&lt;&gt;""),", dropMechanicDropLocationNames={"
        &amp; IF(OR(W498&lt;&gt;"",AC498&lt;&gt;"",AI498&lt;&gt;"",AN498&lt;&gt;"",AS498&lt;&gt;"",AX498&lt;&gt;""),"['en']={"&amp;IF(W498&lt;&gt;"","'"&amp;W498&amp;"',","'',")&amp;IF(AC498&lt;&gt;"","'"&amp;AC498&amp;"',","'',")&amp;IF(AI498&lt;&gt;"","'"&amp;AI498&amp;"',","'',")&amp;IF(AN498&lt;&gt;"","'"&amp;AN498&amp;"',","'',")&amp;IF(AS498&lt;&gt;"","'"&amp;AS498&amp;"',","'',")&amp;IF(AX498&lt;&gt;"","'"&amp;AX498&amp;"',","'',")&amp;"},","")
        &amp; IF(OR(X498&lt;&gt;"",AD498&lt;&gt;"",AJ498&lt;&gt;"",AO498&lt;&gt;"",AT498&lt;&gt;"",AY498&lt;&gt;""),"['de']={"&amp;IF(X498&lt;&gt;"","'"&amp;X498&amp;"',","'',")&amp;IF(AD498&lt;&gt;"","'"&amp;AD498&amp;"',","'',")&amp;IF(AJ498&lt;&gt;"","'"&amp;AJ498&amp;"',","'',")&amp;IF(AO498&lt;&gt;"","'"&amp;AO498&amp;"',","'',")&amp;IF(AT498&lt;&gt;"","'"&amp;AT498&amp;"',","'',")&amp;IF(AY498&lt;&gt;"","'"&amp;AY498&amp;"',","'',")&amp;"},","")
     &amp; "}",""),"")),""),"")</f>
        <v>, dropMechanic={LIBSETS_DROP_MECHANIC_GROUP_DUNGEON_BOSS,LIBSETS_DROP_MECHANIC_GROUP_DUNGEON_BOSS}</v>
      </c>
      <c r="BG498" s="21" t="str">
        <f>IF(A498&lt;&gt;"",IF(F498&lt;&gt;"Not in the game (anymore)",
IF(OR(BA498&lt;&gt;"",BB498&lt;&gt;""),", addTooltip={" &amp; IF(BA498&lt;&gt;"","['en']='"&amp; BA498 &amp; "',","")  &amp; IF(AND(BA498&lt;&gt;"",BA498&lt;&gt;BB498), IF(BB498&lt;&gt;"","['de']='"&amp; BB498 &amp; "',",""),"") &amp; "},","")
&amp; "},"
&amp; IF(C498&lt;&gt;"",CONCATENATE(" --",C498," / ",B498,"   [",IF(R498&lt;&gt;"",R498,""),IF(AA498&lt;&gt;"",", "&amp;AA498,""),IF(AG498&lt;&gt;"",", "&amp;AG498,""),IF(AL498&lt;&gt;"",", "&amp;AL498,""),IF(AQ498&lt;&gt;"",", "&amp;AQ498,""),IF(AV498&lt;&gt;"",", "&amp;AV498,""),"]")),""),"")</f>
        <v>}, --Unleashed Ritualist / Entfesselter Ritualist   [The Cauldron, Deshaan, Deshaan]</v>
      </c>
    </row>
    <row r="499" spans="1:59" x14ac:dyDescent="0.25">
      <c r="A499" s="5">
        <v>573</v>
      </c>
      <c r="B499" t="s">
        <v>2421</v>
      </c>
      <c r="C499" t="s">
        <v>2764</v>
      </c>
      <c r="D499" s="3">
        <f>A499</f>
        <v>573</v>
      </c>
      <c r="G499" s="3" t="s">
        <v>1477</v>
      </c>
      <c r="I499" t="s">
        <v>91</v>
      </c>
      <c r="J499" t="s">
        <v>91</v>
      </c>
      <c r="K499" s="37">
        <v>454</v>
      </c>
      <c r="L499" s="37">
        <v>454</v>
      </c>
      <c r="M499" s="37">
        <v>454</v>
      </c>
      <c r="O499" s="65" t="s">
        <v>2405</v>
      </c>
      <c r="Q499" s="3">
        <f>IF(AND(G499&lt;&gt;"LIBSETS_SETTYPE_BATTLEGROUND",G499&lt;&gt;"LIBSETS_SETTYPE_SPECIAL"), IF(R499&lt;&gt;"",VLOOKUP(R499,'ESO zone constants'!$D$3:$H$10001,5,FALSE),""),"")</f>
        <v>1229</v>
      </c>
      <c r="R499" t="str">
        <f>IF(AND(O499&lt;&gt;"",NOT(ISERROR(O499))),O499,
IF(AND(P499&lt;&gt;"",ISNUMBER(P499),P499&gt;0,NOT(ISNA(P499))),VLOOKUP(P499,'ESO zone constants'!$A$3:$D$9999,4,FALSE),
IF(AND(K499&lt;&gt;"",K499&gt;0,NOT(ISERROR(K499))),VLOOKUP(K499,'ESO dumped WayshrineInfo'!$K$3:$N$9994,4,FALSE),"")))</f>
        <v>The Cauldron</v>
      </c>
      <c r="T499" s="19" t="str">
        <f>IF(AND(S499&lt;&gt;"",NOT(ISERROR(S499))),S499,IF(Q499&lt;&gt;"",IF(NOT(ISERROR(VLOOKUP(Q499,'ESO Dungeon constants'!$D$3:$H$9999,5,FALSE))),VLOOKUP(Q499,'ESO Dungeon constants'!$D$3:$I$9999,6,FALSE),VLOOKUP(Q499,'ESO zone constants'!$H$3:$K$9987,4,FALSE)),""))</f>
        <v>DLC_FLAMES_OF_AMBITION</v>
      </c>
      <c r="U499" s="3" t="str">
        <f>IF(T499&lt;&gt;"",VLOOKUP(T499,'LibSets constants'!$B$4:$C$1003,2,FALSE),"")</f>
        <v>Flames of Ambition</v>
      </c>
      <c r="V499" s="33" t="s">
        <v>3356</v>
      </c>
      <c r="Y499" s="65"/>
      <c r="Z499" s="3">
        <f>IF(AND(G499&lt;&gt;"LIBSETS_SETTYPE_BATTLEGROUND",G499&lt;&gt;"LIBSETS_SETTYPE_SPECIAL"),
IF(AND(Y499&lt;&gt;"",ISNUMBER(Y499),NOT(ISNA(Y499))),Y499,
   IF(AND(L499&lt;&gt;"",ISNUMBER(L499),L499&gt;0,NOT(ISNA(L499))),VLOOKUP(L499,'ESO dumped WayshrineInfo'!$K$3:$L$9994,2,FALSE),"")
),"")</f>
        <v>57</v>
      </c>
      <c r="AA499" t="str">
        <f>IF(AND(Z499&lt;&gt;"",ISNUMBER(Z499),NOT(ISNA(Z499))),VLOOKUP(Z499,'ESO zone constants'!$A$3:$D$9999,4,FALSE),"")</f>
        <v>Deshaan</v>
      </c>
      <c r="AB499" s="33" t="s">
        <v>3356</v>
      </c>
      <c r="AC499" s="43"/>
      <c r="AD499" s="43"/>
      <c r="AE499" s="43"/>
      <c r="AF499" s="3">
        <f>IF(AND(G499&lt;&gt;"LIBSETS_SETTYPE_BATTLEGROUND",G499&lt;&gt;"LIBSETS_SETTYPE_SPECIAL"),
IF(AND(AE499&lt;&gt;"",ISNUMBER(AE499),NOT(ISNA(AE499))),AE499,
   IF(AND(M499&lt;&gt;"",ISNUMBER(M499),M499&gt;0,NOT(ISNA(M499))),VLOOKUP(M499,'ESO dumped WayshrineInfo'!$K$3:$L$9994,2,FALSE),"")
),"")</f>
        <v>57</v>
      </c>
      <c r="AG499" t="str">
        <f>IF(AND(AF499&lt;&gt;"",ISNUMBER(AF499),NOT(ISNA(AF499))),VLOOKUP(AF499,'ESO zone constants'!$A$3:$D$9999,4,FALSE),"")</f>
        <v>Deshaan</v>
      </c>
      <c r="AH499" s="44"/>
      <c r="AI499" s="43"/>
      <c r="AJ499" s="43"/>
      <c r="AK499" s="3" t="str">
        <f>IF(AND(G499&lt;&gt;"LIBSETS_SETTYPE_BATTLEGROUND",G499&lt;&gt;"LIBSETS_SETTYPE_SPECIAL"),IF(AL499&lt;&gt;"",VLOOKUP(AL499,'ESO zone constants'!$D$3:$H$4953,5,FALSE),""),"")</f>
        <v/>
      </c>
      <c r="AM499" s="44"/>
      <c r="AN499" s="43"/>
      <c r="AO499" s="43"/>
      <c r="AP499" s="3" t="str">
        <f>IF(AND(G499&lt;&gt;"LIBSETS_SETTYPE_BATTLEGROUND",G499&lt;&gt;"LIBSETS_SETTYPE_SPECIAL"),IF(AQ499&lt;&gt;"",VLOOKUP(AQ499,'ESO zone constants'!$D$3:$H$4953,5,FALSE),""),"")</f>
        <v/>
      </c>
      <c r="AR499" s="44"/>
      <c r="AS499" s="43"/>
      <c r="AT499" s="43"/>
      <c r="AU499" s="3" t="str">
        <f>IF(AND(G499&lt;&gt;"LIBSETS_SETTYPE_BATTLEGROUND",G499&lt;&gt;"LIBSETS_SETTYPE_SPECIAL"),IF(AV499&lt;&gt;"",VLOOKUP(AV499,'ESO zone constants'!$D$3:$H$4953,5,FALSE),""),"")</f>
        <v/>
      </c>
      <c r="AW499" s="44"/>
      <c r="AX499" s="43"/>
      <c r="AY499" s="43"/>
      <c r="AZ499" s="83" t="s">
        <v>2668</v>
      </c>
      <c r="BA499" s="83"/>
      <c r="BB499" s="83"/>
      <c r="BC499" s="21" t="str">
        <f>IF(A499="???","--","")&amp;IF(F499&lt;&gt;"Not in the game (anymore)",IF(A499&lt;&gt;"",CONCATENATE("[",A499,"] = {wayshrines={")&amp;IF(K499&lt;&gt;"",CONCATENATE(K499,","),"")&amp;IF(L499&lt;&gt;"",CONCATENATE(L499,","),"")&amp;IF(M499&lt;&gt;"",CONCATENATE(M499,","),"")&amp;CONCATENATE("}")&amp;IF(VALUE(N499)&gt;0,CONCATENATE(", traitsNeeded=",N499),"")&amp;CONCATENATE(", dlcId=",IF(T499&lt;&gt;"",T499,"DLC_BASE_GAME")),""),"")</f>
        <v>[573] = {wayshrines={454,454,454,}, dlcId=DLC_FLAMES_OF_AMBITION</v>
      </c>
      <c r="BD499" s="21" t="str">
        <f>IF(F499&lt;&gt;"Not in the game (anymore)",IF(A499&lt;&gt;"",IF(Q499&lt;&gt;"",CONCATENATE(", zoneIds={",Q499),"")&amp;IF(Z499&lt;&gt;"",CONCATENATE(",",Z499),"")&amp;IF(AF499&lt;&gt;"",CONCATENATE(",",AF499),"")&amp;IF(AK499&lt;&gt;"",CONCATENATE(",",AK499),"")&amp;IF(AP499&lt;&gt;"",CONCATENATE(",",AP499),"")&amp;IF(AU499&lt;&gt;"",CONCATENATE(",",AU499),"")&amp;IF(Q499&lt;&gt;"",CONCATENATE("}",""),"")&amp;IF(OR(I499="true",I499="false",I499&lt;&gt;""), CONCATENATE(", veteran=", I499), ""),""),"")</f>
        <v>, zoneIds={1229,57,57}, veteran=false</v>
      </c>
      <c r="BE499" s="21" t="str">
        <f>IF(A499&lt;&gt;"",IF(F499&lt;&gt;"Not in the game (anymore)",IF(A499&lt;&gt;"",", setType="&amp;G499,"")&amp;IF(J499="true",", multiTrialSet=true",""),"")
&amp; IF(AND(H499&lt;&gt;"",ISNUMBER(H499)),", undauntedChestId=" &amp; H499,""),"")</f>
        <v>, setType=LIBSETS_SETTYPE_DUNGEON</v>
      </c>
      <c r="BF499" s="21" t="str">
        <f>IF(A499&lt;&gt;"",IF(F499&lt;&gt;"Not in the game (anymore)",IF(AZ499&lt;&gt;"",", isProcSetAllowedInPvP="&amp; AZ499,"")
&amp; IF(F499&lt;&gt;"Not in the game (anymore)",
  IF(V499&lt;&gt;"",", dropMechanic={"&amp;V499&amp;IF(AB499&lt;&gt;"",","&amp;AB499,"")&amp;IF(AH499&lt;&gt;"",","&amp;AH499,"")&amp;IF(AM499&lt;&gt;"",","&amp;AM499,"")&amp;IF(AR499&lt;&gt;"",","&amp;AR499,"")&amp;IF(AW499&lt;&gt;"",","&amp;AW499,"")&amp;"}"
     &amp;IF(OR(W499&lt;&gt;"",AC499&lt;&gt;"",AI499&lt;&gt;"",AN499&lt;&gt;"",AS499&lt;&gt;"",AX499&lt;&gt;"",X499&lt;&gt;"",AD499&lt;&gt;"",AJ499&lt;&gt;"",AO499&lt;&gt;"",AT499&lt;&gt;"",AY499&lt;&gt;""),", dropMechanicDropLocationNames={"
        &amp; IF(OR(W499&lt;&gt;"",AC499&lt;&gt;"",AI499&lt;&gt;"",AN499&lt;&gt;"",AS499&lt;&gt;"",AX499&lt;&gt;""),"['en']={"&amp;IF(W499&lt;&gt;"","'"&amp;W499&amp;"',","'',")&amp;IF(AC499&lt;&gt;"","'"&amp;AC499&amp;"',","'',")&amp;IF(AI499&lt;&gt;"","'"&amp;AI499&amp;"',","'',")&amp;IF(AN499&lt;&gt;"","'"&amp;AN499&amp;"',","'',")&amp;IF(AS499&lt;&gt;"","'"&amp;AS499&amp;"',","'',")&amp;IF(AX499&lt;&gt;"","'"&amp;AX499&amp;"',","'',")&amp;"},","")
        &amp; IF(OR(X499&lt;&gt;"",AD499&lt;&gt;"",AJ499&lt;&gt;"",AO499&lt;&gt;"",AT499&lt;&gt;"",AY499&lt;&gt;""),"['de']={"&amp;IF(X499&lt;&gt;"","'"&amp;X499&amp;"',","'',")&amp;IF(AD499&lt;&gt;"","'"&amp;AD499&amp;"',","'',")&amp;IF(AJ499&lt;&gt;"","'"&amp;AJ499&amp;"',","'',")&amp;IF(AO499&lt;&gt;"","'"&amp;AO499&amp;"',","'',")&amp;IF(AT499&lt;&gt;"","'"&amp;AT499&amp;"',","'',")&amp;IF(AY499&lt;&gt;"","'"&amp;AY499&amp;"',","'',")&amp;"},","")
     &amp; "}",""),"")),""),"")</f>
        <v>, isProcSetAllowedInPvP=1, dropMechanic={LIBSETS_DROP_MECHANIC_GROUP_DUNGEON_BOSS,LIBSETS_DROP_MECHANIC_GROUP_DUNGEON_BOSS}</v>
      </c>
      <c r="BG499" s="21" t="str">
        <f>IF(A499&lt;&gt;"",IF(F499&lt;&gt;"Not in the game (anymore)",
IF(OR(BA499&lt;&gt;"",BB499&lt;&gt;""),", addTooltip={" &amp; IF(BA499&lt;&gt;"","['en']='"&amp; BA499 &amp; "',","")  &amp; IF(AND(BA499&lt;&gt;"",BA499&lt;&gt;BB499), IF(BB499&lt;&gt;"","['de']='"&amp; BB499 &amp; "',",""),"") &amp; "},","")
&amp; "},"
&amp; IF(C499&lt;&gt;"",CONCATENATE(" --",C499," / ",B499,"   [",IF(R499&lt;&gt;"",R499,""),IF(AA499&lt;&gt;"",", "&amp;AA499,""),IF(AG499&lt;&gt;"",", "&amp;AG499,""),IF(AL499&lt;&gt;"",", "&amp;AL499,""),IF(AQ499&lt;&gt;"",", "&amp;AQ499,""),IF(AV499&lt;&gt;"",", "&amp;AV499,""),"]")),""),"")</f>
        <v>}, --Dagon\'s Dominion / Dagons Herrschaft   [The Cauldron, Deshaan, Deshaan]</v>
      </c>
    </row>
    <row r="500" spans="1:59" x14ac:dyDescent="0.25">
      <c r="A500" s="5">
        <v>574</v>
      </c>
      <c r="B500" t="s">
        <v>2422</v>
      </c>
      <c r="C500" t="s">
        <v>2765</v>
      </c>
      <c r="D500" s="3">
        <f>A500</f>
        <v>574</v>
      </c>
      <c r="G500" s="3" t="s">
        <v>1477</v>
      </c>
      <c r="I500" t="s">
        <v>91</v>
      </c>
      <c r="J500" t="s">
        <v>91</v>
      </c>
      <c r="K500" s="37">
        <v>454</v>
      </c>
      <c r="L500" s="37">
        <v>454</v>
      </c>
      <c r="M500" s="37">
        <v>454</v>
      </c>
      <c r="O500" s="65" t="s">
        <v>2405</v>
      </c>
      <c r="Q500" s="3">
        <f>IF(AND(G500&lt;&gt;"LIBSETS_SETTYPE_BATTLEGROUND",G500&lt;&gt;"LIBSETS_SETTYPE_SPECIAL"), IF(R500&lt;&gt;"",VLOOKUP(R500,'ESO zone constants'!$D$3:$H$10001,5,FALSE),""),"")</f>
        <v>1229</v>
      </c>
      <c r="R500" t="str">
        <f>IF(AND(O500&lt;&gt;"",NOT(ISERROR(O500))),O500,
IF(AND(P500&lt;&gt;"",ISNUMBER(P500),P500&gt;0,NOT(ISNA(P500))),VLOOKUP(P500,'ESO zone constants'!$A$3:$D$9999,4,FALSE),
IF(AND(K500&lt;&gt;"",K500&gt;0,NOT(ISERROR(K500))),VLOOKUP(K500,'ESO dumped WayshrineInfo'!$K$3:$N$9994,4,FALSE),"")))</f>
        <v>The Cauldron</v>
      </c>
      <c r="T500" s="19" t="str">
        <f>IF(AND(S500&lt;&gt;"",NOT(ISERROR(S500))),S500,IF(Q500&lt;&gt;"",IF(NOT(ISERROR(VLOOKUP(Q500,'ESO Dungeon constants'!$D$3:$H$9999,5,FALSE))),VLOOKUP(Q500,'ESO Dungeon constants'!$D$3:$I$9999,6,FALSE),VLOOKUP(Q500,'ESO zone constants'!$H$3:$K$9987,4,FALSE)),""))</f>
        <v>DLC_FLAMES_OF_AMBITION</v>
      </c>
      <c r="U500" s="3" t="str">
        <f>IF(T500&lt;&gt;"",VLOOKUP(T500,'LibSets constants'!$B$4:$C$1003,2,FALSE),"")</f>
        <v>Flames of Ambition</v>
      </c>
      <c r="V500" s="33" t="s">
        <v>3356</v>
      </c>
      <c r="Y500" s="65"/>
      <c r="Z500" s="3">
        <f>IF(AND(G500&lt;&gt;"LIBSETS_SETTYPE_BATTLEGROUND",G500&lt;&gt;"LIBSETS_SETTYPE_SPECIAL"),
IF(AND(Y500&lt;&gt;"",ISNUMBER(Y500),NOT(ISNA(Y500))),Y500,
   IF(AND(L500&lt;&gt;"",ISNUMBER(L500),L500&gt;0,NOT(ISNA(L500))),VLOOKUP(L500,'ESO dumped WayshrineInfo'!$K$3:$L$9994,2,FALSE),"")
),"")</f>
        <v>57</v>
      </c>
      <c r="AA500" t="str">
        <f>IF(AND(Z500&lt;&gt;"",ISNUMBER(Z500),NOT(ISNA(Z500))),VLOOKUP(Z500,'ESO zone constants'!$A$3:$D$9999,4,FALSE),"")</f>
        <v>Deshaan</v>
      </c>
      <c r="AB500" s="33" t="s">
        <v>3356</v>
      </c>
      <c r="AC500" s="43"/>
      <c r="AD500" s="43"/>
      <c r="AE500" s="43"/>
      <c r="AF500" s="3">
        <f>IF(AND(G500&lt;&gt;"LIBSETS_SETTYPE_BATTLEGROUND",G500&lt;&gt;"LIBSETS_SETTYPE_SPECIAL"),
IF(AND(AE500&lt;&gt;"",ISNUMBER(AE500),NOT(ISNA(AE500))),AE500,
   IF(AND(M500&lt;&gt;"",ISNUMBER(M500),M500&gt;0,NOT(ISNA(M500))),VLOOKUP(M500,'ESO dumped WayshrineInfo'!$K$3:$L$9994,2,FALSE),"")
),"")</f>
        <v>57</v>
      </c>
      <c r="AG500" t="str">
        <f>IF(AND(AF500&lt;&gt;"",ISNUMBER(AF500),NOT(ISNA(AF500))),VLOOKUP(AF500,'ESO zone constants'!$A$3:$D$9999,4,FALSE),"")</f>
        <v>Deshaan</v>
      </c>
      <c r="AH500" s="44"/>
      <c r="AI500" s="43"/>
      <c r="AJ500" s="43"/>
      <c r="AK500" s="3" t="str">
        <f>IF(AND(G500&lt;&gt;"LIBSETS_SETTYPE_BATTLEGROUND",G500&lt;&gt;"LIBSETS_SETTYPE_SPECIAL"),IF(AL500&lt;&gt;"",VLOOKUP(AL500,'ESO zone constants'!$D$3:$H$4953,5,FALSE),""),"")</f>
        <v/>
      </c>
      <c r="AM500" s="44"/>
      <c r="AN500" s="43"/>
      <c r="AO500" s="43"/>
      <c r="AP500" s="3" t="str">
        <f>IF(AND(G500&lt;&gt;"LIBSETS_SETTYPE_BATTLEGROUND",G500&lt;&gt;"LIBSETS_SETTYPE_SPECIAL"),IF(AQ500&lt;&gt;"",VLOOKUP(AQ500,'ESO zone constants'!$D$3:$H$4953,5,FALSE),""),"")</f>
        <v/>
      </c>
      <c r="AR500" s="44"/>
      <c r="AS500" s="43"/>
      <c r="AT500" s="43"/>
      <c r="AU500" s="3" t="str">
        <f>IF(AND(G500&lt;&gt;"LIBSETS_SETTYPE_BATTLEGROUND",G500&lt;&gt;"LIBSETS_SETTYPE_SPECIAL"),IF(AV500&lt;&gt;"",VLOOKUP(AV500,'ESO zone constants'!$D$3:$H$4953,5,FALSE),""),"")</f>
        <v/>
      </c>
      <c r="AW500" s="44"/>
      <c r="AX500" s="43"/>
      <c r="AY500" s="43"/>
      <c r="AZ500" s="83" t="s">
        <v>2667</v>
      </c>
      <c r="BA500" s="83"/>
      <c r="BB500" s="83"/>
      <c r="BC500" s="21" t="str">
        <f>IF(A500="???","--","")&amp;IF(F500&lt;&gt;"Not in the game (anymore)",IF(A500&lt;&gt;"",CONCATENATE("[",A500,"] = {wayshrines={")&amp;IF(K500&lt;&gt;"",CONCATENATE(K500,","),"")&amp;IF(L500&lt;&gt;"",CONCATENATE(L500,","),"")&amp;IF(M500&lt;&gt;"",CONCATENATE(M500,","),"")&amp;CONCATENATE("}")&amp;IF(VALUE(N500)&gt;0,CONCATENATE(", traitsNeeded=",N500),"")&amp;CONCATENATE(", dlcId=",IF(T500&lt;&gt;"",T500,"DLC_BASE_GAME")),""),"")</f>
        <v>[574] = {wayshrines={454,454,454,}, dlcId=DLC_FLAMES_OF_AMBITION</v>
      </c>
      <c r="BD500" s="21" t="str">
        <f>IF(F500&lt;&gt;"Not in the game (anymore)",IF(A500&lt;&gt;"",IF(Q500&lt;&gt;"",CONCATENATE(", zoneIds={",Q500),"")&amp;IF(Z500&lt;&gt;"",CONCATENATE(",",Z500),"")&amp;IF(AF500&lt;&gt;"",CONCATENATE(",",AF500),"")&amp;IF(AK500&lt;&gt;"",CONCATENATE(",",AK500),"")&amp;IF(AP500&lt;&gt;"",CONCATENATE(",",AP500),"")&amp;IF(AU500&lt;&gt;"",CONCATENATE(",",AU500),"")&amp;IF(Q500&lt;&gt;"",CONCATENATE("}",""),"")&amp;IF(OR(I500="true",I500="false",I500&lt;&gt;""), CONCATENATE(", veteran=", I500), ""),""),"")</f>
        <v>, zoneIds={1229,57,57}, veteran=false</v>
      </c>
      <c r="BE500" s="21" t="str">
        <f>IF(A500&lt;&gt;"",IF(F500&lt;&gt;"Not in the game (anymore)",IF(A500&lt;&gt;"",", setType="&amp;G500,"")&amp;IF(J500="true",", multiTrialSet=true",""),"")
&amp; IF(AND(H500&lt;&gt;"",ISNUMBER(H500)),", undauntedChestId=" &amp; H500,""),"")</f>
        <v>, setType=LIBSETS_SETTYPE_DUNGEON</v>
      </c>
      <c r="BF500" s="21" t="str">
        <f>IF(A500&lt;&gt;"",IF(F500&lt;&gt;"Not in the game (anymore)",IF(AZ500&lt;&gt;"",", isProcSetAllowedInPvP="&amp; AZ500,"")
&amp; IF(F500&lt;&gt;"Not in the game (anymore)",
  IF(V500&lt;&gt;"",", dropMechanic={"&amp;V500&amp;IF(AB500&lt;&gt;"",","&amp;AB500,"")&amp;IF(AH500&lt;&gt;"",","&amp;AH500,"")&amp;IF(AM500&lt;&gt;"",","&amp;AM500,"")&amp;IF(AR500&lt;&gt;"",","&amp;AR500,"")&amp;IF(AW500&lt;&gt;"",","&amp;AW500,"")&amp;"}"
     &amp;IF(OR(W500&lt;&gt;"",AC500&lt;&gt;"",AI500&lt;&gt;"",AN500&lt;&gt;"",AS500&lt;&gt;"",AX500&lt;&gt;"",X500&lt;&gt;"",AD500&lt;&gt;"",AJ500&lt;&gt;"",AO500&lt;&gt;"",AT500&lt;&gt;"",AY500&lt;&gt;""),", dropMechanicDropLocationNames={"
        &amp; IF(OR(W500&lt;&gt;"",AC500&lt;&gt;"",AI500&lt;&gt;"",AN500&lt;&gt;"",AS500&lt;&gt;"",AX500&lt;&gt;""),"['en']={"&amp;IF(W500&lt;&gt;"","'"&amp;W500&amp;"',","'',")&amp;IF(AC500&lt;&gt;"","'"&amp;AC500&amp;"',","'',")&amp;IF(AI500&lt;&gt;"","'"&amp;AI500&amp;"',","'',")&amp;IF(AN500&lt;&gt;"","'"&amp;AN500&amp;"',","'',")&amp;IF(AS500&lt;&gt;"","'"&amp;AS500&amp;"',","'',")&amp;IF(AX500&lt;&gt;"","'"&amp;AX500&amp;"',","'',")&amp;"},","")
        &amp; IF(OR(X500&lt;&gt;"",AD500&lt;&gt;"",AJ500&lt;&gt;"",AO500&lt;&gt;"",AT500&lt;&gt;"",AY500&lt;&gt;""),"['de']={"&amp;IF(X500&lt;&gt;"","'"&amp;X500&amp;"',","'',")&amp;IF(AD500&lt;&gt;"","'"&amp;AD500&amp;"',","'',")&amp;IF(AJ500&lt;&gt;"","'"&amp;AJ500&amp;"',","'',")&amp;IF(AO500&lt;&gt;"","'"&amp;AO500&amp;"',","'',")&amp;IF(AT500&lt;&gt;"","'"&amp;AT500&amp;"',","'',")&amp;IF(AY500&lt;&gt;"","'"&amp;AY500&amp;"',","'',")&amp;"},","")
     &amp; "}",""),"")),""),"")</f>
        <v>, dropMechanic={LIBSETS_DROP_MECHANIC_GROUP_DUNGEON_BOSS,LIBSETS_DROP_MECHANIC_GROUP_DUNGEON_BOSS}</v>
      </c>
      <c r="BG500" s="21" t="str">
        <f>IF(A500&lt;&gt;"",IF(F500&lt;&gt;"Not in the game (anymore)",
IF(OR(BA500&lt;&gt;"",BB500&lt;&gt;""),", addTooltip={" &amp; IF(BA500&lt;&gt;"","['en']='"&amp; BA500 &amp; "',","")  &amp; IF(AND(BA500&lt;&gt;"",BA500&lt;&gt;BB500), IF(BB500&lt;&gt;"","['de']='"&amp; BB500 &amp; "',",""),"") &amp; "},","")
&amp; "},"
&amp; IF(C500&lt;&gt;"",CONCATENATE(" --",C500," / ",B500,"   [",IF(R500&lt;&gt;"",R500,""),IF(AA500&lt;&gt;"",", "&amp;AA500,""),IF(AG500&lt;&gt;"",", "&amp;AG500,""),IF(AL500&lt;&gt;"",", "&amp;AL500,""),IF(AQ500&lt;&gt;"",", "&amp;AQ500,""),IF(AV500&lt;&gt;"",", "&amp;AV500,""),"]")),""),"")</f>
        <v>}, --Foolkiller\'s Ward / Schutz des Narrentöters   [The Cauldron, Deshaan, Deshaan]</v>
      </c>
    </row>
    <row r="501" spans="1:59" x14ac:dyDescent="0.25">
      <c r="A501" s="5">
        <v>575</v>
      </c>
      <c r="B501" t="s">
        <v>2256</v>
      </c>
      <c r="C501" t="s">
        <v>2238</v>
      </c>
      <c r="D501" s="3">
        <f>A501</f>
        <v>575</v>
      </c>
      <c r="G501" s="3" t="s">
        <v>1687</v>
      </c>
      <c r="I501" t="s">
        <v>91</v>
      </c>
      <c r="J501" t="s">
        <v>91</v>
      </c>
      <c r="K501" s="37">
        <v>240</v>
      </c>
      <c r="L501" s="37">
        <v>137</v>
      </c>
      <c r="M501">
        <v>62</v>
      </c>
      <c r="Q501" s="3">
        <f>IF(AND(G501&lt;&gt;"LIBSETS_SETTYPE_BATTLEGROUND",G501&lt;&gt;"LIBSETS_SETTYPE_SPECIAL"), IF(R501&lt;&gt;"",VLOOKUP(R501,'ESO zone constants'!$D$3:$H$10001,5,FALSE),""),"")</f>
        <v>684</v>
      </c>
      <c r="R501" t="str">
        <f>IF(AND(O501&lt;&gt;"",NOT(ISERROR(O501))),O501,
IF(AND(P501&lt;&gt;"",ISNUMBER(P501),P501&gt;0,NOT(ISNA(P501))),VLOOKUP(P501,'ESO zone constants'!$A$3:$D$9999,4,FALSE),
IF(AND(K501&lt;&gt;"",K501&gt;0,NOT(ISERROR(K501))),VLOOKUP(K501,'ESO dumped WayshrineInfo'!$K$3:$N$9994,4,FALSE),"")))</f>
        <v>Wrothgar</v>
      </c>
      <c r="S501" s="65" t="s">
        <v>2174</v>
      </c>
      <c r="T501" s="19" t="str">
        <f>IF(AND(S501&lt;&gt;"",NOT(ISERROR(S501))),S501,IF(Q501&lt;&gt;"",IF(NOT(ISERROR(VLOOKUP(Q501,'ESO Dungeon constants'!$D$3:$H$9999,5,FALSE))),VLOOKUP(Q501,'ESO Dungeon constants'!$D$3:$I$9999,6,FALSE),VLOOKUP(Q501,'ESO zone constants'!$H$3:$K$9987,4,FALSE)),""))</f>
        <v>DLC_MARKARTH</v>
      </c>
      <c r="U501" s="3" t="str">
        <f>IF(T501&lt;&gt;"",VLOOKUP(T501,'LibSets constants'!$B$4:$C$1003,2,FALSE),"")</f>
        <v>Markarth</v>
      </c>
      <c r="V501" s="33" t="s">
        <v>1561</v>
      </c>
      <c r="Y501" s="65"/>
      <c r="Z501" s="3">
        <f>IF(AND(G501&lt;&gt;"LIBSETS_SETTYPE_BATTLEGROUND",G501&lt;&gt;"LIBSETS_SETTYPE_SPECIAL"),
IF(AND(Y501&lt;&gt;"",ISNUMBER(Y501),NOT(ISNA(Y501))),Y501,
   IF(AND(L501&lt;&gt;"",ISNUMBER(L501),L501&gt;0,NOT(ISNA(L501))),VLOOKUP(L501,'ESO dumped WayshrineInfo'!$K$3:$L$9994,2,FALSE),"")
),"")</f>
        <v>104</v>
      </c>
      <c r="AA501" t="str">
        <f>IF(AND(Z501&lt;&gt;"",ISNUMBER(Z501),NOT(ISNA(Z501))),VLOOKUP(Z501,'ESO zone constants'!$A$3:$D$9999,4,FALSE),"")</f>
        <v>Alik'r Desert</v>
      </c>
      <c r="AB501" s="33" t="s">
        <v>1560</v>
      </c>
      <c r="AC501" s="43" t="s">
        <v>229</v>
      </c>
      <c r="AD501" s="43" t="s">
        <v>3303</v>
      </c>
      <c r="AE501" s="43"/>
      <c r="AF501" s="3">
        <f>IF(AND(G501&lt;&gt;"LIBSETS_SETTYPE_BATTLEGROUND",G501&lt;&gt;"LIBSETS_SETTYPE_SPECIAL"),
IF(AND(AE501&lt;&gt;"",ISNUMBER(AE501),NOT(ISNA(AE501))),AE501,
   IF(AND(M501&lt;&gt;"",ISNUMBER(M501),M501&gt;0,NOT(ISNA(M501))),VLOOKUP(M501,'ESO dumped WayshrineInfo'!$K$3:$L$9994,2,FALSE),"")
),"")</f>
        <v>3</v>
      </c>
      <c r="AG501" t="str">
        <f>IF(AND(AF501&lt;&gt;"",ISNUMBER(AF501),NOT(ISNA(AF501))),VLOOKUP(AF501,'ESO zone constants'!$A$3:$D$9999,4,FALSE),"")</f>
        <v>Glenumbra</v>
      </c>
      <c r="AH501" s="44" t="s">
        <v>1562</v>
      </c>
      <c r="AI501" s="43"/>
      <c r="AJ501" s="43"/>
      <c r="AK501" s="3">
        <f>IF(AND(G501&lt;&gt;"LIBSETS_SETTYPE_BATTLEGROUND",G501&lt;&gt;"LIBSETS_SETTYPE_SPECIAL"),IF(AL501&lt;&gt;"",VLOOKUP(AL501,'ESO zone constants'!$D$3:$H$4953,5,FALSE),""),"")</f>
        <v>1208</v>
      </c>
      <c r="AL501" t="s">
        <v>2223</v>
      </c>
      <c r="AM501" s="44" t="s">
        <v>3291</v>
      </c>
      <c r="AN501" s="43" t="s">
        <v>3304</v>
      </c>
      <c r="AO501" s="43" t="s">
        <v>3305</v>
      </c>
      <c r="AP501" s="3">
        <f>IF(AND(G501&lt;&gt;"LIBSETS_SETTYPE_BATTLEGROUND",G501&lt;&gt;"LIBSETS_SETTYPE_SPECIAL"),IF(AQ501&lt;&gt;"",VLOOKUP(AQ501,'ESO zone constants'!$D$3:$H$4953,5,FALSE),""),"")</f>
        <v>92</v>
      </c>
      <c r="AQ501" t="s">
        <v>109</v>
      </c>
      <c r="AR501" s="44" t="s">
        <v>1563</v>
      </c>
      <c r="AS501" s="43"/>
      <c r="AT501" s="43"/>
      <c r="AU501" s="3" t="str">
        <f>IF(AND(G501&lt;&gt;"LIBSETS_SETTYPE_BATTLEGROUND",G501&lt;&gt;"LIBSETS_SETTYPE_SPECIAL"),IF(AV501&lt;&gt;"",VLOOKUP(AV501,'ESO zone constants'!$D$3:$H$4953,5,FALSE),""),"")</f>
        <v/>
      </c>
      <c r="AV501" s="94"/>
      <c r="AW501" s="44"/>
      <c r="AX501" s="43"/>
      <c r="AY501" s="43"/>
      <c r="AZ501" s="83" t="s">
        <v>2667</v>
      </c>
      <c r="BA501" s="37" t="s">
        <v>3245</v>
      </c>
      <c r="BB501" s="37" t="s">
        <v>3245</v>
      </c>
      <c r="BC501" s="21" t="str">
        <f>IF(A501="???","--","")&amp;IF(F501&lt;&gt;"Not in the game (anymore)",IF(A501&lt;&gt;"",CONCATENATE("[",A501,"] = {wayshrines={")&amp;IF(K501&lt;&gt;"",CONCATENATE(K501,","),"")&amp;IF(L501&lt;&gt;"",CONCATENATE(L501,","),"")&amp;IF(M501&lt;&gt;"",CONCATENATE(M501,","),"")&amp;CONCATENATE("}")&amp;IF(VALUE(N501)&gt;0,CONCATENATE(", traitsNeeded=",N501),"")&amp;CONCATENATE(", dlcId=",IF(T501&lt;&gt;"",T501,"DLC_BASE_GAME")),""),"")</f>
        <v>[575] = {wayshrines={240,137,62,}, dlcId=DLC_MARKARTH</v>
      </c>
      <c r="BD501" s="21" t="str">
        <f>IF(F501&lt;&gt;"Not in the game (anymore)",IF(A501&lt;&gt;"",IF(Q501&lt;&gt;"",CONCATENATE(", zoneIds={",Q501),"")&amp;IF(Z501&lt;&gt;"",CONCATENATE(",",Z501),"")&amp;IF(AF501&lt;&gt;"",CONCATENATE(",",AF501),"")&amp;IF(AK501&lt;&gt;"",CONCATENATE(",",AK501),"")&amp;IF(AP501&lt;&gt;"",CONCATENATE(",",AP501),"")&amp;IF(AU501&lt;&gt;"",CONCATENATE(",",AU501),"")&amp;IF(Q501&lt;&gt;"",CONCATENATE("}",""),"")&amp;IF(OR(I501="true",I501="false",I501&lt;&gt;""), CONCATENATE(", veteran=", I501), ""),""),"")</f>
        <v>, zoneIds={684,104,3,1208,92}, veteran=false</v>
      </c>
      <c r="BE501" s="21" t="str">
        <f>IF(A501&lt;&gt;"",IF(F501&lt;&gt;"Not in the game (anymore)",IF(A501&lt;&gt;"",", setType="&amp;G501,"")&amp;IF(J501="true",", multiTrialSet=true",""),"")
&amp; IF(AND(H501&lt;&gt;"",ISNUMBER(H501)),", undauntedChestId=" &amp; H501,""),"")</f>
        <v>, setType=LIBSETS_SETTYPE_MYTHIC</v>
      </c>
      <c r="BF501" s="21" t="str">
        <f>IF(A501&lt;&gt;"",IF(F501&lt;&gt;"Not in the game (anymore)",IF(AZ501&lt;&gt;"",", isProcSetAllowedInPvP="&amp; AZ501,"")
&amp; IF(F501&lt;&gt;"Not in the game (anymore)",
  IF(V501&lt;&gt;"",", dropMechanic={"&amp;V501&amp;IF(AB501&lt;&gt;"",","&amp;AB501,"")&amp;IF(AH501&lt;&gt;"",","&amp;AH501,"")&amp;IF(AM501&lt;&gt;"",","&amp;AM501,"")&amp;IF(AR501&lt;&gt;"",","&amp;AR501,"")&amp;IF(AW501&lt;&gt;"",","&amp;AW501,"")&amp;"}"
     &amp;IF(OR(W501&lt;&gt;"",AC501&lt;&gt;"",AI501&lt;&gt;"",AN501&lt;&gt;"",AS501&lt;&gt;"",AX501&lt;&gt;"",X501&lt;&gt;"",AD501&lt;&gt;"",AJ501&lt;&gt;"",AO501&lt;&gt;"",AT501&lt;&gt;"",AY501&lt;&gt;""),", dropMechanicDropLocationNames={"
        &amp; IF(OR(W501&lt;&gt;"",AC501&lt;&gt;"",AI501&lt;&gt;"",AN501&lt;&gt;"",AS501&lt;&gt;"",AX501&lt;&gt;""),"['en']={"&amp;IF(W501&lt;&gt;"","'"&amp;W501&amp;"',","'',")&amp;IF(AC501&lt;&gt;"","'"&amp;AC501&amp;"',","'',")&amp;IF(AI501&lt;&gt;"","'"&amp;AI501&amp;"',","'',")&amp;IF(AN501&lt;&gt;"","'"&amp;AN501&amp;"',","'',")&amp;IF(AS501&lt;&gt;"","'"&amp;AS501&amp;"',","'',")&amp;IF(AX501&lt;&gt;"","'"&amp;AX501&amp;"',","'',")&amp;"},","")
        &amp; IF(OR(X501&lt;&gt;"",AD501&lt;&gt;"",AJ501&lt;&gt;"",AO501&lt;&gt;"",AT501&lt;&gt;"",AY501&lt;&gt;""),"['de']={"&amp;IF(X501&lt;&gt;"","'"&amp;X501&amp;"',","'',")&amp;IF(AD501&lt;&gt;"","'"&amp;AD501&amp;"',","'',")&amp;IF(AJ501&lt;&gt;"","'"&amp;AJ501&amp;"',","'',")&amp;IF(AO501&lt;&gt;"","'"&amp;AO501&amp;"',","'',")&amp;IF(AT501&lt;&gt;"","'"&amp;AT501&amp;"',","'',")&amp;IF(AY501&lt;&gt;"","'"&amp;AY501&amp;"',","'',")&amp;"},","")
     &amp; "}",""),"")),""),"")</f>
        <v>, dropMechanic={LIBSETS_DROP_MECHANIC_OVERLAND_WORLDBOSS,LIBSETS_DROP_MECHANIC_OVERLAND_BOSS_DELVE,LIBSETS_DROP_MECHANIC_OVERLAND_BOSS_PUBLIC_DUNGEON,LIBSETS_DROP_MECHANIC_OVERLAND_LOOT,LIBSETS_DROP_MECHANIC_OVERLAND_CHEST}, dropMechanicDropLocationNames={['en']={'','Coldrock Diggings','','Nighthollow Keep: Ancient text letter on a table','','',},['de']={'','Kaltstein Ausgrabungen','','Nighthollow Keep: Alter Text Brief auf einem Tisch','','',},}</v>
      </c>
      <c r="BG501" s="21" t="str">
        <f>IF(A501&lt;&gt;"",IF(F501&lt;&gt;"Not in the game (anymore)",
IF(OR(BA501&lt;&gt;"",BB501&lt;&gt;""),", addTooltip={" &amp; IF(BA501&lt;&gt;"","['en']='"&amp; BA501 &amp; "',","")  &amp; IF(AND(BA501&lt;&gt;"",BA501&lt;&gt;BB501), IF(BB501&lt;&gt;"","['de']='"&amp; BB501 &amp; "',",""),"") &amp; "},","")
&amp; "},"
&amp; IF(C501&lt;&gt;"",CONCATENATE(" --",C501," / ",B501,"   [",IF(R501&lt;&gt;"",R501,""),IF(AA501&lt;&gt;"",", "&amp;AA501,""),IF(AG501&lt;&gt;"",", "&amp;AG501,""),IF(AL501&lt;&gt;"",", "&amp;AL501,""),IF(AQ501&lt;&gt;"",", "&amp;AQ501,""),IF(AV501&lt;&gt;"",", "&amp;AV501,""),"]")),""),"")</f>
        <v>, addTooltip={['en']='https://en.uesp.net/wiki/Online:Ring_of_the_Pale_Order',},}, --Ring of the Pale Order / Ring des Fahlen Ordens   [Wrothgar, Alik'r Desert, Glenumbra, Blackreach: Arkthzand Cavern, Bangkorai]</v>
      </c>
    </row>
    <row r="502" spans="1:59" x14ac:dyDescent="0.25">
      <c r="A502" s="5">
        <v>576</v>
      </c>
      <c r="B502" t="s">
        <v>2257</v>
      </c>
      <c r="C502" t="s">
        <v>2280</v>
      </c>
      <c r="D502" s="3">
        <f>A502</f>
        <v>576</v>
      </c>
      <c r="G502" s="3" t="s">
        <v>1687</v>
      </c>
      <c r="I502" t="s">
        <v>91</v>
      </c>
      <c r="J502" t="s">
        <v>91</v>
      </c>
      <c r="K502" s="37">
        <v>176</v>
      </c>
      <c r="L502" s="37">
        <v>169</v>
      </c>
      <c r="M502" s="37">
        <v>449</v>
      </c>
      <c r="Q502" s="3">
        <f>IF(AND(G502&lt;&gt;"LIBSETS_SETTYPE_BATTLEGROUND",G502&lt;&gt;"LIBSETS_SETTYPE_SPECIAL"), IF(R502&lt;&gt;"",VLOOKUP(R502,'ESO zone constants'!$D$3:$H$10001,5,FALSE),""),"")</f>
        <v>381</v>
      </c>
      <c r="R502" t="str">
        <f>IF(AND(O502&lt;&gt;"",NOT(ISERROR(O502))),O502,
IF(AND(P502&lt;&gt;"",ISNUMBER(P502),P502&gt;0,NOT(ISNA(P502))),VLOOKUP(P502,'ESO zone constants'!$A$3:$D$9999,4,FALSE),
IF(AND(K502&lt;&gt;"",K502&gt;0,NOT(ISERROR(K502))),VLOOKUP(K502,'ESO dumped WayshrineInfo'!$K$3:$N$9994,4,FALSE),"")))</f>
        <v>Auridon</v>
      </c>
      <c r="S502" s="65" t="s">
        <v>2174</v>
      </c>
      <c r="T502" s="19" t="str">
        <f>IF(AND(S502&lt;&gt;"",NOT(ISERROR(S502))),S502,IF(Q502&lt;&gt;"",IF(NOT(ISERROR(VLOOKUP(Q502,'ESO Dungeon constants'!$D$3:$H$9999,5,FALSE))),VLOOKUP(Q502,'ESO Dungeon constants'!$D$3:$I$9999,6,FALSE),VLOOKUP(Q502,'ESO zone constants'!$H$3:$K$9987,4,FALSE)),""))</f>
        <v>DLC_MARKARTH</v>
      </c>
      <c r="U502" s="3" t="str">
        <f>IF(T502&lt;&gt;"",VLOOKUP(T502,'LibSets constants'!$B$4:$C$1003,2,FALSE),"")</f>
        <v>Markarth</v>
      </c>
      <c r="V502" s="33" t="s">
        <v>1560</v>
      </c>
      <c r="Y502" s="65"/>
      <c r="Z502" s="3">
        <f>IF(AND(G502&lt;&gt;"LIBSETS_SETTYPE_BATTLEGROUND",G502&lt;&gt;"LIBSETS_SETTYPE_SPECIAL"),
IF(AND(Y502&lt;&gt;"",ISNUMBER(Y502),NOT(ISNA(Y502))),Y502,
   IF(AND(L502&lt;&gt;"",ISNUMBER(L502),L502&gt;0,NOT(ISNA(L502))),VLOOKUP(L502,'ESO dumped WayshrineInfo'!$K$3:$L$9994,2,FALSE),"")
),"")</f>
        <v>383</v>
      </c>
      <c r="AA502" t="str">
        <f>IF(AND(Z502&lt;&gt;"",ISNUMBER(Z502),NOT(ISNA(Z502))),VLOOKUP(Z502,'ESO zone constants'!$A$3:$D$9999,4,FALSE),"")</f>
        <v>Grahtwood</v>
      </c>
      <c r="AB502" s="33" t="s">
        <v>1562</v>
      </c>
      <c r="AC502" s="43"/>
      <c r="AD502" s="43"/>
      <c r="AE502" s="43"/>
      <c r="AF502" s="3">
        <f>IF(AND(G502&lt;&gt;"LIBSETS_SETTYPE_BATTLEGROUND",G502&lt;&gt;"LIBSETS_SETTYPE_SPECIAL"),
IF(AND(AE502&lt;&gt;"",ISNUMBER(AE502),NOT(ISNA(AE502))),AE502,
   IF(AND(M502&lt;&gt;"",ISNUMBER(M502),M502&gt;0,NOT(ISNA(M502))),VLOOKUP(M502,'ESO dumped WayshrineInfo'!$K$3:$L$9994,2,FALSE),"")
),"")</f>
        <v>1207</v>
      </c>
      <c r="AG502" t="str">
        <f>IF(AND(AF502&lt;&gt;"",ISNUMBER(AF502),NOT(ISNA(AF502))),VLOOKUP(AF502,'ESO zone constants'!$A$3:$D$9999,4,FALSE),"")</f>
        <v>The Reach</v>
      </c>
      <c r="AH502" s="44" t="s">
        <v>3291</v>
      </c>
      <c r="AI502" s="43" t="s">
        <v>3300</v>
      </c>
      <c r="AJ502" s="43" t="str">
        <f>IF(AH502&lt;&gt;"",IF(AH502&lt;&gt;"LIBSETS_DROP_MECHANIC_MONSTER_NAME",VLOOKUP(AH502,'LibSets constants'!$I$4:$L$1003,4,FALSE),""),"")</f>
        <v>Überland Loot Gegenstände</v>
      </c>
      <c r="AK502" s="3">
        <f>IF(AND(G502&lt;&gt;"LIBSETS_SETTYPE_BATTLEGROUND",G502&lt;&gt;"LIBSETS_SETTYPE_SPECIAL"),IF(AL502&lt;&gt;"",VLOOKUP(AL502,'ESO zone constants'!$D$3:$H$4953,5,FALSE),""),"")</f>
        <v>380</v>
      </c>
      <c r="AL502" t="s">
        <v>96</v>
      </c>
      <c r="AM502" s="44" t="s">
        <v>1544</v>
      </c>
      <c r="AN502" s="43" t="s">
        <v>3302</v>
      </c>
      <c r="AO502" s="43" t="s">
        <v>1622</v>
      </c>
      <c r="AP502" s="3">
        <f>IF(AND(G502&lt;&gt;"LIBSETS_SETTYPE_BATTLEGROUND",G502&lt;&gt;"LIBSETS_SETTYPE_SPECIAL"),IF(AQ502&lt;&gt;"",VLOOKUP(AQ502,'ESO zone constants'!$D$3:$H$4953,5,FALSE),""),"")</f>
        <v>932</v>
      </c>
      <c r="AQ502" t="s">
        <v>55</v>
      </c>
      <c r="AR502" s="44" t="s">
        <v>1544</v>
      </c>
      <c r="AS502" s="43" t="s">
        <v>1559</v>
      </c>
      <c r="AT502" s="43" t="s">
        <v>1559</v>
      </c>
      <c r="AU502" s="3" t="str">
        <f>IF(AND(G502&lt;&gt;"LIBSETS_SETTYPE_BATTLEGROUND",G502&lt;&gt;"LIBSETS_SETTYPE_SPECIAL"),IF(AV502&lt;&gt;"",VLOOKUP(AV502,'ESO zone constants'!$D$3:$H$4953,5,FALSE),""),"")</f>
        <v/>
      </c>
      <c r="AW502" s="44"/>
      <c r="AX502" s="43"/>
      <c r="AY502" s="43"/>
      <c r="AZ502" s="83" t="s">
        <v>2667</v>
      </c>
      <c r="BA502" s="37" t="s">
        <v>3244</v>
      </c>
      <c r="BB502" s="37" t="s">
        <v>3244</v>
      </c>
      <c r="BC502" s="21" t="str">
        <f>IF(A502="???","--","")&amp;IF(F502&lt;&gt;"Not in the game (anymore)",IF(A502&lt;&gt;"",CONCATENATE("[",A502,"] = {wayshrines={")&amp;IF(K502&lt;&gt;"",CONCATENATE(K502,","),"")&amp;IF(L502&lt;&gt;"",CONCATENATE(L502,","),"")&amp;IF(M502&lt;&gt;"",CONCATENATE(M502,","),"")&amp;CONCATENATE("}")&amp;IF(VALUE(N502)&gt;0,CONCATENATE(", traitsNeeded=",N502),"")&amp;CONCATENATE(", dlcId=",IF(T502&lt;&gt;"",T502,"DLC_BASE_GAME")),""),"")</f>
        <v>[576] = {wayshrines={176,169,449,}, dlcId=DLC_MARKARTH</v>
      </c>
      <c r="BD502" s="21" t="str">
        <f>IF(F502&lt;&gt;"Not in the game (anymore)",IF(A502&lt;&gt;"",IF(Q502&lt;&gt;"",CONCATENATE(", zoneIds={",Q502),"")&amp;IF(Z502&lt;&gt;"",CONCATENATE(",",Z502),"")&amp;IF(AF502&lt;&gt;"",CONCATENATE(",",AF502),"")&amp;IF(AK502&lt;&gt;"",CONCATENATE(",",AK502),"")&amp;IF(AP502&lt;&gt;"",CONCATENATE(",",AP502),"")&amp;IF(AU502&lt;&gt;"",CONCATENATE(",",AU502),"")&amp;IF(Q502&lt;&gt;"",CONCATENATE("}",""),"")&amp;IF(OR(I502="true",I502="false",I502&lt;&gt;""), CONCATENATE(", veteran=", I502), ""),""),"")</f>
        <v>, zoneIds={381,383,1207,380,932}, veteran=false</v>
      </c>
      <c r="BE502" s="21" t="str">
        <f>IF(A502&lt;&gt;"",IF(F502&lt;&gt;"Not in the game (anymore)",IF(A502&lt;&gt;"",", setType="&amp;G502,"")&amp;IF(J502="true",", multiTrialSet=true",""),"")
&amp; IF(AND(H502&lt;&gt;"",ISNUMBER(H502)),", undauntedChestId=" &amp; H502,""),"")</f>
        <v>, setType=LIBSETS_SETTYPE_MYTHIC</v>
      </c>
      <c r="BF502" s="21" t="str">
        <f>IF(A502&lt;&gt;"",IF(F502&lt;&gt;"Not in the game (anymore)",IF(AZ502&lt;&gt;"",", isProcSetAllowedInPvP="&amp; AZ502,"")
&amp; IF(F502&lt;&gt;"Not in the game (anymore)",
  IF(V502&lt;&gt;"",", dropMechanic={"&amp;V502&amp;IF(AB502&lt;&gt;"",","&amp;AB502,"")&amp;IF(AH502&lt;&gt;"",","&amp;AH502,"")&amp;IF(AM502&lt;&gt;"",","&amp;AM502,"")&amp;IF(AR502&lt;&gt;"",","&amp;AR502,"")&amp;IF(AW502&lt;&gt;"",","&amp;AW502,"")&amp;"}"
     &amp;IF(OR(W502&lt;&gt;"",AC502&lt;&gt;"",AI502&lt;&gt;"",AN502&lt;&gt;"",AS502&lt;&gt;"",AX502&lt;&gt;"",X502&lt;&gt;"",AD502&lt;&gt;"",AJ502&lt;&gt;"",AO502&lt;&gt;"",AT502&lt;&gt;"",AY502&lt;&gt;""),", dropMechanicDropLocationNames={"
        &amp; IF(OR(W502&lt;&gt;"",AC502&lt;&gt;"",AI502&lt;&gt;"",AN502&lt;&gt;"",AS502&lt;&gt;"",AX502&lt;&gt;""),"['en']={"&amp;IF(W502&lt;&gt;"","'"&amp;W502&amp;"',","'',")&amp;IF(AC502&lt;&gt;"","'"&amp;AC502&amp;"',","'',")&amp;IF(AI502&lt;&gt;"","'"&amp;AI502&amp;"',","'',")&amp;IF(AN502&lt;&gt;"","'"&amp;AN502&amp;"',","'',")&amp;IF(AS502&lt;&gt;"","'"&amp;AS502&amp;"',","'',")&amp;IF(AX502&lt;&gt;"","'"&amp;AX502&amp;"',","'',")&amp;"},","")
        &amp; IF(OR(X502&lt;&gt;"",AD502&lt;&gt;"",AJ502&lt;&gt;"",AO502&lt;&gt;"",AT502&lt;&gt;"",AY502&lt;&gt;""),"['de']={"&amp;IF(X502&lt;&gt;"","'"&amp;X502&amp;"',","'',")&amp;IF(AD502&lt;&gt;"","'"&amp;AD502&amp;"',","'',")&amp;IF(AJ502&lt;&gt;"","'"&amp;AJ502&amp;"',","'',")&amp;IF(AO502&lt;&gt;"","'"&amp;AO502&amp;"',","'',")&amp;IF(AT502&lt;&gt;"","'"&amp;AT502&amp;"',","'',")&amp;IF(AY502&lt;&gt;"","'"&amp;AY502&amp;"',","'',")&amp;"},","")
     &amp; "}",""),"")),""),"")</f>
        <v>, dropMechanic={LIBSETS_DROP_MECHANIC_OVERLAND_BOSS_DELVE,LIBSETS_DROP_MECHANIC_OVERLAND_BOSS_PUBLIC_DUNGEON,LIBSETS_DROP_MECHANIC_OVERLAND_LOOT,LIBSETS_DROP_MECHANIC_MONSTER_NAME,LIBSETS_DROP_MECHANIC_MONSTER_NAME}, dropMechanicDropLocationNames={['en']={'','','Safeboxes','High Kinlord Rillis','Nerien\'eth','',},['de']={'','','Überland Loot Gegenstände','Hochwärter Dämmer','Nerien\'eth','',},}</v>
      </c>
      <c r="BG502" s="21" t="str">
        <f>IF(A502&lt;&gt;"",IF(F502&lt;&gt;"Not in the game (anymore)",
IF(OR(BA502&lt;&gt;"",BB502&lt;&gt;""),", addTooltip={" &amp; IF(BA502&lt;&gt;"","['en']='"&amp; BA502 &amp; "',","")  &amp; IF(AND(BA502&lt;&gt;"",BA502&lt;&gt;BB502), IF(BB502&lt;&gt;"","['de']='"&amp; BB502 &amp; "',",""),"") &amp; "},","")
&amp; "},"
&amp; IF(C502&lt;&gt;"",CONCATENATE(" --",C502," / ",B502,"   [",IF(R502&lt;&gt;"",R502,""),IF(AA502&lt;&gt;"",", "&amp;AA502,""),IF(AG502&lt;&gt;"",", "&amp;AG502,""),IF(AL502&lt;&gt;"",", "&amp;AL502,""),IF(AQ502&lt;&gt;"",", "&amp;AQ502,""),IF(AV502&lt;&gt;"",", "&amp;AV502,""),"]")),""),"")</f>
        <v>, addTooltip={['en']='https://en.uesp.net/wiki/Online:Pearls_of_Ehlnofey',},}, --Pearls of Ehlnofey / Perlen der Ehlnofey   [Auridon, Grahtwood, The Reach, The Banished Cells I, Crypt of Hearts II]</v>
      </c>
    </row>
    <row r="503" spans="1:59" x14ac:dyDescent="0.25">
      <c r="A503" s="5">
        <v>577</v>
      </c>
      <c r="B503" t="s">
        <v>2425</v>
      </c>
      <c r="C503" t="s">
        <v>2426</v>
      </c>
      <c r="D503" s="3">
        <f>A503</f>
        <v>577</v>
      </c>
      <c r="E503" s="42"/>
      <c r="G503" s="3" t="s">
        <v>1479</v>
      </c>
      <c r="H503" s="93">
        <v>3</v>
      </c>
      <c r="I503" t="s">
        <v>1466</v>
      </c>
      <c r="J503" t="s">
        <v>91</v>
      </c>
      <c r="K503" s="37">
        <v>437</v>
      </c>
      <c r="L503" s="37">
        <v>437</v>
      </c>
      <c r="M503" s="37">
        <v>437</v>
      </c>
      <c r="O503" s="65" t="s">
        <v>2404</v>
      </c>
      <c r="Q503" s="3">
        <f>IF(AND(G503&lt;&gt;"LIBSETS_SETTYPE_BATTLEGROUND",G503&lt;&gt;"LIBSETS_SETTYPE_SPECIAL"), IF(R503&lt;&gt;"",VLOOKUP(R503,'ESO zone constants'!$D$3:$H$10001,5,FALSE),""),"")</f>
        <v>1228</v>
      </c>
      <c r="R503" t="str">
        <f>IF(AND(O503&lt;&gt;"",NOT(ISERROR(O503))),O503,
IF(AND(P503&lt;&gt;"",ISNUMBER(P503),P503&gt;0,NOT(ISNA(P503))),VLOOKUP(P503,'ESO zone constants'!$A$3:$D$9999,4,FALSE),
IF(AND(K503&lt;&gt;"",K503&gt;0,NOT(ISERROR(K503))),VLOOKUP(K503,'ESO dumped WayshrineInfo'!$K$3:$N$9994,4,FALSE),"")))</f>
        <v>Black Drake Villa</v>
      </c>
      <c r="T503" s="19" t="str">
        <f>IF(AND(S503&lt;&gt;"",NOT(ISERROR(S503))),S503,IF(Q503&lt;&gt;"",IF(NOT(ISERROR(VLOOKUP(Q503,'ESO Dungeon constants'!$D$3:$H$9999,5,FALSE))),VLOOKUP(Q503,'ESO Dungeon constants'!$D$3:$I$9999,6,FALSE),VLOOKUP(Q503,'ESO zone constants'!$H$3:$K$9987,4,FALSE)),""))</f>
        <v>DLC_FLAMES_OF_AMBITION</v>
      </c>
      <c r="U503" s="3" t="str">
        <f>IF(T503&lt;&gt;"",VLOOKUP(T503,'LibSets constants'!$B$4:$C$1003,2,FALSE),"")</f>
        <v>Flames of Ambition</v>
      </c>
      <c r="V503" s="33" t="s">
        <v>1544</v>
      </c>
      <c r="W503" s="3" t="s">
        <v>2425</v>
      </c>
      <c r="X503" s="3" t="s">
        <v>2425</v>
      </c>
      <c r="Y503" s="65"/>
      <c r="Z503" s="3">
        <f>IF(AND(G503&lt;&gt;"LIBSETS_SETTYPE_BATTLEGROUND",G503&lt;&gt;"LIBSETS_SETTYPE_SPECIAL"),
IF(AND(Y503&lt;&gt;"",ISNUMBER(Y503),NOT(ISNA(Y503))),Y503,
   IF(AND(L503&lt;&gt;"",ISNUMBER(L503),L503&gt;0,NOT(ISNA(L503))),VLOOKUP(L503,'ESO dumped WayshrineInfo'!$K$3:$L$9994,2,FALSE),"")
),"")</f>
        <v>823</v>
      </c>
      <c r="AA503" t="str">
        <f>IF(AND(Z503&lt;&gt;"",ISNUMBER(Z503),NOT(ISNA(Z503))),VLOOKUP(Z503,'ESO zone constants'!$A$3:$D$9999,4,FALSE),"")</f>
        <v>Gold Coast</v>
      </c>
      <c r="AC503" s="43" t="str">
        <f>IF(AB503&lt;&gt;"",IF(AB503&lt;&gt;"LIBSETS_DROP_MECHANIC_MONSTER_NAME",VLOOKUP(AB503,'LibSets constants'!$I$4:$L$1003,3,FALSE),""),"")</f>
        <v/>
      </c>
      <c r="AD503" s="43" t="str">
        <f>IF(AB503&lt;&gt;"",IF(AB503&lt;&gt;"LIBSETS_DROP_MECHANIC_MONSTER_NAME",VLOOKUP(AB503,'LibSets constants'!$I$4:$L$1003,4,FALSE),""),"")</f>
        <v/>
      </c>
      <c r="AE503" s="43"/>
      <c r="AF503" s="3">
        <f>IF(AND(G503&lt;&gt;"LIBSETS_SETTYPE_BATTLEGROUND",G503&lt;&gt;"LIBSETS_SETTYPE_SPECIAL"),
IF(AND(AE503&lt;&gt;"",ISNUMBER(AE503),NOT(ISNA(AE503))),AE503,
   IF(AND(M503&lt;&gt;"",ISNUMBER(M503),M503&gt;0,NOT(ISNA(M503))),VLOOKUP(M503,'ESO dumped WayshrineInfo'!$K$3:$L$9994,2,FALSE),"")
),"")</f>
        <v>823</v>
      </c>
      <c r="AG503" t="str">
        <f>IF(AND(AF503&lt;&gt;"",ISNUMBER(AF503),NOT(ISNA(AF503))),VLOOKUP(AF503,'ESO zone constants'!$A$3:$D$9999,4,FALSE),"")</f>
        <v>Gold Coast</v>
      </c>
      <c r="AH503" s="44"/>
      <c r="AI503" s="43"/>
      <c r="AJ503" s="43"/>
      <c r="AK503" s="3" t="str">
        <f>IF(AND(G503&lt;&gt;"LIBSETS_SETTYPE_BATTLEGROUND",G503&lt;&gt;"LIBSETS_SETTYPE_SPECIAL"),IF(AL503&lt;&gt;"",VLOOKUP(AL503,'ESO zone constants'!$D$3:$H$4953,5,FALSE),""),"")</f>
        <v/>
      </c>
      <c r="AM503" s="44"/>
      <c r="AN503" s="43"/>
      <c r="AO503" s="43"/>
      <c r="AP503" s="3" t="str">
        <f>IF(AND(G503&lt;&gt;"LIBSETS_SETTYPE_BATTLEGROUND",G503&lt;&gt;"LIBSETS_SETTYPE_SPECIAL"),IF(AQ503&lt;&gt;"",VLOOKUP(AQ503,'ESO zone constants'!$D$3:$H$4953,5,FALSE),""),"")</f>
        <v/>
      </c>
      <c r="AR503" s="44"/>
      <c r="AS503" s="43"/>
      <c r="AT503" s="43"/>
      <c r="AU503" s="3" t="str">
        <f>IF(AND(G503&lt;&gt;"LIBSETS_SETTYPE_BATTLEGROUND",G503&lt;&gt;"LIBSETS_SETTYPE_SPECIAL"),IF(AV503&lt;&gt;"",VLOOKUP(AV503,'ESO zone constants'!$D$3:$H$4953,5,FALSE),""),"")</f>
        <v/>
      </c>
      <c r="AW503" s="44"/>
      <c r="AX503" s="43"/>
      <c r="AY503" s="43"/>
      <c r="AZ503" s="83" t="s">
        <v>2667</v>
      </c>
      <c r="BA503" s="83"/>
      <c r="BB503" s="83"/>
      <c r="BC503" s="21" t="str">
        <f>IF(A503="???","--","")&amp;IF(F503&lt;&gt;"Not in the game (anymore)",IF(A503&lt;&gt;"",CONCATENATE("[",A503,"] = {wayshrines={")&amp;IF(K503&lt;&gt;"",CONCATENATE(K503,","),"")&amp;IF(L503&lt;&gt;"",CONCATENATE(L503,","),"")&amp;IF(M503&lt;&gt;"",CONCATENATE(M503,","),"")&amp;CONCATENATE("}")&amp;IF(VALUE(N503)&gt;0,CONCATENATE(", traitsNeeded=",N503),"")&amp;CONCATENATE(", dlcId=",IF(T503&lt;&gt;"",T503,"DLC_BASE_GAME")),""),"")</f>
        <v>[577] = {wayshrines={437,437,437,}, dlcId=DLC_FLAMES_OF_AMBITION</v>
      </c>
      <c r="BD503" s="21" t="str">
        <f>IF(F503&lt;&gt;"Not in the game (anymore)",IF(A503&lt;&gt;"",IF(Q503&lt;&gt;"",CONCATENATE(", zoneIds={",Q503),"")&amp;IF(Z503&lt;&gt;"",CONCATENATE(",",Z503),"")&amp;IF(AF503&lt;&gt;"",CONCATENATE(",",AF503),"")&amp;IF(AK503&lt;&gt;"",CONCATENATE(",",AK503),"")&amp;IF(AP503&lt;&gt;"",CONCATENATE(",",AP503),"")&amp;IF(AU503&lt;&gt;"",CONCATENATE(",",AU503),"")&amp;IF(Q503&lt;&gt;"",CONCATENATE("}",""),"")&amp;IF(OR(I503="true",I503="false",I503&lt;&gt;""), CONCATENATE(", veteran=", I503), ""),""),"")</f>
        <v>, zoneIds={1228,823,823}, veteran={[EQUIP_TYPE_HEAD]=true, [EQUIP_TYPE_SHOULDERS]=false}</v>
      </c>
      <c r="BE503" s="21" t="str">
        <f>IF(A503&lt;&gt;"",IF(F503&lt;&gt;"Not in the game (anymore)",IF(A503&lt;&gt;"",", setType="&amp;G503,"")&amp;IF(J503="true",", multiTrialSet=true",""),"")
&amp; IF(AND(H503&lt;&gt;"",ISNUMBER(H503)),", undauntedChestId=" &amp; H503,""),"")</f>
        <v>, setType=LIBSETS_SETTYPE_MONSTER, undauntedChestId=3</v>
      </c>
      <c r="BF503" s="21" t="str">
        <f>IF(A503&lt;&gt;"",IF(F503&lt;&gt;"Not in the game (anymore)",IF(AZ503&lt;&gt;"",", isProcSetAllowedInPvP="&amp; AZ503,"")
&amp; IF(F503&lt;&gt;"Not in the game (anymore)",
  IF(V503&lt;&gt;"",", dropMechanic={"&amp;V503&amp;IF(AB503&lt;&gt;"",","&amp;AB503,"")&amp;IF(AH503&lt;&gt;"",","&amp;AH503,"")&amp;IF(AM503&lt;&gt;"",","&amp;AM503,"")&amp;IF(AR503&lt;&gt;"",","&amp;AR503,"")&amp;IF(AW503&lt;&gt;"",","&amp;AW503,"")&amp;"}"
     &amp;IF(OR(W503&lt;&gt;"",AC503&lt;&gt;"",AI503&lt;&gt;"",AN503&lt;&gt;"",AS503&lt;&gt;"",AX503&lt;&gt;"",X503&lt;&gt;"",AD503&lt;&gt;"",AJ503&lt;&gt;"",AO503&lt;&gt;"",AT503&lt;&gt;"",AY503&lt;&gt;""),", dropMechanicDropLocationNames={"
        &amp; IF(OR(W503&lt;&gt;"",AC503&lt;&gt;"",AI503&lt;&gt;"",AN503&lt;&gt;"",AS503&lt;&gt;"",AX503&lt;&gt;""),"['en']={"&amp;IF(W503&lt;&gt;"","'"&amp;W503&amp;"',","'',")&amp;IF(AC503&lt;&gt;"","'"&amp;AC503&amp;"',","'',")&amp;IF(AI503&lt;&gt;"","'"&amp;AI503&amp;"',","'',")&amp;IF(AN503&lt;&gt;"","'"&amp;AN503&amp;"',","'',")&amp;IF(AS503&lt;&gt;"","'"&amp;AS503&amp;"',","'',")&amp;IF(AX503&lt;&gt;"","'"&amp;AX503&amp;"',","'',")&amp;"},","")
        &amp; IF(OR(X503&lt;&gt;"",AD503&lt;&gt;"",AJ503&lt;&gt;"",AO503&lt;&gt;"",AT503&lt;&gt;"",AY503&lt;&gt;""),"['de']={"&amp;IF(X503&lt;&gt;"","'"&amp;X503&amp;"',","'',")&amp;IF(AD503&lt;&gt;"","'"&amp;AD503&amp;"',","'',")&amp;IF(AJ503&lt;&gt;"","'"&amp;AJ503&amp;"',","'',")&amp;IF(AO503&lt;&gt;"","'"&amp;AO503&amp;"',","'',")&amp;IF(AT503&lt;&gt;"","'"&amp;AT503&amp;"',","'',")&amp;IF(AY503&lt;&gt;"","'"&amp;AY503&amp;"',","'',")&amp;"},","")
     &amp; "}",""),"")),""),"")</f>
        <v>, dropMechanic={LIBSETS_DROP_MECHANIC_MONSTER_NAME}, dropMechanicDropLocationNames={['en']={'Encrati\'s Behemoth','','','','','',},['de']={'Encrati\'s Behemoth','','','','','',},}</v>
      </c>
      <c r="BG503" s="21" t="str">
        <f>IF(A503&lt;&gt;"",IF(F503&lt;&gt;"Not in the game (anymore)",
IF(OR(BA503&lt;&gt;"",BB503&lt;&gt;""),", addTooltip={" &amp; IF(BA503&lt;&gt;"","['en']='"&amp; BA503 &amp; "',","")  &amp; IF(AND(BA503&lt;&gt;"",BA503&lt;&gt;BB503), IF(BB503&lt;&gt;"","['de']='"&amp; BB503 &amp; "',",""),"") &amp; "},","")
&amp; "},"
&amp; IF(C503&lt;&gt;"",CONCATENATE(" --",C503," / ",B503,"   [",IF(R503&lt;&gt;"",R503,""),IF(AA503&lt;&gt;"",", "&amp;AA503,""),IF(AG503&lt;&gt;"",", "&amp;AG503,""),IF(AL503&lt;&gt;"",", "&amp;AL503,""),IF(AQ503&lt;&gt;"",", "&amp;AQ503,""),IF(AV503&lt;&gt;"",", "&amp;AV503,""),"]")),""),"")</f>
        <v>}, --Encrati\’s Behemoth / Encrati\'s Behemoth   [Black Drake Villa, Gold Coast, Gold Coast]</v>
      </c>
    </row>
    <row r="504" spans="1:59" x14ac:dyDescent="0.25">
      <c r="A504" s="5">
        <v>578</v>
      </c>
      <c r="B504" t="s">
        <v>2403</v>
      </c>
      <c r="C504" t="s">
        <v>2403</v>
      </c>
      <c r="D504" s="3">
        <f>A504</f>
        <v>578</v>
      </c>
      <c r="E504" s="42"/>
      <c r="G504" s="3" t="s">
        <v>1479</v>
      </c>
      <c r="H504" s="93">
        <v>3</v>
      </c>
      <c r="I504" t="s">
        <v>1466</v>
      </c>
      <c r="J504" t="s">
        <v>91</v>
      </c>
      <c r="K504" s="37">
        <v>454</v>
      </c>
      <c r="L504" s="37">
        <v>454</v>
      </c>
      <c r="M504" s="37">
        <v>454</v>
      </c>
      <c r="O504" s="65" t="s">
        <v>2405</v>
      </c>
      <c r="Q504" s="3">
        <f>IF(AND(G504&lt;&gt;"LIBSETS_SETTYPE_BATTLEGROUND",G504&lt;&gt;"LIBSETS_SETTYPE_SPECIAL"), IF(R504&lt;&gt;"",VLOOKUP(R504,'ESO zone constants'!$D$3:$H$10001,5,FALSE),""),"")</f>
        <v>1229</v>
      </c>
      <c r="R504" t="str">
        <f>IF(AND(O504&lt;&gt;"",NOT(ISERROR(O504))),O504,
IF(AND(P504&lt;&gt;"",ISNUMBER(P504),P504&gt;0,NOT(ISNA(P504))),VLOOKUP(P504,'ESO zone constants'!$A$3:$D$9999,4,FALSE),
IF(AND(K504&lt;&gt;"",K504&gt;0,NOT(ISERROR(K504))),VLOOKUP(K504,'ESO dumped WayshrineInfo'!$K$3:$N$9994,4,FALSE),"")))</f>
        <v>The Cauldron</v>
      </c>
      <c r="T504" s="19" t="str">
        <f>IF(AND(S504&lt;&gt;"",NOT(ISERROR(S504))),S504,IF(Q504&lt;&gt;"",IF(NOT(ISERROR(VLOOKUP(Q504,'ESO Dungeon constants'!$D$3:$H$9999,5,FALSE))),VLOOKUP(Q504,'ESO Dungeon constants'!$D$3:$I$9999,6,FALSE),VLOOKUP(Q504,'ESO zone constants'!$H$3:$K$9987,4,FALSE)),""))</f>
        <v>DLC_FLAMES_OF_AMBITION</v>
      </c>
      <c r="U504" s="3" t="str">
        <f>IF(T504&lt;&gt;"",VLOOKUP(T504,'LibSets constants'!$B$4:$C$1003,2,FALSE),"")</f>
        <v>Flames of Ambition</v>
      </c>
      <c r="V504" s="33" t="s">
        <v>1544</v>
      </c>
      <c r="W504" s="3" t="s">
        <v>2403</v>
      </c>
      <c r="X504" s="3" t="s">
        <v>2403</v>
      </c>
      <c r="Y504" s="65"/>
      <c r="Z504" s="3">
        <f>IF(AND(G504&lt;&gt;"LIBSETS_SETTYPE_BATTLEGROUND",G504&lt;&gt;"LIBSETS_SETTYPE_SPECIAL"),
IF(AND(Y504&lt;&gt;"",ISNUMBER(Y504),NOT(ISNA(Y504))),Y504,
   IF(AND(L504&lt;&gt;"",ISNUMBER(L504),L504&gt;0,NOT(ISNA(L504))),VLOOKUP(L504,'ESO dumped WayshrineInfo'!$K$3:$L$9994,2,FALSE),"")
),"")</f>
        <v>57</v>
      </c>
      <c r="AA504" t="str">
        <f>IF(AND(Z504&lt;&gt;"",ISNUMBER(Z504),NOT(ISNA(Z504))),VLOOKUP(Z504,'ESO zone constants'!$A$3:$D$9999,4,FALSE),"")</f>
        <v>Deshaan</v>
      </c>
      <c r="AC504" s="43" t="str">
        <f>IF(AB504&lt;&gt;"",IF(AB504&lt;&gt;"LIBSETS_DROP_MECHANIC_MONSTER_NAME",VLOOKUP(AB504,'LibSets constants'!$I$4:$L$1003,3,FALSE),""),"")</f>
        <v/>
      </c>
      <c r="AD504" s="43" t="str">
        <f>IF(AB504&lt;&gt;"",IF(AB504&lt;&gt;"LIBSETS_DROP_MECHANIC_MONSTER_NAME",VLOOKUP(AB504,'LibSets constants'!$I$4:$L$1003,4,FALSE),""),"")</f>
        <v/>
      </c>
      <c r="AE504" s="43"/>
      <c r="AF504" s="3">
        <f>IF(AND(G504&lt;&gt;"LIBSETS_SETTYPE_BATTLEGROUND",G504&lt;&gt;"LIBSETS_SETTYPE_SPECIAL"),
IF(AND(AE504&lt;&gt;"",ISNUMBER(AE504),NOT(ISNA(AE504))),AE504,
   IF(AND(M504&lt;&gt;"",ISNUMBER(M504),M504&gt;0,NOT(ISNA(M504))),VLOOKUP(M504,'ESO dumped WayshrineInfo'!$K$3:$L$9994,2,FALSE),"")
),"")</f>
        <v>57</v>
      </c>
      <c r="AG504" t="str">
        <f>IF(AND(AF504&lt;&gt;"",ISNUMBER(AF504),NOT(ISNA(AF504))),VLOOKUP(AF504,'ESO zone constants'!$A$3:$D$9999,4,FALSE),"")</f>
        <v>Deshaan</v>
      </c>
      <c r="AH504" s="44"/>
      <c r="AI504" s="43"/>
      <c r="AJ504" s="43"/>
      <c r="AK504" s="3" t="str">
        <f>IF(AND(G504&lt;&gt;"LIBSETS_SETTYPE_BATTLEGROUND",G504&lt;&gt;"LIBSETS_SETTYPE_SPECIAL"),IF(AL504&lt;&gt;"",VLOOKUP(AL504,'ESO zone constants'!$D$3:$H$4953,5,FALSE),""),"")</f>
        <v/>
      </c>
      <c r="AM504" s="44"/>
      <c r="AN504" s="43"/>
      <c r="AO504" s="43"/>
      <c r="AP504" s="3" t="str">
        <f>IF(AND(G504&lt;&gt;"LIBSETS_SETTYPE_BATTLEGROUND",G504&lt;&gt;"LIBSETS_SETTYPE_SPECIAL"),IF(AQ504&lt;&gt;"",VLOOKUP(AQ504,'ESO zone constants'!$D$3:$H$4953,5,FALSE),""),"")</f>
        <v/>
      </c>
      <c r="AR504" s="44"/>
      <c r="AS504" s="43"/>
      <c r="AT504" s="43"/>
      <c r="AU504" s="3" t="str">
        <f>IF(AND(G504&lt;&gt;"LIBSETS_SETTYPE_BATTLEGROUND",G504&lt;&gt;"LIBSETS_SETTYPE_SPECIAL"),IF(AV504&lt;&gt;"",VLOOKUP(AV504,'ESO zone constants'!$D$3:$H$4953,5,FALSE),""),"")</f>
        <v/>
      </c>
      <c r="AW504" s="44"/>
      <c r="AX504" s="43"/>
      <c r="AY504" s="43"/>
      <c r="AZ504" s="83" t="s">
        <v>2667</v>
      </c>
      <c r="BA504" s="83"/>
      <c r="BB504" s="83"/>
      <c r="BC504" s="21" t="str">
        <f>IF(A504="???","--","")&amp;IF(F504&lt;&gt;"Not in the game (anymore)",IF(A504&lt;&gt;"",CONCATENATE("[",A504,"] = {wayshrines={")&amp;IF(K504&lt;&gt;"",CONCATENATE(K504,","),"")&amp;IF(L504&lt;&gt;"",CONCATENATE(L504,","),"")&amp;IF(M504&lt;&gt;"",CONCATENATE(M504,","),"")&amp;CONCATENATE("}")&amp;IF(VALUE(N504)&gt;0,CONCATENATE(", traitsNeeded=",N504),"")&amp;CONCATENATE(", dlcId=",IF(T504&lt;&gt;"",T504,"DLC_BASE_GAME")),""),"")</f>
        <v>[578] = {wayshrines={454,454,454,}, dlcId=DLC_FLAMES_OF_AMBITION</v>
      </c>
      <c r="BD504" s="21" t="str">
        <f>IF(F504&lt;&gt;"Not in the game (anymore)",IF(A504&lt;&gt;"",IF(Q504&lt;&gt;"",CONCATENATE(", zoneIds={",Q504),"")&amp;IF(Z504&lt;&gt;"",CONCATENATE(",",Z504),"")&amp;IF(AF504&lt;&gt;"",CONCATENATE(",",AF504),"")&amp;IF(AK504&lt;&gt;"",CONCATENATE(",",AK504),"")&amp;IF(AP504&lt;&gt;"",CONCATENATE(",",AP504),"")&amp;IF(AU504&lt;&gt;"",CONCATENATE(",",AU504),"")&amp;IF(Q504&lt;&gt;"",CONCATENATE("}",""),"")&amp;IF(OR(I504="true",I504="false",I504&lt;&gt;""), CONCATENATE(", veteran=", I504), ""),""),"")</f>
        <v>, zoneIds={1229,57,57}, veteran={[EQUIP_TYPE_HEAD]=true, [EQUIP_TYPE_SHOULDERS]=false}</v>
      </c>
      <c r="BE504" s="21" t="str">
        <f>IF(A504&lt;&gt;"",IF(F504&lt;&gt;"Not in the game (anymore)",IF(A504&lt;&gt;"",", setType="&amp;G504,"")&amp;IF(J504="true",", multiTrialSet=true",""),"")
&amp; IF(AND(H504&lt;&gt;"",ISNUMBER(H504)),", undauntedChestId=" &amp; H504,""),"")</f>
        <v>, setType=LIBSETS_SETTYPE_MONSTER, undauntedChestId=3</v>
      </c>
      <c r="BF504" s="21" t="str">
        <f>IF(A504&lt;&gt;"",IF(F504&lt;&gt;"Not in the game (anymore)",IF(AZ504&lt;&gt;"",", isProcSetAllowedInPvP="&amp; AZ504,"")
&amp; IF(F504&lt;&gt;"Not in the game (anymore)",
  IF(V504&lt;&gt;"",", dropMechanic={"&amp;V504&amp;IF(AB504&lt;&gt;"",","&amp;AB504,"")&amp;IF(AH504&lt;&gt;"",","&amp;AH504,"")&amp;IF(AM504&lt;&gt;"",","&amp;AM504,"")&amp;IF(AR504&lt;&gt;"",","&amp;AR504,"")&amp;IF(AW504&lt;&gt;"",","&amp;AW504,"")&amp;"}"
     &amp;IF(OR(W504&lt;&gt;"",AC504&lt;&gt;"",AI504&lt;&gt;"",AN504&lt;&gt;"",AS504&lt;&gt;"",AX504&lt;&gt;"",X504&lt;&gt;"",AD504&lt;&gt;"",AJ504&lt;&gt;"",AO504&lt;&gt;"",AT504&lt;&gt;"",AY504&lt;&gt;""),", dropMechanicDropLocationNames={"
        &amp; IF(OR(W504&lt;&gt;"",AC504&lt;&gt;"",AI504&lt;&gt;"",AN504&lt;&gt;"",AS504&lt;&gt;"",AX504&lt;&gt;""),"['en']={"&amp;IF(W504&lt;&gt;"","'"&amp;W504&amp;"',","'',")&amp;IF(AC504&lt;&gt;"","'"&amp;AC504&amp;"',","'',")&amp;IF(AI504&lt;&gt;"","'"&amp;AI504&amp;"',","'',")&amp;IF(AN504&lt;&gt;"","'"&amp;AN504&amp;"',","'',")&amp;IF(AS504&lt;&gt;"","'"&amp;AS504&amp;"',","'',")&amp;IF(AX504&lt;&gt;"","'"&amp;AX504&amp;"',","'',")&amp;"},","")
        &amp; IF(OR(X504&lt;&gt;"",AD504&lt;&gt;"",AJ504&lt;&gt;"",AO504&lt;&gt;"",AT504&lt;&gt;"",AY504&lt;&gt;""),"['de']={"&amp;IF(X504&lt;&gt;"","'"&amp;X504&amp;"',","'',")&amp;IF(AD504&lt;&gt;"","'"&amp;AD504&amp;"',","'',")&amp;IF(AJ504&lt;&gt;"","'"&amp;AJ504&amp;"',","'',")&amp;IF(AO504&lt;&gt;"","'"&amp;AO504&amp;"',","'',")&amp;IF(AT504&lt;&gt;"","'"&amp;AT504&amp;"',","'',")&amp;IF(AY504&lt;&gt;"","'"&amp;AY504&amp;"',","'',")&amp;"},","")
     &amp; "}",""),"")),""),"")</f>
        <v>, dropMechanic={LIBSETS_DROP_MECHANIC_MONSTER_NAME}, dropMechanicDropLocationNames={['en']={'Baron Zaudrus','','','','','',},['de']={'Baron Zaudrus','','','','','',},}</v>
      </c>
      <c r="BG504" s="21" t="str">
        <f>IF(A504&lt;&gt;"",IF(F504&lt;&gt;"Not in the game (anymore)",
IF(OR(BA504&lt;&gt;"",BB504&lt;&gt;""),", addTooltip={" &amp; IF(BA504&lt;&gt;"","['en']='"&amp; BA504 &amp; "',","")  &amp; IF(AND(BA504&lt;&gt;"",BA504&lt;&gt;BB504), IF(BB504&lt;&gt;"","['de']='"&amp; BB504 &amp; "',",""),"") &amp; "},","")
&amp; "},"
&amp; IF(C504&lt;&gt;"",CONCATENATE(" --",C504," / ",B504,"   [",IF(R504&lt;&gt;"",R504,""),IF(AA504&lt;&gt;"",", "&amp;AA504,""),IF(AG504&lt;&gt;"",", "&amp;AG504,""),IF(AL504&lt;&gt;"",", "&amp;AL504,""),IF(AQ504&lt;&gt;"",", "&amp;AQ504,""),IF(AV504&lt;&gt;"",", "&amp;AV504,""),"]")),""),"")</f>
        <v>}, --Baron Zaudrus / Baron Zaudrus   [The Cauldron, Deshaan, Deshaan]</v>
      </c>
    </row>
    <row r="505" spans="1:59" x14ac:dyDescent="0.25">
      <c r="A505" s="5">
        <v>579</v>
      </c>
      <c r="B505" t="s">
        <v>2478</v>
      </c>
      <c r="C505" t="s">
        <v>2477</v>
      </c>
      <c r="D505" s="3">
        <f>A505</f>
        <v>579</v>
      </c>
      <c r="G505" s="3" t="s">
        <v>1480</v>
      </c>
      <c r="I505" t="s">
        <v>91</v>
      </c>
      <c r="J505" t="s">
        <v>91</v>
      </c>
      <c r="K505" s="37">
        <v>458</v>
      </c>
      <c r="L505" s="37">
        <v>458</v>
      </c>
      <c r="M505" s="37">
        <v>458</v>
      </c>
      <c r="O505" s="65" t="s">
        <v>2398</v>
      </c>
      <c r="Q505" s="3">
        <f>IF(AND(G505&lt;&gt;"LIBSETS_SETTYPE_BATTLEGROUND",G505&lt;&gt;"LIBSETS_SETTYPE_SPECIAL"), IF(R505&lt;&gt;"",VLOOKUP(R505,'ESO zone constants'!$D$3:$H$10001,5,FALSE),""),"")</f>
        <v>1261</v>
      </c>
      <c r="R505" t="str">
        <f>IF(AND(O505&lt;&gt;"",NOT(ISERROR(O505))),O505,
IF(AND(P505&lt;&gt;"",ISNUMBER(P505),P505&gt;0,NOT(ISNA(P505))),VLOOKUP(P505,'ESO zone constants'!$A$3:$D$9999,4,FALSE),
IF(AND(K505&lt;&gt;"",K505&gt;0,NOT(ISERROR(K505))),VLOOKUP(K505,'ESO dumped WayshrineInfo'!$K$3:$N$9994,4,FALSE),"")))</f>
        <v>Blackwood</v>
      </c>
      <c r="T505" s="19" t="str">
        <f>IF(AND(S505&lt;&gt;"",NOT(ISERROR(S505))),S505,IF(Q505&lt;&gt;"",IF(NOT(ISERROR(VLOOKUP(Q505,'ESO Dungeon constants'!$D$3:$H$9999,5,FALSE))),VLOOKUP(Q505,'ESO Dungeon constants'!$D$3:$I$9999,6,FALSE),VLOOKUP(Q505,'ESO zone constants'!$H$3:$K$9987,4,FALSE)),""))</f>
        <v>DLC_BLACKWOOD</v>
      </c>
      <c r="U505" s="3" t="str">
        <f>IF(T505&lt;&gt;"",VLOOKUP(T505,'LibSets constants'!$B$4:$C$1003,2,FALSE),"")</f>
        <v>Blackwood</v>
      </c>
      <c r="V505" s="33" t="s">
        <v>1560</v>
      </c>
      <c r="Y505" s="65"/>
      <c r="Z505" s="3">
        <f>IF(AND(G505&lt;&gt;"LIBSETS_SETTYPE_BATTLEGROUND",G505&lt;&gt;"LIBSETS_SETTYPE_SPECIAL"),
IF(AND(Y505&lt;&gt;"",ISNUMBER(Y505),NOT(ISNA(Y505))),Y505,
   IF(AND(L505&lt;&gt;"",ISNUMBER(L505),L505&gt;0,NOT(ISNA(L505))),VLOOKUP(L505,'ESO dumped WayshrineInfo'!$K$3:$L$9994,2,FALSE),"")
),"")</f>
        <v>1261</v>
      </c>
      <c r="AA505" t="str">
        <f>IF(AND(Z505&lt;&gt;"",ISNUMBER(Z505),NOT(ISNA(Z505))),VLOOKUP(Z505,'ESO zone constants'!$A$3:$D$9999,4,FALSE),"")</f>
        <v>Blackwood</v>
      </c>
      <c r="AB505" s="33" t="s">
        <v>1560</v>
      </c>
      <c r="AC505" s="43"/>
      <c r="AD505" s="43"/>
      <c r="AE505" s="43"/>
      <c r="AF505" s="3">
        <f>IF(AND(G505&lt;&gt;"LIBSETS_SETTYPE_BATTLEGROUND",G505&lt;&gt;"LIBSETS_SETTYPE_SPECIAL"),
IF(AND(AE505&lt;&gt;"",ISNUMBER(AE505),NOT(ISNA(AE505))),AE505,
   IF(AND(M505&lt;&gt;"",ISNUMBER(M505),M505&gt;0,NOT(ISNA(M505))),VLOOKUP(M505,'ESO dumped WayshrineInfo'!$K$3:$L$9994,2,FALSE),"")
),"")</f>
        <v>1261</v>
      </c>
      <c r="AG505" t="str">
        <f>IF(AND(AF505&lt;&gt;"",ISNUMBER(AF505),NOT(ISNA(AF505))),VLOOKUP(AF505,'ESO zone constants'!$A$3:$D$9999,4,FALSE),"")</f>
        <v>Blackwood</v>
      </c>
      <c r="AH505" s="44" t="s">
        <v>1562</v>
      </c>
      <c r="AI505" s="43"/>
      <c r="AJ505" s="43"/>
      <c r="AK505" s="3">
        <f>IF(AND(G505&lt;&gt;"LIBSETS_SETTYPE_BATTLEGROUND",G505&lt;&gt;"LIBSETS_SETTYPE_SPECIAL"),IF(AL505&lt;&gt;"",VLOOKUP(AL505,'ESO zone constants'!$D$3:$H$4953,5,FALSE),""),"")</f>
        <v>1261</v>
      </c>
      <c r="AL505" t="s">
        <v>2398</v>
      </c>
      <c r="AM505" s="44" t="s">
        <v>1563</v>
      </c>
      <c r="AN505" s="43"/>
      <c r="AO505" s="43"/>
      <c r="AP505" s="3" t="str">
        <f>IF(AND(G505&lt;&gt;"LIBSETS_SETTYPE_BATTLEGROUND",G505&lt;&gt;"LIBSETS_SETTYPE_SPECIAL"),IF(AQ505&lt;&gt;"",VLOOKUP(AQ505,'ESO zone constants'!$D$3:$H$4953,5,FALSE),""),"")</f>
        <v/>
      </c>
      <c r="AR505" s="44"/>
      <c r="AS505" s="43"/>
      <c r="AT505" s="43"/>
      <c r="AU505" s="3" t="str">
        <f>IF(AND(G505&lt;&gt;"LIBSETS_SETTYPE_BATTLEGROUND",G505&lt;&gt;"LIBSETS_SETTYPE_SPECIAL"),IF(AV505&lt;&gt;"",VLOOKUP(AV505,'ESO zone constants'!$D$3:$H$4953,5,FALSE),""),"")</f>
        <v/>
      </c>
      <c r="AW505" s="44"/>
      <c r="AX505" s="43"/>
      <c r="AY505" s="43"/>
      <c r="AZ505" s="83" t="s">
        <v>2668</v>
      </c>
      <c r="BA505" s="83"/>
      <c r="BB505" s="83"/>
      <c r="BC505" s="21" t="str">
        <f>IF(A505="???","--","")&amp;IF(F505&lt;&gt;"Not in the game (anymore)",IF(A505&lt;&gt;"",CONCATENATE("[",A505,"] = {wayshrines={")&amp;IF(K505&lt;&gt;"",CONCATENATE(K505,","),"")&amp;IF(L505&lt;&gt;"",CONCATENATE(L505,","),"")&amp;IF(M505&lt;&gt;"",CONCATENATE(M505,","),"")&amp;CONCATENATE("}")&amp;IF(VALUE(N505)&gt;0,CONCATENATE(", traitsNeeded=",N505),"")&amp;CONCATENATE(", dlcId=",IF(T505&lt;&gt;"",T505,"DLC_BASE_GAME")),""),"")</f>
        <v>[579] = {wayshrines={458,458,458,}, dlcId=DLC_BLACKWOOD</v>
      </c>
      <c r="BD505" s="21" t="str">
        <f>IF(F505&lt;&gt;"Not in the game (anymore)",IF(A505&lt;&gt;"",IF(Q505&lt;&gt;"",CONCATENATE(", zoneIds={",Q505),"")&amp;IF(Z505&lt;&gt;"",CONCATENATE(",",Z505),"")&amp;IF(AF505&lt;&gt;"",CONCATENATE(",",AF505),"")&amp;IF(AK505&lt;&gt;"",CONCATENATE(",",AK505),"")&amp;IF(AP505&lt;&gt;"",CONCATENATE(",",AP505),"")&amp;IF(AU505&lt;&gt;"",CONCATENATE(",",AU505),"")&amp;IF(Q505&lt;&gt;"",CONCATENATE("}",""),"")&amp;IF(OR(I505="true",I505="false",I505&lt;&gt;""), CONCATENATE(", veteran=", I505), ""),""),"")</f>
        <v>, zoneIds={1261,1261,1261,1261}, veteran=false</v>
      </c>
      <c r="BE505" s="21" t="str">
        <f>IF(A505&lt;&gt;"",IF(F505&lt;&gt;"Not in the game (anymore)",IF(A505&lt;&gt;"",", setType="&amp;G505,"")&amp;IF(J505="true",", multiTrialSet=true",""),"")
&amp; IF(AND(H505&lt;&gt;"",ISNUMBER(H505)),", undauntedChestId=" &amp; H505,""),"")</f>
        <v>, setType=LIBSETS_SETTYPE_OVERLAND</v>
      </c>
      <c r="BF505" s="21" t="str">
        <f>IF(A505&lt;&gt;"",IF(F505&lt;&gt;"Not in the game (anymore)",IF(AZ505&lt;&gt;"",", isProcSetAllowedInPvP="&amp; AZ505,"")
&amp; IF(F505&lt;&gt;"Not in the game (anymore)",
  IF(V505&lt;&gt;"",", dropMechanic={"&amp;V505&amp;IF(AB505&lt;&gt;"",","&amp;AB505,"")&amp;IF(AH505&lt;&gt;"",","&amp;AH505,"")&amp;IF(AM505&lt;&gt;"",","&amp;AM505,"")&amp;IF(AR505&lt;&gt;"",","&amp;AR505,"")&amp;IF(AW505&lt;&gt;"",","&amp;AW505,"")&amp;"}"
     &amp;IF(OR(W505&lt;&gt;"",AC505&lt;&gt;"",AI505&lt;&gt;"",AN505&lt;&gt;"",AS505&lt;&gt;"",AX505&lt;&gt;"",X505&lt;&gt;"",AD505&lt;&gt;"",AJ505&lt;&gt;"",AO505&lt;&gt;"",AT505&lt;&gt;"",AY505&lt;&gt;""),", dropMechanicDropLocationNames={"
        &amp; IF(OR(W505&lt;&gt;"",AC505&lt;&gt;"",AI505&lt;&gt;"",AN505&lt;&gt;"",AS505&lt;&gt;"",AX505&lt;&gt;""),"['en']={"&amp;IF(W505&lt;&gt;"","'"&amp;W505&amp;"',","'',")&amp;IF(AC505&lt;&gt;"","'"&amp;AC505&amp;"',","'',")&amp;IF(AI505&lt;&gt;"","'"&amp;AI505&amp;"',","'',")&amp;IF(AN505&lt;&gt;"","'"&amp;AN505&amp;"',","'',")&amp;IF(AS505&lt;&gt;"","'"&amp;AS505&amp;"',","'',")&amp;IF(AX505&lt;&gt;"","'"&amp;AX505&amp;"',","'',")&amp;"},","")
        &amp; IF(OR(X505&lt;&gt;"",AD505&lt;&gt;"",AJ505&lt;&gt;"",AO505&lt;&gt;"",AT505&lt;&gt;"",AY505&lt;&gt;""),"['de']={"&amp;IF(X505&lt;&gt;"","'"&amp;X505&amp;"',","'',")&amp;IF(AD505&lt;&gt;"","'"&amp;AD505&amp;"',","'',")&amp;IF(AJ505&lt;&gt;"","'"&amp;AJ505&amp;"',","'',")&amp;IF(AO505&lt;&gt;"","'"&amp;AO505&amp;"',","'',")&amp;IF(AT505&lt;&gt;"","'"&amp;AT505&amp;"',","'',")&amp;IF(AY505&lt;&gt;"","'"&amp;AY505&amp;"',","'',")&amp;"},","")
     &amp; "}",""),"")),""),"")</f>
        <v>, isProcSetAllowedInPvP=1, dropMechanic={LIBSETS_DROP_MECHANIC_OVERLAND_BOSS_DELVE,LIBSETS_DROP_MECHANIC_OVERLAND_BOSS_DELVE,LIBSETS_DROP_MECHANIC_OVERLAND_BOSS_PUBLIC_DUNGEON,LIBSETS_DROP_MECHANIC_OVERLAND_CHEST}</v>
      </c>
      <c r="BG505" s="21" t="str">
        <f>IF(A505&lt;&gt;"",IF(F505&lt;&gt;"Not in the game (anymore)",
IF(OR(BA505&lt;&gt;"",BB505&lt;&gt;""),", addTooltip={" &amp; IF(BA505&lt;&gt;"","['en']='"&amp; BA505 &amp; "',","")  &amp; IF(AND(BA505&lt;&gt;"",BA505&lt;&gt;BB505), IF(BB505&lt;&gt;"","['de']='"&amp; BB505 &amp; "',",""),"") &amp; "},","")
&amp; "},"
&amp; IF(C505&lt;&gt;"",CONCATENATE(" --",C505," / ",B505,"   [",IF(R505&lt;&gt;"",R505,""),IF(AA505&lt;&gt;"",", "&amp;AA505,""),IF(AG505&lt;&gt;"",", "&amp;AG505,""),IF(AL505&lt;&gt;"",", "&amp;AL505,""),IF(AQ505&lt;&gt;"",", "&amp;AQ505,""),IF(AV505&lt;&gt;"",", "&amp;AV505,""),"]")),""),"")</f>
        <v>}, --Frostbite / Frostbiss   [Blackwood, Blackwood, Blackwood, Blackwood]</v>
      </c>
    </row>
    <row r="506" spans="1:59" x14ac:dyDescent="0.25">
      <c r="A506" s="5">
        <v>580</v>
      </c>
      <c r="B506" t="s">
        <v>2474</v>
      </c>
      <c r="C506" t="s">
        <v>2475</v>
      </c>
      <c r="D506" s="3">
        <f>A506</f>
        <v>580</v>
      </c>
      <c r="G506" s="3" t="s">
        <v>1480</v>
      </c>
      <c r="I506" t="s">
        <v>91</v>
      </c>
      <c r="J506" t="s">
        <v>91</v>
      </c>
      <c r="K506" s="37">
        <v>458</v>
      </c>
      <c r="L506" s="37">
        <v>458</v>
      </c>
      <c r="M506" s="37">
        <v>458</v>
      </c>
      <c r="O506" s="65" t="s">
        <v>2398</v>
      </c>
      <c r="Q506" s="3">
        <f>IF(AND(G506&lt;&gt;"LIBSETS_SETTYPE_BATTLEGROUND",G506&lt;&gt;"LIBSETS_SETTYPE_SPECIAL"), IF(R506&lt;&gt;"",VLOOKUP(R506,'ESO zone constants'!$D$3:$H$10001,5,FALSE),""),"")</f>
        <v>1261</v>
      </c>
      <c r="R506" t="str">
        <f>IF(AND(O506&lt;&gt;"",NOT(ISERROR(O506))),O506,
IF(AND(P506&lt;&gt;"",ISNUMBER(P506),P506&gt;0,NOT(ISNA(P506))),VLOOKUP(P506,'ESO zone constants'!$A$3:$D$9999,4,FALSE),
IF(AND(K506&lt;&gt;"",K506&gt;0,NOT(ISERROR(K506))),VLOOKUP(K506,'ESO dumped WayshrineInfo'!$K$3:$N$9994,4,FALSE),"")))</f>
        <v>Blackwood</v>
      </c>
      <c r="T506" s="19" t="str">
        <f>IF(AND(S506&lt;&gt;"",NOT(ISERROR(S506))),S506,IF(Q506&lt;&gt;"",IF(NOT(ISERROR(VLOOKUP(Q506,'ESO Dungeon constants'!$D$3:$H$9999,5,FALSE))),VLOOKUP(Q506,'ESO Dungeon constants'!$D$3:$I$9999,6,FALSE),VLOOKUP(Q506,'ESO zone constants'!$H$3:$K$9987,4,FALSE)),""))</f>
        <v>DLC_BLACKWOOD</v>
      </c>
      <c r="U506" s="3" t="str">
        <f>IF(T506&lt;&gt;"",VLOOKUP(T506,'LibSets constants'!$B$4:$C$1003,2,FALSE),"")</f>
        <v>Blackwood</v>
      </c>
      <c r="V506" s="33" t="s">
        <v>1560</v>
      </c>
      <c r="Y506" s="65"/>
      <c r="Z506" s="3">
        <f>IF(AND(G506&lt;&gt;"LIBSETS_SETTYPE_BATTLEGROUND",G506&lt;&gt;"LIBSETS_SETTYPE_SPECIAL"),
IF(AND(Y506&lt;&gt;"",ISNUMBER(Y506),NOT(ISNA(Y506))),Y506,
   IF(AND(L506&lt;&gt;"",ISNUMBER(L506),L506&gt;0,NOT(ISNA(L506))),VLOOKUP(L506,'ESO dumped WayshrineInfo'!$K$3:$L$9994,2,FALSE),"")
),"")</f>
        <v>1261</v>
      </c>
      <c r="AA506" t="str">
        <f>IF(AND(Z506&lt;&gt;"",ISNUMBER(Z506),NOT(ISNA(Z506))),VLOOKUP(Z506,'ESO zone constants'!$A$3:$D$9999,4,FALSE),"")</f>
        <v>Blackwood</v>
      </c>
      <c r="AB506" s="33" t="s">
        <v>1560</v>
      </c>
      <c r="AC506" s="43"/>
      <c r="AD506" s="43"/>
      <c r="AE506" s="43"/>
      <c r="AF506" s="3">
        <f>IF(AND(G506&lt;&gt;"LIBSETS_SETTYPE_BATTLEGROUND",G506&lt;&gt;"LIBSETS_SETTYPE_SPECIAL"),
IF(AND(AE506&lt;&gt;"",ISNUMBER(AE506),NOT(ISNA(AE506))),AE506,
   IF(AND(M506&lt;&gt;"",ISNUMBER(M506),M506&gt;0,NOT(ISNA(M506))),VLOOKUP(M506,'ESO dumped WayshrineInfo'!$K$3:$L$9994,2,FALSE),"")
),"")</f>
        <v>1261</v>
      </c>
      <c r="AG506" t="str">
        <f>IF(AND(AF506&lt;&gt;"",ISNUMBER(AF506),NOT(ISNA(AF506))),VLOOKUP(AF506,'ESO zone constants'!$A$3:$D$9999,4,FALSE),"")</f>
        <v>Blackwood</v>
      </c>
      <c r="AH506" s="44" t="s">
        <v>1562</v>
      </c>
      <c r="AI506" s="43"/>
      <c r="AJ506" s="43"/>
      <c r="AK506" s="3">
        <f>IF(AND(G506&lt;&gt;"LIBSETS_SETTYPE_BATTLEGROUND",G506&lt;&gt;"LIBSETS_SETTYPE_SPECIAL"),IF(AL506&lt;&gt;"",VLOOKUP(AL506,'ESO zone constants'!$D$3:$H$4953,5,FALSE),""),"")</f>
        <v>1261</v>
      </c>
      <c r="AL506" t="s">
        <v>2398</v>
      </c>
      <c r="AM506" s="44" t="s">
        <v>1563</v>
      </c>
      <c r="AN506" s="43"/>
      <c r="AO506" s="43"/>
      <c r="AP506" s="3" t="str">
        <f>IF(AND(G506&lt;&gt;"LIBSETS_SETTYPE_BATTLEGROUND",G506&lt;&gt;"LIBSETS_SETTYPE_SPECIAL"),IF(AQ506&lt;&gt;"",VLOOKUP(AQ506,'ESO zone constants'!$D$3:$H$4953,5,FALSE),""),"")</f>
        <v/>
      </c>
      <c r="AR506" s="44"/>
      <c r="AS506" s="43"/>
      <c r="AT506" s="43"/>
      <c r="AU506" s="3" t="str">
        <f>IF(AND(G506&lt;&gt;"LIBSETS_SETTYPE_BATTLEGROUND",G506&lt;&gt;"LIBSETS_SETTYPE_SPECIAL"),IF(AV506&lt;&gt;"",VLOOKUP(AV506,'ESO zone constants'!$D$3:$H$4953,5,FALSE),""),"")</f>
        <v/>
      </c>
      <c r="AW506" s="44"/>
      <c r="AX506" s="43"/>
      <c r="AY506" s="43"/>
      <c r="AZ506" s="83" t="s">
        <v>2667</v>
      </c>
      <c r="BA506" s="83"/>
      <c r="BB506" s="83"/>
      <c r="BC506" s="21" t="str">
        <f>IF(A506="???","--","")&amp;IF(F506&lt;&gt;"Not in the game (anymore)",IF(A506&lt;&gt;"",CONCATENATE("[",A506,"] = {wayshrines={")&amp;IF(K506&lt;&gt;"",CONCATENATE(K506,","),"")&amp;IF(L506&lt;&gt;"",CONCATENATE(L506,","),"")&amp;IF(M506&lt;&gt;"",CONCATENATE(M506,","),"")&amp;CONCATENATE("}")&amp;IF(VALUE(N506)&gt;0,CONCATENATE(", traitsNeeded=",N506),"")&amp;CONCATENATE(", dlcId=",IF(T506&lt;&gt;"",T506,"DLC_BASE_GAME")),""),"")</f>
        <v>[580] = {wayshrines={458,458,458,}, dlcId=DLC_BLACKWOOD</v>
      </c>
      <c r="BD506" s="21" t="str">
        <f>IF(F506&lt;&gt;"Not in the game (anymore)",IF(A506&lt;&gt;"",IF(Q506&lt;&gt;"",CONCATENATE(", zoneIds={",Q506),"")&amp;IF(Z506&lt;&gt;"",CONCATENATE(",",Z506),"")&amp;IF(AF506&lt;&gt;"",CONCATENATE(",",AF506),"")&amp;IF(AK506&lt;&gt;"",CONCATENATE(",",AK506),"")&amp;IF(AP506&lt;&gt;"",CONCATENATE(",",AP506),"")&amp;IF(AU506&lt;&gt;"",CONCATENATE(",",AU506),"")&amp;IF(Q506&lt;&gt;"",CONCATENATE("}",""),"")&amp;IF(OR(I506="true",I506="false",I506&lt;&gt;""), CONCATENATE(", veteran=", I506), ""),""),"")</f>
        <v>, zoneIds={1261,1261,1261,1261}, veteran=false</v>
      </c>
      <c r="BE506" s="21" t="str">
        <f>IF(A506&lt;&gt;"",IF(F506&lt;&gt;"Not in the game (anymore)",IF(A506&lt;&gt;"",", setType="&amp;G506,"")&amp;IF(J506="true",", multiTrialSet=true",""),"")
&amp; IF(AND(H506&lt;&gt;"",ISNUMBER(H506)),", undauntedChestId=" &amp; H506,""),"")</f>
        <v>, setType=LIBSETS_SETTYPE_OVERLAND</v>
      </c>
      <c r="BF506" s="21" t="str">
        <f>IF(A506&lt;&gt;"",IF(F506&lt;&gt;"Not in the game (anymore)",IF(AZ506&lt;&gt;"",", isProcSetAllowedInPvP="&amp; AZ506,"")
&amp; IF(F506&lt;&gt;"Not in the game (anymore)",
  IF(V506&lt;&gt;"",", dropMechanic={"&amp;V506&amp;IF(AB506&lt;&gt;"",","&amp;AB506,"")&amp;IF(AH506&lt;&gt;"",","&amp;AH506,"")&amp;IF(AM506&lt;&gt;"",","&amp;AM506,"")&amp;IF(AR506&lt;&gt;"",","&amp;AR506,"")&amp;IF(AW506&lt;&gt;"",","&amp;AW506,"")&amp;"}"
     &amp;IF(OR(W506&lt;&gt;"",AC506&lt;&gt;"",AI506&lt;&gt;"",AN506&lt;&gt;"",AS506&lt;&gt;"",AX506&lt;&gt;"",X506&lt;&gt;"",AD506&lt;&gt;"",AJ506&lt;&gt;"",AO506&lt;&gt;"",AT506&lt;&gt;"",AY506&lt;&gt;""),", dropMechanicDropLocationNames={"
        &amp; IF(OR(W506&lt;&gt;"",AC506&lt;&gt;"",AI506&lt;&gt;"",AN506&lt;&gt;"",AS506&lt;&gt;"",AX506&lt;&gt;""),"['en']={"&amp;IF(W506&lt;&gt;"","'"&amp;W506&amp;"',","'',")&amp;IF(AC506&lt;&gt;"","'"&amp;AC506&amp;"',","'',")&amp;IF(AI506&lt;&gt;"","'"&amp;AI506&amp;"',","'',")&amp;IF(AN506&lt;&gt;"","'"&amp;AN506&amp;"',","'',")&amp;IF(AS506&lt;&gt;"","'"&amp;AS506&amp;"',","'',")&amp;IF(AX506&lt;&gt;"","'"&amp;AX506&amp;"',","'',")&amp;"},","")
        &amp; IF(OR(X506&lt;&gt;"",AD506&lt;&gt;"",AJ506&lt;&gt;"",AO506&lt;&gt;"",AT506&lt;&gt;"",AY506&lt;&gt;""),"['de']={"&amp;IF(X506&lt;&gt;"","'"&amp;X506&amp;"',","'',")&amp;IF(AD506&lt;&gt;"","'"&amp;AD506&amp;"',","'',")&amp;IF(AJ506&lt;&gt;"","'"&amp;AJ506&amp;"',","'',")&amp;IF(AO506&lt;&gt;"","'"&amp;AO506&amp;"',","'',")&amp;IF(AT506&lt;&gt;"","'"&amp;AT506&amp;"',","'',")&amp;IF(AY506&lt;&gt;"","'"&amp;AY506&amp;"',","'',")&amp;"},","")
     &amp; "}",""),"")),""),"")</f>
        <v>, dropMechanic={LIBSETS_DROP_MECHANIC_OVERLAND_BOSS_DELVE,LIBSETS_DROP_MECHANIC_OVERLAND_BOSS_DELVE,LIBSETS_DROP_MECHANIC_OVERLAND_BOSS_PUBLIC_DUNGEON,LIBSETS_DROP_MECHANIC_OVERLAND_CHEST}</v>
      </c>
      <c r="BG506" s="21" t="str">
        <f>IF(A506&lt;&gt;"",IF(F506&lt;&gt;"Not in the game (anymore)",
IF(OR(BA506&lt;&gt;"",BB506&lt;&gt;""),", addTooltip={" &amp; IF(BA506&lt;&gt;"","['en']='"&amp; BA506 &amp; "',","")  &amp; IF(AND(BA506&lt;&gt;"",BA506&lt;&gt;BB506), IF(BB506&lt;&gt;"","['de']='"&amp; BB506 &amp; "',",""),"") &amp; "},","")
&amp; "},"
&amp; IF(C506&lt;&gt;"",CONCATENATE(" --",C506," / ",B506,"   [",IF(R506&lt;&gt;"",R506,""),IF(AA506&lt;&gt;"",", "&amp;AA506,""),IF(AG506&lt;&gt;"",", "&amp;AG506,""),IF(AL506&lt;&gt;"",", "&amp;AL506,""),IF(AQ506&lt;&gt;"",", "&amp;AQ506,""),IF(AV506&lt;&gt;"",", "&amp;AV506,""),"]")),""),"")</f>
        <v>}, --Deadlands Assassin / Totenländer-Assassine   [Blackwood, Blackwood, Blackwood, Blackwood]</v>
      </c>
    </row>
    <row r="507" spans="1:59" x14ac:dyDescent="0.25">
      <c r="A507" s="5">
        <v>581</v>
      </c>
      <c r="B507" t="s">
        <v>2472</v>
      </c>
      <c r="C507" t="s">
        <v>2473</v>
      </c>
      <c r="D507" s="3">
        <f>A507</f>
        <v>581</v>
      </c>
      <c r="E507" s="42"/>
      <c r="G507" s="3" t="s">
        <v>1480</v>
      </c>
      <c r="I507" t="s">
        <v>91</v>
      </c>
      <c r="J507" t="s">
        <v>91</v>
      </c>
      <c r="K507" s="37">
        <v>458</v>
      </c>
      <c r="L507" s="37">
        <v>458</v>
      </c>
      <c r="M507" s="37">
        <v>458</v>
      </c>
      <c r="O507" s="65" t="s">
        <v>2398</v>
      </c>
      <c r="Q507" s="3">
        <f>IF(AND(G507&lt;&gt;"LIBSETS_SETTYPE_BATTLEGROUND",G507&lt;&gt;"LIBSETS_SETTYPE_SPECIAL"), IF(R507&lt;&gt;"",VLOOKUP(R507,'ESO zone constants'!$D$3:$H$10001,5,FALSE),""),"")</f>
        <v>1261</v>
      </c>
      <c r="R507" t="str">
        <f>IF(AND(O507&lt;&gt;"",NOT(ISERROR(O507))),O507,
IF(AND(P507&lt;&gt;"",ISNUMBER(P507),P507&gt;0,NOT(ISNA(P507))),VLOOKUP(P507,'ESO zone constants'!$A$3:$D$9999,4,FALSE),
IF(AND(K507&lt;&gt;"",K507&gt;0,NOT(ISERROR(K507))),VLOOKUP(K507,'ESO dumped WayshrineInfo'!$K$3:$N$9994,4,FALSE),"")))</f>
        <v>Blackwood</v>
      </c>
      <c r="T507" s="19" t="str">
        <f>IF(AND(S507&lt;&gt;"",NOT(ISERROR(S507))),S507,IF(Q507&lt;&gt;"",IF(NOT(ISERROR(VLOOKUP(Q507,'ESO Dungeon constants'!$D$3:$H$9999,5,FALSE))),VLOOKUP(Q507,'ESO Dungeon constants'!$D$3:$I$9999,6,FALSE),VLOOKUP(Q507,'ESO zone constants'!$H$3:$K$9987,4,FALSE)),""))</f>
        <v>DLC_BLACKWOOD</v>
      </c>
      <c r="U507" s="3" t="str">
        <f>IF(T507&lt;&gt;"",VLOOKUP(T507,'LibSets constants'!$B$4:$C$1003,2,FALSE),"")</f>
        <v>Blackwood</v>
      </c>
      <c r="V507" s="33" t="s">
        <v>1560</v>
      </c>
      <c r="Y507" s="65"/>
      <c r="Z507" s="3">
        <f>IF(AND(G507&lt;&gt;"LIBSETS_SETTYPE_BATTLEGROUND",G507&lt;&gt;"LIBSETS_SETTYPE_SPECIAL"),
IF(AND(Y507&lt;&gt;"",ISNUMBER(Y507),NOT(ISNA(Y507))),Y507,
   IF(AND(L507&lt;&gt;"",ISNUMBER(L507),L507&gt;0,NOT(ISNA(L507))),VLOOKUP(L507,'ESO dumped WayshrineInfo'!$K$3:$L$9994,2,FALSE),"")
),"")</f>
        <v>1261</v>
      </c>
      <c r="AA507" t="str">
        <f>IF(AND(Z507&lt;&gt;"",ISNUMBER(Z507),NOT(ISNA(Z507))),VLOOKUP(Z507,'ESO zone constants'!$A$3:$D$9999,4,FALSE),"")</f>
        <v>Blackwood</v>
      </c>
      <c r="AB507" s="33" t="s">
        <v>1560</v>
      </c>
      <c r="AC507" s="43"/>
      <c r="AD507" s="43"/>
      <c r="AE507" s="43"/>
      <c r="AF507" s="3">
        <f>IF(AND(G507&lt;&gt;"LIBSETS_SETTYPE_BATTLEGROUND",G507&lt;&gt;"LIBSETS_SETTYPE_SPECIAL"),
IF(AND(AE507&lt;&gt;"",ISNUMBER(AE507),NOT(ISNA(AE507))),AE507,
   IF(AND(M507&lt;&gt;"",ISNUMBER(M507),M507&gt;0,NOT(ISNA(M507))),VLOOKUP(M507,'ESO dumped WayshrineInfo'!$K$3:$L$9994,2,FALSE),"")
),"")</f>
        <v>1261</v>
      </c>
      <c r="AG507" t="str">
        <f>IF(AND(AF507&lt;&gt;"",ISNUMBER(AF507),NOT(ISNA(AF507))),VLOOKUP(AF507,'ESO zone constants'!$A$3:$D$9999,4,FALSE),"")</f>
        <v>Blackwood</v>
      </c>
      <c r="AH507" s="44" t="s">
        <v>1562</v>
      </c>
      <c r="AI507" s="43"/>
      <c r="AJ507" s="43"/>
      <c r="AK507" s="3">
        <f>IF(AND(G507&lt;&gt;"LIBSETS_SETTYPE_BATTLEGROUND",G507&lt;&gt;"LIBSETS_SETTYPE_SPECIAL"),IF(AL507&lt;&gt;"",VLOOKUP(AL507,'ESO zone constants'!$D$3:$H$4953,5,FALSE),""),"")</f>
        <v>1261</v>
      </c>
      <c r="AL507" t="s">
        <v>2398</v>
      </c>
      <c r="AM507" s="44" t="s">
        <v>1563</v>
      </c>
      <c r="AN507" s="43"/>
      <c r="AO507" s="43"/>
      <c r="AP507" s="3" t="str">
        <f>IF(AND(G507&lt;&gt;"LIBSETS_SETTYPE_BATTLEGROUND",G507&lt;&gt;"LIBSETS_SETTYPE_SPECIAL"),IF(AQ507&lt;&gt;"",VLOOKUP(AQ507,'ESO zone constants'!$D$3:$H$4953,5,FALSE),""),"")</f>
        <v/>
      </c>
      <c r="AR507" s="44"/>
      <c r="AS507" s="43"/>
      <c r="AT507" s="43"/>
      <c r="AU507" s="3" t="str">
        <f>IF(AND(G507&lt;&gt;"LIBSETS_SETTYPE_BATTLEGROUND",G507&lt;&gt;"LIBSETS_SETTYPE_SPECIAL"),IF(AV507&lt;&gt;"",VLOOKUP(AV507,'ESO zone constants'!$D$3:$H$4953,5,FALSE),""),"")</f>
        <v/>
      </c>
      <c r="AW507" s="44"/>
      <c r="AX507" s="43"/>
      <c r="AY507" s="43"/>
      <c r="AZ507" s="83" t="s">
        <v>2667</v>
      </c>
      <c r="BA507" s="83"/>
      <c r="BB507" s="83"/>
      <c r="BC507" s="21" t="str">
        <f>IF(A507="???","--","")&amp;IF(F507&lt;&gt;"Not in the game (anymore)",IF(A507&lt;&gt;"",CONCATENATE("[",A507,"] = {wayshrines={")&amp;IF(K507&lt;&gt;"",CONCATENATE(K507,","),"")&amp;IF(L507&lt;&gt;"",CONCATENATE(L507,","),"")&amp;IF(M507&lt;&gt;"",CONCATENATE(M507,","),"")&amp;CONCATENATE("}")&amp;IF(VALUE(N507)&gt;0,CONCATENATE(", traitsNeeded=",N507),"")&amp;CONCATENATE(", dlcId=",IF(T507&lt;&gt;"",T507,"DLC_BASE_GAME")),""),"")</f>
        <v>[581] = {wayshrines={458,458,458,}, dlcId=DLC_BLACKWOOD</v>
      </c>
      <c r="BD507" s="21" t="str">
        <f>IF(F507&lt;&gt;"Not in the game (anymore)",IF(A507&lt;&gt;"",IF(Q507&lt;&gt;"",CONCATENATE(", zoneIds={",Q507),"")&amp;IF(Z507&lt;&gt;"",CONCATENATE(",",Z507),"")&amp;IF(AF507&lt;&gt;"",CONCATENATE(",",AF507),"")&amp;IF(AK507&lt;&gt;"",CONCATENATE(",",AK507),"")&amp;IF(AP507&lt;&gt;"",CONCATENATE(",",AP507),"")&amp;IF(AU507&lt;&gt;"",CONCATENATE(",",AU507),"")&amp;IF(Q507&lt;&gt;"",CONCATENATE("}",""),"")&amp;IF(OR(I507="true",I507="false",I507&lt;&gt;""), CONCATENATE(", veteran=", I507), ""),""),"")</f>
        <v>, zoneIds={1261,1261,1261,1261}, veteran=false</v>
      </c>
      <c r="BE507" s="21" t="str">
        <f>IF(A507&lt;&gt;"",IF(F507&lt;&gt;"Not in the game (anymore)",IF(A507&lt;&gt;"",", setType="&amp;G507,"")&amp;IF(J507="true",", multiTrialSet=true",""),"")
&amp; IF(AND(H507&lt;&gt;"",ISNUMBER(H507)),", undauntedChestId=" &amp; H507,""),"")</f>
        <v>, setType=LIBSETS_SETTYPE_OVERLAND</v>
      </c>
      <c r="BF507" s="21" t="str">
        <f>IF(A507&lt;&gt;"",IF(F507&lt;&gt;"Not in the game (anymore)",IF(AZ507&lt;&gt;"",", isProcSetAllowedInPvP="&amp; AZ507,"")
&amp; IF(F507&lt;&gt;"Not in the game (anymore)",
  IF(V507&lt;&gt;"",", dropMechanic={"&amp;V507&amp;IF(AB507&lt;&gt;"",","&amp;AB507,"")&amp;IF(AH507&lt;&gt;"",","&amp;AH507,"")&amp;IF(AM507&lt;&gt;"",","&amp;AM507,"")&amp;IF(AR507&lt;&gt;"",","&amp;AR507,"")&amp;IF(AW507&lt;&gt;"",","&amp;AW507,"")&amp;"}"
     &amp;IF(OR(W507&lt;&gt;"",AC507&lt;&gt;"",AI507&lt;&gt;"",AN507&lt;&gt;"",AS507&lt;&gt;"",AX507&lt;&gt;"",X507&lt;&gt;"",AD507&lt;&gt;"",AJ507&lt;&gt;"",AO507&lt;&gt;"",AT507&lt;&gt;"",AY507&lt;&gt;""),", dropMechanicDropLocationNames={"
        &amp; IF(OR(W507&lt;&gt;"",AC507&lt;&gt;"",AI507&lt;&gt;"",AN507&lt;&gt;"",AS507&lt;&gt;"",AX507&lt;&gt;""),"['en']={"&amp;IF(W507&lt;&gt;"","'"&amp;W507&amp;"',","'',")&amp;IF(AC507&lt;&gt;"","'"&amp;AC507&amp;"',","'',")&amp;IF(AI507&lt;&gt;"","'"&amp;AI507&amp;"',","'',")&amp;IF(AN507&lt;&gt;"","'"&amp;AN507&amp;"',","'',")&amp;IF(AS507&lt;&gt;"","'"&amp;AS507&amp;"',","'',")&amp;IF(AX507&lt;&gt;"","'"&amp;AX507&amp;"',","'',")&amp;"},","")
        &amp; IF(OR(X507&lt;&gt;"",AD507&lt;&gt;"",AJ507&lt;&gt;"",AO507&lt;&gt;"",AT507&lt;&gt;"",AY507&lt;&gt;""),"['de']={"&amp;IF(X507&lt;&gt;"","'"&amp;X507&amp;"',","'',")&amp;IF(AD507&lt;&gt;"","'"&amp;AD507&amp;"',","'',")&amp;IF(AJ507&lt;&gt;"","'"&amp;AJ507&amp;"',","'',")&amp;IF(AO507&lt;&gt;"","'"&amp;AO507&amp;"',","'',")&amp;IF(AT507&lt;&gt;"","'"&amp;AT507&amp;"',","'',")&amp;IF(AY507&lt;&gt;"","'"&amp;AY507&amp;"',","'',")&amp;"},","")
     &amp; "}",""),"")),""),"")</f>
        <v>, dropMechanic={LIBSETS_DROP_MECHANIC_OVERLAND_BOSS_DELVE,LIBSETS_DROP_MECHANIC_OVERLAND_BOSS_DELVE,LIBSETS_DROP_MECHANIC_OVERLAND_BOSS_PUBLIC_DUNGEON,LIBSETS_DROP_MECHANIC_OVERLAND_CHEST}</v>
      </c>
      <c r="BG507" s="21" t="str">
        <f>IF(A507&lt;&gt;"",IF(F507&lt;&gt;"Not in the game (anymore)",
IF(OR(BA507&lt;&gt;"",BB507&lt;&gt;""),", addTooltip={" &amp; IF(BA507&lt;&gt;"","['en']='"&amp; BA507 &amp; "',","")  &amp; IF(AND(BA507&lt;&gt;"",BA507&lt;&gt;BB507), IF(BB507&lt;&gt;"","['de']='"&amp; BB507 &amp; "',",""),"") &amp; "},","")
&amp; "},"
&amp; IF(C507&lt;&gt;"",CONCATENATE(" --",C507," / ",B507,"   [",IF(R507&lt;&gt;"",R507,""),IF(AA507&lt;&gt;"",", "&amp;AA507,""),IF(AG507&lt;&gt;"",", "&amp;AG507,""),IF(AL507&lt;&gt;"",", "&amp;AL507,""),IF(AQ507&lt;&gt;"",", "&amp;AQ507,""),IF(AV507&lt;&gt;"",", "&amp;AV507,""),"]")),""),"")</f>
        <v>}, --Bog Raider / Moorräuber   [Blackwood, Blackwood, Blackwood, Blackwood]</v>
      </c>
    </row>
    <row r="508" spans="1:59" x14ac:dyDescent="0.25">
      <c r="A508" s="5">
        <v>582</v>
      </c>
      <c r="B508" t="s">
        <v>2471</v>
      </c>
      <c r="C508" t="s">
        <v>2468</v>
      </c>
      <c r="D508" s="3">
        <f>A508</f>
        <v>582</v>
      </c>
      <c r="G508" s="3" t="s">
        <v>1474</v>
      </c>
      <c r="I508" t="s">
        <v>91</v>
      </c>
      <c r="J508" t="s">
        <v>91</v>
      </c>
      <c r="K508">
        <v>484</v>
      </c>
      <c r="L508">
        <v>484</v>
      </c>
      <c r="M508">
        <v>484</v>
      </c>
      <c r="N508">
        <v>3</v>
      </c>
      <c r="Q508" s="3">
        <f>IF(AND(G508&lt;&gt;"LIBSETS_SETTYPE_BATTLEGROUND",G508&lt;&gt;"LIBSETS_SETTYPE_SPECIAL"), IF(R508&lt;&gt;"",VLOOKUP(R508,'ESO zone constants'!$D$3:$H$10001,5,FALSE),""),"")</f>
        <v>1261</v>
      </c>
      <c r="R508" t="str">
        <f>IF(AND(O508&lt;&gt;"",NOT(ISERROR(O508))),O508,
IF(AND(P508&lt;&gt;"",ISNUMBER(P508),P508&gt;0,NOT(ISNA(P508))),VLOOKUP(P508,'ESO zone constants'!$A$3:$D$9999,4,FALSE),
IF(AND(K508&lt;&gt;"",K508&gt;0,NOT(ISERROR(K508))),VLOOKUP(K508,'ESO dumped WayshrineInfo'!$K$3:$N$9994,4,FALSE),"")))</f>
        <v>Blackwood</v>
      </c>
      <c r="T508" s="19" t="str">
        <f>IF(AND(S508&lt;&gt;"",NOT(ISERROR(S508))),S508,IF(Q508&lt;&gt;"",IF(NOT(ISERROR(VLOOKUP(Q508,'ESO Dungeon constants'!$D$3:$H$9999,5,FALSE))),VLOOKUP(Q508,'ESO Dungeon constants'!$D$3:$I$9999,6,FALSE),VLOOKUP(Q508,'ESO zone constants'!$H$3:$K$9987,4,FALSE)),""))</f>
        <v>DLC_BLACKWOOD</v>
      </c>
      <c r="U508" s="3" t="str">
        <f>IF(T508&lt;&gt;"",VLOOKUP(T508,'LibSets constants'!$B$4:$C$1003,2,FALSE),"")</f>
        <v>Blackwood</v>
      </c>
      <c r="V508" s="33" t="s">
        <v>3359</v>
      </c>
      <c r="Y508" s="65"/>
      <c r="Z508" s="3">
        <f>IF(AND(G508&lt;&gt;"LIBSETS_SETTYPE_BATTLEGROUND",G508&lt;&gt;"LIBSETS_SETTYPE_SPECIAL"),
IF(AND(Y508&lt;&gt;"",ISNUMBER(Y508),NOT(ISNA(Y508))),Y508,
   IF(AND(L508&lt;&gt;"",ISNUMBER(L508),L508&gt;0,NOT(ISNA(L508))),VLOOKUP(L508,'ESO dumped WayshrineInfo'!$K$3:$L$9994,2,FALSE),"")
),"")</f>
        <v>1261</v>
      </c>
      <c r="AA508" t="str">
        <f>IF(AND(Z508&lt;&gt;"",ISNUMBER(Z508),NOT(ISNA(Z508))),VLOOKUP(Z508,'ESO zone constants'!$A$3:$D$9999,4,FALSE),"")</f>
        <v>Blackwood</v>
      </c>
      <c r="AB508" s="33" t="s">
        <v>3359</v>
      </c>
      <c r="AC508" s="43"/>
      <c r="AD508" s="43"/>
      <c r="AE508" s="43"/>
      <c r="AF508" s="3">
        <f>IF(AND(G508&lt;&gt;"LIBSETS_SETTYPE_BATTLEGROUND",G508&lt;&gt;"LIBSETS_SETTYPE_SPECIAL"),
IF(AND(AE508&lt;&gt;"",ISNUMBER(AE508),NOT(ISNA(AE508))),AE508,
   IF(AND(M508&lt;&gt;"",ISNUMBER(M508),M508&gt;0,NOT(ISNA(M508))),VLOOKUP(M508,'ESO dumped WayshrineInfo'!$K$3:$L$9994,2,FALSE),"")
),"")</f>
        <v>1261</v>
      </c>
      <c r="AG508" t="str">
        <f>IF(AND(AF508&lt;&gt;"",ISNUMBER(AF508),NOT(ISNA(AF508))),VLOOKUP(AF508,'ESO zone constants'!$A$3:$D$9999,4,FALSE),"")</f>
        <v>Blackwood</v>
      </c>
      <c r="AH508" s="33" t="s">
        <v>3359</v>
      </c>
      <c r="AI508" s="43"/>
      <c r="AJ508" s="43"/>
      <c r="AK508" s="3" t="str">
        <f>IF(AND(G508&lt;&gt;"LIBSETS_SETTYPE_BATTLEGROUND",G508&lt;&gt;"LIBSETS_SETTYPE_SPECIAL"),IF(AL508&lt;&gt;"",VLOOKUP(AL508,'ESO zone constants'!$D$3:$H$4953,5,FALSE),""),"")</f>
        <v/>
      </c>
      <c r="AM508" s="44"/>
      <c r="AN508" s="43"/>
      <c r="AO508" s="43"/>
      <c r="AP508" s="3" t="str">
        <f>IF(AND(G508&lt;&gt;"LIBSETS_SETTYPE_BATTLEGROUND",G508&lt;&gt;"LIBSETS_SETTYPE_SPECIAL"),IF(AQ508&lt;&gt;"",VLOOKUP(AQ508,'ESO zone constants'!$D$3:$H$4953,5,FALSE),""),"")</f>
        <v/>
      </c>
      <c r="AR508" s="44"/>
      <c r="AS508" s="43"/>
      <c r="AT508" s="43"/>
      <c r="AU508" s="3" t="str">
        <f>IF(AND(G508&lt;&gt;"LIBSETS_SETTYPE_BATTLEGROUND",G508&lt;&gt;"LIBSETS_SETTYPE_SPECIAL"),IF(AV508&lt;&gt;"",VLOOKUP(AV508,'ESO zone constants'!$D$3:$H$4953,5,FALSE),""),"")</f>
        <v/>
      </c>
      <c r="AW508" s="44"/>
      <c r="AX508" s="43"/>
      <c r="AY508" s="43"/>
      <c r="AZ508" s="83" t="s">
        <v>2667</v>
      </c>
      <c r="BA508" s="83"/>
      <c r="BB508" s="83"/>
      <c r="BC508" s="21" t="str">
        <f>IF(A508="???","--","")&amp;IF(F508&lt;&gt;"Not in the game (anymore)",IF(A508&lt;&gt;"",CONCATENATE("[",A508,"] = {wayshrines={")&amp;IF(K508&lt;&gt;"",CONCATENATE(K508,","),"")&amp;IF(L508&lt;&gt;"",CONCATENATE(L508,","),"")&amp;IF(M508&lt;&gt;"",CONCATENATE(M508,","),"")&amp;CONCATENATE("}")&amp;IF(VALUE(N508)&gt;0,CONCATENATE(", traitsNeeded=",N508),"")&amp;CONCATENATE(", dlcId=",IF(T508&lt;&gt;"",T508,"DLC_BASE_GAME")),""),"")</f>
        <v>[582] = {wayshrines={484,484,484,}, traitsNeeded=3, dlcId=DLC_BLACKWOOD</v>
      </c>
      <c r="BD508" s="21" t="str">
        <f>IF(F508&lt;&gt;"Not in the game (anymore)",IF(A508&lt;&gt;"",IF(Q508&lt;&gt;"",CONCATENATE(", zoneIds={",Q508),"")&amp;IF(Z508&lt;&gt;"",CONCATENATE(",",Z508),"")&amp;IF(AF508&lt;&gt;"",CONCATENATE(",",AF508),"")&amp;IF(AK508&lt;&gt;"",CONCATENATE(",",AK508),"")&amp;IF(AP508&lt;&gt;"",CONCATENATE(",",AP508),"")&amp;IF(AU508&lt;&gt;"",CONCATENATE(",",AU508),"")&amp;IF(Q508&lt;&gt;"",CONCATENATE("}",""),"")&amp;IF(OR(I508="true",I508="false",I508&lt;&gt;""), CONCATENATE(", veteran=", I508), ""),""),"")</f>
        <v>, zoneIds={1261,1261,1261}, veteran=false</v>
      </c>
      <c r="BE508" s="21" t="str">
        <f>IF(A508&lt;&gt;"",IF(F508&lt;&gt;"Not in the game (anymore)",IF(A508&lt;&gt;"",", setType="&amp;G508,"")&amp;IF(J508="true",", multiTrialSet=true",""),"")
&amp; IF(AND(H508&lt;&gt;"",ISNUMBER(H508)),", undauntedChestId=" &amp; H508,""),"")</f>
        <v>, setType=LIBSETS_SETTYPE_CRAFTED</v>
      </c>
      <c r="BF508" s="21" t="str">
        <f>IF(A508&lt;&gt;"",IF(F508&lt;&gt;"Not in the game (anymore)",IF(AZ508&lt;&gt;"",", isProcSetAllowedInPvP="&amp; AZ508,"")
&amp; IF(F508&lt;&gt;"Not in the game (anymore)",
  IF(V508&lt;&gt;"",", dropMechanic={"&amp;V508&amp;IF(AB508&lt;&gt;"",","&amp;AB508,"")&amp;IF(AH508&lt;&gt;"",","&amp;AH508,"")&amp;IF(AM508&lt;&gt;"",","&amp;AM508,"")&amp;IF(AR508&lt;&gt;"",","&amp;AR508,"")&amp;IF(AW508&lt;&gt;"",","&amp;AW508,"")&amp;"}"
     &amp;IF(OR(W508&lt;&gt;"",AC508&lt;&gt;"",AI508&lt;&gt;"",AN508&lt;&gt;"",AS508&lt;&gt;"",AX508&lt;&gt;"",X508&lt;&gt;"",AD508&lt;&gt;"",AJ508&lt;&gt;"",AO508&lt;&gt;"",AT508&lt;&gt;"",AY508&lt;&gt;""),", dropMechanicDropLocationNames={"
        &amp; IF(OR(W508&lt;&gt;"",AC508&lt;&gt;"",AI508&lt;&gt;"",AN508&lt;&gt;"",AS508&lt;&gt;"",AX508&lt;&gt;""),"['en']={"&amp;IF(W508&lt;&gt;"","'"&amp;W508&amp;"',","'',")&amp;IF(AC508&lt;&gt;"","'"&amp;AC508&amp;"',","'',")&amp;IF(AI508&lt;&gt;"","'"&amp;AI508&amp;"',","'',")&amp;IF(AN508&lt;&gt;"","'"&amp;AN508&amp;"',","'',")&amp;IF(AS508&lt;&gt;"","'"&amp;AS508&amp;"',","'',")&amp;IF(AX508&lt;&gt;"","'"&amp;AX508&amp;"',","'',")&amp;"},","")
        &amp; IF(OR(X508&lt;&gt;"",AD508&lt;&gt;"",AJ508&lt;&gt;"",AO508&lt;&gt;"",AT508&lt;&gt;"",AY508&lt;&gt;""),"['de']={"&amp;IF(X508&lt;&gt;"","'"&amp;X508&amp;"',","'',")&amp;IF(AD508&lt;&gt;"","'"&amp;AD508&amp;"',","'',")&amp;IF(AJ508&lt;&gt;"","'"&amp;AJ508&amp;"',","'',")&amp;IF(AO508&lt;&gt;"","'"&amp;AO508&amp;"',","'',")&amp;IF(AT508&lt;&gt;"","'"&amp;AT508&amp;"',","'',")&amp;IF(AY508&lt;&gt;"","'"&amp;AY508&amp;"',","'',")&amp;"},","")
     &amp; "}",""),"")),""),"")</f>
        <v>, dropMechanic={LIBSETS_DROP_MECHANIC_CRAFTED,LIBSETS_DROP_MECHANIC_CRAFTED,LIBSETS_DROP_MECHANIC_CRAFTED}</v>
      </c>
      <c r="BG508" s="21" t="str">
        <f>IF(A508&lt;&gt;"",IF(F508&lt;&gt;"Not in the game (anymore)",
IF(OR(BA508&lt;&gt;"",BB508&lt;&gt;""),", addTooltip={" &amp; IF(BA508&lt;&gt;"","['en']='"&amp; BA508 &amp; "',","")  &amp; IF(AND(BA508&lt;&gt;"",BA508&lt;&gt;BB508), IF(BB508&lt;&gt;"","['de']='"&amp; BB508 &amp; "',",""),"") &amp; "},","")
&amp; "},"
&amp; IF(C508&lt;&gt;"",CONCATENATE(" --",C508," / ",B508,"   [",IF(R508&lt;&gt;"",R508,""),IF(AA508&lt;&gt;"",", "&amp;AA508,""),IF(AG508&lt;&gt;"",", "&amp;AG508,""),IF(AL508&lt;&gt;"",", "&amp;AL508,""),IF(AQ508&lt;&gt;"",", "&amp;AQ508,""),IF(AV508&lt;&gt;"",", "&amp;AV508,""),"]")),""),"")</f>
        <v>}, --Hist Whisperer / Histflüsterer   [Blackwood, Blackwood, Blackwood]</v>
      </c>
    </row>
    <row r="509" spans="1:59" x14ac:dyDescent="0.25">
      <c r="A509" s="5">
        <v>583</v>
      </c>
      <c r="B509" t="s">
        <v>2470</v>
      </c>
      <c r="C509" t="s">
        <v>2469</v>
      </c>
      <c r="D509" s="3">
        <f>A509</f>
        <v>583</v>
      </c>
      <c r="G509" s="3" t="s">
        <v>1474</v>
      </c>
      <c r="I509" t="s">
        <v>91</v>
      </c>
      <c r="J509" t="s">
        <v>91</v>
      </c>
      <c r="K509">
        <v>483</v>
      </c>
      <c r="L509">
        <v>483</v>
      </c>
      <c r="M509">
        <v>483</v>
      </c>
      <c r="N509">
        <v>7</v>
      </c>
      <c r="Q509" s="3">
        <f>IF(AND(G509&lt;&gt;"LIBSETS_SETTYPE_BATTLEGROUND",G509&lt;&gt;"LIBSETS_SETTYPE_SPECIAL"), IF(R509&lt;&gt;"",VLOOKUP(R509,'ESO zone constants'!$D$3:$H$10001,5,FALSE),""),"")</f>
        <v>1261</v>
      </c>
      <c r="R509" t="str">
        <f>IF(AND(O509&lt;&gt;"",NOT(ISERROR(O509))),O509,
IF(AND(P509&lt;&gt;"",ISNUMBER(P509),P509&gt;0,NOT(ISNA(P509))),VLOOKUP(P509,'ESO zone constants'!$A$3:$D$9999,4,FALSE),
IF(AND(K509&lt;&gt;"",K509&gt;0,NOT(ISERROR(K509))),VLOOKUP(K509,'ESO dumped WayshrineInfo'!$K$3:$N$9994,4,FALSE),"")))</f>
        <v>Blackwood</v>
      </c>
      <c r="T509" s="19" t="str">
        <f>IF(AND(S509&lt;&gt;"",NOT(ISERROR(S509))),S509,IF(Q509&lt;&gt;"",IF(NOT(ISERROR(VLOOKUP(Q509,'ESO Dungeon constants'!$D$3:$H$9999,5,FALSE))),VLOOKUP(Q509,'ESO Dungeon constants'!$D$3:$I$9999,6,FALSE),VLOOKUP(Q509,'ESO zone constants'!$H$3:$K$9987,4,FALSE)),""))</f>
        <v>DLC_BLACKWOOD</v>
      </c>
      <c r="U509" s="3" t="str">
        <f>IF(T509&lt;&gt;"",VLOOKUP(T509,'LibSets constants'!$B$4:$C$1003,2,FALSE),"")</f>
        <v>Blackwood</v>
      </c>
      <c r="V509" s="33" t="s">
        <v>3359</v>
      </c>
      <c r="Y509" s="65"/>
      <c r="Z509" s="3">
        <f>IF(AND(G509&lt;&gt;"LIBSETS_SETTYPE_BATTLEGROUND",G509&lt;&gt;"LIBSETS_SETTYPE_SPECIAL"),
IF(AND(Y509&lt;&gt;"",ISNUMBER(Y509),NOT(ISNA(Y509))),Y509,
   IF(AND(L509&lt;&gt;"",ISNUMBER(L509),L509&gt;0,NOT(ISNA(L509))),VLOOKUP(L509,'ESO dumped WayshrineInfo'!$K$3:$L$9994,2,FALSE),"")
),"")</f>
        <v>1261</v>
      </c>
      <c r="AA509" t="str">
        <f>IF(AND(Z509&lt;&gt;"",ISNUMBER(Z509),NOT(ISNA(Z509))),VLOOKUP(Z509,'ESO zone constants'!$A$3:$D$9999,4,FALSE),"")</f>
        <v>Blackwood</v>
      </c>
      <c r="AB509" s="33" t="s">
        <v>3359</v>
      </c>
      <c r="AC509" s="43"/>
      <c r="AD509" s="43"/>
      <c r="AE509" s="43"/>
      <c r="AF509" s="3">
        <f>IF(AND(G509&lt;&gt;"LIBSETS_SETTYPE_BATTLEGROUND",G509&lt;&gt;"LIBSETS_SETTYPE_SPECIAL"),
IF(AND(AE509&lt;&gt;"",ISNUMBER(AE509),NOT(ISNA(AE509))),AE509,
   IF(AND(M509&lt;&gt;"",ISNUMBER(M509),M509&gt;0,NOT(ISNA(M509))),VLOOKUP(M509,'ESO dumped WayshrineInfo'!$K$3:$L$9994,2,FALSE),"")
),"")</f>
        <v>1261</v>
      </c>
      <c r="AG509" t="str">
        <f>IF(AND(AF509&lt;&gt;"",ISNUMBER(AF509),NOT(ISNA(AF509))),VLOOKUP(AF509,'ESO zone constants'!$A$3:$D$9999,4,FALSE),"")</f>
        <v>Blackwood</v>
      </c>
      <c r="AH509" s="33" t="s">
        <v>3359</v>
      </c>
      <c r="AI509" s="43"/>
      <c r="AJ509" s="43"/>
      <c r="AK509" s="3" t="str">
        <f>IF(AND(G509&lt;&gt;"LIBSETS_SETTYPE_BATTLEGROUND",G509&lt;&gt;"LIBSETS_SETTYPE_SPECIAL"),IF(AL509&lt;&gt;"",VLOOKUP(AL509,'ESO zone constants'!$D$3:$H$4953,5,FALSE),""),"")</f>
        <v/>
      </c>
      <c r="AM509" s="44"/>
      <c r="AN509" s="43"/>
      <c r="AO509" s="43"/>
      <c r="AP509" s="3" t="str">
        <f>IF(AND(G509&lt;&gt;"LIBSETS_SETTYPE_BATTLEGROUND",G509&lt;&gt;"LIBSETS_SETTYPE_SPECIAL"),IF(AQ509&lt;&gt;"",VLOOKUP(AQ509,'ESO zone constants'!$D$3:$H$4953,5,FALSE),""),"")</f>
        <v/>
      </c>
      <c r="AR509" s="44"/>
      <c r="AS509" s="43"/>
      <c r="AT509" s="43"/>
      <c r="AU509" s="3" t="str">
        <f>IF(AND(G509&lt;&gt;"LIBSETS_SETTYPE_BATTLEGROUND",G509&lt;&gt;"LIBSETS_SETTYPE_SPECIAL"),IF(AV509&lt;&gt;"",VLOOKUP(AV509,'ESO zone constants'!$D$3:$H$4953,5,FALSE),""),"")</f>
        <v/>
      </c>
      <c r="AW509" s="44"/>
      <c r="AX509" s="43"/>
      <c r="AY509" s="43"/>
      <c r="AZ509" s="83" t="s">
        <v>2667</v>
      </c>
      <c r="BA509" s="83"/>
      <c r="BB509" s="83"/>
      <c r="BC509" s="21" t="str">
        <f>IF(A509="???","--","")&amp;IF(F509&lt;&gt;"Not in the game (anymore)",IF(A509&lt;&gt;"",CONCATENATE("[",A509,"] = {wayshrines={")&amp;IF(K509&lt;&gt;"",CONCATENATE(K509,","),"")&amp;IF(L509&lt;&gt;"",CONCATENATE(L509,","),"")&amp;IF(M509&lt;&gt;"",CONCATENATE(M509,","),"")&amp;CONCATENATE("}")&amp;IF(VALUE(N509)&gt;0,CONCATENATE(", traitsNeeded=",N509),"")&amp;CONCATENATE(", dlcId=",IF(T509&lt;&gt;"",T509,"DLC_BASE_GAME")),""),"")</f>
        <v>[583] = {wayshrines={483,483,483,}, traitsNeeded=7, dlcId=DLC_BLACKWOOD</v>
      </c>
      <c r="BD509" s="21" t="str">
        <f>IF(F509&lt;&gt;"Not in the game (anymore)",IF(A509&lt;&gt;"",IF(Q509&lt;&gt;"",CONCATENATE(", zoneIds={",Q509),"")&amp;IF(Z509&lt;&gt;"",CONCATENATE(",",Z509),"")&amp;IF(AF509&lt;&gt;"",CONCATENATE(",",AF509),"")&amp;IF(AK509&lt;&gt;"",CONCATENATE(",",AK509),"")&amp;IF(AP509&lt;&gt;"",CONCATENATE(",",AP509),"")&amp;IF(AU509&lt;&gt;"",CONCATENATE(",",AU509),"")&amp;IF(Q509&lt;&gt;"",CONCATENATE("}",""),"")&amp;IF(OR(I509="true",I509="false",I509&lt;&gt;""), CONCATENATE(", veteran=", I509), ""),""),"")</f>
        <v>, zoneIds={1261,1261,1261}, veteran=false</v>
      </c>
      <c r="BE509" s="21" t="str">
        <f>IF(A509&lt;&gt;"",IF(F509&lt;&gt;"Not in the game (anymore)",IF(A509&lt;&gt;"",", setType="&amp;G509,"")&amp;IF(J509="true",", multiTrialSet=true",""),"")
&amp; IF(AND(H509&lt;&gt;"",ISNUMBER(H509)),", undauntedChestId=" &amp; H509,""),"")</f>
        <v>, setType=LIBSETS_SETTYPE_CRAFTED</v>
      </c>
      <c r="BF509" s="21" t="str">
        <f>IF(A509&lt;&gt;"",IF(F509&lt;&gt;"Not in the game (anymore)",IF(AZ509&lt;&gt;"",", isProcSetAllowedInPvP="&amp; AZ509,"")
&amp; IF(F509&lt;&gt;"Not in the game (anymore)",
  IF(V509&lt;&gt;"",", dropMechanic={"&amp;V509&amp;IF(AB509&lt;&gt;"",","&amp;AB509,"")&amp;IF(AH509&lt;&gt;"",","&amp;AH509,"")&amp;IF(AM509&lt;&gt;"",","&amp;AM509,"")&amp;IF(AR509&lt;&gt;"",","&amp;AR509,"")&amp;IF(AW509&lt;&gt;"",","&amp;AW509,"")&amp;"}"
     &amp;IF(OR(W509&lt;&gt;"",AC509&lt;&gt;"",AI509&lt;&gt;"",AN509&lt;&gt;"",AS509&lt;&gt;"",AX509&lt;&gt;"",X509&lt;&gt;"",AD509&lt;&gt;"",AJ509&lt;&gt;"",AO509&lt;&gt;"",AT509&lt;&gt;"",AY509&lt;&gt;""),", dropMechanicDropLocationNames={"
        &amp; IF(OR(W509&lt;&gt;"",AC509&lt;&gt;"",AI509&lt;&gt;"",AN509&lt;&gt;"",AS509&lt;&gt;"",AX509&lt;&gt;""),"['en']={"&amp;IF(W509&lt;&gt;"","'"&amp;W509&amp;"',","'',")&amp;IF(AC509&lt;&gt;"","'"&amp;AC509&amp;"',","'',")&amp;IF(AI509&lt;&gt;"","'"&amp;AI509&amp;"',","'',")&amp;IF(AN509&lt;&gt;"","'"&amp;AN509&amp;"',","'',")&amp;IF(AS509&lt;&gt;"","'"&amp;AS509&amp;"',","'',")&amp;IF(AX509&lt;&gt;"","'"&amp;AX509&amp;"',","'',")&amp;"},","")
        &amp; IF(OR(X509&lt;&gt;"",AD509&lt;&gt;"",AJ509&lt;&gt;"",AO509&lt;&gt;"",AT509&lt;&gt;"",AY509&lt;&gt;""),"['de']={"&amp;IF(X509&lt;&gt;"","'"&amp;X509&amp;"',","'',")&amp;IF(AD509&lt;&gt;"","'"&amp;AD509&amp;"',","'',")&amp;IF(AJ509&lt;&gt;"","'"&amp;AJ509&amp;"',","'',")&amp;IF(AO509&lt;&gt;"","'"&amp;AO509&amp;"',","'',")&amp;IF(AT509&lt;&gt;"","'"&amp;AT509&amp;"',","'',")&amp;IF(AY509&lt;&gt;"","'"&amp;AY509&amp;"',","'',")&amp;"},","")
     &amp; "}",""),"")),""),"")</f>
        <v>, dropMechanic={LIBSETS_DROP_MECHANIC_CRAFTED,LIBSETS_DROP_MECHANIC_CRAFTED,LIBSETS_DROP_MECHANIC_CRAFTED}</v>
      </c>
      <c r="BG509" s="21" t="str">
        <f>IF(A509&lt;&gt;"",IF(F509&lt;&gt;"Not in the game (anymore)",
IF(OR(BA509&lt;&gt;"",BB509&lt;&gt;""),", addTooltip={" &amp; IF(BA509&lt;&gt;"","['en']='"&amp; BA509 &amp; "',","")  &amp; IF(AND(BA509&lt;&gt;"",BA509&lt;&gt;BB509), IF(BB509&lt;&gt;"","['de']='"&amp; BB509 &amp; "',",""),"") &amp; "},","")
&amp; "},"
&amp; IF(C509&lt;&gt;"",CONCATENATE(" --",C509," / ",B509,"   [",IF(R509&lt;&gt;"",R509,""),IF(AA509&lt;&gt;"",", "&amp;AA509,""),IF(AG509&lt;&gt;"",", "&amp;AG509,""),IF(AL509&lt;&gt;"",", "&amp;AL509,""),IF(AQ509&lt;&gt;"",", "&amp;AQ509,""),IF(AV509&lt;&gt;"",", "&amp;AV509,""),"]")),""),"")</f>
        <v>}, --Heartland Conqueror / Herzlanderoberer   [Blackwood, Blackwood, Blackwood]</v>
      </c>
    </row>
    <row r="510" spans="1:59" x14ac:dyDescent="0.25">
      <c r="A510" s="5">
        <v>584</v>
      </c>
      <c r="B510" t="s">
        <v>2476</v>
      </c>
      <c r="C510" t="s">
        <v>2498</v>
      </c>
      <c r="D510" s="3">
        <f>A510</f>
        <v>584</v>
      </c>
      <c r="G510" s="3" t="s">
        <v>1474</v>
      </c>
      <c r="I510" t="s">
        <v>91</v>
      </c>
      <c r="J510" t="s">
        <v>91</v>
      </c>
      <c r="K510">
        <v>461</v>
      </c>
      <c r="L510">
        <v>461</v>
      </c>
      <c r="M510">
        <v>461</v>
      </c>
      <c r="N510">
        <v>5</v>
      </c>
      <c r="Q510" s="3">
        <f>IF(AND(G510&lt;&gt;"LIBSETS_SETTYPE_BATTLEGROUND",G510&lt;&gt;"LIBSETS_SETTYPE_SPECIAL"), IF(R510&lt;&gt;"",VLOOKUP(R510,'ESO zone constants'!$D$3:$H$10001,5,FALSE),""),"")</f>
        <v>1261</v>
      </c>
      <c r="R510" t="str">
        <f>IF(AND(O510&lt;&gt;"",NOT(ISERROR(O510))),O510,
IF(AND(P510&lt;&gt;"",ISNUMBER(P510),P510&gt;0,NOT(ISNA(P510))),VLOOKUP(P510,'ESO zone constants'!$A$3:$D$9999,4,FALSE),
IF(AND(K510&lt;&gt;"",K510&gt;0,NOT(ISERROR(K510))),VLOOKUP(K510,'ESO dumped WayshrineInfo'!$K$3:$N$9994,4,FALSE),"")))</f>
        <v>Blackwood</v>
      </c>
      <c r="T510" s="19" t="str">
        <f>IF(AND(S510&lt;&gt;"",NOT(ISERROR(S510))),S510,IF(Q510&lt;&gt;"",IF(NOT(ISERROR(VLOOKUP(Q510,'ESO Dungeon constants'!$D$3:$H$9999,5,FALSE))),VLOOKUP(Q510,'ESO Dungeon constants'!$D$3:$I$9999,6,FALSE),VLOOKUP(Q510,'ESO zone constants'!$H$3:$K$9987,4,FALSE)),""))</f>
        <v>DLC_BLACKWOOD</v>
      </c>
      <c r="U510" s="3" t="str">
        <f>IF(T510&lt;&gt;"",VLOOKUP(T510,'LibSets constants'!$B$4:$C$1003,2,FALSE),"")</f>
        <v>Blackwood</v>
      </c>
      <c r="V510" s="33" t="s">
        <v>3359</v>
      </c>
      <c r="Y510" s="65"/>
      <c r="Z510" s="3">
        <f>IF(AND(G510&lt;&gt;"LIBSETS_SETTYPE_BATTLEGROUND",G510&lt;&gt;"LIBSETS_SETTYPE_SPECIAL"),
IF(AND(Y510&lt;&gt;"",ISNUMBER(Y510),NOT(ISNA(Y510))),Y510,
   IF(AND(L510&lt;&gt;"",ISNUMBER(L510),L510&gt;0,NOT(ISNA(L510))),VLOOKUP(L510,'ESO dumped WayshrineInfo'!$K$3:$L$9994,2,FALSE),"")
),"")</f>
        <v>1261</v>
      </c>
      <c r="AA510" t="str">
        <f>IF(AND(Z510&lt;&gt;"",ISNUMBER(Z510),NOT(ISNA(Z510))),VLOOKUP(Z510,'ESO zone constants'!$A$3:$D$9999,4,FALSE),"")</f>
        <v>Blackwood</v>
      </c>
      <c r="AB510" s="33" t="s">
        <v>3359</v>
      </c>
      <c r="AC510" s="43"/>
      <c r="AD510" s="43"/>
      <c r="AE510" s="43"/>
      <c r="AF510" s="3">
        <f>IF(AND(G510&lt;&gt;"LIBSETS_SETTYPE_BATTLEGROUND",G510&lt;&gt;"LIBSETS_SETTYPE_SPECIAL"),
IF(AND(AE510&lt;&gt;"",ISNUMBER(AE510),NOT(ISNA(AE510))),AE510,
   IF(AND(M510&lt;&gt;"",ISNUMBER(M510),M510&gt;0,NOT(ISNA(M510))),VLOOKUP(M510,'ESO dumped WayshrineInfo'!$K$3:$L$9994,2,FALSE),"")
),"")</f>
        <v>1261</v>
      </c>
      <c r="AG510" t="str">
        <f>IF(AND(AF510&lt;&gt;"",ISNUMBER(AF510),NOT(ISNA(AF510))),VLOOKUP(AF510,'ESO zone constants'!$A$3:$D$9999,4,FALSE),"")</f>
        <v>Blackwood</v>
      </c>
      <c r="AH510" s="33" t="s">
        <v>3359</v>
      </c>
      <c r="AI510" s="43"/>
      <c r="AJ510" s="43"/>
      <c r="AK510" s="3" t="str">
        <f>IF(AND(G510&lt;&gt;"LIBSETS_SETTYPE_BATTLEGROUND",G510&lt;&gt;"LIBSETS_SETTYPE_SPECIAL"),IF(AL510&lt;&gt;"",VLOOKUP(AL510,'ESO zone constants'!$D$3:$H$4953,5,FALSE),""),"")</f>
        <v/>
      </c>
      <c r="AM510" s="44"/>
      <c r="AN510" s="43"/>
      <c r="AO510" s="43"/>
      <c r="AP510" s="3" t="str">
        <f>IF(AND(G510&lt;&gt;"LIBSETS_SETTYPE_BATTLEGROUND",G510&lt;&gt;"LIBSETS_SETTYPE_SPECIAL"),IF(AQ510&lt;&gt;"",VLOOKUP(AQ510,'ESO zone constants'!$D$3:$H$4953,5,FALSE),""),"")</f>
        <v/>
      </c>
      <c r="AR510" s="44"/>
      <c r="AS510" s="43"/>
      <c r="AT510" s="43"/>
      <c r="AU510" s="3" t="str">
        <f>IF(AND(G510&lt;&gt;"LIBSETS_SETTYPE_BATTLEGROUND",G510&lt;&gt;"LIBSETS_SETTYPE_SPECIAL"),IF(AV510&lt;&gt;"",VLOOKUP(AV510,'ESO zone constants'!$D$3:$H$4953,5,FALSE),""),"")</f>
        <v/>
      </c>
      <c r="AW510" s="44"/>
      <c r="AX510" s="43"/>
      <c r="AY510" s="43"/>
      <c r="AZ510" s="83" t="s">
        <v>2667</v>
      </c>
      <c r="BA510" s="83"/>
      <c r="BB510" s="83"/>
      <c r="BC510" s="21" t="str">
        <f>IF(A510="???","--","")&amp;IF(F510&lt;&gt;"Not in the game (anymore)",IF(A510&lt;&gt;"",CONCATENATE("[",A510,"] = {wayshrines={")&amp;IF(K510&lt;&gt;"",CONCATENATE(K510,","),"")&amp;IF(L510&lt;&gt;"",CONCATENATE(L510,","),"")&amp;IF(M510&lt;&gt;"",CONCATENATE(M510,","),"")&amp;CONCATENATE("}")&amp;IF(VALUE(N510)&gt;0,CONCATENATE(", traitsNeeded=",N510),"")&amp;CONCATENATE(", dlcId=",IF(T510&lt;&gt;"",T510,"DLC_BASE_GAME")),""),"")</f>
        <v>[584] = {wayshrines={461,461,461,}, traitsNeeded=5, dlcId=DLC_BLACKWOOD</v>
      </c>
      <c r="BD510" s="21" t="str">
        <f>IF(F510&lt;&gt;"Not in the game (anymore)",IF(A510&lt;&gt;"",IF(Q510&lt;&gt;"",CONCATENATE(", zoneIds={",Q510),"")&amp;IF(Z510&lt;&gt;"",CONCATENATE(",",Z510),"")&amp;IF(AF510&lt;&gt;"",CONCATENATE(",",AF510),"")&amp;IF(AK510&lt;&gt;"",CONCATENATE(",",AK510),"")&amp;IF(AP510&lt;&gt;"",CONCATENATE(",",AP510),"")&amp;IF(AU510&lt;&gt;"",CONCATENATE(",",AU510),"")&amp;IF(Q510&lt;&gt;"",CONCATENATE("}",""),"")&amp;IF(OR(I510="true",I510="false",I510&lt;&gt;""), CONCATENATE(", veteran=", I510), ""),""),"")</f>
        <v>, zoneIds={1261,1261,1261}, veteran=false</v>
      </c>
      <c r="BE510" s="21" t="str">
        <f>IF(A510&lt;&gt;"",IF(F510&lt;&gt;"Not in the game (anymore)",IF(A510&lt;&gt;"",", setType="&amp;G510,"")&amp;IF(J510="true",", multiTrialSet=true",""),"")
&amp; IF(AND(H510&lt;&gt;"",ISNUMBER(H510)),", undauntedChestId=" &amp; H510,""),"")</f>
        <v>, setType=LIBSETS_SETTYPE_CRAFTED</v>
      </c>
      <c r="BF510" s="21" t="str">
        <f>IF(A510&lt;&gt;"",IF(F510&lt;&gt;"Not in the game (anymore)",IF(AZ510&lt;&gt;"",", isProcSetAllowedInPvP="&amp; AZ510,"")
&amp; IF(F510&lt;&gt;"Not in the game (anymore)",
  IF(V510&lt;&gt;"",", dropMechanic={"&amp;V510&amp;IF(AB510&lt;&gt;"",","&amp;AB510,"")&amp;IF(AH510&lt;&gt;"",","&amp;AH510,"")&amp;IF(AM510&lt;&gt;"",","&amp;AM510,"")&amp;IF(AR510&lt;&gt;"",","&amp;AR510,"")&amp;IF(AW510&lt;&gt;"",","&amp;AW510,"")&amp;"}"
     &amp;IF(OR(W510&lt;&gt;"",AC510&lt;&gt;"",AI510&lt;&gt;"",AN510&lt;&gt;"",AS510&lt;&gt;"",AX510&lt;&gt;"",X510&lt;&gt;"",AD510&lt;&gt;"",AJ510&lt;&gt;"",AO510&lt;&gt;"",AT510&lt;&gt;"",AY510&lt;&gt;""),", dropMechanicDropLocationNames={"
        &amp; IF(OR(W510&lt;&gt;"",AC510&lt;&gt;"",AI510&lt;&gt;"",AN510&lt;&gt;"",AS510&lt;&gt;"",AX510&lt;&gt;""),"['en']={"&amp;IF(W510&lt;&gt;"","'"&amp;W510&amp;"',","'',")&amp;IF(AC510&lt;&gt;"","'"&amp;AC510&amp;"',","'',")&amp;IF(AI510&lt;&gt;"","'"&amp;AI510&amp;"',","'',")&amp;IF(AN510&lt;&gt;"","'"&amp;AN510&amp;"',","'',")&amp;IF(AS510&lt;&gt;"","'"&amp;AS510&amp;"',","'',")&amp;IF(AX510&lt;&gt;"","'"&amp;AX510&amp;"',","'',")&amp;"},","")
        &amp; IF(OR(X510&lt;&gt;"",AD510&lt;&gt;"",AJ510&lt;&gt;"",AO510&lt;&gt;"",AT510&lt;&gt;"",AY510&lt;&gt;""),"['de']={"&amp;IF(X510&lt;&gt;"","'"&amp;X510&amp;"',","'',")&amp;IF(AD510&lt;&gt;"","'"&amp;AD510&amp;"',","'',")&amp;IF(AJ510&lt;&gt;"","'"&amp;AJ510&amp;"',","'',")&amp;IF(AO510&lt;&gt;"","'"&amp;AO510&amp;"',","'',")&amp;IF(AT510&lt;&gt;"","'"&amp;AT510&amp;"',","'',")&amp;IF(AY510&lt;&gt;"","'"&amp;AY510&amp;"',","'',")&amp;"},","")
     &amp; "}",""),"")),""),"")</f>
        <v>, dropMechanic={LIBSETS_DROP_MECHANIC_CRAFTED,LIBSETS_DROP_MECHANIC_CRAFTED,LIBSETS_DROP_MECHANIC_CRAFTED}</v>
      </c>
      <c r="BG510" s="21" t="str">
        <f>IF(A510&lt;&gt;"",IF(F510&lt;&gt;"Not in the game (anymore)",
IF(OR(BA510&lt;&gt;"",BB510&lt;&gt;""),", addTooltip={" &amp; IF(BA510&lt;&gt;"","['en']='"&amp; BA510 &amp; "',","")  &amp; IF(AND(BA510&lt;&gt;"",BA510&lt;&gt;BB510), IF(BB510&lt;&gt;"","['de']='"&amp; BB510 &amp; "',",""),"") &amp; "},","")
&amp; "},"
&amp; IF(C510&lt;&gt;"",CONCATENATE(" --",C510," / ",B510,"   [",IF(R510&lt;&gt;"",R510,""),IF(AA510&lt;&gt;"",", "&amp;AA510,""),IF(AG510&lt;&gt;"",", "&amp;AG510,""),IF(AL510&lt;&gt;"",", "&amp;AL510,""),IF(AQ510&lt;&gt;"",", "&amp;AQ510,""),IF(AV510&lt;&gt;"",", "&amp;AV510,""),"]")),""),"")</f>
        <v>}, --Diamond\'s Victory / Sieg des Diamanten   [Blackwood, Blackwood, Blackwood]</v>
      </c>
    </row>
    <row r="511" spans="1:59" x14ac:dyDescent="0.25">
      <c r="A511" s="5">
        <v>585</v>
      </c>
      <c r="B511" t="s">
        <v>2487</v>
      </c>
      <c r="C511" t="s">
        <v>2488</v>
      </c>
      <c r="D511" s="3">
        <f>A511</f>
        <v>585</v>
      </c>
      <c r="G511" s="3" t="s">
        <v>1481</v>
      </c>
      <c r="I511" t="s">
        <v>91</v>
      </c>
      <c r="J511" t="s">
        <v>91</v>
      </c>
      <c r="K511" s="37">
        <v>468</v>
      </c>
      <c r="L511" s="37">
        <v>468</v>
      </c>
      <c r="M511" s="37">
        <v>468</v>
      </c>
      <c r="O511" s="65" t="s">
        <v>2455</v>
      </c>
      <c r="Q511" s="3">
        <f>IF(AND(G511&lt;&gt;"LIBSETS_SETTYPE_BATTLEGROUND",G511&lt;&gt;"LIBSETS_SETTYPE_SPECIAL"), IF(R511&lt;&gt;"",VLOOKUP(R511,'ESO zone constants'!$D$3:$H$10001,5,FALSE),""),"")</f>
        <v>1263</v>
      </c>
      <c r="R511" t="str">
        <f>IF(AND(O511&lt;&gt;"",NOT(ISERROR(O511))),O511,
IF(AND(P511&lt;&gt;"",ISNUMBER(P511),P511&gt;0,NOT(ISNA(P511))),VLOOKUP(P511,'ESO zone constants'!$A$3:$D$9999,4,FALSE),
IF(AND(K511&lt;&gt;"",K511&gt;0,NOT(ISERROR(K511))),VLOOKUP(K511,'ESO dumped WayshrineInfo'!$K$3:$N$9994,4,FALSE),"")))</f>
        <v>Rockgrove</v>
      </c>
      <c r="T511" s="19" t="str">
        <f>IF(AND(S511&lt;&gt;"",NOT(ISERROR(S511))),S511,IF(Q511&lt;&gt;"",IF(NOT(ISERROR(VLOOKUP(Q511,'ESO Dungeon constants'!$D$3:$H$9999,5,FALSE))),VLOOKUP(Q511,'ESO Dungeon constants'!$D$3:$I$9999,6,FALSE),VLOOKUP(Q511,'ESO zone constants'!$H$3:$K$9987,4,FALSE)),""))</f>
        <v>DLC_BLACKWOOD</v>
      </c>
      <c r="U511" s="3" t="str">
        <f>IF(T511&lt;&gt;"",VLOOKUP(T511,'LibSets constants'!$B$4:$C$1003,2,FALSE),"")</f>
        <v>Blackwood</v>
      </c>
      <c r="V511" s="33" t="s">
        <v>3337</v>
      </c>
      <c r="Y511" s="65"/>
      <c r="Z511" s="3">
        <f>IF(AND(G511&lt;&gt;"LIBSETS_SETTYPE_BATTLEGROUND",G511&lt;&gt;"LIBSETS_SETTYPE_SPECIAL"),
IF(AND(Y511&lt;&gt;"",ISNUMBER(Y511),NOT(ISNA(Y511))),Y511,
   IF(AND(L511&lt;&gt;"",ISNUMBER(L511),L511&gt;0,NOT(ISNA(L511))),VLOOKUP(L511,'ESO dumped WayshrineInfo'!$K$3:$L$9994,2,FALSE),"")
),"")</f>
        <v>1261</v>
      </c>
      <c r="AA511" t="str">
        <f>IF(AND(Z511&lt;&gt;"",ISNUMBER(Z511),NOT(ISNA(Z511))),VLOOKUP(Z511,'ESO zone constants'!$A$3:$D$9999,4,FALSE),"")</f>
        <v>Blackwood</v>
      </c>
      <c r="AC511" s="43" t="str">
        <f>IF(AB511&lt;&gt;"",IF(AB511&lt;&gt;"LIBSETS_DROP_MECHANIC_MONSTER_NAME",VLOOKUP(AB511,'LibSets constants'!$I$4:$L$1003,3,FALSE),""),"")</f>
        <v/>
      </c>
      <c r="AD511" s="43" t="str">
        <f>IF(AB511&lt;&gt;"",IF(AB511&lt;&gt;"LIBSETS_DROP_MECHANIC_MONSTER_NAME",VLOOKUP(AB511,'LibSets constants'!$I$4:$L$1003,4,FALSE),""),"")</f>
        <v/>
      </c>
      <c r="AE511" s="43"/>
      <c r="AF511" s="3">
        <f>IF(AND(G511&lt;&gt;"LIBSETS_SETTYPE_BATTLEGROUND",G511&lt;&gt;"LIBSETS_SETTYPE_SPECIAL"),
IF(AND(AE511&lt;&gt;"",ISNUMBER(AE511),NOT(ISNA(AE511))),AE511,
   IF(AND(M511&lt;&gt;"",ISNUMBER(M511),M511&gt;0,NOT(ISNA(M511))),VLOOKUP(M511,'ESO dumped WayshrineInfo'!$K$3:$L$9994,2,FALSE),"")
),"")</f>
        <v>1261</v>
      </c>
      <c r="AG511" t="str">
        <f>IF(AND(AF511&lt;&gt;"",ISNUMBER(AF511),NOT(ISNA(AF511))),VLOOKUP(AF511,'ESO zone constants'!$A$3:$D$9999,4,FALSE),"")</f>
        <v>Blackwood</v>
      </c>
      <c r="AH511" s="44"/>
      <c r="AI511" s="43"/>
      <c r="AJ511" s="43"/>
      <c r="AK511" s="3" t="str">
        <f>IF(AND(G511&lt;&gt;"LIBSETS_SETTYPE_BATTLEGROUND",G511&lt;&gt;"LIBSETS_SETTYPE_SPECIAL"),IF(AL511&lt;&gt;"",VLOOKUP(AL511,'ESO zone constants'!$D$3:$H$4953,5,FALSE),""),"")</f>
        <v/>
      </c>
      <c r="AM511" s="44"/>
      <c r="AN511" s="43"/>
      <c r="AO511" s="43"/>
      <c r="AP511" s="3" t="str">
        <f>IF(AND(G511&lt;&gt;"LIBSETS_SETTYPE_BATTLEGROUND",G511&lt;&gt;"LIBSETS_SETTYPE_SPECIAL"),IF(AQ511&lt;&gt;"",VLOOKUP(AQ511,'ESO zone constants'!$D$3:$H$4953,5,FALSE),""),"")</f>
        <v/>
      </c>
      <c r="AR511" s="44"/>
      <c r="AS511" s="43"/>
      <c r="AT511" s="43"/>
      <c r="AU511" s="3" t="str">
        <f>IF(AND(G511&lt;&gt;"LIBSETS_SETTYPE_BATTLEGROUND",G511&lt;&gt;"LIBSETS_SETTYPE_SPECIAL"),IF(AV511&lt;&gt;"",VLOOKUP(AV511,'ESO zone constants'!$D$3:$H$4953,5,FALSE),""),"")</f>
        <v/>
      </c>
      <c r="AW511" s="44"/>
      <c r="AX511" s="43"/>
      <c r="AY511" s="43"/>
      <c r="AZ511" s="83" t="s">
        <v>2667</v>
      </c>
      <c r="BA511" s="83"/>
      <c r="BB511" s="83"/>
      <c r="BC511" s="21" t="str">
        <f>IF(A511="???","--","")&amp;IF(F511&lt;&gt;"Not in the game (anymore)",IF(A511&lt;&gt;"",CONCATENATE("[",A511,"] = {wayshrines={")&amp;IF(K511&lt;&gt;"",CONCATENATE(K511,","),"")&amp;IF(L511&lt;&gt;"",CONCATENATE(L511,","),"")&amp;IF(M511&lt;&gt;"",CONCATENATE(M511,","),"")&amp;CONCATENATE("}")&amp;IF(VALUE(N511)&gt;0,CONCATENATE(", traitsNeeded=",N511),"")&amp;CONCATENATE(", dlcId=",IF(T511&lt;&gt;"",T511,"DLC_BASE_GAME")),""),"")</f>
        <v>[585] = {wayshrines={468,468,468,}, dlcId=DLC_BLACKWOOD</v>
      </c>
      <c r="BD511" s="21" t="str">
        <f>IF(F511&lt;&gt;"Not in the game (anymore)",IF(A511&lt;&gt;"",IF(Q511&lt;&gt;"",CONCATENATE(", zoneIds={",Q511),"")&amp;IF(Z511&lt;&gt;"",CONCATENATE(",",Z511),"")&amp;IF(AF511&lt;&gt;"",CONCATENATE(",",AF511),"")&amp;IF(AK511&lt;&gt;"",CONCATENATE(",",AK511),"")&amp;IF(AP511&lt;&gt;"",CONCATENATE(",",AP511),"")&amp;IF(AU511&lt;&gt;"",CONCATENATE(",",AU511),"")&amp;IF(Q511&lt;&gt;"",CONCATENATE("}",""),"")&amp;IF(OR(I511="true",I511="false",I511&lt;&gt;""), CONCATENATE(", veteran=", I511), ""),""),"")</f>
        <v>, zoneIds={1263,1261,1261}, veteran=false</v>
      </c>
      <c r="BE511" s="21" t="str">
        <f>IF(A511&lt;&gt;"",IF(F511&lt;&gt;"Not in the game (anymore)",IF(A511&lt;&gt;"",", setType="&amp;G511,"")&amp;IF(J511="true",", multiTrialSet=true",""),"")
&amp; IF(AND(H511&lt;&gt;"",ISNUMBER(H511)),", undauntedChestId=" &amp; H511,""),"")</f>
        <v>, setType=LIBSETS_SETTYPE_TRIAL</v>
      </c>
      <c r="BF511" s="21" t="str">
        <f>IF(A511&lt;&gt;"",IF(F511&lt;&gt;"Not in the game (anymore)",IF(AZ511&lt;&gt;"",", isProcSetAllowedInPvP="&amp; AZ511,"")
&amp; IF(F511&lt;&gt;"Not in the game (anymore)",
  IF(V511&lt;&gt;"",", dropMechanic={"&amp;V511&amp;IF(AB511&lt;&gt;"",","&amp;AB511,"")&amp;IF(AH511&lt;&gt;"",","&amp;AH511,"")&amp;IF(AM511&lt;&gt;"",","&amp;AM511,"")&amp;IF(AR511&lt;&gt;"",","&amp;AR511,"")&amp;IF(AW511&lt;&gt;"",","&amp;AW511,"")&amp;"}"
     &amp;IF(OR(W511&lt;&gt;"",AC511&lt;&gt;"",AI511&lt;&gt;"",AN511&lt;&gt;"",AS511&lt;&gt;"",AX511&lt;&gt;"",X511&lt;&gt;"",AD511&lt;&gt;"",AJ511&lt;&gt;"",AO511&lt;&gt;"",AT511&lt;&gt;"",AY511&lt;&gt;""),", dropMechanicDropLocationNames={"
        &amp; IF(OR(W511&lt;&gt;"",AC511&lt;&gt;"",AI511&lt;&gt;"",AN511&lt;&gt;"",AS511&lt;&gt;"",AX511&lt;&gt;""),"['en']={"&amp;IF(W511&lt;&gt;"","'"&amp;W511&amp;"',","'',")&amp;IF(AC511&lt;&gt;"","'"&amp;AC511&amp;"',","'',")&amp;IF(AI511&lt;&gt;"","'"&amp;AI511&amp;"',","'',")&amp;IF(AN511&lt;&gt;"","'"&amp;AN511&amp;"',","'',")&amp;IF(AS511&lt;&gt;"","'"&amp;AS511&amp;"',","'',")&amp;IF(AX511&lt;&gt;"","'"&amp;AX511&amp;"',","'',")&amp;"},","")
        &amp; IF(OR(X511&lt;&gt;"",AD511&lt;&gt;"",AJ511&lt;&gt;"",AO511&lt;&gt;"",AT511&lt;&gt;"",AY511&lt;&gt;""),"['de']={"&amp;IF(X511&lt;&gt;"","'"&amp;X511&amp;"',","'',")&amp;IF(AD511&lt;&gt;"","'"&amp;AD511&amp;"',","'',")&amp;IF(AJ511&lt;&gt;"","'"&amp;AJ511&amp;"',","'',")&amp;IF(AO511&lt;&gt;"","'"&amp;AO511&amp;"',","'',")&amp;IF(AT511&lt;&gt;"","'"&amp;AT511&amp;"',","'',")&amp;IF(AY511&lt;&gt;"","'"&amp;AY511&amp;"',","'',")&amp;"},","")
     &amp; "}",""),"")),""),"")</f>
        <v>, dropMechanic={LIBSETS_DROP_MECHANIC_TRIAL_BOSS}</v>
      </c>
      <c r="BG511" s="21" t="str">
        <f>IF(A511&lt;&gt;"",IF(F511&lt;&gt;"Not in the game (anymore)",
IF(OR(BA511&lt;&gt;"",BB511&lt;&gt;""),", addTooltip={" &amp; IF(BA511&lt;&gt;"","['en']='"&amp; BA511 &amp; "',","")  &amp; IF(AND(BA511&lt;&gt;"",BA511&lt;&gt;BB511), IF(BB511&lt;&gt;"","['de']='"&amp; BB511 &amp; "',",""),"") &amp; "},","")
&amp; "},"
&amp; IF(C511&lt;&gt;"",CONCATENATE(" --",C511," / ",B511,"   [",IF(R511&lt;&gt;"",R511,""),IF(AA511&lt;&gt;"",", "&amp;AA511,""),IF(AG511&lt;&gt;"",", "&amp;AG511,""),IF(AL511&lt;&gt;"",", "&amp;AL511,""),IF(AQ511&lt;&gt;"",", "&amp;AQ511,""),IF(AV511&lt;&gt;"",", "&amp;AV511,""),"]")),""),"")</f>
        <v>}, --Saxhleel Champion / Saxhleel-Champion   [Rockgrove, Blackwood, Blackwood]</v>
      </c>
    </row>
    <row r="512" spans="1:59" x14ac:dyDescent="0.25">
      <c r="A512" s="5">
        <v>586</v>
      </c>
      <c r="B512" t="s">
        <v>2489</v>
      </c>
      <c r="C512" t="s">
        <v>2499</v>
      </c>
      <c r="D512" s="3">
        <f>A512</f>
        <v>586</v>
      </c>
      <c r="G512" s="3" t="s">
        <v>1481</v>
      </c>
      <c r="I512" t="s">
        <v>91</v>
      </c>
      <c r="J512" t="s">
        <v>91</v>
      </c>
      <c r="K512" s="37">
        <v>468</v>
      </c>
      <c r="L512" s="37">
        <v>468</v>
      </c>
      <c r="M512" s="37">
        <v>468</v>
      </c>
      <c r="O512" s="65" t="s">
        <v>2455</v>
      </c>
      <c r="Q512" s="3">
        <f>IF(AND(G512&lt;&gt;"LIBSETS_SETTYPE_BATTLEGROUND",G512&lt;&gt;"LIBSETS_SETTYPE_SPECIAL"), IF(R512&lt;&gt;"",VLOOKUP(R512,'ESO zone constants'!$D$3:$H$10001,5,FALSE),""),"")</f>
        <v>1263</v>
      </c>
      <c r="R512" t="str">
        <f>IF(AND(O512&lt;&gt;"",NOT(ISERROR(O512))),O512,
IF(AND(P512&lt;&gt;"",ISNUMBER(P512),P512&gt;0,NOT(ISNA(P512))),VLOOKUP(P512,'ESO zone constants'!$A$3:$D$9999,4,FALSE),
IF(AND(K512&lt;&gt;"",K512&gt;0,NOT(ISERROR(K512))),VLOOKUP(K512,'ESO dumped WayshrineInfo'!$K$3:$N$9994,4,FALSE),"")))</f>
        <v>Rockgrove</v>
      </c>
      <c r="T512" s="19" t="str">
        <f>IF(AND(S512&lt;&gt;"",NOT(ISERROR(S512))),S512,IF(Q512&lt;&gt;"",IF(NOT(ISERROR(VLOOKUP(Q512,'ESO Dungeon constants'!$D$3:$H$9999,5,FALSE))),VLOOKUP(Q512,'ESO Dungeon constants'!$D$3:$I$9999,6,FALSE),VLOOKUP(Q512,'ESO zone constants'!$H$3:$K$9987,4,FALSE)),""))</f>
        <v>DLC_BLACKWOOD</v>
      </c>
      <c r="U512" s="3" t="str">
        <f>IF(T512&lt;&gt;"",VLOOKUP(T512,'LibSets constants'!$B$4:$C$1003,2,FALSE),"")</f>
        <v>Blackwood</v>
      </c>
      <c r="V512" s="33" t="s">
        <v>3337</v>
      </c>
      <c r="Y512" s="65"/>
      <c r="Z512" s="3">
        <f>IF(AND(G512&lt;&gt;"LIBSETS_SETTYPE_BATTLEGROUND",G512&lt;&gt;"LIBSETS_SETTYPE_SPECIAL"),
IF(AND(Y512&lt;&gt;"",ISNUMBER(Y512),NOT(ISNA(Y512))),Y512,
   IF(AND(L512&lt;&gt;"",ISNUMBER(L512),L512&gt;0,NOT(ISNA(L512))),VLOOKUP(L512,'ESO dumped WayshrineInfo'!$K$3:$L$9994,2,FALSE),"")
),"")</f>
        <v>1261</v>
      </c>
      <c r="AA512" t="str">
        <f>IF(AND(Z512&lt;&gt;"",ISNUMBER(Z512),NOT(ISNA(Z512))),VLOOKUP(Z512,'ESO zone constants'!$A$3:$D$9999,4,FALSE),"")</f>
        <v>Blackwood</v>
      </c>
      <c r="AC512" s="43" t="str">
        <f>IF(AB512&lt;&gt;"",IF(AB512&lt;&gt;"LIBSETS_DROP_MECHANIC_MONSTER_NAME",VLOOKUP(AB512,'LibSets constants'!$I$4:$L$1003,3,FALSE),""),"")</f>
        <v/>
      </c>
      <c r="AD512" s="43" t="str">
        <f>IF(AB512&lt;&gt;"",IF(AB512&lt;&gt;"LIBSETS_DROP_MECHANIC_MONSTER_NAME",VLOOKUP(AB512,'LibSets constants'!$I$4:$L$1003,4,FALSE),""),"")</f>
        <v/>
      </c>
      <c r="AE512" s="43"/>
      <c r="AF512" s="3">
        <f>IF(AND(G512&lt;&gt;"LIBSETS_SETTYPE_BATTLEGROUND",G512&lt;&gt;"LIBSETS_SETTYPE_SPECIAL"),
IF(AND(AE512&lt;&gt;"",ISNUMBER(AE512),NOT(ISNA(AE512))),AE512,
   IF(AND(M512&lt;&gt;"",ISNUMBER(M512),M512&gt;0,NOT(ISNA(M512))),VLOOKUP(M512,'ESO dumped WayshrineInfo'!$K$3:$L$9994,2,FALSE),"")
),"")</f>
        <v>1261</v>
      </c>
      <c r="AG512" t="str">
        <f>IF(AND(AF512&lt;&gt;"",ISNUMBER(AF512),NOT(ISNA(AF512))),VLOOKUP(AF512,'ESO zone constants'!$A$3:$D$9999,4,FALSE),"")</f>
        <v>Blackwood</v>
      </c>
      <c r="AH512" s="44"/>
      <c r="AI512" s="43"/>
      <c r="AJ512" s="43"/>
      <c r="AK512" s="3" t="str">
        <f>IF(AND(G512&lt;&gt;"LIBSETS_SETTYPE_BATTLEGROUND",G512&lt;&gt;"LIBSETS_SETTYPE_SPECIAL"),IF(AL512&lt;&gt;"",VLOOKUP(AL512,'ESO zone constants'!$D$3:$H$4953,5,FALSE),""),"")</f>
        <v/>
      </c>
      <c r="AM512" s="44"/>
      <c r="AN512" s="43"/>
      <c r="AO512" s="43"/>
      <c r="AP512" s="3" t="str">
        <f>IF(AND(G512&lt;&gt;"LIBSETS_SETTYPE_BATTLEGROUND",G512&lt;&gt;"LIBSETS_SETTYPE_SPECIAL"),IF(AQ512&lt;&gt;"",VLOOKUP(AQ512,'ESO zone constants'!$D$3:$H$4953,5,FALSE),""),"")</f>
        <v/>
      </c>
      <c r="AR512" s="44"/>
      <c r="AS512" s="43"/>
      <c r="AT512" s="43"/>
      <c r="AU512" s="3" t="str">
        <f>IF(AND(G512&lt;&gt;"LIBSETS_SETTYPE_BATTLEGROUND",G512&lt;&gt;"LIBSETS_SETTYPE_SPECIAL"),IF(AV512&lt;&gt;"",VLOOKUP(AV512,'ESO zone constants'!$D$3:$H$4953,5,FALSE),""),"")</f>
        <v/>
      </c>
      <c r="AW512" s="44"/>
      <c r="AX512" s="43"/>
      <c r="AY512" s="43"/>
      <c r="AZ512" s="83" t="s">
        <v>2667</v>
      </c>
      <c r="BA512" s="83"/>
      <c r="BB512" s="83"/>
      <c r="BC512" s="21" t="str">
        <f>IF(A512="???","--","")&amp;IF(F512&lt;&gt;"Not in the game (anymore)",IF(A512&lt;&gt;"",CONCATENATE("[",A512,"] = {wayshrines={")&amp;IF(K512&lt;&gt;"",CONCATENATE(K512,","),"")&amp;IF(L512&lt;&gt;"",CONCATENATE(L512,","),"")&amp;IF(M512&lt;&gt;"",CONCATENATE(M512,","),"")&amp;CONCATENATE("}")&amp;IF(VALUE(N512)&gt;0,CONCATENATE(", traitsNeeded=",N512),"")&amp;CONCATENATE(", dlcId=",IF(T512&lt;&gt;"",T512,"DLC_BASE_GAME")),""),"")</f>
        <v>[586] = {wayshrines={468,468,468,}, dlcId=DLC_BLACKWOOD</v>
      </c>
      <c r="BD512" s="21" t="str">
        <f>IF(F512&lt;&gt;"Not in the game (anymore)",IF(A512&lt;&gt;"",IF(Q512&lt;&gt;"",CONCATENATE(", zoneIds={",Q512),"")&amp;IF(Z512&lt;&gt;"",CONCATENATE(",",Z512),"")&amp;IF(AF512&lt;&gt;"",CONCATENATE(",",AF512),"")&amp;IF(AK512&lt;&gt;"",CONCATENATE(",",AK512),"")&amp;IF(AP512&lt;&gt;"",CONCATENATE(",",AP512),"")&amp;IF(AU512&lt;&gt;"",CONCATENATE(",",AU512),"")&amp;IF(Q512&lt;&gt;"",CONCATENATE("}",""),"")&amp;IF(OR(I512="true",I512="false",I512&lt;&gt;""), CONCATENATE(", veteran=", I512), ""),""),"")</f>
        <v>, zoneIds={1263,1261,1261}, veteran=false</v>
      </c>
      <c r="BE512" s="21" t="str">
        <f>IF(A512&lt;&gt;"",IF(F512&lt;&gt;"Not in the game (anymore)",IF(A512&lt;&gt;"",", setType="&amp;G512,"")&amp;IF(J512="true",", multiTrialSet=true",""),"")
&amp; IF(AND(H512&lt;&gt;"",ISNUMBER(H512)),", undauntedChestId=" &amp; H512,""),"")</f>
        <v>, setType=LIBSETS_SETTYPE_TRIAL</v>
      </c>
      <c r="BF512" s="21" t="str">
        <f>IF(A512&lt;&gt;"",IF(F512&lt;&gt;"Not in the game (anymore)",IF(AZ512&lt;&gt;"",", isProcSetAllowedInPvP="&amp; AZ512,"")
&amp; IF(F512&lt;&gt;"Not in the game (anymore)",
  IF(V512&lt;&gt;"",", dropMechanic={"&amp;V512&amp;IF(AB512&lt;&gt;"",","&amp;AB512,"")&amp;IF(AH512&lt;&gt;"",","&amp;AH512,"")&amp;IF(AM512&lt;&gt;"",","&amp;AM512,"")&amp;IF(AR512&lt;&gt;"",","&amp;AR512,"")&amp;IF(AW512&lt;&gt;"",","&amp;AW512,"")&amp;"}"
     &amp;IF(OR(W512&lt;&gt;"",AC512&lt;&gt;"",AI512&lt;&gt;"",AN512&lt;&gt;"",AS512&lt;&gt;"",AX512&lt;&gt;"",X512&lt;&gt;"",AD512&lt;&gt;"",AJ512&lt;&gt;"",AO512&lt;&gt;"",AT512&lt;&gt;"",AY512&lt;&gt;""),", dropMechanicDropLocationNames={"
        &amp; IF(OR(W512&lt;&gt;"",AC512&lt;&gt;"",AI512&lt;&gt;"",AN512&lt;&gt;"",AS512&lt;&gt;"",AX512&lt;&gt;""),"['en']={"&amp;IF(W512&lt;&gt;"","'"&amp;W512&amp;"',","'',")&amp;IF(AC512&lt;&gt;"","'"&amp;AC512&amp;"',","'',")&amp;IF(AI512&lt;&gt;"","'"&amp;AI512&amp;"',","'',")&amp;IF(AN512&lt;&gt;"","'"&amp;AN512&amp;"',","'',")&amp;IF(AS512&lt;&gt;"","'"&amp;AS512&amp;"',","'',")&amp;IF(AX512&lt;&gt;"","'"&amp;AX512&amp;"',","'',")&amp;"},","")
        &amp; IF(OR(X512&lt;&gt;"",AD512&lt;&gt;"",AJ512&lt;&gt;"",AO512&lt;&gt;"",AT512&lt;&gt;"",AY512&lt;&gt;""),"['de']={"&amp;IF(X512&lt;&gt;"","'"&amp;X512&amp;"',","'',")&amp;IF(AD512&lt;&gt;"","'"&amp;AD512&amp;"',","'',")&amp;IF(AJ512&lt;&gt;"","'"&amp;AJ512&amp;"',","'',")&amp;IF(AO512&lt;&gt;"","'"&amp;AO512&amp;"',","'',")&amp;IF(AT512&lt;&gt;"","'"&amp;AT512&amp;"',","'',")&amp;IF(AY512&lt;&gt;"","'"&amp;AY512&amp;"',","'',")&amp;"},","")
     &amp; "}",""),"")),""),"")</f>
        <v>, dropMechanic={LIBSETS_DROP_MECHANIC_TRIAL_BOSS}</v>
      </c>
      <c r="BG512" s="21" t="str">
        <f>IF(A512&lt;&gt;"",IF(F512&lt;&gt;"Not in the game (anymore)",
IF(OR(BA512&lt;&gt;"",BB512&lt;&gt;""),", addTooltip={" &amp; IF(BA512&lt;&gt;"","['en']='"&amp; BA512 &amp; "',","")  &amp; IF(AND(BA512&lt;&gt;"",BA512&lt;&gt;BB512), IF(BB512&lt;&gt;"","['de']='"&amp; BB512 &amp; "',",""),"") &amp; "},","")
&amp; "},"
&amp; IF(C512&lt;&gt;"",CONCATENATE(" --",C512," / ",B512,"   [",IF(R512&lt;&gt;"",R512,""),IF(AA512&lt;&gt;"",", "&amp;AA512,""),IF(AG512&lt;&gt;"",", "&amp;AG512,""),IF(AL512&lt;&gt;"",", "&amp;AL512,""),IF(AQ512&lt;&gt;"",", "&amp;AQ512,""),IF(AV512&lt;&gt;"",", "&amp;AV512,""),"]")),""),"")</f>
        <v>}, --Sul-Xan\'s Torment / Sul-Xans Folter   [Rockgrove, Blackwood, Blackwood]</v>
      </c>
    </row>
    <row r="513" spans="1:59" x14ac:dyDescent="0.25">
      <c r="A513" s="5">
        <v>587</v>
      </c>
      <c r="B513" t="s">
        <v>2486</v>
      </c>
      <c r="C513" t="s">
        <v>2500</v>
      </c>
      <c r="D513" s="3">
        <f>A513</f>
        <v>587</v>
      </c>
      <c r="G513" s="3" t="s">
        <v>1481</v>
      </c>
      <c r="I513" t="s">
        <v>91</v>
      </c>
      <c r="J513" t="s">
        <v>91</v>
      </c>
      <c r="K513" s="37">
        <v>468</v>
      </c>
      <c r="L513" s="37">
        <v>468</v>
      </c>
      <c r="M513" s="37">
        <v>468</v>
      </c>
      <c r="O513" s="65" t="s">
        <v>2455</v>
      </c>
      <c r="Q513" s="3">
        <f>IF(AND(G513&lt;&gt;"LIBSETS_SETTYPE_BATTLEGROUND",G513&lt;&gt;"LIBSETS_SETTYPE_SPECIAL"), IF(R513&lt;&gt;"",VLOOKUP(R513,'ESO zone constants'!$D$3:$H$10001,5,FALSE),""),"")</f>
        <v>1263</v>
      </c>
      <c r="R513" t="str">
        <f>IF(AND(O513&lt;&gt;"",NOT(ISERROR(O513))),O513,
IF(AND(P513&lt;&gt;"",ISNUMBER(P513),P513&gt;0,NOT(ISNA(P513))),VLOOKUP(P513,'ESO zone constants'!$A$3:$D$9999,4,FALSE),
IF(AND(K513&lt;&gt;"",K513&gt;0,NOT(ISERROR(K513))),VLOOKUP(K513,'ESO dumped WayshrineInfo'!$K$3:$N$9994,4,FALSE),"")))</f>
        <v>Rockgrove</v>
      </c>
      <c r="T513" s="19" t="str">
        <f>IF(AND(S513&lt;&gt;"",NOT(ISERROR(S513))),S513,IF(Q513&lt;&gt;"",IF(NOT(ISERROR(VLOOKUP(Q513,'ESO Dungeon constants'!$D$3:$H$9999,5,FALSE))),VLOOKUP(Q513,'ESO Dungeon constants'!$D$3:$I$9999,6,FALSE),VLOOKUP(Q513,'ESO zone constants'!$H$3:$K$9987,4,FALSE)),""))</f>
        <v>DLC_BLACKWOOD</v>
      </c>
      <c r="U513" s="3" t="str">
        <f>IF(T513&lt;&gt;"",VLOOKUP(T513,'LibSets constants'!$B$4:$C$1003,2,FALSE),"")</f>
        <v>Blackwood</v>
      </c>
      <c r="V513" s="33" t="s">
        <v>3337</v>
      </c>
      <c r="Y513" s="65"/>
      <c r="Z513" s="3">
        <f>IF(AND(G513&lt;&gt;"LIBSETS_SETTYPE_BATTLEGROUND",G513&lt;&gt;"LIBSETS_SETTYPE_SPECIAL"),
IF(AND(Y513&lt;&gt;"",ISNUMBER(Y513),NOT(ISNA(Y513))),Y513,
   IF(AND(L513&lt;&gt;"",ISNUMBER(L513),L513&gt;0,NOT(ISNA(L513))),VLOOKUP(L513,'ESO dumped WayshrineInfo'!$K$3:$L$9994,2,FALSE),"")
),"")</f>
        <v>1261</v>
      </c>
      <c r="AA513" t="str">
        <f>IF(AND(Z513&lt;&gt;"",ISNUMBER(Z513),NOT(ISNA(Z513))),VLOOKUP(Z513,'ESO zone constants'!$A$3:$D$9999,4,FALSE),"")</f>
        <v>Blackwood</v>
      </c>
      <c r="AC513" s="43" t="str">
        <f>IF(AB513&lt;&gt;"",IF(AB513&lt;&gt;"LIBSETS_DROP_MECHANIC_MONSTER_NAME",VLOOKUP(AB513,'LibSets constants'!$I$4:$L$1003,3,FALSE),""),"")</f>
        <v/>
      </c>
      <c r="AD513" s="43" t="str">
        <f>IF(AB513&lt;&gt;"",IF(AB513&lt;&gt;"LIBSETS_DROP_MECHANIC_MONSTER_NAME",VLOOKUP(AB513,'LibSets constants'!$I$4:$L$1003,4,FALSE),""),"")</f>
        <v/>
      </c>
      <c r="AE513" s="43"/>
      <c r="AF513" s="3">
        <f>IF(AND(G513&lt;&gt;"LIBSETS_SETTYPE_BATTLEGROUND",G513&lt;&gt;"LIBSETS_SETTYPE_SPECIAL"),
IF(AND(AE513&lt;&gt;"",ISNUMBER(AE513),NOT(ISNA(AE513))),AE513,
   IF(AND(M513&lt;&gt;"",ISNUMBER(M513),M513&gt;0,NOT(ISNA(M513))),VLOOKUP(M513,'ESO dumped WayshrineInfo'!$K$3:$L$9994,2,FALSE),"")
),"")</f>
        <v>1261</v>
      </c>
      <c r="AG513" t="str">
        <f>IF(AND(AF513&lt;&gt;"",ISNUMBER(AF513),NOT(ISNA(AF513))),VLOOKUP(AF513,'ESO zone constants'!$A$3:$D$9999,4,FALSE),"")</f>
        <v>Blackwood</v>
      </c>
      <c r="AH513" s="44"/>
      <c r="AI513" s="43"/>
      <c r="AJ513" s="43"/>
      <c r="AK513" s="3" t="str">
        <f>IF(AND(G513&lt;&gt;"LIBSETS_SETTYPE_BATTLEGROUND",G513&lt;&gt;"LIBSETS_SETTYPE_SPECIAL"),IF(AL513&lt;&gt;"",VLOOKUP(AL513,'ESO zone constants'!$D$3:$H$4953,5,FALSE),""),"")</f>
        <v/>
      </c>
      <c r="AM513" s="44"/>
      <c r="AN513" s="43"/>
      <c r="AO513" s="43"/>
      <c r="AP513" s="3" t="str">
        <f>IF(AND(G513&lt;&gt;"LIBSETS_SETTYPE_BATTLEGROUND",G513&lt;&gt;"LIBSETS_SETTYPE_SPECIAL"),IF(AQ513&lt;&gt;"",VLOOKUP(AQ513,'ESO zone constants'!$D$3:$H$4953,5,FALSE),""),"")</f>
        <v/>
      </c>
      <c r="AR513" s="44"/>
      <c r="AS513" s="43"/>
      <c r="AT513" s="43"/>
      <c r="AU513" s="3" t="str">
        <f>IF(AND(G513&lt;&gt;"LIBSETS_SETTYPE_BATTLEGROUND",G513&lt;&gt;"LIBSETS_SETTYPE_SPECIAL"),IF(AV513&lt;&gt;"",VLOOKUP(AV513,'ESO zone constants'!$D$3:$H$4953,5,FALSE),""),"")</f>
        <v/>
      </c>
      <c r="AW513" s="44"/>
      <c r="AX513" s="43"/>
      <c r="AY513" s="43"/>
      <c r="AZ513" s="83" t="s">
        <v>2667</v>
      </c>
      <c r="BA513" s="83"/>
      <c r="BB513" s="83"/>
      <c r="BC513" s="21" t="str">
        <f>IF(A513="???","--","")&amp;IF(F513&lt;&gt;"Not in the game (anymore)",IF(A513&lt;&gt;"",CONCATENATE("[",A513,"] = {wayshrines={")&amp;IF(K513&lt;&gt;"",CONCATENATE(K513,","),"")&amp;IF(L513&lt;&gt;"",CONCATENATE(L513,","),"")&amp;IF(M513&lt;&gt;"",CONCATENATE(M513,","),"")&amp;CONCATENATE("}")&amp;IF(VALUE(N513)&gt;0,CONCATENATE(", traitsNeeded=",N513),"")&amp;CONCATENATE(", dlcId=",IF(T513&lt;&gt;"",T513,"DLC_BASE_GAME")),""),"")</f>
        <v>[587] = {wayshrines={468,468,468,}, dlcId=DLC_BLACKWOOD</v>
      </c>
      <c r="BD513" s="21" t="str">
        <f>IF(F513&lt;&gt;"Not in the game (anymore)",IF(A513&lt;&gt;"",IF(Q513&lt;&gt;"",CONCATENATE(", zoneIds={",Q513),"")&amp;IF(Z513&lt;&gt;"",CONCATENATE(",",Z513),"")&amp;IF(AF513&lt;&gt;"",CONCATENATE(",",AF513),"")&amp;IF(AK513&lt;&gt;"",CONCATENATE(",",AK513),"")&amp;IF(AP513&lt;&gt;"",CONCATENATE(",",AP513),"")&amp;IF(AU513&lt;&gt;"",CONCATENATE(",",AU513),"")&amp;IF(Q513&lt;&gt;"",CONCATENATE("}",""),"")&amp;IF(OR(I513="true",I513="false",I513&lt;&gt;""), CONCATENATE(", veteran=", I513), ""),""),"")</f>
        <v>, zoneIds={1263,1261,1261}, veteran=false</v>
      </c>
      <c r="BE513" s="21" t="str">
        <f>IF(A513&lt;&gt;"",IF(F513&lt;&gt;"Not in the game (anymore)",IF(A513&lt;&gt;"",", setType="&amp;G513,"")&amp;IF(J513="true",", multiTrialSet=true",""),"")
&amp; IF(AND(H513&lt;&gt;"",ISNUMBER(H513)),", undauntedChestId=" &amp; H513,""),"")</f>
        <v>, setType=LIBSETS_SETTYPE_TRIAL</v>
      </c>
      <c r="BF513" s="21" t="str">
        <f>IF(A513&lt;&gt;"",IF(F513&lt;&gt;"Not in the game (anymore)",IF(AZ513&lt;&gt;"",", isProcSetAllowedInPvP="&amp; AZ513,"")
&amp; IF(F513&lt;&gt;"Not in the game (anymore)",
  IF(V513&lt;&gt;"",", dropMechanic={"&amp;V513&amp;IF(AB513&lt;&gt;"",","&amp;AB513,"")&amp;IF(AH513&lt;&gt;"",","&amp;AH513,"")&amp;IF(AM513&lt;&gt;"",","&amp;AM513,"")&amp;IF(AR513&lt;&gt;"",","&amp;AR513,"")&amp;IF(AW513&lt;&gt;"",","&amp;AW513,"")&amp;"}"
     &amp;IF(OR(W513&lt;&gt;"",AC513&lt;&gt;"",AI513&lt;&gt;"",AN513&lt;&gt;"",AS513&lt;&gt;"",AX513&lt;&gt;"",X513&lt;&gt;"",AD513&lt;&gt;"",AJ513&lt;&gt;"",AO513&lt;&gt;"",AT513&lt;&gt;"",AY513&lt;&gt;""),", dropMechanicDropLocationNames={"
        &amp; IF(OR(W513&lt;&gt;"",AC513&lt;&gt;"",AI513&lt;&gt;"",AN513&lt;&gt;"",AS513&lt;&gt;"",AX513&lt;&gt;""),"['en']={"&amp;IF(W513&lt;&gt;"","'"&amp;W513&amp;"',","'',")&amp;IF(AC513&lt;&gt;"","'"&amp;AC513&amp;"',","'',")&amp;IF(AI513&lt;&gt;"","'"&amp;AI513&amp;"',","'',")&amp;IF(AN513&lt;&gt;"","'"&amp;AN513&amp;"',","'',")&amp;IF(AS513&lt;&gt;"","'"&amp;AS513&amp;"',","'',")&amp;IF(AX513&lt;&gt;"","'"&amp;AX513&amp;"',","'',")&amp;"},","")
        &amp; IF(OR(X513&lt;&gt;"",AD513&lt;&gt;"",AJ513&lt;&gt;"",AO513&lt;&gt;"",AT513&lt;&gt;"",AY513&lt;&gt;""),"['de']={"&amp;IF(X513&lt;&gt;"","'"&amp;X513&amp;"',","'',")&amp;IF(AD513&lt;&gt;"","'"&amp;AD513&amp;"',","'',")&amp;IF(AJ513&lt;&gt;"","'"&amp;AJ513&amp;"',","'',")&amp;IF(AO513&lt;&gt;"","'"&amp;AO513&amp;"',","'',")&amp;IF(AT513&lt;&gt;"","'"&amp;AT513&amp;"',","'',")&amp;IF(AY513&lt;&gt;"","'"&amp;AY513&amp;"',","'',")&amp;"},","")
     &amp; "}",""),"")),""),"")</f>
        <v>, dropMechanic={LIBSETS_DROP_MECHANIC_TRIAL_BOSS}</v>
      </c>
      <c r="BG513" s="21" t="str">
        <f>IF(A513&lt;&gt;"",IF(F513&lt;&gt;"Not in the game (anymore)",
IF(OR(BA513&lt;&gt;"",BB513&lt;&gt;""),", addTooltip={" &amp; IF(BA513&lt;&gt;"","['en']='"&amp; BA513 &amp; "',","")  &amp; IF(AND(BA513&lt;&gt;"",BA513&lt;&gt;BB513), IF(BB513&lt;&gt;"","['de']='"&amp; BB513 &amp; "',",""),"") &amp; "},","")
&amp; "},"
&amp; IF(C513&lt;&gt;"",CONCATENATE(" --",C513," / ",B513,"   [",IF(R513&lt;&gt;"",R513,""),IF(AA513&lt;&gt;"",", "&amp;AA513,""),IF(AG513&lt;&gt;"",", "&amp;AG513,""),IF(AL513&lt;&gt;"",", "&amp;AL513,""),IF(AQ513&lt;&gt;"",", "&amp;AQ513,""),IF(AV513&lt;&gt;"",", "&amp;AV513,""),"]")),""),"")</f>
        <v>}, --Bahsei\'s Mania / Bahseis Manie   [Rockgrove, Blackwood, Blackwood]</v>
      </c>
    </row>
    <row r="514" spans="1:59" x14ac:dyDescent="0.25">
      <c r="A514" s="5">
        <v>588</v>
      </c>
      <c r="B514" t="s">
        <v>2482</v>
      </c>
      <c r="C514" t="s">
        <v>2501</v>
      </c>
      <c r="D514" s="3">
        <f>A514</f>
        <v>588</v>
      </c>
      <c r="G514" s="3" t="s">
        <v>1481</v>
      </c>
      <c r="I514" t="s">
        <v>91</v>
      </c>
      <c r="J514" t="s">
        <v>91</v>
      </c>
      <c r="K514">
        <v>468</v>
      </c>
      <c r="L514">
        <v>468</v>
      </c>
      <c r="M514">
        <v>468</v>
      </c>
      <c r="O514" s="65" t="s">
        <v>2455</v>
      </c>
      <c r="Q514" s="3">
        <f>IF(AND(G514&lt;&gt;"LIBSETS_SETTYPE_BATTLEGROUND",G514&lt;&gt;"LIBSETS_SETTYPE_SPECIAL"), IF(R514&lt;&gt;"",VLOOKUP(R514,'ESO zone constants'!$D$3:$H$10001,5,FALSE),""),"")</f>
        <v>1263</v>
      </c>
      <c r="R514" t="str">
        <f>IF(AND(O514&lt;&gt;"",NOT(ISERROR(O514))),O514,
IF(AND(P514&lt;&gt;"",ISNUMBER(P514),P514&gt;0,NOT(ISNA(P514))),VLOOKUP(P514,'ESO zone constants'!$A$3:$D$9999,4,FALSE),
IF(AND(K514&lt;&gt;"",K514&gt;0,NOT(ISERROR(K514))),VLOOKUP(K514,'ESO dumped WayshrineInfo'!$K$3:$N$9994,4,FALSE),"")))</f>
        <v>Rockgrove</v>
      </c>
      <c r="T514" s="19" t="str">
        <f>IF(AND(S514&lt;&gt;"",NOT(ISERROR(S514))),S514,IF(Q514&lt;&gt;"",IF(NOT(ISERROR(VLOOKUP(Q514,'ESO Dungeon constants'!$D$3:$H$9999,5,FALSE))),VLOOKUP(Q514,'ESO Dungeon constants'!$D$3:$I$9999,6,FALSE),VLOOKUP(Q514,'ESO zone constants'!$H$3:$K$9987,4,FALSE)),""))</f>
        <v>DLC_BLACKWOOD</v>
      </c>
      <c r="U514" s="3" t="str">
        <f>IF(T514&lt;&gt;"",VLOOKUP(T514,'LibSets constants'!$B$4:$C$1003,2,FALSE),"")</f>
        <v>Blackwood</v>
      </c>
      <c r="V514" s="33" t="s">
        <v>3337</v>
      </c>
      <c r="Y514" s="65"/>
      <c r="Z514" s="3">
        <f>IF(AND(G514&lt;&gt;"LIBSETS_SETTYPE_BATTLEGROUND",G514&lt;&gt;"LIBSETS_SETTYPE_SPECIAL"),
IF(AND(Y514&lt;&gt;"",ISNUMBER(Y514),NOT(ISNA(Y514))),Y514,
   IF(AND(L514&lt;&gt;"",ISNUMBER(L514),L514&gt;0,NOT(ISNA(L514))),VLOOKUP(L514,'ESO dumped WayshrineInfo'!$K$3:$L$9994,2,FALSE),"")
),"")</f>
        <v>1261</v>
      </c>
      <c r="AA514" t="str">
        <f>IF(AND(Z514&lt;&gt;"",ISNUMBER(Z514),NOT(ISNA(Z514))),VLOOKUP(Z514,'ESO zone constants'!$A$3:$D$9999,4,FALSE),"")</f>
        <v>Blackwood</v>
      </c>
      <c r="AC514" s="43" t="str">
        <f>IF(AB514&lt;&gt;"",IF(AB514&lt;&gt;"LIBSETS_DROP_MECHANIC_MONSTER_NAME",VLOOKUP(AB514,'LibSets constants'!$I$4:$L$1003,3,FALSE),""),"")</f>
        <v/>
      </c>
      <c r="AD514" s="43" t="str">
        <f>IF(AB514&lt;&gt;"",IF(AB514&lt;&gt;"LIBSETS_DROP_MECHANIC_MONSTER_NAME",VLOOKUP(AB514,'LibSets constants'!$I$4:$L$1003,4,FALSE),""),"")</f>
        <v/>
      </c>
      <c r="AE514" s="43"/>
      <c r="AF514" s="3">
        <f>IF(AND(G514&lt;&gt;"LIBSETS_SETTYPE_BATTLEGROUND",G514&lt;&gt;"LIBSETS_SETTYPE_SPECIAL"),
IF(AND(AE514&lt;&gt;"",ISNUMBER(AE514),NOT(ISNA(AE514))),AE514,
   IF(AND(M514&lt;&gt;"",ISNUMBER(M514),M514&gt;0,NOT(ISNA(M514))),VLOOKUP(M514,'ESO dumped WayshrineInfo'!$K$3:$L$9994,2,FALSE),"")
),"")</f>
        <v>1261</v>
      </c>
      <c r="AG514" t="str">
        <f>IF(AND(AF514&lt;&gt;"",ISNUMBER(AF514),NOT(ISNA(AF514))),VLOOKUP(AF514,'ESO zone constants'!$A$3:$D$9999,4,FALSE),"")</f>
        <v>Blackwood</v>
      </c>
      <c r="AH514" s="44"/>
      <c r="AI514" s="43"/>
      <c r="AJ514" s="43"/>
      <c r="AK514" s="3" t="str">
        <f>IF(AND(G514&lt;&gt;"LIBSETS_SETTYPE_BATTLEGROUND",G514&lt;&gt;"LIBSETS_SETTYPE_SPECIAL"),IF(AL514&lt;&gt;"",VLOOKUP(AL514,'ESO zone constants'!$D$3:$H$4953,5,FALSE),""),"")</f>
        <v/>
      </c>
      <c r="AM514" s="44"/>
      <c r="AN514" s="43"/>
      <c r="AO514" s="43"/>
      <c r="AP514" s="3" t="str">
        <f>IF(AND(G514&lt;&gt;"LIBSETS_SETTYPE_BATTLEGROUND",G514&lt;&gt;"LIBSETS_SETTYPE_SPECIAL"),IF(AQ514&lt;&gt;"",VLOOKUP(AQ514,'ESO zone constants'!$D$3:$H$4953,5,FALSE),""),"")</f>
        <v/>
      </c>
      <c r="AR514" s="44"/>
      <c r="AS514" s="43"/>
      <c r="AT514" s="43"/>
      <c r="AU514" s="3" t="str">
        <f>IF(AND(G514&lt;&gt;"LIBSETS_SETTYPE_BATTLEGROUND",G514&lt;&gt;"LIBSETS_SETTYPE_SPECIAL"),IF(AV514&lt;&gt;"",VLOOKUP(AV514,'ESO zone constants'!$D$3:$H$4953,5,FALSE),""),"")</f>
        <v/>
      </c>
      <c r="AW514" s="44"/>
      <c r="AX514" s="43"/>
      <c r="AY514" s="43"/>
      <c r="AZ514" s="83" t="s">
        <v>2667</v>
      </c>
      <c r="BA514" s="83"/>
      <c r="BB514" s="83"/>
      <c r="BC514" s="21" t="str">
        <f>IF(A514="???","--","")&amp;IF(F514&lt;&gt;"Not in the game (anymore)",IF(A514&lt;&gt;"",CONCATENATE("[",A514,"] = {wayshrines={")&amp;IF(K514&lt;&gt;"",CONCATENATE(K514,","),"")&amp;IF(L514&lt;&gt;"",CONCATENATE(L514,","),"")&amp;IF(M514&lt;&gt;"",CONCATENATE(M514,","),"")&amp;CONCATENATE("}")&amp;IF(VALUE(N514)&gt;0,CONCATENATE(", traitsNeeded=",N514),"")&amp;CONCATENATE(", dlcId=",IF(T514&lt;&gt;"",T514,"DLC_BASE_GAME")),""),"")</f>
        <v>[588] = {wayshrines={468,468,468,}, dlcId=DLC_BLACKWOOD</v>
      </c>
      <c r="BD514" s="21" t="str">
        <f>IF(F514&lt;&gt;"Not in the game (anymore)",IF(A514&lt;&gt;"",IF(Q514&lt;&gt;"",CONCATENATE(", zoneIds={",Q514),"")&amp;IF(Z514&lt;&gt;"",CONCATENATE(",",Z514),"")&amp;IF(AF514&lt;&gt;"",CONCATENATE(",",AF514),"")&amp;IF(AK514&lt;&gt;"",CONCATENATE(",",AK514),"")&amp;IF(AP514&lt;&gt;"",CONCATENATE(",",AP514),"")&amp;IF(AU514&lt;&gt;"",CONCATENATE(",",AU514),"")&amp;IF(Q514&lt;&gt;"",CONCATENATE("}",""),"")&amp;IF(OR(I514="true",I514="false",I514&lt;&gt;""), CONCATENATE(", veteran=", I514), ""),""),"")</f>
        <v>, zoneIds={1263,1261,1261}, veteran=false</v>
      </c>
      <c r="BE514" s="21" t="str">
        <f>IF(A514&lt;&gt;"",IF(F514&lt;&gt;"Not in the game (anymore)",IF(A514&lt;&gt;"",", setType="&amp;G514,"")&amp;IF(J514="true",", multiTrialSet=true",""),"")
&amp; IF(AND(H514&lt;&gt;"",ISNUMBER(H514)),", undauntedChestId=" &amp; H514,""),"")</f>
        <v>, setType=LIBSETS_SETTYPE_TRIAL</v>
      </c>
      <c r="BF514" s="21" t="str">
        <f>IF(A514&lt;&gt;"",IF(F514&lt;&gt;"Not in the game (anymore)",IF(AZ514&lt;&gt;"",", isProcSetAllowedInPvP="&amp; AZ514,"")
&amp; IF(F514&lt;&gt;"Not in the game (anymore)",
  IF(V514&lt;&gt;"",", dropMechanic={"&amp;V514&amp;IF(AB514&lt;&gt;"",","&amp;AB514,"")&amp;IF(AH514&lt;&gt;"",","&amp;AH514,"")&amp;IF(AM514&lt;&gt;"",","&amp;AM514,"")&amp;IF(AR514&lt;&gt;"",","&amp;AR514,"")&amp;IF(AW514&lt;&gt;"",","&amp;AW514,"")&amp;"}"
     &amp;IF(OR(W514&lt;&gt;"",AC514&lt;&gt;"",AI514&lt;&gt;"",AN514&lt;&gt;"",AS514&lt;&gt;"",AX514&lt;&gt;"",X514&lt;&gt;"",AD514&lt;&gt;"",AJ514&lt;&gt;"",AO514&lt;&gt;"",AT514&lt;&gt;"",AY514&lt;&gt;""),", dropMechanicDropLocationNames={"
        &amp; IF(OR(W514&lt;&gt;"",AC514&lt;&gt;"",AI514&lt;&gt;"",AN514&lt;&gt;"",AS514&lt;&gt;"",AX514&lt;&gt;""),"['en']={"&amp;IF(W514&lt;&gt;"","'"&amp;W514&amp;"',","'',")&amp;IF(AC514&lt;&gt;"","'"&amp;AC514&amp;"',","'',")&amp;IF(AI514&lt;&gt;"","'"&amp;AI514&amp;"',","'',")&amp;IF(AN514&lt;&gt;"","'"&amp;AN514&amp;"',","'',")&amp;IF(AS514&lt;&gt;"","'"&amp;AS514&amp;"',","'',")&amp;IF(AX514&lt;&gt;"","'"&amp;AX514&amp;"',","'',")&amp;"},","")
        &amp; IF(OR(X514&lt;&gt;"",AD514&lt;&gt;"",AJ514&lt;&gt;"",AO514&lt;&gt;"",AT514&lt;&gt;"",AY514&lt;&gt;""),"['de']={"&amp;IF(X514&lt;&gt;"","'"&amp;X514&amp;"',","'',")&amp;IF(AD514&lt;&gt;"","'"&amp;AD514&amp;"',","'',")&amp;IF(AJ514&lt;&gt;"","'"&amp;AJ514&amp;"',","'',")&amp;IF(AO514&lt;&gt;"","'"&amp;AO514&amp;"',","'',")&amp;IF(AT514&lt;&gt;"","'"&amp;AT514&amp;"',","'',")&amp;IF(AY514&lt;&gt;"","'"&amp;AY514&amp;"',","'',")&amp;"},","")
     &amp; "}",""),"")),""),"")</f>
        <v>, dropMechanic={LIBSETS_DROP_MECHANIC_TRIAL_BOSS}</v>
      </c>
      <c r="BG514" s="21" t="str">
        <f>IF(A514&lt;&gt;"",IF(F514&lt;&gt;"Not in the game (anymore)",
IF(OR(BA514&lt;&gt;"",BB514&lt;&gt;""),", addTooltip={" &amp; IF(BA514&lt;&gt;"","['en']='"&amp; BA514 &amp; "',","")  &amp; IF(AND(BA514&lt;&gt;"",BA514&lt;&gt;BB514), IF(BB514&lt;&gt;"","['de']='"&amp; BB514 &amp; "',",""),"") &amp; "},","")
&amp; "},"
&amp; IF(C514&lt;&gt;"",CONCATENATE(" --",C514," / ",B514,"   [",IF(R514&lt;&gt;"",R514,""),IF(AA514&lt;&gt;"",", "&amp;AA514,""),IF(AG514&lt;&gt;"",", "&amp;AG514,""),IF(AL514&lt;&gt;"",", "&amp;AL514,""),IF(AQ514&lt;&gt;"",", "&amp;AQ514,""),IF(AV514&lt;&gt;"",", "&amp;AV514,""),"]")),""),"")</f>
        <v>}, --Stone-Talker\'s Oath / Eid des Steinsprechers   [Rockgrove, Blackwood, Blackwood]</v>
      </c>
    </row>
    <row r="515" spans="1:59" x14ac:dyDescent="0.25">
      <c r="A515" s="5">
        <v>589</v>
      </c>
      <c r="B515" t="s">
        <v>2480</v>
      </c>
      <c r="C515" t="s">
        <v>2481</v>
      </c>
      <c r="D515" s="3">
        <f>A515</f>
        <v>589</v>
      </c>
      <c r="G515" s="3" t="s">
        <v>1481</v>
      </c>
      <c r="I515" t="s">
        <v>92</v>
      </c>
      <c r="J515" t="s">
        <v>91</v>
      </c>
      <c r="K515" s="37">
        <v>468</v>
      </c>
      <c r="L515" s="37">
        <v>468</v>
      </c>
      <c r="M515" s="37">
        <v>468</v>
      </c>
      <c r="O515" s="65" t="s">
        <v>2455</v>
      </c>
      <c r="Q515" s="3">
        <f>IF(AND(G515&lt;&gt;"LIBSETS_SETTYPE_BATTLEGROUND",G515&lt;&gt;"LIBSETS_SETTYPE_SPECIAL"), IF(R515&lt;&gt;"",VLOOKUP(R515,'ESO zone constants'!$D$3:$H$10001,5,FALSE),""),"")</f>
        <v>1263</v>
      </c>
      <c r="R515" t="str">
        <f>IF(AND(O515&lt;&gt;"",NOT(ISERROR(O515))),O515,
IF(AND(P515&lt;&gt;"",ISNUMBER(P515),P515&gt;0,NOT(ISNA(P515))),VLOOKUP(P515,'ESO zone constants'!$A$3:$D$9999,4,FALSE),
IF(AND(K515&lt;&gt;"",K515&gt;0,NOT(ISERROR(K515))),VLOOKUP(K515,'ESO dumped WayshrineInfo'!$K$3:$N$9994,4,FALSE),"")))</f>
        <v>Rockgrove</v>
      </c>
      <c r="T515" s="19" t="str">
        <f>IF(AND(S515&lt;&gt;"",NOT(ISERROR(S515))),S515,IF(Q515&lt;&gt;"",IF(NOT(ISERROR(VLOOKUP(Q515,'ESO Dungeon constants'!$D$3:$H$9999,5,FALSE))),VLOOKUP(Q515,'ESO Dungeon constants'!$D$3:$I$9999,6,FALSE),VLOOKUP(Q515,'ESO zone constants'!$H$3:$K$9987,4,FALSE)),""))</f>
        <v>DLC_BLACKWOOD</v>
      </c>
      <c r="U515" s="3" t="str">
        <f>IF(T515&lt;&gt;"",VLOOKUP(T515,'LibSets constants'!$B$4:$C$1003,2,FALSE),"")</f>
        <v>Blackwood</v>
      </c>
      <c r="V515" s="33" t="s">
        <v>3337</v>
      </c>
      <c r="Y515" s="65"/>
      <c r="Z515" s="3">
        <f>IF(AND(G515&lt;&gt;"LIBSETS_SETTYPE_BATTLEGROUND",G515&lt;&gt;"LIBSETS_SETTYPE_SPECIAL"),
IF(AND(Y515&lt;&gt;"",ISNUMBER(Y515),NOT(ISNA(Y515))),Y515,
   IF(AND(L515&lt;&gt;"",ISNUMBER(L515),L515&gt;0,NOT(ISNA(L515))),VLOOKUP(L515,'ESO dumped WayshrineInfo'!$K$3:$L$9994,2,FALSE),"")
),"")</f>
        <v>1261</v>
      </c>
      <c r="AA515" t="str">
        <f>IF(AND(Z515&lt;&gt;"",ISNUMBER(Z515),NOT(ISNA(Z515))),VLOOKUP(Z515,'ESO zone constants'!$A$3:$D$9999,4,FALSE),"")</f>
        <v>Blackwood</v>
      </c>
      <c r="AC515" s="43" t="str">
        <f>IF(AB515&lt;&gt;"",IF(AB515&lt;&gt;"LIBSETS_DROP_MECHANIC_MONSTER_NAME",VLOOKUP(AB515,'LibSets constants'!$I$4:$L$1003,3,FALSE),""),"")</f>
        <v/>
      </c>
      <c r="AD515" s="43" t="str">
        <f>IF(AB515&lt;&gt;"",IF(AB515&lt;&gt;"LIBSETS_DROP_MECHANIC_MONSTER_NAME",VLOOKUP(AB515,'LibSets constants'!$I$4:$L$1003,4,FALSE),""),"")</f>
        <v/>
      </c>
      <c r="AE515" s="43"/>
      <c r="AF515" s="3">
        <f>IF(AND(G515&lt;&gt;"LIBSETS_SETTYPE_BATTLEGROUND",G515&lt;&gt;"LIBSETS_SETTYPE_SPECIAL"),
IF(AND(AE515&lt;&gt;"",ISNUMBER(AE515),NOT(ISNA(AE515))),AE515,
   IF(AND(M515&lt;&gt;"",ISNUMBER(M515),M515&gt;0,NOT(ISNA(M515))),VLOOKUP(M515,'ESO dumped WayshrineInfo'!$K$3:$L$9994,2,FALSE),"")
),"")</f>
        <v>1261</v>
      </c>
      <c r="AG515" t="str">
        <f>IF(AND(AF515&lt;&gt;"",ISNUMBER(AF515),NOT(ISNA(AF515))),VLOOKUP(AF515,'ESO zone constants'!$A$3:$D$9999,4,FALSE),"")</f>
        <v>Blackwood</v>
      </c>
      <c r="AH515" s="44"/>
      <c r="AI515" s="43"/>
      <c r="AJ515" s="43"/>
      <c r="AK515" s="3" t="str">
        <f>IF(AND(G515&lt;&gt;"LIBSETS_SETTYPE_BATTLEGROUND",G515&lt;&gt;"LIBSETS_SETTYPE_SPECIAL"),IF(AL515&lt;&gt;"",VLOOKUP(AL515,'ESO zone constants'!$D$3:$H$4953,5,FALSE),""),"")</f>
        <v/>
      </c>
      <c r="AM515" s="44"/>
      <c r="AN515" s="43"/>
      <c r="AO515" s="43"/>
      <c r="AP515" s="3" t="str">
        <f>IF(AND(G515&lt;&gt;"LIBSETS_SETTYPE_BATTLEGROUND",G515&lt;&gt;"LIBSETS_SETTYPE_SPECIAL"),IF(AQ515&lt;&gt;"",VLOOKUP(AQ515,'ESO zone constants'!$D$3:$H$4953,5,FALSE),""),"")</f>
        <v/>
      </c>
      <c r="AR515" s="44"/>
      <c r="AS515" s="43"/>
      <c r="AT515" s="43"/>
      <c r="AU515" s="3" t="str">
        <f>IF(AND(G515&lt;&gt;"LIBSETS_SETTYPE_BATTLEGROUND",G515&lt;&gt;"LIBSETS_SETTYPE_SPECIAL"),IF(AV515&lt;&gt;"",VLOOKUP(AV515,'ESO zone constants'!$D$3:$H$4953,5,FALSE),""),"")</f>
        <v/>
      </c>
      <c r="AW515" s="44"/>
      <c r="AX515" s="43"/>
      <c r="AY515" s="43"/>
      <c r="AZ515" s="83" t="s">
        <v>2667</v>
      </c>
      <c r="BA515" s="83"/>
      <c r="BB515" s="83"/>
      <c r="BC515" s="21" t="str">
        <f>IF(A515="???","--","")&amp;IF(F515&lt;&gt;"Not in the game (anymore)",IF(A515&lt;&gt;"",CONCATENATE("[",A515,"] = {wayshrines={")&amp;IF(K515&lt;&gt;"",CONCATENATE(K515,","),"")&amp;IF(L515&lt;&gt;"",CONCATENATE(L515,","),"")&amp;IF(M515&lt;&gt;"",CONCATENATE(M515,","),"")&amp;CONCATENATE("}")&amp;IF(VALUE(N515)&gt;0,CONCATENATE(", traitsNeeded=",N515),"")&amp;CONCATENATE(", dlcId=",IF(T515&lt;&gt;"",T515,"DLC_BASE_GAME")),""),"")</f>
        <v>[589] = {wayshrines={468,468,468,}, dlcId=DLC_BLACKWOOD</v>
      </c>
      <c r="BD515" s="21" t="str">
        <f>IF(F515&lt;&gt;"Not in the game (anymore)",IF(A515&lt;&gt;"",IF(Q515&lt;&gt;"",CONCATENATE(", zoneIds={",Q515),"")&amp;IF(Z515&lt;&gt;"",CONCATENATE(",",Z515),"")&amp;IF(AF515&lt;&gt;"",CONCATENATE(",",AF515),"")&amp;IF(AK515&lt;&gt;"",CONCATENATE(",",AK515),"")&amp;IF(AP515&lt;&gt;"",CONCATENATE(",",AP515),"")&amp;IF(AU515&lt;&gt;"",CONCATENATE(",",AU515),"")&amp;IF(Q515&lt;&gt;"",CONCATENATE("}",""),"")&amp;IF(OR(I515="true",I515="false",I515&lt;&gt;""), CONCATENATE(", veteran=", I515), ""),""),"")</f>
        <v>, zoneIds={1263,1261,1261}, veteran=true</v>
      </c>
      <c r="BE515" s="21" t="str">
        <f>IF(A515&lt;&gt;"",IF(F515&lt;&gt;"Not in the game (anymore)",IF(A515&lt;&gt;"",", setType="&amp;G515,"")&amp;IF(J515="true",", multiTrialSet=true",""),"")
&amp; IF(AND(H515&lt;&gt;"",ISNUMBER(H515)),", undauntedChestId=" &amp; H515,""),"")</f>
        <v>, setType=LIBSETS_SETTYPE_TRIAL</v>
      </c>
      <c r="BF515" s="21" t="str">
        <f>IF(A515&lt;&gt;"",IF(F515&lt;&gt;"Not in the game (anymore)",IF(AZ515&lt;&gt;"",", isProcSetAllowedInPvP="&amp; AZ515,"")
&amp; IF(F515&lt;&gt;"Not in the game (anymore)",
  IF(V515&lt;&gt;"",", dropMechanic={"&amp;V515&amp;IF(AB515&lt;&gt;"",","&amp;AB515,"")&amp;IF(AH515&lt;&gt;"",","&amp;AH515,"")&amp;IF(AM515&lt;&gt;"",","&amp;AM515,"")&amp;IF(AR515&lt;&gt;"",","&amp;AR515,"")&amp;IF(AW515&lt;&gt;"",","&amp;AW515,"")&amp;"}"
     &amp;IF(OR(W515&lt;&gt;"",AC515&lt;&gt;"",AI515&lt;&gt;"",AN515&lt;&gt;"",AS515&lt;&gt;"",AX515&lt;&gt;"",X515&lt;&gt;"",AD515&lt;&gt;"",AJ515&lt;&gt;"",AO515&lt;&gt;"",AT515&lt;&gt;"",AY515&lt;&gt;""),", dropMechanicDropLocationNames={"
        &amp; IF(OR(W515&lt;&gt;"",AC515&lt;&gt;"",AI515&lt;&gt;"",AN515&lt;&gt;"",AS515&lt;&gt;"",AX515&lt;&gt;""),"['en']={"&amp;IF(W515&lt;&gt;"","'"&amp;W515&amp;"',","'',")&amp;IF(AC515&lt;&gt;"","'"&amp;AC515&amp;"',","'',")&amp;IF(AI515&lt;&gt;"","'"&amp;AI515&amp;"',","'',")&amp;IF(AN515&lt;&gt;"","'"&amp;AN515&amp;"',","'',")&amp;IF(AS515&lt;&gt;"","'"&amp;AS515&amp;"',","'',")&amp;IF(AX515&lt;&gt;"","'"&amp;AX515&amp;"',","'',")&amp;"},","")
        &amp; IF(OR(X515&lt;&gt;"",AD515&lt;&gt;"",AJ515&lt;&gt;"",AO515&lt;&gt;"",AT515&lt;&gt;"",AY515&lt;&gt;""),"['de']={"&amp;IF(X515&lt;&gt;"","'"&amp;X515&amp;"',","'',")&amp;IF(AD515&lt;&gt;"","'"&amp;AD515&amp;"',","'',")&amp;IF(AJ515&lt;&gt;"","'"&amp;AJ515&amp;"',","'',")&amp;IF(AO515&lt;&gt;"","'"&amp;AO515&amp;"',","'',")&amp;IF(AT515&lt;&gt;"","'"&amp;AT515&amp;"',","'',")&amp;IF(AY515&lt;&gt;"","'"&amp;AY515&amp;"',","'',")&amp;"},","")
     &amp; "}",""),"")),""),"")</f>
        <v>, dropMechanic={LIBSETS_DROP_MECHANIC_TRIAL_BOSS}</v>
      </c>
      <c r="BG515" s="21" t="str">
        <f>IF(A515&lt;&gt;"",IF(F515&lt;&gt;"Not in the game (anymore)",
IF(OR(BA515&lt;&gt;"",BB515&lt;&gt;""),", addTooltip={" &amp; IF(BA515&lt;&gt;"","['en']='"&amp; BA515 &amp; "',","")  &amp; IF(AND(BA515&lt;&gt;"",BA515&lt;&gt;BB515), IF(BB515&lt;&gt;"","['de']='"&amp; BB515 &amp; "',",""),"") &amp; "},","")
&amp; "},"
&amp; IF(C515&lt;&gt;"",CONCATENATE(" --",C515," / ",B515,"   [",IF(R515&lt;&gt;"",R515,""),IF(AA515&lt;&gt;"",", "&amp;AA515,""),IF(AG515&lt;&gt;"",", "&amp;AG515,""),IF(AL515&lt;&gt;"",", "&amp;AL515,""),IF(AQ515&lt;&gt;"",", "&amp;AQ515,""),IF(AV515&lt;&gt;"",", "&amp;AV515,""),"]")),""),"")</f>
        <v>}, --Perfected Saxhleel Champion / Perfektionierter Saxhleel-Champion   [Rockgrove, Blackwood, Blackwood]</v>
      </c>
    </row>
    <row r="516" spans="1:59" x14ac:dyDescent="0.25">
      <c r="A516" s="5">
        <v>590</v>
      </c>
      <c r="B516" t="s">
        <v>2497</v>
      </c>
      <c r="C516" t="s">
        <v>2497</v>
      </c>
      <c r="D516" s="3">
        <f>A516</f>
        <v>590</v>
      </c>
      <c r="G516" s="3" t="s">
        <v>1481</v>
      </c>
      <c r="I516" t="s">
        <v>92</v>
      </c>
      <c r="J516" t="s">
        <v>91</v>
      </c>
      <c r="K516" s="37">
        <v>468</v>
      </c>
      <c r="L516" s="37">
        <v>468</v>
      </c>
      <c r="M516" s="37">
        <v>468</v>
      </c>
      <c r="O516" s="65" t="s">
        <v>2455</v>
      </c>
      <c r="Q516" s="3">
        <f>IF(AND(G516&lt;&gt;"LIBSETS_SETTYPE_BATTLEGROUND",G516&lt;&gt;"LIBSETS_SETTYPE_SPECIAL"), IF(R516&lt;&gt;"",VLOOKUP(R516,'ESO zone constants'!$D$3:$H$10001,5,FALSE),""),"")</f>
        <v>1263</v>
      </c>
      <c r="R516" t="str">
        <f>IF(AND(O516&lt;&gt;"",NOT(ISERROR(O516))),O516,
IF(AND(P516&lt;&gt;"",ISNUMBER(P516),P516&gt;0,NOT(ISNA(P516))),VLOOKUP(P516,'ESO zone constants'!$A$3:$D$9999,4,FALSE),
IF(AND(K516&lt;&gt;"",K516&gt;0,NOT(ISERROR(K516))),VLOOKUP(K516,'ESO dumped WayshrineInfo'!$K$3:$N$9994,4,FALSE),"")))</f>
        <v>Rockgrove</v>
      </c>
      <c r="T516" s="19" t="str">
        <f>IF(AND(S516&lt;&gt;"",NOT(ISERROR(S516))),S516,IF(Q516&lt;&gt;"",IF(NOT(ISERROR(VLOOKUP(Q516,'ESO Dungeon constants'!$D$3:$H$9999,5,FALSE))),VLOOKUP(Q516,'ESO Dungeon constants'!$D$3:$I$9999,6,FALSE),VLOOKUP(Q516,'ESO zone constants'!$H$3:$K$9987,4,FALSE)),""))</f>
        <v>DLC_BLACKWOOD</v>
      </c>
      <c r="U516" s="3" t="str">
        <f>IF(T516&lt;&gt;"",VLOOKUP(T516,'LibSets constants'!$B$4:$C$1003,2,FALSE),"")</f>
        <v>Blackwood</v>
      </c>
      <c r="V516" s="33" t="s">
        <v>3337</v>
      </c>
      <c r="Y516" s="65"/>
      <c r="Z516" s="3">
        <f>IF(AND(G516&lt;&gt;"LIBSETS_SETTYPE_BATTLEGROUND",G516&lt;&gt;"LIBSETS_SETTYPE_SPECIAL"),
IF(AND(Y516&lt;&gt;"",ISNUMBER(Y516),NOT(ISNA(Y516))),Y516,
   IF(AND(L516&lt;&gt;"",ISNUMBER(L516),L516&gt;0,NOT(ISNA(L516))),VLOOKUP(L516,'ESO dumped WayshrineInfo'!$K$3:$L$9994,2,FALSE),"")
),"")</f>
        <v>1261</v>
      </c>
      <c r="AA516" t="str">
        <f>IF(AND(Z516&lt;&gt;"",ISNUMBER(Z516),NOT(ISNA(Z516))),VLOOKUP(Z516,'ESO zone constants'!$A$3:$D$9999,4,FALSE),"")</f>
        <v>Blackwood</v>
      </c>
      <c r="AC516" s="43" t="str">
        <f>IF(AB516&lt;&gt;"",IF(AB516&lt;&gt;"LIBSETS_DROP_MECHANIC_MONSTER_NAME",VLOOKUP(AB516,'LibSets constants'!$I$4:$L$1003,3,FALSE),""),"")</f>
        <v/>
      </c>
      <c r="AD516" s="43" t="str">
        <f>IF(AB516&lt;&gt;"",IF(AB516&lt;&gt;"LIBSETS_DROP_MECHANIC_MONSTER_NAME",VLOOKUP(AB516,'LibSets constants'!$I$4:$L$1003,4,FALSE),""),"")</f>
        <v/>
      </c>
      <c r="AE516" s="43"/>
      <c r="AF516" s="3">
        <f>IF(AND(G516&lt;&gt;"LIBSETS_SETTYPE_BATTLEGROUND",G516&lt;&gt;"LIBSETS_SETTYPE_SPECIAL"),
IF(AND(AE516&lt;&gt;"",ISNUMBER(AE516),NOT(ISNA(AE516))),AE516,
   IF(AND(M516&lt;&gt;"",ISNUMBER(M516),M516&gt;0,NOT(ISNA(M516))),VLOOKUP(M516,'ESO dumped WayshrineInfo'!$K$3:$L$9994,2,FALSE),"")
),"")</f>
        <v>1261</v>
      </c>
      <c r="AG516" t="str">
        <f>IF(AND(AF516&lt;&gt;"",ISNUMBER(AF516),NOT(ISNA(AF516))),VLOOKUP(AF516,'ESO zone constants'!$A$3:$D$9999,4,FALSE),"")</f>
        <v>Blackwood</v>
      </c>
      <c r="AH516" s="44"/>
      <c r="AI516" s="43"/>
      <c r="AJ516" s="43"/>
      <c r="AK516" s="3" t="str">
        <f>IF(AND(G516&lt;&gt;"LIBSETS_SETTYPE_BATTLEGROUND",G516&lt;&gt;"LIBSETS_SETTYPE_SPECIAL"),IF(AL516&lt;&gt;"",VLOOKUP(AL516,'ESO zone constants'!$D$3:$H$4953,5,FALSE),""),"")</f>
        <v/>
      </c>
      <c r="AM516" s="44"/>
      <c r="AN516" s="43"/>
      <c r="AO516" s="43"/>
      <c r="AP516" s="3" t="str">
        <f>IF(AND(G516&lt;&gt;"LIBSETS_SETTYPE_BATTLEGROUND",G516&lt;&gt;"LIBSETS_SETTYPE_SPECIAL"),IF(AQ516&lt;&gt;"",VLOOKUP(AQ516,'ESO zone constants'!$D$3:$H$4953,5,FALSE),""),"")</f>
        <v/>
      </c>
      <c r="AR516" s="44"/>
      <c r="AS516" s="43"/>
      <c r="AT516" s="43"/>
      <c r="AU516" s="3" t="str">
        <f>IF(AND(G516&lt;&gt;"LIBSETS_SETTYPE_BATTLEGROUND",G516&lt;&gt;"LIBSETS_SETTYPE_SPECIAL"),IF(AV516&lt;&gt;"",VLOOKUP(AV516,'ESO zone constants'!$D$3:$H$4953,5,FALSE),""),"")</f>
        <v/>
      </c>
      <c r="AW516" s="44"/>
      <c r="AX516" s="43"/>
      <c r="AY516" s="43"/>
      <c r="AZ516" s="83" t="s">
        <v>2667</v>
      </c>
      <c r="BA516" s="83"/>
      <c r="BB516" s="83"/>
      <c r="BC516" s="21" t="str">
        <f>IF(A516="???","--","")&amp;IF(F516&lt;&gt;"Not in the game (anymore)",IF(A516&lt;&gt;"",CONCATENATE("[",A516,"] = {wayshrines={")&amp;IF(K516&lt;&gt;"",CONCATENATE(K516,","),"")&amp;IF(L516&lt;&gt;"",CONCATENATE(L516,","),"")&amp;IF(M516&lt;&gt;"",CONCATENATE(M516,","),"")&amp;CONCATENATE("}")&amp;IF(VALUE(N516)&gt;0,CONCATENATE(", traitsNeeded=",N516),"")&amp;CONCATENATE(", dlcId=",IF(T516&lt;&gt;"",T516,"DLC_BASE_GAME")),""),"")</f>
        <v>[590] = {wayshrines={468,468,468,}, dlcId=DLC_BLACKWOOD</v>
      </c>
      <c r="BD516" s="21" t="str">
        <f>IF(F516&lt;&gt;"Not in the game (anymore)",IF(A516&lt;&gt;"",IF(Q516&lt;&gt;"",CONCATENATE(", zoneIds={",Q516),"")&amp;IF(Z516&lt;&gt;"",CONCATENATE(",",Z516),"")&amp;IF(AF516&lt;&gt;"",CONCATENATE(",",AF516),"")&amp;IF(AK516&lt;&gt;"",CONCATENATE(",",AK516),"")&amp;IF(AP516&lt;&gt;"",CONCATENATE(",",AP516),"")&amp;IF(AU516&lt;&gt;"",CONCATENATE(",",AU516),"")&amp;IF(Q516&lt;&gt;"",CONCATENATE("}",""),"")&amp;IF(OR(I516="true",I516="false",I516&lt;&gt;""), CONCATENATE(", veteran=", I516), ""),""),"")</f>
        <v>, zoneIds={1263,1261,1261}, veteran=true</v>
      </c>
      <c r="BE516" s="21" t="str">
        <f>IF(A516&lt;&gt;"",IF(F516&lt;&gt;"Not in the game (anymore)",IF(A516&lt;&gt;"",", setType="&amp;G516,"")&amp;IF(J516="true",", multiTrialSet=true",""),"")
&amp; IF(AND(H516&lt;&gt;"",ISNUMBER(H516)),", undauntedChestId=" &amp; H516,""),"")</f>
        <v>, setType=LIBSETS_SETTYPE_TRIAL</v>
      </c>
      <c r="BF516" s="21" t="str">
        <f>IF(A516&lt;&gt;"",IF(F516&lt;&gt;"Not in the game (anymore)",IF(AZ516&lt;&gt;"",", isProcSetAllowedInPvP="&amp; AZ516,"")
&amp; IF(F516&lt;&gt;"Not in the game (anymore)",
  IF(V516&lt;&gt;"",", dropMechanic={"&amp;V516&amp;IF(AB516&lt;&gt;"",","&amp;AB516,"")&amp;IF(AH516&lt;&gt;"",","&amp;AH516,"")&amp;IF(AM516&lt;&gt;"",","&amp;AM516,"")&amp;IF(AR516&lt;&gt;"",","&amp;AR516,"")&amp;IF(AW516&lt;&gt;"",","&amp;AW516,"")&amp;"}"
     &amp;IF(OR(W516&lt;&gt;"",AC516&lt;&gt;"",AI516&lt;&gt;"",AN516&lt;&gt;"",AS516&lt;&gt;"",AX516&lt;&gt;"",X516&lt;&gt;"",AD516&lt;&gt;"",AJ516&lt;&gt;"",AO516&lt;&gt;"",AT516&lt;&gt;"",AY516&lt;&gt;""),", dropMechanicDropLocationNames={"
        &amp; IF(OR(W516&lt;&gt;"",AC516&lt;&gt;"",AI516&lt;&gt;"",AN516&lt;&gt;"",AS516&lt;&gt;"",AX516&lt;&gt;""),"['en']={"&amp;IF(W516&lt;&gt;"","'"&amp;W516&amp;"',","'',")&amp;IF(AC516&lt;&gt;"","'"&amp;AC516&amp;"',","'',")&amp;IF(AI516&lt;&gt;"","'"&amp;AI516&amp;"',","'',")&amp;IF(AN516&lt;&gt;"","'"&amp;AN516&amp;"',","'',")&amp;IF(AS516&lt;&gt;"","'"&amp;AS516&amp;"',","'',")&amp;IF(AX516&lt;&gt;"","'"&amp;AX516&amp;"',","'',")&amp;"},","")
        &amp; IF(OR(X516&lt;&gt;"",AD516&lt;&gt;"",AJ516&lt;&gt;"",AO516&lt;&gt;"",AT516&lt;&gt;"",AY516&lt;&gt;""),"['de']={"&amp;IF(X516&lt;&gt;"","'"&amp;X516&amp;"',","'',")&amp;IF(AD516&lt;&gt;"","'"&amp;AD516&amp;"',","'',")&amp;IF(AJ516&lt;&gt;"","'"&amp;AJ516&amp;"',","'',")&amp;IF(AO516&lt;&gt;"","'"&amp;AO516&amp;"',","'',")&amp;IF(AT516&lt;&gt;"","'"&amp;AT516&amp;"',","'',")&amp;IF(AY516&lt;&gt;"","'"&amp;AY516&amp;"',","'',")&amp;"},","")
     &amp; "}",""),"")),""),"")</f>
        <v>, dropMechanic={LIBSETS_DROP_MECHANIC_TRIAL_BOSS}</v>
      </c>
      <c r="BG516" s="21" t="str">
        <f>IF(A516&lt;&gt;"",IF(F516&lt;&gt;"Not in the game (anymore)",
IF(OR(BA516&lt;&gt;"",BB516&lt;&gt;""),", addTooltip={" &amp; IF(BA516&lt;&gt;"","['en']='"&amp; BA516 &amp; "',","")  &amp; IF(AND(BA516&lt;&gt;"",BA516&lt;&gt;BB516), IF(BB516&lt;&gt;"","['de']='"&amp; BB516 &amp; "',",""),"") &amp; "},","")
&amp; "},"
&amp; IF(C516&lt;&gt;"",CONCATENATE(" --",C516," / ",B516,"   [",IF(R516&lt;&gt;"",R516,""),IF(AA516&lt;&gt;"",", "&amp;AA516,""),IF(AG516&lt;&gt;"",", "&amp;AG516,""),IF(AL516&lt;&gt;"",", "&amp;AL516,""),IF(AQ516&lt;&gt;"",", "&amp;AQ516,""),IF(AV516&lt;&gt;"",", "&amp;AV516,""),"]")),""),"")</f>
        <v>}, --Perfected Sul-Xan\'s Torment / Perfected Sul-Xan\'s Torment   [Rockgrove, Blackwood, Blackwood]</v>
      </c>
    </row>
    <row r="517" spans="1:59" x14ac:dyDescent="0.25">
      <c r="A517" s="5">
        <v>591</v>
      </c>
      <c r="B517" t="s">
        <v>2479</v>
      </c>
      <c r="C517" t="s">
        <v>2502</v>
      </c>
      <c r="D517" s="3">
        <f>A517</f>
        <v>591</v>
      </c>
      <c r="G517" s="3" t="s">
        <v>1481</v>
      </c>
      <c r="I517" t="s">
        <v>92</v>
      </c>
      <c r="J517" t="s">
        <v>91</v>
      </c>
      <c r="K517" s="37">
        <v>468</v>
      </c>
      <c r="L517" s="37">
        <v>468</v>
      </c>
      <c r="M517" s="37">
        <v>468</v>
      </c>
      <c r="O517" s="65" t="s">
        <v>2455</v>
      </c>
      <c r="Q517" s="3">
        <f>IF(AND(G517&lt;&gt;"LIBSETS_SETTYPE_BATTLEGROUND",G517&lt;&gt;"LIBSETS_SETTYPE_SPECIAL"), IF(R517&lt;&gt;"",VLOOKUP(R517,'ESO zone constants'!$D$3:$H$10001,5,FALSE),""),"")</f>
        <v>1263</v>
      </c>
      <c r="R517" t="str">
        <f>IF(AND(O517&lt;&gt;"",NOT(ISERROR(O517))),O517,
IF(AND(P517&lt;&gt;"",ISNUMBER(P517),P517&gt;0,NOT(ISNA(P517))),VLOOKUP(P517,'ESO zone constants'!$A$3:$D$9999,4,FALSE),
IF(AND(K517&lt;&gt;"",K517&gt;0,NOT(ISERROR(K517))),VLOOKUP(K517,'ESO dumped WayshrineInfo'!$K$3:$N$9994,4,FALSE),"")))</f>
        <v>Rockgrove</v>
      </c>
      <c r="T517" s="19" t="str">
        <f>IF(AND(S517&lt;&gt;"",NOT(ISERROR(S517))),S517,IF(Q517&lt;&gt;"",IF(NOT(ISERROR(VLOOKUP(Q517,'ESO Dungeon constants'!$D$3:$H$9999,5,FALSE))),VLOOKUP(Q517,'ESO Dungeon constants'!$D$3:$I$9999,6,FALSE),VLOOKUP(Q517,'ESO zone constants'!$H$3:$K$9987,4,FALSE)),""))</f>
        <v>DLC_BLACKWOOD</v>
      </c>
      <c r="U517" s="3" t="str">
        <f>IF(T517&lt;&gt;"",VLOOKUP(T517,'LibSets constants'!$B$4:$C$1003,2,FALSE),"")</f>
        <v>Blackwood</v>
      </c>
      <c r="V517" s="33" t="s">
        <v>3337</v>
      </c>
      <c r="Y517" s="65"/>
      <c r="Z517" s="3">
        <f>IF(AND(G517&lt;&gt;"LIBSETS_SETTYPE_BATTLEGROUND",G517&lt;&gt;"LIBSETS_SETTYPE_SPECIAL"),
IF(AND(Y517&lt;&gt;"",ISNUMBER(Y517),NOT(ISNA(Y517))),Y517,
   IF(AND(L517&lt;&gt;"",ISNUMBER(L517),L517&gt;0,NOT(ISNA(L517))),VLOOKUP(L517,'ESO dumped WayshrineInfo'!$K$3:$L$9994,2,FALSE),"")
),"")</f>
        <v>1261</v>
      </c>
      <c r="AA517" t="str">
        <f>IF(AND(Z517&lt;&gt;"",ISNUMBER(Z517),NOT(ISNA(Z517))),VLOOKUP(Z517,'ESO zone constants'!$A$3:$D$9999,4,FALSE),"")</f>
        <v>Blackwood</v>
      </c>
      <c r="AC517" s="43" t="str">
        <f>IF(AB517&lt;&gt;"",IF(AB517&lt;&gt;"LIBSETS_DROP_MECHANIC_MONSTER_NAME",VLOOKUP(AB517,'LibSets constants'!$I$4:$L$1003,3,FALSE),""),"")</f>
        <v/>
      </c>
      <c r="AD517" s="43" t="str">
        <f>IF(AB517&lt;&gt;"",IF(AB517&lt;&gt;"LIBSETS_DROP_MECHANIC_MONSTER_NAME",VLOOKUP(AB517,'LibSets constants'!$I$4:$L$1003,4,FALSE),""),"")</f>
        <v/>
      </c>
      <c r="AE517" s="43"/>
      <c r="AF517" s="3">
        <f>IF(AND(G517&lt;&gt;"LIBSETS_SETTYPE_BATTLEGROUND",G517&lt;&gt;"LIBSETS_SETTYPE_SPECIAL"),
IF(AND(AE517&lt;&gt;"",ISNUMBER(AE517),NOT(ISNA(AE517))),AE517,
   IF(AND(M517&lt;&gt;"",ISNUMBER(M517),M517&gt;0,NOT(ISNA(M517))),VLOOKUP(M517,'ESO dumped WayshrineInfo'!$K$3:$L$9994,2,FALSE),"")
),"")</f>
        <v>1261</v>
      </c>
      <c r="AG517" t="str">
        <f>IF(AND(AF517&lt;&gt;"",ISNUMBER(AF517),NOT(ISNA(AF517))),VLOOKUP(AF517,'ESO zone constants'!$A$3:$D$9999,4,FALSE),"")</f>
        <v>Blackwood</v>
      </c>
      <c r="AH517" s="44"/>
      <c r="AI517" s="43"/>
      <c r="AJ517" s="43"/>
      <c r="AK517" s="3" t="str">
        <f>IF(AND(G517&lt;&gt;"LIBSETS_SETTYPE_BATTLEGROUND",G517&lt;&gt;"LIBSETS_SETTYPE_SPECIAL"),IF(AL517&lt;&gt;"",VLOOKUP(AL517,'ESO zone constants'!$D$3:$H$4953,5,FALSE),""),"")</f>
        <v/>
      </c>
      <c r="AM517" s="44"/>
      <c r="AN517" s="43"/>
      <c r="AO517" s="43"/>
      <c r="AP517" s="3" t="str">
        <f>IF(AND(G517&lt;&gt;"LIBSETS_SETTYPE_BATTLEGROUND",G517&lt;&gt;"LIBSETS_SETTYPE_SPECIAL"),IF(AQ517&lt;&gt;"",VLOOKUP(AQ517,'ESO zone constants'!$D$3:$H$4953,5,FALSE),""),"")</f>
        <v/>
      </c>
      <c r="AR517" s="44"/>
      <c r="AS517" s="43"/>
      <c r="AT517" s="43"/>
      <c r="AU517" s="3" t="str">
        <f>IF(AND(G517&lt;&gt;"LIBSETS_SETTYPE_BATTLEGROUND",G517&lt;&gt;"LIBSETS_SETTYPE_SPECIAL"),IF(AV517&lt;&gt;"",VLOOKUP(AV517,'ESO zone constants'!$D$3:$H$4953,5,FALSE),""),"")</f>
        <v/>
      </c>
      <c r="AW517" s="44"/>
      <c r="AX517" s="43"/>
      <c r="AY517" s="43"/>
      <c r="AZ517" s="83" t="s">
        <v>2667</v>
      </c>
      <c r="BA517" s="83"/>
      <c r="BB517" s="83"/>
      <c r="BC517" s="21" t="str">
        <f>IF(A517="???","--","")&amp;IF(F517&lt;&gt;"Not in the game (anymore)",IF(A517&lt;&gt;"",CONCATENATE("[",A517,"] = {wayshrines={")&amp;IF(K517&lt;&gt;"",CONCATENATE(K517,","),"")&amp;IF(L517&lt;&gt;"",CONCATENATE(L517,","),"")&amp;IF(M517&lt;&gt;"",CONCATENATE(M517,","),"")&amp;CONCATENATE("}")&amp;IF(VALUE(N517)&gt;0,CONCATENATE(", traitsNeeded=",N517),"")&amp;CONCATENATE(", dlcId=",IF(T517&lt;&gt;"",T517,"DLC_BASE_GAME")),""),"")</f>
        <v>[591] = {wayshrines={468,468,468,}, dlcId=DLC_BLACKWOOD</v>
      </c>
      <c r="BD517" s="21" t="str">
        <f>IF(F517&lt;&gt;"Not in the game (anymore)",IF(A517&lt;&gt;"",IF(Q517&lt;&gt;"",CONCATENATE(", zoneIds={",Q517),"")&amp;IF(Z517&lt;&gt;"",CONCATENATE(",",Z517),"")&amp;IF(AF517&lt;&gt;"",CONCATENATE(",",AF517),"")&amp;IF(AK517&lt;&gt;"",CONCATENATE(",",AK517),"")&amp;IF(AP517&lt;&gt;"",CONCATENATE(",",AP517),"")&amp;IF(AU517&lt;&gt;"",CONCATENATE(",",AU517),"")&amp;IF(Q517&lt;&gt;"",CONCATENATE("}",""),"")&amp;IF(OR(I517="true",I517="false",I517&lt;&gt;""), CONCATENATE(", veteran=", I517), ""),""),"")</f>
        <v>, zoneIds={1263,1261,1261}, veteran=true</v>
      </c>
      <c r="BE517" s="21" t="str">
        <f>IF(A517&lt;&gt;"",IF(F517&lt;&gt;"Not in the game (anymore)",IF(A517&lt;&gt;"",", setType="&amp;G517,"")&amp;IF(J517="true",", multiTrialSet=true",""),"")
&amp; IF(AND(H517&lt;&gt;"",ISNUMBER(H517)),", undauntedChestId=" &amp; H517,""),"")</f>
        <v>, setType=LIBSETS_SETTYPE_TRIAL</v>
      </c>
      <c r="BF517" s="21" t="str">
        <f>IF(A517&lt;&gt;"",IF(F517&lt;&gt;"Not in the game (anymore)",IF(AZ517&lt;&gt;"",", isProcSetAllowedInPvP="&amp; AZ517,"")
&amp; IF(F517&lt;&gt;"Not in the game (anymore)",
  IF(V517&lt;&gt;"",", dropMechanic={"&amp;V517&amp;IF(AB517&lt;&gt;"",","&amp;AB517,"")&amp;IF(AH517&lt;&gt;"",","&amp;AH517,"")&amp;IF(AM517&lt;&gt;"",","&amp;AM517,"")&amp;IF(AR517&lt;&gt;"",","&amp;AR517,"")&amp;IF(AW517&lt;&gt;"",","&amp;AW517,"")&amp;"}"
     &amp;IF(OR(W517&lt;&gt;"",AC517&lt;&gt;"",AI517&lt;&gt;"",AN517&lt;&gt;"",AS517&lt;&gt;"",AX517&lt;&gt;"",X517&lt;&gt;"",AD517&lt;&gt;"",AJ517&lt;&gt;"",AO517&lt;&gt;"",AT517&lt;&gt;"",AY517&lt;&gt;""),", dropMechanicDropLocationNames={"
        &amp; IF(OR(W517&lt;&gt;"",AC517&lt;&gt;"",AI517&lt;&gt;"",AN517&lt;&gt;"",AS517&lt;&gt;"",AX517&lt;&gt;""),"['en']={"&amp;IF(W517&lt;&gt;"","'"&amp;W517&amp;"',","'',")&amp;IF(AC517&lt;&gt;"","'"&amp;AC517&amp;"',","'',")&amp;IF(AI517&lt;&gt;"","'"&amp;AI517&amp;"',","'',")&amp;IF(AN517&lt;&gt;"","'"&amp;AN517&amp;"',","'',")&amp;IF(AS517&lt;&gt;"","'"&amp;AS517&amp;"',","'',")&amp;IF(AX517&lt;&gt;"","'"&amp;AX517&amp;"',","'',")&amp;"},","")
        &amp; IF(OR(X517&lt;&gt;"",AD517&lt;&gt;"",AJ517&lt;&gt;"",AO517&lt;&gt;"",AT517&lt;&gt;"",AY517&lt;&gt;""),"['de']={"&amp;IF(X517&lt;&gt;"","'"&amp;X517&amp;"',","'',")&amp;IF(AD517&lt;&gt;"","'"&amp;AD517&amp;"',","'',")&amp;IF(AJ517&lt;&gt;"","'"&amp;AJ517&amp;"',","'',")&amp;IF(AO517&lt;&gt;"","'"&amp;AO517&amp;"',","'',")&amp;IF(AT517&lt;&gt;"","'"&amp;AT517&amp;"',","'',")&amp;IF(AY517&lt;&gt;"","'"&amp;AY517&amp;"',","'',")&amp;"},","")
     &amp; "}",""),"")),""),"")</f>
        <v>, dropMechanic={LIBSETS_DROP_MECHANIC_TRIAL_BOSS}</v>
      </c>
      <c r="BG517" s="21" t="str">
        <f>IF(A517&lt;&gt;"",IF(F517&lt;&gt;"Not in the game (anymore)",
IF(OR(BA517&lt;&gt;"",BB517&lt;&gt;""),", addTooltip={" &amp; IF(BA517&lt;&gt;"","['en']='"&amp; BA517 &amp; "',","")  &amp; IF(AND(BA517&lt;&gt;"",BA517&lt;&gt;BB517), IF(BB517&lt;&gt;"","['de']='"&amp; BB517 &amp; "',",""),"") &amp; "},","")
&amp; "},"
&amp; IF(C517&lt;&gt;"",CONCATENATE(" --",C517," / ",B517,"   [",IF(R517&lt;&gt;"",R517,""),IF(AA517&lt;&gt;"",", "&amp;AA517,""),IF(AG517&lt;&gt;"",", "&amp;AG517,""),IF(AL517&lt;&gt;"",", "&amp;AL517,""),IF(AQ517&lt;&gt;"",", "&amp;AQ517,""),IF(AV517&lt;&gt;"",", "&amp;AV517,""),"]")),""),"")</f>
        <v>}, --Perfected Bahsei\'s Mania / Bahseis perfektionierte Manie   [Rockgrove, Blackwood, Blackwood]</v>
      </c>
    </row>
    <row r="518" spans="1:59" x14ac:dyDescent="0.25">
      <c r="A518" s="5">
        <v>592</v>
      </c>
      <c r="B518" t="s">
        <v>2490</v>
      </c>
      <c r="C518" t="s">
        <v>2503</v>
      </c>
      <c r="D518" s="3">
        <f>A518</f>
        <v>592</v>
      </c>
      <c r="G518" s="3" t="s">
        <v>1481</v>
      </c>
      <c r="I518" t="s">
        <v>92</v>
      </c>
      <c r="J518" t="s">
        <v>91</v>
      </c>
      <c r="K518" s="37">
        <v>468</v>
      </c>
      <c r="L518" s="37">
        <v>468</v>
      </c>
      <c r="M518" s="37">
        <v>468</v>
      </c>
      <c r="O518" s="65" t="s">
        <v>2455</v>
      </c>
      <c r="Q518" s="3">
        <f>IF(AND(G518&lt;&gt;"LIBSETS_SETTYPE_BATTLEGROUND",G518&lt;&gt;"LIBSETS_SETTYPE_SPECIAL"), IF(R518&lt;&gt;"",VLOOKUP(R518,'ESO zone constants'!$D$3:$H$10001,5,FALSE),""),"")</f>
        <v>1263</v>
      </c>
      <c r="R518" t="str">
        <f>IF(AND(O518&lt;&gt;"",NOT(ISERROR(O518))),O518,
IF(AND(P518&lt;&gt;"",ISNUMBER(P518),P518&gt;0,NOT(ISNA(P518))),VLOOKUP(P518,'ESO zone constants'!$A$3:$D$9999,4,FALSE),
IF(AND(K518&lt;&gt;"",K518&gt;0,NOT(ISERROR(K518))),VLOOKUP(K518,'ESO dumped WayshrineInfo'!$K$3:$N$9994,4,FALSE),"")))</f>
        <v>Rockgrove</v>
      </c>
      <c r="T518" s="19" t="str">
        <f>IF(AND(S518&lt;&gt;"",NOT(ISERROR(S518))),S518,IF(Q518&lt;&gt;"",IF(NOT(ISERROR(VLOOKUP(Q518,'ESO Dungeon constants'!$D$3:$H$9999,5,FALSE))),VLOOKUP(Q518,'ESO Dungeon constants'!$D$3:$I$9999,6,FALSE),VLOOKUP(Q518,'ESO zone constants'!$H$3:$K$9987,4,FALSE)),""))</f>
        <v>DLC_BLACKWOOD</v>
      </c>
      <c r="U518" s="3" t="str">
        <f>IF(T518&lt;&gt;"",VLOOKUP(T518,'LibSets constants'!$B$4:$C$1003,2,FALSE),"")</f>
        <v>Blackwood</v>
      </c>
      <c r="V518" s="33" t="s">
        <v>3337</v>
      </c>
      <c r="Y518" s="65"/>
      <c r="Z518" s="3">
        <f>IF(AND(G518&lt;&gt;"LIBSETS_SETTYPE_BATTLEGROUND",G518&lt;&gt;"LIBSETS_SETTYPE_SPECIAL"),
IF(AND(Y518&lt;&gt;"",ISNUMBER(Y518),NOT(ISNA(Y518))),Y518,
   IF(AND(L518&lt;&gt;"",ISNUMBER(L518),L518&gt;0,NOT(ISNA(L518))),VLOOKUP(L518,'ESO dumped WayshrineInfo'!$K$3:$L$9994,2,FALSE),"")
),"")</f>
        <v>1261</v>
      </c>
      <c r="AA518" t="str">
        <f>IF(AND(Z518&lt;&gt;"",ISNUMBER(Z518),NOT(ISNA(Z518))),VLOOKUP(Z518,'ESO zone constants'!$A$3:$D$9999,4,FALSE),"")</f>
        <v>Blackwood</v>
      </c>
      <c r="AC518" s="43" t="str">
        <f>IF(AB518&lt;&gt;"",IF(AB518&lt;&gt;"LIBSETS_DROP_MECHANIC_MONSTER_NAME",VLOOKUP(AB518,'LibSets constants'!$I$4:$L$1003,3,FALSE),""),"")</f>
        <v/>
      </c>
      <c r="AD518" s="43" t="str">
        <f>IF(AB518&lt;&gt;"",IF(AB518&lt;&gt;"LIBSETS_DROP_MECHANIC_MONSTER_NAME",VLOOKUP(AB518,'LibSets constants'!$I$4:$L$1003,4,FALSE),""),"")</f>
        <v/>
      </c>
      <c r="AE518" s="43"/>
      <c r="AF518" s="3">
        <f>IF(AND(G518&lt;&gt;"LIBSETS_SETTYPE_BATTLEGROUND",G518&lt;&gt;"LIBSETS_SETTYPE_SPECIAL"),
IF(AND(AE518&lt;&gt;"",ISNUMBER(AE518),NOT(ISNA(AE518))),AE518,
   IF(AND(M518&lt;&gt;"",ISNUMBER(M518),M518&gt;0,NOT(ISNA(M518))),VLOOKUP(M518,'ESO dumped WayshrineInfo'!$K$3:$L$9994,2,FALSE),"")
),"")</f>
        <v>1261</v>
      </c>
      <c r="AG518" t="str">
        <f>IF(AND(AF518&lt;&gt;"",ISNUMBER(AF518),NOT(ISNA(AF518))),VLOOKUP(AF518,'ESO zone constants'!$A$3:$D$9999,4,FALSE),"")</f>
        <v>Blackwood</v>
      </c>
      <c r="AH518" s="44"/>
      <c r="AI518" s="43"/>
      <c r="AJ518" s="43"/>
      <c r="AK518" s="3" t="str">
        <f>IF(AND(G518&lt;&gt;"LIBSETS_SETTYPE_BATTLEGROUND",G518&lt;&gt;"LIBSETS_SETTYPE_SPECIAL"),IF(AL518&lt;&gt;"",VLOOKUP(AL518,'ESO zone constants'!$D$3:$H$4953,5,FALSE),""),"")</f>
        <v/>
      </c>
      <c r="AM518" s="44"/>
      <c r="AN518" s="43"/>
      <c r="AO518" s="43"/>
      <c r="AP518" s="3" t="str">
        <f>IF(AND(G518&lt;&gt;"LIBSETS_SETTYPE_BATTLEGROUND",G518&lt;&gt;"LIBSETS_SETTYPE_SPECIAL"),IF(AQ518&lt;&gt;"",VLOOKUP(AQ518,'ESO zone constants'!$D$3:$H$4953,5,FALSE),""),"")</f>
        <v/>
      </c>
      <c r="AR518" s="44"/>
      <c r="AS518" s="43"/>
      <c r="AT518" s="43"/>
      <c r="AU518" s="3" t="str">
        <f>IF(AND(G518&lt;&gt;"LIBSETS_SETTYPE_BATTLEGROUND",G518&lt;&gt;"LIBSETS_SETTYPE_SPECIAL"),IF(AV518&lt;&gt;"",VLOOKUP(AV518,'ESO zone constants'!$D$3:$H$4953,5,FALSE),""),"")</f>
        <v/>
      </c>
      <c r="AW518" s="44"/>
      <c r="AX518" s="43"/>
      <c r="AY518" s="43"/>
      <c r="AZ518" s="83" t="s">
        <v>2667</v>
      </c>
      <c r="BA518" s="83"/>
      <c r="BB518" s="83"/>
      <c r="BC518" s="21" t="str">
        <f>IF(A518="???","--","")&amp;IF(F518&lt;&gt;"Not in the game (anymore)",IF(A518&lt;&gt;"",CONCATENATE("[",A518,"] = {wayshrines={")&amp;IF(K518&lt;&gt;"",CONCATENATE(K518,","),"")&amp;IF(L518&lt;&gt;"",CONCATENATE(L518,","),"")&amp;IF(M518&lt;&gt;"",CONCATENATE(M518,","),"")&amp;CONCATENATE("}")&amp;IF(VALUE(N518)&gt;0,CONCATENATE(", traitsNeeded=",N518),"")&amp;CONCATENATE(", dlcId=",IF(T518&lt;&gt;"",T518,"DLC_BASE_GAME")),""),"")</f>
        <v>[592] = {wayshrines={468,468,468,}, dlcId=DLC_BLACKWOOD</v>
      </c>
      <c r="BD518" s="21" t="str">
        <f>IF(F518&lt;&gt;"Not in the game (anymore)",IF(A518&lt;&gt;"",IF(Q518&lt;&gt;"",CONCATENATE(", zoneIds={",Q518),"")&amp;IF(Z518&lt;&gt;"",CONCATENATE(",",Z518),"")&amp;IF(AF518&lt;&gt;"",CONCATENATE(",",AF518),"")&amp;IF(AK518&lt;&gt;"",CONCATENATE(",",AK518),"")&amp;IF(AP518&lt;&gt;"",CONCATENATE(",",AP518),"")&amp;IF(AU518&lt;&gt;"",CONCATENATE(",",AU518),"")&amp;IF(Q518&lt;&gt;"",CONCATENATE("}",""),"")&amp;IF(OR(I518="true",I518="false",I518&lt;&gt;""), CONCATENATE(", veteran=", I518), ""),""),"")</f>
        <v>, zoneIds={1263,1261,1261}, veteran=true</v>
      </c>
      <c r="BE518" s="21" t="str">
        <f>IF(A518&lt;&gt;"",IF(F518&lt;&gt;"Not in the game (anymore)",IF(A518&lt;&gt;"",", setType="&amp;G518,"")&amp;IF(J518="true",", multiTrialSet=true",""),"")
&amp; IF(AND(H518&lt;&gt;"",ISNUMBER(H518)),", undauntedChestId=" &amp; H518,""),"")</f>
        <v>, setType=LIBSETS_SETTYPE_TRIAL</v>
      </c>
      <c r="BF518" s="21" t="str">
        <f>IF(A518&lt;&gt;"",IF(F518&lt;&gt;"Not in the game (anymore)",IF(AZ518&lt;&gt;"",", isProcSetAllowedInPvP="&amp; AZ518,"")
&amp; IF(F518&lt;&gt;"Not in the game (anymore)",
  IF(V518&lt;&gt;"",", dropMechanic={"&amp;V518&amp;IF(AB518&lt;&gt;"",","&amp;AB518,"")&amp;IF(AH518&lt;&gt;"",","&amp;AH518,"")&amp;IF(AM518&lt;&gt;"",","&amp;AM518,"")&amp;IF(AR518&lt;&gt;"",","&amp;AR518,"")&amp;IF(AW518&lt;&gt;"",","&amp;AW518,"")&amp;"}"
     &amp;IF(OR(W518&lt;&gt;"",AC518&lt;&gt;"",AI518&lt;&gt;"",AN518&lt;&gt;"",AS518&lt;&gt;"",AX518&lt;&gt;"",X518&lt;&gt;"",AD518&lt;&gt;"",AJ518&lt;&gt;"",AO518&lt;&gt;"",AT518&lt;&gt;"",AY518&lt;&gt;""),", dropMechanicDropLocationNames={"
        &amp; IF(OR(W518&lt;&gt;"",AC518&lt;&gt;"",AI518&lt;&gt;"",AN518&lt;&gt;"",AS518&lt;&gt;"",AX518&lt;&gt;""),"['en']={"&amp;IF(W518&lt;&gt;"","'"&amp;W518&amp;"',","'',")&amp;IF(AC518&lt;&gt;"","'"&amp;AC518&amp;"',","'',")&amp;IF(AI518&lt;&gt;"","'"&amp;AI518&amp;"',","'',")&amp;IF(AN518&lt;&gt;"","'"&amp;AN518&amp;"',","'',")&amp;IF(AS518&lt;&gt;"","'"&amp;AS518&amp;"',","'',")&amp;IF(AX518&lt;&gt;"","'"&amp;AX518&amp;"',","'',")&amp;"},","")
        &amp; IF(OR(X518&lt;&gt;"",AD518&lt;&gt;"",AJ518&lt;&gt;"",AO518&lt;&gt;"",AT518&lt;&gt;"",AY518&lt;&gt;""),"['de']={"&amp;IF(X518&lt;&gt;"","'"&amp;X518&amp;"',","'',")&amp;IF(AD518&lt;&gt;"","'"&amp;AD518&amp;"',","'',")&amp;IF(AJ518&lt;&gt;"","'"&amp;AJ518&amp;"',","'',")&amp;IF(AO518&lt;&gt;"","'"&amp;AO518&amp;"',","'',")&amp;IF(AT518&lt;&gt;"","'"&amp;AT518&amp;"',","'',")&amp;IF(AY518&lt;&gt;"","'"&amp;AY518&amp;"',","'',")&amp;"},","")
     &amp; "}",""),"")),""),"")</f>
        <v>, dropMechanic={LIBSETS_DROP_MECHANIC_TRIAL_BOSS}</v>
      </c>
      <c r="BG518" s="21" t="str">
        <f>IF(A518&lt;&gt;"",IF(F518&lt;&gt;"Not in the game (anymore)",
IF(OR(BA518&lt;&gt;"",BB518&lt;&gt;""),", addTooltip={" &amp; IF(BA518&lt;&gt;"","['en']='"&amp; BA518 &amp; "',","")  &amp; IF(AND(BA518&lt;&gt;"",BA518&lt;&gt;BB518), IF(BB518&lt;&gt;"","['de']='"&amp; BB518 &amp; "',",""),"") &amp; "},","")
&amp; "},"
&amp; IF(C518&lt;&gt;"",CONCATENATE(" --",C518," / ",B518,"   [",IF(R518&lt;&gt;"",R518,""),IF(AA518&lt;&gt;"",", "&amp;AA518,""),IF(AG518&lt;&gt;"",", "&amp;AG518,""),IF(AL518&lt;&gt;"",", "&amp;AL518,""),IF(AQ518&lt;&gt;"",", "&amp;AQ518,""),IF(AV518&lt;&gt;"",", "&amp;AV518,""),"]")),""),"")</f>
        <v>}, --Perfected Stone-Talker\'s Oath / Perfektionierter Eid des Steinsprechers   [Rockgrove, Blackwood, Blackwood]</v>
      </c>
    </row>
    <row r="519" spans="1:59" x14ac:dyDescent="0.25">
      <c r="A519" s="5">
        <v>593</v>
      </c>
      <c r="B519" t="s">
        <v>2491</v>
      </c>
      <c r="C519" t="s">
        <v>2491</v>
      </c>
      <c r="D519" s="3">
        <f>A519</f>
        <v>593</v>
      </c>
      <c r="G519" s="3" t="s">
        <v>1687</v>
      </c>
      <c r="I519" t="s">
        <v>91</v>
      </c>
      <c r="J519" t="s">
        <v>91</v>
      </c>
      <c r="K519" s="37">
        <v>461</v>
      </c>
      <c r="L519" s="37">
        <v>255</v>
      </c>
      <c r="M519" s="37">
        <v>30</v>
      </c>
      <c r="Q519" s="3">
        <f>IF(AND(G519&lt;&gt;"LIBSETS_SETTYPE_BATTLEGROUND",G519&lt;&gt;"LIBSETS_SETTYPE_SPECIAL"), IF(R519&lt;&gt;"",VLOOKUP(R519,'ESO zone constants'!$D$3:$H$10001,5,FALSE),""),"")</f>
        <v>1261</v>
      </c>
      <c r="R519" t="str">
        <f>IF(AND(O519&lt;&gt;"",NOT(ISERROR(O519))),O519,
IF(AND(P519&lt;&gt;"",ISNUMBER(P519),P519&gt;0,NOT(ISNA(P519))),VLOOKUP(P519,'ESO zone constants'!$A$3:$D$9999,4,FALSE),
IF(AND(K519&lt;&gt;"",K519&gt;0,NOT(ISERROR(K519))),VLOOKUP(K519,'ESO dumped WayshrineInfo'!$K$3:$N$9994,4,FALSE),"")))</f>
        <v>Blackwood</v>
      </c>
      <c r="S519" s="65" t="s">
        <v>2397</v>
      </c>
      <c r="T519" s="19" t="str">
        <f>IF(AND(S519&lt;&gt;"",NOT(ISERROR(S519))),S519,IF(Q519&lt;&gt;"",IF(NOT(ISERROR(VLOOKUP(Q519,'ESO Dungeon constants'!$D$3:$H$9999,5,FALSE))),VLOOKUP(Q519,'ESO Dungeon constants'!$D$3:$I$9999,6,FALSE),VLOOKUP(Q519,'ESO zone constants'!$H$3:$K$9987,4,FALSE)),""))</f>
        <v>DLC_BLACKWOOD</v>
      </c>
      <c r="U519" s="3" t="str">
        <f>IF(T519&lt;&gt;"",VLOOKUP(T519,'LibSets constants'!$B$4:$C$1003,2,FALSE),"")</f>
        <v>Blackwood</v>
      </c>
      <c r="V519" s="33" t="s">
        <v>1562</v>
      </c>
      <c r="Y519" s="65"/>
      <c r="Z519" s="3">
        <f>IF(AND(G519&lt;&gt;"LIBSETS_SETTYPE_BATTLEGROUND",G519&lt;&gt;"LIBSETS_SETTYPE_SPECIAL"),
IF(AND(Y519&lt;&gt;"",ISNUMBER(Y519),NOT(ISNA(Y519))),Y519,
   IF(AND(L519&lt;&gt;"",ISNUMBER(L519),L519&gt;0,NOT(ISNA(L519))),VLOOKUP(L519,'ESO dumped WayshrineInfo'!$K$3:$L$9994,2,FALSE),"")
),"")</f>
        <v>816</v>
      </c>
      <c r="AA519" t="str">
        <f>IF(AND(Z519&lt;&gt;"",ISNUMBER(Z519),NOT(ISNA(Z519))),VLOOKUP(Z519,'ESO zone constants'!$A$3:$D$9999,4,FALSE),"")</f>
        <v>Hew's Bane</v>
      </c>
      <c r="AB519" s="33" t="s">
        <v>3261</v>
      </c>
      <c r="AC519" s="43" t="s">
        <v>3263</v>
      </c>
      <c r="AD519" s="43" t="s">
        <v>3264</v>
      </c>
      <c r="AE519" s="43"/>
      <c r="AF519" s="3">
        <f>IF(AND(G519&lt;&gt;"LIBSETS_SETTYPE_BATTLEGROUND",G519&lt;&gt;"LIBSETS_SETTYPE_SPECIAL"),
IF(AND(AE519&lt;&gt;"",ISNUMBER(AE519),NOT(ISNA(AE519))),AE519,
   IF(AND(M519&lt;&gt;"",ISNUMBER(M519),M519&gt;0,NOT(ISNA(M519))),VLOOKUP(M519,'ESO dumped WayshrineInfo'!$K$3:$L$9994,2,FALSE),"")
),"")</f>
        <v>57</v>
      </c>
      <c r="AG519" t="str">
        <f>IF(AND(AF519&lt;&gt;"",ISNUMBER(AF519),NOT(ISNA(AF519))),VLOOKUP(AF519,'ESO zone constants'!$A$3:$D$9999,4,FALSE),"")</f>
        <v>Deshaan</v>
      </c>
      <c r="AH519" s="44" t="s">
        <v>1562</v>
      </c>
      <c r="AI519" s="43"/>
      <c r="AJ519" s="43"/>
      <c r="AK519" s="3">
        <f>IF(AND(G519&lt;&gt;"LIBSETS_SETTYPE_BATTLEGROUND",G519&lt;&gt;"LIBSETS_SETTYPE_SPECIAL"),IF(AL519&lt;&gt;"",VLOOKUP(AL519,'ESO zone constants'!$D$3:$H$4953,5,FALSE),""),"")</f>
        <v>117</v>
      </c>
      <c r="AL519" t="s">
        <v>114</v>
      </c>
      <c r="AM519" s="44" t="s">
        <v>1560</v>
      </c>
      <c r="AN519" s="43"/>
      <c r="AO519" s="43"/>
      <c r="AP519" s="3">
        <f>IF(AND(G519&lt;&gt;"LIBSETS_SETTYPE_BATTLEGROUND",G519&lt;&gt;"LIBSETS_SETTYPE_SPECIAL"),IF(AQ519&lt;&gt;"",VLOOKUP(AQ519,'ESO zone constants'!$D$3:$H$4953,5,FALSE),""),"")</f>
        <v>848</v>
      </c>
      <c r="AQ519" t="s">
        <v>72</v>
      </c>
      <c r="AR519" s="44" t="s">
        <v>1544</v>
      </c>
      <c r="AS519" s="43" t="s">
        <v>32</v>
      </c>
      <c r="AT519" s="43" t="s">
        <v>32</v>
      </c>
      <c r="AU519" s="3" t="str">
        <f>IF(AND(G519&lt;&gt;"LIBSETS_SETTYPE_BATTLEGROUND",G519&lt;&gt;"LIBSETS_SETTYPE_SPECIAL"),IF(AV519&lt;&gt;"",VLOOKUP(AV519,'ESO zone constants'!$D$3:$H$4953,5,FALSE),""),"")</f>
        <v/>
      </c>
      <c r="AW519" s="44"/>
      <c r="AX519" s="43"/>
      <c r="AY519" s="43"/>
      <c r="AZ519" s="83" t="s">
        <v>2667</v>
      </c>
      <c r="BA519" s="37" t="s">
        <v>3240</v>
      </c>
      <c r="BB519" s="37" t="s">
        <v>3240</v>
      </c>
      <c r="BC519" s="21" t="str">
        <f>IF(A519="???","--","")&amp;IF(F519&lt;&gt;"Not in the game (anymore)",IF(A519&lt;&gt;"",CONCATENATE("[",A519,"] = {wayshrines={")&amp;IF(K519&lt;&gt;"",CONCATENATE(K519,","),"")&amp;IF(L519&lt;&gt;"",CONCATENATE(L519,","),"")&amp;IF(M519&lt;&gt;"",CONCATENATE(M519,","),"")&amp;CONCATENATE("}")&amp;IF(VALUE(N519)&gt;0,CONCATENATE(", traitsNeeded=",N519),"")&amp;CONCATENATE(", dlcId=",IF(T519&lt;&gt;"",T519,"DLC_BASE_GAME")),""),"")</f>
        <v>[593] = {wayshrines={461,255,30,}, dlcId=DLC_BLACKWOOD</v>
      </c>
      <c r="BD519" s="21" t="str">
        <f>IF(F519&lt;&gt;"Not in the game (anymore)",IF(A519&lt;&gt;"",IF(Q519&lt;&gt;"",CONCATENATE(", zoneIds={",Q519),"")&amp;IF(Z519&lt;&gt;"",CONCATENATE(",",Z519),"")&amp;IF(AF519&lt;&gt;"",CONCATENATE(",",AF519),"")&amp;IF(AK519&lt;&gt;"",CONCATENATE(",",AK519),"")&amp;IF(AP519&lt;&gt;"",CONCATENATE(",",AP519),"")&amp;IF(AU519&lt;&gt;"",CONCATENATE(",",AU519),"")&amp;IF(Q519&lt;&gt;"",CONCATENATE("}",""),"")&amp;IF(OR(I519="true",I519="false",I519&lt;&gt;""), CONCATENATE(", veteran=", I519), ""),""),"")</f>
        <v>, zoneIds={1261,816,57,117,848}, veteran=false</v>
      </c>
      <c r="BE519" s="21" t="str">
        <f>IF(A519&lt;&gt;"",IF(F519&lt;&gt;"Not in the game (anymore)",IF(A519&lt;&gt;"",", setType="&amp;G519,"")&amp;IF(J519="true",", multiTrialSet=true",""),"")
&amp; IF(AND(H519&lt;&gt;"",ISNUMBER(H519)),", undauntedChestId=" &amp; H519,""),"")</f>
        <v>, setType=LIBSETS_SETTYPE_MYTHIC</v>
      </c>
      <c r="BF519" s="21" t="str">
        <f>IF(A519&lt;&gt;"",IF(F519&lt;&gt;"Not in the game (anymore)",IF(AZ519&lt;&gt;"",", isProcSetAllowedInPvP="&amp; AZ519,"")
&amp; IF(F519&lt;&gt;"Not in the game (anymore)",
  IF(V519&lt;&gt;"",", dropMechanic={"&amp;V519&amp;IF(AB519&lt;&gt;"",","&amp;AB519,"")&amp;IF(AH519&lt;&gt;"",","&amp;AH519,"")&amp;IF(AM519&lt;&gt;"",","&amp;AM519,"")&amp;IF(AR519&lt;&gt;"",","&amp;AR519,"")&amp;IF(AW519&lt;&gt;"",","&amp;AW519,"")&amp;"}"
     &amp;IF(OR(W519&lt;&gt;"",AC519&lt;&gt;"",AI519&lt;&gt;"",AN519&lt;&gt;"",AS519&lt;&gt;"",AX519&lt;&gt;"",X519&lt;&gt;"",AD519&lt;&gt;"",AJ519&lt;&gt;"",AO519&lt;&gt;"",AT519&lt;&gt;"",AY519&lt;&gt;""),", dropMechanicDropLocationNames={"
        &amp; IF(OR(W519&lt;&gt;"",AC519&lt;&gt;"",AI519&lt;&gt;"",AN519&lt;&gt;"",AS519&lt;&gt;"",AX519&lt;&gt;""),"['en']={"&amp;IF(W519&lt;&gt;"","'"&amp;W519&amp;"',","'',")&amp;IF(AC519&lt;&gt;"","'"&amp;AC519&amp;"',","'',")&amp;IF(AI519&lt;&gt;"","'"&amp;AI519&amp;"',","'',")&amp;IF(AN519&lt;&gt;"","'"&amp;AN519&amp;"',","'',")&amp;IF(AS519&lt;&gt;"","'"&amp;AS519&amp;"',","'',")&amp;IF(AX519&lt;&gt;"","'"&amp;AX519&amp;"',","'',")&amp;"},","")
        &amp; IF(OR(X519&lt;&gt;"",AD519&lt;&gt;"",AJ519&lt;&gt;"",AO519&lt;&gt;"",AT519&lt;&gt;"",AY519&lt;&gt;""),"['de']={"&amp;IF(X519&lt;&gt;"","'"&amp;X519&amp;"',","'',")&amp;IF(AD519&lt;&gt;"","'"&amp;AD519&amp;"',","'',")&amp;IF(AJ519&lt;&gt;"","'"&amp;AJ519&amp;"',","'',")&amp;IF(AO519&lt;&gt;"","'"&amp;AO519&amp;"',","'',")&amp;IF(AT519&lt;&gt;"","'"&amp;AT519&amp;"',","'',")&amp;IF(AY519&lt;&gt;"","'"&amp;AY519&amp;"',","'',")&amp;"},","")
     &amp; "}",""),"")),""),"")</f>
        <v>, dropMechanic={LIBSETS_DROP_MECHANIC_OVERLAND_BOSS_PUBLIC_DUNGEON,LIBSETS_DROP_MECHANIC_REWARD_BY_NPC,LIBSETS_DROP_MECHANIC_OVERLAND_BOSS_PUBLIC_DUNGEON,LIBSETS_DROP_MECHANIC_OVERLAND_BOSS_DELVE,LIBSETS_DROP_MECHANIC_MONSTER_NAME}, dropMechanicDropLocationNames={['en']={'','Remains-Silent, in Outlaws Refuge or the Thieves Den','','','Velidreth','',},['de']={'','Bleibt-Schweigsam, in Verbrecher Verstecken oder in der Diebeshöhle','','','Velidreth','',},}</v>
      </c>
      <c r="BG519" s="21" t="str">
        <f>IF(A519&lt;&gt;"",IF(F519&lt;&gt;"Not in the game (anymore)",
IF(OR(BA519&lt;&gt;"",BB519&lt;&gt;""),", addTooltip={" &amp; IF(BA519&lt;&gt;"","['en']='"&amp; BA519 &amp; "',","")  &amp; IF(AND(BA519&lt;&gt;"",BA519&lt;&gt;BB519), IF(BB519&lt;&gt;"","['de']='"&amp; BB519 &amp; "',",""),"") &amp; "},","")
&amp; "},"
&amp; IF(C519&lt;&gt;"",CONCATENATE(" --",C519," / ",B519,"   [",IF(R519&lt;&gt;"",R519,""),IF(AA519&lt;&gt;"",", "&amp;AA519,""),IF(AG519&lt;&gt;"",", "&amp;AG519,""),IF(AL519&lt;&gt;"",", "&amp;AL519,""),IF(AQ519&lt;&gt;"",", "&amp;AQ519,""),IF(AV519&lt;&gt;"",", "&amp;AV519,""),"]")),""),"")</f>
        <v>, addTooltip={['en']='https://en.uesp.net/wiki/Online:Gaze_of_Sithis',},}, --Gaze of Sithis / Gaze of Sithis   [Blackwood, Hew's Bane, Deshaan, Shadowfen, Cradle of Shadows]</v>
      </c>
    </row>
    <row r="520" spans="1:59" x14ac:dyDescent="0.25">
      <c r="A520" s="5">
        <v>594</v>
      </c>
      <c r="B520" t="s">
        <v>2496</v>
      </c>
      <c r="C520" t="s">
        <v>2496</v>
      </c>
      <c r="D520" s="3">
        <f>A520</f>
        <v>594</v>
      </c>
      <c r="G520" s="3" t="s">
        <v>1687</v>
      </c>
      <c r="I520" t="s">
        <v>91</v>
      </c>
      <c r="J520" t="s">
        <v>91</v>
      </c>
      <c r="K520" s="37">
        <v>464</v>
      </c>
      <c r="L520" s="37">
        <v>173</v>
      </c>
      <c r="M520" s="37">
        <v>374</v>
      </c>
      <c r="Q520" s="3">
        <f>IF(AND(G520&lt;&gt;"LIBSETS_SETTYPE_BATTLEGROUND",G520&lt;&gt;"LIBSETS_SETTYPE_SPECIAL"), IF(R520&lt;&gt;"",VLOOKUP(R520,'ESO zone constants'!$D$3:$H$10001,5,FALSE),""),"")</f>
        <v>1261</v>
      </c>
      <c r="R520" t="str">
        <f>IF(AND(O520&lt;&gt;"",NOT(ISERROR(O520))),O520,
IF(AND(P520&lt;&gt;"",ISNUMBER(P520),P520&gt;0,NOT(ISNA(P520))),VLOOKUP(P520,'ESO zone constants'!$A$3:$D$9999,4,FALSE),
IF(AND(K520&lt;&gt;"",K520&gt;0,NOT(ISERROR(K520))),VLOOKUP(K520,'ESO dumped WayshrineInfo'!$K$3:$N$9994,4,FALSE),"")))</f>
        <v>Blackwood</v>
      </c>
      <c r="S520" s="65" t="s">
        <v>2397</v>
      </c>
      <c r="T520" s="19" t="str">
        <f>IF(AND(S520&lt;&gt;"",NOT(ISERROR(S520))),S520,IF(Q520&lt;&gt;"",IF(NOT(ISERROR(VLOOKUP(Q520,'ESO Dungeon constants'!$D$3:$H$9999,5,FALSE))),VLOOKUP(Q520,'ESO Dungeon constants'!$D$3:$I$9999,6,FALSE),VLOOKUP(Q520,'ESO zone constants'!$H$3:$K$9987,4,FALSE)),""))</f>
        <v>DLC_BLACKWOOD</v>
      </c>
      <c r="U520" s="3" t="str">
        <f>IF(T520&lt;&gt;"",VLOOKUP(T520,'LibSets constants'!$B$4:$C$1003,2,FALSE),"")</f>
        <v>Blackwood</v>
      </c>
      <c r="V520" s="33" t="s">
        <v>1561</v>
      </c>
      <c r="Y520" s="65"/>
      <c r="Z520" s="3">
        <f>IF(AND(G520&lt;&gt;"LIBSETS_SETTYPE_BATTLEGROUND",G520&lt;&gt;"LIBSETS_SETTYPE_SPECIAL"),
IF(AND(Y520&lt;&gt;"",ISNUMBER(Y520),NOT(ISNA(Y520))),Y520,
   IF(AND(L520&lt;&gt;"",ISNUMBER(L520),L520&gt;0,NOT(ISNA(L520))),VLOOKUP(L520,'ESO dumped WayshrineInfo'!$K$3:$L$9994,2,FALSE),"")
),"")</f>
        <v>281</v>
      </c>
      <c r="AA520" t="str">
        <f>IF(AND(Z520&lt;&gt;"",ISNUMBER(Z520),NOT(ISNA(Z520))),VLOOKUP(Z520,'ESO zone constants'!$A$3:$D$9999,4,FALSE),"")</f>
        <v>Bal Foyen</v>
      </c>
      <c r="AB520" s="33" t="s">
        <v>3340</v>
      </c>
      <c r="AC520" s="43" t="s">
        <v>3283</v>
      </c>
      <c r="AD520" s="43" t="s">
        <v>3284</v>
      </c>
      <c r="AE520" s="43"/>
      <c r="AF520" s="3">
        <f>IF(AND(G520&lt;&gt;"LIBSETS_SETTYPE_BATTLEGROUND",G520&lt;&gt;"LIBSETS_SETTYPE_SPECIAL"),
IF(AND(AE520&lt;&gt;"",ISNUMBER(AE520),NOT(ISNA(AE520))),AE520,
   IF(AND(M520&lt;&gt;"",ISNUMBER(M520),M520&gt;0,NOT(ISNA(M520))),VLOOKUP(M520,'ESO dumped WayshrineInfo'!$K$3:$L$9994,2,FALSE),"")
),"")</f>
        <v>726</v>
      </c>
      <c r="AG520" t="str">
        <f>IF(AND(AF520&lt;&gt;"",ISNUMBER(AF520),NOT(ISNA(AF520))),VLOOKUP(AF520,'ESO zone constants'!$A$3:$D$9999,4,FALSE),"")</f>
        <v>Murkmire</v>
      </c>
      <c r="AH520" s="44" t="s">
        <v>3285</v>
      </c>
      <c r="AI520" s="43" t="s">
        <v>3288</v>
      </c>
      <c r="AJ520" s="43" t="s">
        <v>3289</v>
      </c>
      <c r="AK520" s="3">
        <f>IF(AND(G520&lt;&gt;"LIBSETS_SETTYPE_BATTLEGROUND",G520&lt;&gt;"LIBSETS_SETTYPE_SPECIAL"),IF(AL520&lt;&gt;"",VLOOKUP(AL520,'ESO zone constants'!$D$3:$H$4953,5,FALSE),""),"")</f>
        <v>843</v>
      </c>
      <c r="AL520" t="s">
        <v>53</v>
      </c>
      <c r="AM520" s="44" t="s">
        <v>1544</v>
      </c>
      <c r="AN520" s="43" t="s">
        <v>1363</v>
      </c>
      <c r="AO520" s="43" t="s">
        <v>3290</v>
      </c>
      <c r="AP520" s="3">
        <f>IF(AND(G520&lt;&gt;"LIBSETS_SETTYPE_BATTLEGROUND",G520&lt;&gt;"LIBSETS_SETTYPE_SPECIAL"),IF(AQ520&lt;&gt;"",VLOOKUP(AQ520,'ESO zone constants'!$D$3:$H$4953,5,FALSE),""),"")</f>
        <v>117</v>
      </c>
      <c r="AQ520" t="s">
        <v>114</v>
      </c>
      <c r="AR520" s="44" t="s">
        <v>3291</v>
      </c>
      <c r="AS520" s="43" t="s">
        <v>3294</v>
      </c>
      <c r="AT520" s="43" t="s">
        <v>3295</v>
      </c>
      <c r="AU520" s="3" t="str">
        <f>IF(AND(G520&lt;&gt;"LIBSETS_SETTYPE_BATTLEGROUND",G520&lt;&gt;"LIBSETS_SETTYPE_SPECIAL"),IF(AV520&lt;&gt;"",VLOOKUP(AV520,'ESO zone constants'!$D$3:$H$4953,5,FALSE),""),"")</f>
        <v/>
      </c>
      <c r="AW520" s="44"/>
      <c r="AX520" s="43"/>
      <c r="AY520" s="43"/>
      <c r="AZ520" s="83" t="s">
        <v>2667</v>
      </c>
      <c r="BA520" s="37" t="s">
        <v>3241</v>
      </c>
      <c r="BB520" s="37" t="s">
        <v>3241</v>
      </c>
      <c r="BC520" s="21" t="str">
        <f>IF(A520="???","--","")&amp;IF(F520&lt;&gt;"Not in the game (anymore)",IF(A520&lt;&gt;"",CONCATENATE("[",A520,"] = {wayshrines={")&amp;IF(K520&lt;&gt;"",CONCATENATE(K520,","),"")&amp;IF(L520&lt;&gt;"",CONCATENATE(L520,","),"")&amp;IF(M520&lt;&gt;"",CONCATENATE(M520,","),"")&amp;CONCATENATE("}")&amp;IF(VALUE(N520)&gt;0,CONCATENATE(", traitsNeeded=",N520),"")&amp;CONCATENATE(", dlcId=",IF(T520&lt;&gt;"",T520,"DLC_BASE_GAME")),""),"")</f>
        <v>[594] = {wayshrines={464,173,374,}, dlcId=DLC_BLACKWOOD</v>
      </c>
      <c r="BD520" s="21" t="str">
        <f>IF(F520&lt;&gt;"Not in the game (anymore)",IF(A520&lt;&gt;"",IF(Q520&lt;&gt;"",CONCATENATE(", zoneIds={",Q520),"")&amp;IF(Z520&lt;&gt;"",CONCATENATE(",",Z520),"")&amp;IF(AF520&lt;&gt;"",CONCATENATE(",",AF520),"")&amp;IF(AK520&lt;&gt;"",CONCATENATE(",",AK520),"")&amp;IF(AP520&lt;&gt;"",CONCATENATE(",",AP520),"")&amp;IF(AU520&lt;&gt;"",CONCATENATE(",",AU520),"")&amp;IF(Q520&lt;&gt;"",CONCATENATE("}",""),"")&amp;IF(OR(I520="true",I520="false",I520&lt;&gt;""), CONCATENATE(", veteran=", I520), ""),""),"")</f>
        <v>, zoneIds={1261,281,726,843,117}, veteran=false</v>
      </c>
      <c r="BE520" s="21" t="str">
        <f>IF(A520&lt;&gt;"",IF(F520&lt;&gt;"Not in the game (anymore)",IF(A520&lt;&gt;"",", setType="&amp;G520,"")&amp;IF(J520="true",", multiTrialSet=true",""),"")
&amp; IF(AND(H520&lt;&gt;"",ISNUMBER(H520)),", undauntedChestId=" &amp; H520,""),"")</f>
        <v>, setType=LIBSETS_SETTYPE_MYTHIC</v>
      </c>
      <c r="BF520" s="21" t="str">
        <f>IF(A520&lt;&gt;"",IF(F520&lt;&gt;"Not in the game (anymore)",IF(AZ520&lt;&gt;"",", isProcSetAllowedInPvP="&amp; AZ520,"")
&amp; IF(F520&lt;&gt;"Not in the game (anymore)",
  IF(V520&lt;&gt;"",", dropMechanic={"&amp;V520&amp;IF(AB520&lt;&gt;"",","&amp;AB520,"")&amp;IF(AH520&lt;&gt;"",","&amp;AH520,"")&amp;IF(AM520&lt;&gt;"",","&amp;AM520,"")&amp;IF(AR520&lt;&gt;"",","&amp;AR520,"")&amp;IF(AW520&lt;&gt;"",","&amp;AW520,"")&amp;"}"
     &amp;IF(OR(W520&lt;&gt;"",AC520&lt;&gt;"",AI520&lt;&gt;"",AN520&lt;&gt;"",AS520&lt;&gt;"",AX520&lt;&gt;"",X520&lt;&gt;"",AD520&lt;&gt;"",AJ520&lt;&gt;"",AO520&lt;&gt;"",AT520&lt;&gt;"",AY520&lt;&gt;""),", dropMechanicDropLocationNames={"
        &amp; IF(OR(W520&lt;&gt;"",AC520&lt;&gt;"",AI520&lt;&gt;"",AN520&lt;&gt;"",AS520&lt;&gt;"",AX520&lt;&gt;""),"['en']={"&amp;IF(W520&lt;&gt;"","'"&amp;W520&amp;"',","'',")&amp;IF(AC520&lt;&gt;"","'"&amp;AC520&amp;"',","'',")&amp;IF(AI520&lt;&gt;"","'"&amp;AI520&amp;"',","'',")&amp;IF(AN520&lt;&gt;"","'"&amp;AN520&amp;"',","'',")&amp;IF(AS520&lt;&gt;"","'"&amp;AS520&amp;"',","'',")&amp;IF(AX520&lt;&gt;"","'"&amp;AX520&amp;"',","'',")&amp;"},","")
        &amp; IF(OR(X520&lt;&gt;"",AD520&lt;&gt;"",AJ520&lt;&gt;"",AO520&lt;&gt;"",AT520&lt;&gt;"",AY520&lt;&gt;""),"['de']={"&amp;IF(X520&lt;&gt;"","'"&amp;X520&amp;"',","'',")&amp;IF(AD520&lt;&gt;"","'"&amp;AD520&amp;"',","'',")&amp;IF(AJ520&lt;&gt;"","'"&amp;AJ520&amp;"',","'',")&amp;IF(AO520&lt;&gt;"","'"&amp;AO520&amp;"',","'',")&amp;IF(AT520&lt;&gt;"","'"&amp;AT520&amp;"',","'',")&amp;IF(AY520&lt;&gt;"","'"&amp;AY520&amp;"',","'',")&amp;"},","")
     &amp; "}",""),"")),""),"")</f>
        <v>, dropMechanic={LIBSETS_DROP_MECHANIC_OVERLAND_WORLDBOSS,LIBSETS_DROP_MECHANIC_MOB_TYPE,LIBSETS_DROP_MECHANIC_FISHING_HOLE,LIBSETS_DROP_MECHANIC_MONSTER_NAME,LIBSETS_DROP_MECHANIC_OVERLAND_LOOT}, dropMechanicDropLocationNames={['en']={'','Daggerfall Covenant mobs','Foul','Tree-Minder Na-Kesh','Alchemy: Pure water and water skins','',},['de']={'','Dolchsturz-Bündnis Gegner','Schmutzwasser','Baum-Betreuer Na-Kesh','Alchemie: Reines Wasser und Wasserschläuche','',},}</v>
      </c>
      <c r="BG520" s="21" t="str">
        <f>IF(A520&lt;&gt;"",IF(F520&lt;&gt;"Not in the game (anymore)",
IF(OR(BA520&lt;&gt;"",BB520&lt;&gt;""),", addTooltip={" &amp; IF(BA520&lt;&gt;"","['en']='"&amp; BA520 &amp; "',","")  &amp; IF(AND(BA520&lt;&gt;"",BA520&lt;&gt;BB520), IF(BB520&lt;&gt;"","['de']='"&amp; BB520 &amp; "',",""),"") &amp; "},","")
&amp; "},"
&amp; IF(C520&lt;&gt;"",CONCATENATE(" --",C520," / ",B520,"   [",IF(R520&lt;&gt;"",R520,""),IF(AA520&lt;&gt;"",", "&amp;AA520,""),IF(AG520&lt;&gt;"",", "&amp;AG520,""),IF(AL520&lt;&gt;"",", "&amp;AL520,""),IF(AQ520&lt;&gt;"",", "&amp;AQ520,""),IF(AV520&lt;&gt;"",", "&amp;AV520,""),"]")),""),"")</f>
        <v>, addTooltip={['en']='https://en.uesp.net/wiki/Online:Harpooner%27s_Wading_Kilt',},}, --Harpooner\'s Wading Kilt / Harpooner\'s Wading Kilt   [Blackwood, Bal Foyen, Murkmire, Ruins of Mazzatun, Shadowfen]</v>
      </c>
    </row>
    <row r="521" spans="1:59" x14ac:dyDescent="0.25">
      <c r="A521" s="5">
        <v>596</v>
      </c>
      <c r="B521" t="s">
        <v>2495</v>
      </c>
      <c r="C521" t="s">
        <v>2495</v>
      </c>
      <c r="D521" s="3">
        <f>A521</f>
        <v>596</v>
      </c>
      <c r="G521" s="3" t="s">
        <v>1687</v>
      </c>
      <c r="I521" t="s">
        <v>91</v>
      </c>
      <c r="J521" t="s">
        <v>91</v>
      </c>
      <c r="K521" s="37">
        <v>461</v>
      </c>
      <c r="L521" s="37">
        <v>229</v>
      </c>
      <c r="M521" s="37">
        <v>270</v>
      </c>
      <c r="Q521" s="3">
        <f>IF(AND(G521&lt;&gt;"LIBSETS_SETTYPE_BATTLEGROUND",G521&lt;&gt;"LIBSETS_SETTYPE_SPECIAL"), IF(R521&lt;&gt;"",VLOOKUP(R521,'ESO zone constants'!$D$3:$H$10001,5,FALSE),""),"")</f>
        <v>1261</v>
      </c>
      <c r="R521" t="str">
        <f>IF(AND(O521&lt;&gt;"",NOT(ISERROR(O521))),O521,
IF(AND(P521&lt;&gt;"",ISNUMBER(P521),P521&gt;0,NOT(ISNA(P521))),VLOOKUP(P521,'ESO zone constants'!$A$3:$D$9999,4,FALSE),
IF(AND(K521&lt;&gt;"",K521&gt;0,NOT(ISERROR(K521))),VLOOKUP(K521,'ESO dumped WayshrineInfo'!$K$3:$N$9994,4,FALSE),"")))</f>
        <v>Blackwood</v>
      </c>
      <c r="S521" s="65" t="s">
        <v>2397</v>
      </c>
      <c r="T521" s="19" t="str">
        <f>IF(AND(S521&lt;&gt;"",NOT(ISERROR(S521))),S521,IF(Q521&lt;&gt;"",IF(NOT(ISERROR(VLOOKUP(Q521,'ESO Dungeon constants'!$D$3:$H$9999,5,FALSE))),VLOOKUP(Q521,'ESO Dungeon constants'!$D$3:$I$9999,6,FALSE),VLOOKUP(Q521,'ESO zone constants'!$H$3:$K$9987,4,FALSE)),""))</f>
        <v>DLC_BLACKWOOD</v>
      </c>
      <c r="U521" s="3" t="str">
        <f>IF(T521&lt;&gt;"",VLOOKUP(T521,'LibSets constants'!$B$4:$C$1003,2,FALSE),"")</f>
        <v>Blackwood</v>
      </c>
      <c r="V521" s="33" t="s">
        <v>3265</v>
      </c>
      <c r="Y521" s="65"/>
      <c r="Z521" s="3">
        <f>IF(AND(G521&lt;&gt;"LIBSETS_SETTYPE_BATTLEGROUND",G521&lt;&gt;"LIBSETS_SETTYPE_SPECIAL"),
IF(AND(Y521&lt;&gt;"",ISNUMBER(Y521),NOT(ISNA(Y521))),Y521,
   IF(AND(L521&lt;&gt;"",ISNUMBER(L521),L521&gt;0,NOT(ISNA(L521))),VLOOKUP(L521,'ESO dumped WayshrineInfo'!$K$3:$L$9994,2,FALSE),"")
),"")</f>
        <v>888</v>
      </c>
      <c r="AA521" t="str">
        <f>IF(AND(Z521&lt;&gt;"",ISNUMBER(Z521),NOT(ISNA(Z521))),VLOOKUP(Z521,'ESO zone constants'!$A$3:$D$9999,4,FALSE),"")</f>
        <v>Craglorn</v>
      </c>
      <c r="AB521" s="33" t="s">
        <v>3306</v>
      </c>
      <c r="AC521" s="43"/>
      <c r="AD521" s="43"/>
      <c r="AE521" s="43"/>
      <c r="AF521" s="3">
        <f>IF(AND(G521&lt;&gt;"LIBSETS_SETTYPE_BATTLEGROUND",G521&lt;&gt;"LIBSETS_SETTYPE_SPECIAL"),
IF(AND(AE521&lt;&gt;"",ISNUMBER(AE521),NOT(ISNA(AE521))),AE521,
   IF(AND(M521&lt;&gt;"",ISNUMBER(M521),M521&gt;0,NOT(ISNA(M521))),VLOOKUP(M521,'ESO dumped WayshrineInfo'!$K$3:$L$9994,2,FALSE),"")
),"")</f>
        <v>888</v>
      </c>
      <c r="AG521" t="str">
        <f>IF(AND(AF521&lt;&gt;"",ISNUMBER(AF521),NOT(ISNA(AF521))),VLOOKUP(AF521,'ESO zone constants'!$A$3:$D$9999,4,FALSE),"")</f>
        <v>Craglorn</v>
      </c>
      <c r="AH521" s="44" t="s">
        <v>1556</v>
      </c>
      <c r="AI521" s="43"/>
      <c r="AJ521" s="43"/>
      <c r="AK521" s="3">
        <f>IF(AND(G521&lt;&gt;"LIBSETS_SETTYPE_BATTLEGROUND",G521&lt;&gt;"LIBSETS_SETTYPE_SPECIAL"),IF(AL521&lt;&gt;"",VLOOKUP(AL521,'ESO zone constants'!$D$3:$H$4953,5,FALSE),""),"")</f>
        <v>584</v>
      </c>
      <c r="AL521" t="s">
        <v>39</v>
      </c>
      <c r="AM521" s="3" t="s">
        <v>3340</v>
      </c>
      <c r="AN521" s="43" t="s">
        <v>3268</v>
      </c>
      <c r="AO521" s="43" t="s">
        <v>3269</v>
      </c>
      <c r="AP521" s="3">
        <f>IF(AND(G521&lt;&gt;"LIBSETS_SETTYPE_BATTLEGROUND",G521&lt;&gt;"LIBSETS_SETTYPE_SPECIAL"),IF(AQ521&lt;&gt;"",VLOOKUP(AQ521,'ESO zone constants'!$D$3:$H$4953,5,FALSE),""),"")</f>
        <v>181</v>
      </c>
      <c r="AQ521" t="s">
        <v>125</v>
      </c>
      <c r="AR521" s="44" t="s">
        <v>1541</v>
      </c>
      <c r="AS521" s="43"/>
      <c r="AT521" s="43"/>
      <c r="AU521" s="3" t="str">
        <f>IF(AND(G521&lt;&gt;"LIBSETS_SETTYPE_BATTLEGROUND",G521&lt;&gt;"LIBSETS_SETTYPE_SPECIAL"),IF(AV521&lt;&gt;"",VLOOKUP(AV521,'ESO zone constants'!$D$3:$H$4953,5,FALSE),""),"")</f>
        <v/>
      </c>
      <c r="AW521" s="44"/>
      <c r="AX521" s="43"/>
      <c r="AY521" s="43"/>
      <c r="AZ521" s="83" t="s">
        <v>2667</v>
      </c>
      <c r="BA521" s="37" t="s">
        <v>3239</v>
      </c>
      <c r="BB521" s="37" t="s">
        <v>3239</v>
      </c>
      <c r="BC521" s="21" t="str">
        <f>IF(A521="???","--","")&amp;IF(F521&lt;&gt;"Not in the game (anymore)",IF(A521&lt;&gt;"",CONCATENATE("[",A521,"] = {wayshrines={")&amp;IF(K521&lt;&gt;"",CONCATENATE(K521,","),"")&amp;IF(L521&lt;&gt;"",CONCATENATE(L521,","),"")&amp;IF(M521&lt;&gt;"",CONCATENATE(M521,","),"")&amp;CONCATENATE("}")&amp;IF(VALUE(N521)&gt;0,CONCATENATE(", traitsNeeded=",N521),"")&amp;CONCATENATE(", dlcId=",IF(T521&lt;&gt;"",T521,"DLC_BASE_GAME")),""),"")</f>
        <v>[596] = {wayshrines={461,229,270,}, dlcId=DLC_BLACKWOOD</v>
      </c>
      <c r="BD521" s="21" t="str">
        <f>IF(F521&lt;&gt;"Not in the game (anymore)",IF(A521&lt;&gt;"",IF(Q521&lt;&gt;"",CONCATENATE(", zoneIds={",Q521),"")&amp;IF(Z521&lt;&gt;"",CONCATENATE(",",Z521),"")&amp;IF(AF521&lt;&gt;"",CONCATENATE(",",AF521),"")&amp;IF(AK521&lt;&gt;"",CONCATENATE(",",AK521),"")&amp;IF(AP521&lt;&gt;"",CONCATENATE(",",AP521),"")&amp;IF(AU521&lt;&gt;"",CONCATENATE(",",AU521),"")&amp;IF(Q521&lt;&gt;"",CONCATENATE("}",""),"")&amp;IF(OR(I521="true",I521="false",I521&lt;&gt;""), CONCATENATE(", veteran=", I521), ""),""),"")</f>
        <v>, zoneIds={1261,888,888,584,181}, veteran=false</v>
      </c>
      <c r="BE521" s="21" t="str">
        <f>IF(A521&lt;&gt;"",IF(F521&lt;&gt;"Not in the game (anymore)",IF(A521&lt;&gt;"",", setType="&amp;G521,"")&amp;IF(J521="true",", multiTrialSet=true",""),"")
&amp; IF(AND(H521&lt;&gt;"",ISNUMBER(H521)),", undauntedChestId=" &amp; H521,""),"")</f>
        <v>, setType=LIBSETS_SETTYPE_MYTHIC</v>
      </c>
      <c r="BF521" s="21" t="str">
        <f>IF(A521&lt;&gt;"",IF(F521&lt;&gt;"Not in the game (anymore)",IF(AZ521&lt;&gt;"",", isProcSetAllowedInPvP="&amp; AZ521,"")
&amp; IF(F521&lt;&gt;"Not in the game (anymore)",
  IF(V521&lt;&gt;"",", dropMechanic={"&amp;V521&amp;IF(AB521&lt;&gt;"",","&amp;AB521,"")&amp;IF(AH521&lt;&gt;"",","&amp;AH521,"")&amp;IF(AM521&lt;&gt;"",","&amp;AM521,"")&amp;IF(AR521&lt;&gt;"",","&amp;AR521,"")&amp;IF(AW521&lt;&gt;"",","&amp;AW521,"")&amp;"}"
     &amp;IF(OR(W521&lt;&gt;"",AC521&lt;&gt;"",AI521&lt;&gt;"",AN521&lt;&gt;"",AS521&lt;&gt;"",AX521&lt;&gt;"",X521&lt;&gt;"",AD521&lt;&gt;"",AJ521&lt;&gt;"",AO521&lt;&gt;"",AT521&lt;&gt;"",AY521&lt;&gt;""),", dropMechanicDropLocationNames={"
        &amp; IF(OR(W521&lt;&gt;"",AC521&lt;&gt;"",AI521&lt;&gt;"",AN521&lt;&gt;"",AS521&lt;&gt;"",AX521&lt;&gt;""),"['en']={"&amp;IF(W521&lt;&gt;"","'"&amp;W521&amp;"',","'',")&amp;IF(AC521&lt;&gt;"","'"&amp;AC521&amp;"',","'',")&amp;IF(AI521&lt;&gt;"","'"&amp;AI521&amp;"',","'',")&amp;IF(AN521&lt;&gt;"","'"&amp;AN521&amp;"',","'',")&amp;IF(AS521&lt;&gt;"","'"&amp;AS521&amp;"',","'',")&amp;IF(AX521&lt;&gt;"","'"&amp;AX521&amp;"',","'',")&amp;"},","")
        &amp; IF(OR(X521&lt;&gt;"",AD521&lt;&gt;"",AJ521&lt;&gt;"",AO521&lt;&gt;"",AT521&lt;&gt;"",AY521&lt;&gt;""),"['de']={"&amp;IF(X521&lt;&gt;"","'"&amp;X521&amp;"',","'',")&amp;IF(AD521&lt;&gt;"","'"&amp;AD521&amp;"',","'',")&amp;IF(AJ521&lt;&gt;"","'"&amp;AJ521&amp;"',","'',")&amp;IF(AO521&lt;&gt;"","'"&amp;AO521&amp;"',","'',")&amp;IF(AT521&lt;&gt;"","'"&amp;AT521&amp;"',","'',")&amp;IF(AY521&lt;&gt;"","'"&amp;AY521&amp;"',","'',")&amp;"},","")
     &amp; "}",""),"")),""),"")</f>
        <v>, dropMechanic={LIBSETS_DROP_MECHANIC_OVERLAND_OBLIVION_PORTAL_FINAL_CHEST,LIBSETS_DROP_MECHANIC_DOLMEN_HARROWSTORM_MAGICAL_ANOMALIES,LIBSETS_DROP_MECHANIC_ARENA_STAGE_CHEST,LIBSETS_DROP_MECHANIC_MOB_TYPE,LIBSETS_DROP_MECHANIC_MAIL_PVP_REWARDS_FOR_THE_WORTHY}, dropMechanicDropLocationNames={['en']={'','','','Patrolling horrors in the districts','','',},['de']={'','','','Patroullierende Bosse in den Bezirken','','',},}</v>
      </c>
      <c r="BG521" s="21" t="str">
        <f>IF(A521&lt;&gt;"",IF(F521&lt;&gt;"Not in the game (anymore)",
IF(OR(BA521&lt;&gt;"",BB521&lt;&gt;""),", addTooltip={" &amp; IF(BA521&lt;&gt;"","['en']='"&amp; BA521 &amp; "',","")  &amp; IF(AND(BA521&lt;&gt;"",BA521&lt;&gt;BB521), IF(BB521&lt;&gt;"","['de']='"&amp; BB521 &amp; "',",""),"") &amp; "},","")
&amp; "},"
&amp; IF(C521&lt;&gt;"",CONCATENATE(" --",C521," / ",B521,"   [",IF(R521&lt;&gt;"",R521,""),IF(AA521&lt;&gt;"",", "&amp;AA521,""),IF(AG521&lt;&gt;"",", "&amp;AG521,""),IF(AL521&lt;&gt;"",", "&amp;AL521,""),IF(AQ521&lt;&gt;"",", "&amp;AQ521,""),IF(AV521&lt;&gt;"",", "&amp;AV521,""),"]")),""),"")</f>
        <v>, addTooltip={['en']='https://en.uesp.net/wiki/Online:Death_Dealer%27s_Fete',},}, --Death Dealer\'s Fete / Death Dealer\'s Fete   [Blackwood, Craglorn, Craglorn, Imperial City, Cyrodiil]</v>
      </c>
    </row>
    <row r="522" spans="1:59" x14ac:dyDescent="0.25">
      <c r="A522" s="5">
        <v>597</v>
      </c>
      <c r="B522" t="s">
        <v>2504</v>
      </c>
      <c r="C522" t="s">
        <v>2504</v>
      </c>
      <c r="D522" s="3">
        <f>A522</f>
        <v>597</v>
      </c>
      <c r="G522" s="3" t="s">
        <v>1687</v>
      </c>
      <c r="I522" t="s">
        <v>91</v>
      </c>
      <c r="J522" t="s">
        <v>91</v>
      </c>
      <c r="K522" s="37">
        <v>451</v>
      </c>
      <c r="L522" s="37">
        <v>184</v>
      </c>
      <c r="M522" s="37">
        <v>225</v>
      </c>
      <c r="Q522" s="3">
        <f>IF(AND(G522&lt;&gt;"LIBSETS_SETTYPE_BATTLEGROUND",G522&lt;&gt;"LIBSETS_SETTYPE_SPECIAL"), IF(R522&lt;&gt;"",VLOOKUP(R522,'ESO zone constants'!$D$3:$H$10001,5,FALSE),""),"")</f>
        <v>1160</v>
      </c>
      <c r="R522" t="str">
        <f>IF(AND(O522&lt;&gt;"",NOT(ISERROR(O522))),O522,
IF(AND(P522&lt;&gt;"",ISNUMBER(P522),P522&gt;0,NOT(ISNA(P522))),VLOOKUP(P522,'ESO zone constants'!$A$3:$D$9999,4,FALSE),
IF(AND(K522&lt;&gt;"",K522&gt;0,NOT(ISERROR(K522))),VLOOKUP(K522,'ESO dumped WayshrineInfo'!$K$3:$N$9994,4,FALSE),"")))</f>
        <v>Western Skyrim</v>
      </c>
      <c r="S522" s="65" t="s">
        <v>2397</v>
      </c>
      <c r="T522" s="19" t="str">
        <f>IF(AND(S522&lt;&gt;"",NOT(ISERROR(S522))),S522,IF(Q522&lt;&gt;"",IF(NOT(ISERROR(VLOOKUP(Q522,'ESO Dungeon constants'!$D$3:$H$9999,5,FALSE))),VLOOKUP(Q522,'ESO Dungeon constants'!$D$3:$I$9999,6,FALSE),VLOOKUP(Q522,'ESO zone constants'!$H$3:$K$9987,4,FALSE)),""))</f>
        <v>DLC_BLACKWOOD</v>
      </c>
      <c r="U522" s="3" t="str">
        <f>IF(T522&lt;&gt;"",VLOOKUP(T522,'LibSets constants'!$B$4:$C$1003,2,FALSE),"")</f>
        <v>Blackwood</v>
      </c>
      <c r="V522" s="33" t="s">
        <v>3306</v>
      </c>
      <c r="Y522" s="65"/>
      <c r="Z522" s="3">
        <f>IF(AND(G522&lt;&gt;"LIBSETS_SETTYPE_BATTLEGROUND",G522&lt;&gt;"LIBSETS_SETTYPE_SPECIAL"),
IF(AND(Y522&lt;&gt;"",ISNUMBER(Y522),NOT(ISNA(Y522))),Y522,
   IF(AND(L522&lt;&gt;"",ISNUMBER(L522),L522&gt;0,NOT(ISNA(L522))),VLOOKUP(L522,'ESO dumped WayshrineInfo'!$K$3:$L$9994,2,FALSE),"")
),"")</f>
        <v>347</v>
      </c>
      <c r="AA522" t="str">
        <f>IF(AND(Z522&lt;&gt;"",ISNUMBER(Z522),NOT(ISNA(Z522))),VLOOKUP(Z522,'ESO zone constants'!$A$3:$D$9999,4,FALSE),"")</f>
        <v>Coldharbour</v>
      </c>
      <c r="AB522" s="33" t="s">
        <v>1544</v>
      </c>
      <c r="AC522" s="43" t="s">
        <v>1553</v>
      </c>
      <c r="AD522" s="43" t="s">
        <v>3308</v>
      </c>
      <c r="AE522" s="43"/>
      <c r="AF522" s="3">
        <f>IF(AND(G522&lt;&gt;"LIBSETS_SETTYPE_BATTLEGROUND",G522&lt;&gt;"LIBSETS_SETTYPE_SPECIAL"),
IF(AND(AE522&lt;&gt;"",ISNUMBER(AE522),NOT(ISNA(AE522))),AE522,
   IF(AND(M522&lt;&gt;"",ISNUMBER(M522),M522&gt;0,NOT(ISNA(M522))),VLOOKUP(M522,'ESO dumped WayshrineInfo'!$K$3:$L$9994,2,FALSE),"")
),"")</f>
        <v>888</v>
      </c>
      <c r="AG522" t="str">
        <f>IF(AND(AF522&lt;&gt;"",ISNUMBER(AF522),NOT(ISNA(AF522))),VLOOKUP(AF522,'ESO zone constants'!$A$3:$D$9999,4,FALSE),"")</f>
        <v>Craglorn</v>
      </c>
      <c r="AH522" s="44" t="s">
        <v>1560</v>
      </c>
      <c r="AI522" s="43" t="s">
        <v>3355</v>
      </c>
      <c r="AJ522" s="43" t="s">
        <v>3365</v>
      </c>
      <c r="AK522" s="3">
        <f>IF(AND(G522&lt;&gt;"LIBSETS_SETTYPE_BATTLEGROUND",G522&lt;&gt;"LIBSETS_SETTYPE_SPECIAL"),IF(AL522&lt;&gt;"",VLOOKUP(AL522,'ESO zone constants'!$D$3:$H$4953,5,FALSE),""),"")</f>
        <v>936</v>
      </c>
      <c r="AL522" t="s">
        <v>42</v>
      </c>
      <c r="AM522" s="44" t="s">
        <v>1544</v>
      </c>
      <c r="AN522" s="43" t="s">
        <v>1359</v>
      </c>
      <c r="AO522" s="43" t="s">
        <v>3309</v>
      </c>
      <c r="AP522" s="3">
        <f>IF(AND(G522&lt;&gt;"LIBSETS_SETTYPE_BATTLEGROUND",G522&lt;&gt;"LIBSETS_SETTYPE_SPECIAL"),IF(AQ522&lt;&gt;"",VLOOKUP(AQ522,'ESO zone constants'!$D$3:$H$4953,5,FALSE),""),"")</f>
        <v>1260</v>
      </c>
      <c r="AQ522" t="s">
        <v>2454</v>
      </c>
      <c r="AR522" s="44" t="s">
        <v>1562</v>
      </c>
      <c r="AS522" s="43"/>
      <c r="AT522" s="43"/>
      <c r="AU522" s="3" t="str">
        <f>IF(AND(G522&lt;&gt;"LIBSETS_SETTYPE_BATTLEGROUND",G522&lt;&gt;"LIBSETS_SETTYPE_SPECIAL"),IF(AV522&lt;&gt;"",VLOOKUP(AV522,'ESO zone constants'!$D$3:$H$4953,5,FALSE),""),"")</f>
        <v/>
      </c>
      <c r="AW522" s="44"/>
      <c r="AX522" s="43"/>
      <c r="AY522" s="43"/>
      <c r="AZ522" s="83" t="s">
        <v>2668</v>
      </c>
      <c r="BA522" s="37" t="s">
        <v>3247</v>
      </c>
      <c r="BB522" s="37" t="s">
        <v>3247</v>
      </c>
      <c r="BC522" s="21" t="str">
        <f>IF(A522="???","--","")&amp;IF(F522&lt;&gt;"Not in the game (anymore)",IF(A522&lt;&gt;"",CONCATENATE("[",A522,"] = {wayshrines={")&amp;IF(K522&lt;&gt;"",CONCATENATE(K522,","),"")&amp;IF(L522&lt;&gt;"",CONCATENATE(L522,","),"")&amp;IF(M522&lt;&gt;"",CONCATENATE(M522,","),"")&amp;CONCATENATE("}")&amp;IF(VALUE(N522)&gt;0,CONCATENATE(", traitsNeeded=",N522),"")&amp;CONCATENATE(", dlcId=",IF(T522&lt;&gt;"",T522,"DLC_BASE_GAME")),""),"")</f>
        <v>[597] = {wayshrines={451,184,225,}, dlcId=DLC_BLACKWOOD</v>
      </c>
      <c r="BD522" s="21" t="str">
        <f>IF(F522&lt;&gt;"Not in the game (anymore)",IF(A522&lt;&gt;"",IF(Q522&lt;&gt;"",CONCATENATE(", zoneIds={",Q522),"")&amp;IF(Z522&lt;&gt;"",CONCATENATE(",",Z522),"")&amp;IF(AF522&lt;&gt;"",CONCATENATE(",",AF522),"")&amp;IF(AK522&lt;&gt;"",CONCATENATE(",",AK522),"")&amp;IF(AP522&lt;&gt;"",CONCATENATE(",",AP522),"")&amp;IF(AU522&lt;&gt;"",CONCATENATE(",",AU522),"")&amp;IF(Q522&lt;&gt;"",CONCATENATE("}",""),"")&amp;IF(OR(I522="true",I522="false",I522&lt;&gt;""), CONCATENATE(", veteran=", I522), ""),""),"")</f>
        <v>, zoneIds={1160,347,888,936,1260}, veteran=false</v>
      </c>
      <c r="BE522" s="21" t="str">
        <f>IF(A522&lt;&gt;"",IF(F522&lt;&gt;"Not in the game (anymore)",IF(A522&lt;&gt;"",", setType="&amp;G522,"")&amp;IF(J522="true",", multiTrialSet=true",""),"")
&amp; IF(AND(H522&lt;&gt;"",ISNUMBER(H522)),", undauntedChestId=" &amp; H522,""),"")</f>
        <v>, setType=LIBSETS_SETTYPE_MYTHIC</v>
      </c>
      <c r="BF522" s="21" t="str">
        <f>IF(A522&lt;&gt;"",IF(F522&lt;&gt;"Not in the game (anymore)",IF(AZ522&lt;&gt;"",", isProcSetAllowedInPvP="&amp; AZ522,"")
&amp; IF(F522&lt;&gt;"Not in the game (anymore)",
  IF(V522&lt;&gt;"",", dropMechanic={"&amp;V522&amp;IF(AB522&lt;&gt;"",","&amp;AB522,"")&amp;IF(AH522&lt;&gt;"",","&amp;AH522,"")&amp;IF(AM522&lt;&gt;"",","&amp;AM522,"")&amp;IF(AR522&lt;&gt;"",","&amp;AR522,"")&amp;IF(AW522&lt;&gt;"",","&amp;AW522,"")&amp;"}"
     &amp;IF(OR(W522&lt;&gt;"",AC522&lt;&gt;"",AI522&lt;&gt;"",AN522&lt;&gt;"",AS522&lt;&gt;"",AX522&lt;&gt;"",X522&lt;&gt;"",AD522&lt;&gt;"",AJ522&lt;&gt;"",AO522&lt;&gt;"",AT522&lt;&gt;"",AY522&lt;&gt;""),", dropMechanicDropLocationNames={"
        &amp; IF(OR(W522&lt;&gt;"",AC522&lt;&gt;"",AI522&lt;&gt;"",AN522&lt;&gt;"",AS522&lt;&gt;"",AX522&lt;&gt;""),"['en']={"&amp;IF(W522&lt;&gt;"","'"&amp;W522&amp;"',","'',")&amp;IF(AC522&lt;&gt;"","'"&amp;AC522&amp;"',","'',")&amp;IF(AI522&lt;&gt;"","'"&amp;AI522&amp;"',","'',")&amp;IF(AN522&lt;&gt;"","'"&amp;AN522&amp;"',","'',")&amp;IF(AS522&lt;&gt;"","'"&amp;AS522&amp;"',","'',")&amp;IF(AX522&lt;&gt;"","'"&amp;AX522&amp;"',","'',")&amp;"},","")
        &amp; IF(OR(X522&lt;&gt;"",AD522&lt;&gt;"",AJ522&lt;&gt;"",AO522&lt;&gt;"",AT522&lt;&gt;"",AY522&lt;&gt;""),"['de']={"&amp;IF(X522&lt;&gt;"","'"&amp;X522&amp;"',","'',")&amp;IF(AD522&lt;&gt;"","'"&amp;AD522&amp;"',","'',")&amp;IF(AJ522&lt;&gt;"","'"&amp;AJ522&amp;"',","'',")&amp;IF(AO522&lt;&gt;"","'"&amp;AO522&amp;"',","'',")&amp;IF(AT522&lt;&gt;"","'"&amp;AT522&amp;"',","'',")&amp;IF(AY522&lt;&gt;"","'"&amp;AY522&amp;"',","'',")&amp;"},","")
     &amp; "}",""),"")),""),"")</f>
        <v>, isProcSetAllowedInPvP=1, dropMechanic={LIBSETS_DROP_MECHANIC_DOLMEN_HARROWSTORM_MAGICAL_ANOMALIES,LIBSETS_DROP_MECHANIC_MONSTER_NAME,LIBSETS_DROP_MECHANIC_OVERLAND_BOSS_DELVE,LIBSETS_DROP_MECHANIC_MONSTER_NAME,LIBSETS_DROP_MECHANIC_OVERLAND_BOSS_PUBLIC_DUNGEON}, dropMechanicDropLocationNames={['en']={'','Mad Architect','Hircine\'s Haunt','Vorenor Winterbourne','','',},['de']={'','Verrückte Architekt','Hircines Schlupfwinkel','Vorenor Wintergeboren','','',},}</v>
      </c>
      <c r="BG522" s="21" t="str">
        <f>IF(A522&lt;&gt;"",IF(F522&lt;&gt;"Not in the game (anymore)",
IF(OR(BA522&lt;&gt;"",BB522&lt;&gt;""),", addTooltip={" &amp; IF(BA522&lt;&gt;"","['en']='"&amp; BA522 &amp; "',","")  &amp; IF(AND(BA522&lt;&gt;"",BA522&lt;&gt;BB522), IF(BB522&lt;&gt;"","['de']='"&amp; BB522 &amp; "',",""),"") &amp; "},","")
&amp; "},"
&amp; IF(C522&lt;&gt;"",CONCATENATE(" --",C522," / ",B522,"   [",IF(R522&lt;&gt;"",R522,""),IF(AA522&lt;&gt;"",", "&amp;AA522,""),IF(AG522&lt;&gt;"",", "&amp;AG522,""),IF(AL522&lt;&gt;"",", "&amp;AL522,""),IF(AQ522&lt;&gt;"",", "&amp;AQ522,""),IF(AV522&lt;&gt;"",", "&amp;AV522,""),"]")),""),"")</f>
        <v>, addTooltip={['en']='https://en.uesp.net/wiki/Online:Shapeshifter%27s_Chain',},}, --Shapeshifter\'s Chain / Shapeshifter\'s Chain   [Western Skyrim, Coldharbour, Craglorn, Spindleclutch II, The Silent Halls]</v>
      </c>
    </row>
    <row r="523" spans="1:59" x14ac:dyDescent="0.25">
      <c r="A523" s="5">
        <v>598</v>
      </c>
      <c r="B523" t="s">
        <v>2492</v>
      </c>
      <c r="C523" t="s">
        <v>2483</v>
      </c>
      <c r="D523" s="3">
        <f>A523</f>
        <v>598</v>
      </c>
      <c r="F523" t="s">
        <v>2777</v>
      </c>
      <c r="G523" s="8" t="s">
        <v>2776</v>
      </c>
      <c r="I523" t="s">
        <v>91</v>
      </c>
      <c r="J523" t="s">
        <v>91</v>
      </c>
      <c r="K523">
        <v>-1</v>
      </c>
      <c r="L523">
        <v>-1</v>
      </c>
      <c r="M523">
        <v>-1</v>
      </c>
      <c r="O523" s="65" t="s">
        <v>39</v>
      </c>
      <c r="Q523" s="3">
        <f>IF(AND(G523&lt;&gt;"LIBSETS_SETTYPE_BATTLEGROUND",G523&lt;&gt;"LIBSETS_SETTYPE_SPECIAL"), IF(R523&lt;&gt;"",VLOOKUP(R523,'ESO zone constants'!$D$3:$H$10001,5,FALSE),""),"")</f>
        <v>584</v>
      </c>
      <c r="R523" t="str">
        <f>IF(AND(O523&lt;&gt;"",NOT(ISERROR(O523))),O523,
IF(AND(P523&lt;&gt;"",ISNUMBER(P523),P523&gt;0,NOT(ISNA(P523))),VLOOKUP(P523,'ESO zone constants'!$A$3:$D$9999,4,FALSE),
IF(AND(K523&lt;&gt;"",K523&gt;0,NOT(ISERROR(K523))),VLOOKUP(K523,'ESO dumped WayshrineInfo'!$K$3:$N$9994,4,FALSE),"")))</f>
        <v>Imperial City</v>
      </c>
      <c r="S523" s="65" t="s">
        <v>2397</v>
      </c>
      <c r="T523" s="19" t="str">
        <f>IF(AND(S523&lt;&gt;"",NOT(ISERROR(S523))),S523,IF(Q523&lt;&gt;"",IF(NOT(ISERROR(VLOOKUP(Q523,'ESO Dungeon constants'!$D$3:$H$9999,5,FALSE))),VLOOKUP(Q523,'ESO Dungeon constants'!$D$3:$I$9999,6,FALSE),VLOOKUP(Q523,'ESO zone constants'!$H$3:$K$9987,4,FALSE)),""))</f>
        <v>DLC_BLACKWOOD</v>
      </c>
      <c r="U523" s="3" t="str">
        <f>IF(T523&lt;&gt;"",VLOOKUP(T523,'LibSets constants'!$B$4:$C$1003,2,FALSE),"")</f>
        <v>Blackwood</v>
      </c>
      <c r="V523" s="33" t="s">
        <v>1544</v>
      </c>
      <c r="W523" s="3" t="s">
        <v>2791</v>
      </c>
      <c r="X523" s="3" t="s">
        <v>2782</v>
      </c>
      <c r="Y523" s="65">
        <v>643</v>
      </c>
      <c r="Z523" s="3">
        <f>IF(AND(G523&lt;&gt;"LIBSETS_SETTYPE_BATTLEGROUND",G523&lt;&gt;"LIBSETS_SETTYPE_SPECIAL"),
IF(AND(Y523&lt;&gt;"",ISNUMBER(Y523),NOT(ISNA(Y523))),Y523,
   IF(AND(L523&lt;&gt;"",ISNUMBER(L523),L523&gt;0,NOT(ISNA(L523))),VLOOKUP(L523,'ESO dumped WayshrineInfo'!$K$3:$L$9994,2,FALSE),"")
),"")</f>
        <v>643</v>
      </c>
      <c r="AA523" t="str">
        <f>IF(AND(Z523&lt;&gt;"",ISNUMBER(Z523),NOT(ISNA(Z523))),VLOOKUP(Z523,'ESO zone constants'!$A$3:$D$9999,4,FALSE),"")</f>
        <v>Imperial Sewers</v>
      </c>
      <c r="AB523" s="33" t="s">
        <v>2792</v>
      </c>
      <c r="AC523" s="43"/>
      <c r="AD523" s="43"/>
      <c r="AE523" s="43"/>
      <c r="AF523" s="3" t="str">
        <f>IF(AND(G523&lt;&gt;"LIBSETS_SETTYPE_BATTLEGROUND",G523&lt;&gt;"LIBSETS_SETTYPE_SPECIAL"),
IF(AND(AE523&lt;&gt;"",ISNUMBER(AE523),NOT(ISNA(AE523))),AE523,
   IF(AND(M523&lt;&gt;"",ISNUMBER(M523),M523&gt;0,NOT(ISNA(M523))),VLOOKUP(M523,'ESO dumped WayshrineInfo'!$K$3:$L$9994,2,FALSE),"")
),"")</f>
        <v/>
      </c>
      <c r="AG523" t="str">
        <f>IF(AND(AF523&lt;&gt;"",ISNUMBER(AF523),NOT(ISNA(AF523))),VLOOKUP(AF523,'ESO zone constants'!$A$3:$D$9999,4,FALSE),"")</f>
        <v/>
      </c>
      <c r="AH523" s="44"/>
      <c r="AI523" s="43"/>
      <c r="AJ523" s="43"/>
      <c r="AK523" s="3" t="str">
        <f>IF(AND(G523&lt;&gt;"LIBSETS_SETTYPE_BATTLEGROUND",G523&lt;&gt;"LIBSETS_SETTYPE_SPECIAL"),IF(AL523&lt;&gt;"",VLOOKUP(AL523,'ESO zone constants'!$D$3:$H$4953,5,FALSE),""),"")</f>
        <v/>
      </c>
      <c r="AM523" s="44"/>
      <c r="AN523" s="43"/>
      <c r="AO523" s="43"/>
      <c r="AP523" s="3" t="str">
        <f>IF(AND(G523&lt;&gt;"LIBSETS_SETTYPE_BATTLEGROUND",G523&lt;&gt;"LIBSETS_SETTYPE_SPECIAL"),IF(AQ523&lt;&gt;"",VLOOKUP(AQ523,'ESO zone constants'!$D$3:$H$4953,5,FALSE),""),"")</f>
        <v/>
      </c>
      <c r="AR523" s="44"/>
      <c r="AS523" s="43"/>
      <c r="AT523" s="43"/>
      <c r="AU523" s="3" t="str">
        <f>IF(AND(G523&lt;&gt;"LIBSETS_SETTYPE_BATTLEGROUND",G523&lt;&gt;"LIBSETS_SETTYPE_SPECIAL"),IF(AV523&lt;&gt;"",VLOOKUP(AV523,'ESO zone constants'!$D$3:$H$4953,5,FALSE),""),"")</f>
        <v/>
      </c>
      <c r="AW523" s="44"/>
      <c r="AX523" s="43"/>
      <c r="AY523" s="43"/>
      <c r="AZ523" s="83" t="s">
        <v>2667</v>
      </c>
      <c r="BA523" s="83"/>
      <c r="BB523" s="83"/>
      <c r="BC523" s="21" t="str">
        <f>IF(A523="???","--","")&amp;IF(F523&lt;&gt;"Not in the game (anymore)",IF(A523&lt;&gt;"",CONCATENATE("[",A523,"] = {wayshrines={")&amp;IF(K523&lt;&gt;"",CONCATENATE(K523,","),"")&amp;IF(L523&lt;&gt;"",CONCATENATE(L523,","),"")&amp;IF(M523&lt;&gt;"",CONCATENATE(M523,","),"")&amp;CONCATENATE("}")&amp;IF(VALUE(N523)&gt;0,CONCATENATE(", traitsNeeded=",N523),"")&amp;CONCATENATE(", dlcId=",IF(T523&lt;&gt;"",T523,"DLC_BASE_GAME")),""),"")</f>
        <v>[598] = {wayshrines={-1,-1,-1,}, dlcId=DLC_BLACKWOOD</v>
      </c>
      <c r="BD523" s="21" t="str">
        <f>IF(F523&lt;&gt;"Not in the game (anymore)",IF(A523&lt;&gt;"",IF(Q523&lt;&gt;"",CONCATENATE(", zoneIds={",Q523),"")&amp;IF(Z523&lt;&gt;"",CONCATENATE(",",Z523),"")&amp;IF(AF523&lt;&gt;"",CONCATENATE(",",AF523),"")&amp;IF(AK523&lt;&gt;"",CONCATENATE(",",AK523),"")&amp;IF(AP523&lt;&gt;"",CONCATENATE(",",AP523),"")&amp;IF(AU523&lt;&gt;"",CONCATENATE(",",AU523),"")&amp;IF(Q523&lt;&gt;"",CONCATENATE("}",""),"")&amp;IF(OR(I523="true",I523="false",I523&lt;&gt;""), CONCATENATE(", veteran=", I523), ""),""),"")</f>
        <v>, zoneIds={584,643}, veteran=false</v>
      </c>
      <c r="BE523" s="21" t="str">
        <f>IF(A523&lt;&gt;"",IF(F523&lt;&gt;"Not in the game (anymore)",IF(A523&lt;&gt;"",", setType="&amp;G523,"")&amp;IF(J523="true",", multiTrialSet=true",""),"")
&amp; IF(AND(H523&lt;&gt;"",ISNUMBER(H523)),", undauntedChestId=" &amp; H523,""),"")</f>
        <v>, setType=LIBSETS_SETTYPE_IMPERIALCITY_MONSTER</v>
      </c>
      <c r="BF523" s="21" t="str">
        <f>IF(A523&lt;&gt;"",IF(F523&lt;&gt;"Not in the game (anymore)",IF(AZ523&lt;&gt;"",", isProcSetAllowedInPvP="&amp; AZ523,"")
&amp; IF(F523&lt;&gt;"Not in the game (anymore)",
  IF(V523&lt;&gt;"",", dropMechanic={"&amp;V523&amp;IF(AB523&lt;&gt;"",","&amp;AB523,"")&amp;IF(AH523&lt;&gt;"",","&amp;AH523,"")&amp;IF(AM523&lt;&gt;"",","&amp;AM523,"")&amp;IF(AR523&lt;&gt;"",","&amp;AR523,"")&amp;IF(AW523&lt;&gt;"",","&amp;AW523,"")&amp;"}"
     &amp;IF(OR(W523&lt;&gt;"",AC523&lt;&gt;"",AI523&lt;&gt;"",AN523&lt;&gt;"",AS523&lt;&gt;"",AX523&lt;&gt;"",X523&lt;&gt;"",AD523&lt;&gt;"",AJ523&lt;&gt;"",AO523&lt;&gt;"",AT523&lt;&gt;"",AY523&lt;&gt;""),", dropMechanicDropLocationNames={"
        &amp; IF(OR(W523&lt;&gt;"",AC523&lt;&gt;"",AI523&lt;&gt;"",AN523&lt;&gt;"",AS523&lt;&gt;"",AX523&lt;&gt;""),"['en']={"&amp;IF(W523&lt;&gt;"","'"&amp;W523&amp;"',","'',")&amp;IF(AC523&lt;&gt;"","'"&amp;AC523&amp;"',","'',")&amp;IF(AI523&lt;&gt;"","'"&amp;AI523&amp;"',","'',")&amp;IF(AN523&lt;&gt;"","'"&amp;AN523&amp;"',","'',")&amp;IF(AS523&lt;&gt;"","'"&amp;AS523&amp;"',","'',")&amp;IF(AX523&lt;&gt;"","'"&amp;AX523&amp;"',","'',")&amp;"},","")
        &amp; IF(OR(X523&lt;&gt;"",AD523&lt;&gt;"",AJ523&lt;&gt;"",AO523&lt;&gt;"",AT523&lt;&gt;"",AY523&lt;&gt;""),"['de']={"&amp;IF(X523&lt;&gt;"","'"&amp;X523&amp;"',","'',")&amp;IF(AD523&lt;&gt;"","'"&amp;AD523&amp;"',","'',")&amp;IF(AJ523&lt;&gt;"","'"&amp;AJ523&amp;"',","'',")&amp;IF(AO523&lt;&gt;"","'"&amp;AO523&amp;"',","'',")&amp;IF(AT523&lt;&gt;"","'"&amp;AT523&amp;"',","'',")&amp;IF(AY523&lt;&gt;"","'"&amp;AY523&amp;"',","'',")&amp;"},","")
     &amp; "}",""),"")),""),"")</f>
        <v>, dropMechanic={LIBSETS_DROP_MECHANIC_MONSTER_NAME,LIBSETS_DROP_MECHANIC_TELVAR_EQUIPMENT_LOCKBOX_MERCHANT}, dropMechanicDropLocationNames={['en']={'Zoal the Ever-Wakeful (Elvengarden district, north-west)','','','','','',},['de']={'Zoal der Immerwache (Elfengarten Bezirk, Nord-Westen)','','','','','',},}</v>
      </c>
      <c r="BG523" s="21" t="str">
        <f>IF(A523&lt;&gt;"",IF(F523&lt;&gt;"Not in the game (anymore)",
IF(OR(BA523&lt;&gt;"",BB523&lt;&gt;""),", addTooltip={" &amp; IF(BA523&lt;&gt;"","['en']='"&amp; BA523 &amp; "',","")  &amp; IF(AND(BA523&lt;&gt;"",BA523&lt;&gt;BB523), IF(BB523&lt;&gt;"","['de']='"&amp; BB523 &amp; "',",""),"") &amp; "},","")
&amp; "},"
&amp; IF(C523&lt;&gt;"",CONCATENATE(" --",C523," / ",B523,"   [",IF(R523&lt;&gt;"",R523,""),IF(AA523&lt;&gt;"",", "&amp;AA523,""),IF(AG523&lt;&gt;"",", "&amp;AG523,""),IF(AL523&lt;&gt;"",", "&amp;AL523,""),IF(AQ523&lt;&gt;"",", "&amp;AQ523,""),IF(AV523&lt;&gt;"",", "&amp;AV523,""),"]")),""),"")</f>
        <v>}, --Zoal the Ever-Wakeful / Zoal der Immerwache   [Imperial City, Imperial Sewers]</v>
      </c>
    </row>
    <row r="524" spans="1:59" x14ac:dyDescent="0.25">
      <c r="A524" s="5">
        <v>599</v>
      </c>
      <c r="B524" t="s">
        <v>2493</v>
      </c>
      <c r="C524" t="s">
        <v>2484</v>
      </c>
      <c r="D524" s="3">
        <f>A524</f>
        <v>599</v>
      </c>
      <c r="F524" t="s">
        <v>2777</v>
      </c>
      <c r="G524" s="8" t="s">
        <v>2776</v>
      </c>
      <c r="I524" t="s">
        <v>91</v>
      </c>
      <c r="J524" t="s">
        <v>91</v>
      </c>
      <c r="K524">
        <v>-1</v>
      </c>
      <c r="L524">
        <v>-1</v>
      </c>
      <c r="M524">
        <v>-1</v>
      </c>
      <c r="O524" s="65" t="s">
        <v>39</v>
      </c>
      <c r="Q524" s="3">
        <f>IF(AND(G524&lt;&gt;"LIBSETS_SETTYPE_BATTLEGROUND",G524&lt;&gt;"LIBSETS_SETTYPE_SPECIAL"), IF(R524&lt;&gt;"",VLOOKUP(R524,'ESO zone constants'!$D$3:$H$10001,5,FALSE),""),"")</f>
        <v>584</v>
      </c>
      <c r="R524" t="str">
        <f>IF(AND(O524&lt;&gt;"",NOT(ISERROR(O524))),O524,
IF(AND(P524&lt;&gt;"",ISNUMBER(P524),P524&gt;0,NOT(ISNA(P524))),VLOOKUP(P524,'ESO zone constants'!$A$3:$D$9999,4,FALSE),
IF(AND(K524&lt;&gt;"",K524&gt;0,NOT(ISERROR(K524))),VLOOKUP(K524,'ESO dumped WayshrineInfo'!$K$3:$N$9994,4,FALSE),"")))</f>
        <v>Imperial City</v>
      </c>
      <c r="S524" s="65" t="s">
        <v>2397</v>
      </c>
      <c r="T524" s="19" t="str">
        <f>IF(AND(S524&lt;&gt;"",NOT(ISERROR(S524))),S524,IF(Q524&lt;&gt;"",IF(NOT(ISERROR(VLOOKUP(Q524,'ESO Dungeon constants'!$D$3:$H$9999,5,FALSE))),VLOOKUP(Q524,'ESO Dungeon constants'!$D$3:$I$9999,6,FALSE),VLOOKUP(Q524,'ESO zone constants'!$H$3:$K$9987,4,FALSE)),""))</f>
        <v>DLC_BLACKWOOD</v>
      </c>
      <c r="U524" s="3" t="str">
        <f>IF(T524&lt;&gt;"",VLOOKUP(T524,'LibSets constants'!$B$4:$C$1003,2,FALSE),"")</f>
        <v>Blackwood</v>
      </c>
      <c r="V524" s="33" t="s">
        <v>1544</v>
      </c>
      <c r="W524" s="3" t="s">
        <v>2790</v>
      </c>
      <c r="X524" s="3" t="s">
        <v>2780</v>
      </c>
      <c r="Y524" s="65">
        <v>643</v>
      </c>
      <c r="Z524" s="3">
        <f>IF(AND(G524&lt;&gt;"LIBSETS_SETTYPE_BATTLEGROUND",G524&lt;&gt;"LIBSETS_SETTYPE_SPECIAL"),
IF(AND(Y524&lt;&gt;"",ISNUMBER(Y524),NOT(ISNA(Y524))),Y524,
   IF(AND(L524&lt;&gt;"",ISNUMBER(L524),L524&gt;0,NOT(ISNA(L524))),VLOOKUP(L524,'ESO dumped WayshrineInfo'!$K$3:$L$9994,2,FALSE),"")
),"")</f>
        <v>643</v>
      </c>
      <c r="AA524" t="str">
        <f>IF(AND(Z524&lt;&gt;"",ISNUMBER(Z524),NOT(ISNA(Z524))),VLOOKUP(Z524,'ESO zone constants'!$A$3:$D$9999,4,FALSE),"")</f>
        <v>Imperial Sewers</v>
      </c>
      <c r="AB524" s="33" t="s">
        <v>2792</v>
      </c>
      <c r="AC524" s="43"/>
      <c r="AD524" s="43"/>
      <c r="AE524" s="43"/>
      <c r="AF524" s="3" t="str">
        <f>IF(AND(G524&lt;&gt;"LIBSETS_SETTYPE_BATTLEGROUND",G524&lt;&gt;"LIBSETS_SETTYPE_SPECIAL"),
IF(AND(AE524&lt;&gt;"",ISNUMBER(AE524),NOT(ISNA(AE524))),AE524,
   IF(AND(M524&lt;&gt;"",ISNUMBER(M524),M524&gt;0,NOT(ISNA(M524))),VLOOKUP(M524,'ESO dumped WayshrineInfo'!$K$3:$L$9994,2,FALSE),"")
),"")</f>
        <v/>
      </c>
      <c r="AG524" t="str">
        <f>IF(AND(AF524&lt;&gt;"",ISNUMBER(AF524),NOT(ISNA(AF524))),VLOOKUP(AF524,'ESO zone constants'!$A$3:$D$9999,4,FALSE),"")</f>
        <v/>
      </c>
      <c r="AH524" s="44"/>
      <c r="AI524" s="43"/>
      <c r="AJ524" s="43"/>
      <c r="AK524" s="3" t="str">
        <f>IF(AND(G524&lt;&gt;"LIBSETS_SETTYPE_BATTLEGROUND",G524&lt;&gt;"LIBSETS_SETTYPE_SPECIAL"),IF(AL524&lt;&gt;"",VLOOKUP(AL524,'ESO zone constants'!$D$3:$H$4953,5,FALSE),""),"")</f>
        <v/>
      </c>
      <c r="AM524" s="44"/>
      <c r="AN524" s="43"/>
      <c r="AO524" s="43"/>
      <c r="AP524" s="3" t="str">
        <f>IF(AND(G524&lt;&gt;"LIBSETS_SETTYPE_BATTLEGROUND",G524&lt;&gt;"LIBSETS_SETTYPE_SPECIAL"),IF(AQ524&lt;&gt;"",VLOOKUP(AQ524,'ESO zone constants'!$D$3:$H$4953,5,FALSE),""),"")</f>
        <v/>
      </c>
      <c r="AR524" s="44"/>
      <c r="AS524" s="43"/>
      <c r="AT524" s="43"/>
      <c r="AU524" s="3" t="str">
        <f>IF(AND(G524&lt;&gt;"LIBSETS_SETTYPE_BATTLEGROUND",G524&lt;&gt;"LIBSETS_SETTYPE_SPECIAL"),IF(AV524&lt;&gt;"",VLOOKUP(AV524,'ESO zone constants'!$D$3:$H$4953,5,FALSE),""),"")</f>
        <v/>
      </c>
      <c r="AW524" s="44"/>
      <c r="AX524" s="43"/>
      <c r="AY524" s="43"/>
      <c r="AZ524" s="83" t="s">
        <v>2667</v>
      </c>
      <c r="BA524" s="83"/>
      <c r="BB524" s="83"/>
      <c r="BC524" s="21" t="str">
        <f>IF(A524="???","--","")&amp;IF(F524&lt;&gt;"Not in the game (anymore)",IF(A524&lt;&gt;"",CONCATENATE("[",A524,"] = {wayshrines={")&amp;IF(K524&lt;&gt;"",CONCATENATE(K524,","),"")&amp;IF(L524&lt;&gt;"",CONCATENATE(L524,","),"")&amp;IF(M524&lt;&gt;"",CONCATENATE(M524,","),"")&amp;CONCATENATE("}")&amp;IF(VALUE(N524)&gt;0,CONCATENATE(", traitsNeeded=",N524),"")&amp;CONCATENATE(", dlcId=",IF(T524&lt;&gt;"",T524,"DLC_BASE_GAME")),""),"")</f>
        <v>[599] = {wayshrines={-1,-1,-1,}, dlcId=DLC_BLACKWOOD</v>
      </c>
      <c r="BD524" s="21" t="str">
        <f>IF(F524&lt;&gt;"Not in the game (anymore)",IF(A524&lt;&gt;"",IF(Q524&lt;&gt;"",CONCATENATE(", zoneIds={",Q524),"")&amp;IF(Z524&lt;&gt;"",CONCATENATE(",",Z524),"")&amp;IF(AF524&lt;&gt;"",CONCATENATE(",",AF524),"")&amp;IF(AK524&lt;&gt;"",CONCATENATE(",",AK524),"")&amp;IF(AP524&lt;&gt;"",CONCATENATE(",",AP524),"")&amp;IF(AU524&lt;&gt;"",CONCATENATE(",",AU524),"")&amp;IF(Q524&lt;&gt;"",CONCATENATE("}",""),"")&amp;IF(OR(I524="true",I524="false",I524&lt;&gt;""), CONCATENATE(", veteran=", I524), ""),""),"")</f>
        <v>, zoneIds={584,643}, veteran=false</v>
      </c>
      <c r="BE524" s="21" t="str">
        <f>IF(A524&lt;&gt;"",IF(F524&lt;&gt;"Not in the game (anymore)",IF(A524&lt;&gt;"",", setType="&amp;G524,"")&amp;IF(J524="true",", multiTrialSet=true",""),"")
&amp; IF(AND(H524&lt;&gt;"",ISNUMBER(H524)),", undauntedChestId=" &amp; H524,""),"")</f>
        <v>, setType=LIBSETS_SETTYPE_IMPERIALCITY_MONSTER</v>
      </c>
      <c r="BF524" s="21" t="str">
        <f>IF(A524&lt;&gt;"",IF(F524&lt;&gt;"Not in the game (anymore)",IF(AZ524&lt;&gt;"",", isProcSetAllowedInPvP="&amp; AZ524,"")
&amp; IF(F524&lt;&gt;"Not in the game (anymore)",
  IF(V524&lt;&gt;"",", dropMechanic={"&amp;V524&amp;IF(AB524&lt;&gt;"",","&amp;AB524,"")&amp;IF(AH524&lt;&gt;"",","&amp;AH524,"")&amp;IF(AM524&lt;&gt;"",","&amp;AM524,"")&amp;IF(AR524&lt;&gt;"",","&amp;AR524,"")&amp;IF(AW524&lt;&gt;"",","&amp;AW524,"")&amp;"}"
     &amp;IF(OR(W524&lt;&gt;"",AC524&lt;&gt;"",AI524&lt;&gt;"",AN524&lt;&gt;"",AS524&lt;&gt;"",AX524&lt;&gt;"",X524&lt;&gt;"",AD524&lt;&gt;"",AJ524&lt;&gt;"",AO524&lt;&gt;"",AT524&lt;&gt;"",AY524&lt;&gt;""),", dropMechanicDropLocationNames={"
        &amp; IF(OR(W524&lt;&gt;"",AC524&lt;&gt;"",AI524&lt;&gt;"",AN524&lt;&gt;"",AS524&lt;&gt;"",AX524&lt;&gt;""),"['en']={"&amp;IF(W524&lt;&gt;"","'"&amp;W524&amp;"',","'',")&amp;IF(AC524&lt;&gt;"","'"&amp;AC524&amp;"',","'',")&amp;IF(AI524&lt;&gt;"","'"&amp;AI524&amp;"',","'',")&amp;IF(AN524&lt;&gt;"","'"&amp;AN524&amp;"',","'',")&amp;IF(AS524&lt;&gt;"","'"&amp;AS524&amp;"',","'',")&amp;IF(AX524&lt;&gt;"","'"&amp;AX524&amp;"',","'',")&amp;"},","")
        &amp; IF(OR(X524&lt;&gt;"",AD524&lt;&gt;"",AJ524&lt;&gt;"",AO524&lt;&gt;"",AT524&lt;&gt;"",AY524&lt;&gt;""),"['de']={"&amp;IF(X524&lt;&gt;"","'"&amp;X524&amp;"',","'',")&amp;IF(AD524&lt;&gt;"","'"&amp;AD524&amp;"',","'',")&amp;IF(AJ524&lt;&gt;"","'"&amp;AJ524&amp;"',","'',")&amp;IF(AO524&lt;&gt;"","'"&amp;AO524&amp;"',","'',")&amp;IF(AT524&lt;&gt;"","'"&amp;AT524&amp;"',","'',")&amp;IF(AY524&lt;&gt;"","'"&amp;AY524&amp;"',","'',")&amp;"},","")
     &amp; "}",""),"")),""),"")</f>
        <v>, dropMechanic={LIBSETS_DROP_MECHANIC_MONSTER_NAME,LIBSETS_DROP_MECHANIC_TELVAR_EQUIPMENT_LOCKBOX_MERCHANT}, dropMechanicDropLocationNames={['en']={'Immolator Charr (Temple district, south)','','','','','',},['de']={'Entflammer Charr (Tempelbezirk, Süden)','','','','','',},}</v>
      </c>
      <c r="BG524" s="21" t="str">
        <f>IF(A524&lt;&gt;"",IF(F524&lt;&gt;"Not in the game (anymore)",
IF(OR(BA524&lt;&gt;"",BB524&lt;&gt;""),", addTooltip={" &amp; IF(BA524&lt;&gt;"","['en']='"&amp; BA524 &amp; "',","")  &amp; IF(AND(BA524&lt;&gt;"",BA524&lt;&gt;BB524), IF(BB524&lt;&gt;"","['de']='"&amp; BB524 &amp; "',",""),"") &amp; "},","")
&amp; "},"
&amp; IF(C524&lt;&gt;"",CONCATENATE(" --",C524," / ",B524,"   [",IF(R524&lt;&gt;"",R524,""),IF(AA524&lt;&gt;"",", "&amp;AA524,""),IF(AG524&lt;&gt;"",", "&amp;AG524,""),IF(AL524&lt;&gt;"",", "&amp;AL524,""),IF(AQ524&lt;&gt;"",", "&amp;AQ524,""),IF(AV524&lt;&gt;"",", "&amp;AV524,""),"]")),""),"")</f>
        <v>}, --Immolator Charr / Entflammer Charr   [Imperial City, Imperial Sewers]</v>
      </c>
    </row>
    <row r="525" spans="1:59" x14ac:dyDescent="0.25">
      <c r="A525" s="5">
        <v>600</v>
      </c>
      <c r="B525" t="s">
        <v>2494</v>
      </c>
      <c r="C525" t="s">
        <v>2485</v>
      </c>
      <c r="D525" s="3">
        <f>A525</f>
        <v>600</v>
      </c>
      <c r="F525" t="s">
        <v>2777</v>
      </c>
      <c r="G525" s="8" t="s">
        <v>2776</v>
      </c>
      <c r="I525" t="s">
        <v>91</v>
      </c>
      <c r="J525" t="s">
        <v>91</v>
      </c>
      <c r="K525">
        <v>-1</v>
      </c>
      <c r="L525">
        <v>-1</v>
      </c>
      <c r="M525">
        <v>-1</v>
      </c>
      <c r="O525" s="65" t="s">
        <v>39</v>
      </c>
      <c r="Q525" s="3">
        <f>IF(AND(G525&lt;&gt;"LIBSETS_SETTYPE_BATTLEGROUND",G525&lt;&gt;"LIBSETS_SETTYPE_SPECIAL"), IF(R525&lt;&gt;"",VLOOKUP(R525,'ESO zone constants'!$D$3:$H$10001,5,FALSE),""),"")</f>
        <v>584</v>
      </c>
      <c r="R525" t="str">
        <f>IF(AND(O525&lt;&gt;"",NOT(ISERROR(O525))),O525,
IF(AND(P525&lt;&gt;"",ISNUMBER(P525),P525&gt;0,NOT(ISNA(P525))),VLOOKUP(P525,'ESO zone constants'!$A$3:$D$9999,4,FALSE),
IF(AND(K525&lt;&gt;"",K525&gt;0,NOT(ISERROR(K525))),VLOOKUP(K525,'ESO dumped WayshrineInfo'!$K$3:$N$9994,4,FALSE),"")))</f>
        <v>Imperial City</v>
      </c>
      <c r="S525" s="65" t="s">
        <v>2397</v>
      </c>
      <c r="T525" s="19" t="str">
        <f>IF(AND(S525&lt;&gt;"",NOT(ISERROR(S525))),S525,IF(Q525&lt;&gt;"",IF(NOT(ISERROR(VLOOKUP(Q525,'ESO Dungeon constants'!$D$3:$H$9999,5,FALSE))),VLOOKUP(Q525,'ESO Dungeon constants'!$D$3:$I$9999,6,FALSE),VLOOKUP(Q525,'ESO zone constants'!$H$3:$K$9987,4,FALSE)),""))</f>
        <v>DLC_BLACKWOOD</v>
      </c>
      <c r="U525" s="3" t="str">
        <f>IF(T525&lt;&gt;"",VLOOKUP(T525,'LibSets constants'!$B$4:$C$1003,2,FALSE),"")</f>
        <v>Blackwood</v>
      </c>
      <c r="V525" s="33" t="s">
        <v>1544</v>
      </c>
      <c r="W525" s="3" t="s">
        <v>2789</v>
      </c>
      <c r="X525" s="3" t="s">
        <v>2781</v>
      </c>
      <c r="Y525" s="65">
        <v>643</v>
      </c>
      <c r="Z525" s="3">
        <f>IF(AND(G525&lt;&gt;"LIBSETS_SETTYPE_BATTLEGROUND",G525&lt;&gt;"LIBSETS_SETTYPE_SPECIAL"),
IF(AND(Y525&lt;&gt;"",ISNUMBER(Y525),NOT(ISNA(Y525))),Y525,
   IF(AND(L525&lt;&gt;"",ISNUMBER(L525),L525&gt;0,NOT(ISNA(L525))),VLOOKUP(L525,'ESO dumped WayshrineInfo'!$K$3:$L$9994,2,FALSE),"")
),"")</f>
        <v>643</v>
      </c>
      <c r="AA525" t="str">
        <f>IF(AND(Z525&lt;&gt;"",ISNUMBER(Z525),NOT(ISNA(Z525))),VLOOKUP(Z525,'ESO zone constants'!$A$3:$D$9999,4,FALSE),"")</f>
        <v>Imperial Sewers</v>
      </c>
      <c r="AB525" s="33" t="s">
        <v>2792</v>
      </c>
      <c r="AC525" s="43"/>
      <c r="AD525" s="43"/>
      <c r="AE525" s="43"/>
      <c r="AF525" s="3" t="str">
        <f>IF(AND(G525&lt;&gt;"LIBSETS_SETTYPE_BATTLEGROUND",G525&lt;&gt;"LIBSETS_SETTYPE_SPECIAL"),
IF(AND(AE525&lt;&gt;"",ISNUMBER(AE525),NOT(ISNA(AE525))),AE525,
   IF(AND(M525&lt;&gt;"",ISNUMBER(M525),M525&gt;0,NOT(ISNA(M525))),VLOOKUP(M525,'ESO dumped WayshrineInfo'!$K$3:$L$9994,2,FALSE),"")
),"")</f>
        <v/>
      </c>
      <c r="AG525" t="str">
        <f>IF(AND(AF525&lt;&gt;"",ISNUMBER(AF525),NOT(ISNA(AF525))),VLOOKUP(AF525,'ESO zone constants'!$A$3:$D$9999,4,FALSE),"")</f>
        <v/>
      </c>
      <c r="AH525" s="44"/>
      <c r="AI525" s="43"/>
      <c r="AJ525" s="43"/>
      <c r="AK525" s="3" t="str">
        <f>IF(AND(G525&lt;&gt;"LIBSETS_SETTYPE_BATTLEGROUND",G525&lt;&gt;"LIBSETS_SETTYPE_SPECIAL"),IF(AL525&lt;&gt;"",VLOOKUP(AL525,'ESO zone constants'!$D$3:$H$4953,5,FALSE),""),"")</f>
        <v/>
      </c>
      <c r="AM525" s="44"/>
      <c r="AN525" s="43"/>
      <c r="AO525" s="43"/>
      <c r="AP525" s="3" t="str">
        <f>IF(AND(G525&lt;&gt;"LIBSETS_SETTYPE_BATTLEGROUND",G525&lt;&gt;"LIBSETS_SETTYPE_SPECIAL"),IF(AQ525&lt;&gt;"",VLOOKUP(AQ525,'ESO zone constants'!$D$3:$H$4953,5,FALSE),""),"")</f>
        <v/>
      </c>
      <c r="AR525" s="44"/>
      <c r="AS525" s="43"/>
      <c r="AT525" s="43"/>
      <c r="AU525" s="3" t="str">
        <f>IF(AND(G525&lt;&gt;"LIBSETS_SETTYPE_BATTLEGROUND",G525&lt;&gt;"LIBSETS_SETTYPE_SPECIAL"),IF(AV525&lt;&gt;"",VLOOKUP(AV525,'ESO zone constants'!$D$3:$H$4953,5,FALSE),""),"")</f>
        <v/>
      </c>
      <c r="AW525" s="44"/>
      <c r="AX525" s="43"/>
      <c r="AY525" s="43"/>
      <c r="AZ525" s="83" t="s">
        <v>2667</v>
      </c>
      <c r="BA525" s="83"/>
      <c r="BB525" s="83"/>
      <c r="BC525" s="21" t="str">
        <f>IF(A525="???","--","")&amp;IF(F525&lt;&gt;"Not in the game (anymore)",IF(A525&lt;&gt;"",CONCATENATE("[",A525,"] = {wayshrines={")&amp;IF(K525&lt;&gt;"",CONCATENATE(K525,","),"")&amp;IF(L525&lt;&gt;"",CONCATENATE(L525,","),"")&amp;IF(M525&lt;&gt;"",CONCATENATE(M525,","),"")&amp;CONCATENATE("}")&amp;IF(VALUE(N525)&gt;0,CONCATENATE(", traitsNeeded=",N525),"")&amp;CONCATENATE(", dlcId=",IF(T525&lt;&gt;"",T525,"DLC_BASE_GAME")),""),"")</f>
        <v>[600] = {wayshrines={-1,-1,-1,}, dlcId=DLC_BLACKWOOD</v>
      </c>
      <c r="BD525" s="21" t="str">
        <f>IF(F525&lt;&gt;"Not in the game (anymore)",IF(A525&lt;&gt;"",IF(Q525&lt;&gt;"",CONCATENATE(", zoneIds={",Q525),"")&amp;IF(Z525&lt;&gt;"",CONCATENATE(",",Z525),"")&amp;IF(AF525&lt;&gt;"",CONCATENATE(",",AF525),"")&amp;IF(AK525&lt;&gt;"",CONCATENATE(",",AK525),"")&amp;IF(AP525&lt;&gt;"",CONCATENATE(",",AP525),"")&amp;IF(AU525&lt;&gt;"",CONCATENATE(",",AU525),"")&amp;IF(Q525&lt;&gt;"",CONCATENATE("}",""),"")&amp;IF(OR(I525="true",I525="false",I525&lt;&gt;""), CONCATENATE(", veteran=", I525), ""),""),"")</f>
        <v>, zoneIds={584,643}, veteran=false</v>
      </c>
      <c r="BE525" s="21" t="str">
        <f>IF(A525&lt;&gt;"",IF(F525&lt;&gt;"Not in the game (anymore)",IF(A525&lt;&gt;"",", setType="&amp;G525,"")&amp;IF(J525="true",", multiTrialSet=true",""),"")
&amp; IF(AND(H525&lt;&gt;"",ISNUMBER(H525)),", undauntedChestId=" &amp; H525,""),"")</f>
        <v>, setType=LIBSETS_SETTYPE_IMPERIALCITY_MONSTER</v>
      </c>
      <c r="BF525" s="21" t="str">
        <f>IF(A525&lt;&gt;"",IF(F525&lt;&gt;"Not in the game (anymore)",IF(AZ525&lt;&gt;"",", isProcSetAllowedInPvP="&amp; AZ525,"")
&amp; IF(F525&lt;&gt;"Not in the game (anymore)",
  IF(V525&lt;&gt;"",", dropMechanic={"&amp;V525&amp;IF(AB525&lt;&gt;"",","&amp;AB525,"")&amp;IF(AH525&lt;&gt;"",","&amp;AH525,"")&amp;IF(AM525&lt;&gt;"",","&amp;AM525,"")&amp;IF(AR525&lt;&gt;"",","&amp;AR525,"")&amp;IF(AW525&lt;&gt;"",","&amp;AW525,"")&amp;"}"
     &amp;IF(OR(W525&lt;&gt;"",AC525&lt;&gt;"",AI525&lt;&gt;"",AN525&lt;&gt;"",AS525&lt;&gt;"",AX525&lt;&gt;"",X525&lt;&gt;"",AD525&lt;&gt;"",AJ525&lt;&gt;"",AO525&lt;&gt;"",AT525&lt;&gt;"",AY525&lt;&gt;""),", dropMechanicDropLocationNames={"
        &amp; IF(OR(W525&lt;&gt;"",AC525&lt;&gt;"",AI525&lt;&gt;"",AN525&lt;&gt;"",AS525&lt;&gt;"",AX525&lt;&gt;""),"['en']={"&amp;IF(W525&lt;&gt;"","'"&amp;W525&amp;"',","'',")&amp;IF(AC525&lt;&gt;"","'"&amp;AC525&amp;"',","'',")&amp;IF(AI525&lt;&gt;"","'"&amp;AI525&amp;"',","'',")&amp;IF(AN525&lt;&gt;"","'"&amp;AN525&amp;"',","'',")&amp;IF(AS525&lt;&gt;"","'"&amp;AS525&amp;"',","'',")&amp;IF(AX525&lt;&gt;"","'"&amp;AX525&amp;"',","'',")&amp;"},","")
        &amp; IF(OR(X525&lt;&gt;"",AD525&lt;&gt;"",AJ525&lt;&gt;"",AO525&lt;&gt;"",AT525&lt;&gt;"",AY525&lt;&gt;""),"['de']={"&amp;IF(X525&lt;&gt;"","'"&amp;X525&amp;"',","'',")&amp;IF(AD525&lt;&gt;"","'"&amp;AD525&amp;"',","'',")&amp;IF(AJ525&lt;&gt;"","'"&amp;AJ525&amp;"',","'',")&amp;IF(AO525&lt;&gt;"","'"&amp;AO525&amp;"',","'',")&amp;IF(AT525&lt;&gt;"","'"&amp;AT525&amp;"',","'',")&amp;IF(AY525&lt;&gt;"","'"&amp;AY525&amp;"',","'',")&amp;"},","")
     &amp; "}",""),"")),""),"")</f>
        <v>, dropMechanic={LIBSETS_DROP_MECHANIC_MONSTER_NAME,LIBSETS_DROP_MECHANIC_TELVAR_EQUIPMENT_LOCKBOX_MERCHANT}, dropMechanicDropLocationNames={['en']={'Glorgoloch the Destroyer (Arena district, north-east)','','','','','',},['de']={'Glorgoloch der Zerstörer (Arenabezirk, Nord-Osten)','','','','','',},}</v>
      </c>
      <c r="BG525" s="21" t="str">
        <f>IF(A525&lt;&gt;"",IF(F525&lt;&gt;"Not in the game (anymore)",
IF(OR(BA525&lt;&gt;"",BB525&lt;&gt;""),", addTooltip={" &amp; IF(BA525&lt;&gt;"","['en']='"&amp; BA525 &amp; "',","")  &amp; IF(AND(BA525&lt;&gt;"",BA525&lt;&gt;BB525), IF(BB525&lt;&gt;"","['de']='"&amp; BB525 &amp; "',",""),"") &amp; "},","")
&amp; "},"
&amp; IF(C525&lt;&gt;"",CONCATENATE(" --",C525," / ",B525,"   [",IF(R525&lt;&gt;"",R525,""),IF(AA525&lt;&gt;"",", "&amp;AA525,""),IF(AG525&lt;&gt;"",", "&amp;AG525,""),IF(AL525&lt;&gt;"",", "&amp;AL525,""),IF(AQ525&lt;&gt;"",", "&amp;AQ525,""),IF(AV525&lt;&gt;"",", "&amp;AV525,""),"]")),""),"")</f>
        <v>}, --Glorgoloch the Destroyer / Glorgoloch der Zerstörer   [Imperial City, Imperial Sewers]</v>
      </c>
    </row>
    <row r="526" spans="1:59" x14ac:dyDescent="0.25">
      <c r="A526" s="5">
        <v>602</v>
      </c>
      <c r="B526" t="s">
        <v>2530</v>
      </c>
      <c r="C526" t="s">
        <v>2766</v>
      </c>
      <c r="D526" s="3">
        <f>A526</f>
        <v>602</v>
      </c>
      <c r="G526" s="8" t="s">
        <v>1477</v>
      </c>
      <c r="I526" t="s">
        <v>91</v>
      </c>
      <c r="J526" t="s">
        <v>91</v>
      </c>
      <c r="K526">
        <v>469</v>
      </c>
      <c r="L526">
        <v>469</v>
      </c>
      <c r="M526">
        <v>469</v>
      </c>
      <c r="O526" s="65" t="s">
        <v>2513</v>
      </c>
      <c r="Q526" s="3">
        <f>IF(AND(G526&lt;&gt;"LIBSETS_SETTYPE_BATTLEGROUND",G526&lt;&gt;"LIBSETS_SETTYPE_SPECIAL"), IF(R526&lt;&gt;"",VLOOKUP(R526,'ESO zone constants'!$D$3:$H$10001,5,FALSE),""),"")</f>
        <v>1268</v>
      </c>
      <c r="R526" t="str">
        <f>IF(AND(O526&lt;&gt;"",NOT(ISERROR(O526))),O526,
IF(AND(P526&lt;&gt;"",ISNUMBER(P526),P526&gt;0,NOT(ISNA(P526))),VLOOKUP(P526,'ESO zone constants'!$A$3:$D$9999,4,FALSE),
IF(AND(K526&lt;&gt;"",K526&gt;0,NOT(ISERROR(K526))),VLOOKUP(K526,'ESO dumped WayshrineInfo'!$K$3:$N$9994,4,FALSE),"")))</f>
        <v>The Dread Cellar</v>
      </c>
      <c r="T526" s="19" t="str">
        <f>IF(AND(S526&lt;&gt;"",NOT(ISERROR(S526))),S526,IF(Q526&lt;&gt;"",IF(NOT(ISERROR(VLOOKUP(Q526,'ESO Dungeon constants'!$D$3:$H$9999,5,FALSE))),VLOOKUP(Q526,'ESO Dungeon constants'!$D$3:$I$9999,6,FALSE),VLOOKUP(Q526,'ESO zone constants'!$H$3:$K$9987,4,FALSE)),""))</f>
        <v>DLC_WAKING_FLAME</v>
      </c>
      <c r="U526" s="3" t="str">
        <f>IF(T526&lt;&gt;"",VLOOKUP(T526,'LibSets constants'!$B$4:$C$1003,2,FALSE),"")</f>
        <v>Waking Flame</v>
      </c>
      <c r="V526" s="33" t="s">
        <v>3356</v>
      </c>
      <c r="Y526" s="65"/>
      <c r="Z526" s="3">
        <f>IF(AND(G526&lt;&gt;"LIBSETS_SETTYPE_BATTLEGROUND",G526&lt;&gt;"LIBSETS_SETTYPE_SPECIAL"),
IF(AND(Y526&lt;&gt;"",ISNUMBER(Y526),NOT(ISNA(Y526))),Y526,
   IF(AND(L526&lt;&gt;"",ISNUMBER(L526),L526&gt;0,NOT(ISNA(L526))),VLOOKUP(L526,'ESO dumped WayshrineInfo'!$K$3:$L$9994,2,FALSE),"")
),"")</f>
        <v>1261</v>
      </c>
      <c r="AA526" t="str">
        <f>IF(AND(Z526&lt;&gt;"",ISNUMBER(Z526),NOT(ISNA(Z526))),VLOOKUP(Z526,'ESO zone constants'!$A$3:$D$9999,4,FALSE),"")</f>
        <v>Blackwood</v>
      </c>
      <c r="AB526" s="33" t="s">
        <v>3356</v>
      </c>
      <c r="AC526" s="43"/>
      <c r="AD526" s="43"/>
      <c r="AE526" s="43"/>
      <c r="AF526" s="3">
        <f>IF(AND(G526&lt;&gt;"LIBSETS_SETTYPE_BATTLEGROUND",G526&lt;&gt;"LIBSETS_SETTYPE_SPECIAL"),
IF(AND(AE526&lt;&gt;"",ISNUMBER(AE526),NOT(ISNA(AE526))),AE526,
   IF(AND(M526&lt;&gt;"",ISNUMBER(M526),M526&gt;0,NOT(ISNA(M526))),VLOOKUP(M526,'ESO dumped WayshrineInfo'!$K$3:$L$9994,2,FALSE),"")
),"")</f>
        <v>1261</v>
      </c>
      <c r="AG526" t="str">
        <f>IF(AND(AF526&lt;&gt;"",ISNUMBER(AF526),NOT(ISNA(AF526))),VLOOKUP(AF526,'ESO zone constants'!$A$3:$D$9999,4,FALSE),"")</f>
        <v>Blackwood</v>
      </c>
      <c r="AH526" s="44"/>
      <c r="AI526" s="43"/>
      <c r="AJ526" s="43"/>
      <c r="AK526" s="3" t="str">
        <f>IF(AND(G526&lt;&gt;"LIBSETS_SETTYPE_BATTLEGROUND",G526&lt;&gt;"LIBSETS_SETTYPE_SPECIAL"),IF(AL526&lt;&gt;"",VLOOKUP(AL526,'ESO zone constants'!$D$3:$H$4953,5,FALSE),""),"")</f>
        <v/>
      </c>
      <c r="AM526" s="44"/>
      <c r="AN526" s="43"/>
      <c r="AO526" s="43"/>
      <c r="AP526" s="3" t="str">
        <f>IF(AND(G526&lt;&gt;"LIBSETS_SETTYPE_BATTLEGROUND",G526&lt;&gt;"LIBSETS_SETTYPE_SPECIAL"),IF(AQ526&lt;&gt;"",VLOOKUP(AQ526,'ESO zone constants'!$D$3:$H$4953,5,FALSE),""),"")</f>
        <v/>
      </c>
      <c r="AR526" s="44"/>
      <c r="AS526" s="43"/>
      <c r="AT526" s="43"/>
      <c r="AU526" s="3" t="str">
        <f>IF(AND(G526&lt;&gt;"LIBSETS_SETTYPE_BATTLEGROUND",G526&lt;&gt;"LIBSETS_SETTYPE_SPECIAL"),IF(AV526&lt;&gt;"",VLOOKUP(AV526,'ESO zone constants'!$D$3:$H$4953,5,FALSE),""),"")</f>
        <v/>
      </c>
      <c r="AW526" s="44"/>
      <c r="AX526" s="43"/>
      <c r="AY526" s="43"/>
      <c r="AZ526" s="83" t="s">
        <v>2667</v>
      </c>
      <c r="BA526" s="83"/>
      <c r="BB526" s="83"/>
      <c r="BC526" s="21" t="str">
        <f>IF(A526="???","--","")&amp;IF(F526&lt;&gt;"Not in the game (anymore)",IF(A526&lt;&gt;"",CONCATENATE("[",A526,"] = {wayshrines={")&amp;IF(K526&lt;&gt;"",CONCATENATE(K526,","),"")&amp;IF(L526&lt;&gt;"",CONCATENATE(L526,","),"")&amp;IF(M526&lt;&gt;"",CONCATENATE(M526,","),"")&amp;CONCATENATE("}")&amp;IF(VALUE(N526)&gt;0,CONCATENATE(", traitsNeeded=",N526),"")&amp;CONCATENATE(", dlcId=",IF(T526&lt;&gt;"",T526,"DLC_BASE_GAME")),""),"")</f>
        <v>[602] = {wayshrines={469,469,469,}, dlcId=DLC_WAKING_FLAME</v>
      </c>
      <c r="BD526" s="21" t="str">
        <f>IF(F526&lt;&gt;"Not in the game (anymore)",IF(A526&lt;&gt;"",IF(Q526&lt;&gt;"",CONCATENATE(", zoneIds={",Q526),"")&amp;IF(Z526&lt;&gt;"",CONCATENATE(",",Z526),"")&amp;IF(AF526&lt;&gt;"",CONCATENATE(",",AF526),"")&amp;IF(AK526&lt;&gt;"",CONCATENATE(",",AK526),"")&amp;IF(AP526&lt;&gt;"",CONCATENATE(",",AP526),"")&amp;IF(AU526&lt;&gt;"",CONCATENATE(",",AU526),"")&amp;IF(Q526&lt;&gt;"",CONCATENATE("}",""),"")&amp;IF(OR(I526="true",I526="false",I526&lt;&gt;""), CONCATENATE(", veteran=", I526), ""),""),"")</f>
        <v>, zoneIds={1268,1261,1261}, veteran=false</v>
      </c>
      <c r="BE526" s="21" t="str">
        <f>IF(A526&lt;&gt;"",IF(F526&lt;&gt;"Not in the game (anymore)",IF(A526&lt;&gt;"",", setType="&amp;G526,"")&amp;IF(J526="true",", multiTrialSet=true",""),"")
&amp; IF(AND(H526&lt;&gt;"",ISNUMBER(H526)),", undauntedChestId=" &amp; H526,""),"")</f>
        <v>, setType=LIBSETS_SETTYPE_DUNGEON</v>
      </c>
      <c r="BF526" s="21" t="str">
        <f>IF(A526&lt;&gt;"",IF(F526&lt;&gt;"Not in the game (anymore)",IF(AZ526&lt;&gt;"",", isProcSetAllowedInPvP="&amp; AZ526,"")
&amp; IF(F526&lt;&gt;"Not in the game (anymore)",
  IF(V526&lt;&gt;"",", dropMechanic={"&amp;V526&amp;IF(AB526&lt;&gt;"",","&amp;AB526,"")&amp;IF(AH526&lt;&gt;"",","&amp;AH526,"")&amp;IF(AM526&lt;&gt;"",","&amp;AM526,"")&amp;IF(AR526&lt;&gt;"",","&amp;AR526,"")&amp;IF(AW526&lt;&gt;"",","&amp;AW526,"")&amp;"}"
     &amp;IF(OR(W526&lt;&gt;"",AC526&lt;&gt;"",AI526&lt;&gt;"",AN526&lt;&gt;"",AS526&lt;&gt;"",AX526&lt;&gt;"",X526&lt;&gt;"",AD526&lt;&gt;"",AJ526&lt;&gt;"",AO526&lt;&gt;"",AT526&lt;&gt;"",AY526&lt;&gt;""),", dropMechanicDropLocationNames={"
        &amp; IF(OR(W526&lt;&gt;"",AC526&lt;&gt;"",AI526&lt;&gt;"",AN526&lt;&gt;"",AS526&lt;&gt;"",AX526&lt;&gt;""),"['en']={"&amp;IF(W526&lt;&gt;"","'"&amp;W526&amp;"',","'',")&amp;IF(AC526&lt;&gt;"","'"&amp;AC526&amp;"',","'',")&amp;IF(AI526&lt;&gt;"","'"&amp;AI526&amp;"',","'',")&amp;IF(AN526&lt;&gt;"","'"&amp;AN526&amp;"',","'',")&amp;IF(AS526&lt;&gt;"","'"&amp;AS526&amp;"',","'',")&amp;IF(AX526&lt;&gt;"","'"&amp;AX526&amp;"',","'',")&amp;"},","")
        &amp; IF(OR(X526&lt;&gt;"",AD526&lt;&gt;"",AJ526&lt;&gt;"",AO526&lt;&gt;"",AT526&lt;&gt;"",AY526&lt;&gt;""),"['de']={"&amp;IF(X526&lt;&gt;"","'"&amp;X526&amp;"',","'',")&amp;IF(AD526&lt;&gt;"","'"&amp;AD526&amp;"',","'',")&amp;IF(AJ526&lt;&gt;"","'"&amp;AJ526&amp;"',","'',")&amp;IF(AO526&lt;&gt;"","'"&amp;AO526&amp;"',","'',")&amp;IF(AT526&lt;&gt;"","'"&amp;AT526&amp;"',","'',")&amp;IF(AY526&lt;&gt;"","'"&amp;AY526&amp;"',","'',")&amp;"},","")
     &amp; "}",""),"")),""),"")</f>
        <v>, dropMechanic={LIBSETS_DROP_MECHANIC_GROUP_DUNGEON_BOSS,LIBSETS_DROP_MECHANIC_GROUP_DUNGEON_BOSS}</v>
      </c>
      <c r="BG526" s="21" t="str">
        <f>IF(A526&lt;&gt;"",IF(F526&lt;&gt;"Not in the game (anymore)",
IF(OR(BA526&lt;&gt;"",BB526&lt;&gt;""),", addTooltip={" &amp; IF(BA526&lt;&gt;"","['en']='"&amp; BA526 &amp; "',","")  &amp; IF(AND(BA526&lt;&gt;"",BA526&lt;&gt;BB526), IF(BB526&lt;&gt;"","['de']='"&amp; BB526 &amp; "',",""),"") &amp; "},","")
&amp; "},"
&amp; IF(C526&lt;&gt;"",CONCATENATE(" --",C526," / ",B526,"   [",IF(R526&lt;&gt;"",R526,""),IF(AA526&lt;&gt;"",", "&amp;AA526,""),IF(AG526&lt;&gt;"",", "&amp;AG526,""),IF(AL526&lt;&gt;"",", "&amp;AL526,""),IF(AQ526&lt;&gt;"",", "&amp;AQ526,""),IF(AV526&lt;&gt;"",", "&amp;AV526,""),"]")),""),"")</f>
        <v>}, --Crimson Oath\'s Rive / Spalt des Karmesinschwurs   [The Dread Cellar, Blackwood, Blackwood]</v>
      </c>
    </row>
    <row r="527" spans="1:59" x14ac:dyDescent="0.25">
      <c r="A527" s="5">
        <v>603</v>
      </c>
      <c r="B527" t="s">
        <v>2528</v>
      </c>
      <c r="C527" t="s">
        <v>2767</v>
      </c>
      <c r="D527" s="3">
        <f>A527</f>
        <v>603</v>
      </c>
      <c r="G527" s="8" t="s">
        <v>1477</v>
      </c>
      <c r="I527" t="s">
        <v>91</v>
      </c>
      <c r="J527" t="s">
        <v>91</v>
      </c>
      <c r="K527">
        <v>469</v>
      </c>
      <c r="L527">
        <v>469</v>
      </c>
      <c r="M527">
        <v>469</v>
      </c>
      <c r="O527" s="65" t="s">
        <v>2513</v>
      </c>
      <c r="Q527" s="3">
        <f>IF(AND(G527&lt;&gt;"LIBSETS_SETTYPE_BATTLEGROUND",G527&lt;&gt;"LIBSETS_SETTYPE_SPECIAL"), IF(R527&lt;&gt;"",VLOOKUP(R527,'ESO zone constants'!$D$3:$H$10001,5,FALSE),""),"")</f>
        <v>1268</v>
      </c>
      <c r="R527" t="str">
        <f>IF(AND(O527&lt;&gt;"",NOT(ISERROR(O527))),O527,
IF(AND(P527&lt;&gt;"",ISNUMBER(P527),P527&gt;0,NOT(ISNA(P527))),VLOOKUP(P527,'ESO zone constants'!$A$3:$D$9999,4,FALSE),
IF(AND(K527&lt;&gt;"",K527&gt;0,NOT(ISERROR(K527))),VLOOKUP(K527,'ESO dumped WayshrineInfo'!$K$3:$N$9994,4,FALSE),"")))</f>
        <v>The Dread Cellar</v>
      </c>
      <c r="T527" s="19" t="str">
        <f>IF(AND(S527&lt;&gt;"",NOT(ISERROR(S527))),S527,IF(Q527&lt;&gt;"",IF(NOT(ISERROR(VLOOKUP(Q527,'ESO Dungeon constants'!$D$3:$H$9999,5,FALSE))),VLOOKUP(Q527,'ESO Dungeon constants'!$D$3:$I$9999,6,FALSE),VLOOKUP(Q527,'ESO zone constants'!$H$3:$K$9987,4,FALSE)),""))</f>
        <v>DLC_WAKING_FLAME</v>
      </c>
      <c r="U527" s="3" t="str">
        <f>IF(T527&lt;&gt;"",VLOOKUP(T527,'LibSets constants'!$B$4:$C$1003,2,FALSE),"")</f>
        <v>Waking Flame</v>
      </c>
      <c r="V527" s="33" t="s">
        <v>3356</v>
      </c>
      <c r="Y527" s="65"/>
      <c r="Z527" s="3">
        <f>IF(AND(G527&lt;&gt;"LIBSETS_SETTYPE_BATTLEGROUND",G527&lt;&gt;"LIBSETS_SETTYPE_SPECIAL"),
IF(AND(Y527&lt;&gt;"",ISNUMBER(Y527),NOT(ISNA(Y527))),Y527,
   IF(AND(L527&lt;&gt;"",ISNUMBER(L527),L527&gt;0,NOT(ISNA(L527))),VLOOKUP(L527,'ESO dumped WayshrineInfo'!$K$3:$L$9994,2,FALSE),"")
),"")</f>
        <v>1261</v>
      </c>
      <c r="AA527" t="str">
        <f>IF(AND(Z527&lt;&gt;"",ISNUMBER(Z527),NOT(ISNA(Z527))),VLOOKUP(Z527,'ESO zone constants'!$A$3:$D$9999,4,FALSE),"")</f>
        <v>Blackwood</v>
      </c>
      <c r="AB527" s="33" t="s">
        <v>3356</v>
      </c>
      <c r="AC527" s="43"/>
      <c r="AD527" s="43"/>
      <c r="AE527" s="43"/>
      <c r="AF527" s="3">
        <f>IF(AND(G527&lt;&gt;"LIBSETS_SETTYPE_BATTLEGROUND",G527&lt;&gt;"LIBSETS_SETTYPE_SPECIAL"),
IF(AND(AE527&lt;&gt;"",ISNUMBER(AE527),NOT(ISNA(AE527))),AE527,
   IF(AND(M527&lt;&gt;"",ISNUMBER(M527),M527&gt;0,NOT(ISNA(M527))),VLOOKUP(M527,'ESO dumped WayshrineInfo'!$K$3:$L$9994,2,FALSE),"")
),"")</f>
        <v>1261</v>
      </c>
      <c r="AG527" t="str">
        <f>IF(AND(AF527&lt;&gt;"",ISNUMBER(AF527),NOT(ISNA(AF527))),VLOOKUP(AF527,'ESO zone constants'!$A$3:$D$9999,4,FALSE),"")</f>
        <v>Blackwood</v>
      </c>
      <c r="AH527" s="44"/>
      <c r="AI527" s="43"/>
      <c r="AJ527" s="43"/>
      <c r="AK527" s="3" t="str">
        <f>IF(AND(G527&lt;&gt;"LIBSETS_SETTYPE_BATTLEGROUND",G527&lt;&gt;"LIBSETS_SETTYPE_SPECIAL"),IF(AL527&lt;&gt;"",VLOOKUP(AL527,'ESO zone constants'!$D$3:$H$4953,5,FALSE),""),"")</f>
        <v/>
      </c>
      <c r="AM527" s="44"/>
      <c r="AN527" s="43"/>
      <c r="AO527" s="43"/>
      <c r="AP527" s="3" t="str">
        <f>IF(AND(G527&lt;&gt;"LIBSETS_SETTYPE_BATTLEGROUND",G527&lt;&gt;"LIBSETS_SETTYPE_SPECIAL"),IF(AQ527&lt;&gt;"",VLOOKUP(AQ527,'ESO zone constants'!$D$3:$H$4953,5,FALSE),""),"")</f>
        <v/>
      </c>
      <c r="AR527" s="44"/>
      <c r="AS527" s="43"/>
      <c r="AT527" s="43"/>
      <c r="AU527" s="3" t="str">
        <f>IF(AND(G527&lt;&gt;"LIBSETS_SETTYPE_BATTLEGROUND",G527&lt;&gt;"LIBSETS_SETTYPE_SPECIAL"),IF(AV527&lt;&gt;"",VLOOKUP(AV527,'ESO zone constants'!$D$3:$H$4953,5,FALSE),""),"")</f>
        <v/>
      </c>
      <c r="AW527" s="44"/>
      <c r="AX527" s="43"/>
      <c r="AY527" s="43"/>
      <c r="AZ527" s="83" t="s">
        <v>2667</v>
      </c>
      <c r="BA527" s="83"/>
      <c r="BB527" s="83"/>
      <c r="BC527" s="21" t="str">
        <f>IF(A527="???","--","")&amp;IF(F527&lt;&gt;"Not in the game (anymore)",IF(A527&lt;&gt;"",CONCATENATE("[",A527,"] = {wayshrines={")&amp;IF(K527&lt;&gt;"",CONCATENATE(K527,","),"")&amp;IF(L527&lt;&gt;"",CONCATENATE(L527,","),"")&amp;IF(M527&lt;&gt;"",CONCATENATE(M527,","),"")&amp;CONCATENATE("}")&amp;IF(VALUE(N527)&gt;0,CONCATENATE(", traitsNeeded=",N527),"")&amp;CONCATENATE(", dlcId=",IF(T527&lt;&gt;"",T527,"DLC_BASE_GAME")),""),"")</f>
        <v>[603] = {wayshrines={469,469,469,}, dlcId=DLC_WAKING_FLAME</v>
      </c>
      <c r="BD527" s="21" t="str">
        <f>IF(F527&lt;&gt;"Not in the game (anymore)",IF(A527&lt;&gt;"",IF(Q527&lt;&gt;"",CONCATENATE(", zoneIds={",Q527),"")&amp;IF(Z527&lt;&gt;"",CONCATENATE(",",Z527),"")&amp;IF(AF527&lt;&gt;"",CONCATENATE(",",AF527),"")&amp;IF(AK527&lt;&gt;"",CONCATENATE(",",AK527),"")&amp;IF(AP527&lt;&gt;"",CONCATENATE(",",AP527),"")&amp;IF(AU527&lt;&gt;"",CONCATENATE(",",AU527),"")&amp;IF(Q527&lt;&gt;"",CONCATENATE("}",""),"")&amp;IF(OR(I527="true",I527="false",I527&lt;&gt;""), CONCATENATE(", veteran=", I527), ""),""),"")</f>
        <v>, zoneIds={1268,1261,1261}, veteran=false</v>
      </c>
      <c r="BE527" s="21" t="str">
        <f>IF(A527&lt;&gt;"",IF(F527&lt;&gt;"Not in the game (anymore)",IF(A527&lt;&gt;"",", setType="&amp;G527,"")&amp;IF(J527="true",", multiTrialSet=true",""),"")
&amp; IF(AND(H527&lt;&gt;"",ISNUMBER(H527)),", undauntedChestId=" &amp; H527,""),"")</f>
        <v>, setType=LIBSETS_SETTYPE_DUNGEON</v>
      </c>
      <c r="BF527" s="21" t="str">
        <f>IF(A527&lt;&gt;"",IF(F527&lt;&gt;"Not in the game (anymore)",IF(AZ527&lt;&gt;"",", isProcSetAllowedInPvP="&amp; AZ527,"")
&amp; IF(F527&lt;&gt;"Not in the game (anymore)",
  IF(V527&lt;&gt;"",", dropMechanic={"&amp;V527&amp;IF(AB527&lt;&gt;"",","&amp;AB527,"")&amp;IF(AH527&lt;&gt;"",","&amp;AH527,"")&amp;IF(AM527&lt;&gt;"",","&amp;AM527,"")&amp;IF(AR527&lt;&gt;"",","&amp;AR527,"")&amp;IF(AW527&lt;&gt;"",","&amp;AW527,"")&amp;"}"
     &amp;IF(OR(W527&lt;&gt;"",AC527&lt;&gt;"",AI527&lt;&gt;"",AN527&lt;&gt;"",AS527&lt;&gt;"",AX527&lt;&gt;"",X527&lt;&gt;"",AD527&lt;&gt;"",AJ527&lt;&gt;"",AO527&lt;&gt;"",AT527&lt;&gt;"",AY527&lt;&gt;""),", dropMechanicDropLocationNames={"
        &amp; IF(OR(W527&lt;&gt;"",AC527&lt;&gt;"",AI527&lt;&gt;"",AN527&lt;&gt;"",AS527&lt;&gt;"",AX527&lt;&gt;""),"['en']={"&amp;IF(W527&lt;&gt;"","'"&amp;W527&amp;"',","'',")&amp;IF(AC527&lt;&gt;"","'"&amp;AC527&amp;"',","'',")&amp;IF(AI527&lt;&gt;"","'"&amp;AI527&amp;"',","'',")&amp;IF(AN527&lt;&gt;"","'"&amp;AN527&amp;"',","'',")&amp;IF(AS527&lt;&gt;"","'"&amp;AS527&amp;"',","'',")&amp;IF(AX527&lt;&gt;"","'"&amp;AX527&amp;"',","'',")&amp;"},","")
        &amp; IF(OR(X527&lt;&gt;"",AD527&lt;&gt;"",AJ527&lt;&gt;"",AO527&lt;&gt;"",AT527&lt;&gt;"",AY527&lt;&gt;""),"['de']={"&amp;IF(X527&lt;&gt;"","'"&amp;X527&amp;"',","'',")&amp;IF(AD527&lt;&gt;"","'"&amp;AD527&amp;"',","'',")&amp;IF(AJ527&lt;&gt;"","'"&amp;AJ527&amp;"',","'',")&amp;IF(AO527&lt;&gt;"","'"&amp;AO527&amp;"',","'',")&amp;IF(AT527&lt;&gt;"","'"&amp;AT527&amp;"',","'',")&amp;IF(AY527&lt;&gt;"","'"&amp;AY527&amp;"',","'',")&amp;"},","")
     &amp; "}",""),"")),""),"")</f>
        <v>, dropMechanic={LIBSETS_DROP_MECHANIC_GROUP_DUNGEON_BOSS,LIBSETS_DROP_MECHANIC_GROUP_DUNGEON_BOSS}</v>
      </c>
      <c r="BG527" s="21" t="str">
        <f>IF(A527&lt;&gt;"",IF(F527&lt;&gt;"Not in the game (anymore)",
IF(OR(BA527&lt;&gt;"",BB527&lt;&gt;""),", addTooltip={" &amp; IF(BA527&lt;&gt;"","['en']='"&amp; BA527 &amp; "',","")  &amp; IF(AND(BA527&lt;&gt;"",BA527&lt;&gt;BB527), IF(BB527&lt;&gt;"","['de']='"&amp; BB527 &amp; "',",""),"") &amp; "},","")
&amp; "},"
&amp; IF(C527&lt;&gt;"",CONCATENATE(" --",C527," / ",B527,"   [",IF(R527&lt;&gt;"",R527,""),IF(AA527&lt;&gt;"",", "&amp;AA527,""),IF(AG527&lt;&gt;"",", "&amp;AG527,""),IF(AL527&lt;&gt;"",", "&amp;AL527,""),IF(AQ527&lt;&gt;"",", "&amp;AQ527,""),IF(AV527&lt;&gt;"",", "&amp;AV527,""),"]")),""),"")</f>
        <v>}, --Scorion\'s Feast  / Festmahl des Skorions   [The Dread Cellar, Blackwood, Blackwood]</v>
      </c>
    </row>
    <row r="528" spans="1:59" x14ac:dyDescent="0.25">
      <c r="A528" s="5">
        <v>604</v>
      </c>
      <c r="B528" t="s">
        <v>2529</v>
      </c>
      <c r="C528" t="s">
        <v>2506</v>
      </c>
      <c r="D528" s="3">
        <f>A528</f>
        <v>604</v>
      </c>
      <c r="G528" s="8" t="s">
        <v>1477</v>
      </c>
      <c r="I528" t="s">
        <v>91</v>
      </c>
      <c r="J528" t="s">
        <v>91</v>
      </c>
      <c r="K528">
        <v>469</v>
      </c>
      <c r="L528">
        <v>469</v>
      </c>
      <c r="M528">
        <v>469</v>
      </c>
      <c r="O528" s="65" t="s">
        <v>2513</v>
      </c>
      <c r="Q528" s="3">
        <f>IF(AND(G528&lt;&gt;"LIBSETS_SETTYPE_BATTLEGROUND",G528&lt;&gt;"LIBSETS_SETTYPE_SPECIAL"), IF(R528&lt;&gt;"",VLOOKUP(R528,'ESO zone constants'!$D$3:$H$10001,5,FALSE),""),"")</f>
        <v>1268</v>
      </c>
      <c r="R528" t="str">
        <f>IF(AND(O528&lt;&gt;"",NOT(ISERROR(O528))),O528,
IF(AND(P528&lt;&gt;"",ISNUMBER(P528),P528&gt;0,NOT(ISNA(P528))),VLOOKUP(P528,'ESO zone constants'!$A$3:$D$9999,4,FALSE),
IF(AND(K528&lt;&gt;"",K528&gt;0,NOT(ISERROR(K528))),VLOOKUP(K528,'ESO dumped WayshrineInfo'!$K$3:$N$9994,4,FALSE),"")))</f>
        <v>The Dread Cellar</v>
      </c>
      <c r="T528" s="19" t="str">
        <f>IF(AND(S528&lt;&gt;"",NOT(ISERROR(S528))),S528,IF(Q528&lt;&gt;"",IF(NOT(ISERROR(VLOOKUP(Q528,'ESO Dungeon constants'!$D$3:$H$9999,5,FALSE))),VLOOKUP(Q528,'ESO Dungeon constants'!$D$3:$I$9999,6,FALSE),VLOOKUP(Q528,'ESO zone constants'!$H$3:$K$9987,4,FALSE)),""))</f>
        <v>DLC_WAKING_FLAME</v>
      </c>
      <c r="U528" s="3" t="str">
        <f>IF(T528&lt;&gt;"",VLOOKUP(T528,'LibSets constants'!$B$4:$C$1003,2,FALSE),"")</f>
        <v>Waking Flame</v>
      </c>
      <c r="V528" s="33" t="s">
        <v>3356</v>
      </c>
      <c r="Y528" s="65"/>
      <c r="Z528" s="3">
        <f>IF(AND(G528&lt;&gt;"LIBSETS_SETTYPE_BATTLEGROUND",G528&lt;&gt;"LIBSETS_SETTYPE_SPECIAL"),
IF(AND(Y528&lt;&gt;"",ISNUMBER(Y528),NOT(ISNA(Y528))),Y528,
   IF(AND(L528&lt;&gt;"",ISNUMBER(L528),L528&gt;0,NOT(ISNA(L528))),VLOOKUP(L528,'ESO dumped WayshrineInfo'!$K$3:$L$9994,2,FALSE),"")
),"")</f>
        <v>1261</v>
      </c>
      <c r="AA528" t="str">
        <f>IF(AND(Z528&lt;&gt;"",ISNUMBER(Z528),NOT(ISNA(Z528))),VLOOKUP(Z528,'ESO zone constants'!$A$3:$D$9999,4,FALSE),"")</f>
        <v>Blackwood</v>
      </c>
      <c r="AB528" s="33" t="s">
        <v>3356</v>
      </c>
      <c r="AC528" s="43"/>
      <c r="AD528" s="43"/>
      <c r="AE528" s="43"/>
      <c r="AF528" s="3">
        <f>IF(AND(G528&lt;&gt;"LIBSETS_SETTYPE_BATTLEGROUND",G528&lt;&gt;"LIBSETS_SETTYPE_SPECIAL"),
IF(AND(AE528&lt;&gt;"",ISNUMBER(AE528),NOT(ISNA(AE528))),AE528,
   IF(AND(M528&lt;&gt;"",ISNUMBER(M528),M528&gt;0,NOT(ISNA(M528))),VLOOKUP(M528,'ESO dumped WayshrineInfo'!$K$3:$L$9994,2,FALSE),"")
),"")</f>
        <v>1261</v>
      </c>
      <c r="AG528" t="str">
        <f>IF(AND(AF528&lt;&gt;"",ISNUMBER(AF528),NOT(ISNA(AF528))),VLOOKUP(AF528,'ESO zone constants'!$A$3:$D$9999,4,FALSE),"")</f>
        <v>Blackwood</v>
      </c>
      <c r="AH528" s="44"/>
      <c r="AI528" s="43"/>
      <c r="AJ528" s="43"/>
      <c r="AK528" s="3" t="str">
        <f>IF(AND(G528&lt;&gt;"LIBSETS_SETTYPE_BATTLEGROUND",G528&lt;&gt;"LIBSETS_SETTYPE_SPECIAL"),IF(AL528&lt;&gt;"",VLOOKUP(AL528,'ESO zone constants'!$D$3:$H$4953,5,FALSE),""),"")</f>
        <v/>
      </c>
      <c r="AM528" s="44"/>
      <c r="AN528" s="43"/>
      <c r="AO528" s="43"/>
      <c r="AP528" s="3" t="str">
        <f>IF(AND(G528&lt;&gt;"LIBSETS_SETTYPE_BATTLEGROUND",G528&lt;&gt;"LIBSETS_SETTYPE_SPECIAL"),IF(AQ528&lt;&gt;"",VLOOKUP(AQ528,'ESO zone constants'!$D$3:$H$4953,5,FALSE),""),"")</f>
        <v/>
      </c>
      <c r="AR528" s="44"/>
      <c r="AS528" s="43"/>
      <c r="AT528" s="43"/>
      <c r="AU528" s="3" t="str">
        <f>IF(AND(G528&lt;&gt;"LIBSETS_SETTYPE_BATTLEGROUND",G528&lt;&gt;"LIBSETS_SETTYPE_SPECIAL"),IF(AV528&lt;&gt;"",VLOOKUP(AV528,'ESO zone constants'!$D$3:$H$4953,5,FALSE),""),"")</f>
        <v/>
      </c>
      <c r="AW528" s="44"/>
      <c r="AX528" s="43"/>
      <c r="AY528" s="43"/>
      <c r="AZ528" s="83" t="s">
        <v>2667</v>
      </c>
      <c r="BA528" s="83"/>
      <c r="BB528" s="83"/>
      <c r="BC528" s="21" t="str">
        <f>IF(A528="???","--","")&amp;IF(F528&lt;&gt;"Not in the game (anymore)",IF(A528&lt;&gt;"",CONCATENATE("[",A528,"] = {wayshrines={")&amp;IF(K528&lt;&gt;"",CONCATENATE(K528,","),"")&amp;IF(L528&lt;&gt;"",CONCATENATE(L528,","),"")&amp;IF(M528&lt;&gt;"",CONCATENATE(M528,","),"")&amp;CONCATENATE("}")&amp;IF(VALUE(N528)&gt;0,CONCATENATE(", traitsNeeded=",N528),"")&amp;CONCATENATE(", dlcId=",IF(T528&lt;&gt;"",T528,"DLC_BASE_GAME")),""),"")</f>
        <v>[604] = {wayshrines={469,469,469,}, dlcId=DLC_WAKING_FLAME</v>
      </c>
      <c r="BD528" s="21" t="str">
        <f>IF(F528&lt;&gt;"Not in the game (anymore)",IF(A528&lt;&gt;"",IF(Q528&lt;&gt;"",CONCATENATE(", zoneIds={",Q528),"")&amp;IF(Z528&lt;&gt;"",CONCATENATE(",",Z528),"")&amp;IF(AF528&lt;&gt;"",CONCATENATE(",",AF528),"")&amp;IF(AK528&lt;&gt;"",CONCATENATE(",",AK528),"")&amp;IF(AP528&lt;&gt;"",CONCATENATE(",",AP528),"")&amp;IF(AU528&lt;&gt;"",CONCATENATE(",",AU528),"")&amp;IF(Q528&lt;&gt;"",CONCATENATE("}",""),"")&amp;IF(OR(I528="true",I528="false",I528&lt;&gt;""), CONCATENATE(", veteran=", I528), ""),""),"")</f>
        <v>, zoneIds={1268,1261,1261}, veteran=false</v>
      </c>
      <c r="BE528" s="21" t="str">
        <f>IF(A528&lt;&gt;"",IF(F528&lt;&gt;"Not in the game (anymore)",IF(A528&lt;&gt;"",", setType="&amp;G528,"")&amp;IF(J528="true",", multiTrialSet=true",""),"")
&amp; IF(AND(H528&lt;&gt;"",ISNUMBER(H528)),", undauntedChestId=" &amp; H528,""),"")</f>
        <v>, setType=LIBSETS_SETTYPE_DUNGEON</v>
      </c>
      <c r="BF528" s="21" t="str">
        <f>IF(A528&lt;&gt;"",IF(F528&lt;&gt;"Not in the game (anymore)",IF(AZ528&lt;&gt;"",", isProcSetAllowedInPvP="&amp; AZ528,"")
&amp; IF(F528&lt;&gt;"Not in the game (anymore)",
  IF(V528&lt;&gt;"",", dropMechanic={"&amp;V528&amp;IF(AB528&lt;&gt;"",","&amp;AB528,"")&amp;IF(AH528&lt;&gt;"",","&amp;AH528,"")&amp;IF(AM528&lt;&gt;"",","&amp;AM528,"")&amp;IF(AR528&lt;&gt;"",","&amp;AR528,"")&amp;IF(AW528&lt;&gt;"",","&amp;AW528,"")&amp;"}"
     &amp;IF(OR(W528&lt;&gt;"",AC528&lt;&gt;"",AI528&lt;&gt;"",AN528&lt;&gt;"",AS528&lt;&gt;"",AX528&lt;&gt;"",X528&lt;&gt;"",AD528&lt;&gt;"",AJ528&lt;&gt;"",AO528&lt;&gt;"",AT528&lt;&gt;"",AY528&lt;&gt;""),", dropMechanicDropLocationNames={"
        &amp; IF(OR(W528&lt;&gt;"",AC528&lt;&gt;"",AI528&lt;&gt;"",AN528&lt;&gt;"",AS528&lt;&gt;"",AX528&lt;&gt;""),"['en']={"&amp;IF(W528&lt;&gt;"","'"&amp;W528&amp;"',","'',")&amp;IF(AC528&lt;&gt;"","'"&amp;AC528&amp;"',","'',")&amp;IF(AI528&lt;&gt;"","'"&amp;AI528&amp;"',","'',")&amp;IF(AN528&lt;&gt;"","'"&amp;AN528&amp;"',","'',")&amp;IF(AS528&lt;&gt;"","'"&amp;AS528&amp;"',","'',")&amp;IF(AX528&lt;&gt;"","'"&amp;AX528&amp;"',","'',")&amp;"},","")
        &amp; IF(OR(X528&lt;&gt;"",AD528&lt;&gt;"",AJ528&lt;&gt;"",AO528&lt;&gt;"",AT528&lt;&gt;"",AY528&lt;&gt;""),"['de']={"&amp;IF(X528&lt;&gt;"","'"&amp;X528&amp;"',","'',")&amp;IF(AD528&lt;&gt;"","'"&amp;AD528&amp;"',","'',")&amp;IF(AJ528&lt;&gt;"","'"&amp;AJ528&amp;"',","'',")&amp;IF(AO528&lt;&gt;"","'"&amp;AO528&amp;"',","'',")&amp;IF(AT528&lt;&gt;"","'"&amp;AT528&amp;"',","'',")&amp;IF(AY528&lt;&gt;"","'"&amp;AY528&amp;"',","'',")&amp;"},","")
     &amp; "}",""),"")),""),"")</f>
        <v>, dropMechanic={LIBSETS_DROP_MECHANIC_GROUP_DUNGEON_BOSS,LIBSETS_DROP_MECHANIC_GROUP_DUNGEON_BOSS}</v>
      </c>
      <c r="BG528" s="21" t="str">
        <f>IF(A528&lt;&gt;"",IF(F528&lt;&gt;"Not in the game (anymore)",
IF(OR(BA528&lt;&gt;"",BB528&lt;&gt;""),", addTooltip={" &amp; IF(BA528&lt;&gt;"","['en']='"&amp; BA528 &amp; "',","")  &amp; IF(AND(BA528&lt;&gt;"",BA528&lt;&gt;BB528), IF(BB528&lt;&gt;"","['de']='"&amp; BB528 &amp; "',",""),"") &amp; "},","")
&amp; "},"
&amp; IF(C528&lt;&gt;"",CONCATENATE(" --",C528," / ",B528,"   [",IF(R528&lt;&gt;"",R528,""),IF(AA528&lt;&gt;"",", "&amp;AA528,""),IF(AG528&lt;&gt;"",", "&amp;AG528,""),IF(AL528&lt;&gt;"",", "&amp;AL528,""),IF(AQ528&lt;&gt;"",", "&amp;AQ528,""),IF(AV528&lt;&gt;"",", "&amp;AV528,""),"]")),""),"")</f>
        <v>}, --Rush of Agony / Auftreibende Agonie   [The Dread Cellar, Blackwood, Blackwood]</v>
      </c>
    </row>
    <row r="529" spans="1:59" x14ac:dyDescent="0.25">
      <c r="A529" s="5">
        <v>605</v>
      </c>
      <c r="B529" t="s">
        <v>2534</v>
      </c>
      <c r="C529" t="s">
        <v>2511</v>
      </c>
      <c r="D529" s="3">
        <f>A529</f>
        <v>605</v>
      </c>
      <c r="G529" s="8" t="s">
        <v>1477</v>
      </c>
      <c r="I529" t="s">
        <v>91</v>
      </c>
      <c r="J529" t="s">
        <v>91</v>
      </c>
      <c r="K529">
        <v>470</v>
      </c>
      <c r="L529">
        <v>470</v>
      </c>
      <c r="M529">
        <v>470</v>
      </c>
      <c r="O529" s="65" t="s">
        <v>2508</v>
      </c>
      <c r="Q529" s="3">
        <f>IF(AND(G529&lt;&gt;"LIBSETS_SETTYPE_BATTLEGROUND",G529&lt;&gt;"LIBSETS_SETTYPE_SPECIAL"), IF(R529&lt;&gt;"",VLOOKUP(R529,'ESO zone constants'!$D$3:$H$10001,5,FALSE),""),"")</f>
        <v>1267</v>
      </c>
      <c r="R529" t="str">
        <f>IF(AND(O529&lt;&gt;"",NOT(ISERROR(O529))),O529,
IF(AND(P529&lt;&gt;"",ISNUMBER(P529),P529&gt;0,NOT(ISNA(P529))),VLOOKUP(P529,'ESO zone constants'!$A$3:$D$9999,4,FALSE),
IF(AND(K529&lt;&gt;"",K529&gt;0,NOT(ISERROR(K529))),VLOOKUP(K529,'ESO dumped WayshrineInfo'!$K$3:$N$9994,4,FALSE),"")))</f>
        <v>Red Petal Bastion</v>
      </c>
      <c r="T529" s="19" t="str">
        <f>IF(AND(S529&lt;&gt;"",NOT(ISERROR(S529))),S529,IF(Q529&lt;&gt;"",IF(NOT(ISERROR(VLOOKUP(Q529,'ESO Dungeon constants'!$D$3:$H$9999,5,FALSE))),VLOOKUP(Q529,'ESO Dungeon constants'!$D$3:$I$9999,6,FALSE),VLOOKUP(Q529,'ESO zone constants'!$H$3:$K$9987,4,FALSE)),""))</f>
        <v>DLC_WAKING_FLAME</v>
      </c>
      <c r="U529" s="3" t="str">
        <f>IF(T529&lt;&gt;"",VLOOKUP(T529,'LibSets constants'!$B$4:$C$1003,2,FALSE),"")</f>
        <v>Waking Flame</v>
      </c>
      <c r="V529" s="33" t="s">
        <v>3356</v>
      </c>
      <c r="Y529" s="65"/>
      <c r="Z529" s="3">
        <f>IF(AND(G529&lt;&gt;"LIBSETS_SETTYPE_BATTLEGROUND",G529&lt;&gt;"LIBSETS_SETTYPE_SPECIAL"),
IF(AND(Y529&lt;&gt;"",ISNUMBER(Y529),NOT(ISNA(Y529))),Y529,
   IF(AND(L529&lt;&gt;"",ISNUMBER(L529),L529&gt;0,NOT(ISNA(L529))),VLOOKUP(L529,'ESO dumped WayshrineInfo'!$K$3:$L$9994,2,FALSE),"")
),"")</f>
        <v>3</v>
      </c>
      <c r="AA529" t="str">
        <f>IF(AND(Z529&lt;&gt;"",ISNUMBER(Z529),NOT(ISNA(Z529))),VLOOKUP(Z529,'ESO zone constants'!$A$3:$D$9999,4,FALSE),"")</f>
        <v>Glenumbra</v>
      </c>
      <c r="AB529" s="33" t="s">
        <v>3356</v>
      </c>
      <c r="AC529" s="43"/>
      <c r="AD529" s="43"/>
      <c r="AE529" s="43"/>
      <c r="AF529" s="3">
        <f>IF(AND(G529&lt;&gt;"LIBSETS_SETTYPE_BATTLEGROUND",G529&lt;&gt;"LIBSETS_SETTYPE_SPECIAL"),
IF(AND(AE529&lt;&gt;"",ISNUMBER(AE529),NOT(ISNA(AE529))),AE529,
   IF(AND(M529&lt;&gt;"",ISNUMBER(M529),M529&gt;0,NOT(ISNA(M529))),VLOOKUP(M529,'ESO dumped WayshrineInfo'!$K$3:$L$9994,2,FALSE),"")
),"")</f>
        <v>3</v>
      </c>
      <c r="AG529" t="str">
        <f>IF(AND(AF529&lt;&gt;"",ISNUMBER(AF529),NOT(ISNA(AF529))),VLOOKUP(AF529,'ESO zone constants'!$A$3:$D$9999,4,FALSE),"")</f>
        <v>Glenumbra</v>
      </c>
      <c r="AH529" s="44"/>
      <c r="AI529" s="43"/>
      <c r="AJ529" s="43"/>
      <c r="AK529" s="3" t="str">
        <f>IF(AND(G529&lt;&gt;"LIBSETS_SETTYPE_BATTLEGROUND",G529&lt;&gt;"LIBSETS_SETTYPE_SPECIAL"),IF(AL529&lt;&gt;"",VLOOKUP(AL529,'ESO zone constants'!$D$3:$H$4953,5,FALSE),""),"")</f>
        <v/>
      </c>
      <c r="AM529" s="44"/>
      <c r="AN529" s="43"/>
      <c r="AO529" s="43"/>
      <c r="AP529" s="3" t="str">
        <f>IF(AND(G529&lt;&gt;"LIBSETS_SETTYPE_BATTLEGROUND",G529&lt;&gt;"LIBSETS_SETTYPE_SPECIAL"),IF(AQ529&lt;&gt;"",VLOOKUP(AQ529,'ESO zone constants'!$D$3:$H$4953,5,FALSE),""),"")</f>
        <v/>
      </c>
      <c r="AR529" s="44"/>
      <c r="AS529" s="43"/>
      <c r="AT529" s="43"/>
      <c r="AU529" s="3" t="str">
        <f>IF(AND(G529&lt;&gt;"LIBSETS_SETTYPE_BATTLEGROUND",G529&lt;&gt;"LIBSETS_SETTYPE_SPECIAL"),IF(AV529&lt;&gt;"",VLOOKUP(AV529,'ESO zone constants'!$D$3:$H$4953,5,FALSE),""),"")</f>
        <v/>
      </c>
      <c r="AW529" s="44"/>
      <c r="AX529" s="43"/>
      <c r="AY529" s="43"/>
      <c r="AZ529" s="83" t="s">
        <v>2667</v>
      </c>
      <c r="BA529" s="83"/>
      <c r="BB529" s="83"/>
      <c r="BC529" s="21" t="str">
        <f>IF(A529="???","--","")&amp;IF(F529&lt;&gt;"Not in the game (anymore)",IF(A529&lt;&gt;"",CONCATENATE("[",A529,"] = {wayshrines={")&amp;IF(K529&lt;&gt;"",CONCATENATE(K529,","),"")&amp;IF(L529&lt;&gt;"",CONCATENATE(L529,","),"")&amp;IF(M529&lt;&gt;"",CONCATENATE(M529,","),"")&amp;CONCATENATE("}")&amp;IF(VALUE(N529)&gt;0,CONCATENATE(", traitsNeeded=",N529),"")&amp;CONCATENATE(", dlcId=",IF(T529&lt;&gt;"",T529,"DLC_BASE_GAME")),""),"")</f>
        <v>[605] = {wayshrines={470,470,470,}, dlcId=DLC_WAKING_FLAME</v>
      </c>
      <c r="BD529" s="21" t="str">
        <f>IF(F529&lt;&gt;"Not in the game (anymore)",IF(A529&lt;&gt;"",IF(Q529&lt;&gt;"",CONCATENATE(", zoneIds={",Q529),"")&amp;IF(Z529&lt;&gt;"",CONCATENATE(",",Z529),"")&amp;IF(AF529&lt;&gt;"",CONCATENATE(",",AF529),"")&amp;IF(AK529&lt;&gt;"",CONCATENATE(",",AK529),"")&amp;IF(AP529&lt;&gt;"",CONCATENATE(",",AP529),"")&amp;IF(AU529&lt;&gt;"",CONCATENATE(",",AU529),"")&amp;IF(Q529&lt;&gt;"",CONCATENATE("}",""),"")&amp;IF(OR(I529="true",I529="false",I529&lt;&gt;""), CONCATENATE(", veteran=", I529), ""),""),"")</f>
        <v>, zoneIds={1267,3,3}, veteran=false</v>
      </c>
      <c r="BE529" s="21" t="str">
        <f>IF(A529&lt;&gt;"",IF(F529&lt;&gt;"Not in the game (anymore)",IF(A529&lt;&gt;"",", setType="&amp;G529,"")&amp;IF(J529="true",", multiTrialSet=true",""),"")
&amp; IF(AND(H529&lt;&gt;"",ISNUMBER(H529)),", undauntedChestId=" &amp; H529,""),"")</f>
        <v>, setType=LIBSETS_SETTYPE_DUNGEON</v>
      </c>
      <c r="BF529" s="21" t="str">
        <f>IF(A529&lt;&gt;"",IF(F529&lt;&gt;"Not in the game (anymore)",IF(AZ529&lt;&gt;"",", isProcSetAllowedInPvP="&amp; AZ529,"")
&amp; IF(F529&lt;&gt;"Not in the game (anymore)",
  IF(V529&lt;&gt;"",", dropMechanic={"&amp;V529&amp;IF(AB529&lt;&gt;"",","&amp;AB529,"")&amp;IF(AH529&lt;&gt;"",","&amp;AH529,"")&amp;IF(AM529&lt;&gt;"",","&amp;AM529,"")&amp;IF(AR529&lt;&gt;"",","&amp;AR529,"")&amp;IF(AW529&lt;&gt;"",","&amp;AW529,"")&amp;"}"
     &amp;IF(OR(W529&lt;&gt;"",AC529&lt;&gt;"",AI529&lt;&gt;"",AN529&lt;&gt;"",AS529&lt;&gt;"",AX529&lt;&gt;"",X529&lt;&gt;"",AD529&lt;&gt;"",AJ529&lt;&gt;"",AO529&lt;&gt;"",AT529&lt;&gt;"",AY529&lt;&gt;""),", dropMechanicDropLocationNames={"
        &amp; IF(OR(W529&lt;&gt;"",AC529&lt;&gt;"",AI529&lt;&gt;"",AN529&lt;&gt;"",AS529&lt;&gt;"",AX529&lt;&gt;""),"['en']={"&amp;IF(W529&lt;&gt;"","'"&amp;W529&amp;"',","'',")&amp;IF(AC529&lt;&gt;"","'"&amp;AC529&amp;"',","'',")&amp;IF(AI529&lt;&gt;"","'"&amp;AI529&amp;"',","'',")&amp;IF(AN529&lt;&gt;"","'"&amp;AN529&amp;"',","'',")&amp;IF(AS529&lt;&gt;"","'"&amp;AS529&amp;"',","'',")&amp;IF(AX529&lt;&gt;"","'"&amp;AX529&amp;"',","'',")&amp;"},","")
        &amp; IF(OR(X529&lt;&gt;"",AD529&lt;&gt;"",AJ529&lt;&gt;"",AO529&lt;&gt;"",AT529&lt;&gt;"",AY529&lt;&gt;""),"['de']={"&amp;IF(X529&lt;&gt;"","'"&amp;X529&amp;"',","'',")&amp;IF(AD529&lt;&gt;"","'"&amp;AD529&amp;"',","'',")&amp;IF(AJ529&lt;&gt;"","'"&amp;AJ529&amp;"',","'',")&amp;IF(AO529&lt;&gt;"","'"&amp;AO529&amp;"',","'',")&amp;IF(AT529&lt;&gt;"","'"&amp;AT529&amp;"',","'',")&amp;IF(AY529&lt;&gt;"","'"&amp;AY529&amp;"',","'',")&amp;"},","")
     &amp; "}",""),"")),""),"")</f>
        <v>, dropMechanic={LIBSETS_DROP_MECHANIC_GROUP_DUNGEON_BOSS,LIBSETS_DROP_MECHANIC_GROUP_DUNGEON_BOSS}</v>
      </c>
      <c r="BG529" s="21" t="str">
        <f>IF(A529&lt;&gt;"",IF(F529&lt;&gt;"Not in the game (anymore)",
IF(OR(BA529&lt;&gt;"",BB529&lt;&gt;""),", addTooltip={" &amp; IF(BA529&lt;&gt;"","['en']='"&amp; BA529 &amp; "',","")  &amp; IF(AND(BA529&lt;&gt;"",BA529&lt;&gt;BB529), IF(BB529&lt;&gt;"","['de']='"&amp; BB529 &amp; "',",""),"") &amp; "},","")
&amp; "},"
&amp; IF(C529&lt;&gt;"",CONCATENATE(" --",C529," / ",B529,"   [",IF(R529&lt;&gt;"",R529,""),IF(AA529&lt;&gt;"",", "&amp;AA529,""),IF(AG529&lt;&gt;"",", "&amp;AG529,""),IF(AL529&lt;&gt;"",", "&amp;AL529,""),IF(AQ529&lt;&gt;"",", "&amp;AQ529,""),IF(AV529&lt;&gt;"",", "&amp;AV529,""),"]")),""),"")</f>
        <v>}, --Silver Rose Vigil / Silberrosen-Wacht   [Red Petal Bastion, Glenumbra, Glenumbra]</v>
      </c>
    </row>
    <row r="530" spans="1:59" x14ac:dyDescent="0.25">
      <c r="A530" s="5">
        <v>606</v>
      </c>
      <c r="B530" t="s">
        <v>2532</v>
      </c>
      <c r="C530" t="s">
        <v>2509</v>
      </c>
      <c r="D530" s="3">
        <f>A530</f>
        <v>606</v>
      </c>
      <c r="G530" s="8" t="s">
        <v>1477</v>
      </c>
      <c r="I530" t="s">
        <v>91</v>
      </c>
      <c r="J530" t="s">
        <v>91</v>
      </c>
      <c r="K530">
        <v>470</v>
      </c>
      <c r="L530">
        <v>470</v>
      </c>
      <c r="M530">
        <v>470</v>
      </c>
      <c r="O530" s="65" t="s">
        <v>2508</v>
      </c>
      <c r="Q530" s="3">
        <f>IF(AND(G530&lt;&gt;"LIBSETS_SETTYPE_BATTLEGROUND",G530&lt;&gt;"LIBSETS_SETTYPE_SPECIAL"), IF(R530&lt;&gt;"",VLOOKUP(R530,'ESO zone constants'!$D$3:$H$10001,5,FALSE),""),"")</f>
        <v>1267</v>
      </c>
      <c r="R530" t="str">
        <f>IF(AND(O530&lt;&gt;"",NOT(ISERROR(O530))),O530,
IF(AND(P530&lt;&gt;"",ISNUMBER(P530),P530&gt;0,NOT(ISNA(P530))),VLOOKUP(P530,'ESO zone constants'!$A$3:$D$9999,4,FALSE),
IF(AND(K530&lt;&gt;"",K530&gt;0,NOT(ISERROR(K530))),VLOOKUP(K530,'ESO dumped WayshrineInfo'!$K$3:$N$9994,4,FALSE),"")))</f>
        <v>Red Petal Bastion</v>
      </c>
      <c r="T530" s="19" t="str">
        <f>IF(AND(S530&lt;&gt;"",NOT(ISERROR(S530))),S530,IF(Q530&lt;&gt;"",IF(NOT(ISERROR(VLOOKUP(Q530,'ESO Dungeon constants'!$D$3:$H$9999,5,FALSE))),VLOOKUP(Q530,'ESO Dungeon constants'!$D$3:$I$9999,6,FALSE),VLOOKUP(Q530,'ESO zone constants'!$H$3:$K$9987,4,FALSE)),""))</f>
        <v>DLC_WAKING_FLAME</v>
      </c>
      <c r="U530" s="3" t="str">
        <f>IF(T530&lt;&gt;"",VLOOKUP(T530,'LibSets constants'!$B$4:$C$1003,2,FALSE),"")</f>
        <v>Waking Flame</v>
      </c>
      <c r="V530" s="33" t="s">
        <v>3356</v>
      </c>
      <c r="Y530" s="65"/>
      <c r="Z530" s="3">
        <f>IF(AND(G530&lt;&gt;"LIBSETS_SETTYPE_BATTLEGROUND",G530&lt;&gt;"LIBSETS_SETTYPE_SPECIAL"),
IF(AND(Y530&lt;&gt;"",ISNUMBER(Y530),NOT(ISNA(Y530))),Y530,
   IF(AND(L530&lt;&gt;"",ISNUMBER(L530),L530&gt;0,NOT(ISNA(L530))),VLOOKUP(L530,'ESO dumped WayshrineInfo'!$K$3:$L$9994,2,FALSE),"")
),"")</f>
        <v>3</v>
      </c>
      <c r="AA530" t="str">
        <f>IF(AND(Z530&lt;&gt;"",ISNUMBER(Z530),NOT(ISNA(Z530))),VLOOKUP(Z530,'ESO zone constants'!$A$3:$D$9999,4,FALSE),"")</f>
        <v>Glenumbra</v>
      </c>
      <c r="AB530" s="33" t="s">
        <v>3356</v>
      </c>
      <c r="AC530" s="43"/>
      <c r="AD530" s="43"/>
      <c r="AE530" s="40"/>
      <c r="AF530" s="3">
        <f>IF(AND(G530&lt;&gt;"LIBSETS_SETTYPE_BATTLEGROUND",G530&lt;&gt;"LIBSETS_SETTYPE_SPECIAL"),
IF(AND(AE530&lt;&gt;"",ISNUMBER(AE530),NOT(ISNA(AE530))),AE530,
   IF(AND(M530&lt;&gt;"",ISNUMBER(M530),M530&gt;0,NOT(ISNA(M530))),VLOOKUP(M530,'ESO dumped WayshrineInfo'!$K$3:$L$9994,2,FALSE),"")
),"")</f>
        <v>3</v>
      </c>
      <c r="AG530" t="str">
        <f>IF(AND(AF530&lt;&gt;"",ISNUMBER(AF530),NOT(ISNA(AF530))),VLOOKUP(AF530,'ESO zone constants'!$A$3:$D$9999,4,FALSE),"")</f>
        <v>Glenumbra</v>
      </c>
      <c r="AH530" s="44"/>
      <c r="AI530" s="43"/>
      <c r="AJ530" s="43"/>
      <c r="AK530" s="3" t="str">
        <f>IF(AND(G530&lt;&gt;"LIBSETS_SETTYPE_BATTLEGROUND",G530&lt;&gt;"LIBSETS_SETTYPE_SPECIAL"),IF(AL530&lt;&gt;"",VLOOKUP(AL530,'ESO zone constants'!$D$3:$H$4953,5,FALSE),""),"")</f>
        <v/>
      </c>
      <c r="AM530" s="44"/>
      <c r="AN530" s="43"/>
      <c r="AO530" s="43"/>
      <c r="AP530" s="3" t="str">
        <f>IF(AND(G530&lt;&gt;"LIBSETS_SETTYPE_BATTLEGROUND",G530&lt;&gt;"LIBSETS_SETTYPE_SPECIAL"),IF(AQ530&lt;&gt;"",VLOOKUP(AQ530,'ESO zone constants'!$D$3:$H$4953,5,FALSE),""),"")</f>
        <v/>
      </c>
      <c r="AR530" s="44"/>
      <c r="AS530" s="43"/>
      <c r="AT530" s="43"/>
      <c r="AU530" s="3" t="str">
        <f>IF(AND(G530&lt;&gt;"LIBSETS_SETTYPE_BATTLEGROUND",G530&lt;&gt;"LIBSETS_SETTYPE_SPECIAL"),IF(AV530&lt;&gt;"",VLOOKUP(AV530,'ESO zone constants'!$D$3:$H$4953,5,FALSE),""),"")</f>
        <v/>
      </c>
      <c r="AW530" s="44"/>
      <c r="AX530" s="43"/>
      <c r="AY530" s="43"/>
      <c r="AZ530" s="83" t="s">
        <v>2667</v>
      </c>
      <c r="BA530" s="83"/>
      <c r="BB530" s="83"/>
      <c r="BC530" s="21" t="str">
        <f>IF(A530="???","--","")&amp;IF(F530&lt;&gt;"Not in the game (anymore)",IF(A530&lt;&gt;"",CONCATENATE("[",A530,"] = {wayshrines={")&amp;IF(K530&lt;&gt;"",CONCATENATE(K530,","),"")&amp;IF(L530&lt;&gt;"",CONCATENATE(L530,","),"")&amp;IF(M530&lt;&gt;"",CONCATENATE(M530,","),"")&amp;CONCATENATE("}")&amp;IF(VALUE(N530)&gt;0,CONCATENATE(", traitsNeeded=",N530),"")&amp;CONCATENATE(", dlcId=",IF(T530&lt;&gt;"",T530,"DLC_BASE_GAME")),""),"")</f>
        <v>[606] = {wayshrines={470,470,470,}, dlcId=DLC_WAKING_FLAME</v>
      </c>
      <c r="BD530" s="21" t="str">
        <f>IF(F530&lt;&gt;"Not in the game (anymore)",IF(A530&lt;&gt;"",IF(Q530&lt;&gt;"",CONCATENATE(", zoneIds={",Q530),"")&amp;IF(Z530&lt;&gt;"",CONCATENATE(",",Z530),"")&amp;IF(AF530&lt;&gt;"",CONCATENATE(",",AF530),"")&amp;IF(AK530&lt;&gt;"",CONCATENATE(",",AK530),"")&amp;IF(AP530&lt;&gt;"",CONCATENATE(",",AP530),"")&amp;IF(AU530&lt;&gt;"",CONCATENATE(",",AU530),"")&amp;IF(Q530&lt;&gt;"",CONCATENATE("}",""),"")&amp;IF(OR(I530="true",I530="false",I530&lt;&gt;""), CONCATENATE(", veteran=", I530), ""),""),"")</f>
        <v>, zoneIds={1267,3,3}, veteran=false</v>
      </c>
      <c r="BE530" s="21" t="str">
        <f>IF(A530&lt;&gt;"",IF(F530&lt;&gt;"Not in the game (anymore)",IF(A530&lt;&gt;"",", setType="&amp;G530,"")&amp;IF(J530="true",", multiTrialSet=true",""),"")
&amp; IF(AND(H530&lt;&gt;"",ISNUMBER(H530)),", undauntedChestId=" &amp; H530,""),"")</f>
        <v>, setType=LIBSETS_SETTYPE_DUNGEON</v>
      </c>
      <c r="BF530" s="21" t="str">
        <f>IF(A530&lt;&gt;"",IF(F530&lt;&gt;"Not in the game (anymore)",IF(AZ530&lt;&gt;"",", isProcSetAllowedInPvP="&amp; AZ530,"")
&amp; IF(F530&lt;&gt;"Not in the game (anymore)",
  IF(V530&lt;&gt;"",", dropMechanic={"&amp;V530&amp;IF(AB530&lt;&gt;"",","&amp;AB530,"")&amp;IF(AH530&lt;&gt;"",","&amp;AH530,"")&amp;IF(AM530&lt;&gt;"",","&amp;AM530,"")&amp;IF(AR530&lt;&gt;"",","&amp;AR530,"")&amp;IF(AW530&lt;&gt;"",","&amp;AW530,"")&amp;"}"
     &amp;IF(OR(W530&lt;&gt;"",AC530&lt;&gt;"",AI530&lt;&gt;"",AN530&lt;&gt;"",AS530&lt;&gt;"",AX530&lt;&gt;"",X530&lt;&gt;"",AD530&lt;&gt;"",AJ530&lt;&gt;"",AO530&lt;&gt;"",AT530&lt;&gt;"",AY530&lt;&gt;""),", dropMechanicDropLocationNames={"
        &amp; IF(OR(W530&lt;&gt;"",AC530&lt;&gt;"",AI530&lt;&gt;"",AN530&lt;&gt;"",AS530&lt;&gt;"",AX530&lt;&gt;""),"['en']={"&amp;IF(W530&lt;&gt;"","'"&amp;W530&amp;"',","'',")&amp;IF(AC530&lt;&gt;"","'"&amp;AC530&amp;"',","'',")&amp;IF(AI530&lt;&gt;"","'"&amp;AI530&amp;"',","'',")&amp;IF(AN530&lt;&gt;"","'"&amp;AN530&amp;"',","'',")&amp;IF(AS530&lt;&gt;"","'"&amp;AS530&amp;"',","'',")&amp;IF(AX530&lt;&gt;"","'"&amp;AX530&amp;"',","'',")&amp;"},","")
        &amp; IF(OR(X530&lt;&gt;"",AD530&lt;&gt;"",AJ530&lt;&gt;"",AO530&lt;&gt;"",AT530&lt;&gt;"",AY530&lt;&gt;""),"['de']={"&amp;IF(X530&lt;&gt;"","'"&amp;X530&amp;"',","'',")&amp;IF(AD530&lt;&gt;"","'"&amp;AD530&amp;"',","'',")&amp;IF(AJ530&lt;&gt;"","'"&amp;AJ530&amp;"',","'',")&amp;IF(AO530&lt;&gt;"","'"&amp;AO530&amp;"',","'',")&amp;IF(AT530&lt;&gt;"","'"&amp;AT530&amp;"',","'',")&amp;IF(AY530&lt;&gt;"","'"&amp;AY530&amp;"',","'',")&amp;"},","")
     &amp; "}",""),"")),""),"")</f>
        <v>, dropMechanic={LIBSETS_DROP_MECHANIC_GROUP_DUNGEON_BOSS,LIBSETS_DROP_MECHANIC_GROUP_DUNGEON_BOSS}</v>
      </c>
      <c r="BG530" s="21" t="str">
        <f>IF(A530&lt;&gt;"",IF(F530&lt;&gt;"Not in the game (anymore)",
IF(OR(BA530&lt;&gt;"",BB530&lt;&gt;""),", addTooltip={" &amp; IF(BA530&lt;&gt;"","['en']='"&amp; BA530 &amp; "',","")  &amp; IF(AND(BA530&lt;&gt;"",BA530&lt;&gt;BB530), IF(BB530&lt;&gt;"","['de']='"&amp; BB530 &amp; "',",""),"") &amp; "},","")
&amp; "},"
&amp; IF(C530&lt;&gt;"",CONCATENATE(" --",C530," / ",B530,"   [",IF(R530&lt;&gt;"",R530,""),IF(AA530&lt;&gt;"",", "&amp;AA530,""),IF(AG530&lt;&gt;"",", "&amp;AG530,""),IF(AL530&lt;&gt;"",", "&amp;AL530,""),IF(AQ530&lt;&gt;"",", "&amp;AQ530,""),IF(AV530&lt;&gt;"",", "&amp;AV530,""),"]")),""),"")</f>
        <v>}, --Thunder Caller / Donnerrufer   [Red Petal Bastion, Glenumbra, Glenumbra]</v>
      </c>
    </row>
    <row r="531" spans="1:59" x14ac:dyDescent="0.25">
      <c r="A531" s="5">
        <v>607</v>
      </c>
      <c r="B531" t="s">
        <v>2533</v>
      </c>
      <c r="C531" t="s">
        <v>2510</v>
      </c>
      <c r="D531" s="3">
        <f>A531</f>
        <v>607</v>
      </c>
      <c r="G531" s="8" t="s">
        <v>1477</v>
      </c>
      <c r="I531" t="s">
        <v>91</v>
      </c>
      <c r="J531" t="s">
        <v>91</v>
      </c>
      <c r="K531">
        <v>470</v>
      </c>
      <c r="L531">
        <v>470</v>
      </c>
      <c r="M531">
        <v>470</v>
      </c>
      <c r="O531" s="65" t="s">
        <v>2508</v>
      </c>
      <c r="Q531" s="3">
        <f>IF(AND(G531&lt;&gt;"LIBSETS_SETTYPE_BATTLEGROUND",G531&lt;&gt;"LIBSETS_SETTYPE_SPECIAL"), IF(R531&lt;&gt;"",VLOOKUP(R531,'ESO zone constants'!$D$3:$H$10001,5,FALSE),""),"")</f>
        <v>1267</v>
      </c>
      <c r="R531" t="str">
        <f>IF(AND(O531&lt;&gt;"",NOT(ISERROR(O531))),O531,
IF(AND(P531&lt;&gt;"",ISNUMBER(P531),P531&gt;0,NOT(ISNA(P531))),VLOOKUP(P531,'ESO zone constants'!$A$3:$D$9999,4,FALSE),
IF(AND(K531&lt;&gt;"",K531&gt;0,NOT(ISERROR(K531))),VLOOKUP(K531,'ESO dumped WayshrineInfo'!$K$3:$N$9994,4,FALSE),"")))</f>
        <v>Red Petal Bastion</v>
      </c>
      <c r="T531" s="19" t="str">
        <f>IF(AND(S531&lt;&gt;"",NOT(ISERROR(S531))),S531,IF(Q531&lt;&gt;"",IF(NOT(ISERROR(VLOOKUP(Q531,'ESO Dungeon constants'!$D$3:$H$9999,5,FALSE))),VLOOKUP(Q531,'ESO Dungeon constants'!$D$3:$I$9999,6,FALSE),VLOOKUP(Q531,'ESO zone constants'!$H$3:$K$9987,4,FALSE)),""))</f>
        <v>DLC_WAKING_FLAME</v>
      </c>
      <c r="U531" s="3" t="str">
        <f>IF(T531&lt;&gt;"",VLOOKUP(T531,'LibSets constants'!$B$4:$C$1003,2,FALSE),"")</f>
        <v>Waking Flame</v>
      </c>
      <c r="V531" s="33" t="s">
        <v>3356</v>
      </c>
      <c r="Y531" s="65"/>
      <c r="Z531" s="3">
        <f>IF(AND(G531&lt;&gt;"LIBSETS_SETTYPE_BATTLEGROUND",G531&lt;&gt;"LIBSETS_SETTYPE_SPECIAL"),
IF(AND(Y531&lt;&gt;"",ISNUMBER(Y531),NOT(ISNA(Y531))),Y531,
   IF(AND(L531&lt;&gt;"",ISNUMBER(L531),L531&gt;0,NOT(ISNA(L531))),VLOOKUP(L531,'ESO dumped WayshrineInfo'!$K$3:$L$9994,2,FALSE),"")
),"")</f>
        <v>3</v>
      </c>
      <c r="AA531" t="str">
        <f>IF(AND(Z531&lt;&gt;"",ISNUMBER(Z531),NOT(ISNA(Z531))),VLOOKUP(Z531,'ESO zone constants'!$A$3:$D$9999,4,FALSE),"")</f>
        <v>Glenumbra</v>
      </c>
      <c r="AB531" s="33" t="s">
        <v>3356</v>
      </c>
      <c r="AC531" s="43"/>
      <c r="AD531" s="43"/>
      <c r="AE531" s="43"/>
      <c r="AF531" s="3">
        <f>IF(AND(G531&lt;&gt;"LIBSETS_SETTYPE_BATTLEGROUND",G531&lt;&gt;"LIBSETS_SETTYPE_SPECIAL"),
IF(AND(AE531&lt;&gt;"",ISNUMBER(AE531),NOT(ISNA(AE531))),AE531,
   IF(AND(M531&lt;&gt;"",ISNUMBER(M531),M531&gt;0,NOT(ISNA(M531))),VLOOKUP(M531,'ESO dumped WayshrineInfo'!$K$3:$L$9994,2,FALSE),"")
),"")</f>
        <v>3</v>
      </c>
      <c r="AG531" t="str">
        <f>IF(AND(AF531&lt;&gt;"",ISNUMBER(AF531),NOT(ISNA(AF531))),VLOOKUP(AF531,'ESO zone constants'!$A$3:$D$9999,4,FALSE),"")</f>
        <v>Glenumbra</v>
      </c>
      <c r="AH531" s="44"/>
      <c r="AI531" s="43"/>
      <c r="AJ531" s="43"/>
      <c r="AK531" s="3" t="str">
        <f>IF(AND(G531&lt;&gt;"LIBSETS_SETTYPE_BATTLEGROUND",G531&lt;&gt;"LIBSETS_SETTYPE_SPECIAL"),IF(AL531&lt;&gt;"",VLOOKUP(AL531,'ESO zone constants'!$D$3:$H$4953,5,FALSE),""),"")</f>
        <v/>
      </c>
      <c r="AM531" s="44"/>
      <c r="AN531" s="43"/>
      <c r="AO531" s="43"/>
      <c r="AP531" s="3" t="str">
        <f>IF(AND(G531&lt;&gt;"LIBSETS_SETTYPE_BATTLEGROUND",G531&lt;&gt;"LIBSETS_SETTYPE_SPECIAL"),IF(AQ531&lt;&gt;"",VLOOKUP(AQ531,'ESO zone constants'!$D$3:$H$4953,5,FALSE),""),"")</f>
        <v/>
      </c>
      <c r="AR531" s="44"/>
      <c r="AS531" s="43"/>
      <c r="AT531" s="43"/>
      <c r="AU531" s="3" t="str">
        <f>IF(AND(G531&lt;&gt;"LIBSETS_SETTYPE_BATTLEGROUND",G531&lt;&gt;"LIBSETS_SETTYPE_SPECIAL"),IF(AV531&lt;&gt;"",VLOOKUP(AV531,'ESO zone constants'!$D$3:$H$4953,5,FALSE),""),"")</f>
        <v/>
      </c>
      <c r="AW531" s="44"/>
      <c r="AX531" s="43"/>
      <c r="AY531" s="43"/>
      <c r="AZ531" s="83" t="s">
        <v>2667</v>
      </c>
      <c r="BA531" s="83"/>
      <c r="BB531" s="83"/>
      <c r="BC531" s="21" t="str">
        <f>IF(A531="???","--","")&amp;IF(F531&lt;&gt;"Not in the game (anymore)",IF(A531&lt;&gt;"",CONCATENATE("[",A531,"] = {wayshrines={")&amp;IF(K531&lt;&gt;"",CONCATENATE(K531,","),"")&amp;IF(L531&lt;&gt;"",CONCATENATE(L531,","),"")&amp;IF(M531&lt;&gt;"",CONCATENATE(M531,","),"")&amp;CONCATENATE("}")&amp;IF(VALUE(N531)&gt;0,CONCATENATE(", traitsNeeded=",N531),"")&amp;CONCATENATE(", dlcId=",IF(T531&lt;&gt;"",T531,"DLC_BASE_GAME")),""),"")</f>
        <v>[607] = {wayshrines={470,470,470,}, dlcId=DLC_WAKING_FLAME</v>
      </c>
      <c r="BD531" s="21" t="str">
        <f>IF(F531&lt;&gt;"Not in the game (anymore)",IF(A531&lt;&gt;"",IF(Q531&lt;&gt;"",CONCATENATE(", zoneIds={",Q531),"")&amp;IF(Z531&lt;&gt;"",CONCATENATE(",",Z531),"")&amp;IF(AF531&lt;&gt;"",CONCATENATE(",",AF531),"")&amp;IF(AK531&lt;&gt;"",CONCATENATE(",",AK531),"")&amp;IF(AP531&lt;&gt;"",CONCATENATE(",",AP531),"")&amp;IF(AU531&lt;&gt;"",CONCATENATE(",",AU531),"")&amp;IF(Q531&lt;&gt;"",CONCATENATE("}",""),"")&amp;IF(OR(I531="true",I531="false",I531&lt;&gt;""), CONCATENATE(", veteran=", I531), ""),""),"")</f>
        <v>, zoneIds={1267,3,3}, veteran=false</v>
      </c>
      <c r="BE531" s="21" t="str">
        <f>IF(A531&lt;&gt;"",IF(F531&lt;&gt;"Not in the game (anymore)",IF(A531&lt;&gt;"",", setType="&amp;G531,"")&amp;IF(J531="true",", multiTrialSet=true",""),"")
&amp; IF(AND(H531&lt;&gt;"",ISNUMBER(H531)),", undauntedChestId=" &amp; H531,""),"")</f>
        <v>, setType=LIBSETS_SETTYPE_DUNGEON</v>
      </c>
      <c r="BF531" s="21" t="str">
        <f>IF(A531&lt;&gt;"",IF(F531&lt;&gt;"Not in the game (anymore)",IF(AZ531&lt;&gt;"",", isProcSetAllowedInPvP="&amp; AZ531,"")
&amp; IF(F531&lt;&gt;"Not in the game (anymore)",
  IF(V531&lt;&gt;"",", dropMechanic={"&amp;V531&amp;IF(AB531&lt;&gt;"",","&amp;AB531,"")&amp;IF(AH531&lt;&gt;"",","&amp;AH531,"")&amp;IF(AM531&lt;&gt;"",","&amp;AM531,"")&amp;IF(AR531&lt;&gt;"",","&amp;AR531,"")&amp;IF(AW531&lt;&gt;"",","&amp;AW531,"")&amp;"}"
     &amp;IF(OR(W531&lt;&gt;"",AC531&lt;&gt;"",AI531&lt;&gt;"",AN531&lt;&gt;"",AS531&lt;&gt;"",AX531&lt;&gt;"",X531&lt;&gt;"",AD531&lt;&gt;"",AJ531&lt;&gt;"",AO531&lt;&gt;"",AT531&lt;&gt;"",AY531&lt;&gt;""),", dropMechanicDropLocationNames={"
        &amp; IF(OR(W531&lt;&gt;"",AC531&lt;&gt;"",AI531&lt;&gt;"",AN531&lt;&gt;"",AS531&lt;&gt;"",AX531&lt;&gt;""),"['en']={"&amp;IF(W531&lt;&gt;"","'"&amp;W531&amp;"',","'',")&amp;IF(AC531&lt;&gt;"","'"&amp;AC531&amp;"',","'',")&amp;IF(AI531&lt;&gt;"","'"&amp;AI531&amp;"',","'',")&amp;IF(AN531&lt;&gt;"","'"&amp;AN531&amp;"',","'',")&amp;IF(AS531&lt;&gt;"","'"&amp;AS531&amp;"',","'',")&amp;IF(AX531&lt;&gt;"","'"&amp;AX531&amp;"',","'',")&amp;"},","")
        &amp; IF(OR(X531&lt;&gt;"",AD531&lt;&gt;"",AJ531&lt;&gt;"",AO531&lt;&gt;"",AT531&lt;&gt;"",AY531&lt;&gt;""),"['de']={"&amp;IF(X531&lt;&gt;"","'"&amp;X531&amp;"',","'',")&amp;IF(AD531&lt;&gt;"","'"&amp;AD531&amp;"',","'',")&amp;IF(AJ531&lt;&gt;"","'"&amp;AJ531&amp;"',","'',")&amp;IF(AO531&lt;&gt;"","'"&amp;AO531&amp;"',","'',")&amp;IF(AT531&lt;&gt;"","'"&amp;AT531&amp;"',","'',")&amp;IF(AY531&lt;&gt;"","'"&amp;AY531&amp;"',","'',")&amp;"},","")
     &amp; "}",""),"")),""),"")</f>
        <v>, dropMechanic={LIBSETS_DROP_MECHANIC_GROUP_DUNGEON_BOSS,LIBSETS_DROP_MECHANIC_GROUP_DUNGEON_BOSS}</v>
      </c>
      <c r="BG531" s="21" t="str">
        <f>IF(A531&lt;&gt;"",IF(F531&lt;&gt;"Not in the game (anymore)",
IF(OR(BA531&lt;&gt;"",BB531&lt;&gt;""),", addTooltip={" &amp; IF(BA531&lt;&gt;"","['en']='"&amp; BA531 &amp; "',","")  &amp; IF(AND(BA531&lt;&gt;"",BA531&lt;&gt;BB531), IF(BB531&lt;&gt;"","['de']='"&amp; BB531 &amp; "',",""),"") &amp; "},","")
&amp; "},"
&amp; IF(C531&lt;&gt;"",CONCATENATE(" --",C531," / ",B531,"   [",IF(R531&lt;&gt;"",R531,""),IF(AA531&lt;&gt;"",", "&amp;AA531,""),IF(AG531&lt;&gt;"",", "&amp;AG531,""),IF(AL531&lt;&gt;"",", "&amp;AL531,""),IF(AQ531&lt;&gt;"",", "&amp;AQ531,""),IF(AV531&lt;&gt;"",", "&amp;AV531,""),"]")),""),"")</f>
        <v>}, --Grisly Gourmet / Grausiger Gourmet   [Red Petal Bastion, Glenumbra, Glenumbra]</v>
      </c>
    </row>
    <row r="532" spans="1:59" x14ac:dyDescent="0.25">
      <c r="A532" s="5">
        <v>608</v>
      </c>
      <c r="B532" t="s">
        <v>2512</v>
      </c>
      <c r="C532" t="s">
        <v>2512</v>
      </c>
      <c r="D532" s="3">
        <f>A532</f>
        <v>608</v>
      </c>
      <c r="G532" s="8" t="s">
        <v>1479</v>
      </c>
      <c r="H532" s="93">
        <v>3</v>
      </c>
      <c r="I532" t="s">
        <v>1466</v>
      </c>
      <c r="J532" t="s">
        <v>91</v>
      </c>
      <c r="K532">
        <v>470</v>
      </c>
      <c r="L532">
        <v>470</v>
      </c>
      <c r="M532">
        <v>470</v>
      </c>
      <c r="O532" s="65" t="s">
        <v>2508</v>
      </c>
      <c r="Q532" s="3">
        <f>IF(AND(G532&lt;&gt;"LIBSETS_SETTYPE_BATTLEGROUND",G532&lt;&gt;"LIBSETS_SETTYPE_SPECIAL"), IF(R532&lt;&gt;"",VLOOKUP(R532,'ESO zone constants'!$D$3:$H$10001,5,FALSE),""),"")</f>
        <v>1267</v>
      </c>
      <c r="R532" t="str">
        <f>IF(AND(O532&lt;&gt;"",NOT(ISERROR(O532))),O532,
IF(AND(P532&lt;&gt;"",ISNUMBER(P532),P532&gt;0,NOT(ISNA(P532))),VLOOKUP(P532,'ESO zone constants'!$A$3:$D$9999,4,FALSE),
IF(AND(K532&lt;&gt;"",K532&gt;0,NOT(ISERROR(K532))),VLOOKUP(K532,'ESO dumped WayshrineInfo'!$K$3:$N$9994,4,FALSE),"")))</f>
        <v>Red Petal Bastion</v>
      </c>
      <c r="T532" s="19" t="str">
        <f>IF(AND(S532&lt;&gt;"",NOT(ISERROR(S532))),S532,IF(Q532&lt;&gt;"",IF(NOT(ISERROR(VLOOKUP(Q532,'ESO Dungeon constants'!$D$3:$H$9999,5,FALSE))),VLOOKUP(Q532,'ESO Dungeon constants'!$D$3:$I$9999,6,FALSE),VLOOKUP(Q532,'ESO zone constants'!$H$3:$K$9987,4,FALSE)),""))</f>
        <v>DLC_WAKING_FLAME</v>
      </c>
      <c r="U532" s="3" t="str">
        <f>IF(T532&lt;&gt;"",VLOOKUP(T532,'LibSets constants'!$B$4:$C$1003,2,FALSE),"")</f>
        <v>Waking Flame</v>
      </c>
      <c r="V532" s="33" t="s">
        <v>1544</v>
      </c>
      <c r="W532" s="3" t="s">
        <v>2543</v>
      </c>
      <c r="X532" s="3" t="s">
        <v>2543</v>
      </c>
      <c r="Y532" s="65"/>
      <c r="Z532" s="3">
        <f>IF(AND(G532&lt;&gt;"LIBSETS_SETTYPE_BATTLEGROUND",G532&lt;&gt;"LIBSETS_SETTYPE_SPECIAL"),
IF(AND(Y532&lt;&gt;"",ISNUMBER(Y532),NOT(ISNA(Y532))),Y532,
   IF(AND(L532&lt;&gt;"",ISNUMBER(L532),L532&gt;0,NOT(ISNA(L532))),VLOOKUP(L532,'ESO dumped WayshrineInfo'!$K$3:$L$9994,2,FALSE),"")
),"")</f>
        <v>3</v>
      </c>
      <c r="AA532" t="str">
        <f>IF(AND(Z532&lt;&gt;"",ISNUMBER(Z532),NOT(ISNA(Z532))),VLOOKUP(Z532,'ESO zone constants'!$A$3:$D$9999,4,FALSE),"")</f>
        <v>Glenumbra</v>
      </c>
      <c r="AF532" s="3">
        <f>IF(AND(G532&lt;&gt;"LIBSETS_SETTYPE_BATTLEGROUND",G532&lt;&gt;"LIBSETS_SETTYPE_SPECIAL"),
IF(AND(AE532&lt;&gt;"",ISNUMBER(AE532),NOT(ISNA(AE532))),AE532,
   IF(AND(M532&lt;&gt;"",ISNUMBER(M532),M532&gt;0,NOT(ISNA(M532))),VLOOKUP(M532,'ESO dumped WayshrineInfo'!$K$3:$L$9994,2,FALSE),"")
),"")</f>
        <v>3</v>
      </c>
      <c r="AG532" t="str">
        <f>IF(AND(AF532&lt;&gt;"",ISNUMBER(AF532),NOT(ISNA(AF532))),VLOOKUP(AF532,'ESO zone constants'!$A$3:$D$9999,4,FALSE),"")</f>
        <v>Glenumbra</v>
      </c>
      <c r="AH532" s="44"/>
      <c r="AK532" s="3" t="str">
        <f>IF(AND(G532&lt;&gt;"LIBSETS_SETTYPE_BATTLEGROUND",G532&lt;&gt;"LIBSETS_SETTYPE_SPECIAL"),IF(AL532&lt;&gt;"",VLOOKUP(AL532,'ESO zone constants'!$D$3:$H$4953,5,FALSE),""),"")</f>
        <v/>
      </c>
      <c r="AM532" s="44"/>
      <c r="AP532" s="3" t="str">
        <f>IF(AND(G532&lt;&gt;"LIBSETS_SETTYPE_BATTLEGROUND",G532&lt;&gt;"LIBSETS_SETTYPE_SPECIAL"),IF(AQ532&lt;&gt;"",VLOOKUP(AQ532,'ESO zone constants'!$D$3:$H$4953,5,FALSE),""),"")</f>
        <v/>
      </c>
      <c r="AR532" s="44"/>
      <c r="AU532" s="3" t="str">
        <f>IF(AND(G532&lt;&gt;"LIBSETS_SETTYPE_BATTLEGROUND",G532&lt;&gt;"LIBSETS_SETTYPE_SPECIAL"),IF(AV532&lt;&gt;"",VLOOKUP(AV532,'ESO zone constants'!$D$3:$H$4953,5,FALSE),""),"")</f>
        <v/>
      </c>
      <c r="AW532" s="44"/>
      <c r="AZ532" s="83" t="s">
        <v>2667</v>
      </c>
      <c r="BA532" s="83"/>
      <c r="BB532" s="83"/>
      <c r="BC532" s="21" t="str">
        <f>IF(A532="???","--","")&amp;IF(F532&lt;&gt;"Not in the game (anymore)",IF(A532&lt;&gt;"",CONCATENATE("[",A532,"] = {wayshrines={")&amp;IF(K532&lt;&gt;"",CONCATENATE(K532,","),"")&amp;IF(L532&lt;&gt;"",CONCATENATE(L532,","),"")&amp;IF(M532&lt;&gt;"",CONCATENATE(M532,","),"")&amp;CONCATENATE("}")&amp;IF(VALUE(N532)&gt;0,CONCATENATE(", traitsNeeded=",N532),"")&amp;CONCATENATE(", dlcId=",IF(T532&lt;&gt;"",T532,"DLC_BASE_GAME")),""),"")</f>
        <v>[608] = {wayshrines={470,470,470,}, dlcId=DLC_WAKING_FLAME</v>
      </c>
      <c r="BD532" s="21" t="str">
        <f>IF(F532&lt;&gt;"Not in the game (anymore)",IF(A532&lt;&gt;"",IF(Q532&lt;&gt;"",CONCATENATE(", zoneIds={",Q532),"")&amp;IF(Z532&lt;&gt;"",CONCATENATE(",",Z532),"")&amp;IF(AF532&lt;&gt;"",CONCATENATE(",",AF532),"")&amp;IF(AK532&lt;&gt;"",CONCATENATE(",",AK532),"")&amp;IF(AP532&lt;&gt;"",CONCATENATE(",",AP532),"")&amp;IF(AU532&lt;&gt;"",CONCATENATE(",",AU532),"")&amp;IF(Q532&lt;&gt;"",CONCATENATE("}",""),"")&amp;IF(OR(I532="true",I532="false",I532&lt;&gt;""), CONCATENATE(", veteran=", I532), ""),""),"")</f>
        <v>, zoneIds={1267,3,3}, veteran={[EQUIP_TYPE_HEAD]=true, [EQUIP_TYPE_SHOULDERS]=false}</v>
      </c>
      <c r="BE532" s="21" t="str">
        <f>IF(A532&lt;&gt;"",IF(F532&lt;&gt;"Not in the game (anymore)",IF(A532&lt;&gt;"",", setType="&amp;G532,"")&amp;IF(J532="true",", multiTrialSet=true",""),"")
&amp; IF(AND(H532&lt;&gt;"",ISNUMBER(H532)),", undauntedChestId=" &amp; H532,""),"")</f>
        <v>, setType=LIBSETS_SETTYPE_MONSTER, undauntedChestId=3</v>
      </c>
      <c r="BF532" s="21" t="str">
        <f>IF(A532&lt;&gt;"",IF(F532&lt;&gt;"Not in the game (anymore)",IF(AZ532&lt;&gt;"",", isProcSetAllowedInPvP="&amp; AZ532,"")
&amp; IF(F532&lt;&gt;"Not in the game (anymore)",
  IF(V532&lt;&gt;"",", dropMechanic={"&amp;V532&amp;IF(AB532&lt;&gt;"",","&amp;AB532,"")&amp;IF(AH532&lt;&gt;"",","&amp;AH532,"")&amp;IF(AM532&lt;&gt;"",","&amp;AM532,"")&amp;IF(AR532&lt;&gt;"",","&amp;AR532,"")&amp;IF(AW532&lt;&gt;"",","&amp;AW532,"")&amp;"}"
     &amp;IF(OR(W532&lt;&gt;"",AC532&lt;&gt;"",AI532&lt;&gt;"",AN532&lt;&gt;"",AS532&lt;&gt;"",AX532&lt;&gt;"",X532&lt;&gt;"",AD532&lt;&gt;"",AJ532&lt;&gt;"",AO532&lt;&gt;"",AT532&lt;&gt;"",AY532&lt;&gt;""),", dropMechanicDropLocationNames={"
        &amp; IF(OR(W532&lt;&gt;"",AC532&lt;&gt;"",AI532&lt;&gt;"",AN532&lt;&gt;"",AS532&lt;&gt;"",AX532&lt;&gt;""),"['en']={"&amp;IF(W532&lt;&gt;"","'"&amp;W532&amp;"',","'',")&amp;IF(AC532&lt;&gt;"","'"&amp;AC532&amp;"',","'',")&amp;IF(AI532&lt;&gt;"","'"&amp;AI532&amp;"',","'',")&amp;IF(AN532&lt;&gt;"","'"&amp;AN532&amp;"',","'',")&amp;IF(AS532&lt;&gt;"","'"&amp;AS532&amp;"',","'',")&amp;IF(AX532&lt;&gt;"","'"&amp;AX532&amp;"',","'',")&amp;"},","")
        &amp; IF(OR(X532&lt;&gt;"",AD532&lt;&gt;"",AJ532&lt;&gt;"",AO532&lt;&gt;"",AT532&lt;&gt;"",AY532&lt;&gt;""),"['de']={"&amp;IF(X532&lt;&gt;"","'"&amp;X532&amp;"',","'',")&amp;IF(AD532&lt;&gt;"","'"&amp;AD532&amp;"',","'',")&amp;IF(AJ532&lt;&gt;"","'"&amp;AJ532&amp;"',","'',")&amp;IF(AO532&lt;&gt;"","'"&amp;AO532&amp;"',","'',")&amp;IF(AT532&lt;&gt;"","'"&amp;AT532&amp;"',","'',")&amp;IF(AY532&lt;&gt;"","'"&amp;AY532&amp;"',","'',")&amp;"},","")
     &amp; "}",""),"")),""),"")</f>
        <v>, dropMechanic={LIBSETS_DROP_MECHANIC_MONSTER_NAME}, dropMechanicDropLocationNames={['en']={'Prior Thierric Sarazen','','','','','',},['de']={'Prior Thierric Sarazen','','','','','',},}</v>
      </c>
      <c r="BG532" s="21" t="str">
        <f>IF(A532&lt;&gt;"",IF(F532&lt;&gt;"Not in the game (anymore)",
IF(OR(BA532&lt;&gt;"",BB532&lt;&gt;""),", addTooltip={" &amp; IF(BA532&lt;&gt;"","['en']='"&amp; BA532 &amp; "',","")  &amp; IF(AND(BA532&lt;&gt;"",BA532&lt;&gt;BB532), IF(BB532&lt;&gt;"","['de']='"&amp; BB532 &amp; "',",""),"") &amp; "},","")
&amp; "},"
&amp; IF(C532&lt;&gt;"",CONCATENATE(" --",C532," / ",B532,"   [",IF(R532&lt;&gt;"",R532,""),IF(AA532&lt;&gt;"",", "&amp;AA532,""),IF(AG532&lt;&gt;"",", "&amp;AG532,""),IF(AL532&lt;&gt;"",", "&amp;AL532,""),IF(AQ532&lt;&gt;"",", "&amp;AQ532,""),IF(AV532&lt;&gt;"",", "&amp;AV532,""),"]")),""),"")</f>
        <v>}, --Prior Thierric / Prior Thierric   [Red Petal Bastion, Glenumbra, Glenumbra]</v>
      </c>
    </row>
    <row r="533" spans="1:59" x14ac:dyDescent="0.25">
      <c r="A533" s="5">
        <v>609</v>
      </c>
      <c r="B533" t="s">
        <v>2531</v>
      </c>
      <c r="C533" t="s">
        <v>2507</v>
      </c>
      <c r="D533" s="3">
        <f>A533</f>
        <v>609</v>
      </c>
      <c r="G533" s="8" t="s">
        <v>1479</v>
      </c>
      <c r="H533" s="93">
        <v>3</v>
      </c>
      <c r="I533" t="s">
        <v>1466</v>
      </c>
      <c r="J533" t="s">
        <v>91</v>
      </c>
      <c r="K533">
        <v>469</v>
      </c>
      <c r="L533">
        <v>469</v>
      </c>
      <c r="M533">
        <v>469</v>
      </c>
      <c r="O533" s="65" t="s">
        <v>2513</v>
      </c>
      <c r="Q533" s="3">
        <f>IF(AND(G533&lt;&gt;"LIBSETS_SETTYPE_BATTLEGROUND",G533&lt;&gt;"LIBSETS_SETTYPE_SPECIAL"), IF(R533&lt;&gt;"",VLOOKUP(R533,'ESO zone constants'!$D$3:$H$10001,5,FALSE),""),"")</f>
        <v>1268</v>
      </c>
      <c r="R533" t="str">
        <f>IF(AND(O533&lt;&gt;"",NOT(ISERROR(O533))),O533,
IF(AND(P533&lt;&gt;"",ISNUMBER(P533),P533&gt;0,NOT(ISNA(P533))),VLOOKUP(P533,'ESO zone constants'!$A$3:$D$9999,4,FALSE),
IF(AND(K533&lt;&gt;"",K533&gt;0,NOT(ISERROR(K533))),VLOOKUP(K533,'ESO dumped WayshrineInfo'!$K$3:$N$9994,4,FALSE),"")))</f>
        <v>The Dread Cellar</v>
      </c>
      <c r="T533" s="19" t="str">
        <f>IF(AND(S533&lt;&gt;"",NOT(ISERROR(S533))),S533,IF(Q533&lt;&gt;"",IF(NOT(ISERROR(VLOOKUP(Q533,'ESO Dungeon constants'!$D$3:$H$9999,5,FALSE))),VLOOKUP(Q533,'ESO Dungeon constants'!$D$3:$I$9999,6,FALSE),VLOOKUP(Q533,'ESO zone constants'!$H$3:$K$9987,4,FALSE)),""))</f>
        <v>DLC_WAKING_FLAME</v>
      </c>
      <c r="U533" s="3" t="str">
        <f>IF(T533&lt;&gt;"",VLOOKUP(T533,'LibSets constants'!$B$4:$C$1003,2,FALSE),"")</f>
        <v>Waking Flame</v>
      </c>
      <c r="V533" s="33" t="s">
        <v>1544</v>
      </c>
      <c r="W533" s="3" t="s">
        <v>2507</v>
      </c>
      <c r="X533" s="3" t="s">
        <v>2531</v>
      </c>
      <c r="Y533" s="65"/>
      <c r="Z533" s="3">
        <f>IF(AND(G533&lt;&gt;"LIBSETS_SETTYPE_BATTLEGROUND",G533&lt;&gt;"LIBSETS_SETTYPE_SPECIAL"),
IF(AND(Y533&lt;&gt;"",ISNUMBER(Y533),NOT(ISNA(Y533))),Y533,
   IF(AND(L533&lt;&gt;"",ISNUMBER(L533),L533&gt;0,NOT(ISNA(L533))),VLOOKUP(L533,'ESO dumped WayshrineInfo'!$K$3:$L$9994,2,FALSE),"")
),"")</f>
        <v>1261</v>
      </c>
      <c r="AA533" t="str">
        <f>IF(AND(Z533&lt;&gt;"",ISNUMBER(Z533),NOT(ISNA(Z533))),VLOOKUP(Z533,'ESO zone constants'!$A$3:$D$9999,4,FALSE),"")</f>
        <v>Blackwood</v>
      </c>
      <c r="AC533" s="43"/>
      <c r="AD533" s="43"/>
      <c r="AE533" s="43"/>
      <c r="AF533" s="3">
        <f>IF(AND(G533&lt;&gt;"LIBSETS_SETTYPE_BATTLEGROUND",G533&lt;&gt;"LIBSETS_SETTYPE_SPECIAL"),
IF(AND(AE533&lt;&gt;"",ISNUMBER(AE533),NOT(ISNA(AE533))),AE533,
   IF(AND(M533&lt;&gt;"",ISNUMBER(M533),M533&gt;0,NOT(ISNA(M533))),VLOOKUP(M533,'ESO dumped WayshrineInfo'!$K$3:$L$9994,2,FALSE),"")
),"")</f>
        <v>1261</v>
      </c>
      <c r="AG533" t="str">
        <f>IF(AND(AF533&lt;&gt;"",ISNUMBER(AF533),NOT(ISNA(AF533))),VLOOKUP(AF533,'ESO zone constants'!$A$3:$D$9999,4,FALSE),"")</f>
        <v>Blackwood</v>
      </c>
      <c r="AH533" s="44"/>
      <c r="AI533" s="43"/>
      <c r="AJ533" s="43"/>
      <c r="AK533" s="3" t="str">
        <f>IF(AND(G533&lt;&gt;"LIBSETS_SETTYPE_BATTLEGROUND",G533&lt;&gt;"LIBSETS_SETTYPE_SPECIAL"),IF(AL533&lt;&gt;"",VLOOKUP(AL533,'ESO zone constants'!$D$3:$H$4953,5,FALSE),""),"")</f>
        <v/>
      </c>
      <c r="AM533" s="44"/>
      <c r="AN533" s="43"/>
      <c r="AO533" s="43"/>
      <c r="AP533" s="3" t="str">
        <f>IF(AND(G533&lt;&gt;"LIBSETS_SETTYPE_BATTLEGROUND",G533&lt;&gt;"LIBSETS_SETTYPE_SPECIAL"),IF(AQ533&lt;&gt;"",VLOOKUP(AQ533,'ESO zone constants'!$D$3:$H$4953,5,FALSE),""),"")</f>
        <v/>
      </c>
      <c r="AR533" s="44"/>
      <c r="AS533" s="43"/>
      <c r="AT533" s="43"/>
      <c r="AU533" s="3" t="str">
        <f>IF(AND(G533&lt;&gt;"LIBSETS_SETTYPE_BATTLEGROUND",G533&lt;&gt;"LIBSETS_SETTYPE_SPECIAL"),IF(AV533&lt;&gt;"",VLOOKUP(AV533,'ESO zone constants'!$D$3:$H$4953,5,FALSE),""),"")</f>
        <v/>
      </c>
      <c r="AW533" s="44"/>
      <c r="AX533" s="43"/>
      <c r="AY533" s="43"/>
      <c r="AZ533" s="83" t="s">
        <v>2667</v>
      </c>
      <c r="BA533" s="83"/>
      <c r="BB533" s="83"/>
      <c r="BC533" s="21" t="str">
        <f>IF(A533="???","--","")&amp;IF(F533&lt;&gt;"Not in the game (anymore)",IF(A533&lt;&gt;"",CONCATENATE("[",A533,"] = {wayshrines={")&amp;IF(K533&lt;&gt;"",CONCATENATE(K533,","),"")&amp;IF(L533&lt;&gt;"",CONCATENATE(L533,","),"")&amp;IF(M533&lt;&gt;"",CONCATENATE(M533,","),"")&amp;CONCATENATE("}")&amp;IF(VALUE(N533)&gt;0,CONCATENATE(", traitsNeeded=",N533),"")&amp;CONCATENATE(", dlcId=",IF(T533&lt;&gt;"",T533,"DLC_BASE_GAME")),""),"")</f>
        <v>[609] = {wayshrines={469,469,469,}, dlcId=DLC_WAKING_FLAME</v>
      </c>
      <c r="BD533" s="21" t="str">
        <f>IF(F533&lt;&gt;"Not in the game (anymore)",IF(A533&lt;&gt;"",IF(Q533&lt;&gt;"",CONCATENATE(", zoneIds={",Q533),"")&amp;IF(Z533&lt;&gt;"",CONCATENATE(",",Z533),"")&amp;IF(AF533&lt;&gt;"",CONCATENATE(",",AF533),"")&amp;IF(AK533&lt;&gt;"",CONCATENATE(",",AK533),"")&amp;IF(AP533&lt;&gt;"",CONCATENATE(",",AP533),"")&amp;IF(AU533&lt;&gt;"",CONCATENATE(",",AU533),"")&amp;IF(Q533&lt;&gt;"",CONCATENATE("}",""),"")&amp;IF(OR(I533="true",I533="false",I533&lt;&gt;""), CONCATENATE(", veteran=", I533), ""),""),"")</f>
        <v>, zoneIds={1268,1261,1261}, veteran={[EQUIP_TYPE_HEAD]=true, [EQUIP_TYPE_SHOULDERS]=false}</v>
      </c>
      <c r="BE533" s="21" t="str">
        <f>IF(A533&lt;&gt;"",IF(F533&lt;&gt;"Not in the game (anymore)",IF(A533&lt;&gt;"",", setType="&amp;G533,"")&amp;IF(J533="true",", multiTrialSet=true",""),"")
&amp; IF(AND(H533&lt;&gt;"",ISNUMBER(H533)),", undauntedChestId=" &amp; H533,""),"")</f>
        <v>, setType=LIBSETS_SETTYPE_MONSTER, undauntedChestId=3</v>
      </c>
      <c r="BF533" s="21" t="str">
        <f>IF(A533&lt;&gt;"",IF(F533&lt;&gt;"Not in the game (anymore)",IF(AZ533&lt;&gt;"",", isProcSetAllowedInPvP="&amp; AZ533,"")
&amp; IF(F533&lt;&gt;"Not in the game (anymore)",
  IF(V533&lt;&gt;"",", dropMechanic={"&amp;V533&amp;IF(AB533&lt;&gt;"",","&amp;AB533,"")&amp;IF(AH533&lt;&gt;"",","&amp;AH533,"")&amp;IF(AM533&lt;&gt;"",","&amp;AM533,"")&amp;IF(AR533&lt;&gt;"",","&amp;AR533,"")&amp;IF(AW533&lt;&gt;"",","&amp;AW533,"")&amp;"}"
     &amp;IF(OR(W533&lt;&gt;"",AC533&lt;&gt;"",AI533&lt;&gt;"",AN533&lt;&gt;"",AS533&lt;&gt;"",AX533&lt;&gt;"",X533&lt;&gt;"",AD533&lt;&gt;"",AJ533&lt;&gt;"",AO533&lt;&gt;"",AT533&lt;&gt;"",AY533&lt;&gt;""),", dropMechanicDropLocationNames={"
        &amp; IF(OR(W533&lt;&gt;"",AC533&lt;&gt;"",AI533&lt;&gt;"",AN533&lt;&gt;"",AS533&lt;&gt;"",AX533&lt;&gt;""),"['en']={"&amp;IF(W533&lt;&gt;"","'"&amp;W533&amp;"',","'',")&amp;IF(AC533&lt;&gt;"","'"&amp;AC533&amp;"',","'',")&amp;IF(AI533&lt;&gt;"","'"&amp;AI533&amp;"',","'',")&amp;IF(AN533&lt;&gt;"","'"&amp;AN533&amp;"',","'',")&amp;IF(AS533&lt;&gt;"","'"&amp;AS533&amp;"',","'',")&amp;IF(AX533&lt;&gt;"","'"&amp;AX533&amp;"',","'',")&amp;"},","")
        &amp; IF(OR(X533&lt;&gt;"",AD533&lt;&gt;"",AJ533&lt;&gt;"",AO533&lt;&gt;"",AT533&lt;&gt;"",AY533&lt;&gt;""),"['de']={"&amp;IF(X533&lt;&gt;"","'"&amp;X533&amp;"',","'',")&amp;IF(AD533&lt;&gt;"","'"&amp;AD533&amp;"',","'',")&amp;IF(AJ533&lt;&gt;"","'"&amp;AJ533&amp;"',","'',")&amp;IF(AO533&lt;&gt;"","'"&amp;AO533&amp;"',","'',")&amp;IF(AT533&lt;&gt;"","'"&amp;AT533&amp;"',","'',")&amp;IF(AY533&lt;&gt;"","'"&amp;AY533&amp;"',","'',")&amp;"},","")
     &amp; "}",""),"")),""),"")</f>
        <v>, dropMechanic={LIBSETS_DROP_MECHANIC_MONSTER_NAME}, dropMechanicDropLocationNames={['en']={'Magma Incarnate','','','','','',},['de']={'Magmaverkörperung','','','','','',},}</v>
      </c>
      <c r="BG533" s="21" t="str">
        <f>IF(A533&lt;&gt;"",IF(F533&lt;&gt;"Not in the game (anymore)",
IF(OR(BA533&lt;&gt;"",BB533&lt;&gt;""),", addTooltip={" &amp; IF(BA533&lt;&gt;"","['en']='"&amp; BA533 &amp; "',","")  &amp; IF(AND(BA533&lt;&gt;"",BA533&lt;&gt;BB533), IF(BB533&lt;&gt;"","['de']='"&amp; BB533 &amp; "',",""),"") &amp; "},","")
&amp; "},"
&amp; IF(C533&lt;&gt;"",CONCATENATE(" --",C533," / ",B533,"   [",IF(R533&lt;&gt;"",R533,""),IF(AA533&lt;&gt;"",", "&amp;AA533,""),IF(AG533&lt;&gt;"",", "&amp;AG533,""),IF(AL533&lt;&gt;"",", "&amp;AL533,""),IF(AQ533&lt;&gt;"",", "&amp;AQ533,""),IF(AV533&lt;&gt;"",", "&amp;AV533,""),"]")),""),"")</f>
        <v>}, --Magma Incarnate / Magmaverkörperung   [The Dread Cellar, Blackwood, Blackwood]</v>
      </c>
    </row>
    <row r="534" spans="1:59" x14ac:dyDescent="0.25">
      <c r="A534" s="5">
        <v>610</v>
      </c>
      <c r="B534" t="s">
        <v>2671</v>
      </c>
      <c r="C534" t="s">
        <v>2715</v>
      </c>
      <c r="D534" s="3">
        <f>A534</f>
        <v>610</v>
      </c>
      <c r="G534" s="3" t="s">
        <v>1474</v>
      </c>
      <c r="I534" t="s">
        <v>91</v>
      </c>
      <c r="J534" t="s">
        <v>91</v>
      </c>
      <c r="K534">
        <v>478</v>
      </c>
      <c r="L534">
        <v>478</v>
      </c>
      <c r="M534">
        <v>478</v>
      </c>
      <c r="N534">
        <v>3</v>
      </c>
      <c r="O534" s="65" t="s">
        <v>2456</v>
      </c>
      <c r="Q534" s="3">
        <f>IF(AND(G534&lt;&gt;"LIBSETS_SETTYPE_BATTLEGROUND",G534&lt;&gt;"LIBSETS_SETTYPE_SPECIAL"), IF(R534&lt;&gt;"",VLOOKUP(R534,'ESO zone constants'!$D$3:$H$10001,5,FALSE),""),"")</f>
        <v>1286</v>
      </c>
      <c r="R534" t="str">
        <f>IF(AND(O534&lt;&gt;"",NOT(ISERROR(O534))),O534,
IF(AND(P534&lt;&gt;"",ISNUMBER(P534),P534&gt;0,NOT(ISNA(P534))),VLOOKUP(P534,'ESO zone constants'!$A$3:$D$9999,4,FALSE),
IF(AND(K534&lt;&gt;"",K534&gt;0,NOT(ISERROR(K534))),VLOOKUP(K534,'ESO dumped WayshrineInfo'!$K$3:$N$9994,4,FALSE),"")))</f>
        <v>The Deadlands</v>
      </c>
      <c r="S534" s="65" t="s">
        <v>2670</v>
      </c>
      <c r="T534" s="19" t="str">
        <f>IF(AND(S534&lt;&gt;"",NOT(ISERROR(S534))),S534,IF(Q534&lt;&gt;"",IF(NOT(ISERROR(VLOOKUP(Q534,'ESO Dungeon constants'!$D$3:$H$9999,5,FALSE))),VLOOKUP(Q534,'ESO Dungeon constants'!$D$3:$I$9999,6,FALSE),VLOOKUP(Q534,'ESO zone constants'!$H$3:$K$9987,4,FALSE)),""))</f>
        <v>DLC_DEADLANDS</v>
      </c>
      <c r="U534" s="3" t="str">
        <f>IF(T534&lt;&gt;"",VLOOKUP(T534,'LibSets constants'!$B$4:$C$1003,2,FALSE),"")</f>
        <v>The Deadlands</v>
      </c>
      <c r="V534" s="33" t="s">
        <v>3359</v>
      </c>
      <c r="W534" s="39"/>
      <c r="X534" s="39"/>
      <c r="Z534" s="3">
        <f>IF(AND(G534&lt;&gt;"LIBSETS_SETTYPE_BATTLEGROUND",G534&lt;&gt;"LIBSETS_SETTYPE_SPECIAL"),
IF(AND(Y534&lt;&gt;"",ISNUMBER(Y534),NOT(ISNA(Y534))),Y534,
   IF(AND(L534&lt;&gt;"",ISNUMBER(L534),L534&gt;0,NOT(ISNA(L534))),VLOOKUP(L534,'ESO dumped WayshrineInfo'!$K$3:$L$9994,2,FALSE),"")
),"")</f>
        <v>1286</v>
      </c>
      <c r="AA534" t="str">
        <f>IF(AND(Z534&lt;&gt;"",ISNUMBER(Z534),NOT(ISNA(Z534))),VLOOKUP(Z534,'ESO zone constants'!$A$3:$D$9999,4,FALSE),"")</f>
        <v>The Deadlands</v>
      </c>
      <c r="AB534" s="33" t="s">
        <v>3359</v>
      </c>
      <c r="AE534" s="43"/>
      <c r="AF534" s="3">
        <f>IF(AND(G534&lt;&gt;"LIBSETS_SETTYPE_BATTLEGROUND",G534&lt;&gt;"LIBSETS_SETTYPE_SPECIAL"),
IF(AND(AE534&lt;&gt;"",ISNUMBER(AE534),NOT(ISNA(AE534))),AE534,
   IF(AND(M534&lt;&gt;"",ISNUMBER(M534),M534&gt;0,NOT(ISNA(M534))),VLOOKUP(M534,'ESO dumped WayshrineInfo'!$K$3:$L$9994,2,FALSE),"")
),"")</f>
        <v>1286</v>
      </c>
      <c r="AG534" t="str">
        <f>IF(AND(AF534&lt;&gt;"",ISNUMBER(AF534),NOT(ISNA(AF534))),VLOOKUP(AF534,'ESO zone constants'!$A$3:$D$9999,4,FALSE),"")</f>
        <v>The Deadlands</v>
      </c>
      <c r="AH534" s="44" t="s">
        <v>3359</v>
      </c>
      <c r="AK534" s="3" t="str">
        <f>IF(AND(G534&lt;&gt;"LIBSETS_SETTYPE_BATTLEGROUND",G534&lt;&gt;"LIBSETS_SETTYPE_SPECIAL"),IF(AL534&lt;&gt;"",VLOOKUP(AL534,'ESO zone constants'!$D$3:$H$4953,5,FALSE),""),"")</f>
        <v/>
      </c>
      <c r="AM534" s="44"/>
      <c r="AP534" s="3" t="str">
        <f>IF(AND(G534&lt;&gt;"LIBSETS_SETTYPE_BATTLEGROUND",G534&lt;&gt;"LIBSETS_SETTYPE_SPECIAL"),IF(AQ534&lt;&gt;"",VLOOKUP(AQ534,'ESO zone constants'!$D$3:$H$4953,5,FALSE),""),"")</f>
        <v/>
      </c>
      <c r="AR534" s="44"/>
      <c r="AU534" s="3" t="str">
        <f>IF(AND(G534&lt;&gt;"LIBSETS_SETTYPE_BATTLEGROUND",G534&lt;&gt;"LIBSETS_SETTYPE_SPECIAL"),IF(AV534&lt;&gt;"",VLOOKUP(AV534,'ESO zone constants'!$D$3:$H$4953,5,FALSE),""),"")</f>
        <v/>
      </c>
      <c r="AW534" s="44"/>
      <c r="AZ534" s="89"/>
      <c r="BA534" s="89"/>
      <c r="BB534" s="89"/>
      <c r="BC534" s="21" t="str">
        <f>IF(A534="???","--","")&amp;IF(F534&lt;&gt;"Not in the game (anymore)",IF(A534&lt;&gt;"",CONCATENATE("[",A534,"] = {wayshrines={")&amp;IF(K534&lt;&gt;"",CONCATENATE(K534,","),"")&amp;IF(L534&lt;&gt;"",CONCATENATE(L534,","),"")&amp;IF(M534&lt;&gt;"",CONCATENATE(M534,","),"")&amp;CONCATENATE("}")&amp;IF(VALUE(N534)&gt;0,CONCATENATE(", traitsNeeded=",N534),"")&amp;CONCATENATE(", dlcId=",IF(T534&lt;&gt;"",T534,"DLC_BASE_GAME")),""),"")</f>
        <v>[610] = {wayshrines={478,478,478,}, traitsNeeded=3, dlcId=DLC_DEADLANDS</v>
      </c>
      <c r="BD534" s="21" t="str">
        <f>IF(F534&lt;&gt;"Not in the game (anymore)",IF(A534&lt;&gt;"",IF(Q534&lt;&gt;"",CONCATENATE(", zoneIds={",Q534),"")&amp;IF(Z534&lt;&gt;"",CONCATENATE(",",Z534),"")&amp;IF(AF534&lt;&gt;"",CONCATENATE(",",AF534),"")&amp;IF(AK534&lt;&gt;"",CONCATENATE(",",AK534),"")&amp;IF(AP534&lt;&gt;"",CONCATENATE(",",AP534),"")&amp;IF(AU534&lt;&gt;"",CONCATENATE(",",AU534),"")&amp;IF(Q534&lt;&gt;"",CONCATENATE("}",""),"")&amp;IF(OR(I534="true",I534="false",I534&lt;&gt;""), CONCATENATE(", veteran=", I534), ""),""),"")</f>
        <v>, zoneIds={1286,1286,1286}, veteran=false</v>
      </c>
      <c r="BE534" s="21" t="str">
        <f>IF(A534&lt;&gt;"",IF(F534&lt;&gt;"Not in the game (anymore)",IF(A534&lt;&gt;"",", setType="&amp;G534,"")&amp;IF(J534="true",", multiTrialSet=true",""),"")
&amp; IF(AND(H534&lt;&gt;"",ISNUMBER(H534)),", undauntedChestId=" &amp; H534,""),"")</f>
        <v>, setType=LIBSETS_SETTYPE_CRAFTED</v>
      </c>
      <c r="BF534" s="21" t="str">
        <f>IF(A534&lt;&gt;"",IF(F534&lt;&gt;"Not in the game (anymore)",IF(AZ534&lt;&gt;"",", isProcSetAllowedInPvP="&amp; AZ534,"")
&amp; IF(F534&lt;&gt;"Not in the game (anymore)",
  IF(V534&lt;&gt;"",", dropMechanic={"&amp;V534&amp;IF(AB534&lt;&gt;"",","&amp;AB534,"")&amp;IF(AH534&lt;&gt;"",","&amp;AH534,"")&amp;IF(AM534&lt;&gt;"",","&amp;AM534,"")&amp;IF(AR534&lt;&gt;"",","&amp;AR534,"")&amp;IF(AW534&lt;&gt;"",","&amp;AW534,"")&amp;"}"
     &amp;IF(OR(W534&lt;&gt;"",AC534&lt;&gt;"",AI534&lt;&gt;"",AN534&lt;&gt;"",AS534&lt;&gt;"",AX534&lt;&gt;"",X534&lt;&gt;"",AD534&lt;&gt;"",AJ534&lt;&gt;"",AO534&lt;&gt;"",AT534&lt;&gt;"",AY534&lt;&gt;""),", dropMechanicDropLocationNames={"
        &amp; IF(OR(W534&lt;&gt;"",AC534&lt;&gt;"",AI534&lt;&gt;"",AN534&lt;&gt;"",AS534&lt;&gt;"",AX534&lt;&gt;""),"['en']={"&amp;IF(W534&lt;&gt;"","'"&amp;W534&amp;"',","'',")&amp;IF(AC534&lt;&gt;"","'"&amp;AC534&amp;"',","'',")&amp;IF(AI534&lt;&gt;"","'"&amp;AI534&amp;"',","'',")&amp;IF(AN534&lt;&gt;"","'"&amp;AN534&amp;"',","'',")&amp;IF(AS534&lt;&gt;"","'"&amp;AS534&amp;"',","'',")&amp;IF(AX534&lt;&gt;"","'"&amp;AX534&amp;"',","'',")&amp;"},","")
        &amp; IF(OR(X534&lt;&gt;"",AD534&lt;&gt;"",AJ534&lt;&gt;"",AO534&lt;&gt;"",AT534&lt;&gt;"",AY534&lt;&gt;""),"['de']={"&amp;IF(X534&lt;&gt;"","'"&amp;X534&amp;"',","'',")&amp;IF(AD534&lt;&gt;"","'"&amp;AD534&amp;"',","'',")&amp;IF(AJ534&lt;&gt;"","'"&amp;AJ534&amp;"',","'',")&amp;IF(AO534&lt;&gt;"","'"&amp;AO534&amp;"',","'',")&amp;IF(AT534&lt;&gt;"","'"&amp;AT534&amp;"',","'',")&amp;IF(AY534&lt;&gt;"","'"&amp;AY534&amp;"',","'',")&amp;"},","")
     &amp; "}",""),"")),""),"")</f>
        <v>, dropMechanic={LIBSETS_DROP_MECHANIC_CRAFTED,LIBSETS_DROP_MECHANIC_CRAFTED,LIBSETS_DROP_MECHANIC_CRAFTED}</v>
      </c>
      <c r="BG534" s="21" t="str">
        <f>IF(A534&lt;&gt;"",IF(F534&lt;&gt;"Not in the game (anymore)",
IF(OR(BA534&lt;&gt;"",BB534&lt;&gt;""),", addTooltip={" &amp; IF(BA534&lt;&gt;"","['en']='"&amp; BA534 &amp; "',","")  &amp; IF(AND(BA534&lt;&gt;"",BA534&lt;&gt;BB534), IF(BB534&lt;&gt;"","['de']='"&amp; BB534 &amp; "',",""),"") &amp; "},","")
&amp; "},"
&amp; IF(C534&lt;&gt;"",CONCATENATE(" --",C534," / ",B534,"   [",IF(R534&lt;&gt;"",R534,""),IF(AA534&lt;&gt;"",", "&amp;AA534,""),IF(AG534&lt;&gt;"",", "&amp;AG534,""),IF(AL534&lt;&gt;"",", "&amp;AL534,""),IF(AQ534&lt;&gt;"",", "&amp;AQ534,""),IF(AV534&lt;&gt;"",", "&amp;AV534,""),"]")),""),"")</f>
        <v>}, --Wretched Vitality / Elendsvitalität   [The Deadlands, The Deadlands, The Deadlands]</v>
      </c>
    </row>
    <row r="535" spans="1:59" x14ac:dyDescent="0.25">
      <c r="A535" s="5">
        <v>611</v>
      </c>
      <c r="B535" t="s">
        <v>2672</v>
      </c>
      <c r="C535" t="s">
        <v>2716</v>
      </c>
      <c r="D535" s="3">
        <f>A535</f>
        <v>611</v>
      </c>
      <c r="G535" s="3" t="s">
        <v>1474</v>
      </c>
      <c r="I535" t="s">
        <v>91</v>
      </c>
      <c r="J535" t="s">
        <v>91</v>
      </c>
      <c r="K535" s="37">
        <v>494</v>
      </c>
      <c r="L535" s="37">
        <v>494</v>
      </c>
      <c r="M535" s="37">
        <v>494</v>
      </c>
      <c r="N535">
        <v>7</v>
      </c>
      <c r="O535" s="65" t="s">
        <v>2456</v>
      </c>
      <c r="Q535" s="3">
        <f>IF(AND(G535&lt;&gt;"LIBSETS_SETTYPE_BATTLEGROUND",G535&lt;&gt;"LIBSETS_SETTYPE_SPECIAL"), IF(R535&lt;&gt;"",VLOOKUP(R535,'ESO zone constants'!$D$3:$H$10001,5,FALSE),""),"")</f>
        <v>1286</v>
      </c>
      <c r="R535" t="str">
        <f>IF(AND(O535&lt;&gt;"",NOT(ISERROR(O535))),O535,
IF(AND(P535&lt;&gt;"",ISNUMBER(P535),P535&gt;0,NOT(ISNA(P535))),VLOOKUP(P535,'ESO zone constants'!$A$3:$D$9999,4,FALSE),
IF(AND(K535&lt;&gt;"",K535&gt;0,NOT(ISERROR(K535))),VLOOKUP(K535,'ESO dumped WayshrineInfo'!$K$3:$N$9994,4,FALSE),"")))</f>
        <v>The Deadlands</v>
      </c>
      <c r="S535" s="65" t="s">
        <v>2670</v>
      </c>
      <c r="T535" s="19" t="str">
        <f>IF(AND(S535&lt;&gt;"",NOT(ISERROR(S535))),S535,IF(Q535&lt;&gt;"",IF(NOT(ISERROR(VLOOKUP(Q535,'ESO Dungeon constants'!$D$3:$H$9999,5,FALSE))),VLOOKUP(Q535,'ESO Dungeon constants'!$D$3:$I$9999,6,FALSE),VLOOKUP(Q535,'ESO zone constants'!$H$3:$K$9987,4,FALSE)),""))</f>
        <v>DLC_DEADLANDS</v>
      </c>
      <c r="U535" s="3" t="str">
        <f>IF(T535&lt;&gt;"",VLOOKUP(T535,'LibSets constants'!$B$4:$C$1003,2,FALSE),"")</f>
        <v>The Deadlands</v>
      </c>
      <c r="V535" s="33" t="s">
        <v>3359</v>
      </c>
      <c r="Y535" s="65"/>
      <c r="Z535" s="3">
        <f>IF(AND(G535&lt;&gt;"LIBSETS_SETTYPE_BATTLEGROUND",G535&lt;&gt;"LIBSETS_SETTYPE_SPECIAL"),
IF(AND(Y535&lt;&gt;"",ISNUMBER(Y535),NOT(ISNA(Y535))),Y535,
   IF(AND(L535&lt;&gt;"",ISNUMBER(L535),L535&gt;0,NOT(ISNA(L535))),VLOOKUP(L535,'ESO dumped WayshrineInfo'!$K$3:$L$9994,2,FALSE),"")
),"")</f>
        <v>1286</v>
      </c>
      <c r="AA535" t="str">
        <f>IF(AND(Z535&lt;&gt;"",ISNUMBER(Z535),NOT(ISNA(Z535))),VLOOKUP(Z535,'ESO zone constants'!$A$3:$D$9999,4,FALSE),"")</f>
        <v>The Deadlands</v>
      </c>
      <c r="AB535" s="33" t="s">
        <v>3359</v>
      </c>
      <c r="AF535" s="3">
        <f>IF(AND(G535&lt;&gt;"LIBSETS_SETTYPE_BATTLEGROUND",G535&lt;&gt;"LIBSETS_SETTYPE_SPECIAL"),
IF(AND(AE535&lt;&gt;"",ISNUMBER(AE535),NOT(ISNA(AE535))),AE535,
   IF(AND(M535&lt;&gt;"",ISNUMBER(M535),M535&gt;0,NOT(ISNA(M535))),VLOOKUP(M535,'ESO dumped WayshrineInfo'!$K$3:$L$9994,2,FALSE),"")
),"")</f>
        <v>1286</v>
      </c>
      <c r="AG535" t="str">
        <f>IF(AND(AF535&lt;&gt;"",ISNUMBER(AF535),NOT(ISNA(AF535))),VLOOKUP(AF535,'ESO zone constants'!$A$3:$D$9999,4,FALSE),"")</f>
        <v>The Deadlands</v>
      </c>
      <c r="AH535" s="44" t="s">
        <v>3359</v>
      </c>
      <c r="AK535" s="3" t="str">
        <f>IF(AND(G535&lt;&gt;"LIBSETS_SETTYPE_BATTLEGROUND",G535&lt;&gt;"LIBSETS_SETTYPE_SPECIAL"),IF(AL535&lt;&gt;"",VLOOKUP(AL535,'ESO zone constants'!$D$3:$H$4953,5,FALSE),""),"")</f>
        <v/>
      </c>
      <c r="AM535" s="44"/>
      <c r="AP535" s="3" t="str">
        <f>IF(AND(G535&lt;&gt;"LIBSETS_SETTYPE_BATTLEGROUND",G535&lt;&gt;"LIBSETS_SETTYPE_SPECIAL"),IF(AQ535&lt;&gt;"",VLOOKUP(AQ535,'ESO zone constants'!$D$3:$H$4953,5,FALSE),""),"")</f>
        <v/>
      </c>
      <c r="AR535" s="44"/>
      <c r="AU535" s="3" t="str">
        <f>IF(AND(G535&lt;&gt;"LIBSETS_SETTYPE_BATTLEGROUND",G535&lt;&gt;"LIBSETS_SETTYPE_SPECIAL"),IF(AV535&lt;&gt;"",VLOOKUP(AV535,'ESO zone constants'!$D$3:$H$4953,5,FALSE),""),"")</f>
        <v/>
      </c>
      <c r="AW535" s="44"/>
      <c r="AZ535" s="89"/>
      <c r="BA535" s="89"/>
      <c r="BB535" s="89"/>
      <c r="BC535" s="21" t="str">
        <f>IF(A535="???","--","")&amp;IF(F535&lt;&gt;"Not in the game (anymore)",IF(A535&lt;&gt;"",CONCATENATE("[",A535,"] = {wayshrines={")&amp;IF(K535&lt;&gt;"",CONCATENATE(K535,","),"")&amp;IF(L535&lt;&gt;"",CONCATENATE(L535,","),"")&amp;IF(M535&lt;&gt;"",CONCATENATE(M535,","),"")&amp;CONCATENATE("}")&amp;IF(VALUE(N535)&gt;0,CONCATENATE(", traitsNeeded=",N535),"")&amp;CONCATENATE(", dlcId=",IF(T535&lt;&gt;"",T535,"DLC_BASE_GAME")),""),"")</f>
        <v>[611] = {wayshrines={494,494,494,}, traitsNeeded=7, dlcId=DLC_DEADLANDS</v>
      </c>
      <c r="BD535" s="21" t="str">
        <f>IF(F535&lt;&gt;"Not in the game (anymore)",IF(A535&lt;&gt;"",IF(Q535&lt;&gt;"",CONCATENATE(", zoneIds={",Q535),"")&amp;IF(Z535&lt;&gt;"",CONCATENATE(",",Z535),"")&amp;IF(AF535&lt;&gt;"",CONCATENATE(",",AF535),"")&amp;IF(AK535&lt;&gt;"",CONCATENATE(",",AK535),"")&amp;IF(AP535&lt;&gt;"",CONCATENATE(",",AP535),"")&amp;IF(AU535&lt;&gt;"",CONCATENATE(",",AU535),"")&amp;IF(Q535&lt;&gt;"",CONCATENATE("}",""),"")&amp;IF(OR(I535="true",I535="false",I535&lt;&gt;""), CONCATENATE(", veteran=", I535), ""),""),"")</f>
        <v>, zoneIds={1286,1286,1286}, veteran=false</v>
      </c>
      <c r="BE535" s="21" t="str">
        <f>IF(A535&lt;&gt;"",IF(F535&lt;&gt;"Not in the game (anymore)",IF(A535&lt;&gt;"",", setType="&amp;G535,"")&amp;IF(J535="true",", multiTrialSet=true",""),"")
&amp; IF(AND(H535&lt;&gt;"",ISNUMBER(H535)),", undauntedChestId=" &amp; H535,""),"")</f>
        <v>, setType=LIBSETS_SETTYPE_CRAFTED</v>
      </c>
      <c r="BF535" s="21" t="str">
        <f>IF(A535&lt;&gt;"",IF(F535&lt;&gt;"Not in the game (anymore)",IF(AZ535&lt;&gt;"",", isProcSetAllowedInPvP="&amp; AZ535,"")
&amp; IF(F535&lt;&gt;"Not in the game (anymore)",
  IF(V535&lt;&gt;"",", dropMechanic={"&amp;V535&amp;IF(AB535&lt;&gt;"",","&amp;AB535,"")&amp;IF(AH535&lt;&gt;"",","&amp;AH535,"")&amp;IF(AM535&lt;&gt;"",","&amp;AM535,"")&amp;IF(AR535&lt;&gt;"",","&amp;AR535,"")&amp;IF(AW535&lt;&gt;"",","&amp;AW535,"")&amp;"}"
     &amp;IF(OR(W535&lt;&gt;"",AC535&lt;&gt;"",AI535&lt;&gt;"",AN535&lt;&gt;"",AS535&lt;&gt;"",AX535&lt;&gt;"",X535&lt;&gt;"",AD535&lt;&gt;"",AJ535&lt;&gt;"",AO535&lt;&gt;"",AT535&lt;&gt;"",AY535&lt;&gt;""),", dropMechanicDropLocationNames={"
        &amp; IF(OR(W535&lt;&gt;"",AC535&lt;&gt;"",AI535&lt;&gt;"",AN535&lt;&gt;"",AS535&lt;&gt;"",AX535&lt;&gt;""),"['en']={"&amp;IF(W535&lt;&gt;"","'"&amp;W535&amp;"',","'',")&amp;IF(AC535&lt;&gt;"","'"&amp;AC535&amp;"',","'',")&amp;IF(AI535&lt;&gt;"","'"&amp;AI535&amp;"',","'',")&amp;IF(AN535&lt;&gt;"","'"&amp;AN535&amp;"',","'',")&amp;IF(AS535&lt;&gt;"","'"&amp;AS535&amp;"',","'',")&amp;IF(AX535&lt;&gt;"","'"&amp;AX535&amp;"',","'',")&amp;"},","")
        &amp; IF(OR(X535&lt;&gt;"",AD535&lt;&gt;"",AJ535&lt;&gt;"",AO535&lt;&gt;"",AT535&lt;&gt;"",AY535&lt;&gt;""),"['de']={"&amp;IF(X535&lt;&gt;"","'"&amp;X535&amp;"',","'',")&amp;IF(AD535&lt;&gt;"","'"&amp;AD535&amp;"',","'',")&amp;IF(AJ535&lt;&gt;"","'"&amp;AJ535&amp;"',","'',")&amp;IF(AO535&lt;&gt;"","'"&amp;AO535&amp;"',","'',")&amp;IF(AT535&lt;&gt;"","'"&amp;AT535&amp;"',","'',")&amp;IF(AY535&lt;&gt;"","'"&amp;AY535&amp;"',","'',")&amp;"},","")
     &amp; "}",""),"")),""),"")</f>
        <v>, dropMechanic={LIBSETS_DROP_MECHANIC_CRAFTED,LIBSETS_DROP_MECHANIC_CRAFTED,LIBSETS_DROP_MECHANIC_CRAFTED}</v>
      </c>
      <c r="BG535" s="21" t="str">
        <f>IF(A535&lt;&gt;"",IF(F535&lt;&gt;"Not in the game (anymore)",
IF(OR(BA535&lt;&gt;"",BB535&lt;&gt;""),", addTooltip={" &amp; IF(BA535&lt;&gt;"","['en']='"&amp; BA535 &amp; "',","")  &amp; IF(AND(BA535&lt;&gt;"",BA535&lt;&gt;BB535), IF(BB535&lt;&gt;"","['de']='"&amp; BB535 &amp; "',",""),"") &amp; "},","")
&amp; "},"
&amp; IF(C535&lt;&gt;"",CONCATENATE(" --",C535," / ",B535,"   [",IF(R535&lt;&gt;"",R535,""),IF(AA535&lt;&gt;"",", "&amp;AA535,""),IF(AG535&lt;&gt;"",", "&amp;AG535,""),IF(AL535&lt;&gt;"",", "&amp;AL535,""),IF(AQ535&lt;&gt;"",", "&amp;AQ535,""),IF(AV535&lt;&gt;"",", "&amp;AV535,""),"]")),""),"")</f>
        <v>}, --Deadlands Demolisher / Totenländer-Demolierer   [The Deadlands, The Deadlands, The Deadlands]</v>
      </c>
    </row>
    <row r="536" spans="1:59" x14ac:dyDescent="0.25">
      <c r="A536" s="5">
        <v>612</v>
      </c>
      <c r="B536" t="s">
        <v>2673</v>
      </c>
      <c r="C536" t="s">
        <v>2717</v>
      </c>
      <c r="D536" s="3">
        <f>A536</f>
        <v>612</v>
      </c>
      <c r="G536" s="3" t="s">
        <v>1474</v>
      </c>
      <c r="I536" t="s">
        <v>91</v>
      </c>
      <c r="J536" t="s">
        <v>91</v>
      </c>
      <c r="K536" s="37">
        <v>489</v>
      </c>
      <c r="L536" s="37">
        <v>489</v>
      </c>
      <c r="M536" s="37">
        <v>489</v>
      </c>
      <c r="N536">
        <v>5</v>
      </c>
      <c r="O536" s="65" t="s">
        <v>2693</v>
      </c>
      <c r="Q536" s="3">
        <f>IF(AND(G536&lt;&gt;"LIBSETS_SETTYPE_BATTLEGROUND",G536&lt;&gt;"LIBSETS_SETTYPE_SPECIAL"), IF(R536&lt;&gt;"",VLOOKUP(R536,'ESO zone constants'!$D$3:$H$10001,5,FALSE),""),"")</f>
        <v>1283</v>
      </c>
      <c r="R536" t="str">
        <f>IF(AND(O536&lt;&gt;"",NOT(ISERROR(O536))),O536,
IF(AND(P536&lt;&gt;"",ISNUMBER(P536),P536&gt;0,NOT(ISNA(P536))),VLOOKUP(P536,'ESO zone constants'!$A$3:$D$9999,4,FALSE),
IF(AND(K536&lt;&gt;"",K536&gt;0,NOT(ISERROR(K536))),VLOOKUP(K536,'ESO dumped WayshrineInfo'!$K$3:$N$9994,4,FALSE),"")))</f>
        <v>The Shambles</v>
      </c>
      <c r="S536" s="65" t="s">
        <v>2670</v>
      </c>
      <c r="T536" s="19" t="str">
        <f>IF(AND(S536&lt;&gt;"",NOT(ISERROR(S536))),S536,IF(Q536&lt;&gt;"",IF(NOT(ISERROR(VLOOKUP(Q536,'ESO Dungeon constants'!$D$3:$H$9999,5,FALSE))),VLOOKUP(Q536,'ESO Dungeon constants'!$D$3:$I$9999,6,FALSE),VLOOKUP(Q536,'ESO zone constants'!$H$3:$K$9987,4,FALSE)),""))</f>
        <v>DLC_DEADLANDS</v>
      </c>
      <c r="U536" s="3" t="str">
        <f>IF(T536&lt;&gt;"",VLOOKUP(T536,'LibSets constants'!$B$4:$C$1003,2,FALSE),"")</f>
        <v>The Deadlands</v>
      </c>
      <c r="V536" s="33" t="s">
        <v>3359</v>
      </c>
      <c r="Y536" s="65"/>
      <c r="Z536" s="3">
        <f>IF(AND(G536&lt;&gt;"LIBSETS_SETTYPE_BATTLEGROUND",G536&lt;&gt;"LIBSETS_SETTYPE_SPECIAL"),
IF(AND(Y536&lt;&gt;"",ISNUMBER(Y536),NOT(ISNA(Y536))),Y536,
   IF(AND(L536&lt;&gt;"",ISNUMBER(L536),L536&gt;0,NOT(ISNA(L536))),VLOOKUP(L536,'ESO dumped WayshrineInfo'!$K$3:$L$9994,2,FALSE),"")
),"")</f>
        <v>1283</v>
      </c>
      <c r="AA536" t="str">
        <f>IF(AND(Z536&lt;&gt;"",ISNUMBER(Z536),NOT(ISNA(Z536))),VLOOKUP(Z536,'ESO zone constants'!$A$3:$D$9999,4,FALSE),"")</f>
        <v>The Shambles</v>
      </c>
      <c r="AB536" s="33" t="s">
        <v>3359</v>
      </c>
      <c r="AC536" s="43"/>
      <c r="AD536" s="43"/>
      <c r="AE536" s="40"/>
      <c r="AF536" s="3">
        <f>IF(AND(G536&lt;&gt;"LIBSETS_SETTYPE_BATTLEGROUND",G536&lt;&gt;"LIBSETS_SETTYPE_SPECIAL"),
IF(AND(AE536&lt;&gt;"",ISNUMBER(AE536),NOT(ISNA(AE536))),AE536,
   IF(AND(M536&lt;&gt;"",ISNUMBER(M536),M536&gt;0,NOT(ISNA(M536))),VLOOKUP(M536,'ESO dumped WayshrineInfo'!$K$3:$L$9994,2,FALSE),"")
),"")</f>
        <v>1283</v>
      </c>
      <c r="AG536" t="str">
        <f>IF(AND(AF536&lt;&gt;"",ISNUMBER(AF536),NOT(ISNA(AF536))),VLOOKUP(AF536,'ESO zone constants'!$A$3:$D$9999,4,FALSE),"")</f>
        <v>The Shambles</v>
      </c>
      <c r="AH536" s="33" t="s">
        <v>3359</v>
      </c>
      <c r="AI536" s="43"/>
      <c r="AJ536" s="43"/>
      <c r="AK536" s="3" t="str">
        <f>IF(AND(G536&lt;&gt;"LIBSETS_SETTYPE_BATTLEGROUND",G536&lt;&gt;"LIBSETS_SETTYPE_SPECIAL"),IF(AL536&lt;&gt;"",VLOOKUP(AL536,'ESO zone constants'!$D$3:$H$4953,5,FALSE),""),"")</f>
        <v/>
      </c>
      <c r="AM536" s="44"/>
      <c r="AN536" s="43"/>
      <c r="AO536" s="43"/>
      <c r="AP536" s="3" t="str">
        <f>IF(AND(G536&lt;&gt;"LIBSETS_SETTYPE_BATTLEGROUND",G536&lt;&gt;"LIBSETS_SETTYPE_SPECIAL"),IF(AQ536&lt;&gt;"",VLOOKUP(AQ536,'ESO zone constants'!$D$3:$H$4953,5,FALSE),""),"")</f>
        <v/>
      </c>
      <c r="AR536" s="44"/>
      <c r="AS536" s="43"/>
      <c r="AT536" s="43"/>
      <c r="AU536" s="3" t="str">
        <f>IF(AND(G536&lt;&gt;"LIBSETS_SETTYPE_BATTLEGROUND",G536&lt;&gt;"LIBSETS_SETTYPE_SPECIAL"),IF(AV536&lt;&gt;"",VLOOKUP(AV536,'ESO zone constants'!$D$3:$H$4953,5,FALSE),""),"")</f>
        <v/>
      </c>
      <c r="AW536" s="44"/>
      <c r="AX536" s="43"/>
      <c r="AY536" s="43"/>
      <c r="AZ536" s="89"/>
      <c r="BA536" s="89"/>
      <c r="BB536" s="89"/>
      <c r="BC536" s="21" t="str">
        <f>IF(A536="???","--","")&amp;IF(F536&lt;&gt;"Not in the game (anymore)",IF(A536&lt;&gt;"",CONCATENATE("[",A536,"] = {wayshrines={")&amp;IF(K536&lt;&gt;"",CONCATENATE(K536,","),"")&amp;IF(L536&lt;&gt;"",CONCATENATE(L536,","),"")&amp;IF(M536&lt;&gt;"",CONCATENATE(M536,","),"")&amp;CONCATENATE("}")&amp;IF(VALUE(N536)&gt;0,CONCATENATE(", traitsNeeded=",N536),"")&amp;CONCATENATE(", dlcId=",IF(T536&lt;&gt;"",T536,"DLC_BASE_GAME")),""),"")</f>
        <v>[612] = {wayshrines={489,489,489,}, traitsNeeded=5, dlcId=DLC_DEADLANDS</v>
      </c>
      <c r="BD536" s="21" t="str">
        <f>IF(F536&lt;&gt;"Not in the game (anymore)",IF(A536&lt;&gt;"",IF(Q536&lt;&gt;"",CONCATENATE(", zoneIds={",Q536),"")&amp;IF(Z536&lt;&gt;"",CONCATENATE(",",Z536),"")&amp;IF(AF536&lt;&gt;"",CONCATENATE(",",AF536),"")&amp;IF(AK536&lt;&gt;"",CONCATENATE(",",AK536),"")&amp;IF(AP536&lt;&gt;"",CONCATENATE(",",AP536),"")&amp;IF(AU536&lt;&gt;"",CONCATENATE(",",AU536),"")&amp;IF(Q536&lt;&gt;"",CONCATENATE("}",""),"")&amp;IF(OR(I536="true",I536="false",I536&lt;&gt;""), CONCATENATE(", veteran=", I536), ""),""),"")</f>
        <v>, zoneIds={1283,1283,1283}, veteran=false</v>
      </c>
      <c r="BE536" s="21" t="str">
        <f>IF(A536&lt;&gt;"",IF(F536&lt;&gt;"Not in the game (anymore)",IF(A536&lt;&gt;"",", setType="&amp;G536,"")&amp;IF(J536="true",", multiTrialSet=true",""),"")
&amp; IF(AND(H536&lt;&gt;"",ISNUMBER(H536)),", undauntedChestId=" &amp; H536,""),"")</f>
        <v>, setType=LIBSETS_SETTYPE_CRAFTED</v>
      </c>
      <c r="BF536" s="21" t="str">
        <f>IF(A536&lt;&gt;"",IF(F536&lt;&gt;"Not in the game (anymore)",IF(AZ536&lt;&gt;"",", isProcSetAllowedInPvP="&amp; AZ536,"")
&amp; IF(F536&lt;&gt;"Not in the game (anymore)",
  IF(V536&lt;&gt;"",", dropMechanic={"&amp;V536&amp;IF(AB536&lt;&gt;"",","&amp;AB536,"")&amp;IF(AH536&lt;&gt;"",","&amp;AH536,"")&amp;IF(AM536&lt;&gt;"",","&amp;AM536,"")&amp;IF(AR536&lt;&gt;"",","&amp;AR536,"")&amp;IF(AW536&lt;&gt;"",","&amp;AW536,"")&amp;"}"
     &amp;IF(OR(W536&lt;&gt;"",AC536&lt;&gt;"",AI536&lt;&gt;"",AN536&lt;&gt;"",AS536&lt;&gt;"",AX536&lt;&gt;"",X536&lt;&gt;"",AD536&lt;&gt;"",AJ536&lt;&gt;"",AO536&lt;&gt;"",AT536&lt;&gt;"",AY536&lt;&gt;""),", dropMechanicDropLocationNames={"
        &amp; IF(OR(W536&lt;&gt;"",AC536&lt;&gt;"",AI536&lt;&gt;"",AN536&lt;&gt;"",AS536&lt;&gt;"",AX536&lt;&gt;""),"['en']={"&amp;IF(W536&lt;&gt;"","'"&amp;W536&amp;"',","'',")&amp;IF(AC536&lt;&gt;"","'"&amp;AC536&amp;"',","'',")&amp;IF(AI536&lt;&gt;"","'"&amp;AI536&amp;"',","'',")&amp;IF(AN536&lt;&gt;"","'"&amp;AN536&amp;"',","'',")&amp;IF(AS536&lt;&gt;"","'"&amp;AS536&amp;"',","'',")&amp;IF(AX536&lt;&gt;"","'"&amp;AX536&amp;"',","'',")&amp;"},","")
        &amp; IF(OR(X536&lt;&gt;"",AD536&lt;&gt;"",AJ536&lt;&gt;"",AO536&lt;&gt;"",AT536&lt;&gt;"",AY536&lt;&gt;""),"['de']={"&amp;IF(X536&lt;&gt;"","'"&amp;X536&amp;"',","'',")&amp;IF(AD536&lt;&gt;"","'"&amp;AD536&amp;"',","'',")&amp;IF(AJ536&lt;&gt;"","'"&amp;AJ536&amp;"',","'',")&amp;IF(AO536&lt;&gt;"","'"&amp;AO536&amp;"',","'',")&amp;IF(AT536&lt;&gt;"","'"&amp;AT536&amp;"',","'',")&amp;IF(AY536&lt;&gt;"","'"&amp;AY536&amp;"',","'',")&amp;"},","")
     &amp; "}",""),"")),""),"")</f>
        <v>, dropMechanic={LIBSETS_DROP_MECHANIC_CRAFTED,LIBSETS_DROP_MECHANIC_CRAFTED,LIBSETS_DROP_MECHANIC_CRAFTED}</v>
      </c>
      <c r="BG536" s="21" t="str">
        <f>IF(A536&lt;&gt;"",IF(F536&lt;&gt;"Not in the game (anymore)",
IF(OR(BA536&lt;&gt;"",BB536&lt;&gt;""),", addTooltip={" &amp; IF(BA536&lt;&gt;"","['en']='"&amp; BA536 &amp; "',","")  &amp; IF(AND(BA536&lt;&gt;"",BA536&lt;&gt;BB536), IF(BB536&lt;&gt;"","['de']='"&amp; BB536 &amp; "',",""),"") &amp; "},","")
&amp; "},"
&amp; IF(C536&lt;&gt;"",CONCATENATE(" --",C536," / ",B536,"   [",IF(R536&lt;&gt;"",R536,""),IF(AA536&lt;&gt;"",", "&amp;AA536,""),IF(AG536&lt;&gt;"",", "&amp;AG536,""),IF(AL536&lt;&gt;"",", "&amp;AL536,""),IF(AQ536&lt;&gt;"",", "&amp;AQ536,""),IF(AV536&lt;&gt;"",", "&amp;AV536,""),"]")),""),"")</f>
        <v>}, --Iron Flask / Eisenfläschchen   [The Shambles, The Shambles, The Shambles]</v>
      </c>
    </row>
    <row r="537" spans="1:59" x14ac:dyDescent="0.25">
      <c r="A537" s="5">
        <v>613</v>
      </c>
      <c r="B537" t="s">
        <v>2674</v>
      </c>
      <c r="C537" t="s">
        <v>2723</v>
      </c>
      <c r="D537" s="3">
        <f>A537</f>
        <v>613</v>
      </c>
      <c r="G537" s="3" t="s">
        <v>1480</v>
      </c>
      <c r="I537" t="s">
        <v>91</v>
      </c>
      <c r="J537" t="s">
        <v>91</v>
      </c>
      <c r="K537">
        <v>493</v>
      </c>
      <c r="L537">
        <v>493</v>
      </c>
      <c r="M537">
        <v>493</v>
      </c>
      <c r="O537" s="65" t="s">
        <v>2456</v>
      </c>
      <c r="Q537" s="3">
        <f>IF(AND(G537&lt;&gt;"LIBSETS_SETTYPE_BATTLEGROUND",G537&lt;&gt;"LIBSETS_SETTYPE_SPECIAL"), IF(R537&lt;&gt;"",VLOOKUP(R537,'ESO zone constants'!$D$3:$H$10001,5,FALSE),""),"")</f>
        <v>1286</v>
      </c>
      <c r="R537" t="str">
        <f>IF(AND(O537&lt;&gt;"",NOT(ISERROR(O537))),O537,
IF(AND(P537&lt;&gt;"",ISNUMBER(P537),P537&gt;0,NOT(ISNA(P537))),VLOOKUP(P537,'ESO zone constants'!$A$3:$D$9999,4,FALSE),
IF(AND(K537&lt;&gt;"",K537&gt;0,NOT(ISERROR(K537))),VLOOKUP(K537,'ESO dumped WayshrineInfo'!$K$3:$N$9994,4,FALSE),"")))</f>
        <v>The Deadlands</v>
      </c>
      <c r="S537" s="65" t="s">
        <v>2670</v>
      </c>
      <c r="T537" s="19" t="str">
        <f>IF(AND(S537&lt;&gt;"",NOT(ISERROR(S537))),S537,IF(Q537&lt;&gt;"",IF(NOT(ISERROR(VLOOKUP(Q537,'ESO Dungeon constants'!$D$3:$H$9999,5,FALSE))),VLOOKUP(Q537,'ESO Dungeon constants'!$D$3:$I$9999,6,FALSE),VLOOKUP(Q537,'ESO zone constants'!$H$3:$K$9987,4,FALSE)),""))</f>
        <v>DLC_DEADLANDS</v>
      </c>
      <c r="U537" s="3" t="str">
        <f>IF(T537&lt;&gt;"",VLOOKUP(T537,'LibSets constants'!$B$4:$C$1003,2,FALSE),"")</f>
        <v>The Deadlands</v>
      </c>
      <c r="V537" s="33" t="s">
        <v>1560</v>
      </c>
      <c r="Y537" s="65"/>
      <c r="Z537" s="3">
        <f>IF(AND(G537&lt;&gt;"LIBSETS_SETTYPE_BATTLEGROUND",G537&lt;&gt;"LIBSETS_SETTYPE_SPECIAL"),
IF(AND(Y537&lt;&gt;"",ISNUMBER(Y537),NOT(ISNA(Y537))),Y537,
   IF(AND(L537&lt;&gt;"",ISNUMBER(L537),L537&gt;0,NOT(ISNA(L537))),VLOOKUP(L537,'ESO dumped WayshrineInfo'!$K$3:$L$9994,2,FALSE),"")
),"")</f>
        <v>1283</v>
      </c>
      <c r="AA537" t="str">
        <f>IF(AND(Z537&lt;&gt;"",ISNUMBER(Z537),NOT(ISNA(Z537))),VLOOKUP(Z537,'ESO zone constants'!$A$3:$D$9999,4,FALSE),"")</f>
        <v>The Shambles</v>
      </c>
      <c r="AB537" s="96" t="s">
        <v>1560</v>
      </c>
      <c r="AD537" s="43"/>
      <c r="AE537" s="40"/>
      <c r="AF537" s="3">
        <f>IF(AND(G537&lt;&gt;"LIBSETS_SETTYPE_BATTLEGROUND",G537&lt;&gt;"LIBSETS_SETTYPE_SPECIAL"),
IF(AND(AE537&lt;&gt;"",ISNUMBER(AE537),NOT(ISNA(AE537))),AE537,
   IF(AND(M537&lt;&gt;"",ISNUMBER(M537),M537&gt;0,NOT(ISNA(M537))),VLOOKUP(M537,'ESO dumped WayshrineInfo'!$K$3:$L$9994,2,FALSE),"")
),"")</f>
        <v>1283</v>
      </c>
      <c r="AG537" t="str">
        <f>IF(AND(AF537&lt;&gt;"",ISNUMBER(AF537),NOT(ISNA(AF537))),VLOOKUP(AF537,'ESO zone constants'!$A$3:$D$9999,4,FALSE),"")</f>
        <v>The Shambles</v>
      </c>
      <c r="AH537" s="44" t="s">
        <v>1562</v>
      </c>
      <c r="AI537" s="43"/>
      <c r="AJ537" s="43"/>
      <c r="AK537" s="3">
        <f>IF(AND(G537&lt;&gt;"LIBSETS_SETTYPE_BATTLEGROUND",G537&lt;&gt;"LIBSETS_SETTYPE_SPECIAL"),IF(AL537&lt;&gt;"",VLOOKUP(AL537,'ESO zone constants'!$D$3:$H$4953,5,FALSE),""),"")</f>
        <v>1283</v>
      </c>
      <c r="AL537" t="s">
        <v>2693</v>
      </c>
      <c r="AM537" s="44" t="s">
        <v>1563</v>
      </c>
      <c r="AN537" s="43"/>
      <c r="AO537" s="43"/>
      <c r="AP537" s="3" t="str">
        <f>IF(AND(G537&lt;&gt;"LIBSETS_SETTYPE_BATTLEGROUND",G537&lt;&gt;"LIBSETS_SETTYPE_SPECIAL"),IF(AQ537&lt;&gt;"",VLOOKUP(AQ537,'ESO zone constants'!$D$3:$H$4953,5,FALSE),""),"")</f>
        <v/>
      </c>
      <c r="AR537" s="44"/>
      <c r="AU537" s="3" t="str">
        <f>IF(AND(G537&lt;&gt;"LIBSETS_SETTYPE_BATTLEGROUND",G537&lt;&gt;"LIBSETS_SETTYPE_SPECIAL"),IF(AV537&lt;&gt;"",VLOOKUP(AV537,'ESO zone constants'!$D$3:$H$4953,5,FALSE),""),"")</f>
        <v/>
      </c>
      <c r="AW537" s="44"/>
      <c r="AZ537" s="89"/>
      <c r="BA537" s="89"/>
      <c r="BB537" s="89"/>
      <c r="BC537" s="21" t="str">
        <f>IF(A537="???","--","")&amp;IF(F537&lt;&gt;"Not in the game (anymore)",IF(A537&lt;&gt;"",CONCATENATE("[",A537,"] = {wayshrines={")&amp;IF(K537&lt;&gt;"",CONCATENATE(K537,","),"")&amp;IF(L537&lt;&gt;"",CONCATENATE(L537,","),"")&amp;IF(M537&lt;&gt;"",CONCATENATE(M537,","),"")&amp;CONCATENATE("}")&amp;IF(VALUE(N537)&gt;0,CONCATENATE(", traitsNeeded=",N537),"")&amp;CONCATENATE(", dlcId=",IF(T537&lt;&gt;"",T537,"DLC_BASE_GAME")),""),"")</f>
        <v>[613] = {wayshrines={493,493,493,}, dlcId=DLC_DEADLANDS</v>
      </c>
      <c r="BD537" s="21" t="str">
        <f>IF(F537&lt;&gt;"Not in the game (anymore)",IF(A537&lt;&gt;"",IF(Q537&lt;&gt;"",CONCATENATE(", zoneIds={",Q537),"")&amp;IF(Z537&lt;&gt;"",CONCATENATE(",",Z537),"")&amp;IF(AF537&lt;&gt;"",CONCATENATE(",",AF537),"")&amp;IF(AK537&lt;&gt;"",CONCATENATE(",",AK537),"")&amp;IF(AP537&lt;&gt;"",CONCATENATE(",",AP537),"")&amp;IF(AU537&lt;&gt;"",CONCATENATE(",",AU537),"")&amp;IF(Q537&lt;&gt;"",CONCATENATE("}",""),"")&amp;IF(OR(I537="true",I537="false",I537&lt;&gt;""), CONCATENATE(", veteran=", I537), ""),""),"")</f>
        <v>, zoneIds={1286,1283,1283,1283}, veteran=false</v>
      </c>
      <c r="BE537" s="21" t="str">
        <f>IF(A537&lt;&gt;"",IF(F537&lt;&gt;"Not in the game (anymore)",IF(A537&lt;&gt;"",", setType="&amp;G537,"")&amp;IF(J537="true",", multiTrialSet=true",""),"")
&amp; IF(AND(H537&lt;&gt;"",ISNUMBER(H537)),", undauntedChestId=" &amp; H537,""),"")</f>
        <v>, setType=LIBSETS_SETTYPE_OVERLAND</v>
      </c>
      <c r="BF537" s="21" t="str">
        <f>IF(A537&lt;&gt;"",IF(F537&lt;&gt;"Not in the game (anymore)",IF(AZ537&lt;&gt;"",", isProcSetAllowedInPvP="&amp; AZ537,"")
&amp; IF(F537&lt;&gt;"Not in the game (anymore)",
  IF(V537&lt;&gt;"",", dropMechanic={"&amp;V537&amp;IF(AB537&lt;&gt;"",","&amp;AB537,"")&amp;IF(AH537&lt;&gt;"",","&amp;AH537,"")&amp;IF(AM537&lt;&gt;"",","&amp;AM537,"")&amp;IF(AR537&lt;&gt;"",","&amp;AR537,"")&amp;IF(AW537&lt;&gt;"",","&amp;AW537,"")&amp;"}"
     &amp;IF(OR(W537&lt;&gt;"",AC537&lt;&gt;"",AI537&lt;&gt;"",AN537&lt;&gt;"",AS537&lt;&gt;"",AX537&lt;&gt;"",X537&lt;&gt;"",AD537&lt;&gt;"",AJ537&lt;&gt;"",AO537&lt;&gt;"",AT537&lt;&gt;"",AY537&lt;&gt;""),", dropMechanicDropLocationNames={"
        &amp; IF(OR(W537&lt;&gt;"",AC537&lt;&gt;"",AI537&lt;&gt;"",AN537&lt;&gt;"",AS537&lt;&gt;"",AX537&lt;&gt;""),"['en']={"&amp;IF(W537&lt;&gt;"","'"&amp;W537&amp;"',","'',")&amp;IF(AC537&lt;&gt;"","'"&amp;AC537&amp;"',","'',")&amp;IF(AI537&lt;&gt;"","'"&amp;AI537&amp;"',","'',")&amp;IF(AN537&lt;&gt;"","'"&amp;AN537&amp;"',","'',")&amp;IF(AS537&lt;&gt;"","'"&amp;AS537&amp;"',","'',")&amp;IF(AX537&lt;&gt;"","'"&amp;AX537&amp;"',","'',")&amp;"},","")
        &amp; IF(OR(X537&lt;&gt;"",AD537&lt;&gt;"",AJ537&lt;&gt;"",AO537&lt;&gt;"",AT537&lt;&gt;"",AY537&lt;&gt;""),"['de']={"&amp;IF(X537&lt;&gt;"","'"&amp;X537&amp;"',","'',")&amp;IF(AD537&lt;&gt;"","'"&amp;AD537&amp;"',","'',")&amp;IF(AJ537&lt;&gt;"","'"&amp;AJ537&amp;"',","'',")&amp;IF(AO537&lt;&gt;"","'"&amp;AO537&amp;"',","'',")&amp;IF(AT537&lt;&gt;"","'"&amp;AT537&amp;"',","'',")&amp;IF(AY537&lt;&gt;"","'"&amp;AY537&amp;"',","'',")&amp;"},","")
     &amp; "}",""),"")),""),"")</f>
        <v>, dropMechanic={LIBSETS_DROP_MECHANIC_OVERLAND_BOSS_DELVE,LIBSETS_DROP_MECHANIC_OVERLAND_BOSS_DELVE,LIBSETS_DROP_MECHANIC_OVERLAND_BOSS_PUBLIC_DUNGEON,LIBSETS_DROP_MECHANIC_OVERLAND_CHEST}</v>
      </c>
      <c r="BG537" s="21" t="str">
        <f>IF(A537&lt;&gt;"",IF(F537&lt;&gt;"Not in the game (anymore)",
IF(OR(BA537&lt;&gt;"",BB537&lt;&gt;""),", addTooltip={" &amp; IF(BA537&lt;&gt;"","['en']='"&amp; BA537 &amp; "',","")  &amp; IF(AND(BA537&lt;&gt;"",BA537&lt;&gt;BB537), IF(BB537&lt;&gt;"","['de']='"&amp; BB537 &amp; "',",""),"") &amp; "},","")
&amp; "},"
&amp; IF(C537&lt;&gt;"",CONCATENATE(" --",C537," / ",B537,"   [",IF(R537&lt;&gt;"",R537,""),IF(AA537&lt;&gt;"",", "&amp;AA537,""),IF(AG537&lt;&gt;"",", "&amp;AG537,""),IF(AL537&lt;&gt;"",", "&amp;AL537,""),IF(AQ537&lt;&gt;"",", "&amp;AQ537,""),IF(AV537&lt;&gt;"",", "&amp;AV537,""),"]")),""),"")</f>
        <v>}, --Eye of the Grasp / Griffblick   [The Deadlands, The Shambles, The Shambles, The Shambles]</v>
      </c>
    </row>
    <row r="538" spans="1:59" x14ac:dyDescent="0.25">
      <c r="A538" s="5">
        <v>614</v>
      </c>
      <c r="B538" t="s">
        <v>2675</v>
      </c>
      <c r="C538" t="s">
        <v>2722</v>
      </c>
      <c r="D538" s="3">
        <f>A538</f>
        <v>614</v>
      </c>
      <c r="G538" s="3" t="s">
        <v>1480</v>
      </c>
      <c r="I538" t="s">
        <v>91</v>
      </c>
      <c r="J538" t="s">
        <v>91</v>
      </c>
      <c r="K538">
        <v>493</v>
      </c>
      <c r="L538">
        <v>493</v>
      </c>
      <c r="M538">
        <v>493</v>
      </c>
      <c r="O538" s="65" t="s">
        <v>2456</v>
      </c>
      <c r="Q538" s="3">
        <f>IF(AND(G538&lt;&gt;"LIBSETS_SETTYPE_BATTLEGROUND",G538&lt;&gt;"LIBSETS_SETTYPE_SPECIAL"), IF(R538&lt;&gt;"",VLOOKUP(R538,'ESO zone constants'!$D$3:$H$10001,5,FALSE),""),"")</f>
        <v>1286</v>
      </c>
      <c r="R538" t="str">
        <f>IF(AND(O538&lt;&gt;"",NOT(ISERROR(O538))),O538,
IF(AND(P538&lt;&gt;"",ISNUMBER(P538),P538&gt;0,NOT(ISNA(P538))),VLOOKUP(P538,'ESO zone constants'!$A$3:$D$9999,4,FALSE),
IF(AND(K538&lt;&gt;"",K538&gt;0,NOT(ISERROR(K538))),VLOOKUP(K538,'ESO dumped WayshrineInfo'!$K$3:$N$9994,4,FALSE),"")))</f>
        <v>The Deadlands</v>
      </c>
      <c r="S538" s="65" t="s">
        <v>2670</v>
      </c>
      <c r="T538" s="19" t="str">
        <f>IF(AND(S538&lt;&gt;"",NOT(ISERROR(S538))),S538,IF(Q538&lt;&gt;"",IF(NOT(ISERROR(VLOOKUP(Q538,'ESO Dungeon constants'!$D$3:$H$9999,5,FALSE))),VLOOKUP(Q538,'ESO Dungeon constants'!$D$3:$I$9999,6,FALSE),VLOOKUP(Q538,'ESO zone constants'!$H$3:$K$9987,4,FALSE)),""))</f>
        <v>DLC_DEADLANDS</v>
      </c>
      <c r="U538" s="3" t="str">
        <f>IF(T538&lt;&gt;"",VLOOKUP(T538,'LibSets constants'!$B$4:$C$1003,2,FALSE),"")</f>
        <v>The Deadlands</v>
      </c>
      <c r="V538" s="33" t="s">
        <v>1560</v>
      </c>
      <c r="Y538" s="65"/>
      <c r="Z538" s="3">
        <f>IF(AND(G538&lt;&gt;"LIBSETS_SETTYPE_BATTLEGROUND",G538&lt;&gt;"LIBSETS_SETTYPE_SPECIAL"),
IF(AND(Y538&lt;&gt;"",ISNUMBER(Y538),NOT(ISNA(Y538))),Y538,
   IF(AND(L538&lt;&gt;"",ISNUMBER(L538),L538&gt;0,NOT(ISNA(L538))),VLOOKUP(L538,'ESO dumped WayshrineInfo'!$K$3:$L$9994,2,FALSE),"")
),"")</f>
        <v>1283</v>
      </c>
      <c r="AA538" t="str">
        <f>IF(AND(Z538&lt;&gt;"",ISNUMBER(Z538),NOT(ISNA(Z538))),VLOOKUP(Z538,'ESO zone constants'!$A$3:$D$9999,4,FALSE),"")</f>
        <v>The Shambles</v>
      </c>
      <c r="AB538" s="96" t="s">
        <v>1560</v>
      </c>
      <c r="AC538" s="43"/>
      <c r="AD538" s="43"/>
      <c r="AE538" s="40"/>
      <c r="AF538" s="3">
        <f>IF(AND(G538&lt;&gt;"LIBSETS_SETTYPE_BATTLEGROUND",G538&lt;&gt;"LIBSETS_SETTYPE_SPECIAL"),
IF(AND(AE538&lt;&gt;"",ISNUMBER(AE538),NOT(ISNA(AE538))),AE538,
   IF(AND(M538&lt;&gt;"",ISNUMBER(M538),M538&gt;0,NOT(ISNA(M538))),VLOOKUP(M538,'ESO dumped WayshrineInfo'!$K$3:$L$9994,2,FALSE),"")
),"")</f>
        <v>1283</v>
      </c>
      <c r="AG538" t="str">
        <f>IF(AND(AF538&lt;&gt;"",ISNUMBER(AF538),NOT(ISNA(AF538))),VLOOKUP(AF538,'ESO zone constants'!$A$3:$D$9999,4,FALSE),"")</f>
        <v>The Shambles</v>
      </c>
      <c r="AH538" s="44" t="s">
        <v>1562</v>
      </c>
      <c r="AI538" s="43"/>
      <c r="AJ538" s="43"/>
      <c r="AK538" s="3">
        <f>IF(AND(G538&lt;&gt;"LIBSETS_SETTYPE_BATTLEGROUND",G538&lt;&gt;"LIBSETS_SETTYPE_SPECIAL"),IF(AL538&lt;&gt;"",VLOOKUP(AL538,'ESO zone constants'!$D$3:$H$4953,5,FALSE),""),"")</f>
        <v>1283</v>
      </c>
      <c r="AL538" t="s">
        <v>2693</v>
      </c>
      <c r="AM538" s="44" t="s">
        <v>1563</v>
      </c>
      <c r="AN538" s="43"/>
      <c r="AO538" s="43"/>
      <c r="AP538" s="3" t="str">
        <f>IF(AND(G538&lt;&gt;"LIBSETS_SETTYPE_BATTLEGROUND",G538&lt;&gt;"LIBSETS_SETTYPE_SPECIAL"),IF(AQ538&lt;&gt;"",VLOOKUP(AQ538,'ESO zone constants'!$D$3:$H$4953,5,FALSE),""),"")</f>
        <v/>
      </c>
      <c r="AR538" s="44"/>
      <c r="AS538" s="43"/>
      <c r="AT538" s="43"/>
      <c r="AU538" s="3" t="str">
        <f>IF(AND(G538&lt;&gt;"LIBSETS_SETTYPE_BATTLEGROUND",G538&lt;&gt;"LIBSETS_SETTYPE_SPECIAL"),IF(AV538&lt;&gt;"",VLOOKUP(AV538,'ESO zone constants'!$D$3:$H$4953,5,FALSE),""),"")</f>
        <v/>
      </c>
      <c r="AW538" s="44"/>
      <c r="AX538" s="43"/>
      <c r="AY538" s="43"/>
      <c r="AZ538" s="92"/>
      <c r="BA538" s="89"/>
      <c r="BB538" s="89"/>
      <c r="BC538" s="21" t="str">
        <f>IF(A538="???","--","")&amp;IF(F538&lt;&gt;"Not in the game (anymore)",IF(A538&lt;&gt;"",CONCATENATE("[",A538,"] = {wayshrines={")&amp;IF(K538&lt;&gt;"",CONCATENATE(K538,","),"")&amp;IF(L538&lt;&gt;"",CONCATENATE(L538,","),"")&amp;IF(M538&lt;&gt;"",CONCATENATE(M538,","),"")&amp;CONCATENATE("}")&amp;IF(VALUE(N538)&gt;0,CONCATENATE(", traitsNeeded=",N538),"")&amp;CONCATENATE(", dlcId=",IF(T538&lt;&gt;"",T538,"DLC_BASE_GAME")),""),"")</f>
        <v>[614] = {wayshrines={493,493,493,}, dlcId=DLC_DEADLANDS</v>
      </c>
      <c r="BD538" s="21" t="str">
        <f>IF(F538&lt;&gt;"Not in the game (anymore)",IF(A538&lt;&gt;"",IF(Q538&lt;&gt;"",CONCATENATE(", zoneIds={",Q538),"")&amp;IF(Z538&lt;&gt;"",CONCATENATE(",",Z538),"")&amp;IF(AF538&lt;&gt;"",CONCATENATE(",",AF538),"")&amp;IF(AK538&lt;&gt;"",CONCATENATE(",",AK538),"")&amp;IF(AP538&lt;&gt;"",CONCATENATE(",",AP538),"")&amp;IF(AU538&lt;&gt;"",CONCATENATE(",",AU538),"")&amp;IF(Q538&lt;&gt;"",CONCATENATE("}",""),"")&amp;IF(OR(I538="true",I538="false",I538&lt;&gt;""), CONCATENATE(", veteran=", I538), ""),""),"")</f>
        <v>, zoneIds={1286,1283,1283,1283}, veteran=false</v>
      </c>
      <c r="BE538" s="21" t="str">
        <f>IF(A538&lt;&gt;"",IF(F538&lt;&gt;"Not in the game (anymore)",IF(A538&lt;&gt;"",", setType="&amp;G538,"")&amp;IF(J538="true",", multiTrialSet=true",""),"")
&amp; IF(AND(H538&lt;&gt;"",ISNUMBER(H538)),", undauntedChestId=" &amp; H538,""),"")</f>
        <v>, setType=LIBSETS_SETTYPE_OVERLAND</v>
      </c>
      <c r="BF538" s="21" t="str">
        <f>IF(A538&lt;&gt;"",IF(F538&lt;&gt;"Not in the game (anymore)",IF(AZ538&lt;&gt;"",", isProcSetAllowedInPvP="&amp; AZ538,"")
&amp; IF(F538&lt;&gt;"Not in the game (anymore)",
  IF(V538&lt;&gt;"",", dropMechanic={"&amp;V538&amp;IF(AB538&lt;&gt;"",","&amp;AB538,"")&amp;IF(AH538&lt;&gt;"",","&amp;AH538,"")&amp;IF(AM538&lt;&gt;"",","&amp;AM538,"")&amp;IF(AR538&lt;&gt;"",","&amp;AR538,"")&amp;IF(AW538&lt;&gt;"",","&amp;AW538,"")&amp;"}"
     &amp;IF(OR(W538&lt;&gt;"",AC538&lt;&gt;"",AI538&lt;&gt;"",AN538&lt;&gt;"",AS538&lt;&gt;"",AX538&lt;&gt;"",X538&lt;&gt;"",AD538&lt;&gt;"",AJ538&lt;&gt;"",AO538&lt;&gt;"",AT538&lt;&gt;"",AY538&lt;&gt;""),", dropMechanicDropLocationNames={"
        &amp; IF(OR(W538&lt;&gt;"",AC538&lt;&gt;"",AI538&lt;&gt;"",AN538&lt;&gt;"",AS538&lt;&gt;"",AX538&lt;&gt;""),"['en']={"&amp;IF(W538&lt;&gt;"","'"&amp;W538&amp;"',","'',")&amp;IF(AC538&lt;&gt;"","'"&amp;AC538&amp;"',","'',")&amp;IF(AI538&lt;&gt;"","'"&amp;AI538&amp;"',","'',")&amp;IF(AN538&lt;&gt;"","'"&amp;AN538&amp;"',","'',")&amp;IF(AS538&lt;&gt;"","'"&amp;AS538&amp;"',","'',")&amp;IF(AX538&lt;&gt;"","'"&amp;AX538&amp;"',","'',")&amp;"},","")
        &amp; IF(OR(X538&lt;&gt;"",AD538&lt;&gt;"",AJ538&lt;&gt;"",AO538&lt;&gt;"",AT538&lt;&gt;"",AY538&lt;&gt;""),"['de']={"&amp;IF(X538&lt;&gt;"","'"&amp;X538&amp;"',","'',")&amp;IF(AD538&lt;&gt;"","'"&amp;AD538&amp;"',","'',")&amp;IF(AJ538&lt;&gt;"","'"&amp;AJ538&amp;"',","'',")&amp;IF(AO538&lt;&gt;"","'"&amp;AO538&amp;"',","'',")&amp;IF(AT538&lt;&gt;"","'"&amp;AT538&amp;"',","'',")&amp;IF(AY538&lt;&gt;"","'"&amp;AY538&amp;"',","'',")&amp;"},","")
     &amp; "}",""),"")),""),"")</f>
        <v>, dropMechanic={LIBSETS_DROP_MECHANIC_OVERLAND_BOSS_DELVE,LIBSETS_DROP_MECHANIC_OVERLAND_BOSS_DELVE,LIBSETS_DROP_MECHANIC_OVERLAND_BOSS_PUBLIC_DUNGEON,LIBSETS_DROP_MECHANIC_OVERLAND_CHEST}</v>
      </c>
      <c r="BG538" s="21" t="str">
        <f>IF(A538&lt;&gt;"",IF(F538&lt;&gt;"Not in the game (anymore)",
IF(OR(BA538&lt;&gt;"",BB538&lt;&gt;""),", addTooltip={" &amp; IF(BA538&lt;&gt;"","['en']='"&amp; BA538 &amp; "',","")  &amp; IF(AND(BA538&lt;&gt;"",BA538&lt;&gt;BB538), IF(BB538&lt;&gt;"","['de']='"&amp; BB538 &amp; "',",""),"") &amp; "},","")
&amp; "},"
&amp; IF(C538&lt;&gt;"",CONCATENATE(" --",C538," / ",B538,"   [",IF(R538&lt;&gt;"",R538,""),IF(AA538&lt;&gt;"",", "&amp;AA538,""),IF(AG538&lt;&gt;"",", "&amp;AG538,""),IF(AL538&lt;&gt;"",", "&amp;AL538,""),IF(AQ538&lt;&gt;"",", "&amp;AQ538,""),IF(AV538&lt;&gt;"",", "&amp;AV538,""),"]")),""),"")</f>
        <v>}, --Hexos' Ward / Hexos-Abschirmung   [The Deadlands, The Shambles, The Shambles, The Shambles]</v>
      </c>
    </row>
    <row r="539" spans="1:59" x14ac:dyDescent="0.25">
      <c r="A539" s="5">
        <v>615</v>
      </c>
      <c r="B539" t="s">
        <v>2676</v>
      </c>
      <c r="C539" t="s">
        <v>2721</v>
      </c>
      <c r="D539" s="3">
        <f>A539</f>
        <v>615</v>
      </c>
      <c r="G539" s="3" t="s">
        <v>1480</v>
      </c>
      <c r="I539" t="s">
        <v>91</v>
      </c>
      <c r="J539" t="s">
        <v>91</v>
      </c>
      <c r="K539">
        <v>493</v>
      </c>
      <c r="L539">
        <v>493</v>
      </c>
      <c r="M539">
        <v>493</v>
      </c>
      <c r="O539" s="65" t="s">
        <v>2456</v>
      </c>
      <c r="Q539" s="3">
        <f>IF(AND(G539&lt;&gt;"LIBSETS_SETTYPE_BATTLEGROUND",G539&lt;&gt;"LIBSETS_SETTYPE_SPECIAL"), IF(R539&lt;&gt;"",VLOOKUP(R539,'ESO zone constants'!$D$3:$H$10001,5,FALSE),""),"")</f>
        <v>1286</v>
      </c>
      <c r="R539" t="str">
        <f>IF(AND(O539&lt;&gt;"",NOT(ISERROR(O539))),O539,
IF(AND(P539&lt;&gt;"",ISNUMBER(P539),P539&gt;0,NOT(ISNA(P539))),VLOOKUP(P539,'ESO zone constants'!$A$3:$D$9999,4,FALSE),
IF(AND(K539&lt;&gt;"",K539&gt;0,NOT(ISERROR(K539))),VLOOKUP(K539,'ESO dumped WayshrineInfo'!$K$3:$N$9994,4,FALSE),"")))</f>
        <v>The Deadlands</v>
      </c>
      <c r="S539" s="65" t="s">
        <v>2670</v>
      </c>
      <c r="T539" s="19" t="str">
        <f>IF(AND(S539&lt;&gt;"",NOT(ISERROR(S539))),S539,IF(Q539&lt;&gt;"",IF(NOT(ISERROR(VLOOKUP(Q539,'ESO Dungeon constants'!$D$3:$H$9999,5,FALSE))),VLOOKUP(Q539,'ESO Dungeon constants'!$D$3:$I$9999,6,FALSE),VLOOKUP(Q539,'ESO zone constants'!$H$3:$K$9987,4,FALSE)),""))</f>
        <v>DLC_DEADLANDS</v>
      </c>
      <c r="U539" s="3" t="str">
        <f>IF(T539&lt;&gt;"",VLOOKUP(T539,'LibSets constants'!$B$4:$C$1003,2,FALSE),"")</f>
        <v>The Deadlands</v>
      </c>
      <c r="V539" s="33" t="s">
        <v>1560</v>
      </c>
      <c r="Y539" s="65"/>
      <c r="Z539" s="3">
        <f>IF(AND(G539&lt;&gt;"LIBSETS_SETTYPE_BATTLEGROUND",G539&lt;&gt;"LIBSETS_SETTYPE_SPECIAL"),
IF(AND(Y539&lt;&gt;"",ISNUMBER(Y539),NOT(ISNA(Y539))),Y539,
   IF(AND(L539&lt;&gt;"",ISNUMBER(L539),L539&gt;0,NOT(ISNA(L539))),VLOOKUP(L539,'ESO dumped WayshrineInfo'!$K$3:$L$9994,2,FALSE),"")
),"")</f>
        <v>1283</v>
      </c>
      <c r="AA539" t="str">
        <f>IF(AND(Z539&lt;&gt;"",ISNUMBER(Z539),NOT(ISNA(Z539))),VLOOKUP(Z539,'ESO zone constants'!$A$3:$D$9999,4,FALSE),"")</f>
        <v>The Shambles</v>
      </c>
      <c r="AB539" s="96" t="s">
        <v>1560</v>
      </c>
      <c r="AC539" s="43"/>
      <c r="AD539" s="43"/>
      <c r="AE539" s="40"/>
      <c r="AF539" s="3">
        <f>IF(AND(G539&lt;&gt;"LIBSETS_SETTYPE_BATTLEGROUND",G539&lt;&gt;"LIBSETS_SETTYPE_SPECIAL"),
IF(AND(AE539&lt;&gt;"",ISNUMBER(AE539),NOT(ISNA(AE539))),AE539,
   IF(AND(M539&lt;&gt;"",ISNUMBER(M539),M539&gt;0,NOT(ISNA(M539))),VLOOKUP(M539,'ESO dumped WayshrineInfo'!$K$3:$L$9994,2,FALSE),"")
),"")</f>
        <v>1283</v>
      </c>
      <c r="AG539" t="str">
        <f>IF(AND(AF539&lt;&gt;"",ISNUMBER(AF539),NOT(ISNA(AF539))),VLOOKUP(AF539,'ESO zone constants'!$A$3:$D$9999,4,FALSE),"")</f>
        <v>The Shambles</v>
      </c>
      <c r="AH539" s="44" t="s">
        <v>1562</v>
      </c>
      <c r="AI539" s="43"/>
      <c r="AJ539" s="43"/>
      <c r="AK539" s="3">
        <f>IF(AND(G539&lt;&gt;"LIBSETS_SETTYPE_BATTLEGROUND",G539&lt;&gt;"LIBSETS_SETTYPE_SPECIAL"),IF(AL539&lt;&gt;"",VLOOKUP(AL539,'ESO zone constants'!$D$3:$H$4953,5,FALSE),""),"")</f>
        <v>1283</v>
      </c>
      <c r="AL539" t="s">
        <v>2693</v>
      </c>
      <c r="AM539" s="44" t="s">
        <v>1563</v>
      </c>
      <c r="AN539" s="43"/>
      <c r="AO539" s="43"/>
      <c r="AP539" s="3" t="str">
        <f>IF(AND(G539&lt;&gt;"LIBSETS_SETTYPE_BATTLEGROUND",G539&lt;&gt;"LIBSETS_SETTYPE_SPECIAL"),IF(AQ539&lt;&gt;"",VLOOKUP(AQ539,'ESO zone constants'!$D$3:$H$4953,5,FALSE),""),"")</f>
        <v/>
      </c>
      <c r="AR539" s="44"/>
      <c r="AS539" s="43"/>
      <c r="AT539" s="43"/>
      <c r="AU539" s="3" t="str">
        <f>IF(AND(G539&lt;&gt;"LIBSETS_SETTYPE_BATTLEGROUND",G539&lt;&gt;"LIBSETS_SETTYPE_SPECIAL"),IF(AV539&lt;&gt;"",VLOOKUP(AV539,'ESO zone constants'!$D$3:$H$4953,5,FALSE),""),"")</f>
        <v/>
      </c>
      <c r="AW539" s="44"/>
      <c r="AX539" s="43"/>
      <c r="AY539" s="43"/>
      <c r="AZ539" s="92"/>
      <c r="BA539" s="89"/>
      <c r="BB539" s="89"/>
      <c r="BC539" s="21" t="str">
        <f>IF(A539="???","--","")&amp;IF(F539&lt;&gt;"Not in the game (anymore)",IF(A539&lt;&gt;"",CONCATENATE("[",A539,"] = {wayshrines={")&amp;IF(K539&lt;&gt;"",CONCATENATE(K539,","),"")&amp;IF(L539&lt;&gt;"",CONCATENATE(L539,","),"")&amp;IF(M539&lt;&gt;"",CONCATENATE(M539,","),"")&amp;CONCATENATE("}")&amp;IF(VALUE(N539)&gt;0,CONCATENATE(", traitsNeeded=",N539),"")&amp;CONCATENATE(", dlcId=",IF(T539&lt;&gt;"",T539,"DLC_BASE_GAME")),""),"")</f>
        <v>[615] = {wayshrines={493,493,493,}, dlcId=DLC_DEADLANDS</v>
      </c>
      <c r="BD539" s="21" t="str">
        <f>IF(F539&lt;&gt;"Not in the game (anymore)",IF(A539&lt;&gt;"",IF(Q539&lt;&gt;"",CONCATENATE(", zoneIds={",Q539),"")&amp;IF(Z539&lt;&gt;"",CONCATENATE(",",Z539),"")&amp;IF(AF539&lt;&gt;"",CONCATENATE(",",AF539),"")&amp;IF(AK539&lt;&gt;"",CONCATENATE(",",AK539),"")&amp;IF(AP539&lt;&gt;"",CONCATENATE(",",AP539),"")&amp;IF(AU539&lt;&gt;"",CONCATENATE(",",AU539),"")&amp;IF(Q539&lt;&gt;"",CONCATENATE("}",""),"")&amp;IF(OR(I539="true",I539="false",I539&lt;&gt;""), CONCATENATE(", veteran=", I539), ""),""),"")</f>
        <v>, zoneIds={1286,1283,1283,1283}, veteran=false</v>
      </c>
      <c r="BE539" s="21" t="str">
        <f>IF(A539&lt;&gt;"",IF(F539&lt;&gt;"Not in the game (anymore)",IF(A539&lt;&gt;"",", setType="&amp;G539,"")&amp;IF(J539="true",", multiTrialSet=true",""),"")
&amp; IF(AND(H539&lt;&gt;"",ISNUMBER(H539)),", undauntedChestId=" &amp; H539,""),"")</f>
        <v>, setType=LIBSETS_SETTYPE_OVERLAND</v>
      </c>
      <c r="BF539" s="21" t="str">
        <f>IF(A539&lt;&gt;"",IF(F539&lt;&gt;"Not in the game (anymore)",IF(AZ539&lt;&gt;"",", isProcSetAllowedInPvP="&amp; AZ539,"")
&amp; IF(F539&lt;&gt;"Not in the game (anymore)",
  IF(V539&lt;&gt;"",", dropMechanic={"&amp;V539&amp;IF(AB539&lt;&gt;"",","&amp;AB539,"")&amp;IF(AH539&lt;&gt;"",","&amp;AH539,"")&amp;IF(AM539&lt;&gt;"",","&amp;AM539,"")&amp;IF(AR539&lt;&gt;"",","&amp;AR539,"")&amp;IF(AW539&lt;&gt;"",","&amp;AW539,"")&amp;"}"
     &amp;IF(OR(W539&lt;&gt;"",AC539&lt;&gt;"",AI539&lt;&gt;"",AN539&lt;&gt;"",AS539&lt;&gt;"",AX539&lt;&gt;"",X539&lt;&gt;"",AD539&lt;&gt;"",AJ539&lt;&gt;"",AO539&lt;&gt;"",AT539&lt;&gt;"",AY539&lt;&gt;""),", dropMechanicDropLocationNames={"
        &amp; IF(OR(W539&lt;&gt;"",AC539&lt;&gt;"",AI539&lt;&gt;"",AN539&lt;&gt;"",AS539&lt;&gt;"",AX539&lt;&gt;""),"['en']={"&amp;IF(W539&lt;&gt;"","'"&amp;W539&amp;"',","'',")&amp;IF(AC539&lt;&gt;"","'"&amp;AC539&amp;"',","'',")&amp;IF(AI539&lt;&gt;"","'"&amp;AI539&amp;"',","'',")&amp;IF(AN539&lt;&gt;"","'"&amp;AN539&amp;"',","'',")&amp;IF(AS539&lt;&gt;"","'"&amp;AS539&amp;"',","'',")&amp;IF(AX539&lt;&gt;"","'"&amp;AX539&amp;"',","'',")&amp;"},","")
        &amp; IF(OR(X539&lt;&gt;"",AD539&lt;&gt;"",AJ539&lt;&gt;"",AO539&lt;&gt;"",AT539&lt;&gt;"",AY539&lt;&gt;""),"['de']={"&amp;IF(X539&lt;&gt;"","'"&amp;X539&amp;"',","'',")&amp;IF(AD539&lt;&gt;"","'"&amp;AD539&amp;"',","'',")&amp;IF(AJ539&lt;&gt;"","'"&amp;AJ539&amp;"',","'',")&amp;IF(AO539&lt;&gt;"","'"&amp;AO539&amp;"',","'',")&amp;IF(AT539&lt;&gt;"","'"&amp;AT539&amp;"',","'',")&amp;IF(AY539&lt;&gt;"","'"&amp;AY539&amp;"',","'',")&amp;"},","")
     &amp; "}",""),"")),""),"")</f>
        <v>, dropMechanic={LIBSETS_DROP_MECHANIC_OVERLAND_BOSS_DELVE,LIBSETS_DROP_MECHANIC_OVERLAND_BOSS_DELVE,LIBSETS_DROP_MECHANIC_OVERLAND_BOSS_PUBLIC_DUNGEON,LIBSETS_DROP_MECHANIC_OVERLAND_CHEST}</v>
      </c>
      <c r="BG539" s="21" t="str">
        <f>IF(A539&lt;&gt;"",IF(F539&lt;&gt;"Not in the game (anymore)",
IF(OR(BA539&lt;&gt;"",BB539&lt;&gt;""),", addTooltip={" &amp; IF(BA539&lt;&gt;"","['en']='"&amp; BA539 &amp; "',","")  &amp; IF(AND(BA539&lt;&gt;"",BA539&lt;&gt;BB539), IF(BB539&lt;&gt;"","['de']='"&amp; BB539 &amp; "',",""),"") &amp; "},","")
&amp; "},"
&amp; IF(C539&lt;&gt;"",CONCATENATE(" --",C539," / ",B539,"   [",IF(R539&lt;&gt;"",R539,""),IF(AA539&lt;&gt;"",", "&amp;AA539,""),IF(AG539&lt;&gt;"",", "&amp;AG539,""),IF(AL539&lt;&gt;"",", "&amp;AL539,""),IF(AQ539&lt;&gt;"",", "&amp;AQ539,""),IF(AV539&lt;&gt;"",", "&amp;AV539,""),"]")),""),"")</f>
        <v>}, --Kynmarcher's Cruelty / Grausamkeit der Kynandantin   [The Deadlands, The Shambles, The Shambles, The Shambles]</v>
      </c>
    </row>
    <row r="540" spans="1:59" x14ac:dyDescent="0.25">
      <c r="A540" s="5">
        <v>616</v>
      </c>
      <c r="B540" t="s">
        <v>2535</v>
      </c>
      <c r="C540" t="s">
        <v>2526</v>
      </c>
      <c r="D540" s="3">
        <f>A540</f>
        <v>616</v>
      </c>
      <c r="E540" s="42"/>
      <c r="G540" s="3" t="s">
        <v>1475</v>
      </c>
      <c r="I540" t="s">
        <v>91</v>
      </c>
      <c r="J540" t="s">
        <v>91</v>
      </c>
      <c r="K540">
        <v>-1</v>
      </c>
      <c r="L540">
        <v>-1</v>
      </c>
      <c r="M540">
        <v>-1</v>
      </c>
      <c r="O540" s="65" t="s">
        <v>125</v>
      </c>
      <c r="Q540" s="3">
        <f>IF(AND(G540&lt;&gt;"LIBSETS_SETTYPE_BATTLEGROUND",G540&lt;&gt;"LIBSETS_SETTYPE_SPECIAL"), IF(R540&lt;&gt;"",VLOOKUP(R540,'ESO zone constants'!$D$3:$H$10001,5,FALSE),""),"")</f>
        <v>181</v>
      </c>
      <c r="R540" t="str">
        <f>IF(AND(O540&lt;&gt;"",NOT(ISERROR(O540))),O540,
IF(AND(P540&lt;&gt;"",ISNUMBER(P540),P540&gt;0,NOT(ISNA(P540))),VLOOKUP(P540,'ESO zone constants'!$A$3:$D$9999,4,FALSE),
IF(AND(K540&lt;&gt;"",K540&gt;0,NOT(ISERROR(K540))),VLOOKUP(K540,'ESO dumped WayshrineInfo'!$K$3:$N$9994,4,FALSE),"")))</f>
        <v>Cyrodiil</v>
      </c>
      <c r="S540" s="65" t="s">
        <v>2541</v>
      </c>
      <c r="T540" s="19" t="str">
        <f>IF(AND(S540&lt;&gt;"",NOT(ISERROR(S540))),S540,IF(Q540&lt;&gt;"",IF(NOT(ISERROR(VLOOKUP(Q540,'ESO Dungeon constants'!$D$3:$H$9999,5,FALSE))),VLOOKUP(Q540,'ESO Dungeon constants'!$D$3:$I$9999,6,FALSE),VLOOKUP(Q540,'ESO zone constants'!$H$3:$K$9987,4,FALSE)),""))</f>
        <v>DLC_WAKING_FLAME</v>
      </c>
      <c r="U540" s="3" t="str">
        <f>IF(T540&lt;&gt;"",VLOOKUP(T540,'LibSets constants'!$B$4:$C$1003,2,FALSE),"")</f>
        <v>Waking Flame</v>
      </c>
      <c r="V540" s="33" t="s">
        <v>1541</v>
      </c>
      <c r="Y540" s="65"/>
      <c r="Z540" s="3" t="str">
        <f>IF(AND(G540&lt;&gt;"LIBSETS_SETTYPE_BATTLEGROUND",G540&lt;&gt;"LIBSETS_SETTYPE_SPECIAL"),
IF(AND(Y540&lt;&gt;"",ISNUMBER(Y540),NOT(ISNA(Y540))),Y540,
   IF(AND(L540&lt;&gt;"",ISNUMBER(L540),L540&gt;0,NOT(ISNA(L540))),VLOOKUP(L540,'ESO dumped WayshrineInfo'!$K$3:$L$9994,2,FALSE),"")
),"")</f>
        <v/>
      </c>
      <c r="AA540" t="str">
        <f>IF(AND(Z540&lt;&gt;"",ISNUMBER(Z540),NOT(ISNA(Z540))),VLOOKUP(Z540,'ESO zone constants'!$A$3:$D$9999,4,FALSE),"")</f>
        <v/>
      </c>
      <c r="AB540" s="96"/>
      <c r="AC540" s="43" t="str">
        <f>IF(AB540&lt;&gt;"",IF(AB540&lt;&gt;"LIBSETS_DROP_MECHANIC_MONSTER_NAME",VLOOKUP(AB540,'LibSets constants'!$I$4:$L$1003,3,FALSE),""),"")</f>
        <v/>
      </c>
      <c r="AD540" s="43" t="str">
        <f>IF(AB540&lt;&gt;"",IF(AB540&lt;&gt;"LIBSETS_DROP_MECHANIC_MONSTER_NAME",VLOOKUP(AB540,'LibSets constants'!$I$4:$L$1003,4,FALSE),""),"")</f>
        <v/>
      </c>
      <c r="AE540" s="40"/>
      <c r="AF540" s="3" t="str">
        <f>IF(AND(G540&lt;&gt;"LIBSETS_SETTYPE_BATTLEGROUND",G540&lt;&gt;"LIBSETS_SETTYPE_SPECIAL"),
IF(AND(AE540&lt;&gt;"",ISNUMBER(AE540),NOT(ISNA(AE540))),AE540,
   IF(AND(M540&lt;&gt;"",ISNUMBER(M540),M540&gt;0,NOT(ISNA(M540))),VLOOKUP(M540,'ESO dumped WayshrineInfo'!$K$3:$L$9994,2,FALSE),"")
),"")</f>
        <v/>
      </c>
      <c r="AG540" t="str">
        <f>IF(AND(AF540&lt;&gt;"",ISNUMBER(AF540),NOT(ISNA(AF540))),VLOOKUP(AF540,'ESO zone constants'!$A$3:$D$9999,4,FALSE),"")</f>
        <v/>
      </c>
      <c r="AH540" s="44"/>
      <c r="AK540" s="3" t="str">
        <f>IF(AND(G540&lt;&gt;"LIBSETS_SETTYPE_BATTLEGROUND",G540&lt;&gt;"LIBSETS_SETTYPE_SPECIAL"),IF(AL540&lt;&gt;"",VLOOKUP(AL540,'ESO zone constants'!$D$3:$H$4953,5,FALSE),""),"")</f>
        <v/>
      </c>
      <c r="AM540" s="44"/>
      <c r="AP540" s="3" t="str">
        <f>IF(AND(G540&lt;&gt;"LIBSETS_SETTYPE_BATTLEGROUND",G540&lt;&gt;"LIBSETS_SETTYPE_SPECIAL"),IF(AQ540&lt;&gt;"",VLOOKUP(AQ540,'ESO zone constants'!$D$3:$H$4953,5,FALSE),""),"")</f>
        <v/>
      </c>
      <c r="AR540" s="44"/>
      <c r="AU540" s="3" t="str">
        <f>IF(AND(G540&lt;&gt;"LIBSETS_SETTYPE_BATTLEGROUND",G540&lt;&gt;"LIBSETS_SETTYPE_SPECIAL"),IF(AV540&lt;&gt;"",VLOOKUP(AV540,'ESO zone constants'!$D$3:$H$4953,5,FALSE),""),"")</f>
        <v/>
      </c>
      <c r="AW540" s="44"/>
      <c r="AZ540" s="90" t="s">
        <v>2667</v>
      </c>
      <c r="BA540" s="83"/>
      <c r="BB540" s="83"/>
      <c r="BC540" s="21" t="str">
        <f>IF(A540="???","--","")&amp;IF(F540&lt;&gt;"Not in the game (anymore)",IF(A540&lt;&gt;"",CONCATENATE("[",A540,"] = {wayshrines={")&amp;IF(K540&lt;&gt;"",CONCATENATE(K540,","),"")&amp;IF(L540&lt;&gt;"",CONCATENATE(L540,","),"")&amp;IF(M540&lt;&gt;"",CONCATENATE(M540,","),"")&amp;CONCATENATE("}")&amp;IF(VALUE(N540)&gt;0,CONCATENATE(", traitsNeeded=",N540),"")&amp;CONCATENATE(", dlcId=",IF(T540&lt;&gt;"",T540,"DLC_BASE_GAME")),""),"")</f>
        <v>[616] = {wayshrines={-1,-1,-1,}, dlcId=DLC_WAKING_FLAME</v>
      </c>
      <c r="BD540" s="21" t="str">
        <f>IF(F540&lt;&gt;"Not in the game (anymore)",IF(A540&lt;&gt;"",IF(Q540&lt;&gt;"",CONCATENATE(", zoneIds={",Q540),"")&amp;IF(Z540&lt;&gt;"",CONCATENATE(",",Z540),"")&amp;IF(AF540&lt;&gt;"",CONCATENATE(",",AF540),"")&amp;IF(AK540&lt;&gt;"",CONCATENATE(",",AK540),"")&amp;IF(AP540&lt;&gt;"",CONCATENATE(",",AP540),"")&amp;IF(AU540&lt;&gt;"",CONCATENATE(",",AU540),"")&amp;IF(Q540&lt;&gt;"",CONCATENATE("}",""),"")&amp;IF(OR(I540="true",I540="false",I540&lt;&gt;""), CONCATENATE(", veteran=", I540), ""),""),"")</f>
        <v>, zoneIds={181}, veteran=false</v>
      </c>
      <c r="BE540" s="21" t="str">
        <f>IF(A540&lt;&gt;"",IF(F540&lt;&gt;"Not in the game (anymore)",IF(A540&lt;&gt;"",", setType="&amp;G540,"")&amp;IF(J540="true",", multiTrialSet=true",""),"")
&amp; IF(AND(H540&lt;&gt;"",ISNUMBER(H540)),", undauntedChestId=" &amp; H540,""),"")</f>
        <v>, setType=LIBSETS_SETTYPE_CYRODIIL</v>
      </c>
      <c r="BF540" s="21" t="str">
        <f>IF(A540&lt;&gt;"",IF(F540&lt;&gt;"Not in the game (anymore)",IF(AZ540&lt;&gt;"",", isProcSetAllowedInPvP="&amp; AZ540,"")
&amp; IF(F540&lt;&gt;"Not in the game (anymore)",
  IF(V540&lt;&gt;"",", dropMechanic={"&amp;V540&amp;IF(AB540&lt;&gt;"",","&amp;AB540,"")&amp;IF(AH540&lt;&gt;"",","&amp;AH540,"")&amp;IF(AM540&lt;&gt;"",","&amp;AM540,"")&amp;IF(AR540&lt;&gt;"",","&amp;AR540,"")&amp;IF(AW540&lt;&gt;"",","&amp;AW540,"")&amp;"}"
     &amp;IF(OR(W540&lt;&gt;"",AC540&lt;&gt;"",AI540&lt;&gt;"",AN540&lt;&gt;"",AS540&lt;&gt;"",AX540&lt;&gt;"",X540&lt;&gt;"",AD540&lt;&gt;"",AJ540&lt;&gt;"",AO540&lt;&gt;"",AT540&lt;&gt;"",AY540&lt;&gt;""),", dropMechanicDropLocationNames={"
        &amp; IF(OR(W540&lt;&gt;"",AC540&lt;&gt;"",AI540&lt;&gt;"",AN540&lt;&gt;"",AS540&lt;&gt;"",AX540&lt;&gt;""),"['en']={"&amp;IF(W540&lt;&gt;"","'"&amp;W540&amp;"',","'',")&amp;IF(AC540&lt;&gt;"","'"&amp;AC540&amp;"',","'',")&amp;IF(AI540&lt;&gt;"","'"&amp;AI540&amp;"',","'',")&amp;IF(AN540&lt;&gt;"","'"&amp;AN540&amp;"',","'',")&amp;IF(AS540&lt;&gt;"","'"&amp;AS540&amp;"',","'',")&amp;IF(AX540&lt;&gt;"","'"&amp;AX540&amp;"',","'',")&amp;"},","")
        &amp; IF(OR(X540&lt;&gt;"",AD540&lt;&gt;"",AJ540&lt;&gt;"",AO540&lt;&gt;"",AT540&lt;&gt;"",AY540&lt;&gt;""),"['de']={"&amp;IF(X540&lt;&gt;"","'"&amp;X540&amp;"',","'',")&amp;IF(AD540&lt;&gt;"","'"&amp;AD540&amp;"',","'',")&amp;IF(AJ540&lt;&gt;"","'"&amp;AJ540&amp;"',","'',")&amp;IF(AO540&lt;&gt;"","'"&amp;AO540&amp;"',","'',")&amp;IF(AT540&lt;&gt;"","'"&amp;AT540&amp;"',","'',")&amp;IF(AY540&lt;&gt;"","'"&amp;AY540&amp;"',","'',")&amp;"},","")
     &amp; "}",""),"")),""),"")</f>
        <v>, dropMechanic={LIBSETS_DROP_MECHANIC_MAIL_PVP_REWARDS_FOR_THE_WORTHY}</v>
      </c>
      <c r="BG540" s="21" t="str">
        <f>IF(A540&lt;&gt;"",IF(F540&lt;&gt;"Not in the game (anymore)",
IF(OR(BA540&lt;&gt;"",BB540&lt;&gt;""),", addTooltip={" &amp; IF(BA540&lt;&gt;"","['en']='"&amp; BA540 &amp; "',","")  &amp; IF(AND(BA540&lt;&gt;"",BA540&lt;&gt;BB540), IF(BB540&lt;&gt;"","['de']='"&amp; BB540 &amp; "',",""),"") &amp; "},","")
&amp; "},"
&amp; IF(C540&lt;&gt;"",CONCATENATE(" --",C540," / ",B540,"   [",IF(R540&lt;&gt;"",R540,""),IF(AA540&lt;&gt;"",", "&amp;AA540,""),IF(AG540&lt;&gt;"",", "&amp;AG540,""),IF(AL540&lt;&gt;"",", "&amp;AL540,""),IF(AQ540&lt;&gt;"",", "&amp;AQ540,""),IF(AV540&lt;&gt;"",", "&amp;AV540,""),"]")),""),"")</f>
        <v>}, --Dark Convergence / Dunkle Konvergenz   [Cyrodiil]</v>
      </c>
    </row>
    <row r="541" spans="1:59" x14ac:dyDescent="0.25">
      <c r="A541" s="5">
        <v>617</v>
      </c>
      <c r="B541" t="s">
        <v>2536</v>
      </c>
      <c r="C541" t="s">
        <v>2527</v>
      </c>
      <c r="D541" s="3">
        <f>A541</f>
        <v>617</v>
      </c>
      <c r="G541" s="3" t="s">
        <v>1475</v>
      </c>
      <c r="I541" t="s">
        <v>91</v>
      </c>
      <c r="J541" t="s">
        <v>91</v>
      </c>
      <c r="K541">
        <v>-1</v>
      </c>
      <c r="L541">
        <v>-1</v>
      </c>
      <c r="M541">
        <v>-1</v>
      </c>
      <c r="O541" s="65" t="s">
        <v>125</v>
      </c>
      <c r="Q541" s="3">
        <f>IF(AND(G541&lt;&gt;"LIBSETS_SETTYPE_BATTLEGROUND",G541&lt;&gt;"LIBSETS_SETTYPE_SPECIAL"), IF(R541&lt;&gt;"",VLOOKUP(R541,'ESO zone constants'!$D$3:$H$10001,5,FALSE),""),"")</f>
        <v>181</v>
      </c>
      <c r="R541" t="str">
        <f>IF(AND(O541&lt;&gt;"",NOT(ISERROR(O541))),O541,
IF(AND(P541&lt;&gt;"",ISNUMBER(P541),P541&gt;0,NOT(ISNA(P541))),VLOOKUP(P541,'ESO zone constants'!$A$3:$D$9999,4,FALSE),
IF(AND(K541&lt;&gt;"",K541&gt;0,NOT(ISERROR(K541))),VLOOKUP(K541,'ESO dumped WayshrineInfo'!$K$3:$N$9994,4,FALSE),"")))</f>
        <v>Cyrodiil</v>
      </c>
      <c r="S541" s="65" t="s">
        <v>2541</v>
      </c>
      <c r="T541" s="19" t="str">
        <f>IF(AND(S541&lt;&gt;"",NOT(ISERROR(S541))),S541,IF(Q541&lt;&gt;"",IF(NOT(ISERROR(VLOOKUP(Q541,'ESO Dungeon constants'!$D$3:$H$9999,5,FALSE))),VLOOKUP(Q541,'ESO Dungeon constants'!$D$3:$I$9999,6,FALSE),VLOOKUP(Q541,'ESO zone constants'!$H$3:$K$9987,4,FALSE)),""))</f>
        <v>DLC_WAKING_FLAME</v>
      </c>
      <c r="U541" s="3" t="str">
        <f>IF(T541&lt;&gt;"",VLOOKUP(T541,'LibSets constants'!$B$4:$C$1003,2,FALSE),"")</f>
        <v>Waking Flame</v>
      </c>
      <c r="V541" s="33" t="s">
        <v>1541</v>
      </c>
      <c r="Y541" s="65"/>
      <c r="Z541" s="3" t="str">
        <f>IF(AND(G541&lt;&gt;"LIBSETS_SETTYPE_BATTLEGROUND",G541&lt;&gt;"LIBSETS_SETTYPE_SPECIAL"),
IF(AND(Y541&lt;&gt;"",ISNUMBER(Y541),NOT(ISNA(Y541))),Y541,
   IF(AND(L541&lt;&gt;"",ISNUMBER(L541),L541&gt;0,NOT(ISNA(L541))),VLOOKUP(L541,'ESO dumped WayshrineInfo'!$K$3:$L$9994,2,FALSE),"")
),"")</f>
        <v/>
      </c>
      <c r="AA541" t="str">
        <f>IF(AND(Z541&lt;&gt;"",ISNUMBER(Z541),NOT(ISNA(Z541))),VLOOKUP(Z541,'ESO zone constants'!$A$3:$D$9999,4,FALSE),"")</f>
        <v/>
      </c>
      <c r="AB541" s="96"/>
      <c r="AC541" s="43"/>
      <c r="AD541" s="43"/>
      <c r="AE541" s="43"/>
      <c r="AF541" s="3" t="str">
        <f>IF(AND(G541&lt;&gt;"LIBSETS_SETTYPE_BATTLEGROUND",G541&lt;&gt;"LIBSETS_SETTYPE_SPECIAL"),
IF(AND(AE541&lt;&gt;"",ISNUMBER(AE541),NOT(ISNA(AE541))),AE541,
   IF(AND(M541&lt;&gt;"",ISNUMBER(M541),M541&gt;0,NOT(ISNA(M541))),VLOOKUP(M541,'ESO dumped WayshrineInfo'!$K$3:$L$9994,2,FALSE),"")
),"")</f>
        <v/>
      </c>
      <c r="AG541" t="str">
        <f>IF(AND(AF541&lt;&gt;"",ISNUMBER(AF541),NOT(ISNA(AF541))),VLOOKUP(AF541,'ESO zone constants'!$A$3:$D$9999,4,FALSE),"")</f>
        <v/>
      </c>
      <c r="AH541" s="44"/>
      <c r="AI541" s="43"/>
      <c r="AJ541" s="43"/>
      <c r="AK541" s="3" t="str">
        <f>IF(AND(G541&lt;&gt;"LIBSETS_SETTYPE_BATTLEGROUND",G541&lt;&gt;"LIBSETS_SETTYPE_SPECIAL"),IF(AL541&lt;&gt;"",VLOOKUP(AL541,'ESO zone constants'!$D$3:$H$4953,5,FALSE),""),"")</f>
        <v/>
      </c>
      <c r="AM541" s="44"/>
      <c r="AN541" s="43"/>
      <c r="AO541" s="43"/>
      <c r="AP541" s="3" t="str">
        <f>IF(AND(G541&lt;&gt;"LIBSETS_SETTYPE_BATTLEGROUND",G541&lt;&gt;"LIBSETS_SETTYPE_SPECIAL"),IF(AQ541&lt;&gt;"",VLOOKUP(AQ541,'ESO zone constants'!$D$3:$H$4953,5,FALSE),""),"")</f>
        <v/>
      </c>
      <c r="AR541" s="44"/>
      <c r="AS541" s="43"/>
      <c r="AT541" s="43"/>
      <c r="AU541" s="3" t="str">
        <f>IF(AND(G541&lt;&gt;"LIBSETS_SETTYPE_BATTLEGROUND",G541&lt;&gt;"LIBSETS_SETTYPE_SPECIAL"),IF(AV541&lt;&gt;"",VLOOKUP(AV541,'ESO zone constants'!$D$3:$H$4953,5,FALSE),""),"")</f>
        <v/>
      </c>
      <c r="AW541" s="44"/>
      <c r="AX541" s="43"/>
      <c r="AY541" s="43"/>
      <c r="AZ541" s="90" t="s">
        <v>2667</v>
      </c>
      <c r="BA541" s="83"/>
      <c r="BB541" s="83"/>
      <c r="BC541" s="21" t="str">
        <f>IF(A541="???","--","")&amp;IF(F541&lt;&gt;"Not in the game (anymore)",IF(A541&lt;&gt;"",CONCATENATE("[",A541,"] = {wayshrines={")&amp;IF(K541&lt;&gt;"",CONCATENATE(K541,","),"")&amp;IF(L541&lt;&gt;"",CONCATENATE(L541,","),"")&amp;IF(M541&lt;&gt;"",CONCATENATE(M541,","),"")&amp;CONCATENATE("}")&amp;IF(VALUE(N541)&gt;0,CONCATENATE(", traitsNeeded=",N541),"")&amp;CONCATENATE(", dlcId=",IF(T541&lt;&gt;"",T541,"DLC_BASE_GAME")),""),"")</f>
        <v>[617] = {wayshrines={-1,-1,-1,}, dlcId=DLC_WAKING_FLAME</v>
      </c>
      <c r="BD541" s="21" t="str">
        <f>IF(F541&lt;&gt;"Not in the game (anymore)",IF(A541&lt;&gt;"",IF(Q541&lt;&gt;"",CONCATENATE(", zoneIds={",Q541),"")&amp;IF(Z541&lt;&gt;"",CONCATENATE(",",Z541),"")&amp;IF(AF541&lt;&gt;"",CONCATENATE(",",AF541),"")&amp;IF(AK541&lt;&gt;"",CONCATENATE(",",AK541),"")&amp;IF(AP541&lt;&gt;"",CONCATENATE(",",AP541),"")&amp;IF(AU541&lt;&gt;"",CONCATENATE(",",AU541),"")&amp;IF(Q541&lt;&gt;"",CONCATENATE("}",""),"")&amp;IF(OR(I541="true",I541="false",I541&lt;&gt;""), CONCATENATE(", veteran=", I541), ""),""),"")</f>
        <v>, zoneIds={181}, veteran=false</v>
      </c>
      <c r="BE541" s="21" t="str">
        <f>IF(A541&lt;&gt;"",IF(F541&lt;&gt;"Not in the game (anymore)",IF(A541&lt;&gt;"",", setType="&amp;G541,"")&amp;IF(J541="true",", multiTrialSet=true",""),"")
&amp; IF(AND(H541&lt;&gt;"",ISNUMBER(H541)),", undauntedChestId=" &amp; H541,""),"")</f>
        <v>, setType=LIBSETS_SETTYPE_CYRODIIL</v>
      </c>
      <c r="BF541" s="21" t="str">
        <f>IF(A541&lt;&gt;"",IF(F541&lt;&gt;"Not in the game (anymore)",IF(AZ541&lt;&gt;"",", isProcSetAllowedInPvP="&amp; AZ541,"")
&amp; IF(F541&lt;&gt;"Not in the game (anymore)",
  IF(V541&lt;&gt;"",", dropMechanic={"&amp;V541&amp;IF(AB541&lt;&gt;"",","&amp;AB541,"")&amp;IF(AH541&lt;&gt;"",","&amp;AH541,"")&amp;IF(AM541&lt;&gt;"",","&amp;AM541,"")&amp;IF(AR541&lt;&gt;"",","&amp;AR541,"")&amp;IF(AW541&lt;&gt;"",","&amp;AW541,"")&amp;"}"
     &amp;IF(OR(W541&lt;&gt;"",AC541&lt;&gt;"",AI541&lt;&gt;"",AN541&lt;&gt;"",AS541&lt;&gt;"",AX541&lt;&gt;"",X541&lt;&gt;"",AD541&lt;&gt;"",AJ541&lt;&gt;"",AO541&lt;&gt;"",AT541&lt;&gt;"",AY541&lt;&gt;""),", dropMechanicDropLocationNames={"
        &amp; IF(OR(W541&lt;&gt;"",AC541&lt;&gt;"",AI541&lt;&gt;"",AN541&lt;&gt;"",AS541&lt;&gt;"",AX541&lt;&gt;""),"['en']={"&amp;IF(W541&lt;&gt;"","'"&amp;W541&amp;"',","'',")&amp;IF(AC541&lt;&gt;"","'"&amp;AC541&amp;"',","'',")&amp;IF(AI541&lt;&gt;"","'"&amp;AI541&amp;"',","'',")&amp;IF(AN541&lt;&gt;"","'"&amp;AN541&amp;"',","'',")&amp;IF(AS541&lt;&gt;"","'"&amp;AS541&amp;"',","'',")&amp;IF(AX541&lt;&gt;"","'"&amp;AX541&amp;"',","'',")&amp;"},","")
        &amp; IF(OR(X541&lt;&gt;"",AD541&lt;&gt;"",AJ541&lt;&gt;"",AO541&lt;&gt;"",AT541&lt;&gt;"",AY541&lt;&gt;""),"['de']={"&amp;IF(X541&lt;&gt;"","'"&amp;X541&amp;"',","'',")&amp;IF(AD541&lt;&gt;"","'"&amp;AD541&amp;"',","'',")&amp;IF(AJ541&lt;&gt;"","'"&amp;AJ541&amp;"',","'',")&amp;IF(AO541&lt;&gt;"","'"&amp;AO541&amp;"',","'',")&amp;IF(AT541&lt;&gt;"","'"&amp;AT541&amp;"',","'',")&amp;IF(AY541&lt;&gt;"","'"&amp;AY541&amp;"',","'',")&amp;"},","")
     &amp; "}",""),"")),""),"")</f>
        <v>, dropMechanic={LIBSETS_DROP_MECHANIC_MAIL_PVP_REWARDS_FOR_THE_WORTHY}</v>
      </c>
      <c r="BG541" s="21" t="str">
        <f>IF(A541&lt;&gt;"",IF(F541&lt;&gt;"Not in the game (anymore)",
IF(OR(BA541&lt;&gt;"",BB541&lt;&gt;""),", addTooltip={" &amp; IF(BA541&lt;&gt;"","['en']='"&amp; BA541 &amp; "',","")  &amp; IF(AND(BA541&lt;&gt;"",BA541&lt;&gt;BB541), IF(BB541&lt;&gt;"","['de']='"&amp; BB541 &amp; "',",""),"") &amp; "},","")
&amp; "},"
&amp; IF(C541&lt;&gt;"",CONCATENATE(" --",C541," / ",B541,"   [",IF(R541&lt;&gt;"",R541,""),IF(AA541&lt;&gt;"",", "&amp;AA541,""),IF(AG541&lt;&gt;"",", "&amp;AG541,""),IF(AL541&lt;&gt;"",", "&amp;AL541,""),IF(AQ541&lt;&gt;"",", "&amp;AQ541,""),IF(AV541&lt;&gt;"",", "&amp;AV541,""),"]")),""),"")</f>
        <v>}, --Plaguebreak / Seuchenbruch   [Cyrodiil]</v>
      </c>
    </row>
    <row r="542" spans="1:59" x14ac:dyDescent="0.25">
      <c r="A542" s="5">
        <v>618</v>
      </c>
      <c r="B542" t="s">
        <v>2537</v>
      </c>
      <c r="C542" t="s">
        <v>2666</v>
      </c>
      <c r="D542" s="3">
        <f>A542</f>
        <v>618</v>
      </c>
      <c r="G542" s="3" t="s">
        <v>1475</v>
      </c>
      <c r="I542" t="s">
        <v>91</v>
      </c>
      <c r="J542" t="s">
        <v>91</v>
      </c>
      <c r="K542">
        <v>-1</v>
      </c>
      <c r="L542">
        <v>-1</v>
      </c>
      <c r="M542">
        <v>-1</v>
      </c>
      <c r="O542" s="65" t="s">
        <v>125</v>
      </c>
      <c r="Q542" s="3">
        <f>IF(AND(G542&lt;&gt;"LIBSETS_SETTYPE_BATTLEGROUND",G542&lt;&gt;"LIBSETS_SETTYPE_SPECIAL"), IF(R542&lt;&gt;"",VLOOKUP(R542,'ESO zone constants'!$D$3:$H$10001,5,FALSE),""),"")</f>
        <v>181</v>
      </c>
      <c r="R542" t="str">
        <f>IF(AND(O542&lt;&gt;"",NOT(ISERROR(O542))),O542,
IF(AND(P542&lt;&gt;"",ISNUMBER(P542),P542&gt;0,NOT(ISNA(P542))),VLOOKUP(P542,'ESO zone constants'!$A$3:$D$9999,4,FALSE),
IF(AND(K542&lt;&gt;"",K542&gt;0,NOT(ISERROR(K542))),VLOOKUP(K542,'ESO dumped WayshrineInfo'!$K$3:$N$9994,4,FALSE),"")))</f>
        <v>Cyrodiil</v>
      </c>
      <c r="S542" s="65" t="s">
        <v>2541</v>
      </c>
      <c r="T542" s="19" t="str">
        <f>IF(AND(S542&lt;&gt;"",NOT(ISERROR(S542))),S542,IF(Q542&lt;&gt;"",IF(NOT(ISERROR(VLOOKUP(Q542,'ESO Dungeon constants'!$D$3:$H$9999,5,FALSE))),VLOOKUP(Q542,'ESO Dungeon constants'!$D$3:$I$9999,6,FALSE),VLOOKUP(Q542,'ESO zone constants'!$H$3:$K$9987,4,FALSE)),""))</f>
        <v>DLC_WAKING_FLAME</v>
      </c>
      <c r="U542" s="3" t="str">
        <f>IF(T542&lt;&gt;"",VLOOKUP(T542,'LibSets constants'!$B$4:$C$1003,2,FALSE),"")</f>
        <v>Waking Flame</v>
      </c>
      <c r="V542" s="33" t="s">
        <v>1541</v>
      </c>
      <c r="Y542" s="65"/>
      <c r="Z542" s="3" t="str">
        <f>IF(AND(G542&lt;&gt;"LIBSETS_SETTYPE_BATTLEGROUND",G542&lt;&gt;"LIBSETS_SETTYPE_SPECIAL"),
IF(AND(Y542&lt;&gt;"",ISNUMBER(Y542),NOT(ISNA(Y542))),Y542,
   IF(AND(L542&lt;&gt;"",ISNUMBER(L542),L542&gt;0,NOT(ISNA(L542))),VLOOKUP(L542,'ESO dumped WayshrineInfo'!$K$3:$L$9994,2,FALSE),"")
),"")</f>
        <v/>
      </c>
      <c r="AA542" t="str">
        <f>IF(AND(Z542&lt;&gt;"",ISNUMBER(Z542),NOT(ISNA(Z542))),VLOOKUP(Z542,'ESO zone constants'!$A$3:$D$9999,4,FALSE),"")</f>
        <v/>
      </c>
      <c r="AB542" s="96"/>
      <c r="AC542" s="43"/>
      <c r="AD542" s="43"/>
      <c r="AE542" s="43"/>
      <c r="AF542" s="3" t="str">
        <f>IF(AND(G542&lt;&gt;"LIBSETS_SETTYPE_BATTLEGROUND",G542&lt;&gt;"LIBSETS_SETTYPE_SPECIAL"),
IF(AND(AE542&lt;&gt;"",ISNUMBER(AE542),NOT(ISNA(AE542))),AE542,
   IF(AND(M542&lt;&gt;"",ISNUMBER(M542),M542&gt;0,NOT(ISNA(M542))),VLOOKUP(M542,'ESO dumped WayshrineInfo'!$K$3:$L$9994,2,FALSE),"")
),"")</f>
        <v/>
      </c>
      <c r="AG542" t="str">
        <f>IF(AND(AF542&lt;&gt;"",ISNUMBER(AF542),NOT(ISNA(AF542))),VLOOKUP(AF542,'ESO zone constants'!$A$3:$D$9999,4,FALSE),"")</f>
        <v/>
      </c>
      <c r="AH542" s="44"/>
      <c r="AK542" s="3" t="str">
        <f>IF(AND(G542&lt;&gt;"LIBSETS_SETTYPE_BATTLEGROUND",G542&lt;&gt;"LIBSETS_SETTYPE_SPECIAL"),IF(AL542&lt;&gt;"",VLOOKUP(AL542,'ESO zone constants'!$D$3:$H$4953,5,FALSE),""),"")</f>
        <v/>
      </c>
      <c r="AM542" s="44"/>
      <c r="AP542" s="3" t="str">
        <f>IF(AND(G542&lt;&gt;"LIBSETS_SETTYPE_BATTLEGROUND",G542&lt;&gt;"LIBSETS_SETTYPE_SPECIAL"),IF(AQ542&lt;&gt;"",VLOOKUP(AQ542,'ESO zone constants'!$D$3:$H$4953,5,FALSE),""),"")</f>
        <v/>
      </c>
      <c r="AR542" s="44"/>
      <c r="AU542" s="3" t="str">
        <f>IF(AND(G542&lt;&gt;"LIBSETS_SETTYPE_BATTLEGROUND",G542&lt;&gt;"LIBSETS_SETTYPE_SPECIAL"),IF(AV542&lt;&gt;"",VLOOKUP(AV542,'ESO zone constants'!$D$3:$H$4953,5,FALSE),""),"")</f>
        <v/>
      </c>
      <c r="AW542" s="44"/>
      <c r="AZ542" s="90" t="s">
        <v>2667</v>
      </c>
      <c r="BA542" s="83"/>
      <c r="BB542" s="83"/>
      <c r="BC542" s="21" t="str">
        <f>IF(A542="???","--","")&amp;IF(F542&lt;&gt;"Not in the game (anymore)",IF(A542&lt;&gt;"",CONCATENATE("[",A542,"] = {wayshrines={")&amp;IF(K542&lt;&gt;"",CONCATENATE(K542,","),"")&amp;IF(L542&lt;&gt;"",CONCATENATE(L542,","),"")&amp;IF(M542&lt;&gt;"",CONCATENATE(M542,","),"")&amp;CONCATENATE("}")&amp;IF(VALUE(N542)&gt;0,CONCATENATE(", traitsNeeded=",N542),"")&amp;CONCATENATE(", dlcId=",IF(T542&lt;&gt;"",T542,"DLC_BASE_GAME")),""),"")</f>
        <v>[618] = {wayshrines={-1,-1,-1,}, dlcId=DLC_WAKING_FLAME</v>
      </c>
      <c r="BD542" s="21" t="str">
        <f>IF(F542&lt;&gt;"Not in the game (anymore)",IF(A542&lt;&gt;"",IF(Q542&lt;&gt;"",CONCATENATE(", zoneIds={",Q542),"")&amp;IF(Z542&lt;&gt;"",CONCATENATE(",",Z542),"")&amp;IF(AF542&lt;&gt;"",CONCATENATE(",",AF542),"")&amp;IF(AK542&lt;&gt;"",CONCATENATE(",",AK542),"")&amp;IF(AP542&lt;&gt;"",CONCATENATE(",",AP542),"")&amp;IF(AU542&lt;&gt;"",CONCATENATE(",",AU542),"")&amp;IF(Q542&lt;&gt;"",CONCATENATE("}",""),"")&amp;IF(OR(I542="true",I542="false",I542&lt;&gt;""), CONCATENATE(", veteran=", I542), ""),""),"")</f>
        <v>, zoneIds={181}, veteran=false</v>
      </c>
      <c r="BE542" s="21" t="str">
        <f>IF(A542&lt;&gt;"",IF(F542&lt;&gt;"Not in the game (anymore)",IF(A542&lt;&gt;"",", setType="&amp;G542,"")&amp;IF(J542="true",", multiTrialSet=true",""),"")
&amp; IF(AND(H542&lt;&gt;"",ISNUMBER(H542)),", undauntedChestId=" &amp; H542,""),"")</f>
        <v>, setType=LIBSETS_SETTYPE_CYRODIIL</v>
      </c>
      <c r="BF542" s="21" t="str">
        <f>IF(A542&lt;&gt;"",IF(F542&lt;&gt;"Not in the game (anymore)",IF(AZ542&lt;&gt;"",", isProcSetAllowedInPvP="&amp; AZ542,"")
&amp; IF(F542&lt;&gt;"Not in the game (anymore)",
  IF(V542&lt;&gt;"",", dropMechanic={"&amp;V542&amp;IF(AB542&lt;&gt;"",","&amp;AB542,"")&amp;IF(AH542&lt;&gt;"",","&amp;AH542,"")&amp;IF(AM542&lt;&gt;"",","&amp;AM542,"")&amp;IF(AR542&lt;&gt;"",","&amp;AR542,"")&amp;IF(AW542&lt;&gt;"",","&amp;AW542,"")&amp;"}"
     &amp;IF(OR(W542&lt;&gt;"",AC542&lt;&gt;"",AI542&lt;&gt;"",AN542&lt;&gt;"",AS542&lt;&gt;"",AX542&lt;&gt;"",X542&lt;&gt;"",AD542&lt;&gt;"",AJ542&lt;&gt;"",AO542&lt;&gt;"",AT542&lt;&gt;"",AY542&lt;&gt;""),", dropMechanicDropLocationNames={"
        &amp; IF(OR(W542&lt;&gt;"",AC542&lt;&gt;"",AI542&lt;&gt;"",AN542&lt;&gt;"",AS542&lt;&gt;"",AX542&lt;&gt;""),"['en']={"&amp;IF(W542&lt;&gt;"","'"&amp;W542&amp;"',","'',")&amp;IF(AC542&lt;&gt;"","'"&amp;AC542&amp;"',","'',")&amp;IF(AI542&lt;&gt;"","'"&amp;AI542&amp;"',","'',")&amp;IF(AN542&lt;&gt;"","'"&amp;AN542&amp;"',","'',")&amp;IF(AS542&lt;&gt;"","'"&amp;AS542&amp;"',","'',")&amp;IF(AX542&lt;&gt;"","'"&amp;AX542&amp;"',","'',")&amp;"},","")
        &amp; IF(OR(X542&lt;&gt;"",AD542&lt;&gt;"",AJ542&lt;&gt;"",AO542&lt;&gt;"",AT542&lt;&gt;"",AY542&lt;&gt;""),"['de']={"&amp;IF(X542&lt;&gt;"","'"&amp;X542&amp;"',","'',")&amp;IF(AD542&lt;&gt;"","'"&amp;AD542&amp;"',","'',")&amp;IF(AJ542&lt;&gt;"","'"&amp;AJ542&amp;"',","'',")&amp;IF(AO542&lt;&gt;"","'"&amp;AO542&amp;"',","'',")&amp;IF(AT542&lt;&gt;"","'"&amp;AT542&amp;"',","'',")&amp;IF(AY542&lt;&gt;"","'"&amp;AY542&amp;"',","'',")&amp;"},","")
     &amp; "}",""),"")),""),"")</f>
        <v>, dropMechanic={LIBSETS_DROP_MECHANIC_MAIL_PVP_REWARDS_FOR_THE_WORTHY}</v>
      </c>
      <c r="BG542" s="21" t="str">
        <f>IF(A542&lt;&gt;"",IF(F542&lt;&gt;"Not in the game (anymore)",
IF(OR(BA542&lt;&gt;"",BB542&lt;&gt;""),", addTooltip={" &amp; IF(BA542&lt;&gt;"","['en']='"&amp; BA542 &amp; "',","")  &amp; IF(AND(BA542&lt;&gt;"",BA542&lt;&gt;BB542), IF(BB542&lt;&gt;"","['de']='"&amp; BB542 &amp; "',",""),"") &amp; "},","")
&amp; "},"
&amp; IF(C542&lt;&gt;"",CONCATENATE(" --",C542," / ",B542,"   [",IF(R542&lt;&gt;"",R542,""),IF(AA542&lt;&gt;"",", "&amp;AA542,""),IF(AG542&lt;&gt;"",", "&amp;AG542,""),IF(AL542&lt;&gt;"",", "&amp;AL542,""),IF(AQ542&lt;&gt;"",", "&amp;AQ542,""),IF(AV542&lt;&gt;"",", "&amp;AV542,""),"]")),""),"")</f>
        <v>}, --Hrothgar\'s Chill / Hrothgars Kühle   [Cyrodiil]</v>
      </c>
    </row>
    <row r="543" spans="1:59" x14ac:dyDescent="0.25">
      <c r="A543" s="76">
        <v>619</v>
      </c>
      <c r="B543" t="s">
        <v>2763</v>
      </c>
      <c r="C543" t="s">
        <v>2762</v>
      </c>
      <c r="D543" s="3">
        <f>A543</f>
        <v>619</v>
      </c>
      <c r="G543" s="8" t="s">
        <v>1477</v>
      </c>
      <c r="I543" t="s">
        <v>91</v>
      </c>
      <c r="J543" t="s">
        <v>91</v>
      </c>
      <c r="K543">
        <v>497</v>
      </c>
      <c r="L543">
        <v>497</v>
      </c>
      <c r="M543">
        <v>497</v>
      </c>
      <c r="O543" s="65" t="s">
        <v>2728</v>
      </c>
      <c r="Q543" s="3">
        <f>IF(AND(G543&lt;&gt;"LIBSETS_SETTYPE_BATTLEGROUND",G543&lt;&gt;"LIBSETS_SETTYPE_SPECIAL"), IF(R543&lt;&gt;"",VLOOKUP(R543,'ESO zone constants'!$D$3:$H$10001,5,FALSE),""),"")</f>
        <v>1301</v>
      </c>
      <c r="R543" t="str">
        <f>IF(AND(O543&lt;&gt;"",NOT(ISERROR(O543))),O543,
IF(AND(P543&lt;&gt;"",ISNUMBER(P543),P543&gt;0,NOT(ISNA(P543))),VLOOKUP(P543,'ESO zone constants'!$A$3:$D$9999,4,FALSE),
IF(AND(K543&lt;&gt;"",K543&gt;0,NOT(ISERROR(K543))),VLOOKUP(K543,'ESO dumped WayshrineInfo'!$K$3:$N$9994,4,FALSE),"")))</f>
        <v>Coral Aerie</v>
      </c>
      <c r="T543" s="19" t="str">
        <f>IF(AND(S543&lt;&gt;"",NOT(ISERROR(S543))),S543,IF(Q543&lt;&gt;"",IF(NOT(ISERROR(VLOOKUP(Q543,'ESO Dungeon constants'!$D$3:$H$9999,5,FALSE))),VLOOKUP(Q543,'ESO Dungeon constants'!$D$3:$I$9999,6,FALSE),VLOOKUP(Q543,'ESO zone constants'!$H$3:$K$9987,4,FALSE)),""))</f>
        <v>DLC_ASCENDING_TIDE</v>
      </c>
      <c r="U543" s="3" t="str">
        <f>IF(T543&lt;&gt;"",VLOOKUP(T543,'LibSets constants'!$B$4:$C$1003,2,FALSE),"")</f>
        <v>Ascending Tide</v>
      </c>
      <c r="V543" s="96" t="s">
        <v>3356</v>
      </c>
      <c r="Y543" s="65"/>
      <c r="Z543" s="3">
        <f>IF(AND(G543&lt;&gt;"LIBSETS_SETTYPE_BATTLEGROUND",G543&lt;&gt;"LIBSETS_SETTYPE_SPECIAL"),
IF(AND(Y543&lt;&gt;"",ISNUMBER(Y543),NOT(ISNA(Y543))),Y543,
   IF(AND(L543&lt;&gt;"",ISNUMBER(L543),L543&gt;0,NOT(ISNA(L543))),VLOOKUP(L543,'ESO dumped WayshrineInfo'!$K$3:$L$9994,2,FALSE),"")
),"")</f>
        <v>1011</v>
      </c>
      <c r="AA543" t="str">
        <f>IF(AND(Z543&lt;&gt;"",ISNUMBER(Z543),NOT(ISNA(Z543))),VLOOKUP(Z543,'ESO zone constants'!$A$3:$D$9999,4,FALSE),"")</f>
        <v>Summerset</v>
      </c>
      <c r="AB543" s="96" t="s">
        <v>3356</v>
      </c>
      <c r="AF543" s="3">
        <f>IF(AND(G543&lt;&gt;"LIBSETS_SETTYPE_BATTLEGROUND",G543&lt;&gt;"LIBSETS_SETTYPE_SPECIAL"),
IF(AND(AE543&lt;&gt;"",ISNUMBER(AE543),NOT(ISNA(AE543))),AE543,
   IF(AND(M543&lt;&gt;"",ISNUMBER(M543),M543&gt;0,NOT(ISNA(M543))),VLOOKUP(M543,'ESO dumped WayshrineInfo'!$K$3:$L$9994,2,FALSE),"")
),"")</f>
        <v>1011</v>
      </c>
      <c r="AG543" t="str">
        <f>IF(AND(AF543&lt;&gt;"",ISNUMBER(AF543),NOT(ISNA(AF543))),VLOOKUP(AF543,'ESO zone constants'!$A$3:$D$9999,4,FALSE),"")</f>
        <v>Summerset</v>
      </c>
      <c r="AH543" s="44"/>
      <c r="AK543" s="3" t="str">
        <f>IF(AND(G543&lt;&gt;"LIBSETS_SETTYPE_BATTLEGROUND",G543&lt;&gt;"LIBSETS_SETTYPE_SPECIAL"),IF(AL543&lt;&gt;"",VLOOKUP(AL543,'ESO zone constants'!$D$3:$H$4953,5,FALSE),""),"")</f>
        <v/>
      </c>
      <c r="AM543" s="44"/>
      <c r="AP543" s="3" t="str">
        <f>IF(AND(G543&lt;&gt;"LIBSETS_SETTYPE_BATTLEGROUND",G543&lt;&gt;"LIBSETS_SETTYPE_SPECIAL"),IF(AQ543&lt;&gt;"",VLOOKUP(AQ543,'ESO zone constants'!$D$3:$H$4953,5,FALSE),""),"")</f>
        <v/>
      </c>
      <c r="AR543" s="44"/>
      <c r="AU543" s="3" t="str">
        <f>IF(AND(G543&lt;&gt;"LIBSETS_SETTYPE_BATTLEGROUND",G543&lt;&gt;"LIBSETS_SETTYPE_SPECIAL"),IF(AV543&lt;&gt;"",VLOOKUP(AV543,'ESO zone constants'!$D$3:$H$4953,5,FALSE),""),"")</f>
        <v/>
      </c>
      <c r="AW543" s="44"/>
      <c r="AZ543" s="92"/>
      <c r="BA543" s="89"/>
      <c r="BB543" s="89"/>
      <c r="BC543" s="21" t="str">
        <f>IF(A543="???","--","")&amp;IF(F543&lt;&gt;"Not in the game (anymore)",IF(A543&lt;&gt;"",CONCATENATE("[",A543,"] = {wayshrines={")&amp;IF(K543&lt;&gt;"",CONCATENATE(K543,","),"")&amp;IF(L543&lt;&gt;"",CONCATENATE(L543,","),"")&amp;IF(M543&lt;&gt;"",CONCATENATE(M543,","),"")&amp;CONCATENATE("}")&amp;IF(VALUE(N543)&gt;0,CONCATENATE(", traitsNeeded=",N543),"")&amp;CONCATENATE(", dlcId=",IF(T543&lt;&gt;"",T543,"DLC_BASE_GAME")),""),"")</f>
        <v>[619] = {wayshrines={497,497,497,}, dlcId=DLC_ASCENDING_TIDE</v>
      </c>
      <c r="BD543" s="21" t="str">
        <f>IF(F543&lt;&gt;"Not in the game (anymore)",IF(A543&lt;&gt;"",IF(Q543&lt;&gt;"",CONCATENATE(", zoneIds={",Q543),"")&amp;IF(Z543&lt;&gt;"",CONCATENATE(",",Z543),"")&amp;IF(AF543&lt;&gt;"",CONCATENATE(",",AF543),"")&amp;IF(AK543&lt;&gt;"",CONCATENATE(",",AK543),"")&amp;IF(AP543&lt;&gt;"",CONCATENATE(",",AP543),"")&amp;IF(AU543&lt;&gt;"",CONCATENATE(",",AU543),"")&amp;IF(Q543&lt;&gt;"",CONCATENATE("}",""),"")&amp;IF(OR(I543="true",I543="false",I543&lt;&gt;""), CONCATENATE(", veteran=", I543), ""),""),"")</f>
        <v>, zoneIds={1301,1011,1011}, veteran=false</v>
      </c>
      <c r="BE543" s="21" t="str">
        <f>IF(A543&lt;&gt;"",IF(F543&lt;&gt;"Not in the game (anymore)",IF(A543&lt;&gt;"",", setType="&amp;G543,"")&amp;IF(J543="true",", multiTrialSet=true",""),"")
&amp; IF(AND(H543&lt;&gt;"",ISNUMBER(H543)),", undauntedChestId=" &amp; H543,""),"")</f>
        <v>, setType=LIBSETS_SETTYPE_DUNGEON</v>
      </c>
      <c r="BF543" s="21" t="str">
        <f>IF(A543&lt;&gt;"",IF(F543&lt;&gt;"Not in the game (anymore)",IF(AZ543&lt;&gt;"",", isProcSetAllowedInPvP="&amp; AZ543,"")
&amp; IF(F543&lt;&gt;"Not in the game (anymore)",
  IF(V543&lt;&gt;"",", dropMechanic={"&amp;V543&amp;IF(AB543&lt;&gt;"",","&amp;AB543,"")&amp;IF(AH543&lt;&gt;"",","&amp;AH543,"")&amp;IF(AM543&lt;&gt;"",","&amp;AM543,"")&amp;IF(AR543&lt;&gt;"",","&amp;AR543,"")&amp;IF(AW543&lt;&gt;"",","&amp;AW543,"")&amp;"}"
     &amp;IF(OR(W543&lt;&gt;"",AC543&lt;&gt;"",AI543&lt;&gt;"",AN543&lt;&gt;"",AS543&lt;&gt;"",AX543&lt;&gt;"",X543&lt;&gt;"",AD543&lt;&gt;"",AJ543&lt;&gt;"",AO543&lt;&gt;"",AT543&lt;&gt;"",AY543&lt;&gt;""),", dropMechanicDropLocationNames={"
        &amp; IF(OR(W543&lt;&gt;"",AC543&lt;&gt;"",AI543&lt;&gt;"",AN543&lt;&gt;"",AS543&lt;&gt;"",AX543&lt;&gt;""),"['en']={"&amp;IF(W543&lt;&gt;"","'"&amp;W543&amp;"',","'',")&amp;IF(AC543&lt;&gt;"","'"&amp;AC543&amp;"',","'',")&amp;IF(AI543&lt;&gt;"","'"&amp;AI543&amp;"',","'',")&amp;IF(AN543&lt;&gt;"","'"&amp;AN543&amp;"',","'',")&amp;IF(AS543&lt;&gt;"","'"&amp;AS543&amp;"',","'',")&amp;IF(AX543&lt;&gt;"","'"&amp;AX543&amp;"',","'',")&amp;"},","")
        &amp; IF(OR(X543&lt;&gt;"",AD543&lt;&gt;"",AJ543&lt;&gt;"",AO543&lt;&gt;"",AT543&lt;&gt;"",AY543&lt;&gt;""),"['de']={"&amp;IF(X543&lt;&gt;"","'"&amp;X543&amp;"',","'',")&amp;IF(AD543&lt;&gt;"","'"&amp;AD543&amp;"',","'',")&amp;IF(AJ543&lt;&gt;"","'"&amp;AJ543&amp;"',","'',")&amp;IF(AO543&lt;&gt;"","'"&amp;AO543&amp;"',","'',")&amp;IF(AT543&lt;&gt;"","'"&amp;AT543&amp;"',","'',")&amp;IF(AY543&lt;&gt;"","'"&amp;AY543&amp;"',","'',")&amp;"},","")
     &amp; "}",""),"")),""),"")</f>
        <v>, dropMechanic={LIBSETS_DROP_MECHANIC_GROUP_DUNGEON_BOSS,LIBSETS_DROP_MECHANIC_GROUP_DUNGEON_BOSS}</v>
      </c>
      <c r="BG543" s="21" t="str">
        <f>IF(A543&lt;&gt;"",IF(F543&lt;&gt;"Not in the game (anymore)",
IF(OR(BA543&lt;&gt;"",BB543&lt;&gt;""),", addTooltip={" &amp; IF(BA543&lt;&gt;"","['en']='"&amp; BA543 &amp; "',","")  &amp; IF(AND(BA543&lt;&gt;"",BA543&lt;&gt;BB543), IF(BB543&lt;&gt;"","['de']='"&amp; BB543 &amp; "',",""),"") &amp; "},","")
&amp; "},"
&amp; IF(C543&lt;&gt;"",CONCATENATE(" --",C543," / ",B543,"   [",IF(R543&lt;&gt;"",R543,""),IF(AA543&lt;&gt;"",", "&amp;AA543,""),IF(AG543&lt;&gt;"",", "&amp;AG543,""),IF(AL543&lt;&gt;"",", "&amp;AL543,""),IF(AQ543&lt;&gt;"",", "&amp;AQ543,""),IF(AV543&lt;&gt;"",", "&amp;AV543,""),"]")),""),"")</f>
        <v>}, --Maligalig\'s Maelstrom / Maligaligs Mahlstrom   [Coral Aerie, Summerset, Summerset]</v>
      </c>
    </row>
    <row r="544" spans="1:59" x14ac:dyDescent="0.25">
      <c r="A544" s="76">
        <v>620</v>
      </c>
      <c r="B544" t="s">
        <v>2761</v>
      </c>
      <c r="C544" t="s">
        <v>2750</v>
      </c>
      <c r="D544" s="3">
        <f>A544</f>
        <v>620</v>
      </c>
      <c r="G544" s="8" t="s">
        <v>1477</v>
      </c>
      <c r="I544" t="s">
        <v>91</v>
      </c>
      <c r="J544" t="s">
        <v>91</v>
      </c>
      <c r="K544">
        <v>497</v>
      </c>
      <c r="L544">
        <v>497</v>
      </c>
      <c r="M544">
        <v>497</v>
      </c>
      <c r="O544" s="65" t="s">
        <v>2728</v>
      </c>
      <c r="Q544" s="3">
        <f>IF(AND(G544&lt;&gt;"LIBSETS_SETTYPE_BATTLEGROUND",G544&lt;&gt;"LIBSETS_SETTYPE_SPECIAL"), IF(R544&lt;&gt;"",VLOOKUP(R544,'ESO zone constants'!$D$3:$H$10001,5,FALSE),""),"")</f>
        <v>1301</v>
      </c>
      <c r="R544" t="str">
        <f>IF(AND(O544&lt;&gt;"",NOT(ISERROR(O544))),O544,
IF(AND(P544&lt;&gt;"",ISNUMBER(P544),P544&gt;0,NOT(ISNA(P544))),VLOOKUP(P544,'ESO zone constants'!$A$3:$D$9999,4,FALSE),
IF(AND(K544&lt;&gt;"",K544&gt;0,NOT(ISERROR(K544))),VLOOKUP(K544,'ESO dumped WayshrineInfo'!$K$3:$N$9994,4,FALSE),"")))</f>
        <v>Coral Aerie</v>
      </c>
      <c r="T544" s="19" t="str">
        <f>IF(AND(S544&lt;&gt;"",NOT(ISERROR(S544))),S544,IF(Q544&lt;&gt;"",IF(NOT(ISERROR(VLOOKUP(Q544,'ESO Dungeon constants'!$D$3:$H$9999,5,FALSE))),VLOOKUP(Q544,'ESO Dungeon constants'!$D$3:$I$9999,6,FALSE),VLOOKUP(Q544,'ESO zone constants'!$H$3:$K$9987,4,FALSE)),""))</f>
        <v>DLC_ASCENDING_TIDE</v>
      </c>
      <c r="U544" s="3" t="str">
        <f>IF(T544&lt;&gt;"",VLOOKUP(T544,'LibSets constants'!$B$4:$C$1003,2,FALSE),"")</f>
        <v>Ascending Tide</v>
      </c>
      <c r="V544" s="96" t="s">
        <v>3356</v>
      </c>
      <c r="Y544" s="65"/>
      <c r="Z544" s="3">
        <f>IF(AND(G544&lt;&gt;"LIBSETS_SETTYPE_BATTLEGROUND",G544&lt;&gt;"LIBSETS_SETTYPE_SPECIAL"),
IF(AND(Y544&lt;&gt;"",ISNUMBER(Y544),NOT(ISNA(Y544))),Y544,
   IF(AND(L544&lt;&gt;"",ISNUMBER(L544),L544&gt;0,NOT(ISNA(L544))),VLOOKUP(L544,'ESO dumped WayshrineInfo'!$K$3:$L$9994,2,FALSE),"")
),"")</f>
        <v>1011</v>
      </c>
      <c r="AA544" t="str">
        <f>IF(AND(Z544&lt;&gt;"",ISNUMBER(Z544),NOT(ISNA(Z544))),VLOOKUP(Z544,'ESO zone constants'!$A$3:$D$9999,4,FALSE),"")</f>
        <v>Summerset</v>
      </c>
      <c r="AB544" s="96" t="s">
        <v>3356</v>
      </c>
      <c r="AF544" s="3">
        <f>IF(AND(G544&lt;&gt;"LIBSETS_SETTYPE_BATTLEGROUND",G544&lt;&gt;"LIBSETS_SETTYPE_SPECIAL"),
IF(AND(AE544&lt;&gt;"",ISNUMBER(AE544),NOT(ISNA(AE544))),AE544,
   IF(AND(M544&lt;&gt;"",ISNUMBER(M544),M544&gt;0,NOT(ISNA(M544))),VLOOKUP(M544,'ESO dumped WayshrineInfo'!$K$3:$L$9994,2,FALSE),"")
),"")</f>
        <v>1011</v>
      </c>
      <c r="AG544" t="str">
        <f>IF(AND(AF544&lt;&gt;"",ISNUMBER(AF544),NOT(ISNA(AF544))),VLOOKUP(AF544,'ESO zone constants'!$A$3:$D$9999,4,FALSE),"")</f>
        <v>Summerset</v>
      </c>
      <c r="AH544" s="44"/>
      <c r="AK544" s="3" t="str">
        <f>IF(AND(G544&lt;&gt;"LIBSETS_SETTYPE_BATTLEGROUND",G544&lt;&gt;"LIBSETS_SETTYPE_SPECIAL"),IF(AL544&lt;&gt;"",VLOOKUP(AL544,'ESO zone constants'!$D$3:$H$4953,5,FALSE),""),"")</f>
        <v/>
      </c>
      <c r="AM544" s="44"/>
      <c r="AP544" s="3" t="str">
        <f>IF(AND(G544&lt;&gt;"LIBSETS_SETTYPE_BATTLEGROUND",G544&lt;&gt;"LIBSETS_SETTYPE_SPECIAL"),IF(AQ544&lt;&gt;"",VLOOKUP(AQ544,'ESO zone constants'!$D$3:$H$4953,5,FALSE),""),"")</f>
        <v/>
      </c>
      <c r="AR544" s="44"/>
      <c r="AU544" s="3" t="str">
        <f>IF(AND(G544&lt;&gt;"LIBSETS_SETTYPE_BATTLEGROUND",G544&lt;&gt;"LIBSETS_SETTYPE_SPECIAL"),IF(AV544&lt;&gt;"",VLOOKUP(AV544,'ESO zone constants'!$D$3:$H$4953,5,FALSE),""),"")</f>
        <v/>
      </c>
      <c r="AW544" s="44"/>
      <c r="AZ544" s="92"/>
      <c r="BA544" s="89"/>
      <c r="BB544" s="89"/>
      <c r="BC544" s="21" t="str">
        <f>IF(A544="???","--","")&amp;IF(F544&lt;&gt;"Not in the game (anymore)",IF(A544&lt;&gt;"",CONCATENATE("[",A544,"] = {wayshrines={")&amp;IF(K544&lt;&gt;"",CONCATENATE(K544,","),"")&amp;IF(L544&lt;&gt;"",CONCATENATE(L544,","),"")&amp;IF(M544&lt;&gt;"",CONCATENATE(M544,","),"")&amp;CONCATENATE("}")&amp;IF(VALUE(N544)&gt;0,CONCATENATE(", traitsNeeded=",N544),"")&amp;CONCATENATE(", dlcId=",IF(T544&lt;&gt;"",T544,"DLC_BASE_GAME")),""),"")</f>
        <v>[620] = {wayshrines={497,497,497,}, dlcId=DLC_ASCENDING_TIDE</v>
      </c>
      <c r="BD544" s="21" t="str">
        <f>IF(F544&lt;&gt;"Not in the game (anymore)",IF(A544&lt;&gt;"",IF(Q544&lt;&gt;"",CONCATENATE(", zoneIds={",Q544),"")&amp;IF(Z544&lt;&gt;"",CONCATENATE(",",Z544),"")&amp;IF(AF544&lt;&gt;"",CONCATENATE(",",AF544),"")&amp;IF(AK544&lt;&gt;"",CONCATENATE(",",AK544),"")&amp;IF(AP544&lt;&gt;"",CONCATENATE(",",AP544),"")&amp;IF(AU544&lt;&gt;"",CONCATENATE(",",AU544),"")&amp;IF(Q544&lt;&gt;"",CONCATENATE("}",""),"")&amp;IF(OR(I544="true",I544="false",I544&lt;&gt;""), CONCATENATE(", veteran=", I544), ""),""),"")</f>
        <v>, zoneIds={1301,1011,1011}, veteran=false</v>
      </c>
      <c r="BE544" s="21" t="str">
        <f>IF(A544&lt;&gt;"",IF(F544&lt;&gt;"Not in the game (anymore)",IF(A544&lt;&gt;"",", setType="&amp;G544,"")&amp;IF(J544="true",", multiTrialSet=true",""),"")
&amp; IF(AND(H544&lt;&gt;"",ISNUMBER(H544)),", undauntedChestId=" &amp; H544,""),"")</f>
        <v>, setType=LIBSETS_SETTYPE_DUNGEON</v>
      </c>
      <c r="BF544" s="21" t="str">
        <f>IF(A544&lt;&gt;"",IF(F544&lt;&gt;"Not in the game (anymore)",IF(AZ544&lt;&gt;"",", isProcSetAllowedInPvP="&amp; AZ544,"")
&amp; IF(F544&lt;&gt;"Not in the game (anymore)",
  IF(V544&lt;&gt;"",", dropMechanic={"&amp;V544&amp;IF(AB544&lt;&gt;"",","&amp;AB544,"")&amp;IF(AH544&lt;&gt;"",","&amp;AH544,"")&amp;IF(AM544&lt;&gt;"",","&amp;AM544,"")&amp;IF(AR544&lt;&gt;"",","&amp;AR544,"")&amp;IF(AW544&lt;&gt;"",","&amp;AW544,"")&amp;"}"
     &amp;IF(OR(W544&lt;&gt;"",AC544&lt;&gt;"",AI544&lt;&gt;"",AN544&lt;&gt;"",AS544&lt;&gt;"",AX544&lt;&gt;"",X544&lt;&gt;"",AD544&lt;&gt;"",AJ544&lt;&gt;"",AO544&lt;&gt;"",AT544&lt;&gt;"",AY544&lt;&gt;""),", dropMechanicDropLocationNames={"
        &amp; IF(OR(W544&lt;&gt;"",AC544&lt;&gt;"",AI544&lt;&gt;"",AN544&lt;&gt;"",AS544&lt;&gt;"",AX544&lt;&gt;""),"['en']={"&amp;IF(W544&lt;&gt;"","'"&amp;W544&amp;"',","'',")&amp;IF(AC544&lt;&gt;"","'"&amp;AC544&amp;"',","'',")&amp;IF(AI544&lt;&gt;"","'"&amp;AI544&amp;"',","'',")&amp;IF(AN544&lt;&gt;"","'"&amp;AN544&amp;"',","'',")&amp;IF(AS544&lt;&gt;"","'"&amp;AS544&amp;"',","'',")&amp;IF(AX544&lt;&gt;"","'"&amp;AX544&amp;"',","'',")&amp;"},","")
        &amp; IF(OR(X544&lt;&gt;"",AD544&lt;&gt;"",AJ544&lt;&gt;"",AO544&lt;&gt;"",AT544&lt;&gt;"",AY544&lt;&gt;""),"['de']={"&amp;IF(X544&lt;&gt;"","'"&amp;X544&amp;"',","'',")&amp;IF(AD544&lt;&gt;"","'"&amp;AD544&amp;"',","'',")&amp;IF(AJ544&lt;&gt;"","'"&amp;AJ544&amp;"',","'',")&amp;IF(AO544&lt;&gt;"","'"&amp;AO544&amp;"',","'',")&amp;IF(AT544&lt;&gt;"","'"&amp;AT544&amp;"',","'',")&amp;IF(AY544&lt;&gt;"","'"&amp;AY544&amp;"',","'',")&amp;"},","")
     &amp; "}",""),"")),""),"")</f>
        <v>, dropMechanic={LIBSETS_DROP_MECHANIC_GROUP_DUNGEON_BOSS,LIBSETS_DROP_MECHANIC_GROUP_DUNGEON_BOSS}</v>
      </c>
      <c r="BG544" s="21" t="str">
        <f>IF(A544&lt;&gt;"",IF(F544&lt;&gt;"Not in the game (anymore)",
IF(OR(BA544&lt;&gt;"",BB544&lt;&gt;""),", addTooltip={" &amp; IF(BA544&lt;&gt;"","['en']='"&amp; BA544 &amp; "',","")  &amp; IF(AND(BA544&lt;&gt;"",BA544&lt;&gt;BB544), IF(BB544&lt;&gt;"","['de']='"&amp; BB544 &amp; "',",""),"") &amp; "},","")
&amp; "},"
&amp; IF(C544&lt;&gt;"",CONCATENATE(" --",C544," / ",B544,"   [",IF(R544&lt;&gt;"",R544,""),IF(AA544&lt;&gt;"",", "&amp;AA544,""),IF(AG544&lt;&gt;"",", "&amp;AG544,""),IF(AL544&lt;&gt;"",", "&amp;AL544,""),IF(AQ544&lt;&gt;"",", "&amp;AQ544,""),IF(AV544&lt;&gt;"",", "&amp;AV544,""),"]")),""),"")</f>
        <v>}, --Gryphon\'s Reprisal / Vergeltung des Greifen   [Coral Aerie, Summerset, Summerset]</v>
      </c>
    </row>
    <row r="545" spans="1:59" x14ac:dyDescent="0.25">
      <c r="A545" s="76">
        <v>621</v>
      </c>
      <c r="B545" t="s">
        <v>2760</v>
      </c>
      <c r="C545" t="s">
        <v>2730</v>
      </c>
      <c r="D545" s="3">
        <f>A545</f>
        <v>621</v>
      </c>
      <c r="G545" s="8" t="s">
        <v>1477</v>
      </c>
      <c r="I545" t="s">
        <v>91</v>
      </c>
      <c r="J545" t="s">
        <v>91</v>
      </c>
      <c r="K545">
        <v>497</v>
      </c>
      <c r="L545">
        <v>497</v>
      </c>
      <c r="M545">
        <v>497</v>
      </c>
      <c r="O545" s="65" t="s">
        <v>2728</v>
      </c>
      <c r="Q545" s="3">
        <f>IF(AND(G545&lt;&gt;"LIBSETS_SETTYPE_BATTLEGROUND",G545&lt;&gt;"LIBSETS_SETTYPE_SPECIAL"), IF(R545&lt;&gt;"",VLOOKUP(R545,'ESO zone constants'!$D$3:$H$10001,5,FALSE),""),"")</f>
        <v>1301</v>
      </c>
      <c r="R545" t="str">
        <f>IF(AND(O545&lt;&gt;"",NOT(ISERROR(O545))),O545,
IF(AND(P545&lt;&gt;"",ISNUMBER(P545),P545&gt;0,NOT(ISNA(P545))),VLOOKUP(P545,'ESO zone constants'!$A$3:$D$9999,4,FALSE),
IF(AND(K545&lt;&gt;"",K545&gt;0,NOT(ISERROR(K545))),VLOOKUP(K545,'ESO dumped WayshrineInfo'!$K$3:$N$9994,4,FALSE),"")))</f>
        <v>Coral Aerie</v>
      </c>
      <c r="T545" s="19" t="str">
        <f>IF(AND(S545&lt;&gt;"",NOT(ISERROR(S545))),S545,IF(Q545&lt;&gt;"",IF(NOT(ISERROR(VLOOKUP(Q545,'ESO Dungeon constants'!$D$3:$H$9999,5,FALSE))),VLOOKUP(Q545,'ESO Dungeon constants'!$D$3:$I$9999,6,FALSE),VLOOKUP(Q545,'ESO zone constants'!$H$3:$K$9987,4,FALSE)),""))</f>
        <v>DLC_ASCENDING_TIDE</v>
      </c>
      <c r="U545" s="3" t="str">
        <f>IF(T545&lt;&gt;"",VLOOKUP(T545,'LibSets constants'!$B$4:$C$1003,2,FALSE),"")</f>
        <v>Ascending Tide</v>
      </c>
      <c r="V545" s="96" t="s">
        <v>3356</v>
      </c>
      <c r="Y545" s="65"/>
      <c r="Z545" s="3">
        <f>IF(AND(G545&lt;&gt;"LIBSETS_SETTYPE_BATTLEGROUND",G545&lt;&gt;"LIBSETS_SETTYPE_SPECIAL"),
IF(AND(Y545&lt;&gt;"",ISNUMBER(Y545),NOT(ISNA(Y545))),Y545,
   IF(AND(L545&lt;&gt;"",ISNUMBER(L545),L545&gt;0,NOT(ISNA(L545))),VLOOKUP(L545,'ESO dumped WayshrineInfo'!$K$3:$L$9994,2,FALSE),"")
),"")</f>
        <v>1011</v>
      </c>
      <c r="AA545" t="str">
        <f>IF(AND(Z545&lt;&gt;"",ISNUMBER(Z545),NOT(ISNA(Z545))),VLOOKUP(Z545,'ESO zone constants'!$A$3:$D$9999,4,FALSE),"")</f>
        <v>Summerset</v>
      </c>
      <c r="AB545" s="96" t="s">
        <v>3356</v>
      </c>
      <c r="AF545" s="3">
        <f>IF(AND(G545&lt;&gt;"LIBSETS_SETTYPE_BATTLEGROUND",G545&lt;&gt;"LIBSETS_SETTYPE_SPECIAL"),
IF(AND(AE545&lt;&gt;"",ISNUMBER(AE545),NOT(ISNA(AE545))),AE545,
   IF(AND(M545&lt;&gt;"",ISNUMBER(M545),M545&gt;0,NOT(ISNA(M545))),VLOOKUP(M545,'ESO dumped WayshrineInfo'!$K$3:$L$9994,2,FALSE),"")
),"")</f>
        <v>1011</v>
      </c>
      <c r="AG545" t="str">
        <f>IF(AND(AF545&lt;&gt;"",ISNUMBER(AF545),NOT(ISNA(AF545))),VLOOKUP(AF545,'ESO zone constants'!$A$3:$D$9999,4,FALSE),"")</f>
        <v>Summerset</v>
      </c>
      <c r="AH545" s="44"/>
      <c r="AK545" s="3" t="str">
        <f>IF(AND(G545&lt;&gt;"LIBSETS_SETTYPE_BATTLEGROUND",G545&lt;&gt;"LIBSETS_SETTYPE_SPECIAL"),IF(AL545&lt;&gt;"",VLOOKUP(AL545,'ESO zone constants'!$D$3:$H$4953,5,FALSE),""),"")</f>
        <v/>
      </c>
      <c r="AM545" s="44"/>
      <c r="AP545" s="3" t="str">
        <f>IF(AND(G545&lt;&gt;"LIBSETS_SETTYPE_BATTLEGROUND",G545&lt;&gt;"LIBSETS_SETTYPE_SPECIAL"),IF(AQ545&lt;&gt;"",VLOOKUP(AQ545,'ESO zone constants'!$D$3:$H$4953,5,FALSE),""),"")</f>
        <v/>
      </c>
      <c r="AR545" s="44"/>
      <c r="AU545" s="3" t="str">
        <f>IF(AND(G545&lt;&gt;"LIBSETS_SETTYPE_BATTLEGROUND",G545&lt;&gt;"LIBSETS_SETTYPE_SPECIAL"),IF(AV545&lt;&gt;"",VLOOKUP(AV545,'ESO zone constants'!$D$3:$H$4953,5,FALSE),""),"")</f>
        <v/>
      </c>
      <c r="AW545" s="44"/>
      <c r="AZ545" s="92"/>
      <c r="BA545" s="89"/>
      <c r="BB545" s="89"/>
      <c r="BC545" s="21" t="str">
        <f>IF(A545="???","--","")&amp;IF(F545&lt;&gt;"Not in the game (anymore)",IF(A545&lt;&gt;"",CONCATENATE("[",A545,"] = {wayshrines={")&amp;IF(K545&lt;&gt;"",CONCATENATE(K545,","),"")&amp;IF(L545&lt;&gt;"",CONCATENATE(L545,","),"")&amp;IF(M545&lt;&gt;"",CONCATENATE(M545,","),"")&amp;CONCATENATE("}")&amp;IF(VALUE(N545)&gt;0,CONCATENATE(", traitsNeeded=",N545),"")&amp;CONCATENATE(", dlcId=",IF(T545&lt;&gt;"",T545,"DLC_BASE_GAME")),""),"")</f>
        <v>[621] = {wayshrines={497,497,497,}, dlcId=DLC_ASCENDING_TIDE</v>
      </c>
      <c r="BD545" s="21" t="str">
        <f>IF(F545&lt;&gt;"Not in the game (anymore)",IF(A545&lt;&gt;"",IF(Q545&lt;&gt;"",CONCATENATE(", zoneIds={",Q545),"")&amp;IF(Z545&lt;&gt;"",CONCATENATE(",",Z545),"")&amp;IF(AF545&lt;&gt;"",CONCATENATE(",",AF545),"")&amp;IF(AK545&lt;&gt;"",CONCATENATE(",",AK545),"")&amp;IF(AP545&lt;&gt;"",CONCATENATE(",",AP545),"")&amp;IF(AU545&lt;&gt;"",CONCATENATE(",",AU545),"")&amp;IF(Q545&lt;&gt;"",CONCATENATE("}",""),"")&amp;IF(OR(I545="true",I545="false",I545&lt;&gt;""), CONCATENATE(", veteran=", I545), ""),""),"")</f>
        <v>, zoneIds={1301,1011,1011}, veteran=false</v>
      </c>
      <c r="BE545" s="21" t="str">
        <f>IF(A545&lt;&gt;"",IF(F545&lt;&gt;"Not in the game (anymore)",IF(A545&lt;&gt;"",", setType="&amp;G545,"")&amp;IF(J545="true",", multiTrialSet=true",""),"")
&amp; IF(AND(H545&lt;&gt;"",ISNUMBER(H545)),", undauntedChestId=" &amp; H545,""),"")</f>
        <v>, setType=LIBSETS_SETTYPE_DUNGEON</v>
      </c>
      <c r="BF545" s="21" t="str">
        <f>IF(A545&lt;&gt;"",IF(F545&lt;&gt;"Not in the game (anymore)",IF(AZ545&lt;&gt;"",", isProcSetAllowedInPvP="&amp; AZ545,"")
&amp; IF(F545&lt;&gt;"Not in the game (anymore)",
  IF(V545&lt;&gt;"",", dropMechanic={"&amp;V545&amp;IF(AB545&lt;&gt;"",","&amp;AB545,"")&amp;IF(AH545&lt;&gt;"",","&amp;AH545,"")&amp;IF(AM545&lt;&gt;"",","&amp;AM545,"")&amp;IF(AR545&lt;&gt;"",","&amp;AR545,"")&amp;IF(AW545&lt;&gt;"",","&amp;AW545,"")&amp;"}"
     &amp;IF(OR(W545&lt;&gt;"",AC545&lt;&gt;"",AI545&lt;&gt;"",AN545&lt;&gt;"",AS545&lt;&gt;"",AX545&lt;&gt;"",X545&lt;&gt;"",AD545&lt;&gt;"",AJ545&lt;&gt;"",AO545&lt;&gt;"",AT545&lt;&gt;"",AY545&lt;&gt;""),", dropMechanicDropLocationNames={"
        &amp; IF(OR(W545&lt;&gt;"",AC545&lt;&gt;"",AI545&lt;&gt;"",AN545&lt;&gt;"",AS545&lt;&gt;"",AX545&lt;&gt;""),"['en']={"&amp;IF(W545&lt;&gt;"","'"&amp;W545&amp;"',","'',")&amp;IF(AC545&lt;&gt;"","'"&amp;AC545&amp;"',","'',")&amp;IF(AI545&lt;&gt;"","'"&amp;AI545&amp;"',","'',")&amp;IF(AN545&lt;&gt;"","'"&amp;AN545&amp;"',","'',")&amp;IF(AS545&lt;&gt;"","'"&amp;AS545&amp;"',","'',")&amp;IF(AX545&lt;&gt;"","'"&amp;AX545&amp;"',","'',")&amp;"},","")
        &amp; IF(OR(X545&lt;&gt;"",AD545&lt;&gt;"",AJ545&lt;&gt;"",AO545&lt;&gt;"",AT545&lt;&gt;"",AY545&lt;&gt;""),"['de']={"&amp;IF(X545&lt;&gt;"","'"&amp;X545&amp;"',","'',")&amp;IF(AD545&lt;&gt;"","'"&amp;AD545&amp;"',","'',")&amp;IF(AJ545&lt;&gt;"","'"&amp;AJ545&amp;"',","'',")&amp;IF(AO545&lt;&gt;"","'"&amp;AO545&amp;"',","'',")&amp;IF(AT545&lt;&gt;"","'"&amp;AT545&amp;"',","'',")&amp;IF(AY545&lt;&gt;"","'"&amp;AY545&amp;"',","'',")&amp;"},","")
     &amp; "}",""),"")),""),"")</f>
        <v>, dropMechanic={LIBSETS_DROP_MECHANIC_GROUP_DUNGEON_BOSS,LIBSETS_DROP_MECHANIC_GROUP_DUNGEON_BOSS}</v>
      </c>
      <c r="BG545" s="21" t="str">
        <f>IF(A545&lt;&gt;"",IF(F545&lt;&gt;"Not in the game (anymore)",
IF(OR(BA545&lt;&gt;"",BB545&lt;&gt;""),", addTooltip={" &amp; IF(BA545&lt;&gt;"","['en']='"&amp; BA545 &amp; "',","")  &amp; IF(AND(BA545&lt;&gt;"",BA545&lt;&gt;BB545), IF(BB545&lt;&gt;"","['de']='"&amp; BB545 &amp; "',",""),"") &amp; "},","")
&amp; "},"
&amp; IF(C545&lt;&gt;"",CONCATENATE(" --",C545," / ",B545,"   [",IF(R545&lt;&gt;"",R545,""),IF(AA545&lt;&gt;"",", "&amp;AA545,""),IF(AG545&lt;&gt;"",", "&amp;AG545,""),IF(AL545&lt;&gt;"",", "&amp;AL545,""),IF(AQ545&lt;&gt;"",", "&amp;AQ545,""),IF(AV545&lt;&gt;"",", "&amp;AV545,""),"]")),""),"")</f>
        <v>}, --Glacial Guardian / Gletscherwächter   [Coral Aerie, Summerset, Summerset]</v>
      </c>
    </row>
    <row r="546" spans="1:59" x14ac:dyDescent="0.25">
      <c r="A546" s="76">
        <v>622</v>
      </c>
      <c r="B546" t="s">
        <v>2759</v>
      </c>
      <c r="C546" t="s">
        <v>2732</v>
      </c>
      <c r="D546" s="3">
        <f>A546</f>
        <v>622</v>
      </c>
      <c r="G546" s="8" t="s">
        <v>1477</v>
      </c>
      <c r="I546" t="s">
        <v>91</v>
      </c>
      <c r="J546" t="s">
        <v>91</v>
      </c>
      <c r="K546">
        <v>498</v>
      </c>
      <c r="L546">
        <v>498</v>
      </c>
      <c r="M546">
        <v>498</v>
      </c>
      <c r="O546" s="65" t="s">
        <v>2740</v>
      </c>
      <c r="Q546" s="3">
        <f>IF(AND(G546&lt;&gt;"LIBSETS_SETTYPE_BATTLEGROUND",G546&lt;&gt;"LIBSETS_SETTYPE_SPECIAL"), IF(R546&lt;&gt;"",VLOOKUP(R546,'ESO zone constants'!$D$3:$H$10001,5,FALSE),""),"")</f>
        <v>1302</v>
      </c>
      <c r="R546" t="str">
        <f>IF(AND(O546&lt;&gt;"",NOT(ISERROR(O546))),O546,
IF(AND(P546&lt;&gt;"",ISNUMBER(P546),P546&gt;0,NOT(ISNA(P546))),VLOOKUP(P546,'ESO zone constants'!$A$3:$D$9999,4,FALSE),
IF(AND(K546&lt;&gt;"",K546&gt;0,NOT(ISERROR(K546))),VLOOKUP(K546,'ESO dumped WayshrineInfo'!$K$3:$N$9994,4,FALSE),"")))</f>
        <v>Shipwright's Regret</v>
      </c>
      <c r="T546" s="19" t="str">
        <f>IF(AND(S546&lt;&gt;"",NOT(ISERROR(S546))),S546,IF(Q546&lt;&gt;"",IF(NOT(ISERROR(VLOOKUP(Q546,'ESO Dungeon constants'!$D$3:$H$9999,5,FALSE))),VLOOKUP(Q546,'ESO Dungeon constants'!$D$3:$I$9999,6,FALSE),VLOOKUP(Q546,'ESO zone constants'!$H$3:$K$9987,4,FALSE)),""))</f>
        <v>DLC_ASCENDING_TIDE</v>
      </c>
      <c r="U546" s="3" t="str">
        <f>IF(T546&lt;&gt;"",VLOOKUP(T546,'LibSets constants'!$B$4:$C$1003,2,FALSE),"")</f>
        <v>Ascending Tide</v>
      </c>
      <c r="V546" s="96" t="s">
        <v>3356</v>
      </c>
      <c r="Y546" s="65"/>
      <c r="Z546" s="3">
        <f>IF(AND(G546&lt;&gt;"LIBSETS_SETTYPE_BATTLEGROUND",G546&lt;&gt;"LIBSETS_SETTYPE_SPECIAL"),
IF(AND(Y546&lt;&gt;"",ISNUMBER(Y546),NOT(ISNA(Y546))),Y546,
   IF(AND(L546&lt;&gt;"",ISNUMBER(L546),L546&gt;0,NOT(ISNA(L546))),VLOOKUP(L546,'ESO dumped WayshrineInfo'!$K$3:$L$9994,2,FALSE),"")
),"")</f>
        <v>20</v>
      </c>
      <c r="AA546" t="str">
        <f>IF(AND(Z546&lt;&gt;"",ISNUMBER(Z546),NOT(ISNA(Z546))),VLOOKUP(Z546,'ESO zone constants'!$A$3:$D$9999,4,FALSE),"")</f>
        <v>Rivenspire</v>
      </c>
      <c r="AB546" s="96" t="s">
        <v>3356</v>
      </c>
      <c r="AF546" s="3">
        <f>IF(AND(G546&lt;&gt;"LIBSETS_SETTYPE_BATTLEGROUND",G546&lt;&gt;"LIBSETS_SETTYPE_SPECIAL"),
IF(AND(AE546&lt;&gt;"",ISNUMBER(AE546),NOT(ISNA(AE546))),AE546,
   IF(AND(M546&lt;&gt;"",ISNUMBER(M546),M546&gt;0,NOT(ISNA(M546))),VLOOKUP(M546,'ESO dumped WayshrineInfo'!$K$3:$L$9994,2,FALSE),"")
),"")</f>
        <v>20</v>
      </c>
      <c r="AG546" t="str">
        <f>IF(AND(AF546&lt;&gt;"",ISNUMBER(AF546),NOT(ISNA(AF546))),VLOOKUP(AF546,'ESO zone constants'!$A$3:$D$9999,4,FALSE),"")</f>
        <v>Rivenspire</v>
      </c>
      <c r="AH546" s="44"/>
      <c r="AK546" s="3" t="str">
        <f>IF(AND(G546&lt;&gt;"LIBSETS_SETTYPE_BATTLEGROUND",G546&lt;&gt;"LIBSETS_SETTYPE_SPECIAL"),IF(AL546&lt;&gt;"",VLOOKUP(AL546,'ESO zone constants'!$D$3:$H$4953,5,FALSE),""),"")</f>
        <v/>
      </c>
      <c r="AM546" s="44"/>
      <c r="AP546" s="3" t="str">
        <f>IF(AND(G546&lt;&gt;"LIBSETS_SETTYPE_BATTLEGROUND",G546&lt;&gt;"LIBSETS_SETTYPE_SPECIAL"),IF(AQ546&lt;&gt;"",VLOOKUP(AQ546,'ESO zone constants'!$D$3:$H$4953,5,FALSE),""),"")</f>
        <v/>
      </c>
      <c r="AR546" s="44"/>
      <c r="AU546" s="3" t="str">
        <f>IF(AND(G546&lt;&gt;"LIBSETS_SETTYPE_BATTLEGROUND",G546&lt;&gt;"LIBSETS_SETTYPE_SPECIAL"),IF(AV546&lt;&gt;"",VLOOKUP(AV546,'ESO zone constants'!$D$3:$H$4953,5,FALSE),""),"")</f>
        <v/>
      </c>
      <c r="AW546" s="44"/>
      <c r="AZ546" s="92"/>
      <c r="BA546" s="89"/>
      <c r="BB546" s="89"/>
      <c r="BC546" s="21" t="str">
        <f>IF(A546="???","--","")&amp;IF(F546&lt;&gt;"Not in the game (anymore)",IF(A546&lt;&gt;"",CONCATENATE("[",A546,"] = {wayshrines={")&amp;IF(K546&lt;&gt;"",CONCATENATE(K546,","),"")&amp;IF(L546&lt;&gt;"",CONCATENATE(L546,","),"")&amp;IF(M546&lt;&gt;"",CONCATENATE(M546,","),"")&amp;CONCATENATE("}")&amp;IF(VALUE(N546)&gt;0,CONCATENATE(", traitsNeeded=",N546),"")&amp;CONCATENATE(", dlcId=",IF(T546&lt;&gt;"",T546,"DLC_BASE_GAME")),""),"")</f>
        <v>[622] = {wayshrines={498,498,498,}, dlcId=DLC_ASCENDING_TIDE</v>
      </c>
      <c r="BD546" s="21" t="str">
        <f>IF(F546&lt;&gt;"Not in the game (anymore)",IF(A546&lt;&gt;"",IF(Q546&lt;&gt;"",CONCATENATE(", zoneIds={",Q546),"")&amp;IF(Z546&lt;&gt;"",CONCATENATE(",",Z546),"")&amp;IF(AF546&lt;&gt;"",CONCATENATE(",",AF546),"")&amp;IF(AK546&lt;&gt;"",CONCATENATE(",",AK546),"")&amp;IF(AP546&lt;&gt;"",CONCATENATE(",",AP546),"")&amp;IF(AU546&lt;&gt;"",CONCATENATE(",",AU546),"")&amp;IF(Q546&lt;&gt;"",CONCATENATE("}",""),"")&amp;IF(OR(I546="true",I546="false",I546&lt;&gt;""), CONCATENATE(", veteran=", I546), ""),""),"")</f>
        <v>, zoneIds={1302,20,20}, veteran=false</v>
      </c>
      <c r="BE546" s="21" t="str">
        <f>IF(A546&lt;&gt;"",IF(F546&lt;&gt;"Not in the game (anymore)",IF(A546&lt;&gt;"",", setType="&amp;G546,"")&amp;IF(J546="true",", multiTrialSet=true",""),"")
&amp; IF(AND(H546&lt;&gt;"",ISNUMBER(H546)),", undauntedChestId=" &amp; H546,""),"")</f>
        <v>, setType=LIBSETS_SETTYPE_DUNGEON</v>
      </c>
      <c r="BF546" s="21" t="str">
        <f>IF(A546&lt;&gt;"",IF(F546&lt;&gt;"Not in the game (anymore)",IF(AZ546&lt;&gt;"",", isProcSetAllowedInPvP="&amp; AZ546,"")
&amp; IF(F546&lt;&gt;"Not in the game (anymore)",
  IF(V546&lt;&gt;"",", dropMechanic={"&amp;V546&amp;IF(AB546&lt;&gt;"",","&amp;AB546,"")&amp;IF(AH546&lt;&gt;"",","&amp;AH546,"")&amp;IF(AM546&lt;&gt;"",","&amp;AM546,"")&amp;IF(AR546&lt;&gt;"",","&amp;AR546,"")&amp;IF(AW546&lt;&gt;"",","&amp;AW546,"")&amp;"}"
     &amp;IF(OR(W546&lt;&gt;"",AC546&lt;&gt;"",AI546&lt;&gt;"",AN546&lt;&gt;"",AS546&lt;&gt;"",AX546&lt;&gt;"",X546&lt;&gt;"",AD546&lt;&gt;"",AJ546&lt;&gt;"",AO546&lt;&gt;"",AT546&lt;&gt;"",AY546&lt;&gt;""),", dropMechanicDropLocationNames={"
        &amp; IF(OR(W546&lt;&gt;"",AC546&lt;&gt;"",AI546&lt;&gt;"",AN546&lt;&gt;"",AS546&lt;&gt;"",AX546&lt;&gt;""),"['en']={"&amp;IF(W546&lt;&gt;"","'"&amp;W546&amp;"',","'',")&amp;IF(AC546&lt;&gt;"","'"&amp;AC546&amp;"',","'',")&amp;IF(AI546&lt;&gt;"","'"&amp;AI546&amp;"',","'',")&amp;IF(AN546&lt;&gt;"","'"&amp;AN546&amp;"',","'',")&amp;IF(AS546&lt;&gt;"","'"&amp;AS546&amp;"',","'',")&amp;IF(AX546&lt;&gt;"","'"&amp;AX546&amp;"',","'',")&amp;"},","")
        &amp; IF(OR(X546&lt;&gt;"",AD546&lt;&gt;"",AJ546&lt;&gt;"",AO546&lt;&gt;"",AT546&lt;&gt;"",AY546&lt;&gt;""),"['de']={"&amp;IF(X546&lt;&gt;"","'"&amp;X546&amp;"',","'',")&amp;IF(AD546&lt;&gt;"","'"&amp;AD546&amp;"',","'',")&amp;IF(AJ546&lt;&gt;"","'"&amp;AJ546&amp;"',","'',")&amp;IF(AO546&lt;&gt;"","'"&amp;AO546&amp;"',","'',")&amp;IF(AT546&lt;&gt;"","'"&amp;AT546&amp;"',","'',")&amp;IF(AY546&lt;&gt;"","'"&amp;AY546&amp;"',","'',")&amp;"},","")
     &amp; "}",""),"")),""),"")</f>
        <v>, dropMechanic={LIBSETS_DROP_MECHANIC_GROUP_DUNGEON_BOSS,LIBSETS_DROP_MECHANIC_GROUP_DUNGEON_BOSS}</v>
      </c>
      <c r="BG546" s="21" t="str">
        <f>IF(A546&lt;&gt;"",IF(F546&lt;&gt;"Not in the game (anymore)",
IF(OR(BA546&lt;&gt;"",BB546&lt;&gt;""),", addTooltip={" &amp; IF(BA546&lt;&gt;"","['en']='"&amp; BA546 &amp; "',","")  &amp; IF(AND(BA546&lt;&gt;"",BA546&lt;&gt;BB546), IF(BB546&lt;&gt;"","['de']='"&amp; BB546 &amp; "',",""),"") &amp; "},","")
&amp; "},"
&amp; IF(C546&lt;&gt;"",CONCATENATE(" --",C546," / ",B546,"   [",IF(R546&lt;&gt;"",R546,""),IF(AA546&lt;&gt;"",", "&amp;AA546,""),IF(AG546&lt;&gt;"",", "&amp;AG546,""),IF(AL546&lt;&gt;"",", "&amp;AL546,""),IF(AQ546&lt;&gt;"",", "&amp;AQ546,""),IF(AV546&lt;&gt;"",", "&amp;AV546,""),"]")),""),"")</f>
        <v>}, --Turning Tide / Gezeitenwechsel   [Shipwright's Regret, Rivenspire, Rivenspire]</v>
      </c>
    </row>
    <row r="547" spans="1:59" x14ac:dyDescent="0.25">
      <c r="A547" s="76">
        <v>623</v>
      </c>
      <c r="B547" t="s">
        <v>2758</v>
      </c>
      <c r="C547" t="s">
        <v>2751</v>
      </c>
      <c r="D547" s="3">
        <f>A547</f>
        <v>623</v>
      </c>
      <c r="G547" s="8" t="s">
        <v>1477</v>
      </c>
      <c r="I547" t="s">
        <v>91</v>
      </c>
      <c r="J547" t="s">
        <v>91</v>
      </c>
      <c r="K547">
        <v>498</v>
      </c>
      <c r="L547">
        <v>498</v>
      </c>
      <c r="M547">
        <v>498</v>
      </c>
      <c r="O547" s="65" t="s">
        <v>2740</v>
      </c>
      <c r="Q547" s="3">
        <f>IF(AND(G547&lt;&gt;"LIBSETS_SETTYPE_BATTLEGROUND",G547&lt;&gt;"LIBSETS_SETTYPE_SPECIAL"), IF(R547&lt;&gt;"",VLOOKUP(R547,'ESO zone constants'!$D$3:$H$10001,5,FALSE),""),"")</f>
        <v>1302</v>
      </c>
      <c r="R547" t="str">
        <f>IF(AND(O547&lt;&gt;"",NOT(ISERROR(O547))),O547,
IF(AND(P547&lt;&gt;"",ISNUMBER(P547),P547&gt;0,NOT(ISNA(P547))),VLOOKUP(P547,'ESO zone constants'!$A$3:$D$9999,4,FALSE),
IF(AND(K547&lt;&gt;"",K547&gt;0,NOT(ISERROR(K547))),VLOOKUP(K547,'ESO dumped WayshrineInfo'!$K$3:$N$9994,4,FALSE),"")))</f>
        <v>Shipwright's Regret</v>
      </c>
      <c r="T547" s="19" t="str">
        <f>IF(AND(S547&lt;&gt;"",NOT(ISERROR(S547))),S547,IF(Q547&lt;&gt;"",IF(NOT(ISERROR(VLOOKUP(Q547,'ESO Dungeon constants'!$D$3:$H$9999,5,FALSE))),VLOOKUP(Q547,'ESO Dungeon constants'!$D$3:$I$9999,6,FALSE),VLOOKUP(Q547,'ESO zone constants'!$H$3:$K$9987,4,FALSE)),""))</f>
        <v>DLC_ASCENDING_TIDE</v>
      </c>
      <c r="U547" s="3" t="str">
        <f>IF(T547&lt;&gt;"",VLOOKUP(T547,'LibSets constants'!$B$4:$C$1003,2,FALSE),"")</f>
        <v>Ascending Tide</v>
      </c>
      <c r="V547" s="96" t="s">
        <v>3356</v>
      </c>
      <c r="Y547" s="65"/>
      <c r="Z547" s="3">
        <f>IF(AND(G547&lt;&gt;"LIBSETS_SETTYPE_BATTLEGROUND",G547&lt;&gt;"LIBSETS_SETTYPE_SPECIAL"),
IF(AND(Y547&lt;&gt;"",ISNUMBER(Y547),NOT(ISNA(Y547))),Y547,
   IF(AND(L547&lt;&gt;"",ISNUMBER(L547),L547&gt;0,NOT(ISNA(L547))),VLOOKUP(L547,'ESO dumped WayshrineInfo'!$K$3:$L$9994,2,FALSE),"")
),"")</f>
        <v>20</v>
      </c>
      <c r="AA547" t="str">
        <f>IF(AND(Z547&lt;&gt;"",ISNUMBER(Z547),NOT(ISNA(Z547))),VLOOKUP(Z547,'ESO zone constants'!$A$3:$D$9999,4,FALSE),"")</f>
        <v>Rivenspire</v>
      </c>
      <c r="AB547" s="96" t="s">
        <v>3356</v>
      </c>
      <c r="AF547" s="3">
        <f>IF(AND(G547&lt;&gt;"LIBSETS_SETTYPE_BATTLEGROUND",G547&lt;&gt;"LIBSETS_SETTYPE_SPECIAL"),
IF(AND(AE547&lt;&gt;"",ISNUMBER(AE547),NOT(ISNA(AE547))),AE547,
   IF(AND(M547&lt;&gt;"",ISNUMBER(M547),M547&gt;0,NOT(ISNA(M547))),VLOOKUP(M547,'ESO dumped WayshrineInfo'!$K$3:$L$9994,2,FALSE),"")
),"")</f>
        <v>20</v>
      </c>
      <c r="AG547" t="str">
        <f>IF(AND(AF547&lt;&gt;"",ISNUMBER(AF547),NOT(ISNA(AF547))),VLOOKUP(AF547,'ESO zone constants'!$A$3:$D$9999,4,FALSE),"")</f>
        <v>Rivenspire</v>
      </c>
      <c r="AH547" s="44"/>
      <c r="AK547" s="3" t="str">
        <f>IF(AND(G547&lt;&gt;"LIBSETS_SETTYPE_BATTLEGROUND",G547&lt;&gt;"LIBSETS_SETTYPE_SPECIAL"),IF(AL547&lt;&gt;"",VLOOKUP(AL547,'ESO zone constants'!$D$3:$H$4953,5,FALSE),""),"")</f>
        <v/>
      </c>
      <c r="AM547" s="44"/>
      <c r="AP547" s="3" t="str">
        <f>IF(AND(G547&lt;&gt;"LIBSETS_SETTYPE_BATTLEGROUND",G547&lt;&gt;"LIBSETS_SETTYPE_SPECIAL"),IF(AQ547&lt;&gt;"",VLOOKUP(AQ547,'ESO zone constants'!$D$3:$H$4953,5,FALSE),""),"")</f>
        <v/>
      </c>
      <c r="AR547" s="44"/>
      <c r="AU547" s="3" t="str">
        <f>IF(AND(G547&lt;&gt;"LIBSETS_SETTYPE_BATTLEGROUND",G547&lt;&gt;"LIBSETS_SETTYPE_SPECIAL"),IF(AV547&lt;&gt;"",VLOOKUP(AV547,'ESO zone constants'!$D$3:$H$4953,5,FALSE),""),"")</f>
        <v/>
      </c>
      <c r="AW547" s="44"/>
      <c r="AY547" s="43"/>
      <c r="AZ547" s="92"/>
      <c r="BA547" s="89"/>
      <c r="BB547" s="89"/>
      <c r="BC547" s="21" t="str">
        <f>IF(A547="???","--","")&amp;IF(F547&lt;&gt;"Not in the game (anymore)",IF(A547&lt;&gt;"",CONCATENATE("[",A547,"] = {wayshrines={")&amp;IF(K547&lt;&gt;"",CONCATENATE(K547,","),"")&amp;IF(L547&lt;&gt;"",CONCATENATE(L547,","),"")&amp;IF(M547&lt;&gt;"",CONCATENATE(M547,","),"")&amp;CONCATENATE("}")&amp;IF(VALUE(N547)&gt;0,CONCATENATE(", traitsNeeded=",N547),"")&amp;CONCATENATE(", dlcId=",IF(T547&lt;&gt;"",T547,"DLC_BASE_GAME")),""),"")</f>
        <v>[623] = {wayshrines={498,498,498,}, dlcId=DLC_ASCENDING_TIDE</v>
      </c>
      <c r="BD547" s="21" t="str">
        <f>IF(F547&lt;&gt;"Not in the game (anymore)",IF(A547&lt;&gt;"",IF(Q547&lt;&gt;"",CONCATENATE(", zoneIds={",Q547),"")&amp;IF(Z547&lt;&gt;"",CONCATENATE(",",Z547),"")&amp;IF(AF547&lt;&gt;"",CONCATENATE(",",AF547),"")&amp;IF(AK547&lt;&gt;"",CONCATENATE(",",AK547),"")&amp;IF(AP547&lt;&gt;"",CONCATENATE(",",AP547),"")&amp;IF(AU547&lt;&gt;"",CONCATENATE(",",AU547),"")&amp;IF(Q547&lt;&gt;"",CONCATENATE("}",""),"")&amp;IF(OR(I547="true",I547="false",I547&lt;&gt;""), CONCATENATE(", veteran=", I547), ""),""),"")</f>
        <v>, zoneIds={1302,20,20}, veteran=false</v>
      </c>
      <c r="BE547" s="21" t="str">
        <f>IF(A547&lt;&gt;"",IF(F547&lt;&gt;"Not in the game (anymore)",IF(A547&lt;&gt;"",", setType="&amp;G547,"")&amp;IF(J547="true",", multiTrialSet=true",""),"")
&amp; IF(AND(H547&lt;&gt;"",ISNUMBER(H547)),", undauntedChestId=" &amp; H547,""),"")</f>
        <v>, setType=LIBSETS_SETTYPE_DUNGEON</v>
      </c>
      <c r="BF547" s="21" t="str">
        <f>IF(A547&lt;&gt;"",IF(F547&lt;&gt;"Not in the game (anymore)",IF(AZ547&lt;&gt;"",", isProcSetAllowedInPvP="&amp; AZ547,"")
&amp; IF(F547&lt;&gt;"Not in the game (anymore)",
  IF(V547&lt;&gt;"",", dropMechanic={"&amp;V547&amp;IF(AB547&lt;&gt;"",","&amp;AB547,"")&amp;IF(AH547&lt;&gt;"",","&amp;AH547,"")&amp;IF(AM547&lt;&gt;"",","&amp;AM547,"")&amp;IF(AR547&lt;&gt;"",","&amp;AR547,"")&amp;IF(AW547&lt;&gt;"",","&amp;AW547,"")&amp;"}"
     &amp;IF(OR(W547&lt;&gt;"",AC547&lt;&gt;"",AI547&lt;&gt;"",AN547&lt;&gt;"",AS547&lt;&gt;"",AX547&lt;&gt;"",X547&lt;&gt;"",AD547&lt;&gt;"",AJ547&lt;&gt;"",AO547&lt;&gt;"",AT547&lt;&gt;"",AY547&lt;&gt;""),", dropMechanicDropLocationNames={"
        &amp; IF(OR(W547&lt;&gt;"",AC547&lt;&gt;"",AI547&lt;&gt;"",AN547&lt;&gt;"",AS547&lt;&gt;"",AX547&lt;&gt;""),"['en']={"&amp;IF(W547&lt;&gt;"","'"&amp;W547&amp;"',","'',")&amp;IF(AC547&lt;&gt;"","'"&amp;AC547&amp;"',","'',")&amp;IF(AI547&lt;&gt;"","'"&amp;AI547&amp;"',","'',")&amp;IF(AN547&lt;&gt;"","'"&amp;AN547&amp;"',","'',")&amp;IF(AS547&lt;&gt;"","'"&amp;AS547&amp;"',","'',")&amp;IF(AX547&lt;&gt;"","'"&amp;AX547&amp;"',","'',")&amp;"},","")
        &amp; IF(OR(X547&lt;&gt;"",AD547&lt;&gt;"",AJ547&lt;&gt;"",AO547&lt;&gt;"",AT547&lt;&gt;"",AY547&lt;&gt;""),"['de']={"&amp;IF(X547&lt;&gt;"","'"&amp;X547&amp;"',","'',")&amp;IF(AD547&lt;&gt;"","'"&amp;AD547&amp;"',","'',")&amp;IF(AJ547&lt;&gt;"","'"&amp;AJ547&amp;"',","'',")&amp;IF(AO547&lt;&gt;"","'"&amp;AO547&amp;"',","'',")&amp;IF(AT547&lt;&gt;"","'"&amp;AT547&amp;"',","'',")&amp;IF(AY547&lt;&gt;"","'"&amp;AY547&amp;"',","'',")&amp;"},","")
     &amp; "}",""),"")),""),"")</f>
        <v>, dropMechanic={LIBSETS_DROP_MECHANIC_GROUP_DUNGEON_BOSS,LIBSETS_DROP_MECHANIC_GROUP_DUNGEON_BOSS}</v>
      </c>
      <c r="BG547" s="21" t="str">
        <f>IF(A547&lt;&gt;"",IF(F547&lt;&gt;"Not in the game (anymore)",
IF(OR(BA547&lt;&gt;"",BB547&lt;&gt;""),", addTooltip={" &amp; IF(BA547&lt;&gt;"","['en']='"&amp; BA547 &amp; "',","")  &amp; IF(AND(BA547&lt;&gt;"",BA547&lt;&gt;BB547), IF(BB547&lt;&gt;"","['de']='"&amp; BB547 &amp; "',",""),"") &amp; "},","")
&amp; "},"
&amp; IF(C547&lt;&gt;"",CONCATENATE(" --",C547," / ",B547,"   [",IF(R547&lt;&gt;"",R547,""),IF(AA547&lt;&gt;"",", "&amp;AA547,""),IF(AG547&lt;&gt;"",", "&amp;AG547,""),IF(AL547&lt;&gt;"",", "&amp;AL547,""),IF(AQ547&lt;&gt;"",", "&amp;AQ547,""),IF(AV547&lt;&gt;"",", "&amp;AV547,""),"]")),""),"")</f>
        <v>}, --Storm-Cursed\’s Revenge / Rache des Sturmverfluchten   [Shipwright's Regret, Rivenspire, Rivenspire]</v>
      </c>
    </row>
    <row r="548" spans="1:59" x14ac:dyDescent="0.25">
      <c r="A548" s="76">
        <v>624</v>
      </c>
      <c r="B548" t="s">
        <v>2756</v>
      </c>
      <c r="C548" t="s">
        <v>2757</v>
      </c>
      <c r="D548" s="3">
        <f>A548</f>
        <v>624</v>
      </c>
      <c r="G548" s="8" t="s">
        <v>1477</v>
      </c>
      <c r="I548" t="s">
        <v>91</v>
      </c>
      <c r="J548" t="s">
        <v>91</v>
      </c>
      <c r="K548">
        <v>498</v>
      </c>
      <c r="L548">
        <v>498</v>
      </c>
      <c r="M548">
        <v>498</v>
      </c>
      <c r="O548" s="65" t="s">
        <v>2740</v>
      </c>
      <c r="Q548" s="3">
        <f>IF(AND(G548&lt;&gt;"LIBSETS_SETTYPE_BATTLEGROUND",G548&lt;&gt;"LIBSETS_SETTYPE_SPECIAL"), IF(R548&lt;&gt;"",VLOOKUP(R548,'ESO zone constants'!$D$3:$H$10001,5,FALSE),""),"")</f>
        <v>1302</v>
      </c>
      <c r="R548" t="str">
        <f>IF(AND(O548&lt;&gt;"",NOT(ISERROR(O548))),O548,
IF(AND(P548&lt;&gt;"",ISNUMBER(P548),P548&gt;0,NOT(ISNA(P548))),VLOOKUP(P548,'ESO zone constants'!$A$3:$D$9999,4,FALSE),
IF(AND(K548&lt;&gt;"",K548&gt;0,NOT(ISERROR(K548))),VLOOKUP(K548,'ESO dumped WayshrineInfo'!$K$3:$N$9994,4,FALSE),"")))</f>
        <v>Shipwright's Regret</v>
      </c>
      <c r="T548" s="19" t="str">
        <f>IF(AND(S548&lt;&gt;"",NOT(ISERROR(S548))),S548,IF(Q548&lt;&gt;"",IF(NOT(ISERROR(VLOOKUP(Q548,'ESO Dungeon constants'!$D$3:$H$9999,5,FALSE))),VLOOKUP(Q548,'ESO Dungeon constants'!$D$3:$I$9999,6,FALSE),VLOOKUP(Q548,'ESO zone constants'!$H$3:$K$9987,4,FALSE)),""))</f>
        <v>DLC_ASCENDING_TIDE</v>
      </c>
      <c r="U548" s="3" t="str">
        <f>IF(T548&lt;&gt;"",VLOOKUP(T548,'LibSets constants'!$B$4:$C$1003,2,FALSE),"")</f>
        <v>Ascending Tide</v>
      </c>
      <c r="V548" s="96" t="s">
        <v>3356</v>
      </c>
      <c r="Y548" s="65"/>
      <c r="Z548" s="3">
        <f>IF(AND(G548&lt;&gt;"LIBSETS_SETTYPE_BATTLEGROUND",G548&lt;&gt;"LIBSETS_SETTYPE_SPECIAL"),
IF(AND(Y548&lt;&gt;"",ISNUMBER(Y548),NOT(ISNA(Y548))),Y548,
   IF(AND(L548&lt;&gt;"",ISNUMBER(L548),L548&gt;0,NOT(ISNA(L548))),VLOOKUP(L548,'ESO dumped WayshrineInfo'!$K$3:$L$9994,2,FALSE),"")
),"")</f>
        <v>20</v>
      </c>
      <c r="AA548" t="str">
        <f>IF(AND(Z548&lt;&gt;"",ISNUMBER(Z548),NOT(ISNA(Z548))),VLOOKUP(Z548,'ESO zone constants'!$A$3:$D$9999,4,FALSE),"")</f>
        <v>Rivenspire</v>
      </c>
      <c r="AB548" s="96" t="s">
        <v>3356</v>
      </c>
      <c r="AC548" s="43"/>
      <c r="AD548" s="43"/>
      <c r="AE548" s="40"/>
      <c r="AF548" s="3">
        <f>IF(AND(G548&lt;&gt;"LIBSETS_SETTYPE_BATTLEGROUND",G548&lt;&gt;"LIBSETS_SETTYPE_SPECIAL"),
IF(AND(AE548&lt;&gt;"",ISNUMBER(AE548),NOT(ISNA(AE548))),AE548,
   IF(AND(M548&lt;&gt;"",ISNUMBER(M548),M548&gt;0,NOT(ISNA(M548))),VLOOKUP(M548,'ESO dumped WayshrineInfo'!$K$3:$L$9994,2,FALSE),"")
),"")</f>
        <v>20</v>
      </c>
      <c r="AG548" t="str">
        <f>IF(AND(AF548&lt;&gt;"",ISNUMBER(AF548),NOT(ISNA(AF548))),VLOOKUP(AF548,'ESO zone constants'!$A$3:$D$9999,4,FALSE),"")</f>
        <v>Rivenspire</v>
      </c>
      <c r="AH548" s="44"/>
      <c r="AI548" s="43"/>
      <c r="AJ548" s="43"/>
      <c r="AK548" s="3" t="str">
        <f>IF(AND(G548&lt;&gt;"LIBSETS_SETTYPE_BATTLEGROUND",G548&lt;&gt;"LIBSETS_SETTYPE_SPECIAL"),IF(AL548&lt;&gt;"",VLOOKUP(AL548,'ESO zone constants'!$D$3:$H$4953,5,FALSE),""),"")</f>
        <v/>
      </c>
      <c r="AM548" s="44"/>
      <c r="AN548" s="43"/>
      <c r="AO548" s="43"/>
      <c r="AP548" s="3" t="str">
        <f>IF(AND(G548&lt;&gt;"LIBSETS_SETTYPE_BATTLEGROUND",G548&lt;&gt;"LIBSETS_SETTYPE_SPECIAL"),IF(AQ548&lt;&gt;"",VLOOKUP(AQ548,'ESO zone constants'!$D$3:$H$4953,5,FALSE),""),"")</f>
        <v/>
      </c>
      <c r="AR548" s="44"/>
      <c r="AS548" s="43"/>
      <c r="AT548" s="43"/>
      <c r="AU548" s="3" t="str">
        <f>IF(AND(G548&lt;&gt;"LIBSETS_SETTYPE_BATTLEGROUND",G548&lt;&gt;"LIBSETS_SETTYPE_SPECIAL"),IF(AV548&lt;&gt;"",VLOOKUP(AV548,'ESO zone constants'!$D$3:$H$4953,5,FALSE),""),"")</f>
        <v/>
      </c>
      <c r="AW548" s="44"/>
      <c r="AX548" s="43"/>
      <c r="AY548" s="43"/>
      <c r="AZ548" s="92"/>
      <c r="BA548" s="89"/>
      <c r="BB548" s="89"/>
      <c r="BC548" s="21" t="str">
        <f>IF(A548="???","--","")&amp;IF(F548&lt;&gt;"Not in the game (anymore)",IF(A548&lt;&gt;"",CONCATENATE("[",A548,"] = {wayshrines={")&amp;IF(K548&lt;&gt;"",CONCATENATE(K548,","),"")&amp;IF(L548&lt;&gt;"",CONCATENATE(L548,","),"")&amp;IF(M548&lt;&gt;"",CONCATENATE(M548,","),"")&amp;CONCATENATE("}")&amp;IF(VALUE(N548)&gt;0,CONCATENATE(", traitsNeeded=",N548),"")&amp;CONCATENATE(", dlcId=",IF(T548&lt;&gt;"",T548,"DLC_BASE_GAME")),""),"")</f>
        <v>[624] = {wayshrines={498,498,498,}, dlcId=DLC_ASCENDING_TIDE</v>
      </c>
      <c r="BD548" s="21" t="str">
        <f>IF(F548&lt;&gt;"Not in the game (anymore)",IF(A548&lt;&gt;"",IF(Q548&lt;&gt;"",CONCATENATE(", zoneIds={",Q548),"")&amp;IF(Z548&lt;&gt;"",CONCATENATE(",",Z548),"")&amp;IF(AF548&lt;&gt;"",CONCATENATE(",",AF548),"")&amp;IF(AK548&lt;&gt;"",CONCATENATE(",",AK548),"")&amp;IF(AP548&lt;&gt;"",CONCATENATE(",",AP548),"")&amp;IF(AU548&lt;&gt;"",CONCATENATE(",",AU548),"")&amp;IF(Q548&lt;&gt;"",CONCATENATE("}",""),"")&amp;IF(OR(I548="true",I548="false",I548&lt;&gt;""), CONCATENATE(", veteran=", I548), ""),""),"")</f>
        <v>, zoneIds={1302,20,20}, veteran=false</v>
      </c>
      <c r="BE548" s="21" t="str">
        <f>IF(A548&lt;&gt;"",IF(F548&lt;&gt;"Not in the game (anymore)",IF(A548&lt;&gt;"",", setType="&amp;G548,"")&amp;IF(J548="true",", multiTrialSet=true",""),"")
&amp; IF(AND(H548&lt;&gt;"",ISNUMBER(H548)),", undauntedChestId=" &amp; H548,""),"")</f>
        <v>, setType=LIBSETS_SETTYPE_DUNGEON</v>
      </c>
      <c r="BF548" s="21" t="str">
        <f>IF(A548&lt;&gt;"",IF(F548&lt;&gt;"Not in the game (anymore)",IF(AZ548&lt;&gt;"",", isProcSetAllowedInPvP="&amp; AZ548,"")
&amp; IF(F548&lt;&gt;"Not in the game (anymore)",
  IF(V548&lt;&gt;"",", dropMechanic={"&amp;V548&amp;IF(AB548&lt;&gt;"",","&amp;AB548,"")&amp;IF(AH548&lt;&gt;"",","&amp;AH548,"")&amp;IF(AM548&lt;&gt;"",","&amp;AM548,"")&amp;IF(AR548&lt;&gt;"",","&amp;AR548,"")&amp;IF(AW548&lt;&gt;"",","&amp;AW548,"")&amp;"}"
     &amp;IF(OR(W548&lt;&gt;"",AC548&lt;&gt;"",AI548&lt;&gt;"",AN548&lt;&gt;"",AS548&lt;&gt;"",AX548&lt;&gt;"",X548&lt;&gt;"",AD548&lt;&gt;"",AJ548&lt;&gt;"",AO548&lt;&gt;"",AT548&lt;&gt;"",AY548&lt;&gt;""),", dropMechanicDropLocationNames={"
        &amp; IF(OR(W548&lt;&gt;"",AC548&lt;&gt;"",AI548&lt;&gt;"",AN548&lt;&gt;"",AS548&lt;&gt;"",AX548&lt;&gt;""),"['en']={"&amp;IF(W548&lt;&gt;"","'"&amp;W548&amp;"',","'',")&amp;IF(AC548&lt;&gt;"","'"&amp;AC548&amp;"',","'',")&amp;IF(AI548&lt;&gt;"","'"&amp;AI548&amp;"',","'',")&amp;IF(AN548&lt;&gt;"","'"&amp;AN548&amp;"',","'',")&amp;IF(AS548&lt;&gt;"","'"&amp;AS548&amp;"',","'',")&amp;IF(AX548&lt;&gt;"","'"&amp;AX548&amp;"',","'',")&amp;"},","")
        &amp; IF(OR(X548&lt;&gt;"",AD548&lt;&gt;"",AJ548&lt;&gt;"",AO548&lt;&gt;"",AT548&lt;&gt;"",AY548&lt;&gt;""),"['de']={"&amp;IF(X548&lt;&gt;"","'"&amp;X548&amp;"',","'',")&amp;IF(AD548&lt;&gt;"","'"&amp;AD548&amp;"',","'',")&amp;IF(AJ548&lt;&gt;"","'"&amp;AJ548&amp;"',","'',")&amp;IF(AO548&lt;&gt;"","'"&amp;AO548&amp;"',","'',")&amp;IF(AT548&lt;&gt;"","'"&amp;AT548&amp;"',","'',")&amp;IF(AY548&lt;&gt;"","'"&amp;AY548&amp;"',","'',")&amp;"},","")
     &amp; "}",""),"")),""),"")</f>
        <v>, dropMechanic={LIBSETS_DROP_MECHANIC_GROUP_DUNGEON_BOSS,LIBSETS_DROP_MECHANIC_GROUP_DUNGEON_BOSS}</v>
      </c>
      <c r="BG548" s="21" t="str">
        <f>IF(A548&lt;&gt;"",IF(F548&lt;&gt;"Not in the game (anymore)",
IF(OR(BA548&lt;&gt;"",BB548&lt;&gt;""),", addTooltip={" &amp; IF(BA548&lt;&gt;"","['en']='"&amp; BA548 &amp; "',","")  &amp; IF(AND(BA548&lt;&gt;"",BA548&lt;&gt;BB548), IF(BB548&lt;&gt;"","['de']='"&amp; BB548 &amp; "',",""),"") &amp; "},","")
&amp; "},"
&amp; IF(C548&lt;&gt;"",CONCATENATE(" --",C548," / ",B548,"   [",IF(R548&lt;&gt;"",R548,""),IF(AA548&lt;&gt;"",", "&amp;AA548,""),IF(AG548&lt;&gt;"",", "&amp;AG548,""),IF(AL548&lt;&gt;"",", "&amp;AL548,""),IF(AQ548&lt;&gt;"",", "&amp;AQ548,""),IF(AV548&lt;&gt;"",", "&amp;AV548,""),"]")),""),"")</f>
        <v>}, --Spriggan\’s Vigor / Elan des Zweiglings   [Shipwright's Regret, Rivenspire, Rivenspire]</v>
      </c>
    </row>
    <row r="549" spans="1:59" x14ac:dyDescent="0.25">
      <c r="A549" s="5">
        <v>625</v>
      </c>
      <c r="B549" t="s">
        <v>2677</v>
      </c>
      <c r="C549" t="s">
        <v>2719</v>
      </c>
      <c r="D549" s="3">
        <f>A549</f>
        <v>625</v>
      </c>
      <c r="G549" s="3" t="s">
        <v>1687</v>
      </c>
      <c r="I549" t="s">
        <v>91</v>
      </c>
      <c r="J549" t="s">
        <v>91</v>
      </c>
      <c r="K549" s="37">
        <v>130</v>
      </c>
      <c r="L549" s="37">
        <v>491</v>
      </c>
      <c r="M549" s="37">
        <v>493</v>
      </c>
      <c r="Q549" s="3">
        <f>IF(AND(G549&lt;&gt;"LIBSETS_SETTYPE_BATTLEGROUND",G549&lt;&gt;"LIBSETS_SETTYPE_SPECIAL"), IF(R549&lt;&gt;"",VLOOKUP(R549,'ESO zone constants'!$D$3:$H$10001,5,FALSE),""),"")</f>
        <v>347</v>
      </c>
      <c r="R549" t="str">
        <f>IF(AND(O549&lt;&gt;"",NOT(ISERROR(O549))),O549,
IF(AND(P549&lt;&gt;"",ISNUMBER(P549),P549&gt;0,NOT(ISNA(P549))),VLOOKUP(P549,'ESO zone constants'!$A$3:$D$9999,4,FALSE),
IF(AND(K549&lt;&gt;"",K549&gt;0,NOT(ISERROR(K549))),VLOOKUP(K549,'ESO dumped WayshrineInfo'!$K$3:$N$9994,4,FALSE),"")))</f>
        <v>Coldharbour</v>
      </c>
      <c r="S549" s="65" t="s">
        <v>2670</v>
      </c>
      <c r="T549" s="19" t="str">
        <f>IF(AND(S549&lt;&gt;"",NOT(ISERROR(S549))),S549,IF(Q549&lt;&gt;"",IF(NOT(ISERROR(VLOOKUP(Q549,'ESO Dungeon constants'!$D$3:$H$9999,5,FALSE))),VLOOKUP(Q549,'ESO Dungeon constants'!$D$3:$I$9999,6,FALSE),VLOOKUP(Q549,'ESO zone constants'!$H$3:$K$9987,4,FALSE)),""))</f>
        <v>DLC_DEADLANDS</v>
      </c>
      <c r="U549" s="3" t="str">
        <f>IF(T549&lt;&gt;"",VLOOKUP(T549,'LibSets constants'!$B$4:$C$1003,2,FALSE),"")</f>
        <v>The Deadlands</v>
      </c>
      <c r="V549" s="33" t="s">
        <v>1563</v>
      </c>
      <c r="Y549" s="65"/>
      <c r="Z549" s="3">
        <f>IF(AND(G549&lt;&gt;"LIBSETS_SETTYPE_BATTLEGROUND",G549&lt;&gt;"LIBSETS_SETTYPE_SPECIAL"),
IF(AND(Y549&lt;&gt;"",ISNUMBER(Y549),NOT(ISNA(Y549))),Y549,
   IF(AND(L549&lt;&gt;"",ISNUMBER(L549),L549&gt;0,NOT(ISNA(L549))),VLOOKUP(L549,'ESO dumped WayshrineInfo'!$K$3:$L$9994,2,FALSE),"")
),"")</f>
        <v>1286</v>
      </c>
      <c r="AA549" t="str">
        <f>IF(AND(Z549&lt;&gt;"",ISNUMBER(Z549),NOT(ISNA(Z549))),VLOOKUP(Z549,'ESO zone constants'!$A$3:$D$9999,4,FALSE),"")</f>
        <v>The Deadlands</v>
      </c>
      <c r="AB549" s="96" t="s">
        <v>3340</v>
      </c>
      <c r="AC549" s="43" t="s">
        <v>3296</v>
      </c>
      <c r="AD549" s="43" t="s">
        <v>3297</v>
      </c>
      <c r="AE549" s="43"/>
      <c r="AF549" s="3">
        <f>IF(AND(G549&lt;&gt;"LIBSETS_SETTYPE_BATTLEGROUND",G549&lt;&gt;"LIBSETS_SETTYPE_SPECIAL"),
IF(AND(AE549&lt;&gt;"",ISNUMBER(AE549),NOT(ISNA(AE549))),AE549,
   IF(AND(M549&lt;&gt;"",ISNUMBER(M549),M549&gt;0,NOT(ISNA(M549))),VLOOKUP(M549,'ESO dumped WayshrineInfo'!$K$3:$L$9994,2,FALSE),"")
),"")</f>
        <v>1283</v>
      </c>
      <c r="AG549" t="str">
        <f>IF(AND(AF549&lt;&gt;"",ISNUMBER(AF549),NOT(ISNA(AF549))),VLOOKUP(AF549,'ESO zone constants'!$A$3:$D$9999,4,FALSE),"")</f>
        <v>The Shambles</v>
      </c>
      <c r="AH549" s="44" t="s">
        <v>1561</v>
      </c>
      <c r="AI549" s="43" t="s">
        <v>3299</v>
      </c>
      <c r="AJ549" s="43" t="s">
        <v>3364</v>
      </c>
      <c r="AK549" s="3">
        <f>IF(AND(G549&lt;&gt;"LIBSETS_SETTYPE_BATTLEGROUND",G549&lt;&gt;"LIBSETS_SETTYPE_SPECIAL"),IF(AL549&lt;&gt;"",VLOOKUP(AL549,'ESO zone constants'!$D$3:$H$4953,5,FALSE),""),"")</f>
        <v>380</v>
      </c>
      <c r="AL549" t="s">
        <v>96</v>
      </c>
      <c r="AM549" s="3" t="s">
        <v>3340</v>
      </c>
      <c r="AN549" s="43" t="s">
        <v>3298</v>
      </c>
      <c r="AO549" s="43" t="s">
        <v>3275</v>
      </c>
      <c r="AP549" s="3">
        <f>IF(AND(G549&lt;&gt;"LIBSETS_SETTYPE_BATTLEGROUND",G549&lt;&gt;"LIBSETS_SETTYPE_SPECIAL"),IF(AQ549&lt;&gt;"",VLOOKUP(AQ549,'ESO zone constants'!$D$3:$H$4953,5,FALSE),""),"")</f>
        <v>935</v>
      </c>
      <c r="AQ549" t="s">
        <v>97</v>
      </c>
      <c r="AR549" s="44" t="s">
        <v>3340</v>
      </c>
      <c r="AS549" s="43" t="s">
        <v>3298</v>
      </c>
      <c r="AT549" s="43" t="s">
        <v>3275</v>
      </c>
      <c r="AU549" s="3">
        <f>IF(AND(G549&lt;&gt;"LIBSETS_SETTYPE_BATTLEGROUND",G549&lt;&gt;"LIBSETS_SETTYPE_SPECIAL"),IF(AV549&lt;&gt;"",VLOOKUP(AV549,'ESO zone constants'!$D$3:$H$4953,5,FALSE),""),"")</f>
        <v>1282</v>
      </c>
      <c r="AV549" t="s">
        <v>2692</v>
      </c>
      <c r="AW549" s="44" t="s">
        <v>3280</v>
      </c>
      <c r="AX549" s="43"/>
      <c r="AY549" s="43"/>
      <c r="AZ549" s="92"/>
      <c r="BA549" s="37" t="s">
        <v>3243</v>
      </c>
      <c r="BB549" s="37" t="s">
        <v>3243</v>
      </c>
      <c r="BC549" s="21" t="str">
        <f>IF(A549="???","--","")&amp;IF(F549&lt;&gt;"Not in the game (anymore)",IF(A549&lt;&gt;"",CONCATENATE("[",A549,"] = {wayshrines={")&amp;IF(K549&lt;&gt;"",CONCATENATE(K549,","),"")&amp;IF(L549&lt;&gt;"",CONCATENATE(L549,","),"")&amp;IF(M549&lt;&gt;"",CONCATENATE(M549,","),"")&amp;CONCATENATE("}")&amp;IF(VALUE(N549)&gt;0,CONCATENATE(", traitsNeeded=",N549),"")&amp;CONCATENATE(", dlcId=",IF(T549&lt;&gt;"",T549,"DLC_BASE_GAME")),""),"")</f>
        <v>[625] = {wayshrines={130,491,493,}, dlcId=DLC_DEADLANDS</v>
      </c>
      <c r="BD549" s="21" t="str">
        <f>IF(F549&lt;&gt;"Not in the game (anymore)",IF(A549&lt;&gt;"",IF(Q549&lt;&gt;"",CONCATENATE(", zoneIds={",Q549),"")&amp;IF(Z549&lt;&gt;"",CONCATENATE(",",Z549),"")&amp;IF(AF549&lt;&gt;"",CONCATENATE(",",AF549),"")&amp;IF(AK549&lt;&gt;"",CONCATENATE(",",AK549),"")&amp;IF(AP549&lt;&gt;"",CONCATENATE(",",AP549),"")&amp;IF(AU549&lt;&gt;"",CONCATENATE(",",AU549),"")&amp;IF(Q549&lt;&gt;"",CONCATENATE("}",""),"")&amp;IF(OR(I549="true",I549="false",I549&lt;&gt;""), CONCATENATE(", veteran=", I549), ""),""),"")</f>
        <v>, zoneIds={347,1286,1283,380,935,1282}, veteran=false</v>
      </c>
      <c r="BE549" s="21" t="str">
        <f>IF(A549&lt;&gt;"",IF(F549&lt;&gt;"Not in the game (anymore)",IF(A549&lt;&gt;"",", setType="&amp;G549,"")&amp;IF(J549="true",", multiTrialSet=true",""),"")
&amp; IF(AND(H549&lt;&gt;"",ISNUMBER(H549)),", undauntedChestId=" &amp; H549,""),"")</f>
        <v>, setType=LIBSETS_SETTYPE_MYTHIC</v>
      </c>
      <c r="BF549" s="21" t="str">
        <f>IF(A549&lt;&gt;"",IF(F549&lt;&gt;"Not in the game (anymore)",IF(AZ549&lt;&gt;"",", isProcSetAllowedInPvP="&amp; AZ549,"")
&amp; IF(F549&lt;&gt;"Not in the game (anymore)",
  IF(V549&lt;&gt;"",", dropMechanic={"&amp;V549&amp;IF(AB549&lt;&gt;"",","&amp;AB549,"")&amp;IF(AH549&lt;&gt;"",","&amp;AH549,"")&amp;IF(AM549&lt;&gt;"",","&amp;AM549,"")&amp;IF(AR549&lt;&gt;"",","&amp;AR549,"")&amp;IF(AW549&lt;&gt;"",","&amp;AW549,"")&amp;"}"
     &amp;IF(OR(W549&lt;&gt;"",AC549&lt;&gt;"",AI549&lt;&gt;"",AN549&lt;&gt;"",AS549&lt;&gt;"",AX549&lt;&gt;"",X549&lt;&gt;"",AD549&lt;&gt;"",AJ549&lt;&gt;"",AO549&lt;&gt;"",AT549&lt;&gt;"",AY549&lt;&gt;""),", dropMechanicDropLocationNames={"
        &amp; IF(OR(W549&lt;&gt;"",AC549&lt;&gt;"",AI549&lt;&gt;"",AN549&lt;&gt;"",AS549&lt;&gt;"",AX549&lt;&gt;""),"['en']={"&amp;IF(W549&lt;&gt;"","'"&amp;W549&amp;"',","'',")&amp;IF(AC549&lt;&gt;"","'"&amp;AC549&amp;"',","'',")&amp;IF(AI549&lt;&gt;"","'"&amp;AI549&amp;"',","'',")&amp;IF(AN549&lt;&gt;"","'"&amp;AN549&amp;"',","'',")&amp;IF(AS549&lt;&gt;"","'"&amp;AS549&amp;"',","'',")&amp;IF(AX549&lt;&gt;"","'"&amp;AX549&amp;"',","'',")&amp;"},","")
        &amp; IF(OR(X549&lt;&gt;"",AD549&lt;&gt;"",AJ549&lt;&gt;"",AO549&lt;&gt;"",AT549&lt;&gt;"",AY549&lt;&gt;""),"['de']={"&amp;IF(X549&lt;&gt;"","'"&amp;X549&amp;"',","'',")&amp;IF(AD549&lt;&gt;"","'"&amp;AD549&amp;"',","'',")&amp;IF(AJ549&lt;&gt;"","'"&amp;AJ549&amp;"',","'',")&amp;IF(AO549&lt;&gt;"","'"&amp;AO549&amp;"',","'',")&amp;IF(AT549&lt;&gt;"","'"&amp;AT549&amp;"',","'',")&amp;IF(AY549&lt;&gt;"","'"&amp;AY549&amp;"',","'',")&amp;"},","")
     &amp; "}",""),"")),""),"")</f>
        <v>, dropMechanic={LIBSETS_DROP_MECHANIC_OVERLAND_CHEST,LIBSETS_DROP_MECHANIC_MOB_TYPE,LIBSETS_DROP_MECHANIC_OVERLAND_WORLDBOSS,LIBSETS_DROP_MECHANIC_MOB_TYPE,LIBSETS_DROP_MECHANIC_MOB_TYPE,LIBSETS_DROP_MECHANIC_DAILY_QUEST_REWARD_COFFER}, dropMechanicDropLocationNames={['en']={'','Deadrats','Den of the Unmaker','Any mob','Any mob','',},['de']={'','Todesratten','Bau des Entschaffers','Alle Gegner','Alle Gegner','',},}</v>
      </c>
      <c r="BG549" s="21" t="str">
        <f>IF(A549&lt;&gt;"",IF(F549&lt;&gt;"Not in the game (anymore)",
IF(OR(BA549&lt;&gt;"",BB549&lt;&gt;""),", addTooltip={" &amp; IF(BA549&lt;&gt;"","['en']='"&amp; BA549 &amp; "',","")  &amp; IF(AND(BA549&lt;&gt;"",BA549&lt;&gt;BB549), IF(BB549&lt;&gt;"","['de']='"&amp; BB549 &amp; "',",""),"") &amp; "},","")
&amp; "},"
&amp; IF(C549&lt;&gt;"",CONCATENATE(" --",C549," / ",B549,"   [",IF(R549&lt;&gt;"",R549,""),IF(AA549&lt;&gt;"",", "&amp;AA549,""),IF(AG549&lt;&gt;"",", "&amp;AG549,""),IF(AL549&lt;&gt;"",", "&amp;AL549,""),IF(AQ549&lt;&gt;"",", "&amp;AQ549,""),IF(AV549&lt;&gt;"",", "&amp;AV549,""),"]")),""),"")</f>
        <v>, addTooltip={['en']='https://en.uesp.net/wiki/Online:Markyn_Ring_of_Majesty',},}, --Markyn Ring of Majesty / Markyn-Ring der Erhabenheit   [Coldharbour, The Deadlands, The Shambles, The Banished Cells I, The Banished Cells II, Fargrave]</v>
      </c>
    </row>
    <row r="550" spans="1:59" x14ac:dyDescent="0.25">
      <c r="A550" s="5">
        <v>626</v>
      </c>
      <c r="B550" t="s">
        <v>2678</v>
      </c>
      <c r="C550" t="s">
        <v>2718</v>
      </c>
      <c r="D550" s="3">
        <f>A550</f>
        <v>626</v>
      </c>
      <c r="E550" s="42"/>
      <c r="G550" s="3" t="s">
        <v>1687</v>
      </c>
      <c r="I550" t="s">
        <v>91</v>
      </c>
      <c r="J550" t="s">
        <v>91</v>
      </c>
      <c r="K550" s="37">
        <v>479</v>
      </c>
      <c r="L550" s="37">
        <v>253</v>
      </c>
      <c r="M550" s="37">
        <v>-1</v>
      </c>
      <c r="Q550" s="3">
        <f>IF(AND(G550&lt;&gt;"LIBSETS_SETTYPE_BATTLEGROUND",G550&lt;&gt;"LIBSETS_SETTYPE_SPECIAL"), IF(R550&lt;&gt;"",VLOOKUP(R550,'ESO zone constants'!$D$3:$H$10001,5,FALSE),""),"")</f>
        <v>1286</v>
      </c>
      <c r="R550" t="str">
        <f>IF(AND(O550&lt;&gt;"",NOT(ISERROR(O550))),O550,
IF(AND(P550&lt;&gt;"",ISNUMBER(P550),P550&gt;0,NOT(ISNA(P550))),VLOOKUP(P550,'ESO zone constants'!$A$3:$D$9999,4,FALSE),
IF(AND(K550&lt;&gt;"",K550&gt;0,NOT(ISERROR(K550))),VLOOKUP(K550,'ESO dumped WayshrineInfo'!$K$3:$N$9994,4,FALSE),"")))</f>
        <v>The Deadlands</v>
      </c>
      <c r="S550" s="65" t="s">
        <v>2670</v>
      </c>
      <c r="T550" s="19" t="str">
        <f>IF(AND(S550&lt;&gt;"",NOT(ISERROR(S550))),S550,IF(Q550&lt;&gt;"",IF(NOT(ISERROR(VLOOKUP(Q550,'ESO Dungeon constants'!$D$3:$H$9999,5,FALSE))),VLOOKUP(Q550,'ESO Dungeon constants'!$D$3:$I$9999,6,FALSE),VLOOKUP(Q550,'ESO zone constants'!$H$3:$K$9987,4,FALSE)),""))</f>
        <v>DLC_DEADLANDS</v>
      </c>
      <c r="U550" s="3" t="str">
        <f>IF(T550&lt;&gt;"",VLOOKUP(T550,'LibSets constants'!$B$4:$C$1003,2,FALSE),"")</f>
        <v>The Deadlands</v>
      </c>
      <c r="V550" s="33" t="s">
        <v>3280</v>
      </c>
      <c r="Y550" s="65"/>
      <c r="Z550" s="3">
        <f>IF(AND(G550&lt;&gt;"LIBSETS_SETTYPE_BATTLEGROUND",G550&lt;&gt;"LIBSETS_SETTYPE_SPECIAL"),
IF(AND(Y550&lt;&gt;"",ISNUMBER(Y550),NOT(ISNA(Y550))),Y550,
   IF(AND(L550&lt;&gt;"",ISNUMBER(L550),L550&gt;0,NOT(ISNA(L550))),VLOOKUP(L550,'ESO dumped WayshrineInfo'!$K$3:$L$9994,2,FALSE),"")
),"")</f>
        <v>823</v>
      </c>
      <c r="AA550" t="str">
        <f>IF(AND(Z550&lt;&gt;"",ISNUMBER(Z550),NOT(ISNA(Z550))),VLOOKUP(Z550,'ESO zone constants'!$A$3:$D$9999,4,FALSE),"")</f>
        <v>Gold Coast</v>
      </c>
      <c r="AB550" s="96" t="s">
        <v>1561</v>
      </c>
      <c r="AC550" s="43" t="s">
        <v>3274</v>
      </c>
      <c r="AD550" s="43" t="s">
        <v>3274</v>
      </c>
      <c r="AE550" s="40"/>
      <c r="AF550" s="3" t="str">
        <f>IF(AND(G550&lt;&gt;"LIBSETS_SETTYPE_BATTLEGROUND",G550&lt;&gt;"LIBSETS_SETTYPE_SPECIAL"),
IF(AND(AE550&lt;&gt;"",ISNUMBER(AE550),NOT(ISNA(AE550))),AE550,
   IF(AND(M550&lt;&gt;"",ISNUMBER(M550),M550&gt;0,NOT(ISNA(M550))),VLOOKUP(M550,'ESO dumped WayshrineInfo'!$K$3:$L$9994,2,FALSE),"")
),"")</f>
        <v/>
      </c>
      <c r="AG550" t="str">
        <f>IF(AND(AF550&lt;&gt;"",ISNUMBER(AF550),NOT(ISNA(AF550))),VLOOKUP(AF550,'ESO zone constants'!$A$3:$D$9999,4,FALSE),"")</f>
        <v/>
      </c>
      <c r="AH550" s="44" t="s">
        <v>1563</v>
      </c>
      <c r="AI550" s="43"/>
      <c r="AJ550" s="43"/>
      <c r="AK550" s="3">
        <f>IF(AND(G550&lt;&gt;"LIBSETS_SETTYPE_BATTLEGROUND",G550&lt;&gt;"LIBSETS_SETTYPE_SPECIAL"),IF(AL550&lt;&gt;"",VLOOKUP(AL550,'ESO zone constants'!$D$3:$H$4953,5,FALSE),""),"")</f>
        <v>1228</v>
      </c>
      <c r="AL550" t="s">
        <v>2404</v>
      </c>
      <c r="AM550" s="3" t="s">
        <v>3340</v>
      </c>
      <c r="AN550" s="43" t="s">
        <v>3298</v>
      </c>
      <c r="AO550" s="43" t="s">
        <v>3275</v>
      </c>
      <c r="AP550" s="3">
        <f>IF(AND(G550&lt;&gt;"LIBSETS_SETTYPE_BATTLEGROUND",G550&lt;&gt;"LIBSETS_SETTYPE_SPECIAL"),IF(AQ550&lt;&gt;"",VLOOKUP(AQ550,'ESO zone constants'!$D$3:$H$4953,5,FALSE),""),"")</f>
        <v>974</v>
      </c>
      <c r="AQ550" t="s">
        <v>44</v>
      </c>
      <c r="AR550" s="44" t="s">
        <v>3277</v>
      </c>
      <c r="AS550" s="43"/>
      <c r="AT550" s="43"/>
      <c r="AU550" s="3" t="str">
        <f>IF(AND(G550&lt;&gt;"LIBSETS_SETTYPE_BATTLEGROUND",G550&lt;&gt;"LIBSETS_SETTYPE_SPECIAL"),IF(AV550&lt;&gt;"",VLOOKUP(AV550,'ESO zone constants'!$D$3:$H$4953,5,FALSE),""),"")</f>
        <v/>
      </c>
      <c r="AV550" s="40"/>
      <c r="AW550" s="44"/>
      <c r="AX550" s="43"/>
      <c r="AY550" s="43"/>
      <c r="AZ550" s="92"/>
      <c r="BA550" s="37" t="s">
        <v>3237</v>
      </c>
      <c r="BB550" s="37" t="s">
        <v>3237</v>
      </c>
      <c r="BC550" s="21" t="str">
        <f>IF(A550="???","--","")&amp;IF(F550&lt;&gt;"Not in the game (anymore)",IF(A550&lt;&gt;"",CONCATENATE("[",A550,"] = {wayshrines={")&amp;IF(K550&lt;&gt;"",CONCATENATE(K550,","),"")&amp;IF(L550&lt;&gt;"",CONCATENATE(L550,","),"")&amp;IF(M550&lt;&gt;"",CONCATENATE(M550,","),"")&amp;CONCATENATE("}")&amp;IF(VALUE(N550)&gt;0,CONCATENATE(", traitsNeeded=",N550),"")&amp;CONCATENATE(", dlcId=",IF(T550&lt;&gt;"",T550,"DLC_BASE_GAME")),""),"")</f>
        <v>[626] = {wayshrines={479,253,-1,}, dlcId=DLC_DEADLANDS</v>
      </c>
      <c r="BD550" s="21" t="str">
        <f>IF(F550&lt;&gt;"Not in the game (anymore)",IF(A550&lt;&gt;"",IF(Q550&lt;&gt;"",CONCATENATE(", zoneIds={",Q550),"")&amp;IF(Z550&lt;&gt;"",CONCATENATE(",",Z550),"")&amp;IF(AF550&lt;&gt;"",CONCATENATE(",",AF550),"")&amp;IF(AK550&lt;&gt;"",CONCATENATE(",",AK550),"")&amp;IF(AP550&lt;&gt;"",CONCATENATE(",",AP550),"")&amp;IF(AU550&lt;&gt;"",CONCATENATE(",",AU550),"")&amp;IF(Q550&lt;&gt;"",CONCATENATE("}",""),"")&amp;IF(OR(I550="true",I550="false",I550&lt;&gt;""), CONCATENATE(", veteran=", I550), ""),""),"")</f>
        <v>, zoneIds={1286,823,1228,974}, veteran=false</v>
      </c>
      <c r="BE550" s="21" t="str">
        <f>IF(A550&lt;&gt;"",IF(F550&lt;&gt;"Not in the game (anymore)",IF(A550&lt;&gt;"",", setType="&amp;G550,"")&amp;IF(J550="true",", multiTrialSet=true",""),"")
&amp; IF(AND(H550&lt;&gt;"",ISNUMBER(H550)),", undauntedChestId=" &amp; H550,""),"")</f>
        <v>, setType=LIBSETS_SETTYPE_MYTHIC</v>
      </c>
      <c r="BF550" s="21" t="str">
        <f>IF(A550&lt;&gt;"",IF(F550&lt;&gt;"Not in the game (anymore)",IF(AZ550&lt;&gt;"",", isProcSetAllowedInPvP="&amp; AZ550,"")
&amp; IF(F550&lt;&gt;"Not in the game (anymore)",
  IF(V550&lt;&gt;"",", dropMechanic={"&amp;V550&amp;IF(AB550&lt;&gt;"",","&amp;AB550,"")&amp;IF(AH550&lt;&gt;"",","&amp;AH550,"")&amp;IF(AM550&lt;&gt;"",","&amp;AM550,"")&amp;IF(AR550&lt;&gt;"",","&amp;AR550,"")&amp;IF(AW550&lt;&gt;"",","&amp;AW550,"")&amp;"}"
     &amp;IF(OR(W550&lt;&gt;"",AC550&lt;&gt;"",AI550&lt;&gt;"",AN550&lt;&gt;"",AS550&lt;&gt;"",AX550&lt;&gt;"",X550&lt;&gt;"",AD550&lt;&gt;"",AJ550&lt;&gt;"",AO550&lt;&gt;"",AT550&lt;&gt;"",AY550&lt;&gt;""),", dropMechanicDropLocationNames={"
        &amp; IF(OR(W550&lt;&gt;"",AC550&lt;&gt;"",AI550&lt;&gt;"",AN550&lt;&gt;"",AS550&lt;&gt;"",AX550&lt;&gt;""),"['en']={"&amp;IF(W550&lt;&gt;"","'"&amp;W550&amp;"',","'',")&amp;IF(AC550&lt;&gt;"","'"&amp;AC550&amp;"',","'',")&amp;IF(AI550&lt;&gt;"","'"&amp;AI550&amp;"',","'',")&amp;IF(AN550&lt;&gt;"","'"&amp;AN550&amp;"',","'',")&amp;IF(AS550&lt;&gt;"","'"&amp;AS550&amp;"',","'',")&amp;IF(AX550&lt;&gt;"","'"&amp;AX550&amp;"',","'',")&amp;"},","")
        &amp; IF(OR(X550&lt;&gt;"",AD550&lt;&gt;"",AJ550&lt;&gt;"",AO550&lt;&gt;"",AT550&lt;&gt;"",AY550&lt;&gt;""),"['de']={"&amp;IF(X550&lt;&gt;"","'"&amp;X550&amp;"',","'',")&amp;IF(AD550&lt;&gt;"","'"&amp;AD550&amp;"',","'',")&amp;IF(AJ550&lt;&gt;"","'"&amp;AJ550&amp;"',","'',")&amp;IF(AO550&lt;&gt;"","'"&amp;AO550&amp;"',","'',")&amp;IF(AT550&lt;&gt;"","'"&amp;AT550&amp;"',","'',")&amp;IF(AY550&lt;&gt;"","'"&amp;AY550&amp;"',","'',")&amp;"},","")
     &amp; "}",""),"")),""),"")</f>
        <v>, dropMechanic={LIBSETS_DROP_MECHANIC_DAILY_QUEST_REWARD_COFFER,LIBSETS_DROP_MECHANIC_OVERLAND_WORLDBOSS,LIBSETS_DROP_MECHANIC_OVERLAND_CHEST,LIBSETS_DROP_MECHANIC_MOB_TYPE,LIBSETS_DROP_MECHANIC_DUNGEON_CHEST}, dropMechanicDropLocationNames={['en']={'','Limenauruus','','Any mob','','',},['de']={'','Limenauruus','','Alle Gegner','','',},}</v>
      </c>
      <c r="BG550" s="21" t="str">
        <f>IF(A550&lt;&gt;"",IF(F550&lt;&gt;"Not in the game (anymore)",
IF(OR(BA550&lt;&gt;"",BB550&lt;&gt;""),", addTooltip={" &amp; IF(BA550&lt;&gt;"","['en']='"&amp; BA550 &amp; "',","")  &amp; IF(AND(BA550&lt;&gt;"",BA550&lt;&gt;BB550), IF(BB550&lt;&gt;"","['de']='"&amp; BB550 &amp; "',",""),"") &amp; "},","")
&amp; "},"
&amp; IF(C550&lt;&gt;"",CONCATENATE(" --",C550," / ",B550,"   [",IF(R550&lt;&gt;"",R550,""),IF(AA550&lt;&gt;"",", "&amp;AA550,""),IF(AG550&lt;&gt;"",", "&amp;AG550,""),IF(AL550&lt;&gt;"",", "&amp;AL550,""),IF(AQ550&lt;&gt;"",", "&amp;AQ550,""),IF(AV550&lt;&gt;"",", "&amp;AV550,""),"]")),""),"")</f>
        <v>, addTooltip={['en']='https://en.uesp.net/wiki/Online:Belharza%27s_Band',},}, --Belharza's Band / Belharzas Band   [The Deadlands, Gold Coast, Black Drake Villa, Falkreath Hold]</v>
      </c>
    </row>
    <row r="551" spans="1:59" x14ac:dyDescent="0.25">
      <c r="A551" s="5">
        <v>627</v>
      </c>
      <c r="B551" t="s">
        <v>2724</v>
      </c>
      <c r="C551" t="s">
        <v>2720</v>
      </c>
      <c r="D551" s="3">
        <f>A551</f>
        <v>627</v>
      </c>
      <c r="G551" s="3" t="s">
        <v>1687</v>
      </c>
      <c r="I551" t="s">
        <v>91</v>
      </c>
      <c r="J551" t="s">
        <v>91</v>
      </c>
      <c r="K551">
        <v>479</v>
      </c>
      <c r="L551">
        <v>458</v>
      </c>
      <c r="M551">
        <v>75</v>
      </c>
      <c r="Q551" s="3">
        <f>IF(AND(G551&lt;&gt;"LIBSETS_SETTYPE_BATTLEGROUND",G551&lt;&gt;"LIBSETS_SETTYPE_SPECIAL"), IF(R551&lt;&gt;"",VLOOKUP(R551,'ESO zone constants'!$D$3:$H$10001,5,FALSE),""),"")</f>
        <v>1286</v>
      </c>
      <c r="R551" t="str">
        <f>IF(AND(O551&lt;&gt;"",NOT(ISERROR(O551))),O551,
IF(AND(P551&lt;&gt;"",ISNUMBER(P551),P551&gt;0,NOT(ISNA(P551))),VLOOKUP(P551,'ESO zone constants'!$A$3:$D$9999,4,FALSE),
IF(AND(K551&lt;&gt;"",K551&gt;0,NOT(ISERROR(K551))),VLOOKUP(K551,'ESO dumped WayshrineInfo'!$K$3:$N$9994,4,FALSE),"")))</f>
        <v>The Deadlands</v>
      </c>
      <c r="S551" s="65" t="s">
        <v>2670</v>
      </c>
      <c r="T551" s="19" t="str">
        <f>IF(AND(S551&lt;&gt;"",NOT(ISERROR(S551))),S551,IF(Q551&lt;&gt;"",IF(NOT(ISERROR(VLOOKUP(Q551,'ESO Dungeon constants'!$D$3:$H$9999,5,FALSE))),VLOOKUP(Q551,'ESO Dungeon constants'!$D$3:$I$9999,6,FALSE),VLOOKUP(Q551,'ESO zone constants'!$H$3:$K$9987,4,FALSE)),""))</f>
        <v>DLC_DEADLANDS</v>
      </c>
      <c r="U551" s="3" t="str">
        <f>IF(T551&lt;&gt;"",VLOOKUP(T551,'LibSets constants'!$B$4:$C$1003,2,FALSE),"")</f>
        <v>The Deadlands</v>
      </c>
      <c r="V551" s="33" t="s">
        <v>1544</v>
      </c>
      <c r="W551" s="3" t="s">
        <v>3346</v>
      </c>
      <c r="X551" s="3" t="s">
        <v>3346</v>
      </c>
      <c r="Y551" s="65"/>
      <c r="Z551" s="3">
        <f>IF(AND(G551&lt;&gt;"LIBSETS_SETTYPE_BATTLEGROUND",G551&lt;&gt;"LIBSETS_SETTYPE_SPECIAL"),
IF(AND(Y551&lt;&gt;"",ISNUMBER(Y551),NOT(ISNA(Y551))),Y551,
   IF(AND(L551&lt;&gt;"",ISNUMBER(L551),L551&gt;0,NOT(ISNA(L551))),VLOOKUP(L551,'ESO dumped WayshrineInfo'!$K$3:$L$9994,2,FALSE),"")
),"")</f>
        <v>1261</v>
      </c>
      <c r="AA551" t="str">
        <f>IF(AND(Z551&lt;&gt;"",ISNUMBER(Z551),NOT(ISNA(Z551))),VLOOKUP(Z551,'ESO zone constants'!$A$3:$D$9999,4,FALSE),"")</f>
        <v>Blackwood</v>
      </c>
      <c r="AB551" s="96" t="s">
        <v>3291</v>
      </c>
      <c r="AC551" s="43" t="s">
        <v>3300</v>
      </c>
      <c r="AD551" s="43" t="s">
        <v>3301</v>
      </c>
      <c r="AE551" s="40"/>
      <c r="AF551" s="3">
        <f>IF(AND(G551&lt;&gt;"LIBSETS_SETTYPE_BATTLEGROUND",G551&lt;&gt;"LIBSETS_SETTYPE_SPECIAL"),
IF(AND(AE551&lt;&gt;"",ISNUMBER(AE551),NOT(ISNA(AE551))),AE551,
   IF(AND(M551&lt;&gt;"",ISNUMBER(M551),M551&gt;0,NOT(ISNA(M551))),VLOOKUP(M551,'ESO dumped WayshrineInfo'!$K$3:$L$9994,2,FALSE),"")
),"")</f>
        <v>41</v>
      </c>
      <c r="AG551" t="str">
        <f>IF(AND(AF551&lt;&gt;"",ISNUMBER(AF551),NOT(ISNA(AF551))),VLOOKUP(AF551,'ESO zone constants'!$A$3:$D$9999,4,FALSE),"")</f>
        <v>Stonefalls</v>
      </c>
      <c r="AH551" s="44" t="s">
        <v>1561</v>
      </c>
      <c r="AI551" s="43" t="s">
        <v>3310</v>
      </c>
      <c r="AJ551" s="43" t="s">
        <v>3363</v>
      </c>
      <c r="AK551" s="3">
        <f>IF(AND(G551&lt;&gt;"LIBSETS_SETTYPE_BATTLEGROUND",G551&lt;&gt;"LIBSETS_SETTYPE_SPECIAL"),IF(AL551&lt;&gt;"",VLOOKUP(AL551,'ESO zone constants'!$D$3:$H$4953,5,FALSE),""),"")</f>
        <v>0</v>
      </c>
      <c r="AL551" t="s">
        <v>2239</v>
      </c>
      <c r="AM551" s="3" t="s">
        <v>3340</v>
      </c>
      <c r="AN551" s="43" t="s">
        <v>3311</v>
      </c>
      <c r="AO551" s="43" t="s">
        <v>3312</v>
      </c>
      <c r="AP551" s="3">
        <f>IF(AND(G551&lt;&gt;"LIBSETS_SETTYPE_BATTLEGROUND",G551&lt;&gt;"LIBSETS_SETTYPE_SPECIAL"),IF(AQ551&lt;&gt;"",VLOOKUP(AQ551,'ESO zone constants'!$D$3:$H$4953,5,FALSE),""),"")</f>
        <v>0</v>
      </c>
      <c r="AQ551" t="s">
        <v>2239</v>
      </c>
      <c r="AR551" s="44" t="s">
        <v>3340</v>
      </c>
      <c r="AS551" s="43" t="s">
        <v>3313</v>
      </c>
      <c r="AT551" s="43" t="s">
        <v>3313</v>
      </c>
      <c r="AU551" s="3" t="str">
        <f>IF(AND(G551&lt;&gt;"LIBSETS_SETTYPE_BATTLEGROUND",G551&lt;&gt;"LIBSETS_SETTYPE_SPECIAL"),IF(AV551&lt;&gt;"",VLOOKUP(AV551,'ESO zone constants'!$D$3:$H$4953,5,FALSE),""),"")</f>
        <v/>
      </c>
      <c r="AW551" s="44"/>
      <c r="AX551" s="43"/>
      <c r="AY551" s="43"/>
      <c r="AZ551" s="92"/>
      <c r="BA551" s="37" t="s">
        <v>3345</v>
      </c>
      <c r="BB551" s="37" t="s">
        <v>3345</v>
      </c>
      <c r="BC551" s="21" t="str">
        <f>IF(A551="???","--","")&amp;IF(F551&lt;&gt;"Not in the game (anymore)",IF(A551&lt;&gt;"",CONCATENATE("[",A551,"] = {wayshrines={")&amp;IF(K551&lt;&gt;"",CONCATENATE(K551,","),"")&amp;IF(L551&lt;&gt;"",CONCATENATE(L551,","),"")&amp;IF(M551&lt;&gt;"",CONCATENATE(M551,","),"")&amp;CONCATENATE("}")&amp;IF(VALUE(N551)&gt;0,CONCATENATE(", traitsNeeded=",N551),"")&amp;CONCATENATE(", dlcId=",IF(T551&lt;&gt;"",T551,"DLC_BASE_GAME")),""),"")</f>
        <v>[627] = {wayshrines={479,458,75,}, dlcId=DLC_DEADLANDS</v>
      </c>
      <c r="BD551" s="21" t="str">
        <f>IF(F551&lt;&gt;"Not in the game (anymore)",IF(A551&lt;&gt;"",IF(Q551&lt;&gt;"",CONCATENATE(", zoneIds={",Q551),"")&amp;IF(Z551&lt;&gt;"",CONCATENATE(",",Z551),"")&amp;IF(AF551&lt;&gt;"",CONCATENATE(",",AF551),"")&amp;IF(AK551&lt;&gt;"",CONCATENATE(",",AK551),"")&amp;IF(AP551&lt;&gt;"",CONCATENATE(",",AP551),"")&amp;IF(AU551&lt;&gt;"",CONCATENATE(",",AU551),"")&amp;IF(Q551&lt;&gt;"",CONCATENATE("}",""),"")&amp;IF(OR(I551="true",I551="false",I551&lt;&gt;""), CONCATENATE(", veteran=", I551), ""),""),"")</f>
        <v>, zoneIds={1286,1261,41,0,0}, veteran=false</v>
      </c>
      <c r="BE551" s="21" t="str">
        <f>IF(A551&lt;&gt;"",IF(F551&lt;&gt;"Not in the game (anymore)",IF(A551&lt;&gt;"",", setType="&amp;G551,"")&amp;IF(J551="true",", multiTrialSet=true",""),"")
&amp; IF(AND(H551&lt;&gt;"",ISNUMBER(H551)),", undauntedChestId=" &amp; H551,""),"")</f>
        <v>, setType=LIBSETS_SETTYPE_MYTHIC</v>
      </c>
      <c r="BF551" s="21" t="str">
        <f>IF(A551&lt;&gt;"",IF(F551&lt;&gt;"Not in the game (anymore)",IF(AZ551&lt;&gt;"",", isProcSetAllowedInPvP="&amp; AZ551,"")
&amp; IF(F551&lt;&gt;"Not in the game (anymore)",
  IF(V551&lt;&gt;"",", dropMechanic={"&amp;V551&amp;IF(AB551&lt;&gt;"",","&amp;AB551,"")&amp;IF(AH551&lt;&gt;"",","&amp;AH551,"")&amp;IF(AM551&lt;&gt;"",","&amp;AM551,"")&amp;IF(AR551&lt;&gt;"",","&amp;AR551,"")&amp;IF(AW551&lt;&gt;"",","&amp;AW551,"")&amp;"}"
     &amp;IF(OR(W551&lt;&gt;"",AC551&lt;&gt;"",AI551&lt;&gt;"",AN551&lt;&gt;"",AS551&lt;&gt;"",AX551&lt;&gt;"",X551&lt;&gt;"",AD551&lt;&gt;"",AJ551&lt;&gt;"",AO551&lt;&gt;"",AT551&lt;&gt;"",AY551&lt;&gt;""),", dropMechanicDropLocationNames={"
        &amp; IF(OR(W551&lt;&gt;"",AC551&lt;&gt;"",AI551&lt;&gt;"",AN551&lt;&gt;"",AS551&lt;&gt;"",AX551&lt;&gt;""),"['en']={"&amp;IF(W551&lt;&gt;"","'"&amp;W551&amp;"',","'',")&amp;IF(AC551&lt;&gt;"","'"&amp;AC551&amp;"',","'',")&amp;IF(AI551&lt;&gt;"","'"&amp;AI551&amp;"',","'',")&amp;IF(AN551&lt;&gt;"","'"&amp;AN551&amp;"',","'',")&amp;IF(AS551&lt;&gt;"","'"&amp;AS551&amp;"',","'',")&amp;IF(AX551&lt;&gt;"","'"&amp;AX551&amp;"',","'',")&amp;"},","")
        &amp; IF(OR(X551&lt;&gt;"",AD551&lt;&gt;"",AJ551&lt;&gt;"",AO551&lt;&gt;"",AT551&lt;&gt;"",AY551&lt;&gt;""),"['de']={"&amp;IF(X551&lt;&gt;"","'"&amp;X551&amp;"',","'',")&amp;IF(AD551&lt;&gt;"","'"&amp;AD551&amp;"',","'',")&amp;IF(AJ551&lt;&gt;"","'"&amp;AJ551&amp;"',","'',")&amp;IF(AO551&lt;&gt;"","'"&amp;AO551&amp;"',","'',")&amp;IF(AT551&lt;&gt;"","'"&amp;AT551&amp;"',","'',")&amp;IF(AY551&lt;&gt;"","'"&amp;AY551&amp;"',","'',")&amp;"},","")
     &amp; "}",""),"")),""),"")</f>
        <v>, dropMechanic={LIBSETS_DROP_MECHANIC_MONSTER_NAME,LIBSETS_DROP_MECHANIC_OVERLAND_LOOT,LIBSETS_DROP_MECHANIC_OVERLAND_WORLDBOSS,LIBSETS_DROP_MECHANIC_MOB_TYPE,LIBSETS_DROP_MECHANIC_MOB_TYPE}, dropMechanicDropLocationNames={['en']={'The Abomination Cradle','Safeboxes','Shivering Shrine','Clanfear','Dremora','',},['de']={'The Abomination Cradle','Wertkasetten','Schauderschrein','Klanban','Dremora','',},}</v>
      </c>
      <c r="BG551" s="21" t="str">
        <f>IF(A551&lt;&gt;"",IF(F551&lt;&gt;"Not in the game (anymore)",
IF(OR(BA551&lt;&gt;"",BB551&lt;&gt;""),", addTooltip={" &amp; IF(BA551&lt;&gt;"","['en']='"&amp; BA551 &amp; "',","")  &amp; IF(AND(BA551&lt;&gt;"",BA551&lt;&gt;BB551), IF(BB551&lt;&gt;"","['de']='"&amp; BB551 &amp; "',",""),"") &amp; "},","")
&amp; "},"
&amp; IF(C551&lt;&gt;"",CONCATENATE(" --",C551," / ",B551,"   [",IF(R551&lt;&gt;"",R551,""),IF(AA551&lt;&gt;"",", "&amp;AA551,""),IF(AG551&lt;&gt;"",", "&amp;AG551,""),IF(AL551&lt;&gt;"",", "&amp;AL551,""),IF(AQ551&lt;&gt;"",", "&amp;AQ551,""),IF(AV551&lt;&gt;"",", "&amp;AV551,""),"]")),""),"")</f>
        <v>, addTooltip={['en']='https://en.uesp.net/wiki/Online:Spaulder_of_Ruin',},}, --Spaulder of Ruin / Schulterbänder des Untergangs   [The Deadlands, Blackwood, Stonefalls, Tamriel Map, Tamriel Map]</v>
      </c>
    </row>
    <row r="552" spans="1:59" x14ac:dyDescent="0.25">
      <c r="A552" s="5">
        <v>629</v>
      </c>
      <c r="B552" t="s">
        <v>2752</v>
      </c>
      <c r="C552" t="s">
        <v>2734</v>
      </c>
      <c r="D552" s="3">
        <f>A552</f>
        <v>629</v>
      </c>
      <c r="G552" s="8" t="s">
        <v>1475</v>
      </c>
      <c r="I552" t="s">
        <v>91</v>
      </c>
      <c r="J552" t="s">
        <v>91</v>
      </c>
      <c r="K552">
        <v>-1</v>
      </c>
      <c r="L552">
        <v>-1</v>
      </c>
      <c r="M552">
        <v>-1</v>
      </c>
      <c r="O552" s="65" t="s">
        <v>125</v>
      </c>
      <c r="Q552" s="3">
        <f>IF(AND(G552&lt;&gt;"LIBSETS_SETTYPE_BATTLEGROUND",G552&lt;&gt;"LIBSETS_SETTYPE_SPECIAL"), IF(R552&lt;&gt;"",VLOOKUP(R552,'ESO zone constants'!$D$3:$H$10001,5,FALSE),""),"")</f>
        <v>181</v>
      </c>
      <c r="R552" t="str">
        <f>IF(AND(O552&lt;&gt;"",NOT(ISERROR(O552))),O552,
IF(AND(P552&lt;&gt;"",ISNUMBER(P552),P552&gt;0,NOT(ISNA(P552))),VLOOKUP(P552,'ESO zone constants'!$A$3:$D$9999,4,FALSE),
IF(AND(K552&lt;&gt;"",K552&gt;0,NOT(ISERROR(K552))),VLOOKUP(K552,'ESO dumped WayshrineInfo'!$K$3:$N$9994,4,FALSE),"")))</f>
        <v>Cyrodiil</v>
      </c>
      <c r="S552" s="65" t="s">
        <v>2726</v>
      </c>
      <c r="T552" s="19" t="str">
        <f>IF(AND(S552&lt;&gt;"",NOT(ISERROR(S552))),S552,IF(Q552&lt;&gt;"",IF(NOT(ISERROR(VLOOKUP(Q552,'ESO Dungeon constants'!$D$3:$H$9999,5,FALSE))),VLOOKUP(Q552,'ESO Dungeon constants'!$D$3:$I$9999,6,FALSE),VLOOKUP(Q552,'ESO zone constants'!$H$3:$K$9987,4,FALSE)),""))</f>
        <v>DLC_ASCENDING_TIDE</v>
      </c>
      <c r="U552" s="3" t="str">
        <f>IF(T552&lt;&gt;"",VLOOKUP(T552,'LibSets constants'!$B$4:$C$1003,2,FALSE),"")</f>
        <v>Ascending Tide</v>
      </c>
      <c r="V552" s="33" t="s">
        <v>1541</v>
      </c>
      <c r="Y552" s="65"/>
      <c r="Z552" s="3" t="str">
        <f>IF(AND(G552&lt;&gt;"LIBSETS_SETTYPE_BATTLEGROUND",G552&lt;&gt;"LIBSETS_SETTYPE_SPECIAL"),
IF(AND(Y552&lt;&gt;"",ISNUMBER(Y552),NOT(ISNA(Y552))),Y552,
   IF(AND(L552&lt;&gt;"",ISNUMBER(L552),L552&gt;0,NOT(ISNA(L552))),VLOOKUP(L552,'ESO dumped WayshrineInfo'!$K$3:$L$9994,2,FALSE),"")
),"")</f>
        <v/>
      </c>
      <c r="AA552" t="str">
        <f>IF(AND(Z552&lt;&gt;"",ISNUMBER(Z552),NOT(ISNA(Z552))),VLOOKUP(Z552,'ESO zone constants'!$A$3:$D$9999,4,FALSE),"")</f>
        <v/>
      </c>
      <c r="AB552" s="96"/>
      <c r="AC552" s="43" t="str">
        <f>IF(AB552&lt;&gt;"",IF(AB552&lt;&gt;"LIBSETS_DROP_MECHANIC_MONSTER_NAME",VLOOKUP(AB552,'LibSets constants'!$I$4:$L$1003,3,FALSE),""),"")</f>
        <v/>
      </c>
      <c r="AD552" s="43" t="str">
        <f>IF(AB552&lt;&gt;"",IF(AB552&lt;&gt;"LIBSETS_DROP_MECHANIC_MONSTER_NAME",VLOOKUP(AB552,'LibSets constants'!$I$4:$L$1003,4,FALSE),""),"")</f>
        <v/>
      </c>
      <c r="AE552" s="40"/>
      <c r="AF552" s="3" t="str">
        <f>IF(AND(G552&lt;&gt;"LIBSETS_SETTYPE_BATTLEGROUND",G552&lt;&gt;"LIBSETS_SETTYPE_SPECIAL"),
IF(AND(AE552&lt;&gt;"",ISNUMBER(AE552),NOT(ISNA(AE552))),AE552,
   IF(AND(M552&lt;&gt;"",ISNUMBER(M552),M552&gt;0,NOT(ISNA(M552))),VLOOKUP(M552,'ESO dumped WayshrineInfo'!$K$3:$L$9994,2,FALSE),"")
),"")</f>
        <v/>
      </c>
      <c r="AG552" t="str">
        <f>IF(AND(AF552&lt;&gt;"",ISNUMBER(AF552),NOT(ISNA(AF552))),VLOOKUP(AF552,'ESO zone constants'!$A$3:$D$9999,4,FALSE),"")</f>
        <v/>
      </c>
      <c r="AH552" s="44"/>
      <c r="AI552" s="43"/>
      <c r="AJ552" s="43"/>
      <c r="AK552" s="3" t="str">
        <f>IF(AND(G552&lt;&gt;"LIBSETS_SETTYPE_BATTLEGROUND",G552&lt;&gt;"LIBSETS_SETTYPE_SPECIAL"),IF(AL552&lt;&gt;"",VLOOKUP(AL552,'ESO zone constants'!$D$3:$H$4953,5,FALSE),""),"")</f>
        <v/>
      </c>
      <c r="AM552" s="44"/>
      <c r="AN552" s="43"/>
      <c r="AO552" s="43"/>
      <c r="AP552" s="3" t="str">
        <f>IF(AND(G552&lt;&gt;"LIBSETS_SETTYPE_BATTLEGROUND",G552&lt;&gt;"LIBSETS_SETTYPE_SPECIAL"),IF(AQ552&lt;&gt;"",VLOOKUP(AQ552,'ESO zone constants'!$D$3:$H$4953,5,FALSE),""),"")</f>
        <v/>
      </c>
      <c r="AR552" s="44"/>
      <c r="AS552" s="43"/>
      <c r="AT552" s="43"/>
      <c r="AU552" s="3" t="str">
        <f>IF(AND(G552&lt;&gt;"LIBSETS_SETTYPE_BATTLEGROUND",G552&lt;&gt;"LIBSETS_SETTYPE_SPECIAL"),IF(AV552&lt;&gt;"",VLOOKUP(AV552,'ESO zone constants'!$D$3:$H$4953,5,FALSE),""),"")</f>
        <v/>
      </c>
      <c r="AW552" s="44"/>
      <c r="AX552" s="43"/>
      <c r="AY552" s="43"/>
      <c r="AZ552" s="83" t="s">
        <v>2667</v>
      </c>
      <c r="BA552" s="83"/>
      <c r="BB552" s="83"/>
      <c r="BC552" s="21" t="str">
        <f>IF(A552="???","--","")&amp;IF(F552&lt;&gt;"Not in the game (anymore)",IF(A552&lt;&gt;"",CONCATENATE("[",A552,"] = {wayshrines={")&amp;IF(K552&lt;&gt;"",CONCATENATE(K552,","),"")&amp;IF(L552&lt;&gt;"",CONCATENATE(L552,","),"")&amp;IF(M552&lt;&gt;"",CONCATENATE(M552,","),"")&amp;CONCATENATE("}")&amp;IF(VALUE(N552)&gt;0,CONCATENATE(", traitsNeeded=",N552),"")&amp;CONCATENATE(", dlcId=",IF(T552&lt;&gt;"",T552,"DLC_BASE_GAME")),""),"")</f>
        <v>[629] = {wayshrines={-1,-1,-1,}, dlcId=DLC_ASCENDING_TIDE</v>
      </c>
      <c r="BD552" s="21" t="str">
        <f>IF(F552&lt;&gt;"Not in the game (anymore)",IF(A552&lt;&gt;"",IF(Q552&lt;&gt;"",CONCATENATE(", zoneIds={",Q552),"")&amp;IF(Z552&lt;&gt;"",CONCATENATE(",",Z552),"")&amp;IF(AF552&lt;&gt;"",CONCATENATE(",",AF552),"")&amp;IF(AK552&lt;&gt;"",CONCATENATE(",",AK552),"")&amp;IF(AP552&lt;&gt;"",CONCATENATE(",",AP552),"")&amp;IF(AU552&lt;&gt;"",CONCATENATE(",",AU552),"")&amp;IF(Q552&lt;&gt;"",CONCATENATE("}",""),"")&amp;IF(OR(I552="true",I552="false",I552&lt;&gt;""), CONCATENATE(", veteran=", I552), ""),""),"")</f>
        <v>, zoneIds={181}, veteran=false</v>
      </c>
      <c r="BE552" s="21" t="str">
        <f>IF(A552&lt;&gt;"",IF(F552&lt;&gt;"Not in the game (anymore)",IF(A552&lt;&gt;"",", setType="&amp;G552,"")&amp;IF(J552="true",", multiTrialSet=true",""),"")
&amp; IF(AND(H552&lt;&gt;"",ISNUMBER(H552)),", undauntedChestId=" &amp; H552,""),"")</f>
        <v>, setType=LIBSETS_SETTYPE_CYRODIIL</v>
      </c>
      <c r="BF552" s="21" t="str">
        <f>IF(A552&lt;&gt;"",IF(F552&lt;&gt;"Not in the game (anymore)",IF(AZ552&lt;&gt;"",", isProcSetAllowedInPvP="&amp; AZ552,"")
&amp; IF(F552&lt;&gt;"Not in the game (anymore)",
  IF(V552&lt;&gt;"",", dropMechanic={"&amp;V552&amp;IF(AB552&lt;&gt;"",","&amp;AB552,"")&amp;IF(AH552&lt;&gt;"",","&amp;AH552,"")&amp;IF(AM552&lt;&gt;"",","&amp;AM552,"")&amp;IF(AR552&lt;&gt;"",","&amp;AR552,"")&amp;IF(AW552&lt;&gt;"",","&amp;AW552,"")&amp;"}"
     &amp;IF(OR(W552&lt;&gt;"",AC552&lt;&gt;"",AI552&lt;&gt;"",AN552&lt;&gt;"",AS552&lt;&gt;"",AX552&lt;&gt;"",X552&lt;&gt;"",AD552&lt;&gt;"",AJ552&lt;&gt;"",AO552&lt;&gt;"",AT552&lt;&gt;"",AY552&lt;&gt;""),", dropMechanicDropLocationNames={"
        &amp; IF(OR(W552&lt;&gt;"",AC552&lt;&gt;"",AI552&lt;&gt;"",AN552&lt;&gt;"",AS552&lt;&gt;"",AX552&lt;&gt;""),"['en']={"&amp;IF(W552&lt;&gt;"","'"&amp;W552&amp;"',","'',")&amp;IF(AC552&lt;&gt;"","'"&amp;AC552&amp;"',","'',")&amp;IF(AI552&lt;&gt;"","'"&amp;AI552&amp;"',","'',")&amp;IF(AN552&lt;&gt;"","'"&amp;AN552&amp;"',","'',")&amp;IF(AS552&lt;&gt;"","'"&amp;AS552&amp;"',","'',")&amp;IF(AX552&lt;&gt;"","'"&amp;AX552&amp;"',","'',")&amp;"},","")
        &amp; IF(OR(X552&lt;&gt;"",AD552&lt;&gt;"",AJ552&lt;&gt;"",AO552&lt;&gt;"",AT552&lt;&gt;"",AY552&lt;&gt;""),"['de']={"&amp;IF(X552&lt;&gt;"","'"&amp;X552&amp;"',","'',")&amp;IF(AD552&lt;&gt;"","'"&amp;AD552&amp;"',","'',")&amp;IF(AJ552&lt;&gt;"","'"&amp;AJ552&amp;"',","'',")&amp;IF(AO552&lt;&gt;"","'"&amp;AO552&amp;"',","'',")&amp;IF(AT552&lt;&gt;"","'"&amp;AT552&amp;"',","'',")&amp;IF(AY552&lt;&gt;"","'"&amp;AY552&amp;"',","'',")&amp;"},","")
     &amp; "}",""),"")),""),"")</f>
        <v>, dropMechanic={LIBSETS_DROP_MECHANIC_MAIL_PVP_REWARDS_FOR_THE_WORTHY}</v>
      </c>
      <c r="BG552" s="21" t="str">
        <f>IF(A552&lt;&gt;"",IF(F552&lt;&gt;"Not in the game (anymore)",
IF(OR(BA552&lt;&gt;"",BB552&lt;&gt;""),", addTooltip={" &amp; IF(BA552&lt;&gt;"","['en']='"&amp; BA552 &amp; "',","")  &amp; IF(AND(BA552&lt;&gt;"",BA552&lt;&gt;BB552), IF(BB552&lt;&gt;"","['de']='"&amp; BB552 &amp; "',",""),"") &amp; "},","")
&amp; "},"
&amp; IF(C552&lt;&gt;"",CONCATENATE(" --",C552," / ",B552,"   [",IF(R552&lt;&gt;"",R552,""),IF(AA552&lt;&gt;"",", "&amp;AA552,""),IF(AG552&lt;&gt;"",", "&amp;AG552,""),IF(AL552&lt;&gt;"",", "&amp;AL552,""),IF(AQ552&lt;&gt;"",", "&amp;AQ552,""),IF(AV552&lt;&gt;"",", "&amp;AV552,""),"]")),""),"")</f>
        <v>}, --Rallying Cry / Schlachtruf   [Cyrodiil]</v>
      </c>
    </row>
    <row r="553" spans="1:59" x14ac:dyDescent="0.25">
      <c r="A553" s="5">
        <v>630</v>
      </c>
      <c r="B553" t="s">
        <v>2753</v>
      </c>
      <c r="C553" t="s">
        <v>2735</v>
      </c>
      <c r="D553" s="3">
        <f>A553</f>
        <v>630</v>
      </c>
      <c r="G553" s="8" t="s">
        <v>1475</v>
      </c>
      <c r="I553" t="s">
        <v>91</v>
      </c>
      <c r="J553" t="s">
        <v>91</v>
      </c>
      <c r="K553">
        <v>-1</v>
      </c>
      <c r="L553">
        <v>-1</v>
      </c>
      <c r="M553">
        <v>-1</v>
      </c>
      <c r="O553" s="65" t="s">
        <v>125</v>
      </c>
      <c r="Q553" s="3">
        <f>IF(AND(G553&lt;&gt;"LIBSETS_SETTYPE_BATTLEGROUND",G553&lt;&gt;"LIBSETS_SETTYPE_SPECIAL"), IF(R553&lt;&gt;"",VLOOKUP(R553,'ESO zone constants'!$D$3:$H$10001,5,FALSE),""),"")</f>
        <v>181</v>
      </c>
      <c r="R553" t="str">
        <f>IF(AND(O553&lt;&gt;"",NOT(ISERROR(O553))),O553,
IF(AND(P553&lt;&gt;"",ISNUMBER(P553),P553&gt;0,NOT(ISNA(P553))),VLOOKUP(P553,'ESO zone constants'!$A$3:$D$9999,4,FALSE),
IF(AND(K553&lt;&gt;"",K553&gt;0,NOT(ISERROR(K553))),VLOOKUP(K553,'ESO dumped WayshrineInfo'!$K$3:$N$9994,4,FALSE),"")))</f>
        <v>Cyrodiil</v>
      </c>
      <c r="S553" s="65" t="s">
        <v>2726</v>
      </c>
      <c r="T553" s="19" t="str">
        <f>IF(AND(S553&lt;&gt;"",NOT(ISERROR(S553))),S553,IF(Q553&lt;&gt;"",IF(NOT(ISERROR(VLOOKUP(Q553,'ESO Dungeon constants'!$D$3:$H$9999,5,FALSE))),VLOOKUP(Q553,'ESO Dungeon constants'!$D$3:$I$9999,6,FALSE),VLOOKUP(Q553,'ESO zone constants'!$H$3:$K$9987,4,FALSE)),""))</f>
        <v>DLC_ASCENDING_TIDE</v>
      </c>
      <c r="U553" s="3" t="str">
        <f>IF(T553&lt;&gt;"",VLOOKUP(T553,'LibSets constants'!$B$4:$C$1003,2,FALSE),"")</f>
        <v>Ascending Tide</v>
      </c>
      <c r="V553" s="33" t="s">
        <v>1541</v>
      </c>
      <c r="Y553" s="65"/>
      <c r="Z553" s="3" t="str">
        <f>IF(AND(G553&lt;&gt;"LIBSETS_SETTYPE_BATTLEGROUND",G553&lt;&gt;"LIBSETS_SETTYPE_SPECIAL"),
IF(AND(Y553&lt;&gt;"",ISNUMBER(Y553),NOT(ISNA(Y553))),Y553,
   IF(AND(L553&lt;&gt;"",ISNUMBER(L553),L553&gt;0,NOT(ISNA(L553))),VLOOKUP(L553,'ESO dumped WayshrineInfo'!$K$3:$L$9994,2,FALSE),"")
),"")</f>
        <v/>
      </c>
      <c r="AA553" t="str">
        <f>IF(AND(Z553&lt;&gt;"",ISNUMBER(Z553),NOT(ISNA(Z553))),VLOOKUP(Z553,'ESO zone constants'!$A$3:$D$9999,4,FALSE),"")</f>
        <v/>
      </c>
      <c r="AB553" s="96"/>
      <c r="AC553" s="43" t="str">
        <f>IF(AB553&lt;&gt;"",IF(AB553&lt;&gt;"LIBSETS_DROP_MECHANIC_MONSTER_NAME",VLOOKUP(AB553,'LibSets constants'!$I$4:$L$1003,3,FALSE),""),"")</f>
        <v/>
      </c>
      <c r="AD553" s="43" t="str">
        <f>IF(AB553&lt;&gt;"",IF(AB553&lt;&gt;"LIBSETS_DROP_MECHANIC_MONSTER_NAME",VLOOKUP(AB553,'LibSets constants'!$I$4:$L$1003,4,FALSE),""),"")</f>
        <v/>
      </c>
      <c r="AE553" s="40"/>
      <c r="AF553" s="3" t="str">
        <f>IF(AND(G553&lt;&gt;"LIBSETS_SETTYPE_BATTLEGROUND",G553&lt;&gt;"LIBSETS_SETTYPE_SPECIAL"),
IF(AND(AE553&lt;&gt;"",ISNUMBER(AE553),NOT(ISNA(AE553))),AE553,
   IF(AND(M553&lt;&gt;"",ISNUMBER(M553),M553&gt;0,NOT(ISNA(M553))),VLOOKUP(M553,'ESO dumped WayshrineInfo'!$K$3:$L$9994,2,FALSE),"")
),"")</f>
        <v/>
      </c>
      <c r="AG553" t="str">
        <f>IF(AND(AF553&lt;&gt;"",ISNUMBER(AF553),NOT(ISNA(AF553))),VLOOKUP(AF553,'ESO zone constants'!$A$3:$D$9999,4,FALSE),"")</f>
        <v/>
      </c>
      <c r="AH553" s="44"/>
      <c r="AK553" s="3" t="str">
        <f>IF(AND(G553&lt;&gt;"LIBSETS_SETTYPE_BATTLEGROUND",G553&lt;&gt;"LIBSETS_SETTYPE_SPECIAL"),IF(AL553&lt;&gt;"",VLOOKUP(AL553,'ESO zone constants'!$D$3:$H$4953,5,FALSE),""),"")</f>
        <v/>
      </c>
      <c r="AM553" s="44"/>
      <c r="AP553" s="3" t="str">
        <f>IF(AND(G553&lt;&gt;"LIBSETS_SETTYPE_BATTLEGROUND",G553&lt;&gt;"LIBSETS_SETTYPE_SPECIAL"),IF(AQ553&lt;&gt;"",VLOOKUP(AQ553,'ESO zone constants'!$D$3:$H$4953,5,FALSE),""),"")</f>
        <v/>
      </c>
      <c r="AR553" s="44"/>
      <c r="AU553" s="3" t="str">
        <f>IF(AND(G553&lt;&gt;"LIBSETS_SETTYPE_BATTLEGROUND",G553&lt;&gt;"LIBSETS_SETTYPE_SPECIAL"),IF(AV553&lt;&gt;"",VLOOKUP(AV553,'ESO zone constants'!$D$3:$H$4953,5,FALSE),""),"")</f>
        <v/>
      </c>
      <c r="AW553" s="44"/>
      <c r="AZ553" s="83" t="s">
        <v>2667</v>
      </c>
      <c r="BA553" s="83"/>
      <c r="BB553" s="83"/>
      <c r="BC553" s="21" t="str">
        <f>IF(A553="???","--","")&amp;IF(F553&lt;&gt;"Not in the game (anymore)",IF(A553&lt;&gt;"",CONCATENATE("[",A553,"] = {wayshrines={")&amp;IF(K553&lt;&gt;"",CONCATENATE(K553,","),"")&amp;IF(L553&lt;&gt;"",CONCATENATE(L553,","),"")&amp;IF(M553&lt;&gt;"",CONCATENATE(M553,","),"")&amp;CONCATENATE("}")&amp;IF(VALUE(N553)&gt;0,CONCATENATE(", traitsNeeded=",N553),"")&amp;CONCATENATE(", dlcId=",IF(T553&lt;&gt;"",T553,"DLC_BASE_GAME")),""),"")</f>
        <v>[630] = {wayshrines={-1,-1,-1,}, dlcId=DLC_ASCENDING_TIDE</v>
      </c>
      <c r="BD553" s="21" t="str">
        <f>IF(F553&lt;&gt;"Not in the game (anymore)",IF(A553&lt;&gt;"",IF(Q553&lt;&gt;"",CONCATENATE(", zoneIds={",Q553),"")&amp;IF(Z553&lt;&gt;"",CONCATENATE(",",Z553),"")&amp;IF(AF553&lt;&gt;"",CONCATENATE(",",AF553),"")&amp;IF(AK553&lt;&gt;"",CONCATENATE(",",AK553),"")&amp;IF(AP553&lt;&gt;"",CONCATENATE(",",AP553),"")&amp;IF(AU553&lt;&gt;"",CONCATENATE(",",AU553),"")&amp;IF(Q553&lt;&gt;"",CONCATENATE("}",""),"")&amp;IF(OR(I553="true",I553="false",I553&lt;&gt;""), CONCATENATE(", veteran=", I553), ""),""),"")</f>
        <v>, zoneIds={181}, veteran=false</v>
      </c>
      <c r="BE553" s="21" t="str">
        <f>IF(A553&lt;&gt;"",IF(F553&lt;&gt;"Not in the game (anymore)",IF(A553&lt;&gt;"",", setType="&amp;G553,"")&amp;IF(J553="true",", multiTrialSet=true",""),"")
&amp; IF(AND(H553&lt;&gt;"",ISNUMBER(H553)),", undauntedChestId=" &amp; H553,""),"")</f>
        <v>, setType=LIBSETS_SETTYPE_CYRODIIL</v>
      </c>
      <c r="BF553" s="21" t="str">
        <f>IF(A553&lt;&gt;"",IF(F553&lt;&gt;"Not in the game (anymore)",IF(AZ553&lt;&gt;"",", isProcSetAllowedInPvP="&amp; AZ553,"")
&amp; IF(F553&lt;&gt;"Not in the game (anymore)",
  IF(V553&lt;&gt;"",", dropMechanic={"&amp;V553&amp;IF(AB553&lt;&gt;"",","&amp;AB553,"")&amp;IF(AH553&lt;&gt;"",","&amp;AH553,"")&amp;IF(AM553&lt;&gt;"",","&amp;AM553,"")&amp;IF(AR553&lt;&gt;"",","&amp;AR553,"")&amp;IF(AW553&lt;&gt;"",","&amp;AW553,"")&amp;"}"
     &amp;IF(OR(W553&lt;&gt;"",AC553&lt;&gt;"",AI553&lt;&gt;"",AN553&lt;&gt;"",AS553&lt;&gt;"",AX553&lt;&gt;"",X553&lt;&gt;"",AD553&lt;&gt;"",AJ553&lt;&gt;"",AO553&lt;&gt;"",AT553&lt;&gt;"",AY553&lt;&gt;""),", dropMechanicDropLocationNames={"
        &amp; IF(OR(W553&lt;&gt;"",AC553&lt;&gt;"",AI553&lt;&gt;"",AN553&lt;&gt;"",AS553&lt;&gt;"",AX553&lt;&gt;""),"['en']={"&amp;IF(W553&lt;&gt;"","'"&amp;W553&amp;"',","'',")&amp;IF(AC553&lt;&gt;"","'"&amp;AC553&amp;"',","'',")&amp;IF(AI553&lt;&gt;"","'"&amp;AI553&amp;"',","'',")&amp;IF(AN553&lt;&gt;"","'"&amp;AN553&amp;"',","'',")&amp;IF(AS553&lt;&gt;"","'"&amp;AS553&amp;"',","'',")&amp;IF(AX553&lt;&gt;"","'"&amp;AX553&amp;"',","'',")&amp;"},","")
        &amp; IF(OR(X553&lt;&gt;"",AD553&lt;&gt;"",AJ553&lt;&gt;"",AO553&lt;&gt;"",AT553&lt;&gt;"",AY553&lt;&gt;""),"['de']={"&amp;IF(X553&lt;&gt;"","'"&amp;X553&amp;"',","'',")&amp;IF(AD553&lt;&gt;"","'"&amp;AD553&amp;"',","'',")&amp;IF(AJ553&lt;&gt;"","'"&amp;AJ553&amp;"',","'',")&amp;IF(AO553&lt;&gt;"","'"&amp;AO553&amp;"',","'',")&amp;IF(AT553&lt;&gt;"","'"&amp;AT553&amp;"',","'',")&amp;IF(AY553&lt;&gt;"","'"&amp;AY553&amp;"',","'',")&amp;"},","")
     &amp; "}",""),"")),""),"")</f>
        <v>, dropMechanic={LIBSETS_DROP_MECHANIC_MAIL_PVP_REWARDS_FOR_THE_WORTHY}</v>
      </c>
      <c r="BG553" s="21" t="str">
        <f>IF(A553&lt;&gt;"",IF(F553&lt;&gt;"Not in the game (anymore)",
IF(OR(BA553&lt;&gt;"",BB553&lt;&gt;""),", addTooltip={" &amp; IF(BA553&lt;&gt;"","['en']='"&amp; BA553 &amp; "',","")  &amp; IF(AND(BA553&lt;&gt;"",BA553&lt;&gt;BB553), IF(BB553&lt;&gt;"","['de']='"&amp; BB553 &amp; "',",""),"") &amp; "},","")
&amp; "},"
&amp; IF(C553&lt;&gt;"",CONCATENATE(" --",C553," / ",B553,"   [",IF(R553&lt;&gt;"",R553,""),IF(AA553&lt;&gt;"",", "&amp;AA553,""),IF(AG553&lt;&gt;"",", "&amp;AG553,""),IF(AL553&lt;&gt;"",", "&amp;AL553,""),IF(AQ553&lt;&gt;"",", "&amp;AQ553,""),IF(AV553&lt;&gt;"",", "&amp;AV553,""),"]")),""),"")</f>
        <v>}, --Hew and Sunder  / Kappspalter   [Cyrodiil]</v>
      </c>
    </row>
    <row r="554" spans="1:59" x14ac:dyDescent="0.25">
      <c r="A554" s="5">
        <v>631</v>
      </c>
      <c r="B554" t="s">
        <v>2754</v>
      </c>
      <c r="C554" t="s">
        <v>2736</v>
      </c>
      <c r="D554" s="3">
        <f>A554</f>
        <v>631</v>
      </c>
      <c r="G554" s="8" t="s">
        <v>1475</v>
      </c>
      <c r="I554" t="s">
        <v>91</v>
      </c>
      <c r="J554" t="s">
        <v>91</v>
      </c>
      <c r="K554">
        <v>-1</v>
      </c>
      <c r="L554">
        <v>-1</v>
      </c>
      <c r="M554">
        <v>-1</v>
      </c>
      <c r="O554" s="65" t="s">
        <v>125</v>
      </c>
      <c r="Q554" s="3">
        <f>IF(AND(G554&lt;&gt;"LIBSETS_SETTYPE_BATTLEGROUND",G554&lt;&gt;"LIBSETS_SETTYPE_SPECIAL"), IF(R554&lt;&gt;"",VLOOKUP(R554,'ESO zone constants'!$D$3:$H$10001,5,FALSE),""),"")</f>
        <v>181</v>
      </c>
      <c r="R554" t="str">
        <f>IF(AND(O554&lt;&gt;"",NOT(ISERROR(O554))),O554,
IF(AND(P554&lt;&gt;"",ISNUMBER(P554),P554&gt;0,NOT(ISNA(P554))),VLOOKUP(P554,'ESO zone constants'!$A$3:$D$9999,4,FALSE),
IF(AND(K554&lt;&gt;"",K554&gt;0,NOT(ISERROR(K554))),VLOOKUP(K554,'ESO dumped WayshrineInfo'!$K$3:$N$9994,4,FALSE),"")))</f>
        <v>Cyrodiil</v>
      </c>
      <c r="S554" s="65" t="s">
        <v>2726</v>
      </c>
      <c r="T554" s="19" t="str">
        <f>IF(AND(S554&lt;&gt;"",NOT(ISERROR(S554))),S554,IF(Q554&lt;&gt;"",IF(NOT(ISERROR(VLOOKUP(Q554,'ESO Dungeon constants'!$D$3:$H$9999,5,FALSE))),VLOOKUP(Q554,'ESO Dungeon constants'!$D$3:$I$9999,6,FALSE),VLOOKUP(Q554,'ESO zone constants'!$H$3:$K$9987,4,FALSE)),""))</f>
        <v>DLC_ASCENDING_TIDE</v>
      </c>
      <c r="U554" s="3" t="str">
        <f>IF(T554&lt;&gt;"",VLOOKUP(T554,'LibSets constants'!$B$4:$C$1003,2,FALSE),"")</f>
        <v>Ascending Tide</v>
      </c>
      <c r="V554" s="33" t="s">
        <v>1541</v>
      </c>
      <c r="Y554" s="65"/>
      <c r="Z554" s="3" t="str">
        <f>IF(AND(G554&lt;&gt;"LIBSETS_SETTYPE_BATTLEGROUND",G554&lt;&gt;"LIBSETS_SETTYPE_SPECIAL"),
IF(AND(Y554&lt;&gt;"",ISNUMBER(Y554),NOT(ISNA(Y554))),Y554,
   IF(AND(L554&lt;&gt;"",ISNUMBER(L554),L554&gt;0,NOT(ISNA(L554))),VLOOKUP(L554,'ESO dumped WayshrineInfo'!$K$3:$L$9994,2,FALSE),"")
),"")</f>
        <v/>
      </c>
      <c r="AA554" t="str">
        <f>IF(AND(Z554&lt;&gt;"",ISNUMBER(Z554),NOT(ISNA(Z554))),VLOOKUP(Z554,'ESO zone constants'!$A$3:$D$9999,4,FALSE),"")</f>
        <v/>
      </c>
      <c r="AB554" s="96"/>
      <c r="AC554" s="43" t="str">
        <f>IF(AB554&lt;&gt;"",IF(AB554&lt;&gt;"LIBSETS_DROP_MECHANIC_MONSTER_NAME",VLOOKUP(AB554,'LibSets constants'!$I$4:$L$1003,3,FALSE),""),"")</f>
        <v/>
      </c>
      <c r="AD554" s="43" t="str">
        <f>IF(AB554&lt;&gt;"",IF(AB554&lt;&gt;"LIBSETS_DROP_MECHANIC_MONSTER_NAME",VLOOKUP(AB554,'LibSets constants'!$I$4:$L$1003,4,FALSE),""),"")</f>
        <v/>
      </c>
      <c r="AE554" s="40"/>
      <c r="AF554" s="3" t="str">
        <f>IF(AND(G554&lt;&gt;"LIBSETS_SETTYPE_BATTLEGROUND",G554&lt;&gt;"LIBSETS_SETTYPE_SPECIAL"),
IF(AND(AE554&lt;&gt;"",ISNUMBER(AE554),NOT(ISNA(AE554))),AE554,
   IF(AND(M554&lt;&gt;"",ISNUMBER(M554),M554&gt;0,NOT(ISNA(M554))),VLOOKUP(M554,'ESO dumped WayshrineInfo'!$K$3:$L$9994,2,FALSE),"")
),"")</f>
        <v/>
      </c>
      <c r="AG554" t="str">
        <f>IF(AND(AF554&lt;&gt;"",ISNUMBER(AF554),NOT(ISNA(AF554))),VLOOKUP(AF554,'ESO zone constants'!$A$3:$D$9999,4,FALSE),"")</f>
        <v/>
      </c>
      <c r="AH554" s="44"/>
      <c r="AK554" s="3" t="str">
        <f>IF(AND(G554&lt;&gt;"LIBSETS_SETTYPE_BATTLEGROUND",G554&lt;&gt;"LIBSETS_SETTYPE_SPECIAL"),IF(AL554&lt;&gt;"",VLOOKUP(AL554,'ESO zone constants'!$D$3:$H$4953,5,FALSE),""),"")</f>
        <v/>
      </c>
      <c r="AM554" s="44"/>
      <c r="AP554" s="3" t="str">
        <f>IF(AND(G554&lt;&gt;"LIBSETS_SETTYPE_BATTLEGROUND",G554&lt;&gt;"LIBSETS_SETTYPE_SPECIAL"),IF(AQ554&lt;&gt;"",VLOOKUP(AQ554,'ESO zone constants'!$D$3:$H$4953,5,FALSE),""),"")</f>
        <v/>
      </c>
      <c r="AR554" s="44"/>
      <c r="AU554" s="3" t="str">
        <f>IF(AND(G554&lt;&gt;"LIBSETS_SETTYPE_BATTLEGROUND",G554&lt;&gt;"LIBSETS_SETTYPE_SPECIAL"),IF(AV554&lt;&gt;"",VLOOKUP(AV554,'ESO zone constants'!$D$3:$H$4953,5,FALSE),""),"")</f>
        <v/>
      </c>
      <c r="AW554" s="44"/>
      <c r="AZ554" s="83" t="s">
        <v>2667</v>
      </c>
      <c r="BA554" s="83"/>
      <c r="BB554" s="83"/>
      <c r="BC554" s="21" t="str">
        <f>IF(A554="???","--","")&amp;IF(F554&lt;&gt;"Not in the game (anymore)",IF(A554&lt;&gt;"",CONCATENATE("[",A554,"] = {wayshrines={")&amp;IF(K554&lt;&gt;"",CONCATENATE(K554,","),"")&amp;IF(L554&lt;&gt;"",CONCATENATE(L554,","),"")&amp;IF(M554&lt;&gt;"",CONCATENATE(M554,","),"")&amp;CONCATENATE("}")&amp;IF(VALUE(N554)&gt;0,CONCATENATE(", traitsNeeded=",N554),"")&amp;CONCATENATE(", dlcId=",IF(T554&lt;&gt;"",T554,"DLC_BASE_GAME")),""),"")</f>
        <v>[631] = {wayshrines={-1,-1,-1,}, dlcId=DLC_ASCENDING_TIDE</v>
      </c>
      <c r="BD554" s="21" t="str">
        <f>IF(F554&lt;&gt;"Not in the game (anymore)",IF(A554&lt;&gt;"",IF(Q554&lt;&gt;"",CONCATENATE(", zoneIds={",Q554),"")&amp;IF(Z554&lt;&gt;"",CONCATENATE(",",Z554),"")&amp;IF(AF554&lt;&gt;"",CONCATENATE(",",AF554),"")&amp;IF(AK554&lt;&gt;"",CONCATENATE(",",AK554),"")&amp;IF(AP554&lt;&gt;"",CONCATENATE(",",AP554),"")&amp;IF(AU554&lt;&gt;"",CONCATENATE(",",AU554),"")&amp;IF(Q554&lt;&gt;"",CONCATENATE("}",""),"")&amp;IF(OR(I554="true",I554="false",I554&lt;&gt;""), CONCATENATE(", veteran=", I554), ""),""),"")</f>
        <v>, zoneIds={181}, veteran=false</v>
      </c>
      <c r="BE554" s="21" t="str">
        <f>IF(A554&lt;&gt;"",IF(F554&lt;&gt;"Not in the game (anymore)",IF(A554&lt;&gt;"",", setType="&amp;G554,"")&amp;IF(J554="true",", multiTrialSet=true",""),"")
&amp; IF(AND(H554&lt;&gt;"",ISNUMBER(H554)),", undauntedChestId=" &amp; H554,""),"")</f>
        <v>, setType=LIBSETS_SETTYPE_CYRODIIL</v>
      </c>
      <c r="BF554" s="21" t="str">
        <f>IF(A554&lt;&gt;"",IF(F554&lt;&gt;"Not in the game (anymore)",IF(AZ554&lt;&gt;"",", isProcSetAllowedInPvP="&amp; AZ554,"")
&amp; IF(F554&lt;&gt;"Not in the game (anymore)",
  IF(V554&lt;&gt;"",", dropMechanic={"&amp;V554&amp;IF(AB554&lt;&gt;"",","&amp;AB554,"")&amp;IF(AH554&lt;&gt;"",","&amp;AH554,"")&amp;IF(AM554&lt;&gt;"",","&amp;AM554,"")&amp;IF(AR554&lt;&gt;"",","&amp;AR554,"")&amp;IF(AW554&lt;&gt;"",","&amp;AW554,"")&amp;"}"
     &amp;IF(OR(W554&lt;&gt;"",AC554&lt;&gt;"",AI554&lt;&gt;"",AN554&lt;&gt;"",AS554&lt;&gt;"",AX554&lt;&gt;"",X554&lt;&gt;"",AD554&lt;&gt;"",AJ554&lt;&gt;"",AO554&lt;&gt;"",AT554&lt;&gt;"",AY554&lt;&gt;""),", dropMechanicDropLocationNames={"
        &amp; IF(OR(W554&lt;&gt;"",AC554&lt;&gt;"",AI554&lt;&gt;"",AN554&lt;&gt;"",AS554&lt;&gt;"",AX554&lt;&gt;""),"['en']={"&amp;IF(W554&lt;&gt;"","'"&amp;W554&amp;"',","'',")&amp;IF(AC554&lt;&gt;"","'"&amp;AC554&amp;"',","'',")&amp;IF(AI554&lt;&gt;"","'"&amp;AI554&amp;"',","'',")&amp;IF(AN554&lt;&gt;"","'"&amp;AN554&amp;"',","'',")&amp;IF(AS554&lt;&gt;"","'"&amp;AS554&amp;"',","'',")&amp;IF(AX554&lt;&gt;"","'"&amp;AX554&amp;"',","'',")&amp;"},","")
        &amp; IF(OR(X554&lt;&gt;"",AD554&lt;&gt;"",AJ554&lt;&gt;"",AO554&lt;&gt;"",AT554&lt;&gt;"",AY554&lt;&gt;""),"['de']={"&amp;IF(X554&lt;&gt;"","'"&amp;X554&amp;"',","'',")&amp;IF(AD554&lt;&gt;"","'"&amp;AD554&amp;"',","'',")&amp;IF(AJ554&lt;&gt;"","'"&amp;AJ554&amp;"',","'',")&amp;IF(AO554&lt;&gt;"","'"&amp;AO554&amp;"',","'',")&amp;IF(AT554&lt;&gt;"","'"&amp;AT554&amp;"',","'',")&amp;IF(AY554&lt;&gt;"","'"&amp;AY554&amp;"',","'',")&amp;"},","")
     &amp; "}",""),"")),""),"")</f>
        <v>, dropMechanic={LIBSETS_DROP_MECHANIC_MAIL_PVP_REWARDS_FOR_THE_WORTHY}</v>
      </c>
      <c r="BG554" s="21" t="str">
        <f>IF(A554&lt;&gt;"",IF(F554&lt;&gt;"Not in the game (anymore)",
IF(OR(BA554&lt;&gt;"",BB554&lt;&gt;""),", addTooltip={" &amp; IF(BA554&lt;&gt;"","['en']='"&amp; BA554 &amp; "',","")  &amp; IF(AND(BA554&lt;&gt;"",BA554&lt;&gt;BB554), IF(BB554&lt;&gt;"","['de']='"&amp; BB554 &amp; "',",""),"") &amp; "},","")
&amp; "},"
&amp; IF(C554&lt;&gt;"",CONCATENATE(" --",C554," / ",B554,"   [",IF(R554&lt;&gt;"",R554,""),IF(AA554&lt;&gt;"",", "&amp;AA554,""),IF(AG554&lt;&gt;"",", "&amp;AG554,""),IF(AL554&lt;&gt;"",", "&amp;AL554,""),IF(AQ554&lt;&gt;"",", "&amp;AQ554,""),IF(AV554&lt;&gt;"",", "&amp;AV554,""),"]")),""),"")</f>
        <v>}, --Enervating Aura  / Enervierende Aura   [Cyrodiil]</v>
      </c>
    </row>
    <row r="555" spans="1:59" x14ac:dyDescent="0.25">
      <c r="A555" s="5">
        <v>632</v>
      </c>
      <c r="B555" t="s">
        <v>2731</v>
      </c>
      <c r="C555" t="s">
        <v>2731</v>
      </c>
      <c r="D555" s="3">
        <f>A555</f>
        <v>632</v>
      </c>
      <c r="G555" s="8" t="s">
        <v>1479</v>
      </c>
      <c r="H555" s="93">
        <v>3</v>
      </c>
      <c r="I555" t="s">
        <v>1466</v>
      </c>
      <c r="J555" t="s">
        <v>91</v>
      </c>
      <c r="K555">
        <v>497</v>
      </c>
      <c r="L555">
        <v>497</v>
      </c>
      <c r="M555">
        <v>497</v>
      </c>
      <c r="O555" s="65" t="s">
        <v>2728</v>
      </c>
      <c r="Q555" s="3">
        <f>IF(AND(G555&lt;&gt;"LIBSETS_SETTYPE_BATTLEGROUND",G555&lt;&gt;"LIBSETS_SETTYPE_SPECIAL"), IF(R555&lt;&gt;"",VLOOKUP(R555,'ESO zone constants'!$D$3:$H$10001,5,FALSE),""),"")</f>
        <v>1301</v>
      </c>
      <c r="R555" t="str">
        <f>IF(AND(O555&lt;&gt;"",NOT(ISERROR(O555))),O555,
IF(AND(P555&lt;&gt;"",ISNUMBER(P555),P555&gt;0,NOT(ISNA(P555))),VLOOKUP(P555,'ESO zone constants'!$A$3:$D$9999,4,FALSE),
IF(AND(K555&lt;&gt;"",K555&gt;0,NOT(ISERROR(K555))),VLOOKUP(K555,'ESO dumped WayshrineInfo'!$K$3:$N$9994,4,FALSE),"")))</f>
        <v>Coral Aerie</v>
      </c>
      <c r="T555" s="19" t="str">
        <f>IF(AND(S555&lt;&gt;"",NOT(ISERROR(S555))),S555,IF(Q555&lt;&gt;"",IF(NOT(ISERROR(VLOOKUP(Q555,'ESO Dungeon constants'!$D$3:$H$9999,5,FALSE))),VLOOKUP(Q555,'ESO Dungeon constants'!$D$3:$I$9999,6,FALSE),VLOOKUP(Q555,'ESO zone constants'!$H$3:$K$9987,4,FALSE)),""))</f>
        <v>DLC_ASCENDING_TIDE</v>
      </c>
      <c r="U555" s="3" t="str">
        <f>IF(T555&lt;&gt;"",VLOOKUP(T555,'LibSets constants'!$B$4:$C$1003,2,FALSE),"")</f>
        <v>Ascending Tide</v>
      </c>
      <c r="V555" s="33" t="s">
        <v>1544</v>
      </c>
      <c r="W555" s="3" t="s">
        <v>2775</v>
      </c>
      <c r="X555" s="3" t="s">
        <v>2775</v>
      </c>
      <c r="Y555" s="65"/>
      <c r="Z555" s="3">
        <f>IF(AND(G555&lt;&gt;"LIBSETS_SETTYPE_BATTLEGROUND",G555&lt;&gt;"LIBSETS_SETTYPE_SPECIAL"),
IF(AND(Y555&lt;&gt;"",ISNUMBER(Y555),NOT(ISNA(Y555))),Y555,
   IF(AND(L555&lt;&gt;"",ISNUMBER(L555),L555&gt;0,NOT(ISNA(L555))),VLOOKUP(L555,'ESO dumped WayshrineInfo'!$K$3:$L$9994,2,FALSE),"")
),"")</f>
        <v>1011</v>
      </c>
      <c r="AA555" t="str">
        <f>IF(AND(Z555&lt;&gt;"",ISNUMBER(Z555),NOT(ISNA(Z555))),VLOOKUP(Z555,'ESO zone constants'!$A$3:$D$9999,4,FALSE),"")</f>
        <v>Summerset</v>
      </c>
      <c r="AB555" s="96"/>
      <c r="AC555" s="40"/>
      <c r="AD555" s="40"/>
      <c r="AE555" s="40"/>
      <c r="AF555" s="3">
        <f>IF(AND(G555&lt;&gt;"LIBSETS_SETTYPE_BATTLEGROUND",G555&lt;&gt;"LIBSETS_SETTYPE_SPECIAL"),
IF(AND(AE555&lt;&gt;"",ISNUMBER(AE555),NOT(ISNA(AE555))),AE555,
   IF(AND(M555&lt;&gt;"",ISNUMBER(M555),M555&gt;0,NOT(ISNA(M555))),VLOOKUP(M555,'ESO dumped WayshrineInfo'!$K$3:$L$9994,2,FALSE),"")
),"")</f>
        <v>1011</v>
      </c>
      <c r="AG555" t="str">
        <f>IF(AND(AF555&lt;&gt;"",ISNUMBER(AF555),NOT(ISNA(AF555))),VLOOKUP(AF555,'ESO zone constants'!$A$3:$D$9999,4,FALSE),"")</f>
        <v>Summerset</v>
      </c>
      <c r="AH555" s="44"/>
      <c r="AI555" s="40"/>
      <c r="AJ555" s="40"/>
      <c r="AK555" s="3" t="str">
        <f>IF(AND(G555&lt;&gt;"LIBSETS_SETTYPE_BATTLEGROUND",G555&lt;&gt;"LIBSETS_SETTYPE_SPECIAL"),IF(AL555&lt;&gt;"",VLOOKUP(AL555,'ESO zone constants'!$D$3:$H$4953,5,FALSE),""),"")</f>
        <v/>
      </c>
      <c r="AM555" s="44"/>
      <c r="AN555" s="40"/>
      <c r="AO555" s="40"/>
      <c r="AP555" s="3" t="str">
        <f>IF(AND(G555&lt;&gt;"LIBSETS_SETTYPE_BATTLEGROUND",G555&lt;&gt;"LIBSETS_SETTYPE_SPECIAL"),IF(AQ555&lt;&gt;"",VLOOKUP(AQ555,'ESO zone constants'!$D$3:$H$4953,5,FALSE),""),"")</f>
        <v/>
      </c>
      <c r="AR555" s="44"/>
      <c r="AS555" s="40"/>
      <c r="AT555" s="40"/>
      <c r="AU555" s="3" t="str">
        <f>IF(AND(G555&lt;&gt;"LIBSETS_SETTYPE_BATTLEGROUND",G555&lt;&gt;"LIBSETS_SETTYPE_SPECIAL"),IF(AV555&lt;&gt;"",VLOOKUP(AV555,'ESO zone constants'!$D$3:$H$4953,5,FALSE),""),"")</f>
        <v/>
      </c>
      <c r="AW555" s="44"/>
      <c r="AX555" s="40"/>
      <c r="AY555" s="40"/>
      <c r="AZ555" s="89"/>
      <c r="BA555" s="89"/>
      <c r="BB555" s="89"/>
      <c r="BC555" s="21" t="str">
        <f>IF(A555="???","--","")&amp;IF(F555&lt;&gt;"Not in the game (anymore)",IF(A555&lt;&gt;"",CONCATENATE("[",A555,"] = {wayshrines={")&amp;IF(K555&lt;&gt;"",CONCATENATE(K555,","),"")&amp;IF(L555&lt;&gt;"",CONCATENATE(L555,","),"")&amp;IF(M555&lt;&gt;"",CONCATENATE(M555,","),"")&amp;CONCATENATE("}")&amp;IF(VALUE(N555)&gt;0,CONCATENATE(", traitsNeeded=",N555),"")&amp;CONCATENATE(", dlcId=",IF(T555&lt;&gt;"",T555,"DLC_BASE_GAME")),""),"")</f>
        <v>[632] = {wayshrines={497,497,497,}, dlcId=DLC_ASCENDING_TIDE</v>
      </c>
      <c r="BD555" s="21" t="str">
        <f>IF(F555&lt;&gt;"Not in the game (anymore)",IF(A555&lt;&gt;"",IF(Q555&lt;&gt;"",CONCATENATE(", zoneIds={",Q555),"")&amp;IF(Z555&lt;&gt;"",CONCATENATE(",",Z555),"")&amp;IF(AF555&lt;&gt;"",CONCATENATE(",",AF555),"")&amp;IF(AK555&lt;&gt;"",CONCATENATE(",",AK555),"")&amp;IF(AP555&lt;&gt;"",CONCATENATE(",",AP555),"")&amp;IF(AU555&lt;&gt;"",CONCATENATE(",",AU555),"")&amp;IF(Q555&lt;&gt;"",CONCATENATE("}",""),"")&amp;IF(OR(I555="true",I555="false",I555&lt;&gt;""), CONCATENATE(", veteran=", I555), ""),""),"")</f>
        <v>, zoneIds={1301,1011,1011}, veteran={[EQUIP_TYPE_HEAD]=true, [EQUIP_TYPE_SHOULDERS]=false}</v>
      </c>
      <c r="BE555" s="21" t="str">
        <f>IF(A555&lt;&gt;"",IF(F555&lt;&gt;"Not in the game (anymore)",IF(A555&lt;&gt;"",", setType="&amp;G555,"")&amp;IF(J555="true",", multiTrialSet=true",""),"")
&amp; IF(AND(H555&lt;&gt;"",ISNUMBER(H555)),", undauntedChestId=" &amp; H555,""),"")</f>
        <v>, setType=LIBSETS_SETTYPE_MONSTER, undauntedChestId=3</v>
      </c>
      <c r="BF555" s="21" t="str">
        <f>IF(A555&lt;&gt;"",IF(F555&lt;&gt;"Not in the game (anymore)",IF(AZ555&lt;&gt;"",", isProcSetAllowedInPvP="&amp; AZ555,"")
&amp; IF(F555&lt;&gt;"Not in the game (anymore)",
  IF(V555&lt;&gt;"",", dropMechanic={"&amp;V555&amp;IF(AB555&lt;&gt;"",","&amp;AB555,"")&amp;IF(AH555&lt;&gt;"",","&amp;AH555,"")&amp;IF(AM555&lt;&gt;"",","&amp;AM555,"")&amp;IF(AR555&lt;&gt;"",","&amp;AR555,"")&amp;IF(AW555&lt;&gt;"",","&amp;AW555,"")&amp;"}"
     &amp;IF(OR(W555&lt;&gt;"",AC555&lt;&gt;"",AI555&lt;&gt;"",AN555&lt;&gt;"",AS555&lt;&gt;"",AX555&lt;&gt;"",X555&lt;&gt;"",AD555&lt;&gt;"",AJ555&lt;&gt;"",AO555&lt;&gt;"",AT555&lt;&gt;"",AY555&lt;&gt;""),", dropMechanicDropLocationNames={"
        &amp; IF(OR(W555&lt;&gt;"",AC555&lt;&gt;"",AI555&lt;&gt;"",AN555&lt;&gt;"",AS555&lt;&gt;"",AX555&lt;&gt;""),"['en']={"&amp;IF(W555&lt;&gt;"","'"&amp;W555&amp;"',","'',")&amp;IF(AC555&lt;&gt;"","'"&amp;AC555&amp;"',","'',")&amp;IF(AI555&lt;&gt;"","'"&amp;AI555&amp;"',","'',")&amp;IF(AN555&lt;&gt;"","'"&amp;AN555&amp;"',","'',")&amp;IF(AS555&lt;&gt;"","'"&amp;AS555&amp;"',","'',")&amp;IF(AX555&lt;&gt;"","'"&amp;AX555&amp;"',","'',")&amp;"},","")
        &amp; IF(OR(X555&lt;&gt;"",AD555&lt;&gt;"",AJ555&lt;&gt;"",AO555&lt;&gt;"",AT555&lt;&gt;"",AY555&lt;&gt;""),"['de']={"&amp;IF(X555&lt;&gt;"","'"&amp;X555&amp;"',","'',")&amp;IF(AD555&lt;&gt;"","'"&amp;AD555&amp;"',","'',")&amp;IF(AJ555&lt;&gt;"","'"&amp;AJ555&amp;"',","'',")&amp;IF(AO555&lt;&gt;"","'"&amp;AO555&amp;"',","'',")&amp;IF(AT555&lt;&gt;"","'"&amp;AT555&amp;"',","'',")&amp;IF(AY555&lt;&gt;"","'"&amp;AY555&amp;"',","'',")&amp;"},","")
     &amp; "}",""),"")),""),"")</f>
        <v>, dropMechanic={LIBSETS_DROP_MECHANIC_MONSTER_NAME}, dropMechanicDropLocationNames={['en']={'Varallion','','','','','',},['de']={'Varallion','','','','','',},}</v>
      </c>
      <c r="BG555" s="21" t="str">
        <f>IF(A555&lt;&gt;"",IF(F555&lt;&gt;"Not in the game (anymore)",
IF(OR(BA555&lt;&gt;"",BB555&lt;&gt;""),", addTooltip={" &amp; IF(BA555&lt;&gt;"","['en']='"&amp; BA555 &amp; "',","")  &amp; IF(AND(BA555&lt;&gt;"",BA555&lt;&gt;BB555), IF(BB555&lt;&gt;"","['de']='"&amp; BB555 &amp; "',",""),"") &amp; "},","")
&amp; "},"
&amp; IF(C555&lt;&gt;"",CONCATENATE(" --",C555," / ",B555,"   [",IF(R555&lt;&gt;"",R555,""),IF(AA555&lt;&gt;"",", "&amp;AA555,""),IF(AG555&lt;&gt;"",", "&amp;AG555,""),IF(AL555&lt;&gt;"",", "&amp;AL555,""),IF(AQ555&lt;&gt;"",", "&amp;AQ555,""),IF(AV555&lt;&gt;"",", "&amp;AV555,""),"]")),""),"")</f>
        <v>}, --Kargaeda / Kargaeda   [Coral Aerie, Summerset, Summerset]</v>
      </c>
    </row>
    <row r="556" spans="1:59" x14ac:dyDescent="0.25">
      <c r="A556" s="5">
        <v>633</v>
      </c>
      <c r="B556" t="s">
        <v>2733</v>
      </c>
      <c r="C556" t="s">
        <v>2733</v>
      </c>
      <c r="D556" s="3">
        <f>A556</f>
        <v>633</v>
      </c>
      <c r="G556" s="8" t="s">
        <v>1479</v>
      </c>
      <c r="H556" s="93">
        <v>3</v>
      </c>
      <c r="I556" t="s">
        <v>1466</v>
      </c>
      <c r="J556" t="s">
        <v>91</v>
      </c>
      <c r="K556">
        <v>498</v>
      </c>
      <c r="L556">
        <v>498</v>
      </c>
      <c r="M556">
        <v>498</v>
      </c>
      <c r="O556" s="65" t="s">
        <v>2740</v>
      </c>
      <c r="Q556" s="3">
        <f>IF(AND(G556&lt;&gt;"LIBSETS_SETTYPE_BATTLEGROUND",G556&lt;&gt;"LIBSETS_SETTYPE_SPECIAL"), IF(R556&lt;&gt;"",VLOOKUP(R556,'ESO zone constants'!$D$3:$H$10001,5,FALSE),""),"")</f>
        <v>1302</v>
      </c>
      <c r="R556" t="str">
        <f>IF(AND(O556&lt;&gt;"",NOT(ISERROR(O556))),O556,
IF(AND(P556&lt;&gt;"",ISNUMBER(P556),P556&gt;0,NOT(ISNA(P556))),VLOOKUP(P556,'ESO zone constants'!$A$3:$D$9999,4,FALSE),
IF(AND(K556&lt;&gt;"",K556&gt;0,NOT(ISERROR(K556))),VLOOKUP(K556,'ESO dumped WayshrineInfo'!$K$3:$N$9994,4,FALSE),"")))</f>
        <v>Shipwright's Regret</v>
      </c>
      <c r="T556" s="19" t="str">
        <f>IF(AND(S556&lt;&gt;"",NOT(ISERROR(S556))),S556,IF(Q556&lt;&gt;"",IF(NOT(ISERROR(VLOOKUP(Q556,'ESO Dungeon constants'!$D$3:$H$9999,5,FALSE))),VLOOKUP(Q556,'ESO Dungeon constants'!$D$3:$I$9999,6,FALSE),VLOOKUP(Q556,'ESO zone constants'!$H$3:$K$9987,4,FALSE)),""))</f>
        <v>DLC_ASCENDING_TIDE</v>
      </c>
      <c r="U556" s="3" t="str">
        <f>IF(T556&lt;&gt;"",VLOOKUP(T556,'LibSets constants'!$B$4:$C$1003,2,FALSE),"")</f>
        <v>Ascending Tide</v>
      </c>
      <c r="V556" s="33" t="s">
        <v>1544</v>
      </c>
      <c r="W556" s="3" t="s">
        <v>2733</v>
      </c>
      <c r="X556" s="3" t="s">
        <v>2733</v>
      </c>
      <c r="Y556" s="65"/>
      <c r="Z556" s="3">
        <f>IF(AND(G556&lt;&gt;"LIBSETS_SETTYPE_BATTLEGROUND",G556&lt;&gt;"LIBSETS_SETTYPE_SPECIAL"),
IF(AND(Y556&lt;&gt;"",ISNUMBER(Y556),NOT(ISNA(Y556))),Y556,
   IF(AND(L556&lt;&gt;"",ISNUMBER(L556),L556&gt;0,NOT(ISNA(L556))),VLOOKUP(L556,'ESO dumped WayshrineInfo'!$K$3:$L$9994,2,FALSE),"")
),"")</f>
        <v>20</v>
      </c>
      <c r="AA556" t="str">
        <f>IF(AND(Z556&lt;&gt;"",ISNUMBER(Z556),NOT(ISNA(Z556))),VLOOKUP(Z556,'ESO zone constants'!$A$3:$D$9999,4,FALSE),"")</f>
        <v>Rivenspire</v>
      </c>
      <c r="AB556" s="96"/>
      <c r="AC556" s="40"/>
      <c r="AD556" s="40"/>
      <c r="AE556" s="40"/>
      <c r="AF556" s="3">
        <f>IF(AND(G556&lt;&gt;"LIBSETS_SETTYPE_BATTLEGROUND",G556&lt;&gt;"LIBSETS_SETTYPE_SPECIAL"),
IF(AND(AE556&lt;&gt;"",ISNUMBER(AE556),NOT(ISNA(AE556))),AE556,
   IF(AND(M556&lt;&gt;"",ISNUMBER(M556),M556&gt;0,NOT(ISNA(M556))),VLOOKUP(M556,'ESO dumped WayshrineInfo'!$K$3:$L$9994,2,FALSE),"")
),"")</f>
        <v>20</v>
      </c>
      <c r="AG556" t="str">
        <f>IF(AND(AF556&lt;&gt;"",ISNUMBER(AF556),NOT(ISNA(AF556))),VLOOKUP(AF556,'ESO zone constants'!$A$3:$D$9999,4,FALSE),"")</f>
        <v>Rivenspire</v>
      </c>
      <c r="AH556" s="44"/>
      <c r="AI556" s="40"/>
      <c r="AJ556" s="40"/>
      <c r="AK556" s="3" t="str">
        <f>IF(AND(G556&lt;&gt;"LIBSETS_SETTYPE_BATTLEGROUND",G556&lt;&gt;"LIBSETS_SETTYPE_SPECIAL"),IF(AL556&lt;&gt;"",VLOOKUP(AL556,'ESO zone constants'!$D$3:$H$4953,5,FALSE),""),"")</f>
        <v/>
      </c>
      <c r="AM556" s="44"/>
      <c r="AN556" s="40"/>
      <c r="AO556" s="40"/>
      <c r="AP556" s="3" t="str">
        <f>IF(AND(G556&lt;&gt;"LIBSETS_SETTYPE_BATTLEGROUND",G556&lt;&gt;"LIBSETS_SETTYPE_SPECIAL"),IF(AQ556&lt;&gt;"",VLOOKUP(AQ556,'ESO zone constants'!$D$3:$H$4953,5,FALSE),""),"")</f>
        <v/>
      </c>
      <c r="AR556" s="44"/>
      <c r="AS556" s="40"/>
      <c r="AT556" s="40"/>
      <c r="AU556" s="3" t="str">
        <f>IF(AND(G556&lt;&gt;"LIBSETS_SETTYPE_BATTLEGROUND",G556&lt;&gt;"LIBSETS_SETTYPE_SPECIAL"),IF(AV556&lt;&gt;"",VLOOKUP(AV556,'ESO zone constants'!$D$3:$H$4953,5,FALSE),""),"")</f>
        <v/>
      </c>
      <c r="AW556" s="44"/>
      <c r="AX556" s="40"/>
      <c r="AY556" s="40"/>
      <c r="AZ556" s="89"/>
      <c r="BA556" s="89"/>
      <c r="BB556" s="89"/>
      <c r="BC556" s="21" t="str">
        <f>IF(A556="???","--","")&amp;IF(F556&lt;&gt;"Not in the game (anymore)",IF(A556&lt;&gt;"",CONCATENATE("[",A556,"] = {wayshrines={")&amp;IF(K556&lt;&gt;"",CONCATENATE(K556,","),"")&amp;IF(L556&lt;&gt;"",CONCATENATE(L556,","),"")&amp;IF(M556&lt;&gt;"",CONCATENATE(M556,","),"")&amp;CONCATENATE("}")&amp;IF(VALUE(N556)&gt;0,CONCATENATE(", traitsNeeded=",N556),"")&amp;CONCATENATE(", dlcId=",IF(T556&lt;&gt;"",T556,"DLC_BASE_GAME")),""),"")</f>
        <v>[633] = {wayshrines={498,498,498,}, dlcId=DLC_ASCENDING_TIDE</v>
      </c>
      <c r="BD556" s="21" t="str">
        <f>IF(F556&lt;&gt;"Not in the game (anymore)",IF(A556&lt;&gt;"",IF(Q556&lt;&gt;"",CONCATENATE(", zoneIds={",Q556),"")&amp;IF(Z556&lt;&gt;"",CONCATENATE(",",Z556),"")&amp;IF(AF556&lt;&gt;"",CONCATENATE(",",AF556),"")&amp;IF(AK556&lt;&gt;"",CONCATENATE(",",AK556),"")&amp;IF(AP556&lt;&gt;"",CONCATENATE(",",AP556),"")&amp;IF(AU556&lt;&gt;"",CONCATENATE(",",AU556),"")&amp;IF(Q556&lt;&gt;"",CONCATENATE("}",""),"")&amp;IF(OR(I556="true",I556="false",I556&lt;&gt;""), CONCATENATE(", veteran=", I556), ""),""),"")</f>
        <v>, zoneIds={1302,20,20}, veteran={[EQUIP_TYPE_HEAD]=true, [EQUIP_TYPE_SHOULDERS]=false}</v>
      </c>
      <c r="BE556" s="21" t="str">
        <f>IF(A556&lt;&gt;"",IF(F556&lt;&gt;"Not in the game (anymore)",IF(A556&lt;&gt;"",", setType="&amp;G556,"")&amp;IF(J556="true",", multiTrialSet=true",""),"")
&amp; IF(AND(H556&lt;&gt;"",ISNUMBER(H556)),", undauntedChestId=" &amp; H556,""),"")</f>
        <v>, setType=LIBSETS_SETTYPE_MONSTER, undauntedChestId=3</v>
      </c>
      <c r="BF556" s="21" t="str">
        <f>IF(A556&lt;&gt;"",IF(F556&lt;&gt;"Not in the game (anymore)",IF(AZ556&lt;&gt;"",", isProcSetAllowedInPvP="&amp; AZ556,"")
&amp; IF(F556&lt;&gt;"Not in the game (anymore)",
  IF(V556&lt;&gt;"",", dropMechanic={"&amp;V556&amp;IF(AB556&lt;&gt;"",","&amp;AB556,"")&amp;IF(AH556&lt;&gt;"",","&amp;AH556,"")&amp;IF(AM556&lt;&gt;"",","&amp;AM556,"")&amp;IF(AR556&lt;&gt;"",","&amp;AR556,"")&amp;IF(AW556&lt;&gt;"",","&amp;AW556,"")&amp;"}"
     &amp;IF(OR(W556&lt;&gt;"",AC556&lt;&gt;"",AI556&lt;&gt;"",AN556&lt;&gt;"",AS556&lt;&gt;"",AX556&lt;&gt;"",X556&lt;&gt;"",AD556&lt;&gt;"",AJ556&lt;&gt;"",AO556&lt;&gt;"",AT556&lt;&gt;"",AY556&lt;&gt;""),", dropMechanicDropLocationNames={"
        &amp; IF(OR(W556&lt;&gt;"",AC556&lt;&gt;"",AI556&lt;&gt;"",AN556&lt;&gt;"",AS556&lt;&gt;"",AX556&lt;&gt;""),"['en']={"&amp;IF(W556&lt;&gt;"","'"&amp;W556&amp;"',","'',")&amp;IF(AC556&lt;&gt;"","'"&amp;AC556&amp;"',","'',")&amp;IF(AI556&lt;&gt;"","'"&amp;AI556&amp;"',","'',")&amp;IF(AN556&lt;&gt;"","'"&amp;AN556&amp;"',","'',")&amp;IF(AS556&lt;&gt;"","'"&amp;AS556&amp;"',","'',")&amp;IF(AX556&lt;&gt;"","'"&amp;AX556&amp;"',","'',")&amp;"},","")
        &amp; IF(OR(X556&lt;&gt;"",AD556&lt;&gt;"",AJ556&lt;&gt;"",AO556&lt;&gt;"",AT556&lt;&gt;"",AY556&lt;&gt;""),"['de']={"&amp;IF(X556&lt;&gt;"","'"&amp;X556&amp;"',","'',")&amp;IF(AD556&lt;&gt;"","'"&amp;AD556&amp;"',","'',")&amp;IF(AJ556&lt;&gt;"","'"&amp;AJ556&amp;"',","'',")&amp;IF(AO556&lt;&gt;"","'"&amp;AO556&amp;"',","'',")&amp;IF(AT556&lt;&gt;"","'"&amp;AT556&amp;"',","'',")&amp;IF(AY556&lt;&gt;"","'"&amp;AY556&amp;"',","'',")&amp;"},","")
     &amp; "}",""),"")),""),"")</f>
        <v>, dropMechanic={LIBSETS_DROP_MECHANIC_MONSTER_NAME}, dropMechanicDropLocationNames={['en']={'Nazaray ','','','','','',},['de']={'Nazaray ','','','','','',},}</v>
      </c>
      <c r="BG556" s="21" t="str">
        <f>IF(A556&lt;&gt;"",IF(F556&lt;&gt;"Not in the game (anymore)",
IF(OR(BA556&lt;&gt;"",BB556&lt;&gt;""),", addTooltip={" &amp; IF(BA556&lt;&gt;"","['en']='"&amp; BA556 &amp; "',","")  &amp; IF(AND(BA556&lt;&gt;"",BA556&lt;&gt;BB556), IF(BB556&lt;&gt;"","['de']='"&amp; BB556 &amp; "',",""),"") &amp; "},","")
&amp; "},"
&amp; IF(C556&lt;&gt;"",CONCATENATE(" --",C556," / ",B556,"   [",IF(R556&lt;&gt;"",R556,""),IF(AA556&lt;&gt;"",", "&amp;AA556,""),IF(AG556&lt;&gt;"",", "&amp;AG556,""),IF(AL556&lt;&gt;"",", "&amp;AL556,""),IF(AQ556&lt;&gt;"",", "&amp;AQ556,""),IF(AV556&lt;&gt;"",", "&amp;AV556,""),"]")),""),"")</f>
        <v>}, --Nazaray  / Nazaray    [Shipwright's Regret, Rivenspire, Rivenspire]</v>
      </c>
    </row>
    <row r="557" spans="1:59" x14ac:dyDescent="0.25">
      <c r="A557" s="5">
        <v>634</v>
      </c>
      <c r="B557" t="s">
        <v>2737</v>
      </c>
      <c r="C557" t="s">
        <v>2737</v>
      </c>
      <c r="D557" s="3">
        <f>A557</f>
        <v>634</v>
      </c>
      <c r="F557" t="s">
        <v>2777</v>
      </c>
      <c r="G557" s="8" t="s">
        <v>2776</v>
      </c>
      <c r="I557" t="s">
        <v>91</v>
      </c>
      <c r="J557" t="s">
        <v>91</v>
      </c>
      <c r="K557">
        <v>-1</v>
      </c>
      <c r="L557">
        <v>-1</v>
      </c>
      <c r="M557">
        <v>-1</v>
      </c>
      <c r="N557" s="91"/>
      <c r="O557" s="65" t="s">
        <v>39</v>
      </c>
      <c r="Q557" s="3">
        <f>IF(AND(G557&lt;&gt;"LIBSETS_SETTYPE_BATTLEGROUND",G557&lt;&gt;"LIBSETS_SETTYPE_SPECIAL"), IF(R557&lt;&gt;"",VLOOKUP(R557,'ESO zone constants'!$D$3:$H$10001,5,FALSE),""),"")</f>
        <v>584</v>
      </c>
      <c r="R557" t="str">
        <f>IF(AND(O557&lt;&gt;"",NOT(ISERROR(O557))),O557,
IF(AND(P557&lt;&gt;"",ISNUMBER(P557),P557&gt;0,NOT(ISNA(P557))),VLOOKUP(P557,'ESO zone constants'!$A$3:$D$9999,4,FALSE),
IF(AND(K557&lt;&gt;"",K557&gt;0,NOT(ISERROR(K557))),VLOOKUP(K557,'ESO dumped WayshrineInfo'!$K$3:$N$9994,4,FALSE),"")))</f>
        <v>Imperial City</v>
      </c>
      <c r="S557" s="65" t="s">
        <v>2726</v>
      </c>
      <c r="T557" s="19" t="str">
        <f>IF(AND(S557&lt;&gt;"",NOT(ISERROR(S557))),S557,IF(Q557&lt;&gt;"",IF(NOT(ISERROR(VLOOKUP(Q557,'ESO Dungeon constants'!$D$3:$H$9999,5,FALSE))),VLOOKUP(Q557,'ESO Dungeon constants'!$D$3:$I$9999,6,FALSE),VLOOKUP(Q557,'ESO zone constants'!$H$3:$K$9987,4,FALSE)),""))</f>
        <v>DLC_ASCENDING_TIDE</v>
      </c>
      <c r="U557" s="3" t="str">
        <f>IF(T557&lt;&gt;"",VLOOKUP(T557,'LibSets constants'!$B$4:$C$1003,2,FALSE),"")</f>
        <v>Ascending Tide</v>
      </c>
      <c r="V557" s="33" t="s">
        <v>1544</v>
      </c>
      <c r="W557" s="3" t="s">
        <v>2788</v>
      </c>
      <c r="X557" s="3" t="s">
        <v>2783</v>
      </c>
      <c r="Y557" s="65">
        <v>643</v>
      </c>
      <c r="Z557" s="3">
        <f>IF(AND(G557&lt;&gt;"LIBSETS_SETTYPE_BATTLEGROUND",G557&lt;&gt;"LIBSETS_SETTYPE_SPECIAL"),
IF(AND(Y557&lt;&gt;"",ISNUMBER(Y557),NOT(ISNA(Y557))),Y557,
   IF(AND(L557&lt;&gt;"",ISNUMBER(L557),L557&gt;0,NOT(ISNA(L557))),VLOOKUP(L557,'ESO dumped WayshrineInfo'!$K$3:$L$9994,2,FALSE),"")
),"")</f>
        <v>643</v>
      </c>
      <c r="AA557" t="str">
        <f>IF(AND(Z557&lt;&gt;"",ISNUMBER(Z557),NOT(ISNA(Z557))),VLOOKUP(Z557,'ESO zone constants'!$A$3:$D$9999,4,FALSE),"")</f>
        <v>Imperial Sewers</v>
      </c>
      <c r="AB557" s="96" t="s">
        <v>2792</v>
      </c>
      <c r="AC557" s="40"/>
      <c r="AD557" s="40"/>
      <c r="AE557" s="40"/>
      <c r="AF557" s="3" t="str">
        <f>IF(AND(G557&lt;&gt;"LIBSETS_SETTYPE_BATTLEGROUND",G557&lt;&gt;"LIBSETS_SETTYPE_SPECIAL"),
IF(AND(AE557&lt;&gt;"",ISNUMBER(AE557),NOT(ISNA(AE557))),AE557,
   IF(AND(M557&lt;&gt;"",ISNUMBER(M557),M557&gt;0,NOT(ISNA(M557))),VLOOKUP(M557,'ESO dumped WayshrineInfo'!$K$3:$L$9994,2,FALSE),"")
),"")</f>
        <v/>
      </c>
      <c r="AG557" t="str">
        <f>IF(AND(AF557&lt;&gt;"",ISNUMBER(AF557),NOT(ISNA(AF557))),VLOOKUP(AF557,'ESO zone constants'!$A$3:$D$9999,4,FALSE),"")</f>
        <v/>
      </c>
      <c r="AH557" s="44"/>
      <c r="AI557" s="40"/>
      <c r="AJ557" s="40"/>
      <c r="AK557" s="3" t="str">
        <f>IF(AND(G557&lt;&gt;"LIBSETS_SETTYPE_BATTLEGROUND",G557&lt;&gt;"LIBSETS_SETTYPE_SPECIAL"),IF(AL557&lt;&gt;"",VLOOKUP(AL557,'ESO zone constants'!$D$3:$H$4953,5,FALSE),""),"")</f>
        <v/>
      </c>
      <c r="AM557" s="44"/>
      <c r="AN557" s="40"/>
      <c r="AO557" s="40"/>
      <c r="AP557" s="3" t="str">
        <f>IF(AND(G557&lt;&gt;"LIBSETS_SETTYPE_BATTLEGROUND",G557&lt;&gt;"LIBSETS_SETTYPE_SPECIAL"),IF(AQ557&lt;&gt;"",VLOOKUP(AQ557,'ESO zone constants'!$D$3:$H$4953,5,FALSE),""),"")</f>
        <v/>
      </c>
      <c r="AR557" s="44"/>
      <c r="AS557" s="40"/>
      <c r="AT557" s="40"/>
      <c r="AU557" s="3" t="str">
        <f>IF(AND(G557&lt;&gt;"LIBSETS_SETTYPE_BATTLEGROUND",G557&lt;&gt;"LIBSETS_SETTYPE_SPECIAL"),IF(AV557&lt;&gt;"",VLOOKUP(AV557,'ESO zone constants'!$D$3:$H$4953,5,FALSE),""),"")</f>
        <v/>
      </c>
      <c r="AW557" s="44"/>
      <c r="AX557" s="40"/>
      <c r="AY557" s="40"/>
      <c r="AZ557" s="83" t="s">
        <v>2667</v>
      </c>
      <c r="BA557" s="83"/>
      <c r="BB557" s="83"/>
      <c r="BC557" s="21" t="str">
        <f>IF(A557="???","--","")&amp;IF(F557&lt;&gt;"Not in the game (anymore)",IF(A557&lt;&gt;"",CONCATENATE("[",A557,"] = {wayshrines={")&amp;IF(K557&lt;&gt;"",CONCATENATE(K557,","),"")&amp;IF(L557&lt;&gt;"",CONCATENATE(L557,","),"")&amp;IF(M557&lt;&gt;"",CONCATENATE(M557,","),"")&amp;CONCATENATE("}")&amp;IF(VALUE(N557)&gt;0,CONCATENATE(", traitsNeeded=",N557),"")&amp;CONCATENATE(", dlcId=",IF(T557&lt;&gt;"",T557,"DLC_BASE_GAME")),""),"")</f>
        <v>[634] = {wayshrines={-1,-1,-1,}, dlcId=DLC_ASCENDING_TIDE</v>
      </c>
      <c r="BD557" s="21" t="str">
        <f>IF(F557&lt;&gt;"Not in the game (anymore)",IF(A557&lt;&gt;"",IF(Q557&lt;&gt;"",CONCATENATE(", zoneIds={",Q557),"")&amp;IF(Z557&lt;&gt;"",CONCATENATE(",",Z557),"")&amp;IF(AF557&lt;&gt;"",CONCATENATE(",",AF557),"")&amp;IF(AK557&lt;&gt;"",CONCATENATE(",",AK557),"")&amp;IF(AP557&lt;&gt;"",CONCATENATE(",",AP557),"")&amp;IF(AU557&lt;&gt;"",CONCATENATE(",",AU557),"")&amp;IF(Q557&lt;&gt;"",CONCATENATE("}",""),"")&amp;IF(OR(I557="true",I557="false",I557&lt;&gt;""), CONCATENATE(", veteran=", I557), ""),""),"")</f>
        <v>, zoneIds={584,643}, veteran=false</v>
      </c>
      <c r="BE557" s="21" t="str">
        <f>IF(A557&lt;&gt;"",IF(F557&lt;&gt;"Not in the game (anymore)",IF(A557&lt;&gt;"",", setType="&amp;G557,"")&amp;IF(J557="true",", multiTrialSet=true",""),"")
&amp; IF(AND(H557&lt;&gt;"",ISNUMBER(H557)),", undauntedChestId=" &amp; H557,""),"")</f>
        <v>, setType=LIBSETS_SETTYPE_IMPERIALCITY_MONSTER</v>
      </c>
      <c r="BF557" s="21" t="str">
        <f>IF(A557&lt;&gt;"",IF(F557&lt;&gt;"Not in the game (anymore)",IF(AZ557&lt;&gt;"",", isProcSetAllowedInPvP="&amp; AZ557,"")
&amp; IF(F557&lt;&gt;"Not in the game (anymore)",
  IF(V557&lt;&gt;"",", dropMechanic={"&amp;V557&amp;IF(AB557&lt;&gt;"",","&amp;AB557,"")&amp;IF(AH557&lt;&gt;"",","&amp;AH557,"")&amp;IF(AM557&lt;&gt;"",","&amp;AM557,"")&amp;IF(AR557&lt;&gt;"",","&amp;AR557,"")&amp;IF(AW557&lt;&gt;"",","&amp;AW557,"")&amp;"}"
     &amp;IF(OR(W557&lt;&gt;"",AC557&lt;&gt;"",AI557&lt;&gt;"",AN557&lt;&gt;"",AS557&lt;&gt;"",AX557&lt;&gt;"",X557&lt;&gt;"",AD557&lt;&gt;"",AJ557&lt;&gt;"",AO557&lt;&gt;"",AT557&lt;&gt;"",AY557&lt;&gt;""),", dropMechanicDropLocationNames={"
        &amp; IF(OR(W557&lt;&gt;"",AC557&lt;&gt;"",AI557&lt;&gt;"",AN557&lt;&gt;"",AS557&lt;&gt;"",AX557&lt;&gt;""),"['en']={"&amp;IF(W557&lt;&gt;"","'"&amp;W557&amp;"',","'',")&amp;IF(AC557&lt;&gt;"","'"&amp;AC557&amp;"',","'',")&amp;IF(AI557&lt;&gt;"","'"&amp;AI557&amp;"',","'',")&amp;IF(AN557&lt;&gt;"","'"&amp;AN557&amp;"',","'',")&amp;IF(AS557&lt;&gt;"","'"&amp;AS557&amp;"',","'',")&amp;IF(AX557&lt;&gt;"","'"&amp;AX557&amp;"',","'',")&amp;"},","")
        &amp; IF(OR(X557&lt;&gt;"",AD557&lt;&gt;"",AJ557&lt;&gt;"",AO557&lt;&gt;"",AT557&lt;&gt;"",AY557&lt;&gt;""),"['de']={"&amp;IF(X557&lt;&gt;"","'"&amp;X557&amp;"',","'',")&amp;IF(AD557&lt;&gt;"","'"&amp;AD557&amp;"',","'',")&amp;IF(AJ557&lt;&gt;"","'"&amp;AJ557&amp;"',","'',")&amp;IF(AO557&lt;&gt;"","'"&amp;AO557&amp;"',","'',")&amp;IF(AT557&lt;&gt;"","'"&amp;AT557&amp;"',","'',")&amp;IF(AY557&lt;&gt;"","'"&amp;AY557&amp;"',","'',")&amp;"},","")
     &amp; "}",""),"")),""),"")</f>
        <v>, dropMechanic={LIBSETS_DROP_MECHANIC_MONSTER_NAME,LIBSETS_DROP_MECHANIC_TELVAR_EQUIPMENT_LOCKBOX_MERCHANT}, dropMechanicDropLocationNames={['en']={'Nunatak (Memorial district, north)','','','','','',},['de']={'Nunatak (Gedenkbezirk, Norden)','','','','','',},}</v>
      </c>
      <c r="BG557" s="21" t="str">
        <f>IF(A557&lt;&gt;"",IF(F557&lt;&gt;"Not in the game (anymore)",
IF(OR(BA557&lt;&gt;"",BB557&lt;&gt;""),", addTooltip={" &amp; IF(BA557&lt;&gt;"","['en']='"&amp; BA557 &amp; "',","")  &amp; IF(AND(BA557&lt;&gt;"",BA557&lt;&gt;BB557), IF(BB557&lt;&gt;"","['de']='"&amp; BB557 &amp; "',",""),"") &amp; "},","")
&amp; "},"
&amp; IF(C557&lt;&gt;"",CONCATENATE(" --",C557," / ",B557,"   [",IF(R557&lt;&gt;"",R557,""),IF(AA557&lt;&gt;"",", "&amp;AA557,""),IF(AG557&lt;&gt;"",", "&amp;AG557,""),IF(AL557&lt;&gt;"",", "&amp;AL557,""),IF(AQ557&lt;&gt;"",", "&amp;AQ557,""),IF(AV557&lt;&gt;"",", "&amp;AV557,""),"]")),""),"")</f>
        <v>}, --Nunatak / Nunatak   [Imperial City, Imperial Sewers]</v>
      </c>
    </row>
    <row r="558" spans="1:59" x14ac:dyDescent="0.25">
      <c r="A558" s="5">
        <v>635</v>
      </c>
      <c r="B558" t="s">
        <v>2755</v>
      </c>
      <c r="C558" t="s">
        <v>2738</v>
      </c>
      <c r="D558" s="3">
        <f>A558</f>
        <v>635</v>
      </c>
      <c r="F558" t="s">
        <v>2777</v>
      </c>
      <c r="G558" s="8" t="s">
        <v>2776</v>
      </c>
      <c r="I558" t="s">
        <v>91</v>
      </c>
      <c r="J558" t="s">
        <v>91</v>
      </c>
      <c r="K558">
        <v>-1</v>
      </c>
      <c r="L558">
        <v>-1</v>
      </c>
      <c r="M558">
        <v>-1</v>
      </c>
      <c r="N558" s="91"/>
      <c r="O558" s="65" t="s">
        <v>39</v>
      </c>
      <c r="Q558" s="3">
        <f>IF(AND(G558&lt;&gt;"LIBSETS_SETTYPE_BATTLEGROUND",G558&lt;&gt;"LIBSETS_SETTYPE_SPECIAL"), IF(R558&lt;&gt;"",VLOOKUP(R558,'ESO zone constants'!$D$3:$H$10001,5,FALSE),""),"")</f>
        <v>584</v>
      </c>
      <c r="R558" t="str">
        <f>IF(AND(O558&lt;&gt;"",NOT(ISERROR(O558))),O558,
IF(AND(P558&lt;&gt;"",ISNUMBER(P558),P558&gt;0,NOT(ISNA(P558))),VLOOKUP(P558,'ESO zone constants'!$A$3:$D$9999,4,FALSE),
IF(AND(K558&lt;&gt;"",K558&gt;0,NOT(ISERROR(K558))),VLOOKUP(K558,'ESO dumped WayshrineInfo'!$K$3:$N$9994,4,FALSE),"")))</f>
        <v>Imperial City</v>
      </c>
      <c r="S558" s="65" t="s">
        <v>2726</v>
      </c>
      <c r="T558" s="19" t="str">
        <f>IF(AND(S558&lt;&gt;"",NOT(ISERROR(S558))),S558,IF(Q558&lt;&gt;"",IF(NOT(ISERROR(VLOOKUP(Q558,'ESO Dungeon constants'!$D$3:$H$9999,5,FALSE))),VLOOKUP(Q558,'ESO Dungeon constants'!$D$3:$I$9999,6,FALSE),VLOOKUP(Q558,'ESO zone constants'!$H$3:$K$9987,4,FALSE)),""))</f>
        <v>DLC_ASCENDING_TIDE</v>
      </c>
      <c r="U558" s="3" t="str">
        <f>IF(T558&lt;&gt;"",VLOOKUP(T558,'LibSets constants'!$B$4:$C$1003,2,FALSE),"")</f>
        <v>Ascending Tide</v>
      </c>
      <c r="V558" s="33" t="s">
        <v>1544</v>
      </c>
      <c r="W558" s="3" t="s">
        <v>2787</v>
      </c>
      <c r="X558" s="3" t="s">
        <v>2784</v>
      </c>
      <c r="Y558" s="65">
        <v>643</v>
      </c>
      <c r="Z558" s="3">
        <f>IF(AND(G558&lt;&gt;"LIBSETS_SETTYPE_BATTLEGROUND",G558&lt;&gt;"LIBSETS_SETTYPE_SPECIAL"),
IF(AND(Y558&lt;&gt;"",ISNUMBER(Y558),NOT(ISNA(Y558))),Y558,
   IF(AND(L558&lt;&gt;"",ISNUMBER(L558),L558&gt;0,NOT(ISNA(L558))),VLOOKUP(L558,'ESO dumped WayshrineInfo'!$K$3:$L$9994,2,FALSE),"")
),"")</f>
        <v>643</v>
      </c>
      <c r="AA558" t="str">
        <f>IF(AND(Z558&lt;&gt;"",ISNUMBER(Z558),NOT(ISNA(Z558))),VLOOKUP(Z558,'ESO zone constants'!$A$3:$D$9999,4,FALSE),"")</f>
        <v>Imperial Sewers</v>
      </c>
      <c r="AB558" s="96" t="s">
        <v>2792</v>
      </c>
      <c r="AC558" s="40"/>
      <c r="AD558" s="40"/>
      <c r="AE558" s="40"/>
      <c r="AF558" s="3" t="str">
        <f>IF(AND(G558&lt;&gt;"LIBSETS_SETTYPE_BATTLEGROUND",G558&lt;&gt;"LIBSETS_SETTYPE_SPECIAL"),
IF(AND(AE558&lt;&gt;"",ISNUMBER(AE558),NOT(ISNA(AE558))),AE558,
   IF(AND(M558&lt;&gt;"",ISNUMBER(M558),M558&gt;0,NOT(ISNA(M558))),VLOOKUP(M558,'ESO dumped WayshrineInfo'!$K$3:$L$9994,2,FALSE),"")
),"")</f>
        <v/>
      </c>
      <c r="AG558" t="str">
        <f>IF(AND(AF558&lt;&gt;"",ISNUMBER(AF558),NOT(ISNA(AF558))),VLOOKUP(AF558,'ESO zone constants'!$A$3:$D$9999,4,FALSE),"")</f>
        <v/>
      </c>
      <c r="AH558" s="44"/>
      <c r="AI558" s="40"/>
      <c r="AJ558" s="40"/>
      <c r="AK558" s="3" t="str">
        <f>IF(AND(G558&lt;&gt;"LIBSETS_SETTYPE_BATTLEGROUND",G558&lt;&gt;"LIBSETS_SETTYPE_SPECIAL"),IF(AL558&lt;&gt;"",VLOOKUP(AL558,'ESO zone constants'!$D$3:$H$4953,5,FALSE),""),"")</f>
        <v/>
      </c>
      <c r="AM558" s="44"/>
      <c r="AN558" s="40"/>
      <c r="AO558" s="40"/>
      <c r="AP558" s="3" t="str">
        <f>IF(AND(G558&lt;&gt;"LIBSETS_SETTYPE_BATTLEGROUND",G558&lt;&gt;"LIBSETS_SETTYPE_SPECIAL"),IF(AQ558&lt;&gt;"",VLOOKUP(AQ558,'ESO zone constants'!$D$3:$H$4953,5,FALSE),""),"")</f>
        <v/>
      </c>
      <c r="AR558" s="44"/>
      <c r="AS558" s="40"/>
      <c r="AT558" s="40"/>
      <c r="AU558" s="3" t="str">
        <f>IF(AND(G558&lt;&gt;"LIBSETS_SETTYPE_BATTLEGROUND",G558&lt;&gt;"LIBSETS_SETTYPE_SPECIAL"),IF(AV558&lt;&gt;"",VLOOKUP(AV558,'ESO zone constants'!$D$3:$H$4953,5,FALSE),""),"")</f>
        <v/>
      </c>
      <c r="AW558" s="44"/>
      <c r="AX558" s="40"/>
      <c r="AY558" s="40"/>
      <c r="AZ558" s="83" t="s">
        <v>2667</v>
      </c>
      <c r="BA558" s="83"/>
      <c r="BB558" s="83"/>
      <c r="BC558" s="21" t="str">
        <f>IF(A558="???","--","")&amp;IF(F558&lt;&gt;"Not in the game (anymore)",IF(A558&lt;&gt;"",CONCATENATE("[",A558,"] = {wayshrines={")&amp;IF(K558&lt;&gt;"",CONCATENATE(K558,","),"")&amp;IF(L558&lt;&gt;"",CONCATENATE(L558,","),"")&amp;IF(M558&lt;&gt;"",CONCATENATE(M558,","),"")&amp;CONCATENATE("}")&amp;IF(VALUE(N558)&gt;0,CONCATENATE(", traitsNeeded=",N558),"")&amp;CONCATENATE(", dlcId=",IF(T558&lt;&gt;"",T558,"DLC_BASE_GAME")),""),"")</f>
        <v>[635] = {wayshrines={-1,-1,-1,}, dlcId=DLC_ASCENDING_TIDE</v>
      </c>
      <c r="BD558" s="21" t="str">
        <f>IF(F558&lt;&gt;"Not in the game (anymore)",IF(A558&lt;&gt;"",IF(Q558&lt;&gt;"",CONCATENATE(", zoneIds={",Q558),"")&amp;IF(Z558&lt;&gt;"",CONCATENATE(",",Z558),"")&amp;IF(AF558&lt;&gt;"",CONCATENATE(",",AF558),"")&amp;IF(AK558&lt;&gt;"",CONCATENATE(",",AK558),"")&amp;IF(AP558&lt;&gt;"",CONCATENATE(",",AP558),"")&amp;IF(AU558&lt;&gt;"",CONCATENATE(",",AU558),"")&amp;IF(Q558&lt;&gt;"",CONCATENATE("}",""),"")&amp;IF(OR(I558="true",I558="false",I558&lt;&gt;""), CONCATENATE(", veteran=", I558), ""),""),"")</f>
        <v>, zoneIds={584,643}, veteran=false</v>
      </c>
      <c r="BE558" s="21" t="str">
        <f>IF(A558&lt;&gt;"",IF(F558&lt;&gt;"Not in the game (anymore)",IF(A558&lt;&gt;"",", setType="&amp;G558,"")&amp;IF(J558="true",", multiTrialSet=true",""),"")
&amp; IF(AND(H558&lt;&gt;"",ISNUMBER(H558)),", undauntedChestId=" &amp; H558,""),"")</f>
        <v>, setType=LIBSETS_SETTYPE_IMPERIALCITY_MONSTER</v>
      </c>
      <c r="BF558" s="21" t="str">
        <f>IF(A558&lt;&gt;"",IF(F558&lt;&gt;"Not in the game (anymore)",IF(AZ558&lt;&gt;"",", isProcSetAllowedInPvP="&amp; AZ558,"")
&amp; IF(F558&lt;&gt;"Not in the game (anymore)",
  IF(V558&lt;&gt;"",", dropMechanic={"&amp;V558&amp;IF(AB558&lt;&gt;"",","&amp;AB558,"")&amp;IF(AH558&lt;&gt;"",","&amp;AH558,"")&amp;IF(AM558&lt;&gt;"",","&amp;AM558,"")&amp;IF(AR558&lt;&gt;"",","&amp;AR558,"")&amp;IF(AW558&lt;&gt;"",","&amp;AW558,"")&amp;"}"
     &amp;IF(OR(W558&lt;&gt;"",AC558&lt;&gt;"",AI558&lt;&gt;"",AN558&lt;&gt;"",AS558&lt;&gt;"",AX558&lt;&gt;"",X558&lt;&gt;"",AD558&lt;&gt;"",AJ558&lt;&gt;"",AO558&lt;&gt;"",AT558&lt;&gt;"",AY558&lt;&gt;""),", dropMechanicDropLocationNames={"
        &amp; IF(OR(W558&lt;&gt;"",AC558&lt;&gt;"",AI558&lt;&gt;"",AN558&lt;&gt;"",AS558&lt;&gt;"",AX558&lt;&gt;""),"['en']={"&amp;IF(W558&lt;&gt;"","'"&amp;W558&amp;"',","'',")&amp;IF(AC558&lt;&gt;"","'"&amp;AC558&amp;"',","'',")&amp;IF(AI558&lt;&gt;"","'"&amp;AI558&amp;"',","'',")&amp;IF(AN558&lt;&gt;"","'"&amp;AN558&amp;"',","'',")&amp;IF(AS558&lt;&gt;"","'"&amp;AS558&amp;"',","'',")&amp;IF(AX558&lt;&gt;"","'"&amp;AX558&amp;"',","'',")&amp;"},","")
        &amp; IF(OR(X558&lt;&gt;"",AD558&lt;&gt;"",AJ558&lt;&gt;"",AO558&lt;&gt;"",AT558&lt;&gt;"",AY558&lt;&gt;""),"['de']={"&amp;IF(X558&lt;&gt;"","'"&amp;X558&amp;"',","'',")&amp;IF(AD558&lt;&gt;"","'"&amp;AD558&amp;"',","'',")&amp;IF(AJ558&lt;&gt;"","'"&amp;AJ558&amp;"',","'',")&amp;IF(AO558&lt;&gt;"","'"&amp;AO558&amp;"',","'',")&amp;IF(AT558&lt;&gt;"","'"&amp;AT558&amp;"',","'',")&amp;IF(AY558&lt;&gt;"","'"&amp;AY558&amp;"',","'',")&amp;"},","")
     &amp; "}",""),"")),""),"")</f>
        <v>, dropMechanic={LIBSETS_DROP_MECHANIC_MONSTER_NAME,LIBSETS_DROP_MECHANIC_TELVAR_EQUIPMENT_LOCKBOX_MERCHANT}, dropMechanicDropLocationNames={['en']={'Fürstin Malygda (Aboretum, south-east)','','','','','',},['de']={'Lady Malydga (Arboretum, Süd-Osten)','','','','','',},}</v>
      </c>
      <c r="BG558" s="21" t="str">
        <f>IF(A558&lt;&gt;"",IF(F558&lt;&gt;"Not in the game (anymore)",
IF(OR(BA558&lt;&gt;"",BB558&lt;&gt;""),", addTooltip={" &amp; IF(BA558&lt;&gt;"","['en']='"&amp; BA558 &amp; "',","")  &amp; IF(AND(BA558&lt;&gt;"",BA558&lt;&gt;BB558), IF(BB558&lt;&gt;"","['de']='"&amp; BB558 &amp; "',",""),"") &amp; "},","")
&amp; "},"
&amp; IF(C558&lt;&gt;"",CONCATENATE(" --",C558," / ",B558,"   [",IF(R558&lt;&gt;"",R558,""),IF(AA558&lt;&gt;"",", "&amp;AA558,""),IF(AG558&lt;&gt;"",", "&amp;AG558,""),IF(AL558&lt;&gt;"",", "&amp;AL558,""),IF(AQ558&lt;&gt;"",", "&amp;AQ558,""),IF(AV558&lt;&gt;"",", "&amp;AV558,""),"]")),""),"")</f>
        <v>}, --Lady Malydga / Fürstin Malygda   [Imperial City, Imperial Sewers]</v>
      </c>
    </row>
    <row r="559" spans="1:59" x14ac:dyDescent="0.25">
      <c r="A559" s="5">
        <v>636</v>
      </c>
      <c r="B559" t="s">
        <v>2739</v>
      </c>
      <c r="C559" t="s">
        <v>2739</v>
      </c>
      <c r="D559" s="3">
        <f>A559</f>
        <v>636</v>
      </c>
      <c r="E559" s="42"/>
      <c r="F559" t="s">
        <v>2777</v>
      </c>
      <c r="G559" s="8" t="s">
        <v>2776</v>
      </c>
      <c r="I559" t="s">
        <v>91</v>
      </c>
      <c r="J559" t="s">
        <v>91</v>
      </c>
      <c r="K559">
        <v>-1</v>
      </c>
      <c r="L559">
        <v>-1</v>
      </c>
      <c r="M559">
        <v>-1</v>
      </c>
      <c r="N559" s="91"/>
      <c r="O559" s="65" t="s">
        <v>39</v>
      </c>
      <c r="Q559" s="3">
        <f>IF(AND(G559&lt;&gt;"LIBSETS_SETTYPE_BATTLEGROUND",G559&lt;&gt;"LIBSETS_SETTYPE_SPECIAL"), IF(R559&lt;&gt;"",VLOOKUP(R559,'ESO zone constants'!$D$3:$H$10001,5,FALSE),""),"")</f>
        <v>584</v>
      </c>
      <c r="R559" t="str">
        <f>IF(AND(O559&lt;&gt;"",NOT(ISERROR(O559))),O559,
IF(AND(P559&lt;&gt;"",ISNUMBER(P559),P559&gt;0,NOT(ISNA(P559))),VLOOKUP(P559,'ESO zone constants'!$A$3:$D$9999,4,FALSE),
IF(AND(K559&lt;&gt;"",K559&gt;0,NOT(ISERROR(K559))),VLOOKUP(K559,'ESO dumped WayshrineInfo'!$K$3:$N$9994,4,FALSE),"")))</f>
        <v>Imperial City</v>
      </c>
      <c r="S559" s="65" t="s">
        <v>2726</v>
      </c>
      <c r="T559" s="19" t="str">
        <f>IF(AND(S559&lt;&gt;"",NOT(ISERROR(S559))),S559,IF(Q559&lt;&gt;"",IF(NOT(ISERROR(VLOOKUP(Q559,'ESO Dungeon constants'!$D$3:$H$9999,5,FALSE))),VLOOKUP(Q559,'ESO Dungeon constants'!$D$3:$I$9999,6,FALSE),VLOOKUP(Q559,'ESO zone constants'!$H$3:$K$9987,4,FALSE)),""))</f>
        <v>DLC_ASCENDING_TIDE</v>
      </c>
      <c r="U559" s="3" t="str">
        <f>IF(T559&lt;&gt;"",VLOOKUP(T559,'LibSets constants'!$B$4:$C$1003,2,FALSE),"")</f>
        <v>Ascending Tide</v>
      </c>
      <c r="V559" s="33" t="s">
        <v>1544</v>
      </c>
      <c r="W559" s="3" t="s">
        <v>2786</v>
      </c>
      <c r="X559" s="3" t="s">
        <v>2785</v>
      </c>
      <c r="Y559" s="65">
        <v>643</v>
      </c>
      <c r="Z559" s="3">
        <f>IF(AND(G559&lt;&gt;"LIBSETS_SETTYPE_BATTLEGROUND",G559&lt;&gt;"LIBSETS_SETTYPE_SPECIAL"),
IF(AND(Y559&lt;&gt;"",ISNUMBER(Y559),NOT(ISNA(Y559))),Y559,
   IF(AND(L559&lt;&gt;"",ISNUMBER(L559),L559&gt;0,NOT(ISNA(L559))),VLOOKUP(L559,'ESO dumped WayshrineInfo'!$K$3:$L$9994,2,FALSE),"")
),"")</f>
        <v>643</v>
      </c>
      <c r="AA559" t="str">
        <f>IF(AND(Z559&lt;&gt;"",ISNUMBER(Z559),NOT(ISNA(Z559))),VLOOKUP(Z559,'ESO zone constants'!$A$3:$D$9999,4,FALSE),"")</f>
        <v>Imperial Sewers</v>
      </c>
      <c r="AB559" s="96" t="s">
        <v>2792</v>
      </c>
      <c r="AC559" s="40"/>
      <c r="AD559" s="40"/>
      <c r="AE559" s="40"/>
      <c r="AF559" s="3" t="str">
        <f>IF(AND(G559&lt;&gt;"LIBSETS_SETTYPE_BATTLEGROUND",G559&lt;&gt;"LIBSETS_SETTYPE_SPECIAL"),
IF(AND(AE559&lt;&gt;"",ISNUMBER(AE559),NOT(ISNA(AE559))),AE559,
   IF(AND(M559&lt;&gt;"",ISNUMBER(M559),M559&gt;0,NOT(ISNA(M559))),VLOOKUP(M559,'ESO dumped WayshrineInfo'!$K$3:$L$9994,2,FALSE),"")
),"")</f>
        <v/>
      </c>
      <c r="AG559" t="str">
        <f>IF(AND(AF559&lt;&gt;"",ISNUMBER(AF559),NOT(ISNA(AF559))),VLOOKUP(AF559,'ESO zone constants'!$A$3:$D$9999,4,FALSE),"")</f>
        <v/>
      </c>
      <c r="AH559" s="44"/>
      <c r="AI559" s="40"/>
      <c r="AJ559" s="40"/>
      <c r="AK559" s="3" t="str">
        <f>IF(AND(G559&lt;&gt;"LIBSETS_SETTYPE_BATTLEGROUND",G559&lt;&gt;"LIBSETS_SETTYPE_SPECIAL"),IF(AL559&lt;&gt;"",VLOOKUP(AL559,'ESO zone constants'!$D$3:$H$4953,5,FALSE),""),"")</f>
        <v/>
      </c>
      <c r="AM559" s="44"/>
      <c r="AN559" s="40"/>
      <c r="AO559" s="40"/>
      <c r="AP559" s="3" t="str">
        <f>IF(AND(G559&lt;&gt;"LIBSETS_SETTYPE_BATTLEGROUND",G559&lt;&gt;"LIBSETS_SETTYPE_SPECIAL"),IF(AQ559&lt;&gt;"",VLOOKUP(AQ559,'ESO zone constants'!$D$3:$H$4953,5,FALSE),""),"")</f>
        <v/>
      </c>
      <c r="AR559" s="44"/>
      <c r="AS559" s="40"/>
      <c r="AT559" s="40"/>
      <c r="AU559" s="3" t="str">
        <f>IF(AND(G559&lt;&gt;"LIBSETS_SETTYPE_BATTLEGROUND",G559&lt;&gt;"LIBSETS_SETTYPE_SPECIAL"),IF(AV559&lt;&gt;"",VLOOKUP(AV559,'ESO zone constants'!$D$3:$H$4953,5,FALSE),""),"")</f>
        <v/>
      </c>
      <c r="AW559" s="44"/>
      <c r="AX559" s="40"/>
      <c r="AY559" s="40"/>
      <c r="AZ559" s="83" t="s">
        <v>2667</v>
      </c>
      <c r="BA559" s="83"/>
      <c r="BB559" s="83"/>
      <c r="BC559" s="21" t="str">
        <f>IF(A559="???","--","")&amp;IF(F559&lt;&gt;"Not in the game (anymore)",IF(A559&lt;&gt;"",CONCATENATE("[",A559,"] = {wayshrines={")&amp;IF(K559&lt;&gt;"",CONCATENATE(K559,","),"")&amp;IF(L559&lt;&gt;"",CONCATENATE(L559,","),"")&amp;IF(M559&lt;&gt;"",CONCATENATE(M559,","),"")&amp;CONCATENATE("}")&amp;IF(VALUE(N559)&gt;0,CONCATENATE(", traitsNeeded=",N559),"")&amp;CONCATENATE(", dlcId=",IF(T559&lt;&gt;"",T559,"DLC_BASE_GAME")),""),"")</f>
        <v>[636] = {wayshrines={-1,-1,-1,}, dlcId=DLC_ASCENDING_TIDE</v>
      </c>
      <c r="BD559" s="21" t="str">
        <f>IF(F559&lt;&gt;"Not in the game (anymore)",IF(A559&lt;&gt;"",IF(Q559&lt;&gt;"",CONCATENATE(", zoneIds={",Q559),"")&amp;IF(Z559&lt;&gt;"",CONCATENATE(",",Z559),"")&amp;IF(AF559&lt;&gt;"",CONCATENATE(",",AF559),"")&amp;IF(AK559&lt;&gt;"",CONCATENATE(",",AK559),"")&amp;IF(AP559&lt;&gt;"",CONCATENATE(",",AP559),"")&amp;IF(AU559&lt;&gt;"",CONCATENATE(",",AU559),"")&amp;IF(Q559&lt;&gt;"",CONCATENATE("}",""),"")&amp;IF(OR(I559="true",I559="false",I559&lt;&gt;""), CONCATENATE(", veteran=", I559), ""),""),"")</f>
        <v>, zoneIds={584,643}, veteran=false</v>
      </c>
      <c r="BE559" s="21" t="str">
        <f>IF(A559&lt;&gt;"",IF(F559&lt;&gt;"Not in the game (anymore)",IF(A559&lt;&gt;"",", setType="&amp;G559,"")&amp;IF(J559="true",", multiTrialSet=true",""),"")
&amp; IF(AND(H559&lt;&gt;"",ISNUMBER(H559)),", undauntedChestId=" &amp; H559,""),"")</f>
        <v>, setType=LIBSETS_SETTYPE_IMPERIALCITY_MONSTER</v>
      </c>
      <c r="BF559" s="21" t="str">
        <f>IF(A559&lt;&gt;"",IF(F559&lt;&gt;"Not in the game (anymore)",IF(AZ559&lt;&gt;"",", isProcSetAllowedInPvP="&amp; AZ559,"")
&amp; IF(F559&lt;&gt;"Not in the game (anymore)",
  IF(V559&lt;&gt;"",", dropMechanic={"&amp;V559&amp;IF(AB559&lt;&gt;"",","&amp;AB559,"")&amp;IF(AH559&lt;&gt;"",","&amp;AH559,"")&amp;IF(AM559&lt;&gt;"",","&amp;AM559,"")&amp;IF(AR559&lt;&gt;"",","&amp;AR559,"")&amp;IF(AW559&lt;&gt;"",","&amp;AW559,"")&amp;"}"
     &amp;IF(OR(W559&lt;&gt;"",AC559&lt;&gt;"",AI559&lt;&gt;"",AN559&lt;&gt;"",AS559&lt;&gt;"",AX559&lt;&gt;"",X559&lt;&gt;"",AD559&lt;&gt;"",AJ559&lt;&gt;"",AO559&lt;&gt;"",AT559&lt;&gt;"",AY559&lt;&gt;""),", dropMechanicDropLocationNames={"
        &amp; IF(OR(W559&lt;&gt;"",AC559&lt;&gt;"",AI559&lt;&gt;"",AN559&lt;&gt;"",AS559&lt;&gt;"",AX559&lt;&gt;""),"['en']={"&amp;IF(W559&lt;&gt;"","'"&amp;W559&amp;"',","'',")&amp;IF(AC559&lt;&gt;"","'"&amp;AC559&amp;"',","'',")&amp;IF(AI559&lt;&gt;"","'"&amp;AI559&amp;"',","'',")&amp;IF(AN559&lt;&gt;"","'"&amp;AN559&amp;"',","'',")&amp;IF(AS559&lt;&gt;"","'"&amp;AS559&amp;"',","'',")&amp;IF(AX559&lt;&gt;"","'"&amp;AX559&amp;"',","'',")&amp;"},","")
        &amp; IF(OR(X559&lt;&gt;"",AD559&lt;&gt;"",AJ559&lt;&gt;"",AO559&lt;&gt;"",AT559&lt;&gt;"",AY559&lt;&gt;""),"['de']={"&amp;IF(X559&lt;&gt;"","'"&amp;X559&amp;"',","'',")&amp;IF(AD559&lt;&gt;"","'"&amp;AD559&amp;"',","'',")&amp;IF(AJ559&lt;&gt;"","'"&amp;AJ559&amp;"',","'',")&amp;IF(AO559&lt;&gt;"","'"&amp;AO559&amp;"',","'',")&amp;IF(AT559&lt;&gt;"","'"&amp;AT559&amp;"',","'',")&amp;IF(AY559&lt;&gt;"","'"&amp;AY559&amp;"',","'',")&amp;"},","")
     &amp; "}",""),"")),""),"")</f>
        <v>, dropMechanic={LIBSETS_DROP_MECHANIC_MONSTER_NAME,LIBSETS_DROP_MECHANIC_TELVAR_EQUIPMENT_LOCKBOX_MERCHANT}, dropMechanicDropLocationNames={['en']={'Baron Thirsk Nobles district, south-west)','','','','','',},['de']={'Baron Thirsk (Adelsbezirk, Süd-Westen)','','','','','',},}</v>
      </c>
      <c r="BG559" s="21" t="str">
        <f>IF(A559&lt;&gt;"",IF(F559&lt;&gt;"Not in the game (anymore)",
IF(OR(BA559&lt;&gt;"",BB559&lt;&gt;""),", addTooltip={" &amp; IF(BA559&lt;&gt;"","['en']='"&amp; BA559 &amp; "',","")  &amp; IF(AND(BA559&lt;&gt;"",BA559&lt;&gt;BB559), IF(BB559&lt;&gt;"","['de']='"&amp; BB559 &amp; "',",""),"") &amp; "},","")
&amp; "},"
&amp; IF(C559&lt;&gt;"",CONCATENATE(" --",C559," / ",B559,"   [",IF(R559&lt;&gt;"",R559,""),IF(AA559&lt;&gt;"",", "&amp;AA559,""),IF(AG559&lt;&gt;"",", "&amp;AG559,""),IF(AL559&lt;&gt;"",", "&amp;AL559,""),IF(AQ559&lt;&gt;"",", "&amp;AQ559,""),IF(AV559&lt;&gt;"",", "&amp;AV559,""),"]")),""),"")</f>
        <v>}, --Baron Thirsk / Baron Thirsk   [Imperial City, Imperial Sewers]</v>
      </c>
    </row>
    <row r="560" spans="1:59" x14ac:dyDescent="0.25">
      <c r="A560" s="103">
        <v>640</v>
      </c>
      <c r="C560" t="s">
        <v>3442</v>
      </c>
      <c r="D560" s="3">
        <f>A560</f>
        <v>640</v>
      </c>
      <c r="G560" s="3" t="s">
        <v>1474</v>
      </c>
      <c r="I560" t="s">
        <v>91</v>
      </c>
      <c r="J560" t="s">
        <v>91</v>
      </c>
      <c r="K560">
        <v>503</v>
      </c>
      <c r="L560">
        <v>503</v>
      </c>
      <c r="M560">
        <v>503</v>
      </c>
      <c r="N560">
        <v>3</v>
      </c>
      <c r="Q560" s="3">
        <f>IF(AND(G560&lt;&gt;"LIBSETS_SETTYPE_BATTLEGROUND",G560&lt;&gt;"LIBSETS_SETTYPE_SPECIAL"), IF(R560&lt;&gt;"",VLOOKUP(R560,'ESO zone constants'!$D$3:$H$10001,5,FALSE),""),"")</f>
        <v>1318</v>
      </c>
      <c r="R560" t="str">
        <f>IF(AND(O560&lt;&gt;"",NOT(ISERROR(O560))),O560,
IF(AND(P560&lt;&gt;"",ISNUMBER(P560),P560&gt;0,NOT(ISNA(P560))),VLOOKUP(P560,'ESO zone constants'!$A$3:$D$9999,4,FALSE),
IF(AND(K560&lt;&gt;"",K560&gt;0,NOT(ISERROR(K560))),VLOOKUP(K560,'ESO dumped WayshrineInfo'!$K$3:$N$9994,4,FALSE),"")))</f>
        <v>High Isle</v>
      </c>
      <c r="T560" s="19" t="str">
        <f>IF(AND(S560&lt;&gt;"",NOT(ISERROR(S560))),S560,IF(Q560&lt;&gt;"",IF(NOT(ISERROR(VLOOKUP(Q560,'ESO Dungeon constants'!$D$3:$H$9999,5,FALSE))),VLOOKUP(Q560,'ESO Dungeon constants'!$D$3:$I$9999,6,FALSE),VLOOKUP(Q560,'ESO zone constants'!$H$3:$K$9987,4,FALSE)),""))</f>
        <v>DLC_HIGH_ISLE</v>
      </c>
      <c r="U560" s="3" t="str">
        <f>IF(T560&lt;&gt;"",VLOOKUP(T560,'LibSets constants'!$B$4:$C$1003,2,FALSE),"")</f>
        <v>High Isle</v>
      </c>
      <c r="V560" s="33" t="s">
        <v>3359</v>
      </c>
      <c r="W560" s="39"/>
      <c r="X560" s="39"/>
      <c r="Z560" s="3">
        <f>IF(AND(G560&lt;&gt;"LIBSETS_SETTYPE_BATTLEGROUND",G560&lt;&gt;"LIBSETS_SETTYPE_SPECIAL"),
IF(AND(Y560&lt;&gt;"",ISNUMBER(Y560),NOT(ISNA(Y560))),Y560,
   IF(AND(L560&lt;&gt;"",ISNUMBER(L560),L560&gt;0,NOT(ISNA(L560))),VLOOKUP(L560,'ESO dumped WayshrineInfo'!$K$3:$L$9994,2,FALSE),"")
),"")</f>
        <v>1318</v>
      </c>
      <c r="AA560" t="str">
        <f>IF(AND(Z560&lt;&gt;"",ISNUMBER(Z560),NOT(ISNA(Z560))),VLOOKUP(Z560,'ESO zone constants'!$A$3:$D$9999,4,FALSE),"")</f>
        <v>High Isle</v>
      </c>
      <c r="AB560" s="33" t="s">
        <v>3359</v>
      </c>
      <c r="AC560" s="40"/>
      <c r="AD560" s="40"/>
      <c r="AE560" s="40"/>
      <c r="AF560" s="3">
        <f>IF(AND(G560&lt;&gt;"LIBSETS_SETTYPE_BATTLEGROUND",G560&lt;&gt;"LIBSETS_SETTYPE_SPECIAL"),
IF(AND(AE560&lt;&gt;"",ISNUMBER(AE560),NOT(ISNA(AE560))),AE560,
   IF(AND(M560&lt;&gt;"",ISNUMBER(M560),M560&gt;0,NOT(ISNA(M560))),VLOOKUP(M560,'ESO dumped WayshrineInfo'!$K$3:$L$9994,2,FALSE),"")
),"")</f>
        <v>1318</v>
      </c>
      <c r="AG560" t="str">
        <f>IF(AND(AF560&lt;&gt;"",ISNUMBER(AF560),NOT(ISNA(AF560))),VLOOKUP(AF560,'ESO zone constants'!$A$3:$D$9999,4,FALSE),"")</f>
        <v>High Isle</v>
      </c>
      <c r="AH560" s="33" t="s">
        <v>3359</v>
      </c>
      <c r="AI560" s="40"/>
      <c r="AJ560" s="40"/>
      <c r="AK560" s="3" t="str">
        <f>IF(AND(G560&lt;&gt;"LIBSETS_SETTYPE_BATTLEGROUND",G560&lt;&gt;"LIBSETS_SETTYPE_SPECIAL"),IF(AL560&lt;&gt;"",VLOOKUP(AL560,'ESO zone constants'!$D$3:$H$4953,5,FALSE),""),"")</f>
        <v/>
      </c>
      <c r="AN560" s="40"/>
      <c r="AO560" s="40"/>
      <c r="AP560" s="3" t="str">
        <f>IF(AND(G560&lt;&gt;"LIBSETS_SETTYPE_BATTLEGROUND",G560&lt;&gt;"LIBSETS_SETTYPE_SPECIAL"),IF(AQ560&lt;&gt;"",VLOOKUP(AQ560,'ESO zone constants'!$D$3:$H$4953,5,FALSE),""),"")</f>
        <v/>
      </c>
      <c r="AR560" s="41"/>
      <c r="AS560" s="40"/>
      <c r="AT560" s="40"/>
      <c r="AU560" s="3" t="str">
        <f>IF(AND(G560&lt;&gt;"LIBSETS_SETTYPE_BATTLEGROUND",G560&lt;&gt;"LIBSETS_SETTYPE_SPECIAL"),IF(AV560&lt;&gt;"",VLOOKUP(AV560,'ESO zone constants'!$D$3:$H$4953,5,FALSE),""),"")</f>
        <v/>
      </c>
      <c r="AX560" s="40"/>
      <c r="AY560" s="40"/>
      <c r="AZ560" s="89"/>
      <c r="BA560" s="89"/>
      <c r="BB560" s="89"/>
      <c r="BC560" s="21" t="str">
        <f>IF(A560="???","--","")&amp;IF(F560&lt;&gt;"Not in the game (anymore)",IF(A560&lt;&gt;"",CONCATENATE("[",A560,"] = {wayshrines={")&amp;IF(K560&lt;&gt;"",CONCATENATE(K560,","),"")&amp;IF(L560&lt;&gt;"",CONCATENATE(L560,","),"")&amp;IF(M560&lt;&gt;"",CONCATENATE(M560,","),"")&amp;CONCATENATE("}")&amp;IF(VALUE(N560)&gt;0,CONCATENATE(", traitsNeeded=",N560),"")&amp;CONCATENATE(", dlcId=",IF(T560&lt;&gt;"",T560,"DLC_BASE_GAME")),""),"")</f>
        <v>[640] = {wayshrines={503,503,503,}, traitsNeeded=3, dlcId=DLC_HIGH_ISLE</v>
      </c>
      <c r="BD560" s="21" t="str">
        <f>IF(F560&lt;&gt;"Not in the game (anymore)",IF(A560&lt;&gt;"",IF(Q560&lt;&gt;"",CONCATENATE(", zoneIds={",Q560),"")&amp;IF(Z560&lt;&gt;"",CONCATENATE(",",Z560),"")&amp;IF(AF560&lt;&gt;"",CONCATENATE(",",AF560),"")&amp;IF(AK560&lt;&gt;"",CONCATENATE(",",AK560),"")&amp;IF(AP560&lt;&gt;"",CONCATENATE(",",AP560),"")&amp;IF(AU560&lt;&gt;"",CONCATENATE(",",AU560),"")&amp;IF(Q560&lt;&gt;"",CONCATENATE("}",""),"")&amp;IF(OR(I560="true",I560="false",I560&lt;&gt;""), CONCATENATE(", veteran=", I560), ""),""),"")</f>
        <v>, zoneIds={1318,1318,1318}, veteran=false</v>
      </c>
      <c r="BE560" s="21" t="str">
        <f>IF(A560&lt;&gt;"",IF(F560&lt;&gt;"Not in the game (anymore)",IF(A560&lt;&gt;"",", setType="&amp;G560,"")&amp;IF(J560="true",", multiTrialSet=true",""),"")
&amp; IF(AND(H560&lt;&gt;"",ISNUMBER(H560)),", undauntedChestId=" &amp; H560,""),"")</f>
        <v>, setType=LIBSETS_SETTYPE_CRAFTED</v>
      </c>
      <c r="BF560" s="21" t="str">
        <f>IF(A560&lt;&gt;"",IF(F560&lt;&gt;"Not in the game (anymore)",IF(AZ560&lt;&gt;"",", isProcSetAllowedInPvP="&amp; AZ560,"")
&amp; IF(F560&lt;&gt;"Not in the game (anymore)",
  IF(V560&lt;&gt;"",", dropMechanic={"&amp;V560&amp;IF(AB560&lt;&gt;"",","&amp;AB560,"")&amp;IF(AH560&lt;&gt;"",","&amp;AH560,"")&amp;IF(AM560&lt;&gt;"",","&amp;AM560,"")&amp;IF(AR560&lt;&gt;"",","&amp;AR560,"")&amp;IF(AW560&lt;&gt;"",","&amp;AW560,"")&amp;"}"
     &amp;IF(OR(W560&lt;&gt;"",AC560&lt;&gt;"",AI560&lt;&gt;"",AN560&lt;&gt;"",AS560&lt;&gt;"",AX560&lt;&gt;"",X560&lt;&gt;"",AD560&lt;&gt;"",AJ560&lt;&gt;"",AO560&lt;&gt;"",AT560&lt;&gt;"",AY560&lt;&gt;""),", dropMechanicDropLocationNames={"
        &amp; IF(OR(W560&lt;&gt;"",AC560&lt;&gt;"",AI560&lt;&gt;"",AN560&lt;&gt;"",AS560&lt;&gt;"",AX560&lt;&gt;""),"['en']={"&amp;IF(W560&lt;&gt;"","'"&amp;W560&amp;"',","'',")&amp;IF(AC560&lt;&gt;"","'"&amp;AC560&amp;"',","'',")&amp;IF(AI560&lt;&gt;"","'"&amp;AI560&amp;"',","'',")&amp;IF(AN560&lt;&gt;"","'"&amp;AN560&amp;"',","'',")&amp;IF(AS560&lt;&gt;"","'"&amp;AS560&amp;"',","'',")&amp;IF(AX560&lt;&gt;"","'"&amp;AX560&amp;"',","'',")&amp;"},","")
        &amp; IF(OR(X560&lt;&gt;"",AD560&lt;&gt;"",AJ560&lt;&gt;"",AO560&lt;&gt;"",AT560&lt;&gt;"",AY560&lt;&gt;""),"['de']={"&amp;IF(X560&lt;&gt;"","'"&amp;X560&amp;"',","'',")&amp;IF(AD560&lt;&gt;"","'"&amp;AD560&amp;"',","'',")&amp;IF(AJ560&lt;&gt;"","'"&amp;AJ560&amp;"',","'',")&amp;IF(AO560&lt;&gt;"","'"&amp;AO560&amp;"',","'',")&amp;IF(AT560&lt;&gt;"","'"&amp;AT560&amp;"',","'',")&amp;IF(AY560&lt;&gt;"","'"&amp;AY560&amp;"',","'',")&amp;"},","")
     &amp; "}",""),"")),""),"")</f>
        <v>, dropMechanic={LIBSETS_DROP_MECHANIC_CRAFTED,LIBSETS_DROP_MECHANIC_CRAFTED,LIBSETS_DROP_MECHANIC_CRAFTED}</v>
      </c>
      <c r="BG560" s="21" t="str">
        <f>IF(A560&lt;&gt;"",IF(F560&lt;&gt;"Not in the game (anymore)",
IF(OR(BA560&lt;&gt;"",BB560&lt;&gt;""),", addTooltip={" &amp; IF(BA560&lt;&gt;"","['en']='"&amp; BA560 &amp; "',","")  &amp; IF(AND(BA560&lt;&gt;"",BA560&lt;&gt;BB560), IF(BB560&lt;&gt;"","['de']='"&amp; BB560 &amp; "',",""),"") &amp; "},","")
&amp; "},"
&amp; IF(C560&lt;&gt;"",CONCATENATE(" --",C560," / ",B560,"   [",IF(R560&lt;&gt;"",R560,""),IF(AA560&lt;&gt;"",", "&amp;AA560,""),IF(AG560&lt;&gt;"",", "&amp;AG560,""),IF(AL560&lt;&gt;"",", "&amp;AL560,""),IF(AQ560&lt;&gt;"",", "&amp;AQ560,""),IF(AV560&lt;&gt;"",", "&amp;AV560,""),"]")),""),"")</f>
        <v>}, --Order\'s Wrath /    [High Isle, High Isle, High Isle]</v>
      </c>
    </row>
    <row r="561" spans="1:59" x14ac:dyDescent="0.25">
      <c r="A561" s="103">
        <v>641</v>
      </c>
      <c r="C561" t="s">
        <v>3443</v>
      </c>
      <c r="D561" s="3">
        <f>A561</f>
        <v>641</v>
      </c>
      <c r="G561" s="3" t="s">
        <v>1474</v>
      </c>
      <c r="I561" t="s">
        <v>91</v>
      </c>
      <c r="J561" t="s">
        <v>91</v>
      </c>
      <c r="K561">
        <v>506</v>
      </c>
      <c r="L561">
        <v>506</v>
      </c>
      <c r="M561">
        <v>506</v>
      </c>
      <c r="N561">
        <v>5</v>
      </c>
      <c r="Q561" s="3">
        <f>IF(AND(G561&lt;&gt;"LIBSETS_SETTYPE_BATTLEGROUND",G561&lt;&gt;"LIBSETS_SETTYPE_SPECIAL"), IF(R561&lt;&gt;"",VLOOKUP(R561,'ESO zone constants'!$D$3:$H$10001,5,FALSE),""),"")</f>
        <v>1318</v>
      </c>
      <c r="R561" t="str">
        <f>IF(AND(O561&lt;&gt;"",NOT(ISERROR(O561))),O561,
IF(AND(P561&lt;&gt;"",ISNUMBER(P561),P561&gt;0,NOT(ISNA(P561))),VLOOKUP(P561,'ESO zone constants'!$A$3:$D$9999,4,FALSE),
IF(AND(K561&lt;&gt;"",K561&gt;0,NOT(ISERROR(K561))),VLOOKUP(K561,'ESO dumped WayshrineInfo'!$K$3:$N$9994,4,FALSE),"")))</f>
        <v>High Isle</v>
      </c>
      <c r="T561" s="19" t="str">
        <f>IF(AND(S561&lt;&gt;"",NOT(ISERROR(S561))),S561,IF(Q561&lt;&gt;"",IF(NOT(ISERROR(VLOOKUP(Q561,'ESO Dungeon constants'!$D$3:$H$9999,5,FALSE))),VLOOKUP(Q561,'ESO Dungeon constants'!$D$3:$I$9999,6,FALSE),VLOOKUP(Q561,'ESO zone constants'!$H$3:$K$9987,4,FALSE)),""))</f>
        <v>DLC_HIGH_ISLE</v>
      </c>
      <c r="U561" s="3" t="str">
        <f>IF(T561&lt;&gt;"",VLOOKUP(T561,'LibSets constants'!$B$4:$C$1003,2,FALSE),"")</f>
        <v>High Isle</v>
      </c>
      <c r="V561" s="33" t="s">
        <v>3359</v>
      </c>
      <c r="Z561" s="3">
        <f>IF(AND(G561&lt;&gt;"LIBSETS_SETTYPE_BATTLEGROUND",G561&lt;&gt;"LIBSETS_SETTYPE_SPECIAL"),
IF(AND(Y561&lt;&gt;"",ISNUMBER(Y561),NOT(ISNA(Y561))),Y561,
   IF(AND(L561&lt;&gt;"",ISNUMBER(L561),L561&gt;0,NOT(ISNA(L561))),VLOOKUP(L561,'ESO dumped WayshrineInfo'!$K$3:$L$9994,2,FALSE),"")
),"")</f>
        <v>1318</v>
      </c>
      <c r="AA561" t="str">
        <f>IF(AND(Z561&lt;&gt;"",ISNUMBER(Z561),NOT(ISNA(Z561))),VLOOKUP(Z561,'ESO zone constants'!$A$3:$D$9999,4,FALSE),"")</f>
        <v>High Isle</v>
      </c>
      <c r="AB561" s="33" t="s">
        <v>3359</v>
      </c>
      <c r="AF561" s="3">
        <f>IF(AND(G561&lt;&gt;"LIBSETS_SETTYPE_BATTLEGROUND",G561&lt;&gt;"LIBSETS_SETTYPE_SPECIAL"),
IF(AND(AE561&lt;&gt;"",ISNUMBER(AE561),NOT(ISNA(AE561))),AE561,
   IF(AND(M561&lt;&gt;"",ISNUMBER(M561),M561&gt;0,NOT(ISNA(M561))),VLOOKUP(M561,'ESO dumped WayshrineInfo'!$K$3:$L$9994,2,FALSE),"")
),"")</f>
        <v>1318</v>
      </c>
      <c r="AG561" t="str">
        <f>IF(AND(AF561&lt;&gt;"",ISNUMBER(AF561),NOT(ISNA(AF561))),VLOOKUP(AF561,'ESO zone constants'!$A$3:$D$9999,4,FALSE),"")</f>
        <v>High Isle</v>
      </c>
      <c r="AH561" s="33" t="s">
        <v>3359</v>
      </c>
      <c r="AK561" s="3" t="str">
        <f>IF(AND(G561&lt;&gt;"LIBSETS_SETTYPE_BATTLEGROUND",G561&lt;&gt;"LIBSETS_SETTYPE_SPECIAL"),IF(AL561&lt;&gt;"",VLOOKUP(AL561,'ESO zone constants'!$D$3:$H$4953,5,FALSE),""),"")</f>
        <v/>
      </c>
      <c r="AP561" s="3" t="str">
        <f>IF(AND(G561&lt;&gt;"LIBSETS_SETTYPE_BATTLEGROUND",G561&lt;&gt;"LIBSETS_SETTYPE_SPECIAL"),IF(AQ561&lt;&gt;"",VLOOKUP(AQ561,'ESO zone constants'!$D$3:$H$4953,5,FALSE),""),"")</f>
        <v/>
      </c>
      <c r="AU561" s="3" t="str">
        <f>IF(AND(G561&lt;&gt;"LIBSETS_SETTYPE_BATTLEGROUND",G561&lt;&gt;"LIBSETS_SETTYPE_SPECIAL"),IF(AV561&lt;&gt;"",VLOOKUP(AV561,'ESO zone constants'!$D$3:$H$4953,5,FALSE),""),"")</f>
        <v/>
      </c>
      <c r="BC561" s="21" t="str">
        <f>IF(A561="???","--","")&amp;IF(F561&lt;&gt;"Not in the game (anymore)",IF(A561&lt;&gt;"",CONCATENATE("[",A561,"] = {wayshrines={")&amp;IF(K561&lt;&gt;"",CONCATENATE(K561,","),"")&amp;IF(L561&lt;&gt;"",CONCATENATE(L561,","),"")&amp;IF(M561&lt;&gt;"",CONCATENATE(M561,","),"")&amp;CONCATENATE("}")&amp;IF(VALUE(N561)&gt;0,CONCATENATE(", traitsNeeded=",N561),"")&amp;CONCATENATE(", dlcId=",IF(T561&lt;&gt;"",T561,"DLC_BASE_GAME")),""),"")</f>
        <v>[641] = {wayshrines={506,506,506,}, traitsNeeded=5, dlcId=DLC_HIGH_ISLE</v>
      </c>
      <c r="BD561" s="21" t="str">
        <f>IF(F561&lt;&gt;"Not in the game (anymore)",IF(A561&lt;&gt;"",IF(Q561&lt;&gt;"",CONCATENATE(", zoneIds={",Q561),"")&amp;IF(Z561&lt;&gt;"",CONCATENATE(",",Z561),"")&amp;IF(AF561&lt;&gt;"",CONCATENATE(",",AF561),"")&amp;IF(AK561&lt;&gt;"",CONCATENATE(",",AK561),"")&amp;IF(AP561&lt;&gt;"",CONCATENATE(",",AP561),"")&amp;IF(AU561&lt;&gt;"",CONCATENATE(",",AU561),"")&amp;IF(Q561&lt;&gt;"",CONCATENATE("}",""),"")&amp;IF(OR(I561="true",I561="false",I561&lt;&gt;""), CONCATENATE(", veteran=", I561), ""),""),"")</f>
        <v>, zoneIds={1318,1318,1318}, veteran=false</v>
      </c>
      <c r="BE561" s="21" t="str">
        <f>IF(A561&lt;&gt;"",IF(F561&lt;&gt;"Not in the game (anymore)",IF(A561&lt;&gt;"",", setType="&amp;G561,"")&amp;IF(J561="true",", multiTrialSet=true",""),"")
&amp; IF(AND(H561&lt;&gt;"",ISNUMBER(H561)),", undauntedChestId=" &amp; H561,""),"")</f>
        <v>, setType=LIBSETS_SETTYPE_CRAFTED</v>
      </c>
      <c r="BF561" s="21" t="str">
        <f>IF(A561&lt;&gt;"",IF(F561&lt;&gt;"Not in the game (anymore)",IF(AZ561&lt;&gt;"",", isProcSetAllowedInPvP="&amp; AZ561,"")
&amp; IF(F561&lt;&gt;"Not in the game (anymore)",
  IF(V561&lt;&gt;"",", dropMechanic={"&amp;V561&amp;IF(AB561&lt;&gt;"",","&amp;AB561,"")&amp;IF(AH561&lt;&gt;"",","&amp;AH561,"")&amp;IF(AM561&lt;&gt;"",","&amp;AM561,"")&amp;IF(AR561&lt;&gt;"",","&amp;AR561,"")&amp;IF(AW561&lt;&gt;"",","&amp;AW561,"")&amp;"}"
     &amp;IF(OR(W561&lt;&gt;"",AC561&lt;&gt;"",AI561&lt;&gt;"",AN561&lt;&gt;"",AS561&lt;&gt;"",AX561&lt;&gt;"",X561&lt;&gt;"",AD561&lt;&gt;"",AJ561&lt;&gt;"",AO561&lt;&gt;"",AT561&lt;&gt;"",AY561&lt;&gt;""),", dropMechanicDropLocationNames={"
        &amp; IF(OR(W561&lt;&gt;"",AC561&lt;&gt;"",AI561&lt;&gt;"",AN561&lt;&gt;"",AS561&lt;&gt;"",AX561&lt;&gt;""),"['en']={"&amp;IF(W561&lt;&gt;"","'"&amp;W561&amp;"',","'',")&amp;IF(AC561&lt;&gt;"","'"&amp;AC561&amp;"',","'',")&amp;IF(AI561&lt;&gt;"","'"&amp;AI561&amp;"',","'',")&amp;IF(AN561&lt;&gt;"","'"&amp;AN561&amp;"',","'',")&amp;IF(AS561&lt;&gt;"","'"&amp;AS561&amp;"',","'',")&amp;IF(AX561&lt;&gt;"","'"&amp;AX561&amp;"',","'',")&amp;"},","")
        &amp; IF(OR(X561&lt;&gt;"",AD561&lt;&gt;"",AJ561&lt;&gt;"",AO561&lt;&gt;"",AT561&lt;&gt;"",AY561&lt;&gt;""),"['de']={"&amp;IF(X561&lt;&gt;"","'"&amp;X561&amp;"',","'',")&amp;IF(AD561&lt;&gt;"","'"&amp;AD561&amp;"',","'',")&amp;IF(AJ561&lt;&gt;"","'"&amp;AJ561&amp;"',","'',")&amp;IF(AO561&lt;&gt;"","'"&amp;AO561&amp;"',","'',")&amp;IF(AT561&lt;&gt;"","'"&amp;AT561&amp;"',","'',")&amp;IF(AY561&lt;&gt;"","'"&amp;AY561&amp;"',","'',")&amp;"},","")
     &amp; "}",""),"")),""),"")</f>
        <v>, dropMechanic={LIBSETS_DROP_MECHANIC_CRAFTED,LIBSETS_DROP_MECHANIC_CRAFTED,LIBSETS_DROP_MECHANIC_CRAFTED}</v>
      </c>
      <c r="BG561" s="21" t="str">
        <f>IF(A561&lt;&gt;"",IF(F561&lt;&gt;"Not in the game (anymore)",
IF(OR(BA561&lt;&gt;"",BB561&lt;&gt;""),", addTooltip={" &amp; IF(BA561&lt;&gt;"","['en']='"&amp; BA561 &amp; "',","")  &amp; IF(AND(BA561&lt;&gt;"",BA561&lt;&gt;BB561), IF(BB561&lt;&gt;"","['de']='"&amp; BB561 &amp; "',",""),"") &amp; "},","")
&amp; "},"
&amp; IF(C561&lt;&gt;"",CONCATENATE(" --",C561," / ",B561,"   [",IF(R561&lt;&gt;"",R561,""),IF(AA561&lt;&gt;"",", "&amp;AA561,""),IF(AG561&lt;&gt;"",", "&amp;AG561,""),IF(AL561&lt;&gt;"",", "&amp;AL561,""),IF(AQ561&lt;&gt;"",", "&amp;AQ561,""),IF(AV561&lt;&gt;"",", "&amp;AV561,""),"]")),""),"")</f>
        <v>}, --Serpent\'s Disdain /    [High Isle, High Isle, High Isle]</v>
      </c>
    </row>
    <row r="562" spans="1:59" x14ac:dyDescent="0.25">
      <c r="A562" s="103">
        <v>642</v>
      </c>
      <c r="C562" t="s">
        <v>3444</v>
      </c>
      <c r="D562" s="3">
        <f>A562</f>
        <v>642</v>
      </c>
      <c r="G562" s="3" t="s">
        <v>1474</v>
      </c>
      <c r="I562" t="s">
        <v>91</v>
      </c>
      <c r="J562" t="s">
        <v>91</v>
      </c>
      <c r="K562">
        <v>511</v>
      </c>
      <c r="L562">
        <v>511</v>
      </c>
      <c r="M562">
        <v>511</v>
      </c>
      <c r="N562">
        <v>7</v>
      </c>
      <c r="Q562" s="3">
        <f>IF(AND(G562&lt;&gt;"LIBSETS_SETTYPE_BATTLEGROUND",G562&lt;&gt;"LIBSETS_SETTYPE_SPECIAL"), IF(R562&lt;&gt;"",VLOOKUP(R562,'ESO zone constants'!$D$3:$H$10001,5,FALSE),""),"")</f>
        <v>1318</v>
      </c>
      <c r="R562" t="str">
        <f>IF(AND(O562&lt;&gt;"",NOT(ISERROR(O562))),O562,
IF(AND(P562&lt;&gt;"",ISNUMBER(P562),P562&gt;0,NOT(ISNA(P562))),VLOOKUP(P562,'ESO zone constants'!$A$3:$D$9999,4,FALSE),
IF(AND(K562&lt;&gt;"",K562&gt;0,NOT(ISERROR(K562))),VLOOKUP(K562,'ESO dumped WayshrineInfo'!$K$3:$N$9994,4,FALSE),"")))</f>
        <v>High Isle</v>
      </c>
      <c r="T562" s="19" t="str">
        <f>IF(AND(S562&lt;&gt;"",NOT(ISERROR(S562))),S562,IF(Q562&lt;&gt;"",IF(NOT(ISERROR(VLOOKUP(Q562,'ESO Dungeon constants'!$D$3:$H$9999,5,FALSE))),VLOOKUP(Q562,'ESO Dungeon constants'!$D$3:$I$9999,6,FALSE),VLOOKUP(Q562,'ESO zone constants'!$H$3:$K$9987,4,FALSE)),""))</f>
        <v>DLC_HIGH_ISLE</v>
      </c>
      <c r="U562" s="3" t="str">
        <f>IF(T562&lt;&gt;"",VLOOKUP(T562,'LibSets constants'!$B$4:$C$1003,2,FALSE),"")</f>
        <v>High Isle</v>
      </c>
      <c r="V562" s="33" t="s">
        <v>3359</v>
      </c>
      <c r="Z562" s="3">
        <f>IF(AND(G562&lt;&gt;"LIBSETS_SETTYPE_BATTLEGROUND",G562&lt;&gt;"LIBSETS_SETTYPE_SPECIAL"),
IF(AND(Y562&lt;&gt;"",ISNUMBER(Y562),NOT(ISNA(Y562))),Y562,
   IF(AND(L562&lt;&gt;"",ISNUMBER(L562),L562&gt;0,NOT(ISNA(L562))),VLOOKUP(L562,'ESO dumped WayshrineInfo'!$K$3:$L$9994,2,FALSE),"")
),"")</f>
        <v>1318</v>
      </c>
      <c r="AA562" t="str">
        <f>IF(AND(Z562&lt;&gt;"",ISNUMBER(Z562),NOT(ISNA(Z562))),VLOOKUP(Z562,'ESO zone constants'!$A$3:$D$9999,4,FALSE),"")</f>
        <v>High Isle</v>
      </c>
      <c r="AB562" s="33" t="s">
        <v>3359</v>
      </c>
      <c r="AF562" s="3">
        <f>IF(AND(G562&lt;&gt;"LIBSETS_SETTYPE_BATTLEGROUND",G562&lt;&gt;"LIBSETS_SETTYPE_SPECIAL"),
IF(AND(AE562&lt;&gt;"",ISNUMBER(AE562),NOT(ISNA(AE562))),AE562,
   IF(AND(M562&lt;&gt;"",ISNUMBER(M562),M562&gt;0,NOT(ISNA(M562))),VLOOKUP(M562,'ESO dumped WayshrineInfo'!$K$3:$L$9994,2,FALSE),"")
),"")</f>
        <v>1318</v>
      </c>
      <c r="AG562" t="str">
        <f>IF(AND(AF562&lt;&gt;"",ISNUMBER(AF562),NOT(ISNA(AF562))),VLOOKUP(AF562,'ESO zone constants'!$A$3:$D$9999,4,FALSE),"")</f>
        <v>High Isle</v>
      </c>
      <c r="AH562" s="33" t="s">
        <v>3359</v>
      </c>
      <c r="AK562" s="3" t="str">
        <f>IF(AND(G562&lt;&gt;"LIBSETS_SETTYPE_BATTLEGROUND",G562&lt;&gt;"LIBSETS_SETTYPE_SPECIAL"),IF(AL562&lt;&gt;"",VLOOKUP(AL562,'ESO zone constants'!$D$3:$H$4953,5,FALSE),""),"")</f>
        <v/>
      </c>
      <c r="AP562" s="3" t="str">
        <f>IF(AND(G562&lt;&gt;"LIBSETS_SETTYPE_BATTLEGROUND",G562&lt;&gt;"LIBSETS_SETTYPE_SPECIAL"),IF(AQ562&lt;&gt;"",VLOOKUP(AQ562,'ESO zone constants'!$D$3:$H$4953,5,FALSE),""),"")</f>
        <v/>
      </c>
      <c r="AU562" s="3" t="str">
        <f>IF(AND(G562&lt;&gt;"LIBSETS_SETTYPE_BATTLEGROUND",G562&lt;&gt;"LIBSETS_SETTYPE_SPECIAL"),IF(AV562&lt;&gt;"",VLOOKUP(AV562,'ESO zone constants'!$D$3:$H$4953,5,FALSE),""),"")</f>
        <v/>
      </c>
      <c r="BC562" s="21" t="str">
        <f>IF(A562="???","--","")&amp;IF(F562&lt;&gt;"Not in the game (anymore)",IF(A562&lt;&gt;"",CONCATENATE("[",A562,"] = {wayshrines={")&amp;IF(K562&lt;&gt;"",CONCATENATE(K562,","),"")&amp;IF(L562&lt;&gt;"",CONCATENATE(L562,","),"")&amp;IF(M562&lt;&gt;"",CONCATENATE(M562,","),"")&amp;CONCATENATE("}")&amp;IF(VALUE(N562)&gt;0,CONCATENATE(", traitsNeeded=",N562),"")&amp;CONCATENATE(", dlcId=",IF(T562&lt;&gt;"",T562,"DLC_BASE_GAME")),""),"")</f>
        <v>[642] = {wayshrines={511,511,511,}, traitsNeeded=7, dlcId=DLC_HIGH_ISLE</v>
      </c>
      <c r="BD562" s="21" t="str">
        <f>IF(F562&lt;&gt;"Not in the game (anymore)",IF(A562&lt;&gt;"",IF(Q562&lt;&gt;"",CONCATENATE(", zoneIds={",Q562),"")&amp;IF(Z562&lt;&gt;"",CONCATENATE(",",Z562),"")&amp;IF(AF562&lt;&gt;"",CONCATENATE(",",AF562),"")&amp;IF(AK562&lt;&gt;"",CONCATENATE(",",AK562),"")&amp;IF(AP562&lt;&gt;"",CONCATENATE(",",AP562),"")&amp;IF(AU562&lt;&gt;"",CONCATENATE(",",AU562),"")&amp;IF(Q562&lt;&gt;"",CONCATENATE("}",""),"")&amp;IF(OR(I562="true",I562="false",I562&lt;&gt;""), CONCATENATE(", veteran=", I562), ""),""),"")</f>
        <v>, zoneIds={1318,1318,1318}, veteran=false</v>
      </c>
      <c r="BE562" s="21" t="str">
        <f>IF(A562&lt;&gt;"",IF(F562&lt;&gt;"Not in the game (anymore)",IF(A562&lt;&gt;"",", setType="&amp;G562,"")&amp;IF(J562="true",", multiTrialSet=true",""),"")
&amp; IF(AND(H562&lt;&gt;"",ISNUMBER(H562)),", undauntedChestId=" &amp; H562,""),"")</f>
        <v>, setType=LIBSETS_SETTYPE_CRAFTED</v>
      </c>
      <c r="BF562" s="21" t="str">
        <f>IF(A562&lt;&gt;"",IF(F562&lt;&gt;"Not in the game (anymore)",IF(AZ562&lt;&gt;"",", isProcSetAllowedInPvP="&amp; AZ562,"")
&amp; IF(F562&lt;&gt;"Not in the game (anymore)",
  IF(V562&lt;&gt;"",", dropMechanic={"&amp;V562&amp;IF(AB562&lt;&gt;"",","&amp;AB562,"")&amp;IF(AH562&lt;&gt;"",","&amp;AH562,"")&amp;IF(AM562&lt;&gt;"",","&amp;AM562,"")&amp;IF(AR562&lt;&gt;"",","&amp;AR562,"")&amp;IF(AW562&lt;&gt;"",","&amp;AW562,"")&amp;"}"
     &amp;IF(OR(W562&lt;&gt;"",AC562&lt;&gt;"",AI562&lt;&gt;"",AN562&lt;&gt;"",AS562&lt;&gt;"",AX562&lt;&gt;"",X562&lt;&gt;"",AD562&lt;&gt;"",AJ562&lt;&gt;"",AO562&lt;&gt;"",AT562&lt;&gt;"",AY562&lt;&gt;""),", dropMechanicDropLocationNames={"
        &amp; IF(OR(W562&lt;&gt;"",AC562&lt;&gt;"",AI562&lt;&gt;"",AN562&lt;&gt;"",AS562&lt;&gt;"",AX562&lt;&gt;""),"['en']={"&amp;IF(W562&lt;&gt;"","'"&amp;W562&amp;"',","'',")&amp;IF(AC562&lt;&gt;"","'"&amp;AC562&amp;"',","'',")&amp;IF(AI562&lt;&gt;"","'"&amp;AI562&amp;"',","'',")&amp;IF(AN562&lt;&gt;"","'"&amp;AN562&amp;"',","'',")&amp;IF(AS562&lt;&gt;"","'"&amp;AS562&amp;"',","'',")&amp;IF(AX562&lt;&gt;"","'"&amp;AX562&amp;"',","'',")&amp;"},","")
        &amp; IF(OR(X562&lt;&gt;"",AD562&lt;&gt;"",AJ562&lt;&gt;"",AO562&lt;&gt;"",AT562&lt;&gt;"",AY562&lt;&gt;""),"['de']={"&amp;IF(X562&lt;&gt;"","'"&amp;X562&amp;"',","'',")&amp;IF(AD562&lt;&gt;"","'"&amp;AD562&amp;"',","'',")&amp;IF(AJ562&lt;&gt;"","'"&amp;AJ562&amp;"',","'',")&amp;IF(AO562&lt;&gt;"","'"&amp;AO562&amp;"',","'',")&amp;IF(AT562&lt;&gt;"","'"&amp;AT562&amp;"',","'',")&amp;IF(AY562&lt;&gt;"","'"&amp;AY562&amp;"',","'',")&amp;"},","")
     &amp; "}",""),"")),""),"")</f>
        <v>, dropMechanic={LIBSETS_DROP_MECHANIC_CRAFTED,LIBSETS_DROP_MECHANIC_CRAFTED,LIBSETS_DROP_MECHANIC_CRAFTED}</v>
      </c>
      <c r="BG562" s="21" t="str">
        <f>IF(A562&lt;&gt;"",IF(F562&lt;&gt;"Not in the game (anymore)",
IF(OR(BA562&lt;&gt;"",BB562&lt;&gt;""),", addTooltip={" &amp; IF(BA562&lt;&gt;"","['en']='"&amp; BA562 &amp; "',","")  &amp; IF(AND(BA562&lt;&gt;"",BA562&lt;&gt;BB562), IF(BB562&lt;&gt;"","['de']='"&amp; BB562 &amp; "',",""),"") &amp; "},","")
&amp; "},"
&amp; IF(C562&lt;&gt;"",CONCATENATE(" --",C562," / ",B562,"   [",IF(R562&lt;&gt;"",R562,""),IF(AA562&lt;&gt;"",", "&amp;AA562,""),IF(AG562&lt;&gt;"",", "&amp;AG562,""),IF(AL562&lt;&gt;"",", "&amp;AL562,""),IF(AQ562&lt;&gt;"",", "&amp;AQ562,""),IF(AV562&lt;&gt;"",", "&amp;AV562,""),"]")),""),"")</f>
        <v>}, --Druid\'s Braid /    [High Isle, High Isle, High Isle]</v>
      </c>
    </row>
    <row r="563" spans="1:59" x14ac:dyDescent="0.25">
      <c r="A563" s="103">
        <v>643</v>
      </c>
      <c r="C563" t="s">
        <v>3445</v>
      </c>
      <c r="D563" s="3">
        <f>A563</f>
        <v>643</v>
      </c>
      <c r="G563" s="3" t="s">
        <v>1480</v>
      </c>
      <c r="I563" t="s">
        <v>91</v>
      </c>
      <c r="J563" t="s">
        <v>91</v>
      </c>
      <c r="K563">
        <v>512</v>
      </c>
      <c r="L563">
        <v>512</v>
      </c>
      <c r="M563">
        <v>512</v>
      </c>
      <c r="Q563" s="3">
        <f>IF(AND(G563&lt;&gt;"LIBSETS_SETTYPE_BATTLEGROUND",G563&lt;&gt;"LIBSETS_SETTYPE_SPECIAL"), IF(R563&lt;&gt;"",VLOOKUP(R563,'ESO zone constants'!$D$3:$H$10001,5,FALSE),""),"")</f>
        <v>1318</v>
      </c>
      <c r="R563" t="str">
        <f>IF(AND(O563&lt;&gt;"",NOT(ISERROR(O563))),O563,
IF(AND(P563&lt;&gt;"",ISNUMBER(P563),P563&gt;0,NOT(ISNA(P563))),VLOOKUP(P563,'ESO zone constants'!$A$3:$D$9999,4,FALSE),
IF(AND(K563&lt;&gt;"",K563&gt;0,NOT(ISERROR(K563))),VLOOKUP(K563,'ESO dumped WayshrineInfo'!$K$3:$N$9994,4,FALSE),"")))</f>
        <v>High Isle</v>
      </c>
      <c r="T563" s="19" t="str">
        <f>IF(AND(S563&lt;&gt;"",NOT(ISERROR(S563))),S563,IF(Q563&lt;&gt;"",IF(NOT(ISERROR(VLOOKUP(Q563,'ESO Dungeon constants'!$D$3:$H$9999,5,FALSE))),VLOOKUP(Q563,'ESO Dungeon constants'!$D$3:$I$9999,6,FALSE),VLOOKUP(Q563,'ESO zone constants'!$H$3:$K$9987,4,FALSE)),""))</f>
        <v>DLC_HIGH_ISLE</v>
      </c>
      <c r="U563" s="3" t="str">
        <f>IF(T563&lt;&gt;"",VLOOKUP(T563,'LibSets constants'!$B$4:$C$1003,2,FALSE),"")</f>
        <v>High Isle</v>
      </c>
      <c r="V563" s="33" t="s">
        <v>1561</v>
      </c>
      <c r="Z563" s="3">
        <f>IF(AND(G563&lt;&gt;"LIBSETS_SETTYPE_BATTLEGROUND",G563&lt;&gt;"LIBSETS_SETTYPE_SPECIAL"),
IF(AND(Y563&lt;&gt;"",ISNUMBER(Y563),NOT(ISNA(Y563))),Y563,
   IF(AND(L563&lt;&gt;"",ISNUMBER(L563),L563&gt;0,NOT(ISNA(L563))),VLOOKUP(L563,'ESO dumped WayshrineInfo'!$K$3:$L$9994,2,FALSE),"")
),"")</f>
        <v>1318</v>
      </c>
      <c r="AA563" t="str">
        <f>IF(AND(Z563&lt;&gt;"",ISNUMBER(Z563),NOT(ISNA(Z563))),VLOOKUP(Z563,'ESO zone constants'!$A$3:$D$9999,4,FALSE),"")</f>
        <v>High Isle</v>
      </c>
      <c r="AB563" s="33" t="s">
        <v>1560</v>
      </c>
      <c r="AF563" s="3">
        <f>IF(AND(G563&lt;&gt;"LIBSETS_SETTYPE_BATTLEGROUND",G563&lt;&gt;"LIBSETS_SETTYPE_SPECIAL"),
IF(AND(AE563&lt;&gt;"",ISNUMBER(AE563),NOT(ISNA(AE563))),AE563,
   IF(AND(M563&lt;&gt;"",ISNUMBER(M563),M563&gt;0,NOT(ISNA(M563))),VLOOKUP(M563,'ESO dumped WayshrineInfo'!$K$3:$L$9994,2,FALSE),"")
),"")</f>
        <v>1318</v>
      </c>
      <c r="AG563" t="str">
        <f>IF(AND(AF563&lt;&gt;"",ISNUMBER(AF563),NOT(ISNA(AF563))),VLOOKUP(AF563,'ESO zone constants'!$A$3:$D$9999,4,FALSE),"")</f>
        <v>High Isle</v>
      </c>
      <c r="AH563" s="44" t="s">
        <v>1563</v>
      </c>
      <c r="AK563" s="3">
        <f>IF(AND(G563&lt;&gt;"LIBSETS_SETTYPE_BATTLEGROUND",G563&lt;&gt;"LIBSETS_SETTYPE_SPECIAL"),IF(AL563&lt;&gt;"",VLOOKUP(AL563,'ESO zone constants'!$D$3:$H$4953,5,FALSE),""),"")</f>
        <v>1318</v>
      </c>
      <c r="AL563" t="s">
        <v>3399</v>
      </c>
      <c r="AM563" s="44" t="s">
        <v>1562</v>
      </c>
      <c r="AP563" s="3">
        <f>IF(AND(G563&lt;&gt;"LIBSETS_SETTYPE_BATTLEGROUND",G563&lt;&gt;"LIBSETS_SETTYPE_SPECIAL"),IF(AQ563&lt;&gt;"",VLOOKUP(AQ563,'ESO zone constants'!$D$3:$H$4953,5,FALSE),""),"")</f>
        <v>1318</v>
      </c>
      <c r="AQ563" t="s">
        <v>3399</v>
      </c>
      <c r="AR563" s="44" t="s">
        <v>3291</v>
      </c>
      <c r="AU563" s="3" t="str">
        <f>IF(AND(G563&lt;&gt;"LIBSETS_SETTYPE_BATTLEGROUND",G563&lt;&gt;"LIBSETS_SETTYPE_SPECIAL"),IF(AV563&lt;&gt;"",VLOOKUP(AV563,'ESO zone constants'!$D$3:$H$4953,5,FALSE),""),"")</f>
        <v/>
      </c>
      <c r="BC563" s="21" t="str">
        <f>IF(A563="???","--","")&amp;IF(F563&lt;&gt;"Not in the game (anymore)",IF(A563&lt;&gt;"",CONCATENATE("[",A563,"] = {wayshrines={")&amp;IF(K563&lt;&gt;"",CONCATENATE(K563,","),"")&amp;IF(L563&lt;&gt;"",CONCATENATE(L563,","),"")&amp;IF(M563&lt;&gt;"",CONCATENATE(M563,","),"")&amp;CONCATENATE("}")&amp;IF(VALUE(N563)&gt;0,CONCATENATE(", traitsNeeded=",N563),"")&amp;CONCATENATE(", dlcId=",IF(T563&lt;&gt;"",T563,"DLC_BASE_GAME")),""),"")</f>
        <v>[643] = {wayshrines={512,512,512,}, dlcId=DLC_HIGH_ISLE</v>
      </c>
      <c r="BD563" s="21" t="str">
        <f>IF(F563&lt;&gt;"Not in the game (anymore)",IF(A563&lt;&gt;"",IF(Q563&lt;&gt;"",CONCATENATE(", zoneIds={",Q563),"")&amp;IF(Z563&lt;&gt;"",CONCATENATE(",",Z563),"")&amp;IF(AF563&lt;&gt;"",CONCATENATE(",",AF563),"")&amp;IF(AK563&lt;&gt;"",CONCATENATE(",",AK563),"")&amp;IF(AP563&lt;&gt;"",CONCATENATE(",",AP563),"")&amp;IF(AU563&lt;&gt;"",CONCATENATE(",",AU563),"")&amp;IF(Q563&lt;&gt;"",CONCATENATE("}",""),"")&amp;IF(OR(I563="true",I563="false",I563&lt;&gt;""), CONCATENATE(", veteran=", I563), ""),""),"")</f>
        <v>, zoneIds={1318,1318,1318,1318,1318}, veteran=false</v>
      </c>
      <c r="BE563" s="21" t="str">
        <f>IF(A563&lt;&gt;"",IF(F563&lt;&gt;"Not in the game (anymore)",IF(A563&lt;&gt;"",", setType="&amp;G563,"")&amp;IF(J563="true",", multiTrialSet=true",""),"")
&amp; IF(AND(H563&lt;&gt;"",ISNUMBER(H563)),", undauntedChestId=" &amp; H563,""),"")</f>
        <v>, setType=LIBSETS_SETTYPE_OVERLAND</v>
      </c>
      <c r="BF563" s="21" t="str">
        <f>IF(A563&lt;&gt;"",IF(F563&lt;&gt;"Not in the game (anymore)",IF(AZ563&lt;&gt;"",", isProcSetAllowedInPvP="&amp; AZ563,"")
&amp; IF(F563&lt;&gt;"Not in the game (anymore)",
  IF(V563&lt;&gt;"",", dropMechanic={"&amp;V563&amp;IF(AB563&lt;&gt;"",","&amp;AB563,"")&amp;IF(AH563&lt;&gt;"",","&amp;AH563,"")&amp;IF(AM563&lt;&gt;"",","&amp;AM563,"")&amp;IF(AR563&lt;&gt;"",","&amp;AR563,"")&amp;IF(AW563&lt;&gt;"",","&amp;AW563,"")&amp;"}"
     &amp;IF(OR(W563&lt;&gt;"",AC563&lt;&gt;"",AI563&lt;&gt;"",AN563&lt;&gt;"",AS563&lt;&gt;"",AX563&lt;&gt;"",X563&lt;&gt;"",AD563&lt;&gt;"",AJ563&lt;&gt;"",AO563&lt;&gt;"",AT563&lt;&gt;"",AY563&lt;&gt;""),", dropMechanicDropLocationNames={"
        &amp; IF(OR(W563&lt;&gt;"",AC563&lt;&gt;"",AI563&lt;&gt;"",AN563&lt;&gt;"",AS563&lt;&gt;"",AX563&lt;&gt;""),"['en']={"&amp;IF(W563&lt;&gt;"","'"&amp;W563&amp;"',","'',")&amp;IF(AC563&lt;&gt;"","'"&amp;AC563&amp;"',","'',")&amp;IF(AI563&lt;&gt;"","'"&amp;AI563&amp;"',","'',")&amp;IF(AN563&lt;&gt;"","'"&amp;AN563&amp;"',","'',")&amp;IF(AS563&lt;&gt;"","'"&amp;AS563&amp;"',","'',")&amp;IF(AX563&lt;&gt;"","'"&amp;AX563&amp;"',","'',")&amp;"},","")
        &amp; IF(OR(X563&lt;&gt;"",AD563&lt;&gt;"",AJ563&lt;&gt;"",AO563&lt;&gt;"",AT563&lt;&gt;"",AY563&lt;&gt;""),"['de']={"&amp;IF(X563&lt;&gt;"","'"&amp;X563&amp;"',","'',")&amp;IF(AD563&lt;&gt;"","'"&amp;AD563&amp;"',","'',")&amp;IF(AJ563&lt;&gt;"","'"&amp;AJ563&amp;"',","'',")&amp;IF(AO563&lt;&gt;"","'"&amp;AO563&amp;"',","'',")&amp;IF(AT563&lt;&gt;"","'"&amp;AT563&amp;"',","'',")&amp;IF(AY563&lt;&gt;"","'"&amp;AY563&amp;"',","'',")&amp;"},","")
     &amp; "}",""),"")),""),"")</f>
        <v>, dropMechanic={LIBSETS_DROP_MECHANIC_OVERLAND_WORLDBOSS,LIBSETS_DROP_MECHANIC_OVERLAND_BOSS_DELVE,LIBSETS_DROP_MECHANIC_OVERLAND_CHEST,LIBSETS_DROP_MECHANIC_OVERLAND_BOSS_PUBLIC_DUNGEON,LIBSETS_DROP_MECHANIC_OVERLAND_LOOT}</v>
      </c>
      <c r="BG563" s="21" t="str">
        <f>IF(A563&lt;&gt;"",IF(F563&lt;&gt;"Not in the game (anymore)",
IF(OR(BA563&lt;&gt;"",BB563&lt;&gt;""),", addTooltip={" &amp; IF(BA563&lt;&gt;"","['en']='"&amp; BA563 &amp; "',","")  &amp; IF(AND(BA563&lt;&gt;"",BA563&lt;&gt;BB563), IF(BB563&lt;&gt;"","['de']='"&amp; BB563 &amp; "',",""),"") &amp; "},","")
&amp; "},"
&amp; IF(C563&lt;&gt;"",CONCATENATE(" --",C563," / ",B563,"   [",IF(R563&lt;&gt;"",R563,""),IF(AA563&lt;&gt;"",", "&amp;AA563,""),IF(AG563&lt;&gt;"",", "&amp;AG563,""),IF(AL563&lt;&gt;"",", "&amp;AL563,""),IF(AQ563&lt;&gt;"",", "&amp;AQ563,""),IF(AV563&lt;&gt;"",", "&amp;AV563,""),"]")),""),"")</f>
        <v>}, --Blessing of High Isle /    [High Isle, High Isle, High Isle, High Isle, High Isle]</v>
      </c>
    </row>
    <row r="564" spans="1:59" x14ac:dyDescent="0.25">
      <c r="A564" s="103">
        <v>644</v>
      </c>
      <c r="C564" t="s">
        <v>3446</v>
      </c>
      <c r="D564" s="3">
        <f>A564</f>
        <v>644</v>
      </c>
      <c r="G564" s="3" t="s">
        <v>1480</v>
      </c>
      <c r="I564" t="s">
        <v>91</v>
      </c>
      <c r="J564" t="s">
        <v>91</v>
      </c>
      <c r="K564">
        <v>512</v>
      </c>
      <c r="L564">
        <v>512</v>
      </c>
      <c r="M564">
        <v>512</v>
      </c>
      <c r="Q564" s="3">
        <f>IF(AND(G564&lt;&gt;"LIBSETS_SETTYPE_BATTLEGROUND",G564&lt;&gt;"LIBSETS_SETTYPE_SPECIAL"), IF(R564&lt;&gt;"",VLOOKUP(R564,'ESO zone constants'!$D$3:$H$10001,5,FALSE),""),"")</f>
        <v>1318</v>
      </c>
      <c r="R564" t="str">
        <f>IF(AND(O564&lt;&gt;"",NOT(ISERROR(O564))),O564,
IF(AND(P564&lt;&gt;"",ISNUMBER(P564),P564&gt;0,NOT(ISNA(P564))),VLOOKUP(P564,'ESO zone constants'!$A$3:$D$9999,4,FALSE),
IF(AND(K564&lt;&gt;"",K564&gt;0,NOT(ISERROR(K564))),VLOOKUP(K564,'ESO dumped WayshrineInfo'!$K$3:$N$9994,4,FALSE),"")))</f>
        <v>High Isle</v>
      </c>
      <c r="T564" s="19" t="str">
        <f>IF(AND(S564&lt;&gt;"",NOT(ISERROR(S564))),S564,IF(Q564&lt;&gt;"",IF(NOT(ISERROR(VLOOKUP(Q564,'ESO Dungeon constants'!$D$3:$H$9999,5,FALSE))),VLOOKUP(Q564,'ESO Dungeon constants'!$D$3:$I$9999,6,FALSE),VLOOKUP(Q564,'ESO zone constants'!$H$3:$K$9987,4,FALSE)),""))</f>
        <v>DLC_HIGH_ISLE</v>
      </c>
      <c r="U564" s="3" t="str">
        <f>IF(T564&lt;&gt;"",VLOOKUP(T564,'LibSets constants'!$B$4:$C$1003,2,FALSE),"")</f>
        <v>High Isle</v>
      </c>
      <c r="V564" s="33" t="s">
        <v>1561</v>
      </c>
      <c r="Z564" s="3">
        <f>IF(AND(G564&lt;&gt;"LIBSETS_SETTYPE_BATTLEGROUND",G564&lt;&gt;"LIBSETS_SETTYPE_SPECIAL"),
IF(AND(Y564&lt;&gt;"",ISNUMBER(Y564),NOT(ISNA(Y564))),Y564,
   IF(AND(L564&lt;&gt;"",ISNUMBER(L564),L564&gt;0,NOT(ISNA(L564))),VLOOKUP(L564,'ESO dumped WayshrineInfo'!$K$3:$L$9994,2,FALSE),"")
),"")</f>
        <v>1318</v>
      </c>
      <c r="AA564" t="str">
        <f>IF(AND(Z564&lt;&gt;"",ISNUMBER(Z564),NOT(ISNA(Z564))),VLOOKUP(Z564,'ESO zone constants'!$A$3:$D$9999,4,FALSE),"")</f>
        <v>High Isle</v>
      </c>
      <c r="AB564" s="33" t="s">
        <v>1560</v>
      </c>
      <c r="AF564" s="3">
        <f>IF(AND(G564&lt;&gt;"LIBSETS_SETTYPE_BATTLEGROUND",G564&lt;&gt;"LIBSETS_SETTYPE_SPECIAL"),
IF(AND(AE564&lt;&gt;"",ISNUMBER(AE564),NOT(ISNA(AE564))),AE564,
   IF(AND(M564&lt;&gt;"",ISNUMBER(M564),M564&gt;0,NOT(ISNA(M564))),VLOOKUP(M564,'ESO dumped WayshrineInfo'!$K$3:$L$9994,2,FALSE),"")
),"")</f>
        <v>1318</v>
      </c>
      <c r="AG564" t="str">
        <f>IF(AND(AF564&lt;&gt;"",ISNUMBER(AF564),NOT(ISNA(AF564))),VLOOKUP(AF564,'ESO zone constants'!$A$3:$D$9999,4,FALSE),"")</f>
        <v>High Isle</v>
      </c>
      <c r="AH564" s="44" t="s">
        <v>1563</v>
      </c>
      <c r="AK564" s="3">
        <f>IF(AND(G564&lt;&gt;"LIBSETS_SETTYPE_BATTLEGROUND",G564&lt;&gt;"LIBSETS_SETTYPE_SPECIAL"),IF(AL564&lt;&gt;"",VLOOKUP(AL564,'ESO zone constants'!$D$3:$H$4953,5,FALSE),""),"")</f>
        <v>1318</v>
      </c>
      <c r="AL564" t="s">
        <v>3399</v>
      </c>
      <c r="AM564" s="44" t="s">
        <v>1562</v>
      </c>
      <c r="AP564" s="3">
        <f>IF(AND(G564&lt;&gt;"LIBSETS_SETTYPE_BATTLEGROUND",G564&lt;&gt;"LIBSETS_SETTYPE_SPECIAL"),IF(AQ564&lt;&gt;"",VLOOKUP(AQ564,'ESO zone constants'!$D$3:$H$4953,5,FALSE),""),"")</f>
        <v>1318</v>
      </c>
      <c r="AQ564" t="s">
        <v>3399</v>
      </c>
      <c r="AR564" s="44" t="s">
        <v>3291</v>
      </c>
      <c r="AU564" s="3" t="str">
        <f>IF(AND(G564&lt;&gt;"LIBSETS_SETTYPE_BATTLEGROUND",G564&lt;&gt;"LIBSETS_SETTYPE_SPECIAL"),IF(AV564&lt;&gt;"",VLOOKUP(AV564,'ESO zone constants'!$D$3:$H$4953,5,FALSE),""),"")</f>
        <v/>
      </c>
      <c r="BC564" s="21" t="str">
        <f>IF(A564="???","--","")&amp;IF(F564&lt;&gt;"Not in the game (anymore)",IF(A564&lt;&gt;"",CONCATENATE("[",A564,"] = {wayshrines={")&amp;IF(K564&lt;&gt;"",CONCATENATE(K564,","),"")&amp;IF(L564&lt;&gt;"",CONCATENATE(L564,","),"")&amp;IF(M564&lt;&gt;"",CONCATENATE(M564,","),"")&amp;CONCATENATE("}")&amp;IF(VALUE(N564)&gt;0,CONCATENATE(", traitsNeeded=",N564),"")&amp;CONCATENATE(", dlcId=",IF(T564&lt;&gt;"",T564,"DLC_BASE_GAME")),""),"")</f>
        <v>[644] = {wayshrines={512,512,512,}, dlcId=DLC_HIGH_ISLE</v>
      </c>
      <c r="BD564" s="21" t="str">
        <f>IF(F564&lt;&gt;"Not in the game (anymore)",IF(A564&lt;&gt;"",IF(Q564&lt;&gt;"",CONCATENATE(", zoneIds={",Q564),"")&amp;IF(Z564&lt;&gt;"",CONCATENATE(",",Z564),"")&amp;IF(AF564&lt;&gt;"",CONCATENATE(",",AF564),"")&amp;IF(AK564&lt;&gt;"",CONCATENATE(",",AK564),"")&amp;IF(AP564&lt;&gt;"",CONCATENATE(",",AP564),"")&amp;IF(AU564&lt;&gt;"",CONCATENATE(",",AU564),"")&amp;IF(Q564&lt;&gt;"",CONCATENATE("}",""),"")&amp;IF(OR(I564="true",I564="false",I564&lt;&gt;""), CONCATENATE(", veteran=", I564), ""),""),"")</f>
        <v>, zoneIds={1318,1318,1318,1318,1318}, veteran=false</v>
      </c>
      <c r="BE564" s="21" t="str">
        <f>IF(A564&lt;&gt;"",IF(F564&lt;&gt;"Not in the game (anymore)",IF(A564&lt;&gt;"",", setType="&amp;G564,"")&amp;IF(J564="true",", multiTrialSet=true",""),"")
&amp; IF(AND(H564&lt;&gt;"",ISNUMBER(H564)),", undauntedChestId=" &amp; H564,""),"")</f>
        <v>, setType=LIBSETS_SETTYPE_OVERLAND</v>
      </c>
      <c r="BF564" s="21" t="str">
        <f>IF(A564&lt;&gt;"",IF(F564&lt;&gt;"Not in the game (anymore)",IF(AZ564&lt;&gt;"",", isProcSetAllowedInPvP="&amp; AZ564,"")
&amp; IF(F564&lt;&gt;"Not in the game (anymore)",
  IF(V564&lt;&gt;"",", dropMechanic={"&amp;V564&amp;IF(AB564&lt;&gt;"",","&amp;AB564,"")&amp;IF(AH564&lt;&gt;"",","&amp;AH564,"")&amp;IF(AM564&lt;&gt;"",","&amp;AM564,"")&amp;IF(AR564&lt;&gt;"",","&amp;AR564,"")&amp;IF(AW564&lt;&gt;"",","&amp;AW564,"")&amp;"}"
     &amp;IF(OR(W564&lt;&gt;"",AC564&lt;&gt;"",AI564&lt;&gt;"",AN564&lt;&gt;"",AS564&lt;&gt;"",AX564&lt;&gt;"",X564&lt;&gt;"",AD564&lt;&gt;"",AJ564&lt;&gt;"",AO564&lt;&gt;"",AT564&lt;&gt;"",AY564&lt;&gt;""),", dropMechanicDropLocationNames={"
        &amp; IF(OR(W564&lt;&gt;"",AC564&lt;&gt;"",AI564&lt;&gt;"",AN564&lt;&gt;"",AS564&lt;&gt;"",AX564&lt;&gt;""),"['en']={"&amp;IF(W564&lt;&gt;"","'"&amp;W564&amp;"',","'',")&amp;IF(AC564&lt;&gt;"","'"&amp;AC564&amp;"',","'',")&amp;IF(AI564&lt;&gt;"","'"&amp;AI564&amp;"',","'',")&amp;IF(AN564&lt;&gt;"","'"&amp;AN564&amp;"',","'',")&amp;IF(AS564&lt;&gt;"","'"&amp;AS564&amp;"',","'',")&amp;IF(AX564&lt;&gt;"","'"&amp;AX564&amp;"',","'',")&amp;"},","")
        &amp; IF(OR(X564&lt;&gt;"",AD564&lt;&gt;"",AJ564&lt;&gt;"",AO564&lt;&gt;"",AT564&lt;&gt;"",AY564&lt;&gt;""),"['de']={"&amp;IF(X564&lt;&gt;"","'"&amp;X564&amp;"',","'',")&amp;IF(AD564&lt;&gt;"","'"&amp;AD564&amp;"',","'',")&amp;IF(AJ564&lt;&gt;"","'"&amp;AJ564&amp;"',","'',")&amp;IF(AO564&lt;&gt;"","'"&amp;AO564&amp;"',","'',")&amp;IF(AT564&lt;&gt;"","'"&amp;AT564&amp;"',","'',")&amp;IF(AY564&lt;&gt;"","'"&amp;AY564&amp;"',","'',")&amp;"},","")
     &amp; "}",""),"")),""),"")</f>
        <v>, dropMechanic={LIBSETS_DROP_MECHANIC_OVERLAND_WORLDBOSS,LIBSETS_DROP_MECHANIC_OVERLAND_BOSS_DELVE,LIBSETS_DROP_MECHANIC_OVERLAND_CHEST,LIBSETS_DROP_MECHANIC_OVERLAND_BOSS_PUBLIC_DUNGEON,LIBSETS_DROP_MECHANIC_OVERLAND_LOOT}</v>
      </c>
      <c r="BG564" s="21" t="str">
        <f>IF(A564&lt;&gt;"",IF(F564&lt;&gt;"Not in the game (anymore)",
IF(OR(BA564&lt;&gt;"",BB564&lt;&gt;""),", addTooltip={" &amp; IF(BA564&lt;&gt;"","['en']='"&amp; BA564 &amp; "',","")  &amp; IF(AND(BA564&lt;&gt;"",BA564&lt;&gt;BB564), IF(BB564&lt;&gt;"","['de']='"&amp; BB564 &amp; "',",""),"") &amp; "},","")
&amp; "},"
&amp; IF(C564&lt;&gt;"",CONCATENATE(" --",C564," / ",B564,"   [",IF(R564&lt;&gt;"",R564,""),IF(AA564&lt;&gt;"",", "&amp;AA564,""),IF(AG564&lt;&gt;"",", "&amp;AG564,""),IF(AL564&lt;&gt;"",", "&amp;AL564,""),IF(AQ564&lt;&gt;"",", "&amp;AQ564,""),IF(AV564&lt;&gt;"",", "&amp;AV564,""),"]")),""),"")</f>
        <v>}, --Steadfast\'s Mettle /    [High Isle, High Isle, High Isle, High Isle, High Isle]</v>
      </c>
    </row>
    <row r="565" spans="1:59" x14ac:dyDescent="0.25">
      <c r="A565" s="103">
        <v>645</v>
      </c>
      <c r="C565" t="s">
        <v>3447</v>
      </c>
      <c r="D565" s="3">
        <f>A565</f>
        <v>645</v>
      </c>
      <c r="G565" s="3" t="s">
        <v>1480</v>
      </c>
      <c r="I565" t="s">
        <v>91</v>
      </c>
      <c r="J565" t="s">
        <v>91</v>
      </c>
      <c r="K565">
        <v>512</v>
      </c>
      <c r="L565">
        <v>512</v>
      </c>
      <c r="M565">
        <v>512</v>
      </c>
      <c r="Q565" s="3">
        <f>IF(AND(G565&lt;&gt;"LIBSETS_SETTYPE_BATTLEGROUND",G565&lt;&gt;"LIBSETS_SETTYPE_SPECIAL"), IF(R565&lt;&gt;"",VLOOKUP(R565,'ESO zone constants'!$D$3:$H$10001,5,FALSE),""),"")</f>
        <v>1318</v>
      </c>
      <c r="R565" t="str">
        <f>IF(AND(O565&lt;&gt;"",NOT(ISERROR(O565))),O565,
IF(AND(P565&lt;&gt;"",ISNUMBER(P565),P565&gt;0,NOT(ISNA(P565))),VLOOKUP(P565,'ESO zone constants'!$A$3:$D$9999,4,FALSE),
IF(AND(K565&lt;&gt;"",K565&gt;0,NOT(ISERROR(K565))),VLOOKUP(K565,'ESO dumped WayshrineInfo'!$K$3:$N$9994,4,FALSE),"")))</f>
        <v>High Isle</v>
      </c>
      <c r="T565" s="19" t="str">
        <f>IF(AND(S565&lt;&gt;"",NOT(ISERROR(S565))),S565,IF(Q565&lt;&gt;"",IF(NOT(ISERROR(VLOOKUP(Q565,'ESO Dungeon constants'!$D$3:$H$9999,5,FALSE))),VLOOKUP(Q565,'ESO Dungeon constants'!$D$3:$I$9999,6,FALSE),VLOOKUP(Q565,'ESO zone constants'!$H$3:$K$9987,4,FALSE)),""))</f>
        <v>DLC_HIGH_ISLE</v>
      </c>
      <c r="U565" s="3" t="str">
        <f>IF(T565&lt;&gt;"",VLOOKUP(T565,'LibSets constants'!$B$4:$C$1003,2,FALSE),"")</f>
        <v>High Isle</v>
      </c>
      <c r="V565" s="33" t="s">
        <v>1561</v>
      </c>
      <c r="Z565" s="3">
        <f>IF(AND(G565&lt;&gt;"LIBSETS_SETTYPE_BATTLEGROUND",G565&lt;&gt;"LIBSETS_SETTYPE_SPECIAL"),
IF(AND(Y565&lt;&gt;"",ISNUMBER(Y565),NOT(ISNA(Y565))),Y565,
   IF(AND(L565&lt;&gt;"",ISNUMBER(L565),L565&gt;0,NOT(ISNA(L565))),VLOOKUP(L565,'ESO dumped WayshrineInfo'!$K$3:$L$9994,2,FALSE),"")
),"")</f>
        <v>1318</v>
      </c>
      <c r="AA565" t="str">
        <f>IF(AND(Z565&lt;&gt;"",ISNUMBER(Z565),NOT(ISNA(Z565))),VLOOKUP(Z565,'ESO zone constants'!$A$3:$D$9999,4,FALSE),"")</f>
        <v>High Isle</v>
      </c>
      <c r="AB565" s="33" t="s">
        <v>1560</v>
      </c>
      <c r="AF565" s="3">
        <f>IF(AND(G565&lt;&gt;"LIBSETS_SETTYPE_BATTLEGROUND",G565&lt;&gt;"LIBSETS_SETTYPE_SPECIAL"),
IF(AND(AE565&lt;&gt;"",ISNUMBER(AE565),NOT(ISNA(AE565))),AE565,
   IF(AND(M565&lt;&gt;"",ISNUMBER(M565),M565&gt;0,NOT(ISNA(M565))),VLOOKUP(M565,'ESO dumped WayshrineInfo'!$K$3:$L$9994,2,FALSE),"")
),"")</f>
        <v>1318</v>
      </c>
      <c r="AG565" t="str">
        <f>IF(AND(AF565&lt;&gt;"",ISNUMBER(AF565),NOT(ISNA(AF565))),VLOOKUP(AF565,'ESO zone constants'!$A$3:$D$9999,4,FALSE),"")</f>
        <v>High Isle</v>
      </c>
      <c r="AH565" s="44" t="s">
        <v>1563</v>
      </c>
      <c r="AK565" s="3">
        <f>IF(AND(G565&lt;&gt;"LIBSETS_SETTYPE_BATTLEGROUND",G565&lt;&gt;"LIBSETS_SETTYPE_SPECIAL"),IF(AL565&lt;&gt;"",VLOOKUP(AL565,'ESO zone constants'!$D$3:$H$4953,5,FALSE),""),"")</f>
        <v>1318</v>
      </c>
      <c r="AL565" t="s">
        <v>3399</v>
      </c>
      <c r="AM565" s="44" t="s">
        <v>1562</v>
      </c>
      <c r="AP565" s="3">
        <f>IF(AND(G565&lt;&gt;"LIBSETS_SETTYPE_BATTLEGROUND",G565&lt;&gt;"LIBSETS_SETTYPE_SPECIAL"),IF(AQ565&lt;&gt;"",VLOOKUP(AQ565,'ESO zone constants'!$D$3:$H$4953,5,FALSE),""),"")</f>
        <v>1318</v>
      </c>
      <c r="AQ565" t="s">
        <v>3399</v>
      </c>
      <c r="AR565" s="44" t="s">
        <v>3291</v>
      </c>
      <c r="AU565" s="3" t="str">
        <f>IF(AND(G565&lt;&gt;"LIBSETS_SETTYPE_BATTLEGROUND",G565&lt;&gt;"LIBSETS_SETTYPE_SPECIAL"),IF(AV565&lt;&gt;"",VLOOKUP(AV565,'ESO zone constants'!$D$3:$H$4953,5,FALSE),""),"")</f>
        <v/>
      </c>
      <c r="BC565" s="21" t="str">
        <f>IF(A565="???","--","")&amp;IF(F565&lt;&gt;"Not in the game (anymore)",IF(A565&lt;&gt;"",CONCATENATE("[",A565,"] = {wayshrines={")&amp;IF(K565&lt;&gt;"",CONCATENATE(K565,","),"")&amp;IF(L565&lt;&gt;"",CONCATENATE(L565,","),"")&amp;IF(M565&lt;&gt;"",CONCATENATE(M565,","),"")&amp;CONCATENATE("}")&amp;IF(VALUE(N565)&gt;0,CONCATENATE(", traitsNeeded=",N565),"")&amp;CONCATENATE(", dlcId=",IF(T565&lt;&gt;"",T565,"DLC_BASE_GAME")),""),"")</f>
        <v>[645] = {wayshrines={512,512,512,}, dlcId=DLC_HIGH_ISLE</v>
      </c>
      <c r="BD565" s="21" t="str">
        <f>IF(F565&lt;&gt;"Not in the game (anymore)",IF(A565&lt;&gt;"",IF(Q565&lt;&gt;"",CONCATENATE(", zoneIds={",Q565),"")&amp;IF(Z565&lt;&gt;"",CONCATENATE(",",Z565),"")&amp;IF(AF565&lt;&gt;"",CONCATENATE(",",AF565),"")&amp;IF(AK565&lt;&gt;"",CONCATENATE(",",AK565),"")&amp;IF(AP565&lt;&gt;"",CONCATENATE(",",AP565),"")&amp;IF(AU565&lt;&gt;"",CONCATENATE(",",AU565),"")&amp;IF(Q565&lt;&gt;"",CONCATENATE("}",""),"")&amp;IF(OR(I565="true",I565="false",I565&lt;&gt;""), CONCATENATE(", veteran=", I565), ""),""),"")</f>
        <v>, zoneIds={1318,1318,1318,1318,1318}, veteran=false</v>
      </c>
      <c r="BE565" s="21" t="str">
        <f>IF(A565&lt;&gt;"",IF(F565&lt;&gt;"Not in the game (anymore)",IF(A565&lt;&gt;"",", setType="&amp;G565,"")&amp;IF(J565="true",", multiTrialSet=true",""),"")
&amp; IF(AND(H565&lt;&gt;"",ISNUMBER(H565)),", undauntedChestId=" &amp; H565,""),"")</f>
        <v>, setType=LIBSETS_SETTYPE_OVERLAND</v>
      </c>
      <c r="BF565" s="21" t="str">
        <f>IF(A565&lt;&gt;"",IF(F565&lt;&gt;"Not in the game (anymore)",IF(AZ565&lt;&gt;"",", isProcSetAllowedInPvP="&amp; AZ565,"")
&amp; IF(F565&lt;&gt;"Not in the game (anymore)",
  IF(V565&lt;&gt;"",", dropMechanic={"&amp;V565&amp;IF(AB565&lt;&gt;"",","&amp;AB565,"")&amp;IF(AH565&lt;&gt;"",","&amp;AH565,"")&amp;IF(AM565&lt;&gt;"",","&amp;AM565,"")&amp;IF(AR565&lt;&gt;"",","&amp;AR565,"")&amp;IF(AW565&lt;&gt;"",","&amp;AW565,"")&amp;"}"
     &amp;IF(OR(W565&lt;&gt;"",AC565&lt;&gt;"",AI565&lt;&gt;"",AN565&lt;&gt;"",AS565&lt;&gt;"",AX565&lt;&gt;"",X565&lt;&gt;"",AD565&lt;&gt;"",AJ565&lt;&gt;"",AO565&lt;&gt;"",AT565&lt;&gt;"",AY565&lt;&gt;""),", dropMechanicDropLocationNames={"
        &amp; IF(OR(W565&lt;&gt;"",AC565&lt;&gt;"",AI565&lt;&gt;"",AN565&lt;&gt;"",AS565&lt;&gt;"",AX565&lt;&gt;""),"['en']={"&amp;IF(W565&lt;&gt;"","'"&amp;W565&amp;"',","'',")&amp;IF(AC565&lt;&gt;"","'"&amp;AC565&amp;"',","'',")&amp;IF(AI565&lt;&gt;"","'"&amp;AI565&amp;"',","'',")&amp;IF(AN565&lt;&gt;"","'"&amp;AN565&amp;"',","'',")&amp;IF(AS565&lt;&gt;"","'"&amp;AS565&amp;"',","'',")&amp;IF(AX565&lt;&gt;"","'"&amp;AX565&amp;"',","'',")&amp;"},","")
        &amp; IF(OR(X565&lt;&gt;"",AD565&lt;&gt;"",AJ565&lt;&gt;"",AO565&lt;&gt;"",AT565&lt;&gt;"",AY565&lt;&gt;""),"['de']={"&amp;IF(X565&lt;&gt;"","'"&amp;X565&amp;"',","'',")&amp;IF(AD565&lt;&gt;"","'"&amp;AD565&amp;"',","'',")&amp;IF(AJ565&lt;&gt;"","'"&amp;AJ565&amp;"',","'',")&amp;IF(AO565&lt;&gt;"","'"&amp;AO565&amp;"',","'',")&amp;IF(AT565&lt;&gt;"","'"&amp;AT565&amp;"',","'',")&amp;IF(AY565&lt;&gt;"","'"&amp;AY565&amp;"',","'',")&amp;"},","")
     &amp; "}",""),"")),""),"")</f>
        <v>, dropMechanic={LIBSETS_DROP_MECHANIC_OVERLAND_WORLDBOSS,LIBSETS_DROP_MECHANIC_OVERLAND_BOSS_DELVE,LIBSETS_DROP_MECHANIC_OVERLAND_CHEST,LIBSETS_DROP_MECHANIC_OVERLAND_BOSS_PUBLIC_DUNGEON,LIBSETS_DROP_MECHANIC_OVERLAND_LOOT}</v>
      </c>
      <c r="BG565" s="21" t="str">
        <f>IF(A565&lt;&gt;"",IF(F565&lt;&gt;"Not in the game (anymore)",
IF(OR(BA565&lt;&gt;"",BB565&lt;&gt;""),", addTooltip={" &amp; IF(BA565&lt;&gt;"","['en']='"&amp; BA565 &amp; "',","")  &amp; IF(AND(BA565&lt;&gt;"",BA565&lt;&gt;BB565), IF(BB565&lt;&gt;"","['de']='"&amp; BB565 &amp; "',",""),"") &amp; "},","")
&amp; "},"
&amp; IF(C565&lt;&gt;"",CONCATENATE(" --",C565," / ",B565,"   [",IF(R565&lt;&gt;"",R565,""),IF(AA565&lt;&gt;"",", "&amp;AA565,""),IF(AG565&lt;&gt;"",", "&amp;AG565,""),IF(AL565&lt;&gt;"",", "&amp;AL565,""),IF(AQ565&lt;&gt;"",", "&amp;AQ565,""),IF(AV565&lt;&gt;"",", "&amp;AV565,""),"]")),""),"")</f>
        <v>}, --Systres\' Scowl /    [High Isle, High Isle, High Isle, High Isle, High Isle]</v>
      </c>
    </row>
    <row r="566" spans="1:59" x14ac:dyDescent="0.25">
      <c r="A566" s="103">
        <v>646</v>
      </c>
      <c r="C566" t="s">
        <v>3448</v>
      </c>
      <c r="D566" s="3">
        <f>A566</f>
        <v>646</v>
      </c>
      <c r="G566" s="3" t="s">
        <v>1481</v>
      </c>
      <c r="I566" t="s">
        <v>91</v>
      </c>
      <c r="J566" t="s">
        <v>91</v>
      </c>
      <c r="K566">
        <v>505</v>
      </c>
      <c r="L566">
        <v>505</v>
      </c>
      <c r="M566">
        <v>505</v>
      </c>
      <c r="Q566" s="3">
        <f>IF(AND(G566&lt;&gt;"LIBSETS_SETTYPE_BATTLEGROUND",G566&lt;&gt;"LIBSETS_SETTYPE_SPECIAL"), IF(R566&lt;&gt;"",VLOOKUP(R566,'ESO zone constants'!$D$3:$H$10001,5,FALSE),""),"")</f>
        <v>1318</v>
      </c>
      <c r="R566" t="str">
        <f>IF(AND(O566&lt;&gt;"",NOT(ISERROR(O566))),O566,
IF(AND(P566&lt;&gt;"",ISNUMBER(P566),P566&gt;0,NOT(ISNA(P566))),VLOOKUP(P566,'ESO zone constants'!$A$3:$D$9999,4,FALSE),
IF(AND(K566&lt;&gt;"",K566&gt;0,NOT(ISERROR(K566))),VLOOKUP(K566,'ESO dumped WayshrineInfo'!$K$3:$N$9994,4,FALSE),"")))</f>
        <v>High Isle</v>
      </c>
      <c r="T566" s="19" t="str">
        <f>IF(AND(S566&lt;&gt;"",NOT(ISERROR(S566))),S566,IF(Q566&lt;&gt;"",IF(NOT(ISERROR(VLOOKUP(Q566,'ESO Dungeon constants'!$D$3:$H$9999,5,FALSE))),VLOOKUP(Q566,'ESO Dungeon constants'!$D$3:$I$9999,6,FALSE),VLOOKUP(Q566,'ESO zone constants'!$H$3:$K$9987,4,FALSE)),""))</f>
        <v>DLC_HIGH_ISLE</v>
      </c>
      <c r="U566" s="3" t="str">
        <f>IF(T566&lt;&gt;"",VLOOKUP(T566,'LibSets constants'!$B$4:$C$1003,2,FALSE),"")</f>
        <v>High Isle</v>
      </c>
      <c r="V566" s="33" t="s">
        <v>3337</v>
      </c>
      <c r="Z566" s="3">
        <f>IF(AND(G566&lt;&gt;"LIBSETS_SETTYPE_BATTLEGROUND",G566&lt;&gt;"LIBSETS_SETTYPE_SPECIAL"),
IF(AND(Y566&lt;&gt;"",ISNUMBER(Y566),NOT(ISNA(Y566))),Y566,
   IF(AND(L566&lt;&gt;"",ISNUMBER(L566),L566&gt;0,NOT(ISNA(L566))),VLOOKUP(L566,'ESO dumped WayshrineInfo'!$K$3:$L$9994,2,FALSE),"")
),"")</f>
        <v>1318</v>
      </c>
      <c r="AA566" t="str">
        <f>IF(AND(Z566&lt;&gt;"",ISNUMBER(Z566),NOT(ISNA(Z566))),VLOOKUP(Z566,'ESO zone constants'!$A$3:$D$9999,4,FALSE),"")</f>
        <v>High Isle</v>
      </c>
      <c r="AB566" s="33" t="s">
        <v>3337</v>
      </c>
      <c r="AF566" s="3">
        <f>IF(AND(G566&lt;&gt;"LIBSETS_SETTYPE_BATTLEGROUND",G566&lt;&gt;"LIBSETS_SETTYPE_SPECIAL"),
IF(AND(AE566&lt;&gt;"",ISNUMBER(AE566),NOT(ISNA(AE566))),AE566,
   IF(AND(M566&lt;&gt;"",ISNUMBER(M566),M566&gt;0,NOT(ISNA(M566))),VLOOKUP(M566,'ESO dumped WayshrineInfo'!$K$3:$L$9994,2,FALSE),"")
),"")</f>
        <v>1318</v>
      </c>
      <c r="AG566" t="str">
        <f>IF(AND(AF566&lt;&gt;"",ISNUMBER(AF566),NOT(ISNA(AF566))),VLOOKUP(AF566,'ESO zone constants'!$A$3:$D$9999,4,FALSE),"")</f>
        <v>High Isle</v>
      </c>
      <c r="AH566" s="33" t="s">
        <v>3337</v>
      </c>
      <c r="AK566" s="3"/>
      <c r="AM566" s="44"/>
      <c r="AR566" s="44"/>
      <c r="AU566" s="3" t="str">
        <f>IF(AND(G566&lt;&gt;"LIBSETS_SETTYPE_BATTLEGROUND",G566&lt;&gt;"LIBSETS_SETTYPE_SPECIAL"),IF(AV566&lt;&gt;"",VLOOKUP(AV566,'ESO zone constants'!$D$3:$H$4953,5,FALSE),""),"")</f>
        <v/>
      </c>
      <c r="BC566" s="21" t="str">
        <f>IF(A566="???","--","")&amp;IF(F566&lt;&gt;"Not in the game (anymore)",IF(A566&lt;&gt;"",CONCATENATE("[",A566,"] = {wayshrines={")&amp;IF(K566&lt;&gt;"",CONCATENATE(K566,","),"")&amp;IF(L566&lt;&gt;"",CONCATENATE(L566,","),"")&amp;IF(M566&lt;&gt;"",CONCATENATE(M566,","),"")&amp;CONCATENATE("}")&amp;IF(VALUE(N566)&gt;0,CONCATENATE(", traitsNeeded=",N566),"")&amp;CONCATENATE(", dlcId=",IF(T566&lt;&gt;"",T566,"DLC_BASE_GAME")),""),"")</f>
        <v>[646] = {wayshrines={505,505,505,}, dlcId=DLC_HIGH_ISLE</v>
      </c>
      <c r="BD566" s="21" t="str">
        <f>IF(F566&lt;&gt;"Not in the game (anymore)",IF(A566&lt;&gt;"",IF(Q566&lt;&gt;"",CONCATENATE(", zoneIds={",Q566),"")&amp;IF(Z566&lt;&gt;"",CONCATENATE(",",Z566),"")&amp;IF(AF566&lt;&gt;"",CONCATENATE(",",AF566),"")&amp;IF(AK566&lt;&gt;"",CONCATENATE(",",AK566),"")&amp;IF(AP566&lt;&gt;"",CONCATENATE(",",AP566),"")&amp;IF(AU566&lt;&gt;"",CONCATENATE(",",AU566),"")&amp;IF(Q566&lt;&gt;"",CONCATENATE("}",""),"")&amp;IF(OR(I566="true",I566="false",I566&lt;&gt;""), CONCATENATE(", veteran=", I566), ""),""),"")</f>
        <v>, zoneIds={1318,1318,1318}, veteran=false</v>
      </c>
      <c r="BE566" s="21" t="str">
        <f>IF(A566&lt;&gt;"",IF(F566&lt;&gt;"Not in the game (anymore)",IF(A566&lt;&gt;"",", setType="&amp;G566,"")&amp;IF(J566="true",", multiTrialSet=true",""),"")
&amp; IF(AND(H566&lt;&gt;"",ISNUMBER(H566)),", undauntedChestId=" &amp; H566,""),"")</f>
        <v>, setType=LIBSETS_SETTYPE_TRIAL</v>
      </c>
      <c r="BF566" s="21" t="str">
        <f>IF(A566&lt;&gt;"",IF(F566&lt;&gt;"Not in the game (anymore)",IF(AZ566&lt;&gt;"",", isProcSetAllowedInPvP="&amp; AZ566,"")
&amp; IF(F566&lt;&gt;"Not in the game (anymore)",
  IF(V566&lt;&gt;"",", dropMechanic={"&amp;V566&amp;IF(AB566&lt;&gt;"",","&amp;AB566,"")&amp;IF(AH566&lt;&gt;"",","&amp;AH566,"")&amp;IF(AM566&lt;&gt;"",","&amp;AM566,"")&amp;IF(AR566&lt;&gt;"",","&amp;AR566,"")&amp;IF(AW566&lt;&gt;"",","&amp;AW566,"")&amp;"}"
     &amp;IF(OR(W566&lt;&gt;"",AC566&lt;&gt;"",AI566&lt;&gt;"",AN566&lt;&gt;"",AS566&lt;&gt;"",AX566&lt;&gt;"",X566&lt;&gt;"",AD566&lt;&gt;"",AJ566&lt;&gt;"",AO566&lt;&gt;"",AT566&lt;&gt;"",AY566&lt;&gt;""),", dropMechanicDropLocationNames={"
        &amp; IF(OR(W566&lt;&gt;"",AC566&lt;&gt;"",AI566&lt;&gt;"",AN566&lt;&gt;"",AS566&lt;&gt;"",AX566&lt;&gt;""),"['en']={"&amp;IF(W566&lt;&gt;"","'"&amp;W566&amp;"',","'',")&amp;IF(AC566&lt;&gt;"","'"&amp;AC566&amp;"',","'',")&amp;IF(AI566&lt;&gt;"","'"&amp;AI566&amp;"',","'',")&amp;IF(AN566&lt;&gt;"","'"&amp;AN566&amp;"',","'',")&amp;IF(AS566&lt;&gt;"","'"&amp;AS566&amp;"',","'',")&amp;IF(AX566&lt;&gt;"","'"&amp;AX566&amp;"',","'',")&amp;"},","")
        &amp; IF(OR(X566&lt;&gt;"",AD566&lt;&gt;"",AJ566&lt;&gt;"",AO566&lt;&gt;"",AT566&lt;&gt;"",AY566&lt;&gt;""),"['de']={"&amp;IF(X566&lt;&gt;"","'"&amp;X566&amp;"',","'',")&amp;IF(AD566&lt;&gt;"","'"&amp;AD566&amp;"',","'',")&amp;IF(AJ566&lt;&gt;"","'"&amp;AJ566&amp;"',","'',")&amp;IF(AO566&lt;&gt;"","'"&amp;AO566&amp;"',","'',")&amp;IF(AT566&lt;&gt;"","'"&amp;AT566&amp;"',","'',")&amp;IF(AY566&lt;&gt;"","'"&amp;AY566&amp;"',","'',")&amp;"},","")
     &amp; "}",""),"")),""),"")</f>
        <v>, dropMechanic={LIBSETS_DROP_MECHANIC_TRIAL_BOSS,LIBSETS_DROP_MECHANIC_TRIAL_BOSS,LIBSETS_DROP_MECHANIC_TRIAL_BOSS}</v>
      </c>
      <c r="BG566" s="21" t="str">
        <f>IF(A566&lt;&gt;"",IF(F566&lt;&gt;"Not in the game (anymore)",
IF(OR(BA566&lt;&gt;"",BB566&lt;&gt;""),", addTooltip={" &amp; IF(BA566&lt;&gt;"","['en']='"&amp; BA566 &amp; "',","")  &amp; IF(AND(BA566&lt;&gt;"",BA566&lt;&gt;BB566), IF(BB566&lt;&gt;"","['de']='"&amp; BB566 &amp; "',",""),"") &amp; "},","")
&amp; "},"
&amp; IF(C566&lt;&gt;"",CONCATENATE(" --",C566," / ",B566,"   [",IF(R566&lt;&gt;"",R566,""),IF(AA566&lt;&gt;"",", "&amp;AA566,""),IF(AG566&lt;&gt;"",", "&amp;AG566,""),IF(AL566&lt;&gt;"",", "&amp;AL566,""),IF(AQ566&lt;&gt;"",", "&amp;AQ566,""),IF(AV566&lt;&gt;"",", "&amp;AV566,""),"]")),""),"")</f>
        <v>}, --Whorl of the Depths /    [High Isle, High Isle, High Isle]</v>
      </c>
    </row>
    <row r="567" spans="1:59" x14ac:dyDescent="0.25">
      <c r="A567" s="103">
        <v>647</v>
      </c>
      <c r="C567" t="s">
        <v>3449</v>
      </c>
      <c r="D567" s="3">
        <f>A567</f>
        <v>647</v>
      </c>
      <c r="G567" s="3" t="s">
        <v>1481</v>
      </c>
      <c r="I567" t="s">
        <v>91</v>
      </c>
      <c r="J567" t="s">
        <v>91</v>
      </c>
      <c r="K567">
        <v>505</v>
      </c>
      <c r="L567">
        <v>505</v>
      </c>
      <c r="M567">
        <v>505</v>
      </c>
      <c r="Q567" s="3">
        <f>IF(AND(G567&lt;&gt;"LIBSETS_SETTYPE_BATTLEGROUND",G567&lt;&gt;"LIBSETS_SETTYPE_SPECIAL"), IF(R567&lt;&gt;"",VLOOKUP(R567,'ESO zone constants'!$D$3:$H$10001,5,FALSE),""),"")</f>
        <v>1318</v>
      </c>
      <c r="R567" t="str">
        <f>IF(AND(O567&lt;&gt;"",NOT(ISERROR(O567))),O567,
IF(AND(P567&lt;&gt;"",ISNUMBER(P567),P567&gt;0,NOT(ISNA(P567))),VLOOKUP(P567,'ESO zone constants'!$A$3:$D$9999,4,FALSE),
IF(AND(K567&lt;&gt;"",K567&gt;0,NOT(ISERROR(K567))),VLOOKUP(K567,'ESO dumped WayshrineInfo'!$K$3:$N$9994,4,FALSE),"")))</f>
        <v>High Isle</v>
      </c>
      <c r="T567" s="19" t="str">
        <f>IF(AND(S567&lt;&gt;"",NOT(ISERROR(S567))),S567,IF(Q567&lt;&gt;"",IF(NOT(ISERROR(VLOOKUP(Q567,'ESO Dungeon constants'!$D$3:$H$9999,5,FALSE))),VLOOKUP(Q567,'ESO Dungeon constants'!$D$3:$I$9999,6,FALSE),VLOOKUP(Q567,'ESO zone constants'!$H$3:$K$9987,4,FALSE)),""))</f>
        <v>DLC_HIGH_ISLE</v>
      </c>
      <c r="U567" s="3" t="str">
        <f>IF(T567&lt;&gt;"",VLOOKUP(T567,'LibSets constants'!$B$4:$C$1003,2,FALSE),"")</f>
        <v>High Isle</v>
      </c>
      <c r="V567" s="33" t="s">
        <v>3337</v>
      </c>
      <c r="Z567" s="3">
        <f>IF(AND(G567&lt;&gt;"LIBSETS_SETTYPE_BATTLEGROUND",G567&lt;&gt;"LIBSETS_SETTYPE_SPECIAL"),
IF(AND(Y567&lt;&gt;"",ISNUMBER(Y567),NOT(ISNA(Y567))),Y567,
   IF(AND(L567&lt;&gt;"",ISNUMBER(L567),L567&gt;0,NOT(ISNA(L567))),VLOOKUP(L567,'ESO dumped WayshrineInfo'!$K$3:$L$9994,2,FALSE),"")
),"")</f>
        <v>1318</v>
      </c>
      <c r="AA567" t="str">
        <f>IF(AND(Z567&lt;&gt;"",ISNUMBER(Z567),NOT(ISNA(Z567))),VLOOKUP(Z567,'ESO zone constants'!$A$3:$D$9999,4,FALSE),"")</f>
        <v>High Isle</v>
      </c>
      <c r="AB567" s="33" t="s">
        <v>3337</v>
      </c>
      <c r="AF567" s="3">
        <f>IF(AND(G567&lt;&gt;"LIBSETS_SETTYPE_BATTLEGROUND",G567&lt;&gt;"LIBSETS_SETTYPE_SPECIAL"),
IF(AND(AE567&lt;&gt;"",ISNUMBER(AE567),NOT(ISNA(AE567))),AE567,
   IF(AND(M567&lt;&gt;"",ISNUMBER(M567),M567&gt;0,NOT(ISNA(M567))),VLOOKUP(M567,'ESO dumped WayshrineInfo'!$K$3:$L$9994,2,FALSE),"")
),"")</f>
        <v>1318</v>
      </c>
      <c r="AG567" t="str">
        <f>IF(AND(AF567&lt;&gt;"",ISNUMBER(AF567),NOT(ISNA(AF567))),VLOOKUP(AF567,'ESO zone constants'!$A$3:$D$9999,4,FALSE),"")</f>
        <v>High Isle</v>
      </c>
      <c r="AH567" s="33" t="s">
        <v>3337</v>
      </c>
      <c r="AK567" s="3"/>
      <c r="AM567" s="44"/>
      <c r="AR567" s="44"/>
      <c r="AU567" s="3" t="str">
        <f>IF(AND(G567&lt;&gt;"LIBSETS_SETTYPE_BATTLEGROUND",G567&lt;&gt;"LIBSETS_SETTYPE_SPECIAL"),IF(AV567&lt;&gt;"",VLOOKUP(AV567,'ESO zone constants'!$D$3:$H$4953,5,FALSE),""),"")</f>
        <v/>
      </c>
      <c r="BC567" s="21" t="str">
        <f>IF(A567="???","--","")&amp;IF(F567&lt;&gt;"Not in the game (anymore)",IF(A567&lt;&gt;"",CONCATENATE("[",A567,"] = {wayshrines={")&amp;IF(K567&lt;&gt;"",CONCATENATE(K567,","),"")&amp;IF(L567&lt;&gt;"",CONCATENATE(L567,","),"")&amp;IF(M567&lt;&gt;"",CONCATENATE(M567,","),"")&amp;CONCATENATE("}")&amp;IF(VALUE(N567)&gt;0,CONCATENATE(", traitsNeeded=",N567),"")&amp;CONCATENATE(", dlcId=",IF(T567&lt;&gt;"",T567,"DLC_BASE_GAME")),""),"")</f>
        <v>[647] = {wayshrines={505,505,505,}, dlcId=DLC_HIGH_ISLE</v>
      </c>
      <c r="BD567" s="21" t="str">
        <f>IF(F567&lt;&gt;"Not in the game (anymore)",IF(A567&lt;&gt;"",IF(Q567&lt;&gt;"",CONCATENATE(", zoneIds={",Q567),"")&amp;IF(Z567&lt;&gt;"",CONCATENATE(",",Z567),"")&amp;IF(AF567&lt;&gt;"",CONCATENATE(",",AF567),"")&amp;IF(AK567&lt;&gt;"",CONCATENATE(",",AK567),"")&amp;IF(AP567&lt;&gt;"",CONCATENATE(",",AP567),"")&amp;IF(AU567&lt;&gt;"",CONCATENATE(",",AU567),"")&amp;IF(Q567&lt;&gt;"",CONCATENATE("}",""),"")&amp;IF(OR(I567="true",I567="false",I567&lt;&gt;""), CONCATENATE(", veteran=", I567), ""),""),"")</f>
        <v>, zoneIds={1318,1318,1318}, veteran=false</v>
      </c>
      <c r="BE567" s="21" t="str">
        <f>IF(A567&lt;&gt;"",IF(F567&lt;&gt;"Not in the game (anymore)",IF(A567&lt;&gt;"",", setType="&amp;G567,"")&amp;IF(J567="true",", multiTrialSet=true",""),"")
&amp; IF(AND(H567&lt;&gt;"",ISNUMBER(H567)),", undauntedChestId=" &amp; H567,""),"")</f>
        <v>, setType=LIBSETS_SETTYPE_TRIAL</v>
      </c>
      <c r="BF567" s="21" t="str">
        <f>IF(A567&lt;&gt;"",IF(F567&lt;&gt;"Not in the game (anymore)",IF(AZ567&lt;&gt;"",", isProcSetAllowedInPvP="&amp; AZ567,"")
&amp; IF(F567&lt;&gt;"Not in the game (anymore)",
  IF(V567&lt;&gt;"",", dropMechanic={"&amp;V567&amp;IF(AB567&lt;&gt;"",","&amp;AB567,"")&amp;IF(AH567&lt;&gt;"",","&amp;AH567,"")&amp;IF(AM567&lt;&gt;"",","&amp;AM567,"")&amp;IF(AR567&lt;&gt;"",","&amp;AR567,"")&amp;IF(AW567&lt;&gt;"",","&amp;AW567,"")&amp;"}"
     &amp;IF(OR(W567&lt;&gt;"",AC567&lt;&gt;"",AI567&lt;&gt;"",AN567&lt;&gt;"",AS567&lt;&gt;"",AX567&lt;&gt;"",X567&lt;&gt;"",AD567&lt;&gt;"",AJ567&lt;&gt;"",AO567&lt;&gt;"",AT567&lt;&gt;"",AY567&lt;&gt;""),", dropMechanicDropLocationNames={"
        &amp; IF(OR(W567&lt;&gt;"",AC567&lt;&gt;"",AI567&lt;&gt;"",AN567&lt;&gt;"",AS567&lt;&gt;"",AX567&lt;&gt;""),"['en']={"&amp;IF(W567&lt;&gt;"","'"&amp;W567&amp;"',","'',")&amp;IF(AC567&lt;&gt;"","'"&amp;AC567&amp;"',","'',")&amp;IF(AI567&lt;&gt;"","'"&amp;AI567&amp;"',","'',")&amp;IF(AN567&lt;&gt;"","'"&amp;AN567&amp;"',","'',")&amp;IF(AS567&lt;&gt;"","'"&amp;AS567&amp;"',","'',")&amp;IF(AX567&lt;&gt;"","'"&amp;AX567&amp;"',","'',")&amp;"},","")
        &amp; IF(OR(X567&lt;&gt;"",AD567&lt;&gt;"",AJ567&lt;&gt;"",AO567&lt;&gt;"",AT567&lt;&gt;"",AY567&lt;&gt;""),"['de']={"&amp;IF(X567&lt;&gt;"","'"&amp;X567&amp;"',","'',")&amp;IF(AD567&lt;&gt;"","'"&amp;AD567&amp;"',","'',")&amp;IF(AJ567&lt;&gt;"","'"&amp;AJ567&amp;"',","'',")&amp;IF(AO567&lt;&gt;"","'"&amp;AO567&amp;"',","'',")&amp;IF(AT567&lt;&gt;"","'"&amp;AT567&amp;"',","'',")&amp;IF(AY567&lt;&gt;"","'"&amp;AY567&amp;"',","'',")&amp;"},","")
     &amp; "}",""),"")),""),"")</f>
        <v>, dropMechanic={LIBSETS_DROP_MECHANIC_TRIAL_BOSS,LIBSETS_DROP_MECHANIC_TRIAL_BOSS,LIBSETS_DROP_MECHANIC_TRIAL_BOSS}</v>
      </c>
      <c r="BG567" s="21" t="str">
        <f>IF(A567&lt;&gt;"",IF(F567&lt;&gt;"Not in the game (anymore)",
IF(OR(BA567&lt;&gt;"",BB567&lt;&gt;""),", addTooltip={" &amp; IF(BA567&lt;&gt;"","['en']='"&amp; BA567 &amp; "',","")  &amp; IF(AND(BA567&lt;&gt;"",BA567&lt;&gt;BB567), IF(BB567&lt;&gt;"","['de']='"&amp; BB567 &amp; "',",""),"") &amp; "},","")
&amp; "},"
&amp; IF(C567&lt;&gt;"",CONCATENATE(" --",C567," / ",B567,"   [",IF(R567&lt;&gt;"",R567,""),IF(AA567&lt;&gt;"",", "&amp;AA567,""),IF(AG567&lt;&gt;"",", "&amp;AG567,""),IF(AL567&lt;&gt;"",", "&amp;AL567,""),IF(AQ567&lt;&gt;"",", "&amp;AQ567,""),IF(AV567&lt;&gt;"",", "&amp;AV567,""),"]")),""),"")</f>
        <v>}, --Coral Riptide /    [High Isle, High Isle, High Isle]</v>
      </c>
    </row>
    <row r="568" spans="1:59" x14ac:dyDescent="0.25">
      <c r="A568" s="103">
        <v>648</v>
      </c>
      <c r="C568" t="s">
        <v>3450</v>
      </c>
      <c r="D568" s="3">
        <f>A568</f>
        <v>648</v>
      </c>
      <c r="G568" s="3" t="s">
        <v>1481</v>
      </c>
      <c r="I568" t="s">
        <v>91</v>
      </c>
      <c r="J568" t="s">
        <v>91</v>
      </c>
      <c r="K568">
        <v>505</v>
      </c>
      <c r="L568">
        <v>505</v>
      </c>
      <c r="M568">
        <v>505</v>
      </c>
      <c r="Q568" s="3">
        <f>IF(AND(G568&lt;&gt;"LIBSETS_SETTYPE_BATTLEGROUND",G568&lt;&gt;"LIBSETS_SETTYPE_SPECIAL"), IF(R568&lt;&gt;"",VLOOKUP(R568,'ESO zone constants'!$D$3:$H$10001,5,FALSE),""),"")</f>
        <v>1318</v>
      </c>
      <c r="R568" t="str">
        <f>IF(AND(O568&lt;&gt;"",NOT(ISERROR(O568))),O568,
IF(AND(P568&lt;&gt;"",ISNUMBER(P568),P568&gt;0,NOT(ISNA(P568))),VLOOKUP(P568,'ESO zone constants'!$A$3:$D$9999,4,FALSE),
IF(AND(K568&lt;&gt;"",K568&gt;0,NOT(ISERROR(K568))),VLOOKUP(K568,'ESO dumped WayshrineInfo'!$K$3:$N$9994,4,FALSE),"")))</f>
        <v>High Isle</v>
      </c>
      <c r="T568" s="19" t="str">
        <f>IF(AND(S568&lt;&gt;"",NOT(ISERROR(S568))),S568,IF(Q568&lt;&gt;"",IF(NOT(ISERROR(VLOOKUP(Q568,'ESO Dungeon constants'!$D$3:$H$9999,5,FALSE))),VLOOKUP(Q568,'ESO Dungeon constants'!$D$3:$I$9999,6,FALSE),VLOOKUP(Q568,'ESO zone constants'!$H$3:$K$9987,4,FALSE)),""))</f>
        <v>DLC_HIGH_ISLE</v>
      </c>
      <c r="U568" s="3" t="str">
        <f>IF(T568&lt;&gt;"",VLOOKUP(T568,'LibSets constants'!$B$4:$C$1003,2,FALSE),"")</f>
        <v>High Isle</v>
      </c>
      <c r="V568" s="33" t="s">
        <v>3337</v>
      </c>
      <c r="Z568" s="3">
        <f>IF(AND(G568&lt;&gt;"LIBSETS_SETTYPE_BATTLEGROUND",G568&lt;&gt;"LIBSETS_SETTYPE_SPECIAL"),
IF(AND(Y568&lt;&gt;"",ISNUMBER(Y568),NOT(ISNA(Y568))),Y568,
   IF(AND(L568&lt;&gt;"",ISNUMBER(L568),L568&gt;0,NOT(ISNA(L568))),VLOOKUP(L568,'ESO dumped WayshrineInfo'!$K$3:$L$9994,2,FALSE),"")
),"")</f>
        <v>1318</v>
      </c>
      <c r="AA568" t="str">
        <f>IF(AND(Z568&lt;&gt;"",ISNUMBER(Z568),NOT(ISNA(Z568))),VLOOKUP(Z568,'ESO zone constants'!$A$3:$D$9999,4,FALSE),"")</f>
        <v>High Isle</v>
      </c>
      <c r="AB568" s="33" t="s">
        <v>3337</v>
      </c>
      <c r="AF568" s="3">
        <f>IF(AND(G568&lt;&gt;"LIBSETS_SETTYPE_BATTLEGROUND",G568&lt;&gt;"LIBSETS_SETTYPE_SPECIAL"),
IF(AND(AE568&lt;&gt;"",ISNUMBER(AE568),NOT(ISNA(AE568))),AE568,
   IF(AND(M568&lt;&gt;"",ISNUMBER(M568),M568&gt;0,NOT(ISNA(M568))),VLOOKUP(M568,'ESO dumped WayshrineInfo'!$K$3:$L$9994,2,FALSE),"")
),"")</f>
        <v>1318</v>
      </c>
      <c r="AG568" t="str">
        <f>IF(AND(AF568&lt;&gt;"",ISNUMBER(AF568),NOT(ISNA(AF568))),VLOOKUP(AF568,'ESO zone constants'!$A$3:$D$9999,4,FALSE),"")</f>
        <v>High Isle</v>
      </c>
      <c r="AH568" s="33" t="s">
        <v>3337</v>
      </c>
      <c r="AK568" s="3"/>
      <c r="AM568" s="44"/>
      <c r="AR568" s="44"/>
      <c r="AU568" s="3" t="str">
        <f>IF(AND(G568&lt;&gt;"LIBSETS_SETTYPE_BATTLEGROUND",G568&lt;&gt;"LIBSETS_SETTYPE_SPECIAL"),IF(AV568&lt;&gt;"",VLOOKUP(AV568,'ESO zone constants'!$D$3:$H$4953,5,FALSE),""),"")</f>
        <v/>
      </c>
      <c r="BC568" s="21" t="str">
        <f>IF(A568="???","--","")&amp;IF(F568&lt;&gt;"Not in the game (anymore)",IF(A568&lt;&gt;"",CONCATENATE("[",A568,"] = {wayshrines={")&amp;IF(K568&lt;&gt;"",CONCATENATE(K568,","),"")&amp;IF(L568&lt;&gt;"",CONCATENATE(L568,","),"")&amp;IF(M568&lt;&gt;"",CONCATENATE(M568,","),"")&amp;CONCATENATE("}")&amp;IF(VALUE(N568)&gt;0,CONCATENATE(", traitsNeeded=",N568),"")&amp;CONCATENATE(", dlcId=",IF(T568&lt;&gt;"",T568,"DLC_BASE_GAME")),""),"")</f>
        <v>[648] = {wayshrines={505,505,505,}, dlcId=DLC_HIGH_ISLE</v>
      </c>
      <c r="BD568" s="21" t="str">
        <f>IF(F568&lt;&gt;"Not in the game (anymore)",IF(A568&lt;&gt;"",IF(Q568&lt;&gt;"",CONCATENATE(", zoneIds={",Q568),"")&amp;IF(Z568&lt;&gt;"",CONCATENATE(",",Z568),"")&amp;IF(AF568&lt;&gt;"",CONCATENATE(",",AF568),"")&amp;IF(AK568&lt;&gt;"",CONCATENATE(",",AK568),"")&amp;IF(AP568&lt;&gt;"",CONCATENATE(",",AP568),"")&amp;IF(AU568&lt;&gt;"",CONCATENATE(",",AU568),"")&amp;IF(Q568&lt;&gt;"",CONCATENATE("}",""),"")&amp;IF(OR(I568="true",I568="false",I568&lt;&gt;""), CONCATENATE(", veteran=", I568), ""),""),"")</f>
        <v>, zoneIds={1318,1318,1318}, veteran=false</v>
      </c>
      <c r="BE568" s="21" t="str">
        <f>IF(A568&lt;&gt;"",IF(F568&lt;&gt;"Not in the game (anymore)",IF(A568&lt;&gt;"",", setType="&amp;G568,"")&amp;IF(J568="true",", multiTrialSet=true",""),"")
&amp; IF(AND(H568&lt;&gt;"",ISNUMBER(H568)),", undauntedChestId=" &amp; H568,""),"")</f>
        <v>, setType=LIBSETS_SETTYPE_TRIAL</v>
      </c>
      <c r="BF568" s="21" t="str">
        <f>IF(A568&lt;&gt;"",IF(F568&lt;&gt;"Not in the game (anymore)",IF(AZ568&lt;&gt;"",", isProcSetAllowedInPvP="&amp; AZ568,"")
&amp; IF(F568&lt;&gt;"Not in the game (anymore)",
  IF(V568&lt;&gt;"",", dropMechanic={"&amp;V568&amp;IF(AB568&lt;&gt;"",","&amp;AB568,"")&amp;IF(AH568&lt;&gt;"",","&amp;AH568,"")&amp;IF(AM568&lt;&gt;"",","&amp;AM568,"")&amp;IF(AR568&lt;&gt;"",","&amp;AR568,"")&amp;IF(AW568&lt;&gt;"",","&amp;AW568,"")&amp;"}"
     &amp;IF(OR(W568&lt;&gt;"",AC568&lt;&gt;"",AI568&lt;&gt;"",AN568&lt;&gt;"",AS568&lt;&gt;"",AX568&lt;&gt;"",X568&lt;&gt;"",AD568&lt;&gt;"",AJ568&lt;&gt;"",AO568&lt;&gt;"",AT568&lt;&gt;"",AY568&lt;&gt;""),", dropMechanicDropLocationNames={"
        &amp; IF(OR(W568&lt;&gt;"",AC568&lt;&gt;"",AI568&lt;&gt;"",AN568&lt;&gt;"",AS568&lt;&gt;"",AX568&lt;&gt;""),"['en']={"&amp;IF(W568&lt;&gt;"","'"&amp;W568&amp;"',","'',")&amp;IF(AC568&lt;&gt;"","'"&amp;AC568&amp;"',","'',")&amp;IF(AI568&lt;&gt;"","'"&amp;AI568&amp;"',","'',")&amp;IF(AN568&lt;&gt;"","'"&amp;AN568&amp;"',","'',")&amp;IF(AS568&lt;&gt;"","'"&amp;AS568&amp;"',","'',")&amp;IF(AX568&lt;&gt;"","'"&amp;AX568&amp;"',","'',")&amp;"},","")
        &amp; IF(OR(X568&lt;&gt;"",AD568&lt;&gt;"",AJ568&lt;&gt;"",AO568&lt;&gt;"",AT568&lt;&gt;"",AY568&lt;&gt;""),"['de']={"&amp;IF(X568&lt;&gt;"","'"&amp;X568&amp;"',","'',")&amp;IF(AD568&lt;&gt;"","'"&amp;AD568&amp;"',","'',")&amp;IF(AJ568&lt;&gt;"","'"&amp;AJ568&amp;"',","'',")&amp;IF(AO568&lt;&gt;"","'"&amp;AO568&amp;"',","'',")&amp;IF(AT568&lt;&gt;"","'"&amp;AT568&amp;"',","'',")&amp;IF(AY568&lt;&gt;"","'"&amp;AY568&amp;"',","'',")&amp;"},","")
     &amp; "}",""),"")),""),"")</f>
        <v>, dropMechanic={LIBSETS_DROP_MECHANIC_TRIAL_BOSS,LIBSETS_DROP_MECHANIC_TRIAL_BOSS,LIBSETS_DROP_MECHANIC_TRIAL_BOSS}</v>
      </c>
      <c r="BG568" s="21" t="str">
        <f>IF(A568&lt;&gt;"",IF(F568&lt;&gt;"Not in the game (anymore)",
IF(OR(BA568&lt;&gt;"",BB568&lt;&gt;""),", addTooltip={" &amp; IF(BA568&lt;&gt;"","['en']='"&amp; BA568 &amp; "',","")  &amp; IF(AND(BA568&lt;&gt;"",BA568&lt;&gt;BB568), IF(BB568&lt;&gt;"","['de']='"&amp; BB568 &amp; "',",""),"") &amp; "},","")
&amp; "},"
&amp; IF(C568&lt;&gt;"",CONCATENATE(" --",C568," / ",B568,"   [",IF(R568&lt;&gt;"",R568,""),IF(AA568&lt;&gt;"",", "&amp;AA568,""),IF(AG568&lt;&gt;"",", "&amp;AG568,""),IF(AL568&lt;&gt;"",", "&amp;AL568,""),IF(AQ568&lt;&gt;"",", "&amp;AQ568,""),IF(AV568&lt;&gt;"",", "&amp;AV568,""),"]")),""),"")</f>
        <v>}, --Pearlescent Ward /    [High Isle, High Isle, High Isle]</v>
      </c>
    </row>
    <row r="569" spans="1:59" x14ac:dyDescent="0.25">
      <c r="A569" s="103">
        <v>649</v>
      </c>
      <c r="C569" t="s">
        <v>3451</v>
      </c>
      <c r="D569" s="3">
        <f>A569</f>
        <v>649</v>
      </c>
      <c r="G569" s="3" t="s">
        <v>1481</v>
      </c>
      <c r="I569" t="s">
        <v>91</v>
      </c>
      <c r="J569" t="s">
        <v>91</v>
      </c>
      <c r="K569">
        <v>505</v>
      </c>
      <c r="L569">
        <v>505</v>
      </c>
      <c r="M569">
        <v>505</v>
      </c>
      <c r="Q569" s="3">
        <f>IF(AND(G569&lt;&gt;"LIBSETS_SETTYPE_BATTLEGROUND",G569&lt;&gt;"LIBSETS_SETTYPE_SPECIAL"), IF(R569&lt;&gt;"",VLOOKUP(R569,'ESO zone constants'!$D$3:$H$10001,5,FALSE),""),"")</f>
        <v>1318</v>
      </c>
      <c r="R569" t="str">
        <f>IF(AND(O569&lt;&gt;"",NOT(ISERROR(O569))),O569,
IF(AND(P569&lt;&gt;"",ISNUMBER(P569),P569&gt;0,NOT(ISNA(P569))),VLOOKUP(P569,'ESO zone constants'!$A$3:$D$9999,4,FALSE),
IF(AND(K569&lt;&gt;"",K569&gt;0,NOT(ISERROR(K569))),VLOOKUP(K569,'ESO dumped WayshrineInfo'!$K$3:$N$9994,4,FALSE),"")))</f>
        <v>High Isle</v>
      </c>
      <c r="T569" s="19" t="str">
        <f>IF(AND(S569&lt;&gt;"",NOT(ISERROR(S569))),S569,IF(Q569&lt;&gt;"",IF(NOT(ISERROR(VLOOKUP(Q569,'ESO Dungeon constants'!$D$3:$H$9999,5,FALSE))),VLOOKUP(Q569,'ESO Dungeon constants'!$D$3:$I$9999,6,FALSE),VLOOKUP(Q569,'ESO zone constants'!$H$3:$K$9987,4,FALSE)),""))</f>
        <v>DLC_HIGH_ISLE</v>
      </c>
      <c r="U569" s="3" t="str">
        <f>IF(T569&lt;&gt;"",VLOOKUP(T569,'LibSets constants'!$B$4:$C$1003,2,FALSE),"")</f>
        <v>High Isle</v>
      </c>
      <c r="V569" s="33" t="s">
        <v>3337</v>
      </c>
      <c r="Z569" s="3">
        <f>IF(AND(G569&lt;&gt;"LIBSETS_SETTYPE_BATTLEGROUND",G569&lt;&gt;"LIBSETS_SETTYPE_SPECIAL"),
IF(AND(Y569&lt;&gt;"",ISNUMBER(Y569),NOT(ISNA(Y569))),Y569,
   IF(AND(L569&lt;&gt;"",ISNUMBER(L569),L569&gt;0,NOT(ISNA(L569))),VLOOKUP(L569,'ESO dumped WayshrineInfo'!$K$3:$L$9994,2,FALSE),"")
),"")</f>
        <v>1318</v>
      </c>
      <c r="AA569" t="str">
        <f>IF(AND(Z569&lt;&gt;"",ISNUMBER(Z569),NOT(ISNA(Z569))),VLOOKUP(Z569,'ESO zone constants'!$A$3:$D$9999,4,FALSE),"")</f>
        <v>High Isle</v>
      </c>
      <c r="AB569" s="33" t="s">
        <v>3337</v>
      </c>
      <c r="AF569" s="3">
        <f>IF(AND(G569&lt;&gt;"LIBSETS_SETTYPE_BATTLEGROUND",G569&lt;&gt;"LIBSETS_SETTYPE_SPECIAL"),
IF(AND(AE569&lt;&gt;"",ISNUMBER(AE569),NOT(ISNA(AE569))),AE569,
   IF(AND(M569&lt;&gt;"",ISNUMBER(M569),M569&gt;0,NOT(ISNA(M569))),VLOOKUP(M569,'ESO dumped WayshrineInfo'!$K$3:$L$9994,2,FALSE),"")
),"")</f>
        <v>1318</v>
      </c>
      <c r="AG569" t="str">
        <f>IF(AND(AF569&lt;&gt;"",ISNUMBER(AF569),NOT(ISNA(AF569))),VLOOKUP(AF569,'ESO zone constants'!$A$3:$D$9999,4,FALSE),"")</f>
        <v>High Isle</v>
      </c>
      <c r="AH569" s="33" t="s">
        <v>3337</v>
      </c>
      <c r="AK569" s="3"/>
      <c r="AM569" s="44"/>
      <c r="AR569" s="44"/>
      <c r="AU569" s="3" t="str">
        <f>IF(AND(G569&lt;&gt;"LIBSETS_SETTYPE_BATTLEGROUND",G569&lt;&gt;"LIBSETS_SETTYPE_SPECIAL"),IF(AV569&lt;&gt;"",VLOOKUP(AV569,'ESO zone constants'!$D$3:$H$4953,5,FALSE),""),"")</f>
        <v/>
      </c>
      <c r="BC569" s="21" t="str">
        <f>IF(A569="???","--","")&amp;IF(F569&lt;&gt;"Not in the game (anymore)",IF(A569&lt;&gt;"",CONCATENATE("[",A569,"] = {wayshrines={")&amp;IF(K569&lt;&gt;"",CONCATENATE(K569,","),"")&amp;IF(L569&lt;&gt;"",CONCATENATE(L569,","),"")&amp;IF(M569&lt;&gt;"",CONCATENATE(M569,","),"")&amp;CONCATENATE("}")&amp;IF(VALUE(N569)&gt;0,CONCATENATE(", traitsNeeded=",N569),"")&amp;CONCATENATE(", dlcId=",IF(T569&lt;&gt;"",T569,"DLC_BASE_GAME")),""),"")</f>
        <v>[649] = {wayshrines={505,505,505,}, dlcId=DLC_HIGH_ISLE</v>
      </c>
      <c r="BD569" s="21" t="str">
        <f>IF(F569&lt;&gt;"Not in the game (anymore)",IF(A569&lt;&gt;"",IF(Q569&lt;&gt;"",CONCATENATE(", zoneIds={",Q569),"")&amp;IF(Z569&lt;&gt;"",CONCATENATE(",",Z569),"")&amp;IF(AF569&lt;&gt;"",CONCATENATE(",",AF569),"")&amp;IF(AK569&lt;&gt;"",CONCATENATE(",",AK569),"")&amp;IF(AP569&lt;&gt;"",CONCATENATE(",",AP569),"")&amp;IF(AU569&lt;&gt;"",CONCATENATE(",",AU569),"")&amp;IF(Q569&lt;&gt;"",CONCATENATE("}",""),"")&amp;IF(OR(I569="true",I569="false",I569&lt;&gt;""), CONCATENATE(", veteran=", I569), ""),""),"")</f>
        <v>, zoneIds={1318,1318,1318}, veteran=false</v>
      </c>
      <c r="BE569" s="21" t="str">
        <f>IF(A569&lt;&gt;"",IF(F569&lt;&gt;"Not in the game (anymore)",IF(A569&lt;&gt;"",", setType="&amp;G569,"")&amp;IF(J569="true",", multiTrialSet=true",""),"")
&amp; IF(AND(H569&lt;&gt;"",ISNUMBER(H569)),", undauntedChestId=" &amp; H569,""),"")</f>
        <v>, setType=LIBSETS_SETTYPE_TRIAL</v>
      </c>
      <c r="BF569" s="21" t="str">
        <f>IF(A569&lt;&gt;"",IF(F569&lt;&gt;"Not in the game (anymore)",IF(AZ569&lt;&gt;"",", isProcSetAllowedInPvP="&amp; AZ569,"")
&amp; IF(F569&lt;&gt;"Not in the game (anymore)",
  IF(V569&lt;&gt;"",", dropMechanic={"&amp;V569&amp;IF(AB569&lt;&gt;"",","&amp;AB569,"")&amp;IF(AH569&lt;&gt;"",","&amp;AH569,"")&amp;IF(AM569&lt;&gt;"",","&amp;AM569,"")&amp;IF(AR569&lt;&gt;"",","&amp;AR569,"")&amp;IF(AW569&lt;&gt;"",","&amp;AW569,"")&amp;"}"
     &amp;IF(OR(W569&lt;&gt;"",AC569&lt;&gt;"",AI569&lt;&gt;"",AN569&lt;&gt;"",AS569&lt;&gt;"",AX569&lt;&gt;"",X569&lt;&gt;"",AD569&lt;&gt;"",AJ569&lt;&gt;"",AO569&lt;&gt;"",AT569&lt;&gt;"",AY569&lt;&gt;""),", dropMechanicDropLocationNames={"
        &amp; IF(OR(W569&lt;&gt;"",AC569&lt;&gt;"",AI569&lt;&gt;"",AN569&lt;&gt;"",AS569&lt;&gt;"",AX569&lt;&gt;""),"['en']={"&amp;IF(W569&lt;&gt;"","'"&amp;W569&amp;"',","'',")&amp;IF(AC569&lt;&gt;"","'"&amp;AC569&amp;"',","'',")&amp;IF(AI569&lt;&gt;"","'"&amp;AI569&amp;"',","'',")&amp;IF(AN569&lt;&gt;"","'"&amp;AN569&amp;"',","'',")&amp;IF(AS569&lt;&gt;"","'"&amp;AS569&amp;"',","'',")&amp;IF(AX569&lt;&gt;"","'"&amp;AX569&amp;"',","'',")&amp;"},","")
        &amp; IF(OR(X569&lt;&gt;"",AD569&lt;&gt;"",AJ569&lt;&gt;"",AO569&lt;&gt;"",AT569&lt;&gt;"",AY569&lt;&gt;""),"['de']={"&amp;IF(X569&lt;&gt;"","'"&amp;X569&amp;"',","'',")&amp;IF(AD569&lt;&gt;"","'"&amp;AD569&amp;"',","'',")&amp;IF(AJ569&lt;&gt;"","'"&amp;AJ569&amp;"',","'',")&amp;IF(AO569&lt;&gt;"","'"&amp;AO569&amp;"',","'',")&amp;IF(AT569&lt;&gt;"","'"&amp;AT569&amp;"',","'',")&amp;IF(AY569&lt;&gt;"","'"&amp;AY569&amp;"',","'',")&amp;"},","")
     &amp; "}",""),"")),""),"")</f>
        <v>, dropMechanic={LIBSETS_DROP_MECHANIC_TRIAL_BOSS,LIBSETS_DROP_MECHANIC_TRIAL_BOSS,LIBSETS_DROP_MECHANIC_TRIAL_BOSS}</v>
      </c>
      <c r="BG569" s="21" t="str">
        <f>IF(A569&lt;&gt;"",IF(F569&lt;&gt;"Not in the game (anymore)",
IF(OR(BA569&lt;&gt;"",BB569&lt;&gt;""),", addTooltip={" &amp; IF(BA569&lt;&gt;"","['en']='"&amp; BA569 &amp; "',","")  &amp; IF(AND(BA569&lt;&gt;"",BA569&lt;&gt;BB569), IF(BB569&lt;&gt;"","['de']='"&amp; BB569 &amp; "',",""),"") &amp; "},","")
&amp; "},"
&amp; IF(C569&lt;&gt;"",CONCATENATE(" --",C569," / ",B569,"   [",IF(R569&lt;&gt;"",R569,""),IF(AA569&lt;&gt;"",", "&amp;AA569,""),IF(AG569&lt;&gt;"",", "&amp;AG569,""),IF(AL569&lt;&gt;"",", "&amp;AL569,""),IF(AQ569&lt;&gt;"",", "&amp;AQ569,""),IF(AV569&lt;&gt;"",", "&amp;AV569,""),"]")),""),"")</f>
        <v>}, --Pillager\'s Profit /    [High Isle, High Isle, High Isle]</v>
      </c>
    </row>
    <row r="570" spans="1:59" x14ac:dyDescent="0.25">
      <c r="A570" s="103">
        <v>650</v>
      </c>
      <c r="C570" t="s">
        <v>3452</v>
      </c>
      <c r="D570" s="3">
        <f>A570</f>
        <v>650</v>
      </c>
      <c r="G570" s="3" t="s">
        <v>1481</v>
      </c>
      <c r="I570" t="s">
        <v>92</v>
      </c>
      <c r="J570" t="s">
        <v>91</v>
      </c>
      <c r="K570">
        <v>505</v>
      </c>
      <c r="L570">
        <v>505</v>
      </c>
      <c r="M570">
        <v>505</v>
      </c>
      <c r="Q570" s="3">
        <f>IF(AND(G570&lt;&gt;"LIBSETS_SETTYPE_BATTLEGROUND",G570&lt;&gt;"LIBSETS_SETTYPE_SPECIAL"), IF(R570&lt;&gt;"",VLOOKUP(R570,'ESO zone constants'!$D$3:$H$10001,5,FALSE),""),"")</f>
        <v>1318</v>
      </c>
      <c r="R570" t="str">
        <f>IF(AND(O570&lt;&gt;"",NOT(ISERROR(O570))),O570,
IF(AND(P570&lt;&gt;"",ISNUMBER(P570),P570&gt;0,NOT(ISNA(P570))),VLOOKUP(P570,'ESO zone constants'!$A$3:$D$9999,4,FALSE),
IF(AND(K570&lt;&gt;"",K570&gt;0,NOT(ISERROR(K570))),VLOOKUP(K570,'ESO dumped WayshrineInfo'!$K$3:$N$9994,4,FALSE),"")))</f>
        <v>High Isle</v>
      </c>
      <c r="T570" s="19" t="str">
        <f>IF(AND(S570&lt;&gt;"",NOT(ISERROR(S570))),S570,IF(Q570&lt;&gt;"",IF(NOT(ISERROR(VLOOKUP(Q570,'ESO Dungeon constants'!$D$3:$H$9999,5,FALSE))),VLOOKUP(Q570,'ESO Dungeon constants'!$D$3:$I$9999,6,FALSE),VLOOKUP(Q570,'ESO zone constants'!$H$3:$K$9987,4,FALSE)),""))</f>
        <v>DLC_HIGH_ISLE</v>
      </c>
      <c r="U570" s="3" t="str">
        <f>IF(T570&lt;&gt;"",VLOOKUP(T570,'LibSets constants'!$B$4:$C$1003,2,FALSE),"")</f>
        <v>High Isle</v>
      </c>
      <c r="V570" s="33" t="s">
        <v>3337</v>
      </c>
      <c r="Z570" s="3">
        <f>IF(AND(G570&lt;&gt;"LIBSETS_SETTYPE_BATTLEGROUND",G570&lt;&gt;"LIBSETS_SETTYPE_SPECIAL"),
IF(AND(Y570&lt;&gt;"",ISNUMBER(Y570),NOT(ISNA(Y570))),Y570,
   IF(AND(L570&lt;&gt;"",ISNUMBER(L570),L570&gt;0,NOT(ISNA(L570))),VLOOKUP(L570,'ESO dumped WayshrineInfo'!$K$3:$L$9994,2,FALSE),"")
),"")</f>
        <v>1318</v>
      </c>
      <c r="AA570" t="str">
        <f>IF(AND(Z570&lt;&gt;"",ISNUMBER(Z570),NOT(ISNA(Z570))),VLOOKUP(Z570,'ESO zone constants'!$A$3:$D$9999,4,FALSE),"")</f>
        <v>High Isle</v>
      </c>
      <c r="AB570" s="33" t="s">
        <v>3337</v>
      </c>
      <c r="AF570" s="3">
        <f>IF(AND(G570&lt;&gt;"LIBSETS_SETTYPE_BATTLEGROUND",G570&lt;&gt;"LIBSETS_SETTYPE_SPECIAL"),
IF(AND(AE570&lt;&gt;"",ISNUMBER(AE570),NOT(ISNA(AE570))),AE570,
   IF(AND(M570&lt;&gt;"",ISNUMBER(M570),M570&gt;0,NOT(ISNA(M570))),VLOOKUP(M570,'ESO dumped WayshrineInfo'!$K$3:$L$9994,2,FALSE),"")
),"")</f>
        <v>1318</v>
      </c>
      <c r="AG570" t="str">
        <f>IF(AND(AF570&lt;&gt;"",ISNUMBER(AF570),NOT(ISNA(AF570))),VLOOKUP(AF570,'ESO zone constants'!$A$3:$D$9999,4,FALSE),"")</f>
        <v>High Isle</v>
      </c>
      <c r="AH570" s="33" t="s">
        <v>3337</v>
      </c>
      <c r="AK570" s="3"/>
      <c r="AM570" s="44"/>
      <c r="AR570" s="44"/>
      <c r="AU570" s="3" t="str">
        <f>IF(AND(G570&lt;&gt;"LIBSETS_SETTYPE_BATTLEGROUND",G570&lt;&gt;"LIBSETS_SETTYPE_SPECIAL"),IF(AV570&lt;&gt;"",VLOOKUP(AV570,'ESO zone constants'!$D$3:$H$4953,5,FALSE),""),"")</f>
        <v/>
      </c>
      <c r="BC570" s="21" t="str">
        <f>IF(A570="???","--","")&amp;IF(F570&lt;&gt;"Not in the game (anymore)",IF(A570&lt;&gt;"",CONCATENATE("[",A570,"] = {wayshrines={")&amp;IF(K570&lt;&gt;"",CONCATENATE(K570,","),"")&amp;IF(L570&lt;&gt;"",CONCATENATE(L570,","),"")&amp;IF(M570&lt;&gt;"",CONCATENATE(M570,","),"")&amp;CONCATENATE("}")&amp;IF(VALUE(N570)&gt;0,CONCATENATE(", traitsNeeded=",N570),"")&amp;CONCATENATE(", dlcId=",IF(T570&lt;&gt;"",T570,"DLC_BASE_GAME")),""),"")</f>
        <v>[650] = {wayshrines={505,505,505,}, dlcId=DLC_HIGH_ISLE</v>
      </c>
      <c r="BD570" s="21" t="str">
        <f>IF(F570&lt;&gt;"Not in the game (anymore)",IF(A570&lt;&gt;"",IF(Q570&lt;&gt;"",CONCATENATE(", zoneIds={",Q570),"")&amp;IF(Z570&lt;&gt;"",CONCATENATE(",",Z570),"")&amp;IF(AF570&lt;&gt;"",CONCATENATE(",",AF570),"")&amp;IF(AK570&lt;&gt;"",CONCATENATE(",",AK570),"")&amp;IF(AP570&lt;&gt;"",CONCATENATE(",",AP570),"")&amp;IF(AU570&lt;&gt;"",CONCATENATE(",",AU570),"")&amp;IF(Q570&lt;&gt;"",CONCATENATE("}",""),"")&amp;IF(OR(I570="true",I570="false",I570&lt;&gt;""), CONCATENATE(", veteran=", I570), ""),""),"")</f>
        <v>, zoneIds={1318,1318,1318}, veteran=true</v>
      </c>
      <c r="BE570" s="21" t="str">
        <f>IF(A570&lt;&gt;"",IF(F570&lt;&gt;"Not in the game (anymore)",IF(A570&lt;&gt;"",", setType="&amp;G570,"")&amp;IF(J570="true",", multiTrialSet=true",""),"")
&amp; IF(AND(H570&lt;&gt;"",ISNUMBER(H570)),", undauntedChestId=" &amp; H570,""),"")</f>
        <v>, setType=LIBSETS_SETTYPE_TRIAL</v>
      </c>
      <c r="BF570" s="21" t="str">
        <f>IF(A570&lt;&gt;"",IF(F570&lt;&gt;"Not in the game (anymore)",IF(AZ570&lt;&gt;"",", isProcSetAllowedInPvP="&amp; AZ570,"")
&amp; IF(F570&lt;&gt;"Not in the game (anymore)",
  IF(V570&lt;&gt;"",", dropMechanic={"&amp;V570&amp;IF(AB570&lt;&gt;"",","&amp;AB570,"")&amp;IF(AH570&lt;&gt;"",","&amp;AH570,"")&amp;IF(AM570&lt;&gt;"",","&amp;AM570,"")&amp;IF(AR570&lt;&gt;"",","&amp;AR570,"")&amp;IF(AW570&lt;&gt;"",","&amp;AW570,"")&amp;"}"
     &amp;IF(OR(W570&lt;&gt;"",AC570&lt;&gt;"",AI570&lt;&gt;"",AN570&lt;&gt;"",AS570&lt;&gt;"",AX570&lt;&gt;"",X570&lt;&gt;"",AD570&lt;&gt;"",AJ570&lt;&gt;"",AO570&lt;&gt;"",AT570&lt;&gt;"",AY570&lt;&gt;""),", dropMechanicDropLocationNames={"
        &amp; IF(OR(W570&lt;&gt;"",AC570&lt;&gt;"",AI570&lt;&gt;"",AN570&lt;&gt;"",AS570&lt;&gt;"",AX570&lt;&gt;""),"['en']={"&amp;IF(W570&lt;&gt;"","'"&amp;W570&amp;"',","'',")&amp;IF(AC570&lt;&gt;"","'"&amp;AC570&amp;"',","'',")&amp;IF(AI570&lt;&gt;"","'"&amp;AI570&amp;"',","'',")&amp;IF(AN570&lt;&gt;"","'"&amp;AN570&amp;"',","'',")&amp;IF(AS570&lt;&gt;"","'"&amp;AS570&amp;"',","'',")&amp;IF(AX570&lt;&gt;"","'"&amp;AX570&amp;"',","'',")&amp;"},","")
        &amp; IF(OR(X570&lt;&gt;"",AD570&lt;&gt;"",AJ570&lt;&gt;"",AO570&lt;&gt;"",AT570&lt;&gt;"",AY570&lt;&gt;""),"['de']={"&amp;IF(X570&lt;&gt;"","'"&amp;X570&amp;"',","'',")&amp;IF(AD570&lt;&gt;"","'"&amp;AD570&amp;"',","'',")&amp;IF(AJ570&lt;&gt;"","'"&amp;AJ570&amp;"',","'',")&amp;IF(AO570&lt;&gt;"","'"&amp;AO570&amp;"',","'',")&amp;IF(AT570&lt;&gt;"","'"&amp;AT570&amp;"',","'',")&amp;IF(AY570&lt;&gt;"","'"&amp;AY570&amp;"',","'',")&amp;"},","")
     &amp; "}",""),"")),""),"")</f>
        <v>, dropMechanic={LIBSETS_DROP_MECHANIC_TRIAL_BOSS,LIBSETS_DROP_MECHANIC_TRIAL_BOSS,LIBSETS_DROP_MECHANIC_TRIAL_BOSS}</v>
      </c>
      <c r="BG570" s="21" t="str">
        <f>IF(A570&lt;&gt;"",IF(F570&lt;&gt;"Not in the game (anymore)",
IF(OR(BA570&lt;&gt;"",BB570&lt;&gt;""),", addTooltip={" &amp; IF(BA570&lt;&gt;"","['en']='"&amp; BA570 &amp; "',","")  &amp; IF(AND(BA570&lt;&gt;"",BA570&lt;&gt;BB570), IF(BB570&lt;&gt;"","['de']='"&amp; BB570 &amp; "',",""),"") &amp; "},","")
&amp; "},"
&amp; IF(C570&lt;&gt;"",CONCATENATE(" --",C570," / ",B570,"   [",IF(R570&lt;&gt;"",R570,""),IF(AA570&lt;&gt;"",", "&amp;AA570,""),IF(AG570&lt;&gt;"",", "&amp;AG570,""),IF(AL570&lt;&gt;"",", "&amp;AL570,""),IF(AQ570&lt;&gt;"",", "&amp;AQ570,""),IF(AV570&lt;&gt;"",", "&amp;AV570,""),"]")),""),"")</f>
        <v>}, --Perfected Pillager\'s Profit /    [High Isle, High Isle, High Isle]</v>
      </c>
    </row>
    <row r="571" spans="1:59" x14ac:dyDescent="0.25">
      <c r="A571" s="103">
        <v>651</v>
      </c>
      <c r="C571" t="s">
        <v>3453</v>
      </c>
      <c r="D571" s="3">
        <f>A571</f>
        <v>651</v>
      </c>
      <c r="G571" s="3" t="s">
        <v>1481</v>
      </c>
      <c r="I571" t="s">
        <v>92</v>
      </c>
      <c r="J571" t="s">
        <v>91</v>
      </c>
      <c r="K571">
        <v>505</v>
      </c>
      <c r="L571">
        <v>505</v>
      </c>
      <c r="M571">
        <v>505</v>
      </c>
      <c r="Q571" s="3">
        <f>IF(AND(G571&lt;&gt;"LIBSETS_SETTYPE_BATTLEGROUND",G571&lt;&gt;"LIBSETS_SETTYPE_SPECIAL"), IF(R571&lt;&gt;"",VLOOKUP(R571,'ESO zone constants'!$D$3:$H$10001,5,FALSE),""),"")</f>
        <v>1318</v>
      </c>
      <c r="R571" t="str">
        <f>IF(AND(O571&lt;&gt;"",NOT(ISERROR(O571))),O571,
IF(AND(P571&lt;&gt;"",ISNUMBER(P571),P571&gt;0,NOT(ISNA(P571))),VLOOKUP(P571,'ESO zone constants'!$A$3:$D$9999,4,FALSE),
IF(AND(K571&lt;&gt;"",K571&gt;0,NOT(ISERROR(K571))),VLOOKUP(K571,'ESO dumped WayshrineInfo'!$K$3:$N$9994,4,FALSE),"")))</f>
        <v>High Isle</v>
      </c>
      <c r="T571" s="19" t="str">
        <f>IF(AND(S571&lt;&gt;"",NOT(ISERROR(S571))),S571,IF(Q571&lt;&gt;"",IF(NOT(ISERROR(VLOOKUP(Q571,'ESO Dungeon constants'!$D$3:$H$9999,5,FALSE))),VLOOKUP(Q571,'ESO Dungeon constants'!$D$3:$I$9999,6,FALSE),VLOOKUP(Q571,'ESO zone constants'!$H$3:$K$9987,4,FALSE)),""))</f>
        <v>DLC_HIGH_ISLE</v>
      </c>
      <c r="U571" s="3" t="str">
        <f>IF(T571&lt;&gt;"",VLOOKUP(T571,'LibSets constants'!$B$4:$C$1003,2,FALSE),"")</f>
        <v>High Isle</v>
      </c>
      <c r="V571" s="33" t="s">
        <v>3337</v>
      </c>
      <c r="Z571" s="3">
        <f>IF(AND(G571&lt;&gt;"LIBSETS_SETTYPE_BATTLEGROUND",G571&lt;&gt;"LIBSETS_SETTYPE_SPECIAL"),
IF(AND(Y571&lt;&gt;"",ISNUMBER(Y571),NOT(ISNA(Y571))),Y571,
   IF(AND(L571&lt;&gt;"",ISNUMBER(L571),L571&gt;0,NOT(ISNA(L571))),VLOOKUP(L571,'ESO dumped WayshrineInfo'!$K$3:$L$9994,2,FALSE),"")
),"")</f>
        <v>1318</v>
      </c>
      <c r="AA571" t="str">
        <f>IF(AND(Z571&lt;&gt;"",ISNUMBER(Z571),NOT(ISNA(Z571))),VLOOKUP(Z571,'ESO zone constants'!$A$3:$D$9999,4,FALSE),"")</f>
        <v>High Isle</v>
      </c>
      <c r="AB571" s="33" t="s">
        <v>3337</v>
      </c>
      <c r="AF571" s="3">
        <f>IF(AND(G571&lt;&gt;"LIBSETS_SETTYPE_BATTLEGROUND",G571&lt;&gt;"LIBSETS_SETTYPE_SPECIAL"),
IF(AND(AE571&lt;&gt;"",ISNUMBER(AE571),NOT(ISNA(AE571))),AE571,
   IF(AND(M571&lt;&gt;"",ISNUMBER(M571),M571&gt;0,NOT(ISNA(M571))),VLOOKUP(M571,'ESO dumped WayshrineInfo'!$K$3:$L$9994,2,FALSE),"")
),"")</f>
        <v>1318</v>
      </c>
      <c r="AG571" t="str">
        <f>IF(AND(AF571&lt;&gt;"",ISNUMBER(AF571),NOT(ISNA(AF571))),VLOOKUP(AF571,'ESO zone constants'!$A$3:$D$9999,4,FALSE),"")</f>
        <v>High Isle</v>
      </c>
      <c r="AH571" s="33" t="s">
        <v>3337</v>
      </c>
      <c r="AK571" s="3"/>
      <c r="AM571" s="44"/>
      <c r="AR571" s="44"/>
      <c r="AU571" s="3" t="str">
        <f>IF(AND(G571&lt;&gt;"LIBSETS_SETTYPE_BATTLEGROUND",G571&lt;&gt;"LIBSETS_SETTYPE_SPECIAL"),IF(AV571&lt;&gt;"",VLOOKUP(AV571,'ESO zone constants'!$D$3:$H$4953,5,FALSE),""),"")</f>
        <v/>
      </c>
      <c r="BC571" s="21" t="str">
        <f>IF(A571="???","--","")&amp;IF(F571&lt;&gt;"Not in the game (anymore)",IF(A571&lt;&gt;"",CONCATENATE("[",A571,"] = {wayshrines={")&amp;IF(K571&lt;&gt;"",CONCATENATE(K571,","),"")&amp;IF(L571&lt;&gt;"",CONCATENATE(L571,","),"")&amp;IF(M571&lt;&gt;"",CONCATENATE(M571,","),"")&amp;CONCATENATE("}")&amp;IF(VALUE(N571)&gt;0,CONCATENATE(", traitsNeeded=",N571),"")&amp;CONCATENATE(", dlcId=",IF(T571&lt;&gt;"",T571,"DLC_BASE_GAME")),""),"")</f>
        <v>[651] = {wayshrines={505,505,505,}, dlcId=DLC_HIGH_ISLE</v>
      </c>
      <c r="BD571" s="21" t="str">
        <f>IF(F571&lt;&gt;"Not in the game (anymore)",IF(A571&lt;&gt;"",IF(Q571&lt;&gt;"",CONCATENATE(", zoneIds={",Q571),"")&amp;IF(Z571&lt;&gt;"",CONCATENATE(",",Z571),"")&amp;IF(AF571&lt;&gt;"",CONCATENATE(",",AF571),"")&amp;IF(AK571&lt;&gt;"",CONCATENATE(",",AK571),"")&amp;IF(AP571&lt;&gt;"",CONCATENATE(",",AP571),"")&amp;IF(AU571&lt;&gt;"",CONCATENATE(",",AU571),"")&amp;IF(Q571&lt;&gt;"",CONCATENATE("}",""),"")&amp;IF(OR(I571="true",I571="false",I571&lt;&gt;""), CONCATENATE(", veteran=", I571), ""),""),"")</f>
        <v>, zoneIds={1318,1318,1318}, veteran=true</v>
      </c>
      <c r="BE571" s="21" t="str">
        <f>IF(A571&lt;&gt;"",IF(F571&lt;&gt;"Not in the game (anymore)",IF(A571&lt;&gt;"",", setType="&amp;G571,"")&amp;IF(J571="true",", multiTrialSet=true",""),"")
&amp; IF(AND(H571&lt;&gt;"",ISNUMBER(H571)),", undauntedChestId=" &amp; H571,""),"")</f>
        <v>, setType=LIBSETS_SETTYPE_TRIAL</v>
      </c>
      <c r="BF571" s="21" t="str">
        <f>IF(A571&lt;&gt;"",IF(F571&lt;&gt;"Not in the game (anymore)",IF(AZ571&lt;&gt;"",", isProcSetAllowedInPvP="&amp; AZ571,"")
&amp; IF(F571&lt;&gt;"Not in the game (anymore)",
  IF(V571&lt;&gt;"",", dropMechanic={"&amp;V571&amp;IF(AB571&lt;&gt;"",","&amp;AB571,"")&amp;IF(AH571&lt;&gt;"",","&amp;AH571,"")&amp;IF(AM571&lt;&gt;"",","&amp;AM571,"")&amp;IF(AR571&lt;&gt;"",","&amp;AR571,"")&amp;IF(AW571&lt;&gt;"",","&amp;AW571,"")&amp;"}"
     &amp;IF(OR(W571&lt;&gt;"",AC571&lt;&gt;"",AI571&lt;&gt;"",AN571&lt;&gt;"",AS571&lt;&gt;"",AX571&lt;&gt;"",X571&lt;&gt;"",AD571&lt;&gt;"",AJ571&lt;&gt;"",AO571&lt;&gt;"",AT571&lt;&gt;"",AY571&lt;&gt;""),", dropMechanicDropLocationNames={"
        &amp; IF(OR(W571&lt;&gt;"",AC571&lt;&gt;"",AI571&lt;&gt;"",AN571&lt;&gt;"",AS571&lt;&gt;"",AX571&lt;&gt;""),"['en']={"&amp;IF(W571&lt;&gt;"","'"&amp;W571&amp;"',","'',")&amp;IF(AC571&lt;&gt;"","'"&amp;AC571&amp;"',","'',")&amp;IF(AI571&lt;&gt;"","'"&amp;AI571&amp;"',","'',")&amp;IF(AN571&lt;&gt;"","'"&amp;AN571&amp;"',","'',")&amp;IF(AS571&lt;&gt;"","'"&amp;AS571&amp;"',","'',")&amp;IF(AX571&lt;&gt;"","'"&amp;AX571&amp;"',","'',")&amp;"},","")
        &amp; IF(OR(X571&lt;&gt;"",AD571&lt;&gt;"",AJ571&lt;&gt;"",AO571&lt;&gt;"",AT571&lt;&gt;"",AY571&lt;&gt;""),"['de']={"&amp;IF(X571&lt;&gt;"","'"&amp;X571&amp;"',","'',")&amp;IF(AD571&lt;&gt;"","'"&amp;AD571&amp;"',","'',")&amp;IF(AJ571&lt;&gt;"","'"&amp;AJ571&amp;"',","'',")&amp;IF(AO571&lt;&gt;"","'"&amp;AO571&amp;"',","'',")&amp;IF(AT571&lt;&gt;"","'"&amp;AT571&amp;"',","'',")&amp;IF(AY571&lt;&gt;"","'"&amp;AY571&amp;"',","'',")&amp;"},","")
     &amp; "}",""),"")),""),"")</f>
        <v>, dropMechanic={LIBSETS_DROP_MECHANIC_TRIAL_BOSS,LIBSETS_DROP_MECHANIC_TRIAL_BOSS,LIBSETS_DROP_MECHANIC_TRIAL_BOSS}</v>
      </c>
      <c r="BG571" s="21" t="str">
        <f>IF(A571&lt;&gt;"",IF(F571&lt;&gt;"Not in the game (anymore)",
IF(OR(BA571&lt;&gt;"",BB571&lt;&gt;""),", addTooltip={" &amp; IF(BA571&lt;&gt;"","['en']='"&amp; BA571 &amp; "',","")  &amp; IF(AND(BA571&lt;&gt;"",BA571&lt;&gt;BB571), IF(BB571&lt;&gt;"","['de']='"&amp; BB571 &amp; "',",""),"") &amp; "},","")
&amp; "},"
&amp; IF(C571&lt;&gt;"",CONCATENATE(" --",C571," / ",B571,"   [",IF(R571&lt;&gt;"",R571,""),IF(AA571&lt;&gt;"",", "&amp;AA571,""),IF(AG571&lt;&gt;"",", "&amp;AG571,""),IF(AL571&lt;&gt;"",", "&amp;AL571,""),IF(AQ571&lt;&gt;"",", "&amp;AQ571,""),IF(AV571&lt;&gt;"",", "&amp;AV571,""),"]")),""),"")</f>
        <v>}, --Perfected Pearlescent Ward /    [High Isle, High Isle, High Isle]</v>
      </c>
    </row>
    <row r="572" spans="1:59" x14ac:dyDescent="0.25">
      <c r="A572" s="103">
        <v>652</v>
      </c>
      <c r="C572" t="s">
        <v>3454</v>
      </c>
      <c r="D572" s="3">
        <f>A572</f>
        <v>652</v>
      </c>
      <c r="G572" s="3" t="s">
        <v>1481</v>
      </c>
      <c r="I572" t="s">
        <v>92</v>
      </c>
      <c r="J572" t="s">
        <v>91</v>
      </c>
      <c r="K572">
        <v>505</v>
      </c>
      <c r="L572">
        <v>505</v>
      </c>
      <c r="M572">
        <v>505</v>
      </c>
      <c r="Q572" s="3">
        <f>IF(AND(G572&lt;&gt;"LIBSETS_SETTYPE_BATTLEGROUND",G572&lt;&gt;"LIBSETS_SETTYPE_SPECIAL"), IF(R572&lt;&gt;"",VLOOKUP(R572,'ESO zone constants'!$D$3:$H$10001,5,FALSE),""),"")</f>
        <v>1318</v>
      </c>
      <c r="R572" t="str">
        <f>IF(AND(O572&lt;&gt;"",NOT(ISERROR(O572))),O572,
IF(AND(P572&lt;&gt;"",ISNUMBER(P572),P572&gt;0,NOT(ISNA(P572))),VLOOKUP(P572,'ESO zone constants'!$A$3:$D$9999,4,FALSE),
IF(AND(K572&lt;&gt;"",K572&gt;0,NOT(ISERROR(K572))),VLOOKUP(K572,'ESO dumped WayshrineInfo'!$K$3:$N$9994,4,FALSE),"")))</f>
        <v>High Isle</v>
      </c>
      <c r="T572" s="19" t="str">
        <f>IF(AND(S572&lt;&gt;"",NOT(ISERROR(S572))),S572,IF(Q572&lt;&gt;"",IF(NOT(ISERROR(VLOOKUP(Q572,'ESO Dungeon constants'!$D$3:$H$9999,5,FALSE))),VLOOKUP(Q572,'ESO Dungeon constants'!$D$3:$I$9999,6,FALSE),VLOOKUP(Q572,'ESO zone constants'!$H$3:$K$9987,4,FALSE)),""))</f>
        <v>DLC_HIGH_ISLE</v>
      </c>
      <c r="U572" s="3" t="str">
        <f>IF(T572&lt;&gt;"",VLOOKUP(T572,'LibSets constants'!$B$4:$C$1003,2,FALSE),"")</f>
        <v>High Isle</v>
      </c>
      <c r="V572" s="33" t="s">
        <v>3337</v>
      </c>
      <c r="Z572" s="3">
        <f>IF(AND(G572&lt;&gt;"LIBSETS_SETTYPE_BATTLEGROUND",G572&lt;&gt;"LIBSETS_SETTYPE_SPECIAL"),
IF(AND(Y572&lt;&gt;"",ISNUMBER(Y572),NOT(ISNA(Y572))),Y572,
   IF(AND(L572&lt;&gt;"",ISNUMBER(L572),L572&gt;0,NOT(ISNA(L572))),VLOOKUP(L572,'ESO dumped WayshrineInfo'!$K$3:$L$9994,2,FALSE),"")
),"")</f>
        <v>1318</v>
      </c>
      <c r="AA572" t="str">
        <f>IF(AND(Z572&lt;&gt;"",ISNUMBER(Z572),NOT(ISNA(Z572))),VLOOKUP(Z572,'ESO zone constants'!$A$3:$D$9999,4,FALSE),"")</f>
        <v>High Isle</v>
      </c>
      <c r="AB572" s="33" t="s">
        <v>3337</v>
      </c>
      <c r="AF572" s="3">
        <f>IF(AND(G572&lt;&gt;"LIBSETS_SETTYPE_BATTLEGROUND",G572&lt;&gt;"LIBSETS_SETTYPE_SPECIAL"),
IF(AND(AE572&lt;&gt;"",ISNUMBER(AE572),NOT(ISNA(AE572))),AE572,
   IF(AND(M572&lt;&gt;"",ISNUMBER(M572),M572&gt;0,NOT(ISNA(M572))),VLOOKUP(M572,'ESO dumped WayshrineInfo'!$K$3:$L$9994,2,FALSE),"")
),"")</f>
        <v>1318</v>
      </c>
      <c r="AG572" t="str">
        <f>IF(AND(AF572&lt;&gt;"",ISNUMBER(AF572),NOT(ISNA(AF572))),VLOOKUP(AF572,'ESO zone constants'!$A$3:$D$9999,4,FALSE),"")</f>
        <v>High Isle</v>
      </c>
      <c r="AH572" s="33" t="s">
        <v>3337</v>
      </c>
      <c r="AK572" s="3"/>
      <c r="AM572" s="44"/>
      <c r="AR572" s="44"/>
      <c r="AU572" s="3" t="str">
        <f>IF(AND(G572&lt;&gt;"LIBSETS_SETTYPE_BATTLEGROUND",G572&lt;&gt;"LIBSETS_SETTYPE_SPECIAL"),IF(AV572&lt;&gt;"",VLOOKUP(AV572,'ESO zone constants'!$D$3:$H$4953,5,FALSE),""),"")</f>
        <v/>
      </c>
      <c r="BC572" s="21" t="str">
        <f>IF(A572="???","--","")&amp;IF(F572&lt;&gt;"Not in the game (anymore)",IF(A572&lt;&gt;"",CONCATENATE("[",A572,"] = {wayshrines={")&amp;IF(K572&lt;&gt;"",CONCATENATE(K572,","),"")&amp;IF(L572&lt;&gt;"",CONCATENATE(L572,","),"")&amp;IF(M572&lt;&gt;"",CONCATENATE(M572,","),"")&amp;CONCATENATE("}")&amp;IF(VALUE(N572)&gt;0,CONCATENATE(", traitsNeeded=",N572),"")&amp;CONCATENATE(", dlcId=",IF(T572&lt;&gt;"",T572,"DLC_BASE_GAME")),""),"")</f>
        <v>[652] = {wayshrines={505,505,505,}, dlcId=DLC_HIGH_ISLE</v>
      </c>
      <c r="BD572" s="21" t="str">
        <f>IF(F572&lt;&gt;"Not in the game (anymore)",IF(A572&lt;&gt;"",IF(Q572&lt;&gt;"",CONCATENATE(", zoneIds={",Q572),"")&amp;IF(Z572&lt;&gt;"",CONCATENATE(",",Z572),"")&amp;IF(AF572&lt;&gt;"",CONCATENATE(",",AF572),"")&amp;IF(AK572&lt;&gt;"",CONCATENATE(",",AK572),"")&amp;IF(AP572&lt;&gt;"",CONCATENATE(",",AP572),"")&amp;IF(AU572&lt;&gt;"",CONCATENATE(",",AU572),"")&amp;IF(Q572&lt;&gt;"",CONCATENATE("}",""),"")&amp;IF(OR(I572="true",I572="false",I572&lt;&gt;""), CONCATENATE(", veteran=", I572), ""),""),"")</f>
        <v>, zoneIds={1318,1318,1318}, veteran=true</v>
      </c>
      <c r="BE572" s="21" t="str">
        <f>IF(A572&lt;&gt;"",IF(F572&lt;&gt;"Not in the game (anymore)",IF(A572&lt;&gt;"",", setType="&amp;G572,"")&amp;IF(J572="true",", multiTrialSet=true",""),"")
&amp; IF(AND(H572&lt;&gt;"",ISNUMBER(H572)),", undauntedChestId=" &amp; H572,""),"")</f>
        <v>, setType=LIBSETS_SETTYPE_TRIAL</v>
      </c>
      <c r="BF572" s="21" t="str">
        <f>IF(A572&lt;&gt;"",IF(F572&lt;&gt;"Not in the game (anymore)",IF(AZ572&lt;&gt;"",", isProcSetAllowedInPvP="&amp; AZ572,"")
&amp; IF(F572&lt;&gt;"Not in the game (anymore)",
  IF(V572&lt;&gt;"",", dropMechanic={"&amp;V572&amp;IF(AB572&lt;&gt;"",","&amp;AB572,"")&amp;IF(AH572&lt;&gt;"",","&amp;AH572,"")&amp;IF(AM572&lt;&gt;"",","&amp;AM572,"")&amp;IF(AR572&lt;&gt;"",","&amp;AR572,"")&amp;IF(AW572&lt;&gt;"",","&amp;AW572,"")&amp;"}"
     &amp;IF(OR(W572&lt;&gt;"",AC572&lt;&gt;"",AI572&lt;&gt;"",AN572&lt;&gt;"",AS572&lt;&gt;"",AX572&lt;&gt;"",X572&lt;&gt;"",AD572&lt;&gt;"",AJ572&lt;&gt;"",AO572&lt;&gt;"",AT572&lt;&gt;"",AY572&lt;&gt;""),", dropMechanicDropLocationNames={"
        &amp; IF(OR(W572&lt;&gt;"",AC572&lt;&gt;"",AI572&lt;&gt;"",AN572&lt;&gt;"",AS572&lt;&gt;"",AX572&lt;&gt;""),"['en']={"&amp;IF(W572&lt;&gt;"","'"&amp;W572&amp;"',","'',")&amp;IF(AC572&lt;&gt;"","'"&amp;AC572&amp;"',","'',")&amp;IF(AI572&lt;&gt;"","'"&amp;AI572&amp;"',","'',")&amp;IF(AN572&lt;&gt;"","'"&amp;AN572&amp;"',","'',")&amp;IF(AS572&lt;&gt;"","'"&amp;AS572&amp;"',","'',")&amp;IF(AX572&lt;&gt;"","'"&amp;AX572&amp;"',","'',")&amp;"},","")
        &amp; IF(OR(X572&lt;&gt;"",AD572&lt;&gt;"",AJ572&lt;&gt;"",AO572&lt;&gt;"",AT572&lt;&gt;"",AY572&lt;&gt;""),"['de']={"&amp;IF(X572&lt;&gt;"","'"&amp;X572&amp;"',","'',")&amp;IF(AD572&lt;&gt;"","'"&amp;AD572&amp;"',","'',")&amp;IF(AJ572&lt;&gt;"","'"&amp;AJ572&amp;"',","'',")&amp;IF(AO572&lt;&gt;"","'"&amp;AO572&amp;"',","'',")&amp;IF(AT572&lt;&gt;"","'"&amp;AT572&amp;"',","'',")&amp;IF(AY572&lt;&gt;"","'"&amp;AY572&amp;"',","'',")&amp;"},","")
     &amp; "}",""),"")),""),"")</f>
        <v>, dropMechanic={LIBSETS_DROP_MECHANIC_TRIAL_BOSS,LIBSETS_DROP_MECHANIC_TRIAL_BOSS,LIBSETS_DROP_MECHANIC_TRIAL_BOSS}</v>
      </c>
      <c r="BG572" s="21" t="str">
        <f>IF(A572&lt;&gt;"",IF(F572&lt;&gt;"Not in the game (anymore)",
IF(OR(BA572&lt;&gt;"",BB572&lt;&gt;""),", addTooltip={" &amp; IF(BA572&lt;&gt;"","['en']='"&amp; BA572 &amp; "',","")  &amp; IF(AND(BA572&lt;&gt;"",BA572&lt;&gt;BB572), IF(BB572&lt;&gt;"","['de']='"&amp; BB572 &amp; "',",""),"") &amp; "},","")
&amp; "},"
&amp; IF(C572&lt;&gt;"",CONCATENATE(" --",C572," / ",B572,"   [",IF(R572&lt;&gt;"",R572,""),IF(AA572&lt;&gt;"",", "&amp;AA572,""),IF(AG572&lt;&gt;"",", "&amp;AG572,""),IF(AL572&lt;&gt;"",", "&amp;AL572,""),IF(AQ572&lt;&gt;"",", "&amp;AQ572,""),IF(AV572&lt;&gt;"",", "&amp;AV572,""),"]")),""),"")</f>
        <v>}, --Perfected Coral Riptide /    [High Isle, High Isle, High Isle]</v>
      </c>
    </row>
    <row r="573" spans="1:59" x14ac:dyDescent="0.25">
      <c r="A573" s="103">
        <v>653</v>
      </c>
      <c r="C573" t="s">
        <v>3455</v>
      </c>
      <c r="D573" s="3">
        <f>A573</f>
        <v>653</v>
      </c>
      <c r="G573" s="3" t="s">
        <v>1481</v>
      </c>
      <c r="I573" t="s">
        <v>92</v>
      </c>
      <c r="J573" t="s">
        <v>91</v>
      </c>
      <c r="K573">
        <v>505</v>
      </c>
      <c r="L573">
        <v>505</v>
      </c>
      <c r="M573">
        <v>505</v>
      </c>
      <c r="Q573" s="3">
        <f>IF(AND(G573&lt;&gt;"LIBSETS_SETTYPE_BATTLEGROUND",G573&lt;&gt;"LIBSETS_SETTYPE_SPECIAL"), IF(R573&lt;&gt;"",VLOOKUP(R573,'ESO zone constants'!$D$3:$H$10001,5,FALSE),""),"")</f>
        <v>1318</v>
      </c>
      <c r="R573" t="str">
        <f>IF(AND(O573&lt;&gt;"",NOT(ISERROR(O573))),O573,
IF(AND(P573&lt;&gt;"",ISNUMBER(P573),P573&gt;0,NOT(ISNA(P573))),VLOOKUP(P573,'ESO zone constants'!$A$3:$D$9999,4,FALSE),
IF(AND(K573&lt;&gt;"",K573&gt;0,NOT(ISERROR(K573))),VLOOKUP(K573,'ESO dumped WayshrineInfo'!$K$3:$N$9994,4,FALSE),"")))</f>
        <v>High Isle</v>
      </c>
      <c r="T573" s="19" t="str">
        <f>IF(AND(S573&lt;&gt;"",NOT(ISERROR(S573))),S573,IF(Q573&lt;&gt;"",IF(NOT(ISERROR(VLOOKUP(Q573,'ESO Dungeon constants'!$D$3:$H$9999,5,FALSE))),VLOOKUP(Q573,'ESO Dungeon constants'!$D$3:$I$9999,6,FALSE),VLOOKUP(Q573,'ESO zone constants'!$H$3:$K$9987,4,FALSE)),""))</f>
        <v>DLC_HIGH_ISLE</v>
      </c>
      <c r="U573" s="3" t="str">
        <f>IF(T573&lt;&gt;"",VLOOKUP(T573,'LibSets constants'!$B$4:$C$1003,2,FALSE),"")</f>
        <v>High Isle</v>
      </c>
      <c r="V573" s="33" t="s">
        <v>3337</v>
      </c>
      <c r="Z573" s="3">
        <f>IF(AND(G573&lt;&gt;"LIBSETS_SETTYPE_BATTLEGROUND",G573&lt;&gt;"LIBSETS_SETTYPE_SPECIAL"),
IF(AND(Y573&lt;&gt;"",ISNUMBER(Y573),NOT(ISNA(Y573))),Y573,
   IF(AND(L573&lt;&gt;"",ISNUMBER(L573),L573&gt;0,NOT(ISNA(L573))),VLOOKUP(L573,'ESO dumped WayshrineInfo'!$K$3:$L$9994,2,FALSE),"")
),"")</f>
        <v>1318</v>
      </c>
      <c r="AA573" t="str">
        <f>IF(AND(Z573&lt;&gt;"",ISNUMBER(Z573),NOT(ISNA(Z573))),VLOOKUP(Z573,'ESO zone constants'!$A$3:$D$9999,4,FALSE),"")</f>
        <v>High Isle</v>
      </c>
      <c r="AB573" s="33" t="s">
        <v>3337</v>
      </c>
      <c r="AF573" s="3">
        <f>IF(AND(G573&lt;&gt;"LIBSETS_SETTYPE_BATTLEGROUND",G573&lt;&gt;"LIBSETS_SETTYPE_SPECIAL"),
IF(AND(AE573&lt;&gt;"",ISNUMBER(AE573),NOT(ISNA(AE573))),AE573,
   IF(AND(M573&lt;&gt;"",ISNUMBER(M573),M573&gt;0,NOT(ISNA(M573))),VLOOKUP(M573,'ESO dumped WayshrineInfo'!$K$3:$L$9994,2,FALSE),"")
),"")</f>
        <v>1318</v>
      </c>
      <c r="AG573" t="str">
        <f>IF(AND(AF573&lt;&gt;"",ISNUMBER(AF573),NOT(ISNA(AF573))),VLOOKUP(AF573,'ESO zone constants'!$A$3:$D$9999,4,FALSE),"")</f>
        <v>High Isle</v>
      </c>
      <c r="AH573" s="33" t="s">
        <v>3337</v>
      </c>
      <c r="AK573" s="3"/>
      <c r="AM573" s="44"/>
      <c r="AR573" s="44"/>
      <c r="AU573" s="3" t="str">
        <f>IF(AND(G573&lt;&gt;"LIBSETS_SETTYPE_BATTLEGROUND",G573&lt;&gt;"LIBSETS_SETTYPE_SPECIAL"),IF(AV573&lt;&gt;"",VLOOKUP(AV573,'ESO zone constants'!$D$3:$H$4953,5,FALSE),""),"")</f>
        <v/>
      </c>
      <c r="BC573" s="21" t="str">
        <f>IF(A573="???","--","")&amp;IF(F573&lt;&gt;"Not in the game (anymore)",IF(A573&lt;&gt;"",CONCATENATE("[",A573,"] = {wayshrines={")&amp;IF(K573&lt;&gt;"",CONCATENATE(K573,","),"")&amp;IF(L573&lt;&gt;"",CONCATENATE(L573,","),"")&amp;IF(M573&lt;&gt;"",CONCATENATE(M573,","),"")&amp;CONCATENATE("}")&amp;IF(VALUE(N573)&gt;0,CONCATENATE(", traitsNeeded=",N573),"")&amp;CONCATENATE(", dlcId=",IF(T573&lt;&gt;"",T573,"DLC_BASE_GAME")),""),"")</f>
        <v>[653] = {wayshrines={505,505,505,}, dlcId=DLC_HIGH_ISLE</v>
      </c>
      <c r="BD573" s="21" t="str">
        <f>IF(F573&lt;&gt;"Not in the game (anymore)",IF(A573&lt;&gt;"",IF(Q573&lt;&gt;"",CONCATENATE(", zoneIds={",Q573),"")&amp;IF(Z573&lt;&gt;"",CONCATENATE(",",Z573),"")&amp;IF(AF573&lt;&gt;"",CONCATENATE(",",AF573),"")&amp;IF(AK573&lt;&gt;"",CONCATENATE(",",AK573),"")&amp;IF(AP573&lt;&gt;"",CONCATENATE(",",AP573),"")&amp;IF(AU573&lt;&gt;"",CONCATENATE(",",AU573),"")&amp;IF(Q573&lt;&gt;"",CONCATENATE("}",""),"")&amp;IF(OR(I573="true",I573="false",I573&lt;&gt;""), CONCATENATE(", veteran=", I573), ""),""),"")</f>
        <v>, zoneIds={1318,1318,1318}, veteran=true</v>
      </c>
      <c r="BE573" s="21" t="str">
        <f>IF(A573&lt;&gt;"",IF(F573&lt;&gt;"Not in the game (anymore)",IF(A573&lt;&gt;"",", setType="&amp;G573,"")&amp;IF(J573="true",", multiTrialSet=true",""),"")
&amp; IF(AND(H573&lt;&gt;"",ISNUMBER(H573)),", undauntedChestId=" &amp; H573,""),"")</f>
        <v>, setType=LIBSETS_SETTYPE_TRIAL</v>
      </c>
      <c r="BF573" s="21" t="str">
        <f>IF(A573&lt;&gt;"",IF(F573&lt;&gt;"Not in the game (anymore)",IF(AZ573&lt;&gt;"",", isProcSetAllowedInPvP="&amp; AZ573,"")
&amp; IF(F573&lt;&gt;"Not in the game (anymore)",
  IF(V573&lt;&gt;"",", dropMechanic={"&amp;V573&amp;IF(AB573&lt;&gt;"",","&amp;AB573,"")&amp;IF(AH573&lt;&gt;"",","&amp;AH573,"")&amp;IF(AM573&lt;&gt;"",","&amp;AM573,"")&amp;IF(AR573&lt;&gt;"",","&amp;AR573,"")&amp;IF(AW573&lt;&gt;"",","&amp;AW573,"")&amp;"}"
     &amp;IF(OR(W573&lt;&gt;"",AC573&lt;&gt;"",AI573&lt;&gt;"",AN573&lt;&gt;"",AS573&lt;&gt;"",AX573&lt;&gt;"",X573&lt;&gt;"",AD573&lt;&gt;"",AJ573&lt;&gt;"",AO573&lt;&gt;"",AT573&lt;&gt;"",AY573&lt;&gt;""),", dropMechanicDropLocationNames={"
        &amp; IF(OR(W573&lt;&gt;"",AC573&lt;&gt;"",AI573&lt;&gt;"",AN573&lt;&gt;"",AS573&lt;&gt;"",AX573&lt;&gt;""),"['en']={"&amp;IF(W573&lt;&gt;"","'"&amp;W573&amp;"',","'',")&amp;IF(AC573&lt;&gt;"","'"&amp;AC573&amp;"',","'',")&amp;IF(AI573&lt;&gt;"","'"&amp;AI573&amp;"',","'',")&amp;IF(AN573&lt;&gt;"","'"&amp;AN573&amp;"',","'',")&amp;IF(AS573&lt;&gt;"","'"&amp;AS573&amp;"',","'',")&amp;IF(AX573&lt;&gt;"","'"&amp;AX573&amp;"',","'',")&amp;"},","")
        &amp; IF(OR(X573&lt;&gt;"",AD573&lt;&gt;"",AJ573&lt;&gt;"",AO573&lt;&gt;"",AT573&lt;&gt;"",AY573&lt;&gt;""),"['de']={"&amp;IF(X573&lt;&gt;"","'"&amp;X573&amp;"',","'',")&amp;IF(AD573&lt;&gt;"","'"&amp;AD573&amp;"',","'',")&amp;IF(AJ573&lt;&gt;"","'"&amp;AJ573&amp;"',","'',")&amp;IF(AO573&lt;&gt;"","'"&amp;AO573&amp;"',","'',")&amp;IF(AT573&lt;&gt;"","'"&amp;AT573&amp;"',","'',")&amp;IF(AY573&lt;&gt;"","'"&amp;AY573&amp;"',","'',")&amp;"},","")
     &amp; "}",""),"")),""),"")</f>
        <v>, dropMechanic={LIBSETS_DROP_MECHANIC_TRIAL_BOSS,LIBSETS_DROP_MECHANIC_TRIAL_BOSS,LIBSETS_DROP_MECHANIC_TRIAL_BOSS}</v>
      </c>
      <c r="BG573" s="21" t="str">
        <f>IF(A573&lt;&gt;"",IF(F573&lt;&gt;"Not in the game (anymore)",
IF(OR(BA573&lt;&gt;"",BB573&lt;&gt;""),", addTooltip={" &amp; IF(BA573&lt;&gt;"","['en']='"&amp; BA573 &amp; "',","")  &amp; IF(AND(BA573&lt;&gt;"",BA573&lt;&gt;BB573), IF(BB573&lt;&gt;"","['de']='"&amp; BB573 &amp; "',",""),"") &amp; "},","")
&amp; "},"
&amp; IF(C573&lt;&gt;"",CONCATENATE(" --",C573," / ",B573,"   [",IF(R573&lt;&gt;"",R573,""),IF(AA573&lt;&gt;"",", "&amp;AA573,""),IF(AG573&lt;&gt;"",", "&amp;AG573,""),IF(AL573&lt;&gt;"",", "&amp;AL573,""),IF(AQ573&lt;&gt;"",", "&amp;AQ573,""),IF(AV573&lt;&gt;"",", "&amp;AV573,""),"]")),""),"")</f>
        <v>}, --Perfected Whorl of the Depths /    [High Isle, High Isle, High Isle]</v>
      </c>
    </row>
    <row r="574" spans="1:59" x14ac:dyDescent="0.25">
      <c r="A574" s="120">
        <v>654</v>
      </c>
      <c r="C574" t="s">
        <v>3456</v>
      </c>
      <c r="D574" s="3">
        <f>A574</f>
        <v>654</v>
      </c>
      <c r="G574" s="102" t="s">
        <v>1687</v>
      </c>
      <c r="I574" t="s">
        <v>91</v>
      </c>
      <c r="J574" t="s">
        <v>91</v>
      </c>
      <c r="K574">
        <v>512</v>
      </c>
      <c r="L574">
        <v>512</v>
      </c>
      <c r="M574">
        <v>512</v>
      </c>
      <c r="Q574" s="3">
        <f>IF(AND(G574&lt;&gt;"LIBSETS_SETTYPE_BATTLEGROUND",G574&lt;&gt;"LIBSETS_SETTYPE_SPECIAL"), IF(R574&lt;&gt;"",VLOOKUP(R574,'ESO zone constants'!$D$3:$H$10001,5,FALSE),""),"")</f>
        <v>1318</v>
      </c>
      <c r="R574" t="str">
        <f>IF(AND(O574&lt;&gt;"",NOT(ISERROR(O574))),O574,
IF(AND(P574&lt;&gt;"",ISNUMBER(P574),P574&gt;0,NOT(ISNA(P574))),VLOOKUP(P574,'ESO zone constants'!$A$3:$D$9999,4,FALSE),
IF(AND(K574&lt;&gt;"",K574&gt;0,NOT(ISERROR(K574))),VLOOKUP(K574,'ESO dumped WayshrineInfo'!$K$3:$N$9994,4,FALSE),"")))</f>
        <v>High Isle</v>
      </c>
      <c r="S574" s="65" t="s">
        <v>3400</v>
      </c>
      <c r="T574" s="19" t="str">
        <f>IF(AND(S574&lt;&gt;"",NOT(ISERROR(S574))),S574,IF(Q574&lt;&gt;"",IF(NOT(ISERROR(VLOOKUP(Q574,'ESO Dungeon constants'!$D$3:$H$9999,5,FALSE))),VLOOKUP(Q574,'ESO Dungeon constants'!$D$3:$I$9999,6,FALSE),VLOOKUP(Q574,'ESO zone constants'!$H$3:$K$9987,4,FALSE)),""))</f>
        <v>DLC_HIGH_ISLE</v>
      </c>
      <c r="U574" s="3" t="str">
        <f>IF(T574&lt;&gt;"",VLOOKUP(T574,'LibSets constants'!$B$4:$C$1003,2,FALSE),"")</f>
        <v>High Isle</v>
      </c>
      <c r="V574" s="33" t="s">
        <v>1561</v>
      </c>
      <c r="Z574" s="3">
        <f>IF(AND(G574&lt;&gt;"LIBSETS_SETTYPE_BATTLEGROUND",G574&lt;&gt;"LIBSETS_SETTYPE_SPECIAL"),
IF(AND(Y574&lt;&gt;"",ISNUMBER(Y574),NOT(ISNA(Y574))),Y574,
   IF(AND(L574&lt;&gt;"",ISNUMBER(L574),L574&gt;0,NOT(ISNA(L574))),VLOOKUP(L574,'ESO dumped WayshrineInfo'!$K$3:$L$9994,2,FALSE),"")
),"")</f>
        <v>1318</v>
      </c>
      <c r="AA574" t="str">
        <f>IF(AND(Z574&lt;&gt;"",ISNUMBER(Z574),NOT(ISNA(Z574))),VLOOKUP(Z574,'ESO zone constants'!$A$3:$D$9999,4,FALSE),"")</f>
        <v>High Isle</v>
      </c>
      <c r="AF574" s="3">
        <f>IF(AND(G574&lt;&gt;"LIBSETS_SETTYPE_BATTLEGROUND",G574&lt;&gt;"LIBSETS_SETTYPE_SPECIAL"),
IF(AND(AE574&lt;&gt;"",ISNUMBER(AE574),NOT(ISNA(AE574))),AE574,
   IF(AND(M574&lt;&gt;"",ISNUMBER(M574),M574&gt;0,NOT(ISNA(M574))),VLOOKUP(M574,'ESO dumped WayshrineInfo'!$K$3:$L$9994,2,FALSE),"")
),"")</f>
        <v>1318</v>
      </c>
      <c r="AG574" t="str">
        <f>IF(AND(AF574&lt;&gt;"",ISNUMBER(AF574),NOT(ISNA(AF574))),VLOOKUP(AF574,'ESO zone constants'!$A$3:$D$9999,4,FALSE),"")</f>
        <v>High Isle</v>
      </c>
      <c r="AH574" s="44"/>
      <c r="AK574" s="3">
        <f>IF(AND(G574&lt;&gt;"LIBSETS_SETTYPE_BATTLEGROUND",G574&lt;&gt;"LIBSETS_SETTYPE_SPECIAL"),IF(AL574&lt;&gt;"",VLOOKUP(AL574,'ESO zone constants'!$D$3:$H$4953,5,FALSE),""),"")</f>
        <v>1318</v>
      </c>
      <c r="AL574" t="s">
        <v>3399</v>
      </c>
      <c r="AM574" s="44"/>
      <c r="AP574" s="3">
        <f>IF(AND(G574&lt;&gt;"LIBSETS_SETTYPE_BATTLEGROUND",G574&lt;&gt;"LIBSETS_SETTYPE_SPECIAL"),IF(AQ574&lt;&gt;"",VLOOKUP(AQ574,'ESO zone constants'!$D$3:$H$4953,5,FALSE),""),"")</f>
        <v>1318</v>
      </c>
      <c r="AQ574" t="s">
        <v>3399</v>
      </c>
      <c r="AR574" s="44"/>
      <c r="AU574" s="3" t="str">
        <f>IF(AND(G574&lt;&gt;"LIBSETS_SETTYPE_BATTLEGROUND",G574&lt;&gt;"LIBSETS_SETTYPE_SPECIAL"),IF(AV574&lt;&gt;"",VLOOKUP(AV574,'ESO zone constants'!$D$3:$H$4953,5,FALSE),""),"")</f>
        <v/>
      </c>
      <c r="BC574" s="21" t="str">
        <f>IF(A574="???","--","")&amp;IF(F574&lt;&gt;"Not in the game (anymore)",IF(A574&lt;&gt;"",CONCATENATE("[",A574,"] = {wayshrines={")&amp;IF(K574&lt;&gt;"",CONCATENATE(K574,","),"")&amp;IF(L574&lt;&gt;"",CONCATENATE(L574,","),"")&amp;IF(M574&lt;&gt;"",CONCATENATE(M574,","),"")&amp;CONCATENATE("}")&amp;IF(VALUE(N574)&gt;0,CONCATENATE(", traitsNeeded=",N574),"")&amp;CONCATENATE(", dlcId=",IF(T574&lt;&gt;"",T574,"DLC_BASE_GAME")),""),"")</f>
        <v>[654] = {wayshrines={512,512,512,}, dlcId=DLC_HIGH_ISLE</v>
      </c>
      <c r="BD574" s="21" t="str">
        <f>IF(F574&lt;&gt;"Not in the game (anymore)",IF(A574&lt;&gt;"",IF(Q574&lt;&gt;"",CONCATENATE(", zoneIds={",Q574),"")&amp;IF(Z574&lt;&gt;"",CONCATENATE(",",Z574),"")&amp;IF(AF574&lt;&gt;"",CONCATENATE(",",AF574),"")&amp;IF(AK574&lt;&gt;"",CONCATENATE(",",AK574),"")&amp;IF(AP574&lt;&gt;"",CONCATENATE(",",AP574),"")&amp;IF(AU574&lt;&gt;"",CONCATENATE(",",AU574),"")&amp;IF(Q574&lt;&gt;"",CONCATENATE("}",""),"")&amp;IF(OR(I574="true",I574="false",I574&lt;&gt;""), CONCATENATE(", veteran=", I574), ""),""),"")</f>
        <v>, zoneIds={1318,1318,1318,1318,1318}, veteran=false</v>
      </c>
      <c r="BE574" s="21" t="str">
        <f>IF(A574&lt;&gt;"",IF(F574&lt;&gt;"Not in the game (anymore)",IF(A574&lt;&gt;"",", setType="&amp;G574,"")&amp;IF(J574="true",", multiTrialSet=true",""),"")
&amp; IF(AND(H574&lt;&gt;"",ISNUMBER(H574)),", undauntedChestId=" &amp; H574,""),"")</f>
        <v>, setType=LIBSETS_SETTYPE_MYTHIC</v>
      </c>
      <c r="BF574" s="21" t="str">
        <f>IF(A574&lt;&gt;"",IF(F574&lt;&gt;"Not in the game (anymore)",IF(AZ574&lt;&gt;"",", isProcSetAllowedInPvP="&amp; AZ574,"")
&amp; IF(F574&lt;&gt;"Not in the game (anymore)",
  IF(V574&lt;&gt;"",", dropMechanic={"&amp;V574&amp;IF(AB574&lt;&gt;"",","&amp;AB574,"")&amp;IF(AH574&lt;&gt;"",","&amp;AH574,"")&amp;IF(AM574&lt;&gt;"",","&amp;AM574,"")&amp;IF(AR574&lt;&gt;"",","&amp;AR574,"")&amp;IF(AW574&lt;&gt;"",","&amp;AW574,"")&amp;"}"
     &amp;IF(OR(W574&lt;&gt;"",AC574&lt;&gt;"",AI574&lt;&gt;"",AN574&lt;&gt;"",AS574&lt;&gt;"",AX574&lt;&gt;"",X574&lt;&gt;"",AD574&lt;&gt;"",AJ574&lt;&gt;"",AO574&lt;&gt;"",AT574&lt;&gt;"",AY574&lt;&gt;""),", dropMechanicDropLocationNames={"
        &amp; IF(OR(W574&lt;&gt;"",AC574&lt;&gt;"",AI574&lt;&gt;"",AN574&lt;&gt;"",AS574&lt;&gt;"",AX574&lt;&gt;""),"['en']={"&amp;IF(W574&lt;&gt;"","'"&amp;W574&amp;"',","'',")&amp;IF(AC574&lt;&gt;"","'"&amp;AC574&amp;"',","'',")&amp;IF(AI574&lt;&gt;"","'"&amp;AI574&amp;"',","'',")&amp;IF(AN574&lt;&gt;"","'"&amp;AN574&amp;"',","'',")&amp;IF(AS574&lt;&gt;"","'"&amp;AS574&amp;"',","'',")&amp;IF(AX574&lt;&gt;"","'"&amp;AX574&amp;"',","'',")&amp;"},","")
        &amp; IF(OR(X574&lt;&gt;"",AD574&lt;&gt;"",AJ574&lt;&gt;"",AO574&lt;&gt;"",AT574&lt;&gt;"",AY574&lt;&gt;""),"['de']={"&amp;IF(X574&lt;&gt;"","'"&amp;X574&amp;"',","'',")&amp;IF(AD574&lt;&gt;"","'"&amp;AD574&amp;"',","'',")&amp;IF(AJ574&lt;&gt;"","'"&amp;AJ574&amp;"',","'',")&amp;IF(AO574&lt;&gt;"","'"&amp;AO574&amp;"',","'',")&amp;IF(AT574&lt;&gt;"","'"&amp;AT574&amp;"',","'',")&amp;IF(AY574&lt;&gt;"","'"&amp;AY574&amp;"',","'',")&amp;"},","")
     &amp; "}",""),"")),""),"")</f>
        <v>, dropMechanic={LIBSETS_DROP_MECHANIC_OVERLAND_WORLDBOSS}</v>
      </c>
      <c r="BG574" s="21" t="str">
        <f>IF(A574&lt;&gt;"",IF(F574&lt;&gt;"Not in the game (anymore)",
IF(OR(BA574&lt;&gt;"",BB574&lt;&gt;""),", addTooltip={" &amp; IF(BA574&lt;&gt;"","['en']='"&amp; BA574 &amp; "',","")  &amp; IF(AND(BA574&lt;&gt;"",BA574&lt;&gt;BB574), IF(BB574&lt;&gt;"","['de']='"&amp; BB574 &amp; "',",""),"") &amp; "},","")
&amp; "},"
&amp; IF(C574&lt;&gt;"",CONCATENATE(" --",C574," / ",B574,"   [",IF(R574&lt;&gt;"",R574,""),IF(AA574&lt;&gt;"",", "&amp;AA574,""),IF(AG574&lt;&gt;"",", "&amp;AG574,""),IF(AL574&lt;&gt;"",", "&amp;AL574,""),IF(AQ574&lt;&gt;"",", "&amp;AQ574,""),IF(AV574&lt;&gt;"",", "&amp;AV574,""),"]")),""),"")</f>
        <v>}, --Mora\'s Whispers /    [High Isle, High Isle, High Isle, High Isle, High Isle]</v>
      </c>
    </row>
    <row r="575" spans="1:59" x14ac:dyDescent="0.25">
      <c r="A575" s="120">
        <v>655</v>
      </c>
      <c r="C575" t="s">
        <v>3457</v>
      </c>
      <c r="D575" s="3">
        <f>A575</f>
        <v>655</v>
      </c>
      <c r="G575" s="102" t="s">
        <v>1687</v>
      </c>
      <c r="I575" t="s">
        <v>91</v>
      </c>
      <c r="J575" t="s">
        <v>91</v>
      </c>
      <c r="K575">
        <v>512</v>
      </c>
      <c r="L575">
        <v>512</v>
      </c>
      <c r="M575">
        <v>512</v>
      </c>
      <c r="Q575" s="3">
        <f>IF(AND(G575&lt;&gt;"LIBSETS_SETTYPE_BATTLEGROUND",G575&lt;&gt;"LIBSETS_SETTYPE_SPECIAL"), IF(R575&lt;&gt;"",VLOOKUP(R575,'ESO zone constants'!$D$3:$H$10001,5,FALSE),""),"")</f>
        <v>1318</v>
      </c>
      <c r="R575" t="str">
        <f>IF(AND(O575&lt;&gt;"",NOT(ISERROR(O575))),O575,
IF(AND(P575&lt;&gt;"",ISNUMBER(P575),P575&gt;0,NOT(ISNA(P575))),VLOOKUP(P575,'ESO zone constants'!$A$3:$D$9999,4,FALSE),
IF(AND(K575&lt;&gt;"",K575&gt;0,NOT(ISERROR(K575))),VLOOKUP(K575,'ESO dumped WayshrineInfo'!$K$3:$N$9994,4,FALSE),"")))</f>
        <v>High Isle</v>
      </c>
      <c r="S575" s="65" t="s">
        <v>3400</v>
      </c>
      <c r="T575" s="19" t="str">
        <f>IF(AND(S575&lt;&gt;"",NOT(ISERROR(S575))),S575,IF(Q575&lt;&gt;"",IF(NOT(ISERROR(VLOOKUP(Q575,'ESO Dungeon constants'!$D$3:$H$9999,5,FALSE))),VLOOKUP(Q575,'ESO Dungeon constants'!$D$3:$I$9999,6,FALSE),VLOOKUP(Q575,'ESO zone constants'!$H$3:$K$9987,4,FALSE)),""))</f>
        <v>DLC_HIGH_ISLE</v>
      </c>
      <c r="U575" s="3" t="str">
        <f>IF(T575&lt;&gt;"",VLOOKUP(T575,'LibSets constants'!$B$4:$C$1003,2,FALSE),"")</f>
        <v>High Isle</v>
      </c>
      <c r="V575" s="33" t="s">
        <v>1561</v>
      </c>
      <c r="Z575" s="3">
        <f>IF(AND(G575&lt;&gt;"LIBSETS_SETTYPE_BATTLEGROUND",G575&lt;&gt;"LIBSETS_SETTYPE_SPECIAL"),
IF(AND(Y575&lt;&gt;"",ISNUMBER(Y575),NOT(ISNA(Y575))),Y575,
   IF(AND(L575&lt;&gt;"",ISNUMBER(L575),L575&gt;0,NOT(ISNA(L575))),VLOOKUP(L575,'ESO dumped WayshrineInfo'!$K$3:$L$9994,2,FALSE),"")
),"")</f>
        <v>1318</v>
      </c>
      <c r="AA575" t="str">
        <f>IF(AND(Z575&lt;&gt;"",ISNUMBER(Z575),NOT(ISNA(Z575))),VLOOKUP(Z575,'ESO zone constants'!$A$3:$D$9999,4,FALSE),"")</f>
        <v>High Isle</v>
      </c>
      <c r="AF575" s="3">
        <f>IF(AND(G575&lt;&gt;"LIBSETS_SETTYPE_BATTLEGROUND",G575&lt;&gt;"LIBSETS_SETTYPE_SPECIAL"),
IF(AND(AE575&lt;&gt;"",ISNUMBER(AE575),NOT(ISNA(AE575))),AE575,
   IF(AND(M575&lt;&gt;"",ISNUMBER(M575),M575&gt;0,NOT(ISNA(M575))),VLOOKUP(M575,'ESO dumped WayshrineInfo'!$K$3:$L$9994,2,FALSE),"")
),"")</f>
        <v>1318</v>
      </c>
      <c r="AG575" t="str">
        <f>IF(AND(AF575&lt;&gt;"",ISNUMBER(AF575),NOT(ISNA(AF575))),VLOOKUP(AF575,'ESO zone constants'!$A$3:$D$9999,4,FALSE),"")</f>
        <v>High Isle</v>
      </c>
      <c r="AH575" s="44"/>
      <c r="AK575" s="3">
        <f>IF(AND(G575&lt;&gt;"LIBSETS_SETTYPE_BATTLEGROUND",G575&lt;&gt;"LIBSETS_SETTYPE_SPECIAL"),IF(AL575&lt;&gt;"",VLOOKUP(AL575,'ESO zone constants'!$D$3:$H$4953,5,FALSE),""),"")</f>
        <v>1318</v>
      </c>
      <c r="AL575" t="s">
        <v>3399</v>
      </c>
      <c r="AM575" s="44"/>
      <c r="AP575" s="3">
        <f>IF(AND(G575&lt;&gt;"LIBSETS_SETTYPE_BATTLEGROUND",G575&lt;&gt;"LIBSETS_SETTYPE_SPECIAL"),IF(AQ575&lt;&gt;"",VLOOKUP(AQ575,'ESO zone constants'!$D$3:$H$4953,5,FALSE),""),"")</f>
        <v>1318</v>
      </c>
      <c r="AQ575" t="s">
        <v>3399</v>
      </c>
      <c r="AR575" s="44"/>
      <c r="AU575" s="3" t="str">
        <f>IF(AND(G575&lt;&gt;"LIBSETS_SETTYPE_BATTLEGROUND",G575&lt;&gt;"LIBSETS_SETTYPE_SPECIAL"),IF(AV575&lt;&gt;"",VLOOKUP(AV575,'ESO zone constants'!$D$3:$H$4953,5,FALSE),""),"")</f>
        <v/>
      </c>
      <c r="BC575" s="21" t="str">
        <f>IF(A575="???","--","")&amp;IF(F575&lt;&gt;"Not in the game (anymore)",IF(A575&lt;&gt;"",CONCATENATE("[",A575,"] = {wayshrines={")&amp;IF(K575&lt;&gt;"",CONCATENATE(K575,","),"")&amp;IF(L575&lt;&gt;"",CONCATENATE(L575,","),"")&amp;IF(M575&lt;&gt;"",CONCATENATE(M575,","),"")&amp;CONCATENATE("}")&amp;IF(VALUE(N575)&gt;0,CONCATENATE(", traitsNeeded=",N575),"")&amp;CONCATENATE(", dlcId=",IF(T575&lt;&gt;"",T575,"DLC_BASE_GAME")),""),"")</f>
        <v>[655] = {wayshrines={512,512,512,}, dlcId=DLC_HIGH_ISLE</v>
      </c>
      <c r="BD575" s="21" t="str">
        <f>IF(F575&lt;&gt;"Not in the game (anymore)",IF(A575&lt;&gt;"",IF(Q575&lt;&gt;"",CONCATENATE(", zoneIds={",Q575),"")&amp;IF(Z575&lt;&gt;"",CONCATENATE(",",Z575),"")&amp;IF(AF575&lt;&gt;"",CONCATENATE(",",AF575),"")&amp;IF(AK575&lt;&gt;"",CONCATENATE(",",AK575),"")&amp;IF(AP575&lt;&gt;"",CONCATENATE(",",AP575),"")&amp;IF(AU575&lt;&gt;"",CONCATENATE(",",AU575),"")&amp;IF(Q575&lt;&gt;"",CONCATENATE("}",""),"")&amp;IF(OR(I575="true",I575="false",I575&lt;&gt;""), CONCATENATE(", veteran=", I575), ""),""),"")</f>
        <v>, zoneIds={1318,1318,1318,1318,1318}, veteran=false</v>
      </c>
      <c r="BE575" s="21" t="str">
        <f>IF(A575&lt;&gt;"",IF(F575&lt;&gt;"Not in the game (anymore)",IF(A575&lt;&gt;"",", setType="&amp;G575,"")&amp;IF(J575="true",", multiTrialSet=true",""),"")
&amp; IF(AND(H575&lt;&gt;"",ISNUMBER(H575)),", undauntedChestId=" &amp; H575,""),"")</f>
        <v>, setType=LIBSETS_SETTYPE_MYTHIC</v>
      </c>
      <c r="BF575" s="21" t="str">
        <f>IF(A575&lt;&gt;"",IF(F575&lt;&gt;"Not in the game (anymore)",IF(AZ575&lt;&gt;"",", isProcSetAllowedInPvP="&amp; AZ575,"")
&amp; IF(F575&lt;&gt;"Not in the game (anymore)",
  IF(V575&lt;&gt;"",", dropMechanic={"&amp;V575&amp;IF(AB575&lt;&gt;"",","&amp;AB575,"")&amp;IF(AH575&lt;&gt;"",","&amp;AH575,"")&amp;IF(AM575&lt;&gt;"",","&amp;AM575,"")&amp;IF(AR575&lt;&gt;"",","&amp;AR575,"")&amp;IF(AW575&lt;&gt;"",","&amp;AW575,"")&amp;"}"
     &amp;IF(OR(W575&lt;&gt;"",AC575&lt;&gt;"",AI575&lt;&gt;"",AN575&lt;&gt;"",AS575&lt;&gt;"",AX575&lt;&gt;"",X575&lt;&gt;"",AD575&lt;&gt;"",AJ575&lt;&gt;"",AO575&lt;&gt;"",AT575&lt;&gt;"",AY575&lt;&gt;""),", dropMechanicDropLocationNames={"
        &amp; IF(OR(W575&lt;&gt;"",AC575&lt;&gt;"",AI575&lt;&gt;"",AN575&lt;&gt;"",AS575&lt;&gt;"",AX575&lt;&gt;""),"['en']={"&amp;IF(W575&lt;&gt;"","'"&amp;W575&amp;"',","'',")&amp;IF(AC575&lt;&gt;"","'"&amp;AC575&amp;"',","'',")&amp;IF(AI575&lt;&gt;"","'"&amp;AI575&amp;"',","'',")&amp;IF(AN575&lt;&gt;"","'"&amp;AN575&amp;"',","'',")&amp;IF(AS575&lt;&gt;"","'"&amp;AS575&amp;"',","'',")&amp;IF(AX575&lt;&gt;"","'"&amp;AX575&amp;"',","'',")&amp;"},","")
        &amp; IF(OR(X575&lt;&gt;"",AD575&lt;&gt;"",AJ575&lt;&gt;"",AO575&lt;&gt;"",AT575&lt;&gt;"",AY575&lt;&gt;""),"['de']={"&amp;IF(X575&lt;&gt;"","'"&amp;X575&amp;"',","'',")&amp;IF(AD575&lt;&gt;"","'"&amp;AD575&amp;"',","'',")&amp;IF(AJ575&lt;&gt;"","'"&amp;AJ575&amp;"',","'',")&amp;IF(AO575&lt;&gt;"","'"&amp;AO575&amp;"',","'',")&amp;IF(AT575&lt;&gt;"","'"&amp;AT575&amp;"',","'',")&amp;IF(AY575&lt;&gt;"","'"&amp;AY575&amp;"',","'',")&amp;"},","")
     &amp; "}",""),"")),""),"")</f>
        <v>, dropMechanic={LIBSETS_DROP_MECHANIC_OVERLAND_WORLDBOSS}</v>
      </c>
      <c r="BG575" s="21" t="str">
        <f>IF(A575&lt;&gt;"",IF(F575&lt;&gt;"Not in the game (anymore)",
IF(OR(BA575&lt;&gt;"",BB575&lt;&gt;""),", addTooltip={" &amp; IF(BA575&lt;&gt;"","['en']='"&amp; BA575 &amp; "',","")  &amp; IF(AND(BA575&lt;&gt;"",BA575&lt;&gt;BB575), IF(BB575&lt;&gt;"","['de']='"&amp; BB575 &amp; "',",""),"") &amp; "},","")
&amp; "},"
&amp; IF(C575&lt;&gt;"",CONCATENATE(" --",C575," / ",B575,"   [",IF(R575&lt;&gt;"",R575,""),IF(AA575&lt;&gt;"",", "&amp;AA575,""),IF(AG575&lt;&gt;"",", "&amp;AG575,""),IF(AL575&lt;&gt;"",", "&amp;AL575,""),IF(AQ575&lt;&gt;"",", "&amp;AQ575,""),IF(AV575&lt;&gt;"",", "&amp;AV575,""),"]")),""),"")</f>
        <v>}, --Dov-rha Sabatons /    [High Isle, High Isle, High Isle, High Isle, High Isle]</v>
      </c>
    </row>
    <row r="576" spans="1:59" x14ac:dyDescent="0.25">
      <c r="A576" s="120">
        <v>656</v>
      </c>
      <c r="C576" t="s">
        <v>3458</v>
      </c>
      <c r="D576" s="3">
        <f>A576</f>
        <v>656</v>
      </c>
      <c r="G576" s="102" t="s">
        <v>1687</v>
      </c>
      <c r="I576" t="s">
        <v>91</v>
      </c>
      <c r="J576" t="s">
        <v>91</v>
      </c>
      <c r="K576">
        <v>512</v>
      </c>
      <c r="L576">
        <v>512</v>
      </c>
      <c r="M576">
        <v>512</v>
      </c>
      <c r="Q576" s="3">
        <f>IF(AND(G576&lt;&gt;"LIBSETS_SETTYPE_BATTLEGROUND",G576&lt;&gt;"LIBSETS_SETTYPE_SPECIAL"), IF(R576&lt;&gt;"",VLOOKUP(R576,'ESO zone constants'!$D$3:$H$10001,5,FALSE),""),"")</f>
        <v>1318</v>
      </c>
      <c r="R576" t="str">
        <f>IF(AND(O576&lt;&gt;"",NOT(ISERROR(O576))),O576,
IF(AND(P576&lt;&gt;"",ISNUMBER(P576),P576&gt;0,NOT(ISNA(P576))),VLOOKUP(P576,'ESO zone constants'!$A$3:$D$9999,4,FALSE),
IF(AND(K576&lt;&gt;"",K576&gt;0,NOT(ISERROR(K576))),VLOOKUP(K576,'ESO dumped WayshrineInfo'!$K$3:$N$9994,4,FALSE),"")))</f>
        <v>High Isle</v>
      </c>
      <c r="S576" s="65" t="s">
        <v>3400</v>
      </c>
      <c r="T576" s="19" t="str">
        <f>IF(AND(S576&lt;&gt;"",NOT(ISERROR(S576))),S576,IF(Q576&lt;&gt;"",IF(NOT(ISERROR(VLOOKUP(Q576,'ESO Dungeon constants'!$D$3:$H$9999,5,FALSE))),VLOOKUP(Q576,'ESO Dungeon constants'!$D$3:$I$9999,6,FALSE),VLOOKUP(Q576,'ESO zone constants'!$H$3:$K$9987,4,FALSE)),""))</f>
        <v>DLC_HIGH_ISLE</v>
      </c>
      <c r="U576" s="3" t="str">
        <f>IF(T576&lt;&gt;"",VLOOKUP(T576,'LibSets constants'!$B$4:$C$1003,2,FALSE),"")</f>
        <v>High Isle</v>
      </c>
      <c r="V576" s="33" t="s">
        <v>1561</v>
      </c>
      <c r="Z576" s="3">
        <f>IF(AND(G576&lt;&gt;"LIBSETS_SETTYPE_BATTLEGROUND",G576&lt;&gt;"LIBSETS_SETTYPE_SPECIAL"),
IF(AND(Y576&lt;&gt;"",ISNUMBER(Y576),NOT(ISNA(Y576))),Y576,
   IF(AND(L576&lt;&gt;"",ISNUMBER(L576),L576&gt;0,NOT(ISNA(L576))),VLOOKUP(L576,'ESO dumped WayshrineInfo'!$K$3:$L$9994,2,FALSE),"")
),"")</f>
        <v>1318</v>
      </c>
      <c r="AA576" t="str">
        <f>IF(AND(Z576&lt;&gt;"",ISNUMBER(Z576),NOT(ISNA(Z576))),VLOOKUP(Z576,'ESO zone constants'!$A$3:$D$9999,4,FALSE),"")</f>
        <v>High Isle</v>
      </c>
      <c r="AF576" s="3">
        <f>IF(AND(G576&lt;&gt;"LIBSETS_SETTYPE_BATTLEGROUND",G576&lt;&gt;"LIBSETS_SETTYPE_SPECIAL"),
IF(AND(AE576&lt;&gt;"",ISNUMBER(AE576),NOT(ISNA(AE576))),AE576,
   IF(AND(M576&lt;&gt;"",ISNUMBER(M576),M576&gt;0,NOT(ISNA(M576))),VLOOKUP(M576,'ESO dumped WayshrineInfo'!$K$3:$L$9994,2,FALSE),"")
),"")</f>
        <v>1318</v>
      </c>
      <c r="AG576" t="str">
        <f>IF(AND(AF576&lt;&gt;"",ISNUMBER(AF576),NOT(ISNA(AF576))),VLOOKUP(AF576,'ESO zone constants'!$A$3:$D$9999,4,FALSE),"")</f>
        <v>High Isle</v>
      </c>
      <c r="AH576" s="44"/>
      <c r="AK576" s="3">
        <f>IF(AND(G576&lt;&gt;"LIBSETS_SETTYPE_BATTLEGROUND",G576&lt;&gt;"LIBSETS_SETTYPE_SPECIAL"),IF(AL576&lt;&gt;"",VLOOKUP(AL576,'ESO zone constants'!$D$3:$H$4953,5,FALSE),""),"")</f>
        <v>1318</v>
      </c>
      <c r="AL576" t="s">
        <v>3399</v>
      </c>
      <c r="AM576" s="44"/>
      <c r="AP576" s="3">
        <f>IF(AND(G576&lt;&gt;"LIBSETS_SETTYPE_BATTLEGROUND",G576&lt;&gt;"LIBSETS_SETTYPE_SPECIAL"),IF(AQ576&lt;&gt;"",VLOOKUP(AQ576,'ESO zone constants'!$D$3:$H$4953,5,FALSE),""),"")</f>
        <v>1318</v>
      </c>
      <c r="AQ576" t="s">
        <v>3399</v>
      </c>
      <c r="AR576" s="44"/>
      <c r="AU576" s="3" t="str">
        <f>IF(AND(G576&lt;&gt;"LIBSETS_SETTYPE_BATTLEGROUND",G576&lt;&gt;"LIBSETS_SETTYPE_SPECIAL"),IF(AV576&lt;&gt;"",VLOOKUP(AV576,'ESO zone constants'!$D$3:$H$4953,5,FALSE),""),"")</f>
        <v/>
      </c>
      <c r="BC576" s="21" t="str">
        <f>IF(A576="???","--","")&amp;IF(F576&lt;&gt;"Not in the game (anymore)",IF(A576&lt;&gt;"",CONCATENATE("[",A576,"] = {wayshrines={")&amp;IF(K576&lt;&gt;"",CONCATENATE(K576,","),"")&amp;IF(L576&lt;&gt;"",CONCATENATE(L576,","),"")&amp;IF(M576&lt;&gt;"",CONCATENATE(M576,","),"")&amp;CONCATENATE("}")&amp;IF(VALUE(N576)&gt;0,CONCATENATE(", traitsNeeded=",N576),"")&amp;CONCATENATE(", dlcId=",IF(T576&lt;&gt;"",T576,"DLC_BASE_GAME")),""),"")</f>
        <v>[656] = {wayshrines={512,512,512,}, dlcId=DLC_HIGH_ISLE</v>
      </c>
      <c r="BD576" s="21" t="str">
        <f>IF(F576&lt;&gt;"Not in the game (anymore)",IF(A576&lt;&gt;"",IF(Q576&lt;&gt;"",CONCATENATE(", zoneIds={",Q576),"")&amp;IF(Z576&lt;&gt;"",CONCATENATE(",",Z576),"")&amp;IF(AF576&lt;&gt;"",CONCATENATE(",",AF576),"")&amp;IF(AK576&lt;&gt;"",CONCATENATE(",",AK576),"")&amp;IF(AP576&lt;&gt;"",CONCATENATE(",",AP576),"")&amp;IF(AU576&lt;&gt;"",CONCATENATE(",",AU576),"")&amp;IF(Q576&lt;&gt;"",CONCATENATE("}",""),"")&amp;IF(OR(I576="true",I576="false",I576&lt;&gt;""), CONCATENATE(", veteran=", I576), ""),""),"")</f>
        <v>, zoneIds={1318,1318,1318,1318,1318}, veteran=false</v>
      </c>
      <c r="BE576" s="21" t="str">
        <f>IF(A576&lt;&gt;"",IF(F576&lt;&gt;"Not in the game (anymore)",IF(A576&lt;&gt;"",", setType="&amp;G576,"")&amp;IF(J576="true",", multiTrialSet=true",""),"")
&amp; IF(AND(H576&lt;&gt;"",ISNUMBER(H576)),", undauntedChestId=" &amp; H576,""),"")</f>
        <v>, setType=LIBSETS_SETTYPE_MYTHIC</v>
      </c>
      <c r="BF576" s="21" t="str">
        <f>IF(A576&lt;&gt;"",IF(F576&lt;&gt;"Not in the game (anymore)",IF(AZ576&lt;&gt;"",", isProcSetAllowedInPvP="&amp; AZ576,"")
&amp; IF(F576&lt;&gt;"Not in the game (anymore)",
  IF(V576&lt;&gt;"",", dropMechanic={"&amp;V576&amp;IF(AB576&lt;&gt;"",","&amp;AB576,"")&amp;IF(AH576&lt;&gt;"",","&amp;AH576,"")&amp;IF(AM576&lt;&gt;"",","&amp;AM576,"")&amp;IF(AR576&lt;&gt;"",","&amp;AR576,"")&amp;IF(AW576&lt;&gt;"",","&amp;AW576,"")&amp;"}"
     &amp;IF(OR(W576&lt;&gt;"",AC576&lt;&gt;"",AI576&lt;&gt;"",AN576&lt;&gt;"",AS576&lt;&gt;"",AX576&lt;&gt;"",X576&lt;&gt;"",AD576&lt;&gt;"",AJ576&lt;&gt;"",AO576&lt;&gt;"",AT576&lt;&gt;"",AY576&lt;&gt;""),", dropMechanicDropLocationNames={"
        &amp; IF(OR(W576&lt;&gt;"",AC576&lt;&gt;"",AI576&lt;&gt;"",AN576&lt;&gt;"",AS576&lt;&gt;"",AX576&lt;&gt;""),"['en']={"&amp;IF(W576&lt;&gt;"","'"&amp;W576&amp;"',","'',")&amp;IF(AC576&lt;&gt;"","'"&amp;AC576&amp;"',","'',")&amp;IF(AI576&lt;&gt;"","'"&amp;AI576&amp;"',","'',")&amp;IF(AN576&lt;&gt;"","'"&amp;AN576&amp;"',","'',")&amp;IF(AS576&lt;&gt;"","'"&amp;AS576&amp;"',","'',")&amp;IF(AX576&lt;&gt;"","'"&amp;AX576&amp;"',","'',")&amp;"},","")
        &amp; IF(OR(X576&lt;&gt;"",AD576&lt;&gt;"",AJ576&lt;&gt;"",AO576&lt;&gt;"",AT576&lt;&gt;"",AY576&lt;&gt;""),"['de']={"&amp;IF(X576&lt;&gt;"","'"&amp;X576&amp;"',","'',")&amp;IF(AD576&lt;&gt;"","'"&amp;AD576&amp;"',","'',")&amp;IF(AJ576&lt;&gt;"","'"&amp;AJ576&amp;"',","'',")&amp;IF(AO576&lt;&gt;"","'"&amp;AO576&amp;"',","'',")&amp;IF(AT576&lt;&gt;"","'"&amp;AT576&amp;"',","'',")&amp;IF(AY576&lt;&gt;"","'"&amp;AY576&amp;"',","'',")&amp;"},","")
     &amp; "}",""),"")),""),"")</f>
        <v>, dropMechanic={LIBSETS_DROP_MECHANIC_OVERLAND_WORLDBOSS}</v>
      </c>
      <c r="BG576" s="21" t="str">
        <f>IF(A576&lt;&gt;"",IF(F576&lt;&gt;"Not in the game (anymore)",
IF(OR(BA576&lt;&gt;"",BB576&lt;&gt;""),", addTooltip={" &amp; IF(BA576&lt;&gt;"","['en']='"&amp; BA576 &amp; "',","")  &amp; IF(AND(BA576&lt;&gt;"",BA576&lt;&gt;BB576), IF(BB576&lt;&gt;"","['de']='"&amp; BB576 &amp; "',",""),"") &amp; "},","")
&amp; "},"
&amp; IF(C576&lt;&gt;"",CONCATENATE(" --",C576," / ",B576,"   [",IF(R576&lt;&gt;"",R576,""),IF(AA576&lt;&gt;"",", "&amp;AA576,""),IF(AG576&lt;&gt;"",", "&amp;AG576,""),IF(AL576&lt;&gt;"",", "&amp;AL576,""),IF(AQ576&lt;&gt;"",", "&amp;AQ576,""),IF(AV576&lt;&gt;"",", "&amp;AV576,""),"]")),""),"")</f>
        <v>}, --Lefthander\'s War Girdle /    [High Isle, High Isle, High Isle, High Isle, High Isle]</v>
      </c>
    </row>
    <row r="577" spans="1:59" x14ac:dyDescent="0.25">
      <c r="A577" s="120">
        <v>657</v>
      </c>
      <c r="C577" t="s">
        <v>3459</v>
      </c>
      <c r="D577" s="3">
        <f>A577</f>
        <v>657</v>
      </c>
      <c r="G577" s="102" t="s">
        <v>1687</v>
      </c>
      <c r="I577" t="s">
        <v>91</v>
      </c>
      <c r="J577" t="s">
        <v>91</v>
      </c>
      <c r="K577">
        <v>512</v>
      </c>
      <c r="L577">
        <v>512</v>
      </c>
      <c r="M577">
        <v>512</v>
      </c>
      <c r="Q577" s="3">
        <f>IF(AND(G577&lt;&gt;"LIBSETS_SETTYPE_BATTLEGROUND",G577&lt;&gt;"LIBSETS_SETTYPE_SPECIAL"), IF(R577&lt;&gt;"",VLOOKUP(R577,'ESO zone constants'!$D$3:$H$10001,5,FALSE),""),"")</f>
        <v>1318</v>
      </c>
      <c r="R577" t="str">
        <f>IF(AND(O577&lt;&gt;"",NOT(ISERROR(O577))),O577,
IF(AND(P577&lt;&gt;"",ISNUMBER(P577),P577&gt;0,NOT(ISNA(P577))),VLOOKUP(P577,'ESO zone constants'!$A$3:$D$9999,4,FALSE),
IF(AND(K577&lt;&gt;"",K577&gt;0,NOT(ISERROR(K577))),VLOOKUP(K577,'ESO dumped WayshrineInfo'!$K$3:$N$9994,4,FALSE),"")))</f>
        <v>High Isle</v>
      </c>
      <c r="S577" s="65" t="s">
        <v>3400</v>
      </c>
      <c r="T577" s="19" t="str">
        <f>IF(AND(S577&lt;&gt;"",NOT(ISERROR(S577))),S577,IF(Q577&lt;&gt;"",IF(NOT(ISERROR(VLOOKUP(Q577,'ESO Dungeon constants'!$D$3:$H$9999,5,FALSE))),VLOOKUP(Q577,'ESO Dungeon constants'!$D$3:$I$9999,6,FALSE),VLOOKUP(Q577,'ESO zone constants'!$H$3:$K$9987,4,FALSE)),""))</f>
        <v>DLC_HIGH_ISLE</v>
      </c>
      <c r="U577" s="3" t="str">
        <f>IF(T577&lt;&gt;"",VLOOKUP(T577,'LibSets constants'!$B$4:$C$1003,2,FALSE),"")</f>
        <v>High Isle</v>
      </c>
      <c r="V577" s="33" t="s">
        <v>1561</v>
      </c>
      <c r="Z577" s="3">
        <f>IF(AND(G577&lt;&gt;"LIBSETS_SETTYPE_BATTLEGROUND",G577&lt;&gt;"LIBSETS_SETTYPE_SPECIAL"),
IF(AND(Y577&lt;&gt;"",ISNUMBER(Y577),NOT(ISNA(Y577))),Y577,
   IF(AND(L577&lt;&gt;"",ISNUMBER(L577),L577&gt;0,NOT(ISNA(L577))),VLOOKUP(L577,'ESO dumped WayshrineInfo'!$K$3:$L$9994,2,FALSE),"")
),"")</f>
        <v>1318</v>
      </c>
      <c r="AA577" t="str">
        <f>IF(AND(Z577&lt;&gt;"",ISNUMBER(Z577),NOT(ISNA(Z577))),VLOOKUP(Z577,'ESO zone constants'!$A$3:$D$9999,4,FALSE),"")</f>
        <v>High Isle</v>
      </c>
      <c r="AF577" s="3">
        <f>IF(AND(G577&lt;&gt;"LIBSETS_SETTYPE_BATTLEGROUND",G577&lt;&gt;"LIBSETS_SETTYPE_SPECIAL"),
IF(AND(AE577&lt;&gt;"",ISNUMBER(AE577),NOT(ISNA(AE577))),AE577,
   IF(AND(M577&lt;&gt;"",ISNUMBER(M577),M577&gt;0,NOT(ISNA(M577))),VLOOKUP(M577,'ESO dumped WayshrineInfo'!$K$3:$L$9994,2,FALSE),"")
),"")</f>
        <v>1318</v>
      </c>
      <c r="AG577" t="str">
        <f>IF(AND(AF577&lt;&gt;"",ISNUMBER(AF577),NOT(ISNA(AF577))),VLOOKUP(AF577,'ESO zone constants'!$A$3:$D$9999,4,FALSE),"")</f>
        <v>High Isle</v>
      </c>
      <c r="AH577" s="44"/>
      <c r="AK577" s="3">
        <f>IF(AND(G577&lt;&gt;"LIBSETS_SETTYPE_BATTLEGROUND",G577&lt;&gt;"LIBSETS_SETTYPE_SPECIAL"),IF(AL577&lt;&gt;"",VLOOKUP(AL577,'ESO zone constants'!$D$3:$H$4953,5,FALSE),""),"")</f>
        <v>1318</v>
      </c>
      <c r="AL577" t="s">
        <v>3399</v>
      </c>
      <c r="AM577" s="44"/>
      <c r="AP577" s="3">
        <f>IF(AND(G577&lt;&gt;"LIBSETS_SETTYPE_BATTLEGROUND",G577&lt;&gt;"LIBSETS_SETTYPE_SPECIAL"),IF(AQ577&lt;&gt;"",VLOOKUP(AQ577,'ESO zone constants'!$D$3:$H$4953,5,FALSE),""),"")</f>
        <v>1318</v>
      </c>
      <c r="AQ577" t="s">
        <v>3399</v>
      </c>
      <c r="AR577" s="44"/>
      <c r="AU577" s="3" t="str">
        <f>IF(AND(G577&lt;&gt;"LIBSETS_SETTYPE_BATTLEGROUND",G577&lt;&gt;"LIBSETS_SETTYPE_SPECIAL"),IF(AV577&lt;&gt;"",VLOOKUP(AV577,'ESO zone constants'!$D$3:$H$4953,5,FALSE),""),"")</f>
        <v/>
      </c>
      <c r="BC577" s="21" t="str">
        <f>IF(A577="???","--","")&amp;IF(F577&lt;&gt;"Not in the game (anymore)",IF(A577&lt;&gt;"",CONCATENATE("[",A577,"] = {wayshrines={")&amp;IF(K577&lt;&gt;"",CONCATENATE(K577,","),"")&amp;IF(L577&lt;&gt;"",CONCATENATE(L577,","),"")&amp;IF(M577&lt;&gt;"",CONCATENATE(M577,","),"")&amp;CONCATENATE("}")&amp;IF(VALUE(N577)&gt;0,CONCATENATE(", traitsNeeded=",N577),"")&amp;CONCATENATE(", dlcId=",IF(T577&lt;&gt;"",T577,"DLC_BASE_GAME")),""),"")</f>
        <v>[657] = {wayshrines={512,512,512,}, dlcId=DLC_HIGH_ISLE</v>
      </c>
      <c r="BD577" s="21" t="str">
        <f>IF(F577&lt;&gt;"Not in the game (anymore)",IF(A577&lt;&gt;"",IF(Q577&lt;&gt;"",CONCATENATE(", zoneIds={",Q577),"")&amp;IF(Z577&lt;&gt;"",CONCATENATE(",",Z577),"")&amp;IF(AF577&lt;&gt;"",CONCATENATE(",",AF577),"")&amp;IF(AK577&lt;&gt;"",CONCATENATE(",",AK577),"")&amp;IF(AP577&lt;&gt;"",CONCATENATE(",",AP577),"")&amp;IF(AU577&lt;&gt;"",CONCATENATE(",",AU577),"")&amp;IF(Q577&lt;&gt;"",CONCATENATE("}",""),"")&amp;IF(OR(I577="true",I577="false",I577&lt;&gt;""), CONCATENATE(", veteran=", I577), ""),""),"")</f>
        <v>, zoneIds={1318,1318,1318,1318,1318}, veteran=false</v>
      </c>
      <c r="BE577" s="21" t="str">
        <f>IF(A577&lt;&gt;"",IF(F577&lt;&gt;"Not in the game (anymore)",IF(A577&lt;&gt;"",", setType="&amp;G577,"")&amp;IF(J577="true",", multiTrialSet=true",""),"")
&amp; IF(AND(H577&lt;&gt;"",ISNUMBER(H577)),", undauntedChestId=" &amp; H577,""),"")</f>
        <v>, setType=LIBSETS_SETTYPE_MYTHIC</v>
      </c>
      <c r="BF577" s="21" t="str">
        <f>IF(A577&lt;&gt;"",IF(F577&lt;&gt;"Not in the game (anymore)",IF(AZ577&lt;&gt;"",", isProcSetAllowedInPvP="&amp; AZ577,"")
&amp; IF(F577&lt;&gt;"Not in the game (anymore)",
  IF(V577&lt;&gt;"",", dropMechanic={"&amp;V577&amp;IF(AB577&lt;&gt;"",","&amp;AB577,"")&amp;IF(AH577&lt;&gt;"",","&amp;AH577,"")&amp;IF(AM577&lt;&gt;"",","&amp;AM577,"")&amp;IF(AR577&lt;&gt;"",","&amp;AR577,"")&amp;IF(AW577&lt;&gt;"",","&amp;AW577,"")&amp;"}"
     &amp;IF(OR(W577&lt;&gt;"",AC577&lt;&gt;"",AI577&lt;&gt;"",AN577&lt;&gt;"",AS577&lt;&gt;"",AX577&lt;&gt;"",X577&lt;&gt;"",AD577&lt;&gt;"",AJ577&lt;&gt;"",AO577&lt;&gt;"",AT577&lt;&gt;"",AY577&lt;&gt;""),", dropMechanicDropLocationNames={"
        &amp; IF(OR(W577&lt;&gt;"",AC577&lt;&gt;"",AI577&lt;&gt;"",AN577&lt;&gt;"",AS577&lt;&gt;"",AX577&lt;&gt;""),"['en']={"&amp;IF(W577&lt;&gt;"","'"&amp;W577&amp;"',","'',")&amp;IF(AC577&lt;&gt;"","'"&amp;AC577&amp;"',","'',")&amp;IF(AI577&lt;&gt;"","'"&amp;AI577&amp;"',","'',")&amp;IF(AN577&lt;&gt;"","'"&amp;AN577&amp;"',","'',")&amp;IF(AS577&lt;&gt;"","'"&amp;AS577&amp;"',","'',")&amp;IF(AX577&lt;&gt;"","'"&amp;AX577&amp;"',","'',")&amp;"},","")
        &amp; IF(OR(X577&lt;&gt;"",AD577&lt;&gt;"",AJ577&lt;&gt;"",AO577&lt;&gt;"",AT577&lt;&gt;"",AY577&lt;&gt;""),"['de']={"&amp;IF(X577&lt;&gt;"","'"&amp;X577&amp;"',","'',")&amp;IF(AD577&lt;&gt;"","'"&amp;AD577&amp;"',","'',")&amp;IF(AJ577&lt;&gt;"","'"&amp;AJ577&amp;"',","'',")&amp;IF(AO577&lt;&gt;"","'"&amp;AO577&amp;"',","'',")&amp;IF(AT577&lt;&gt;"","'"&amp;AT577&amp;"',","'',")&amp;IF(AY577&lt;&gt;"","'"&amp;AY577&amp;"',","'',")&amp;"},","")
     &amp; "}",""),"")),""),"")</f>
        <v>, dropMechanic={LIBSETS_DROP_MECHANIC_OVERLAND_WORLDBOSS}</v>
      </c>
      <c r="BG577" s="21" t="str">
        <f>IF(A577&lt;&gt;"",IF(F577&lt;&gt;"Not in the game (anymore)",
IF(OR(BA577&lt;&gt;"",BB577&lt;&gt;""),", addTooltip={" &amp; IF(BA577&lt;&gt;"","['en']='"&amp; BA577 &amp; "',","")  &amp; IF(AND(BA577&lt;&gt;"",BA577&lt;&gt;BB577), IF(BB577&lt;&gt;"","['de']='"&amp; BB577 &amp; "',",""),"") &amp; "},","")
&amp; "},"
&amp; IF(C577&lt;&gt;"",CONCATENATE(" --",C577," / ",B577,"   [",IF(R577&lt;&gt;"",R577,""),IF(AA577&lt;&gt;"",", "&amp;AA577,""),IF(AG577&lt;&gt;"",", "&amp;AG577,""),IF(AL577&lt;&gt;"",", "&amp;AL577,""),IF(AQ577&lt;&gt;"",", "&amp;AQ577,""),IF(AV577&lt;&gt;"",", "&amp;AV577,""),"]")),""),"")</f>
        <v>}, --Sea-Serpent\'s Coil /    [High Isle, High Isle, High Isle, High Isle, High Isle]</v>
      </c>
    </row>
    <row r="578" spans="1:59" x14ac:dyDescent="0.25">
      <c r="A578" s="120">
        <v>658</v>
      </c>
      <c r="C578" t="s">
        <v>3460</v>
      </c>
      <c r="D578" s="3">
        <f>A578</f>
        <v>658</v>
      </c>
      <c r="G578" s="102" t="s">
        <v>1687</v>
      </c>
      <c r="I578" t="s">
        <v>91</v>
      </c>
      <c r="J578" t="s">
        <v>91</v>
      </c>
      <c r="K578" s="99">
        <v>512</v>
      </c>
      <c r="L578" s="99">
        <v>512</v>
      </c>
      <c r="M578" s="99">
        <v>512</v>
      </c>
      <c r="Q578" s="3">
        <f>IF(AND(G578&lt;&gt;"LIBSETS_SETTYPE_BATTLEGROUND",G578&lt;&gt;"LIBSETS_SETTYPE_SPECIAL"), IF(R578&lt;&gt;"",VLOOKUP(R578,'ESO zone constants'!$D$3:$H$10001,5,FALSE),""),"")</f>
        <v>1318</v>
      </c>
      <c r="R578" t="str">
        <f>IF(AND(O578&lt;&gt;"",NOT(ISERROR(O578))),O578,
IF(AND(P578&lt;&gt;"",ISNUMBER(P578),P578&gt;0,NOT(ISNA(P578))),VLOOKUP(P578,'ESO zone constants'!$A$3:$D$9999,4,FALSE),
IF(AND(K578&lt;&gt;"",K578&gt;0,NOT(ISERROR(K578))),VLOOKUP(K578,'ESO dumped WayshrineInfo'!$K$3:$N$9994,4,FALSE),"")))</f>
        <v>High Isle</v>
      </c>
      <c r="S578" s="65" t="s">
        <v>3400</v>
      </c>
      <c r="T578" s="19" t="str">
        <f>IF(AND(S578&lt;&gt;"",NOT(ISERROR(S578))),S578,IF(Q578&lt;&gt;"",IF(NOT(ISERROR(VLOOKUP(Q578,'ESO Dungeon constants'!$D$3:$H$9999,5,FALSE))),VLOOKUP(Q578,'ESO Dungeon constants'!$D$3:$I$9999,6,FALSE),VLOOKUP(Q578,'ESO zone constants'!$H$3:$K$9987,4,FALSE)),""))</f>
        <v>DLC_HIGH_ISLE</v>
      </c>
      <c r="U578" s="3" t="str">
        <f>IF(T578&lt;&gt;"",VLOOKUP(T578,'LibSets constants'!$B$4:$C$1003,2,FALSE),"")</f>
        <v>High Isle</v>
      </c>
      <c r="V578" s="33" t="s">
        <v>1561</v>
      </c>
      <c r="Z578" s="3">
        <f>IF(AND(G578&lt;&gt;"LIBSETS_SETTYPE_BATTLEGROUND",G578&lt;&gt;"LIBSETS_SETTYPE_SPECIAL"),
IF(AND(Y578&lt;&gt;"",ISNUMBER(Y578),NOT(ISNA(Y578))),Y578,
   IF(AND(L578&lt;&gt;"",ISNUMBER(L578),L578&gt;0,NOT(ISNA(L578))),VLOOKUP(L578,'ESO dumped WayshrineInfo'!$K$3:$L$9994,2,FALSE),"")
),"")</f>
        <v>1318</v>
      </c>
      <c r="AA578" t="str">
        <f>IF(AND(Z578&lt;&gt;"",ISNUMBER(Z578),NOT(ISNA(Z578))),VLOOKUP(Z578,'ESO zone constants'!$A$3:$D$9999,4,FALSE),"")</f>
        <v>High Isle</v>
      </c>
      <c r="AF578" s="3">
        <f>IF(AND(G578&lt;&gt;"LIBSETS_SETTYPE_BATTLEGROUND",G578&lt;&gt;"LIBSETS_SETTYPE_SPECIAL"),
IF(AND(AE578&lt;&gt;"",ISNUMBER(AE578),NOT(ISNA(AE578))),AE578,
   IF(AND(M578&lt;&gt;"",ISNUMBER(M578),M578&gt;0,NOT(ISNA(M578))),VLOOKUP(M578,'ESO dumped WayshrineInfo'!$K$3:$L$9994,2,FALSE),"")
),"")</f>
        <v>1318</v>
      </c>
      <c r="AG578" t="str">
        <f>IF(AND(AF578&lt;&gt;"",ISNUMBER(AF578),NOT(ISNA(AF578))),VLOOKUP(AF578,'ESO zone constants'!$A$3:$D$9999,4,FALSE),"")</f>
        <v>High Isle</v>
      </c>
      <c r="AH578" s="44"/>
      <c r="AK578" s="3">
        <f>IF(AND(G578&lt;&gt;"LIBSETS_SETTYPE_BATTLEGROUND",G578&lt;&gt;"LIBSETS_SETTYPE_SPECIAL"),IF(AL578&lt;&gt;"",VLOOKUP(AL578,'ESO zone constants'!$D$3:$H$4953,5,FALSE),""),"")</f>
        <v>1318</v>
      </c>
      <c r="AL578" t="s">
        <v>3399</v>
      </c>
      <c r="AM578" s="44"/>
      <c r="AP578" s="3">
        <f>IF(AND(G578&lt;&gt;"LIBSETS_SETTYPE_BATTLEGROUND",G578&lt;&gt;"LIBSETS_SETTYPE_SPECIAL"),IF(AQ578&lt;&gt;"",VLOOKUP(AQ578,'ESO zone constants'!$D$3:$H$4953,5,FALSE),""),"")</f>
        <v>1318</v>
      </c>
      <c r="AQ578" t="s">
        <v>3399</v>
      </c>
      <c r="AR578" s="44"/>
      <c r="AU578" s="3" t="str">
        <f>IF(AND(G578&lt;&gt;"LIBSETS_SETTYPE_BATTLEGROUND",G578&lt;&gt;"LIBSETS_SETTYPE_SPECIAL"),IF(AV578&lt;&gt;"",VLOOKUP(AV578,'ESO zone constants'!$D$3:$H$4953,5,FALSE),""),"")</f>
        <v/>
      </c>
      <c r="BC578" s="21" t="str">
        <f>IF(A578="???","--","")&amp;IF(F578&lt;&gt;"Not in the game (anymore)",IF(A578&lt;&gt;"",CONCATENATE("[",A578,"] = {wayshrines={")&amp;IF(K578&lt;&gt;"",CONCATENATE(K578,","),"")&amp;IF(L578&lt;&gt;"",CONCATENATE(L578,","),"")&amp;IF(M578&lt;&gt;"",CONCATENATE(M578,","),"")&amp;CONCATENATE("}")&amp;IF(VALUE(N578)&gt;0,CONCATENATE(", traitsNeeded=",N578),"")&amp;CONCATENATE(", dlcId=",IF(T578&lt;&gt;"",T578,"DLC_BASE_GAME")),""),"")</f>
        <v>[658] = {wayshrines={512,512,512,}, dlcId=DLC_HIGH_ISLE</v>
      </c>
      <c r="BD578" s="21" t="str">
        <f>IF(F578&lt;&gt;"Not in the game (anymore)",IF(A578&lt;&gt;"",IF(Q578&lt;&gt;"",CONCATENATE(", zoneIds={",Q578),"")&amp;IF(Z578&lt;&gt;"",CONCATENATE(",",Z578),"")&amp;IF(AF578&lt;&gt;"",CONCATENATE(",",AF578),"")&amp;IF(AK578&lt;&gt;"",CONCATENATE(",",AK578),"")&amp;IF(AP578&lt;&gt;"",CONCATENATE(",",AP578),"")&amp;IF(AU578&lt;&gt;"",CONCATENATE(",",AU578),"")&amp;IF(Q578&lt;&gt;"",CONCATENATE("}",""),"")&amp;IF(OR(I578="true",I578="false",I578&lt;&gt;""), CONCATENATE(", veteran=", I578), ""),""),"")</f>
        <v>, zoneIds={1318,1318,1318,1318,1318}, veteran=false</v>
      </c>
      <c r="BE578" s="21" t="str">
        <f>IF(A578&lt;&gt;"",IF(F578&lt;&gt;"Not in the game (anymore)",IF(A578&lt;&gt;"",", setType="&amp;G578,"")&amp;IF(J578="true",", multiTrialSet=true",""),"")
&amp; IF(AND(H578&lt;&gt;"",ISNUMBER(H578)),", undauntedChestId=" &amp; H578,""),"")</f>
        <v>, setType=LIBSETS_SETTYPE_MYTHIC</v>
      </c>
      <c r="BF578" s="21" t="str">
        <f>IF(A578&lt;&gt;"",IF(F578&lt;&gt;"Not in the game (anymore)",IF(AZ578&lt;&gt;"",", isProcSetAllowedInPvP="&amp; AZ578,"")
&amp; IF(F578&lt;&gt;"Not in the game (anymore)",
  IF(V578&lt;&gt;"",", dropMechanic={"&amp;V578&amp;IF(AB578&lt;&gt;"",","&amp;AB578,"")&amp;IF(AH578&lt;&gt;"",","&amp;AH578,"")&amp;IF(AM578&lt;&gt;"",","&amp;AM578,"")&amp;IF(AR578&lt;&gt;"",","&amp;AR578,"")&amp;IF(AW578&lt;&gt;"",","&amp;AW578,"")&amp;"}"
     &amp;IF(OR(W578&lt;&gt;"",AC578&lt;&gt;"",AI578&lt;&gt;"",AN578&lt;&gt;"",AS578&lt;&gt;"",AX578&lt;&gt;"",X578&lt;&gt;"",AD578&lt;&gt;"",AJ578&lt;&gt;"",AO578&lt;&gt;"",AT578&lt;&gt;"",AY578&lt;&gt;""),", dropMechanicDropLocationNames={"
        &amp; IF(OR(W578&lt;&gt;"",AC578&lt;&gt;"",AI578&lt;&gt;"",AN578&lt;&gt;"",AS578&lt;&gt;"",AX578&lt;&gt;""),"['en']={"&amp;IF(W578&lt;&gt;"","'"&amp;W578&amp;"',","'',")&amp;IF(AC578&lt;&gt;"","'"&amp;AC578&amp;"',","'',")&amp;IF(AI578&lt;&gt;"","'"&amp;AI578&amp;"',","'',")&amp;IF(AN578&lt;&gt;"","'"&amp;AN578&amp;"',","'',")&amp;IF(AS578&lt;&gt;"","'"&amp;AS578&amp;"',","'',")&amp;IF(AX578&lt;&gt;"","'"&amp;AX578&amp;"',","'',")&amp;"},","")
        &amp; IF(OR(X578&lt;&gt;"",AD578&lt;&gt;"",AJ578&lt;&gt;"",AO578&lt;&gt;"",AT578&lt;&gt;"",AY578&lt;&gt;""),"['de']={"&amp;IF(X578&lt;&gt;"","'"&amp;X578&amp;"',","'',")&amp;IF(AD578&lt;&gt;"","'"&amp;AD578&amp;"',","'',")&amp;IF(AJ578&lt;&gt;"","'"&amp;AJ578&amp;"',","'',")&amp;IF(AO578&lt;&gt;"","'"&amp;AO578&amp;"',","'',")&amp;IF(AT578&lt;&gt;"","'"&amp;AT578&amp;"',","'',")&amp;IF(AY578&lt;&gt;"","'"&amp;AY578&amp;"',","'',")&amp;"},","")
     &amp; "}",""),"")),""),"")</f>
        <v>, dropMechanic={LIBSETS_DROP_MECHANIC_OVERLAND_WORLDBOSS}</v>
      </c>
      <c r="BG578" s="21" t="str">
        <f>IF(A578&lt;&gt;"",IF(F578&lt;&gt;"Not in the game (anymore)",
IF(OR(BA578&lt;&gt;"",BB578&lt;&gt;""),", addTooltip={" &amp; IF(BA578&lt;&gt;"","['en']='"&amp; BA578 &amp; "',","")  &amp; IF(AND(BA578&lt;&gt;"",BA578&lt;&gt;BB578), IF(BB578&lt;&gt;"","['de']='"&amp; BB578 &amp; "',",""),"") &amp; "},","")
&amp; "},"
&amp; IF(C578&lt;&gt;"",CONCATENATE(" --",C578," / ",B578,"   [",IF(R578&lt;&gt;"",R578,""),IF(AA578&lt;&gt;"",", "&amp;AA578,""),IF(AG578&lt;&gt;"",", "&amp;AG578,""),IF(AL578&lt;&gt;"",", "&amp;AL578,""),IF(AQ578&lt;&gt;"",", "&amp;AQ578,""),IF(AV578&lt;&gt;"",", "&amp;AV578,""),"]")),""),"")</f>
        <v>}, --Oakensoul Ring /    [High Isle, High Isle, High Isle, High Isle, High Isle]</v>
      </c>
    </row>
    <row r="579" spans="1:59" ht="15.75" x14ac:dyDescent="0.25">
      <c r="A579" s="76">
        <v>660</v>
      </c>
      <c r="B579" s="95" t="s">
        <v>3477</v>
      </c>
      <c r="C579" s="101" t="s">
        <v>3468</v>
      </c>
      <c r="D579" s="3">
        <f t="shared" ref="D579:D589" si="0">A579</f>
        <v>660</v>
      </c>
      <c r="G579" s="8" t="s">
        <v>1477</v>
      </c>
      <c r="I579" t="s">
        <v>91</v>
      </c>
      <c r="J579" t="s">
        <v>91</v>
      </c>
      <c r="K579" s="116">
        <v>520</v>
      </c>
      <c r="L579" s="116">
        <v>520</v>
      </c>
      <c r="M579" s="116">
        <v>520</v>
      </c>
      <c r="Q579" s="3">
        <f>IF(AND(G579&lt;&gt;"LIBSETS_SETTYPE_BATTLEGROUND",G579&lt;&gt;"LIBSETS_SETTYPE_SPECIAL"), IF(R579&lt;&gt;"",VLOOKUP(R579,'ESO zone constants'!$D$3:$H$10001,5,FALSE),""),"")</f>
        <v>1318</v>
      </c>
      <c r="R579" t="str">
        <f>IF(AND(O579&lt;&gt;"",NOT(ISERROR(O579))),O579,
IF(AND(P579&lt;&gt;"",ISNUMBER(P579),P579&gt;0,NOT(ISNA(P579))),VLOOKUP(P579,'ESO zone constants'!$A$3:$D$9999,4,FALSE),
IF(AND(K579&lt;&gt;"",K579&gt;0,NOT(ISERROR(K579))),VLOOKUP(K579,'ESO dumped WayshrineInfo'!$K$3:$N$9994,4,FALSE),"")))</f>
        <v>High Isle</v>
      </c>
      <c r="S579" s="65" t="s">
        <v>3462</v>
      </c>
      <c r="T579" s="19" t="str">
        <f>IF(AND(S579&lt;&gt;"",NOT(ISERROR(S579))),S579,IF(Q579&lt;&gt;"",IF(NOT(ISERROR(VLOOKUP(Q579,'ESO Dungeon constants'!$D$3:$H$9999,5,FALSE))),VLOOKUP(Q579,'ESO Dungeon constants'!$D$3:$I$9999,6,FALSE),VLOOKUP(Q579,'ESO zone constants'!$H$3:$K$9987,4,FALSE)),""))</f>
        <v>DLC_LOST_DEPTHS</v>
      </c>
      <c r="U579" s="3" t="str">
        <f>IF(T579&lt;&gt;"",VLOOKUP(T579,'LibSets constants'!$B$4:$C$1003,2,FALSE),"")</f>
        <v>Lost Depths</v>
      </c>
      <c r="V579" s="96" t="s">
        <v>3356</v>
      </c>
      <c r="Z579" s="3">
        <f>IF(AND(G579&lt;&gt;"LIBSETS_SETTYPE_BATTLEGROUND",G579&lt;&gt;"LIBSETS_SETTYPE_SPECIAL"),
IF(AND(Y579&lt;&gt;"",ISNUMBER(Y579),NOT(ISNA(Y579))),Y579,
   IF(AND(L579&lt;&gt;"",ISNUMBER(L579),L579&gt;0,NOT(ISNA(L579))),VLOOKUP(L579,'ESO dumped WayshrineInfo'!$K$3:$L$9994,2,FALSE),"")
),"")</f>
        <v>1318</v>
      </c>
      <c r="AA579" t="str">
        <f>IF(AND(Z579&lt;&gt;"",ISNUMBER(Z579),NOT(ISNA(Z579))),VLOOKUP(Z579,'ESO zone constants'!$A$3:$D$9999,4,FALSE),"")</f>
        <v>High Isle</v>
      </c>
      <c r="AF579" s="3">
        <f>IF(AND(G579&lt;&gt;"LIBSETS_SETTYPE_BATTLEGROUND",G579&lt;&gt;"LIBSETS_SETTYPE_SPECIAL"),
IF(AND(AE579&lt;&gt;"",ISNUMBER(AE579),NOT(ISNA(AE579))),AE579,
   IF(AND(M579&lt;&gt;"",ISNUMBER(M579),M579&gt;0,NOT(ISNA(M579))),VLOOKUP(M579,'ESO dumped WayshrineInfo'!$K$3:$L$9994,2,FALSE),"")
),"")</f>
        <v>1318</v>
      </c>
      <c r="AG579" t="str">
        <f>IF(AND(AF579&lt;&gt;"",ISNUMBER(AF579),NOT(ISNA(AF579))),VLOOKUP(AF579,'ESO zone constants'!$A$3:$D$9999,4,FALSE),"")</f>
        <v>High Isle</v>
      </c>
      <c r="AH579" s="44"/>
      <c r="AK579" s="3" t="str">
        <f>IF(AND(G579&lt;&gt;"LIBSETS_SETTYPE_BATTLEGROUND",G579&lt;&gt;"LIBSETS_SETTYPE_SPECIAL"),IF(AL579&lt;&gt;"",VLOOKUP(AL579,'ESO zone constants'!$D$3:$H$4953,5,FALSE),""),"")</f>
        <v/>
      </c>
      <c r="AM579" s="44"/>
      <c r="AP579" s="3" t="str">
        <f>IF(AND(G579&lt;&gt;"LIBSETS_SETTYPE_BATTLEGROUND",G579&lt;&gt;"LIBSETS_SETTYPE_SPECIAL"),IF(AQ579&lt;&gt;"",VLOOKUP(AQ579,'ESO zone constants'!$D$3:$H$4953,5,FALSE),""),"")</f>
        <v/>
      </c>
      <c r="AR579" s="44"/>
      <c r="AU579" s="3" t="str">
        <f>IF(AND(G579&lt;&gt;"LIBSETS_SETTYPE_BATTLEGROUND",G579&lt;&gt;"LIBSETS_SETTYPE_SPECIAL"),IF(AV579&lt;&gt;"",VLOOKUP(AV579,'ESO zone constants'!$D$3:$H$4953,5,FALSE),""),"")</f>
        <v/>
      </c>
      <c r="BC579" s="21" t="str">
        <f>IF(A579="???","--","")&amp;IF(F579&lt;&gt;"Not in the game (anymore)",IF(A579&lt;&gt;"",CONCATENATE("[",A579,"] = {wayshrines={")&amp;IF(K579&lt;&gt;"",CONCATENATE(K579,","),"")&amp;IF(L579&lt;&gt;"",CONCATENATE(L579,","),"")&amp;IF(M579&lt;&gt;"",CONCATENATE(M579,","),"")&amp;CONCATENATE("}")&amp;IF(VALUE(N579)&gt;0,CONCATENATE(", traitsNeeded=",N579),"")&amp;CONCATENATE(", dlcId=",IF(T579&lt;&gt;"",T579,"DLC_BASE_GAME")),""),"")</f>
        <v>[660] = {wayshrines={520,520,520,}, dlcId=DLC_LOST_DEPTHS</v>
      </c>
      <c r="BD579" s="21" t="str">
        <f>IF(F579&lt;&gt;"Not in the game (anymore)",IF(A579&lt;&gt;"",IF(Q579&lt;&gt;"",CONCATENATE(", zoneIds={",Q579),"")&amp;IF(Z579&lt;&gt;"",CONCATENATE(",",Z579),"")&amp;IF(AF579&lt;&gt;"",CONCATENATE(",",AF579),"")&amp;IF(AK579&lt;&gt;"",CONCATENATE(",",AK579),"")&amp;IF(AP579&lt;&gt;"",CONCATENATE(",",AP579),"")&amp;IF(AU579&lt;&gt;"",CONCATENATE(",",AU579),"")&amp;IF(Q579&lt;&gt;"",CONCATENATE("}",""),"")&amp;IF(OR(I579="true",I579="false",I579&lt;&gt;""), CONCATENATE(", veteran=", I579), ""),""),"")</f>
        <v>, zoneIds={1318,1318,1318}, veteran=false</v>
      </c>
      <c r="BE579" s="21" t="str">
        <f>IF(A579&lt;&gt;"",IF(F579&lt;&gt;"Not in the game (anymore)",IF(A579&lt;&gt;"",", setType="&amp;G579,"")&amp;IF(J579="true",", multiTrialSet=true",""),"")
&amp; IF(AND(H579&lt;&gt;"",ISNUMBER(H579)),", undauntedChestId=" &amp; H579,""),"")</f>
        <v>, setType=LIBSETS_SETTYPE_DUNGEON</v>
      </c>
      <c r="BF579" s="21" t="str">
        <f>IF(A579&lt;&gt;"",IF(F579&lt;&gt;"Not in the game (anymore)",IF(AZ579&lt;&gt;"",", isProcSetAllowedInPvP="&amp; AZ579,"")
&amp; IF(F579&lt;&gt;"Not in the game (anymore)",
  IF(V579&lt;&gt;"",", dropMechanic={"&amp;V579&amp;IF(AB579&lt;&gt;"",","&amp;AB579,"")&amp;IF(AH579&lt;&gt;"",","&amp;AH579,"")&amp;IF(AM579&lt;&gt;"",","&amp;AM579,"")&amp;IF(AR579&lt;&gt;"",","&amp;AR579,"")&amp;IF(AW579&lt;&gt;"",","&amp;AW579,"")&amp;"}"
     &amp;IF(OR(W579&lt;&gt;"",AC579&lt;&gt;"",AI579&lt;&gt;"",AN579&lt;&gt;"",AS579&lt;&gt;"",AX579&lt;&gt;"",X579&lt;&gt;"",AD579&lt;&gt;"",AJ579&lt;&gt;"",AO579&lt;&gt;"",AT579&lt;&gt;"",AY579&lt;&gt;""),", dropMechanicDropLocationNames={"
        &amp; IF(OR(W579&lt;&gt;"",AC579&lt;&gt;"",AI579&lt;&gt;"",AN579&lt;&gt;"",AS579&lt;&gt;"",AX579&lt;&gt;""),"['en']={"&amp;IF(W579&lt;&gt;"","'"&amp;W579&amp;"',","'',")&amp;IF(AC579&lt;&gt;"","'"&amp;AC579&amp;"',","'',")&amp;IF(AI579&lt;&gt;"","'"&amp;AI579&amp;"',","'',")&amp;IF(AN579&lt;&gt;"","'"&amp;AN579&amp;"',","'',")&amp;IF(AS579&lt;&gt;"","'"&amp;AS579&amp;"',","'',")&amp;IF(AX579&lt;&gt;"","'"&amp;AX579&amp;"',","'',")&amp;"},","")
        &amp; IF(OR(X579&lt;&gt;"",AD579&lt;&gt;"",AJ579&lt;&gt;"",AO579&lt;&gt;"",AT579&lt;&gt;"",AY579&lt;&gt;""),"['de']={"&amp;IF(X579&lt;&gt;"","'"&amp;X579&amp;"',","'',")&amp;IF(AD579&lt;&gt;"","'"&amp;AD579&amp;"',","'',")&amp;IF(AJ579&lt;&gt;"","'"&amp;AJ579&amp;"',","'',")&amp;IF(AO579&lt;&gt;"","'"&amp;AO579&amp;"',","'',")&amp;IF(AT579&lt;&gt;"","'"&amp;AT579&amp;"',","'',")&amp;IF(AY579&lt;&gt;"","'"&amp;AY579&amp;"',","'',")&amp;"},","")
     &amp; "}",""),"")),""),"")</f>
        <v>, dropMechanic={LIBSETS_DROP_MECHANIC_GROUP_DUNGEON_BOSS}</v>
      </c>
      <c r="BG579" s="21" t="str">
        <f>IF(A579&lt;&gt;"",IF(F579&lt;&gt;"Not in the game (anymore)",
IF(OR(BA579&lt;&gt;"",BB579&lt;&gt;""),", addTooltip={" &amp; IF(BA579&lt;&gt;"","['en']='"&amp; BA579 &amp; "',","")  &amp; IF(AND(BA579&lt;&gt;"",BA579&lt;&gt;BB579), IF(BB579&lt;&gt;"","['de']='"&amp; BB579 &amp; "',",""),"") &amp; "},","")
&amp; "},"
&amp; IF(C579&lt;&gt;"",CONCATENATE(" --",C579," / ",B579,"   [",IF(R579&lt;&gt;"",R579,""),IF(AA579&lt;&gt;"",", "&amp;AA579,""),IF(AG579&lt;&gt;"",", "&amp;AG579,""),IF(AL579&lt;&gt;"",", "&amp;AL579,""),IF(AQ579&lt;&gt;"",", "&amp;AQ579,""),IF(AV579&lt;&gt;"",", "&amp;AV579,""),"]")),""),"")</f>
        <v>}, --Deeproot Zeal / Tiefwurz-Eifer   [High Isle, High Isle, High Isle]</v>
      </c>
    </row>
    <row r="580" spans="1:59" ht="15.75" x14ac:dyDescent="0.25">
      <c r="A580" s="76">
        <v>661</v>
      </c>
      <c r="B580" t="s">
        <v>3478</v>
      </c>
      <c r="C580" s="101" t="s">
        <v>3466</v>
      </c>
      <c r="D580" s="3">
        <f t="shared" si="0"/>
        <v>661</v>
      </c>
      <c r="G580" s="8" t="s">
        <v>1477</v>
      </c>
      <c r="I580" t="s">
        <v>91</v>
      </c>
      <c r="J580" t="s">
        <v>91</v>
      </c>
      <c r="K580" s="116">
        <v>520</v>
      </c>
      <c r="L580" s="116">
        <v>520</v>
      </c>
      <c r="M580" s="116">
        <v>520</v>
      </c>
      <c r="Q580" s="3">
        <f>IF(AND(G580&lt;&gt;"LIBSETS_SETTYPE_BATTLEGROUND",G580&lt;&gt;"LIBSETS_SETTYPE_SPECIAL"), IF(R580&lt;&gt;"",VLOOKUP(R580,'ESO zone constants'!$D$3:$H$10001,5,FALSE),""),"")</f>
        <v>1318</v>
      </c>
      <c r="R580" t="str">
        <f>IF(AND(O580&lt;&gt;"",NOT(ISERROR(O580))),O580,
IF(AND(P580&lt;&gt;"",ISNUMBER(P580),P580&gt;0,NOT(ISNA(P580))),VLOOKUP(P580,'ESO zone constants'!$A$3:$D$9999,4,FALSE),
IF(AND(K580&lt;&gt;"",K580&gt;0,NOT(ISERROR(K580))),VLOOKUP(K580,'ESO dumped WayshrineInfo'!$K$3:$N$9994,4,FALSE),"")))</f>
        <v>High Isle</v>
      </c>
      <c r="S580" s="65" t="s">
        <v>3462</v>
      </c>
      <c r="T580" s="19" t="str">
        <f>IF(AND(S580&lt;&gt;"",NOT(ISERROR(S580))),S580,IF(Q580&lt;&gt;"",IF(NOT(ISERROR(VLOOKUP(Q580,'ESO Dungeon constants'!$D$3:$H$9999,5,FALSE))),VLOOKUP(Q580,'ESO Dungeon constants'!$D$3:$I$9999,6,FALSE),VLOOKUP(Q580,'ESO zone constants'!$H$3:$K$9987,4,FALSE)),""))</f>
        <v>DLC_LOST_DEPTHS</v>
      </c>
      <c r="U580" s="3" t="str">
        <f>IF(T580&lt;&gt;"",VLOOKUP(T580,'LibSets constants'!$B$4:$C$1003,2,FALSE),"")</f>
        <v>Lost Depths</v>
      </c>
      <c r="V580" s="96" t="s">
        <v>3356</v>
      </c>
      <c r="Z580" s="3">
        <f>IF(AND(G580&lt;&gt;"LIBSETS_SETTYPE_BATTLEGROUND",G580&lt;&gt;"LIBSETS_SETTYPE_SPECIAL"),
IF(AND(Y580&lt;&gt;"",ISNUMBER(Y580),NOT(ISNA(Y580))),Y580,
   IF(AND(L580&lt;&gt;"",ISNUMBER(L580),L580&gt;0,NOT(ISNA(L580))),VLOOKUP(L580,'ESO dumped WayshrineInfo'!$K$3:$L$9994,2,FALSE),"")
),"")</f>
        <v>1318</v>
      </c>
      <c r="AA580" t="str">
        <f>IF(AND(Z580&lt;&gt;"",ISNUMBER(Z580),NOT(ISNA(Z580))),VLOOKUP(Z580,'ESO zone constants'!$A$3:$D$9999,4,FALSE),"")</f>
        <v>High Isle</v>
      </c>
      <c r="AF580" s="3">
        <f>IF(AND(G580&lt;&gt;"LIBSETS_SETTYPE_BATTLEGROUND",G580&lt;&gt;"LIBSETS_SETTYPE_SPECIAL"),
IF(AND(AE580&lt;&gt;"",ISNUMBER(AE580),NOT(ISNA(AE580))),AE580,
   IF(AND(M580&lt;&gt;"",ISNUMBER(M580),M580&gt;0,NOT(ISNA(M580))),VLOOKUP(M580,'ESO dumped WayshrineInfo'!$K$3:$L$9994,2,FALSE),"")
),"")</f>
        <v>1318</v>
      </c>
      <c r="AG580" t="str">
        <f>IF(AND(AF580&lt;&gt;"",ISNUMBER(AF580),NOT(ISNA(AF580))),VLOOKUP(AF580,'ESO zone constants'!$A$3:$D$9999,4,FALSE),"")</f>
        <v>High Isle</v>
      </c>
      <c r="AH580" s="44"/>
      <c r="AK580" s="3" t="str">
        <f>IF(AND(G580&lt;&gt;"LIBSETS_SETTYPE_BATTLEGROUND",G580&lt;&gt;"LIBSETS_SETTYPE_SPECIAL"),IF(AL580&lt;&gt;"",VLOOKUP(AL580,'ESO zone constants'!$D$3:$H$4953,5,FALSE),""),"")</f>
        <v/>
      </c>
      <c r="AM580" s="44"/>
      <c r="AP580" s="3" t="str">
        <f>IF(AND(G580&lt;&gt;"LIBSETS_SETTYPE_BATTLEGROUND",G580&lt;&gt;"LIBSETS_SETTYPE_SPECIAL"),IF(AQ580&lt;&gt;"",VLOOKUP(AQ580,'ESO zone constants'!$D$3:$H$4953,5,FALSE),""),"")</f>
        <v/>
      </c>
      <c r="AR580" s="44"/>
      <c r="AU580" s="3" t="str">
        <f>IF(AND(G580&lt;&gt;"LIBSETS_SETTYPE_BATTLEGROUND",G580&lt;&gt;"LIBSETS_SETTYPE_SPECIAL"),IF(AV580&lt;&gt;"",VLOOKUP(AV580,'ESO zone constants'!$D$3:$H$4953,5,FALSE),""),"")</f>
        <v/>
      </c>
      <c r="BC580" s="21" t="str">
        <f>IF(A580="???","--","")&amp;IF(F580&lt;&gt;"Not in the game (anymore)",IF(A580&lt;&gt;"",CONCATENATE("[",A580,"] = {wayshrines={")&amp;IF(K580&lt;&gt;"",CONCATENATE(K580,","),"")&amp;IF(L580&lt;&gt;"",CONCATENATE(L580,","),"")&amp;IF(M580&lt;&gt;"",CONCATENATE(M580,","),"")&amp;CONCATENATE("}")&amp;IF(VALUE(N580)&gt;0,CONCATENATE(", traitsNeeded=",N580),"")&amp;CONCATENATE(", dlcId=",IF(T580&lt;&gt;"",T580,"DLC_BASE_GAME")),""),"")</f>
        <v>[661] = {wayshrines={520,520,520,}, dlcId=DLC_LOST_DEPTHS</v>
      </c>
      <c r="BD580" s="21" t="str">
        <f>IF(F580&lt;&gt;"Not in the game (anymore)",IF(A580&lt;&gt;"",IF(Q580&lt;&gt;"",CONCATENATE(", zoneIds={",Q580),"")&amp;IF(Z580&lt;&gt;"",CONCATENATE(",",Z580),"")&amp;IF(AF580&lt;&gt;"",CONCATENATE(",",AF580),"")&amp;IF(AK580&lt;&gt;"",CONCATENATE(",",AK580),"")&amp;IF(AP580&lt;&gt;"",CONCATENATE(",",AP580),"")&amp;IF(AU580&lt;&gt;"",CONCATENATE(",",AU580),"")&amp;IF(Q580&lt;&gt;"",CONCATENATE("}",""),"")&amp;IF(OR(I580="true",I580="false",I580&lt;&gt;""), CONCATENATE(", veteran=", I580), ""),""),"")</f>
        <v>, zoneIds={1318,1318,1318}, veteran=false</v>
      </c>
      <c r="BE580" s="21" t="str">
        <f>IF(A580&lt;&gt;"",IF(F580&lt;&gt;"Not in the game (anymore)",IF(A580&lt;&gt;"",", setType="&amp;G580,"")&amp;IF(J580="true",", multiTrialSet=true",""),"")
&amp; IF(AND(H580&lt;&gt;"",ISNUMBER(H580)),", undauntedChestId=" &amp; H580,""),"")</f>
        <v>, setType=LIBSETS_SETTYPE_DUNGEON</v>
      </c>
      <c r="BF580" s="21" t="str">
        <f>IF(A580&lt;&gt;"",IF(F580&lt;&gt;"Not in the game (anymore)",IF(AZ580&lt;&gt;"",", isProcSetAllowedInPvP="&amp; AZ580,"")
&amp; IF(F580&lt;&gt;"Not in the game (anymore)",
  IF(V580&lt;&gt;"",", dropMechanic={"&amp;V580&amp;IF(AB580&lt;&gt;"",","&amp;AB580,"")&amp;IF(AH580&lt;&gt;"",","&amp;AH580,"")&amp;IF(AM580&lt;&gt;"",","&amp;AM580,"")&amp;IF(AR580&lt;&gt;"",","&amp;AR580,"")&amp;IF(AW580&lt;&gt;"",","&amp;AW580,"")&amp;"}"
     &amp;IF(OR(W580&lt;&gt;"",AC580&lt;&gt;"",AI580&lt;&gt;"",AN580&lt;&gt;"",AS580&lt;&gt;"",AX580&lt;&gt;"",X580&lt;&gt;"",AD580&lt;&gt;"",AJ580&lt;&gt;"",AO580&lt;&gt;"",AT580&lt;&gt;"",AY580&lt;&gt;""),", dropMechanicDropLocationNames={"
        &amp; IF(OR(W580&lt;&gt;"",AC580&lt;&gt;"",AI580&lt;&gt;"",AN580&lt;&gt;"",AS580&lt;&gt;"",AX580&lt;&gt;""),"['en']={"&amp;IF(W580&lt;&gt;"","'"&amp;W580&amp;"',","'',")&amp;IF(AC580&lt;&gt;"","'"&amp;AC580&amp;"',","'',")&amp;IF(AI580&lt;&gt;"","'"&amp;AI580&amp;"',","'',")&amp;IF(AN580&lt;&gt;"","'"&amp;AN580&amp;"',","'',")&amp;IF(AS580&lt;&gt;"","'"&amp;AS580&amp;"',","'',")&amp;IF(AX580&lt;&gt;"","'"&amp;AX580&amp;"',","'',")&amp;"},","")
        &amp; IF(OR(X580&lt;&gt;"",AD580&lt;&gt;"",AJ580&lt;&gt;"",AO580&lt;&gt;"",AT580&lt;&gt;"",AY580&lt;&gt;""),"['de']={"&amp;IF(X580&lt;&gt;"","'"&amp;X580&amp;"',","'',")&amp;IF(AD580&lt;&gt;"","'"&amp;AD580&amp;"',","'',")&amp;IF(AJ580&lt;&gt;"","'"&amp;AJ580&amp;"',","'',")&amp;IF(AO580&lt;&gt;"","'"&amp;AO580&amp;"',","'',")&amp;IF(AT580&lt;&gt;"","'"&amp;AT580&amp;"',","'',")&amp;IF(AY580&lt;&gt;"","'"&amp;AY580&amp;"',","'',")&amp;"},","")
     &amp; "}",""),"")),""),"")</f>
        <v>, dropMechanic={LIBSETS_DROP_MECHANIC_GROUP_DUNGEON_BOSS}</v>
      </c>
      <c r="BG580" s="21" t="str">
        <f>IF(A580&lt;&gt;"",IF(F580&lt;&gt;"Not in the game (anymore)",
IF(OR(BA580&lt;&gt;"",BB580&lt;&gt;""),", addTooltip={" &amp; IF(BA580&lt;&gt;"","['en']='"&amp; BA580 &amp; "',","")  &amp; IF(AND(BA580&lt;&gt;"",BA580&lt;&gt;BB580), IF(BB580&lt;&gt;"","['de']='"&amp; BB580 &amp; "',",""),"") &amp; "},","")
&amp; "},"
&amp; IF(C580&lt;&gt;"",CONCATENATE(" --",C580," / ",B580,"   [",IF(R580&lt;&gt;"",R580,""),IF(AA580&lt;&gt;"",", "&amp;AA580,""),IF(AG580&lt;&gt;"",", "&amp;AG580,""),IF(AL580&lt;&gt;"",", "&amp;AL580,""),IF(AQ580&lt;&gt;"",", "&amp;AQ580,""),IF(AV580&lt;&gt;"",", "&amp;AV580,""),"]")),""),"")</f>
        <v>}, --Stone\'s Accord / Steinabkommen   [High Isle, High Isle, High Isle]</v>
      </c>
    </row>
    <row r="581" spans="1:59" ht="15.75" x14ac:dyDescent="0.25">
      <c r="A581" s="76">
        <v>662</v>
      </c>
      <c r="B581" s="95" t="s">
        <v>3479</v>
      </c>
      <c r="C581" s="101" t="s">
        <v>3467</v>
      </c>
      <c r="D581" s="3">
        <f t="shared" si="0"/>
        <v>662</v>
      </c>
      <c r="G581" s="8" t="s">
        <v>1477</v>
      </c>
      <c r="I581" t="s">
        <v>91</v>
      </c>
      <c r="J581" t="s">
        <v>91</v>
      </c>
      <c r="K581" s="116">
        <v>520</v>
      </c>
      <c r="L581" s="116">
        <v>520</v>
      </c>
      <c r="M581" s="116">
        <v>520</v>
      </c>
      <c r="Q581" s="3">
        <f>IF(AND(G581&lt;&gt;"LIBSETS_SETTYPE_BATTLEGROUND",G581&lt;&gt;"LIBSETS_SETTYPE_SPECIAL"), IF(R581&lt;&gt;"",VLOOKUP(R581,'ESO zone constants'!$D$3:$H$10001,5,FALSE),""),"")</f>
        <v>1318</v>
      </c>
      <c r="R581" t="str">
        <f>IF(AND(O581&lt;&gt;"",NOT(ISERROR(O581))),O581,
IF(AND(P581&lt;&gt;"",ISNUMBER(P581),P581&gt;0,NOT(ISNA(P581))),VLOOKUP(P581,'ESO zone constants'!$A$3:$D$9999,4,FALSE),
IF(AND(K581&lt;&gt;"",K581&gt;0,NOT(ISERROR(K581))),VLOOKUP(K581,'ESO dumped WayshrineInfo'!$K$3:$N$9994,4,FALSE),"")))</f>
        <v>High Isle</v>
      </c>
      <c r="S581" s="65" t="s">
        <v>3462</v>
      </c>
      <c r="T581" s="19" t="str">
        <f>IF(AND(S581&lt;&gt;"",NOT(ISERROR(S581))),S581,IF(Q581&lt;&gt;"",IF(NOT(ISERROR(VLOOKUP(Q581,'ESO Dungeon constants'!$D$3:$H$9999,5,FALSE))),VLOOKUP(Q581,'ESO Dungeon constants'!$D$3:$I$9999,6,FALSE),VLOOKUP(Q581,'ESO zone constants'!$H$3:$K$9987,4,FALSE)),""))</f>
        <v>DLC_LOST_DEPTHS</v>
      </c>
      <c r="U581" s="3" t="str">
        <f>IF(T581&lt;&gt;"",VLOOKUP(T581,'LibSets constants'!$B$4:$C$1003,2,FALSE),"")</f>
        <v>Lost Depths</v>
      </c>
      <c r="V581" s="96" t="s">
        <v>3356</v>
      </c>
      <c r="Z581" s="3">
        <f>IF(AND(G581&lt;&gt;"LIBSETS_SETTYPE_BATTLEGROUND",G581&lt;&gt;"LIBSETS_SETTYPE_SPECIAL"),
IF(AND(Y581&lt;&gt;"",ISNUMBER(Y581),NOT(ISNA(Y581))),Y581,
   IF(AND(L581&lt;&gt;"",ISNUMBER(L581),L581&gt;0,NOT(ISNA(L581))),VLOOKUP(L581,'ESO dumped WayshrineInfo'!$K$3:$L$9994,2,FALSE),"")
),"")</f>
        <v>1318</v>
      </c>
      <c r="AA581" t="str">
        <f>IF(AND(Z581&lt;&gt;"",ISNUMBER(Z581),NOT(ISNA(Z581))),VLOOKUP(Z581,'ESO zone constants'!$A$3:$D$9999,4,FALSE),"")</f>
        <v>High Isle</v>
      </c>
      <c r="AF581" s="3">
        <f>IF(AND(G581&lt;&gt;"LIBSETS_SETTYPE_BATTLEGROUND",G581&lt;&gt;"LIBSETS_SETTYPE_SPECIAL"),
IF(AND(AE581&lt;&gt;"",ISNUMBER(AE581),NOT(ISNA(AE581))),AE581,
   IF(AND(M581&lt;&gt;"",ISNUMBER(M581),M581&gt;0,NOT(ISNA(M581))),VLOOKUP(M581,'ESO dumped WayshrineInfo'!$K$3:$L$9994,2,FALSE),"")
),"")</f>
        <v>1318</v>
      </c>
      <c r="AG581" t="str">
        <f>IF(AND(AF581&lt;&gt;"",ISNUMBER(AF581),NOT(ISNA(AF581))),VLOOKUP(AF581,'ESO zone constants'!$A$3:$D$9999,4,FALSE),"")</f>
        <v>High Isle</v>
      </c>
      <c r="AH581" s="44"/>
      <c r="AK581" s="3" t="str">
        <f>IF(AND(G581&lt;&gt;"LIBSETS_SETTYPE_BATTLEGROUND",G581&lt;&gt;"LIBSETS_SETTYPE_SPECIAL"),IF(AL581&lt;&gt;"",VLOOKUP(AL581,'ESO zone constants'!$D$3:$H$4953,5,FALSE),""),"")</f>
        <v/>
      </c>
      <c r="AM581" s="44"/>
      <c r="AP581" s="3" t="str">
        <f>IF(AND(G581&lt;&gt;"LIBSETS_SETTYPE_BATTLEGROUND",G581&lt;&gt;"LIBSETS_SETTYPE_SPECIAL"),IF(AQ581&lt;&gt;"",VLOOKUP(AQ581,'ESO zone constants'!$D$3:$H$4953,5,FALSE),""),"")</f>
        <v/>
      </c>
      <c r="AR581" s="44"/>
      <c r="AU581" s="3" t="str">
        <f>IF(AND(G581&lt;&gt;"LIBSETS_SETTYPE_BATTLEGROUND",G581&lt;&gt;"LIBSETS_SETTYPE_SPECIAL"),IF(AV581&lt;&gt;"",VLOOKUP(AV581,'ESO zone constants'!$D$3:$H$4953,5,FALSE),""),"")</f>
        <v/>
      </c>
      <c r="BC581" s="21" t="str">
        <f>IF(A581="???","--","")&amp;IF(F581&lt;&gt;"Not in the game (anymore)",IF(A581&lt;&gt;"",CONCATENATE("[",A581,"] = {wayshrines={")&amp;IF(K581&lt;&gt;"",CONCATENATE(K581,","),"")&amp;IF(L581&lt;&gt;"",CONCATENATE(L581,","),"")&amp;IF(M581&lt;&gt;"",CONCATENATE(M581,","),"")&amp;CONCATENATE("}")&amp;IF(VALUE(N581)&gt;0,CONCATENATE(", traitsNeeded=",N581),"")&amp;CONCATENATE(", dlcId=",IF(T581&lt;&gt;"",T581,"DLC_BASE_GAME")),""),"")</f>
        <v>[662] = {wayshrines={520,520,520,}, dlcId=DLC_LOST_DEPTHS</v>
      </c>
      <c r="BD581" s="21" t="str">
        <f>IF(F581&lt;&gt;"Not in the game (anymore)",IF(A581&lt;&gt;"",IF(Q581&lt;&gt;"",CONCATENATE(", zoneIds={",Q581),"")&amp;IF(Z581&lt;&gt;"",CONCATENATE(",",Z581),"")&amp;IF(AF581&lt;&gt;"",CONCATENATE(",",AF581),"")&amp;IF(AK581&lt;&gt;"",CONCATENATE(",",AK581),"")&amp;IF(AP581&lt;&gt;"",CONCATENATE(",",AP581),"")&amp;IF(AU581&lt;&gt;"",CONCATENATE(",",AU581),"")&amp;IF(Q581&lt;&gt;"",CONCATENATE("}",""),"")&amp;IF(OR(I581="true",I581="false",I581&lt;&gt;""), CONCATENATE(", veteran=", I581), ""),""),"")</f>
        <v>, zoneIds={1318,1318,1318}, veteran=false</v>
      </c>
      <c r="BE581" s="21" t="str">
        <f>IF(A581&lt;&gt;"",IF(F581&lt;&gt;"Not in the game (anymore)",IF(A581&lt;&gt;"",", setType="&amp;G581,"")&amp;IF(J581="true",", multiTrialSet=true",""),"")
&amp; IF(AND(H581&lt;&gt;"",ISNUMBER(H581)),", undauntedChestId=" &amp; H581,""),"")</f>
        <v>, setType=LIBSETS_SETTYPE_DUNGEON</v>
      </c>
      <c r="BF581" s="21" t="str">
        <f>IF(A581&lt;&gt;"",IF(F581&lt;&gt;"Not in the game (anymore)",IF(AZ581&lt;&gt;"",", isProcSetAllowedInPvP="&amp; AZ581,"")
&amp; IF(F581&lt;&gt;"Not in the game (anymore)",
  IF(V581&lt;&gt;"",", dropMechanic={"&amp;V581&amp;IF(AB581&lt;&gt;"",","&amp;AB581,"")&amp;IF(AH581&lt;&gt;"",","&amp;AH581,"")&amp;IF(AM581&lt;&gt;"",","&amp;AM581,"")&amp;IF(AR581&lt;&gt;"",","&amp;AR581,"")&amp;IF(AW581&lt;&gt;"",","&amp;AW581,"")&amp;"}"
     &amp;IF(OR(W581&lt;&gt;"",AC581&lt;&gt;"",AI581&lt;&gt;"",AN581&lt;&gt;"",AS581&lt;&gt;"",AX581&lt;&gt;"",X581&lt;&gt;"",AD581&lt;&gt;"",AJ581&lt;&gt;"",AO581&lt;&gt;"",AT581&lt;&gt;"",AY581&lt;&gt;""),", dropMechanicDropLocationNames={"
        &amp; IF(OR(W581&lt;&gt;"",AC581&lt;&gt;"",AI581&lt;&gt;"",AN581&lt;&gt;"",AS581&lt;&gt;"",AX581&lt;&gt;""),"['en']={"&amp;IF(W581&lt;&gt;"","'"&amp;W581&amp;"',","'',")&amp;IF(AC581&lt;&gt;"","'"&amp;AC581&amp;"',","'',")&amp;IF(AI581&lt;&gt;"","'"&amp;AI581&amp;"',","'',")&amp;IF(AN581&lt;&gt;"","'"&amp;AN581&amp;"',","'',")&amp;IF(AS581&lt;&gt;"","'"&amp;AS581&amp;"',","'',")&amp;IF(AX581&lt;&gt;"","'"&amp;AX581&amp;"',","'',")&amp;"},","")
        &amp; IF(OR(X581&lt;&gt;"",AD581&lt;&gt;"",AJ581&lt;&gt;"",AO581&lt;&gt;"",AT581&lt;&gt;"",AY581&lt;&gt;""),"['de']={"&amp;IF(X581&lt;&gt;"","'"&amp;X581&amp;"',","'',")&amp;IF(AD581&lt;&gt;"","'"&amp;AD581&amp;"',","'',")&amp;IF(AJ581&lt;&gt;"","'"&amp;AJ581&amp;"',","'',")&amp;IF(AO581&lt;&gt;"","'"&amp;AO581&amp;"',","'',")&amp;IF(AT581&lt;&gt;"","'"&amp;AT581&amp;"',","'',")&amp;IF(AY581&lt;&gt;"","'"&amp;AY581&amp;"',","'',")&amp;"},","")
     &amp; "}",""),"")),""),"")</f>
        <v>, dropMechanic={LIBSETS_DROP_MECHANIC_GROUP_DUNGEON_BOSS}</v>
      </c>
      <c r="BG581" s="21" t="str">
        <f>IF(A581&lt;&gt;"",IF(F581&lt;&gt;"Not in the game (anymore)",
IF(OR(BA581&lt;&gt;"",BB581&lt;&gt;""),", addTooltip={" &amp; IF(BA581&lt;&gt;"","['en']='"&amp; BA581 &amp; "',","")  &amp; IF(AND(BA581&lt;&gt;"",BA581&lt;&gt;BB581), IF(BB581&lt;&gt;"","['de']='"&amp; BB581 &amp; "',",""),"") &amp; "},","")
&amp; "},"
&amp; IF(C581&lt;&gt;"",CONCATENATE(" --",C581," / ",B581,"   [",IF(R581&lt;&gt;"",R581,""),IF(AA581&lt;&gt;"",", "&amp;AA581,""),IF(AG581&lt;&gt;"",", "&amp;AG581,""),IF(AL581&lt;&gt;"",", "&amp;AL581,""),IF(AQ581&lt;&gt;"",", "&amp;AQ581,""),IF(AV581&lt;&gt;"",", "&amp;AV581,""),"]")),""),"")</f>
        <v>}, --Rage of the Ursauk  / Zorns des Ursauk   [High Isle, High Isle, High Isle]</v>
      </c>
    </row>
    <row r="582" spans="1:59" ht="15.75" x14ac:dyDescent="0.25">
      <c r="A582" s="76">
        <v>663</v>
      </c>
      <c r="B582" s="95" t="s">
        <v>3480</v>
      </c>
      <c r="C582" s="101" t="s">
        <v>3472</v>
      </c>
      <c r="D582" s="3">
        <f t="shared" si="0"/>
        <v>663</v>
      </c>
      <c r="G582" s="8" t="s">
        <v>1477</v>
      </c>
      <c r="I582" t="s">
        <v>91</v>
      </c>
      <c r="J582" t="s">
        <v>91</v>
      </c>
      <c r="K582">
        <v>521</v>
      </c>
      <c r="L582">
        <v>521</v>
      </c>
      <c r="M582">
        <v>521</v>
      </c>
      <c r="Q582" s="3">
        <f>IF(AND(G582&lt;&gt;"LIBSETS_SETTYPE_BATTLEGROUND",G582&lt;&gt;"LIBSETS_SETTYPE_SPECIAL"), IF(R582&lt;&gt;"",VLOOKUP(R582,'ESO zone constants'!$D$3:$H$10001,5,FALSE),""),"")</f>
        <v>1318</v>
      </c>
      <c r="R582" t="str">
        <f>IF(AND(O582&lt;&gt;"",NOT(ISERROR(O582))),O582,
IF(AND(P582&lt;&gt;"",ISNUMBER(P582),P582&gt;0,NOT(ISNA(P582))),VLOOKUP(P582,'ESO zone constants'!$A$3:$D$9999,4,FALSE),
IF(AND(K582&lt;&gt;"",K582&gt;0,NOT(ISERROR(K582))),VLOOKUP(K582,'ESO dumped WayshrineInfo'!$K$3:$N$9994,4,FALSE),"")))</f>
        <v>High Isle</v>
      </c>
      <c r="S582" s="65" t="s">
        <v>3462</v>
      </c>
      <c r="T582" s="19" t="str">
        <f>IF(AND(S582&lt;&gt;"",NOT(ISERROR(S582))),S582,IF(Q582&lt;&gt;"",IF(NOT(ISERROR(VLOOKUP(Q582,'ESO Dungeon constants'!$D$3:$H$9999,5,FALSE))),VLOOKUP(Q582,'ESO Dungeon constants'!$D$3:$I$9999,6,FALSE),VLOOKUP(Q582,'ESO zone constants'!$H$3:$K$9987,4,FALSE)),""))</f>
        <v>DLC_LOST_DEPTHS</v>
      </c>
      <c r="U582" s="3" t="str">
        <f>IF(T582&lt;&gt;"",VLOOKUP(T582,'LibSets constants'!$B$4:$C$1003,2,FALSE),"")</f>
        <v>Lost Depths</v>
      </c>
      <c r="V582" s="96" t="s">
        <v>3356</v>
      </c>
      <c r="Z582" s="3">
        <f>IF(AND(G582&lt;&gt;"LIBSETS_SETTYPE_BATTLEGROUND",G582&lt;&gt;"LIBSETS_SETTYPE_SPECIAL"),
IF(AND(Y582&lt;&gt;"",ISNUMBER(Y582),NOT(ISNA(Y582))),Y582,
   IF(AND(L582&lt;&gt;"",ISNUMBER(L582),L582&gt;0,NOT(ISNA(L582))),VLOOKUP(L582,'ESO dumped WayshrineInfo'!$K$3:$L$9994,2,FALSE),"")
),"")</f>
        <v>1318</v>
      </c>
      <c r="AA582" t="str">
        <f>IF(AND(Z582&lt;&gt;"",ISNUMBER(Z582),NOT(ISNA(Z582))),VLOOKUP(Z582,'ESO zone constants'!$A$3:$D$9999,4,FALSE),"")</f>
        <v>High Isle</v>
      </c>
      <c r="AF582" s="3">
        <f>IF(AND(G582&lt;&gt;"LIBSETS_SETTYPE_BATTLEGROUND",G582&lt;&gt;"LIBSETS_SETTYPE_SPECIAL"),
IF(AND(AE582&lt;&gt;"",ISNUMBER(AE582),NOT(ISNA(AE582))),AE582,
   IF(AND(M582&lt;&gt;"",ISNUMBER(M582),M582&gt;0,NOT(ISNA(M582))),VLOOKUP(M582,'ESO dumped WayshrineInfo'!$K$3:$L$9994,2,FALSE),"")
),"")</f>
        <v>1318</v>
      </c>
      <c r="AG582" t="str">
        <f>IF(AND(AF582&lt;&gt;"",ISNUMBER(AF582),NOT(ISNA(AF582))),VLOOKUP(AF582,'ESO zone constants'!$A$3:$D$9999,4,FALSE),"")</f>
        <v>High Isle</v>
      </c>
      <c r="AH582" s="44"/>
      <c r="AK582" s="3" t="str">
        <f>IF(AND(G582&lt;&gt;"LIBSETS_SETTYPE_BATTLEGROUND",G582&lt;&gt;"LIBSETS_SETTYPE_SPECIAL"),IF(AL582&lt;&gt;"",VLOOKUP(AL582,'ESO zone constants'!$D$3:$H$4953,5,FALSE),""),"")</f>
        <v/>
      </c>
      <c r="AM582" s="44"/>
      <c r="AP582" s="3" t="str">
        <f>IF(AND(G582&lt;&gt;"LIBSETS_SETTYPE_BATTLEGROUND",G582&lt;&gt;"LIBSETS_SETTYPE_SPECIAL"),IF(AQ582&lt;&gt;"",VLOOKUP(AQ582,'ESO zone constants'!$D$3:$H$4953,5,FALSE),""),"")</f>
        <v/>
      </c>
      <c r="AR582" s="44"/>
      <c r="AU582" s="3" t="str">
        <f>IF(AND(G582&lt;&gt;"LIBSETS_SETTYPE_BATTLEGROUND",G582&lt;&gt;"LIBSETS_SETTYPE_SPECIAL"),IF(AV582&lt;&gt;"",VLOOKUP(AV582,'ESO zone constants'!$D$3:$H$4953,5,FALSE),""),"")</f>
        <v/>
      </c>
      <c r="BC582" s="21" t="str">
        <f>IF(A582="???","--","")&amp;IF(F582&lt;&gt;"Not in the game (anymore)",IF(A582&lt;&gt;"",CONCATENATE("[",A582,"] = {wayshrines={")&amp;IF(K582&lt;&gt;"",CONCATENATE(K582,","),"")&amp;IF(L582&lt;&gt;"",CONCATENATE(L582,","),"")&amp;IF(M582&lt;&gt;"",CONCATENATE(M582,","),"")&amp;CONCATENATE("}")&amp;IF(VALUE(N582)&gt;0,CONCATENATE(", traitsNeeded=",N582),"")&amp;CONCATENATE(", dlcId=",IF(T582&lt;&gt;"",T582,"DLC_BASE_GAME")),""),"")</f>
        <v>[663] = {wayshrines={521,521,521,}, dlcId=DLC_LOST_DEPTHS</v>
      </c>
      <c r="BD582" s="21" t="str">
        <f>IF(F582&lt;&gt;"Not in the game (anymore)",IF(A582&lt;&gt;"",IF(Q582&lt;&gt;"",CONCATENATE(", zoneIds={",Q582),"")&amp;IF(Z582&lt;&gt;"",CONCATENATE(",",Z582),"")&amp;IF(AF582&lt;&gt;"",CONCATENATE(",",AF582),"")&amp;IF(AK582&lt;&gt;"",CONCATENATE(",",AK582),"")&amp;IF(AP582&lt;&gt;"",CONCATENATE(",",AP582),"")&amp;IF(AU582&lt;&gt;"",CONCATENATE(",",AU582),"")&amp;IF(Q582&lt;&gt;"",CONCATENATE("}",""),"")&amp;IF(OR(I582="true",I582="false",I582&lt;&gt;""), CONCATENATE(", veteran=", I582), ""),""),"")</f>
        <v>, zoneIds={1318,1318,1318}, veteran=false</v>
      </c>
      <c r="BE582" s="21" t="str">
        <f>IF(A582&lt;&gt;"",IF(F582&lt;&gt;"Not in the game (anymore)",IF(A582&lt;&gt;"",", setType="&amp;G582,"")&amp;IF(J582="true",", multiTrialSet=true",""),"")
&amp; IF(AND(H582&lt;&gt;"",ISNUMBER(H582)),", undauntedChestId=" &amp; H582,""),"")</f>
        <v>, setType=LIBSETS_SETTYPE_DUNGEON</v>
      </c>
      <c r="BF582" s="21" t="str">
        <f>IF(A582&lt;&gt;"",IF(F582&lt;&gt;"Not in the game (anymore)",IF(AZ582&lt;&gt;"",", isProcSetAllowedInPvP="&amp; AZ582,"")
&amp; IF(F582&lt;&gt;"Not in the game (anymore)",
  IF(V582&lt;&gt;"",", dropMechanic={"&amp;V582&amp;IF(AB582&lt;&gt;"",","&amp;AB582,"")&amp;IF(AH582&lt;&gt;"",","&amp;AH582,"")&amp;IF(AM582&lt;&gt;"",","&amp;AM582,"")&amp;IF(AR582&lt;&gt;"",","&amp;AR582,"")&amp;IF(AW582&lt;&gt;"",","&amp;AW582,"")&amp;"}"
     &amp;IF(OR(W582&lt;&gt;"",AC582&lt;&gt;"",AI582&lt;&gt;"",AN582&lt;&gt;"",AS582&lt;&gt;"",AX582&lt;&gt;"",X582&lt;&gt;"",AD582&lt;&gt;"",AJ582&lt;&gt;"",AO582&lt;&gt;"",AT582&lt;&gt;"",AY582&lt;&gt;""),", dropMechanicDropLocationNames={"
        &amp; IF(OR(W582&lt;&gt;"",AC582&lt;&gt;"",AI582&lt;&gt;"",AN582&lt;&gt;"",AS582&lt;&gt;"",AX582&lt;&gt;""),"['en']={"&amp;IF(W582&lt;&gt;"","'"&amp;W582&amp;"',","'',")&amp;IF(AC582&lt;&gt;"","'"&amp;AC582&amp;"',","'',")&amp;IF(AI582&lt;&gt;"","'"&amp;AI582&amp;"',","'',")&amp;IF(AN582&lt;&gt;"","'"&amp;AN582&amp;"',","'',")&amp;IF(AS582&lt;&gt;"","'"&amp;AS582&amp;"',","'',")&amp;IF(AX582&lt;&gt;"","'"&amp;AX582&amp;"',","'',")&amp;"},","")
        &amp; IF(OR(X582&lt;&gt;"",AD582&lt;&gt;"",AJ582&lt;&gt;"",AO582&lt;&gt;"",AT582&lt;&gt;"",AY582&lt;&gt;""),"['de']={"&amp;IF(X582&lt;&gt;"","'"&amp;X582&amp;"',","'',")&amp;IF(AD582&lt;&gt;"","'"&amp;AD582&amp;"',","'',")&amp;IF(AJ582&lt;&gt;"","'"&amp;AJ582&amp;"',","'',")&amp;IF(AO582&lt;&gt;"","'"&amp;AO582&amp;"',","'',")&amp;IF(AT582&lt;&gt;"","'"&amp;AT582&amp;"',","'',")&amp;IF(AY582&lt;&gt;"","'"&amp;AY582&amp;"',","'',")&amp;"},","")
     &amp; "}",""),"")),""),"")</f>
        <v>, dropMechanic={LIBSETS_DROP_MECHANIC_GROUP_DUNGEON_BOSS}</v>
      </c>
      <c r="BG582" s="21" t="str">
        <f>IF(A582&lt;&gt;"",IF(F582&lt;&gt;"Not in the game (anymore)",
IF(OR(BA582&lt;&gt;"",BB582&lt;&gt;""),", addTooltip={" &amp; IF(BA582&lt;&gt;"","['en']='"&amp; BA582 &amp; "',","")  &amp; IF(AND(BA582&lt;&gt;"",BA582&lt;&gt;BB582), IF(BB582&lt;&gt;"","['de']='"&amp; BB582 &amp; "',",""),"") &amp; "},","")
&amp; "},"
&amp; IF(C582&lt;&gt;"",CONCATENATE(" --",C582," / ",B582,"   [",IF(R582&lt;&gt;"",R582,""),IF(AA582&lt;&gt;"",", "&amp;AA582,""),IF(AG582&lt;&gt;"",", "&amp;AG582,""),IF(AL582&lt;&gt;"",", "&amp;AL582,""),IF(AQ582&lt;&gt;"",", "&amp;AQ582,""),IF(AV582&lt;&gt;"",", "&amp;AV582,""),"]")),""),"")</f>
        <v>}, --Pangrit Denmother / Pangrit-Baumutter   [High Isle, High Isle, High Isle]</v>
      </c>
    </row>
    <row r="583" spans="1:59" ht="15.75" x14ac:dyDescent="0.25">
      <c r="A583" s="76">
        <v>664</v>
      </c>
      <c r="B583" s="95" t="s">
        <v>3487</v>
      </c>
      <c r="C583" s="101" t="s">
        <v>3470</v>
      </c>
      <c r="D583" s="3">
        <f t="shared" si="0"/>
        <v>664</v>
      </c>
      <c r="G583" s="8" t="s">
        <v>1477</v>
      </c>
      <c r="I583" t="s">
        <v>91</v>
      </c>
      <c r="J583" t="s">
        <v>91</v>
      </c>
      <c r="K583">
        <v>521</v>
      </c>
      <c r="L583">
        <v>521</v>
      </c>
      <c r="M583">
        <v>521</v>
      </c>
      <c r="Q583" s="3">
        <f>IF(AND(G583&lt;&gt;"LIBSETS_SETTYPE_BATTLEGROUND",G583&lt;&gt;"LIBSETS_SETTYPE_SPECIAL"), IF(R583&lt;&gt;"",VLOOKUP(R583,'ESO zone constants'!$D$3:$H$10001,5,FALSE),""),"")</f>
        <v>1318</v>
      </c>
      <c r="R583" t="str">
        <f>IF(AND(O583&lt;&gt;"",NOT(ISERROR(O583))),O583,
IF(AND(P583&lt;&gt;"",ISNUMBER(P583),P583&gt;0,NOT(ISNA(P583))),VLOOKUP(P583,'ESO zone constants'!$A$3:$D$9999,4,FALSE),
IF(AND(K583&lt;&gt;"",K583&gt;0,NOT(ISERROR(K583))),VLOOKUP(K583,'ESO dumped WayshrineInfo'!$K$3:$N$9994,4,FALSE),"")))</f>
        <v>High Isle</v>
      </c>
      <c r="S583" s="65" t="s">
        <v>3462</v>
      </c>
      <c r="T583" s="19" t="str">
        <f>IF(AND(S583&lt;&gt;"",NOT(ISERROR(S583))),S583,IF(Q583&lt;&gt;"",IF(NOT(ISERROR(VLOOKUP(Q583,'ESO Dungeon constants'!$D$3:$H$9999,5,FALSE))),VLOOKUP(Q583,'ESO Dungeon constants'!$D$3:$I$9999,6,FALSE),VLOOKUP(Q583,'ESO zone constants'!$H$3:$K$9987,4,FALSE)),""))</f>
        <v>DLC_LOST_DEPTHS</v>
      </c>
      <c r="U583" s="3" t="str">
        <f>IF(T583&lt;&gt;"",VLOOKUP(T583,'LibSets constants'!$B$4:$C$1003,2,FALSE),"")</f>
        <v>Lost Depths</v>
      </c>
      <c r="V583" s="96" t="s">
        <v>3356</v>
      </c>
      <c r="Z583" s="3">
        <f>IF(AND(G583&lt;&gt;"LIBSETS_SETTYPE_BATTLEGROUND",G583&lt;&gt;"LIBSETS_SETTYPE_SPECIAL"),
IF(AND(Y583&lt;&gt;"",ISNUMBER(Y583),NOT(ISNA(Y583))),Y583,
   IF(AND(L583&lt;&gt;"",ISNUMBER(L583),L583&gt;0,NOT(ISNA(L583))),VLOOKUP(L583,'ESO dumped WayshrineInfo'!$K$3:$L$9994,2,FALSE),"")
),"")</f>
        <v>1318</v>
      </c>
      <c r="AA583" t="str">
        <f>IF(AND(Z583&lt;&gt;"",ISNUMBER(Z583),NOT(ISNA(Z583))),VLOOKUP(Z583,'ESO zone constants'!$A$3:$D$9999,4,FALSE),"")</f>
        <v>High Isle</v>
      </c>
      <c r="AF583" s="3">
        <f>IF(AND(G583&lt;&gt;"LIBSETS_SETTYPE_BATTLEGROUND",G583&lt;&gt;"LIBSETS_SETTYPE_SPECIAL"),
IF(AND(AE583&lt;&gt;"",ISNUMBER(AE583),NOT(ISNA(AE583))),AE583,
   IF(AND(M583&lt;&gt;"",ISNUMBER(M583),M583&gt;0,NOT(ISNA(M583))),VLOOKUP(M583,'ESO dumped WayshrineInfo'!$K$3:$L$9994,2,FALSE),"")
),"")</f>
        <v>1318</v>
      </c>
      <c r="AG583" t="str">
        <f>IF(AND(AF583&lt;&gt;"",ISNUMBER(AF583),NOT(ISNA(AF583))),VLOOKUP(AF583,'ESO zone constants'!$A$3:$D$9999,4,FALSE),"")</f>
        <v>High Isle</v>
      </c>
      <c r="AH583" s="44"/>
      <c r="AK583" s="3" t="str">
        <f>IF(AND(G583&lt;&gt;"LIBSETS_SETTYPE_BATTLEGROUND",G583&lt;&gt;"LIBSETS_SETTYPE_SPECIAL"),IF(AL583&lt;&gt;"",VLOOKUP(AL583,'ESO zone constants'!$D$3:$H$4953,5,FALSE),""),"")</f>
        <v/>
      </c>
      <c r="AM583" s="44"/>
      <c r="AP583" s="3" t="str">
        <f>IF(AND(G583&lt;&gt;"LIBSETS_SETTYPE_BATTLEGROUND",G583&lt;&gt;"LIBSETS_SETTYPE_SPECIAL"),IF(AQ583&lt;&gt;"",VLOOKUP(AQ583,'ESO zone constants'!$D$3:$H$4953,5,FALSE),""),"")</f>
        <v/>
      </c>
      <c r="AR583" s="44"/>
      <c r="AU583" s="3" t="str">
        <f>IF(AND(G583&lt;&gt;"LIBSETS_SETTYPE_BATTLEGROUND",G583&lt;&gt;"LIBSETS_SETTYPE_SPECIAL"),IF(AV583&lt;&gt;"",VLOOKUP(AV583,'ESO zone constants'!$D$3:$H$4953,5,FALSE),""),"")</f>
        <v/>
      </c>
      <c r="BC583" s="21" t="str">
        <f>IF(A583="???","--","")&amp;IF(F583&lt;&gt;"Not in the game (anymore)",IF(A583&lt;&gt;"",CONCATENATE("[",A583,"] = {wayshrines={")&amp;IF(K583&lt;&gt;"",CONCATENATE(K583,","),"")&amp;IF(L583&lt;&gt;"",CONCATENATE(L583,","),"")&amp;IF(M583&lt;&gt;"",CONCATENATE(M583,","),"")&amp;CONCATENATE("}")&amp;IF(VALUE(N583)&gt;0,CONCATENATE(", traitsNeeded=",N583),"")&amp;CONCATENATE(", dlcId=",IF(T583&lt;&gt;"",T583,"DLC_BASE_GAME")),""),"")</f>
        <v>[664] = {wayshrines={521,521,521,}, dlcId=DLC_LOST_DEPTHS</v>
      </c>
      <c r="BD583" s="21" t="str">
        <f>IF(F583&lt;&gt;"Not in the game (anymore)",IF(A583&lt;&gt;"",IF(Q583&lt;&gt;"",CONCATENATE(", zoneIds={",Q583),"")&amp;IF(Z583&lt;&gt;"",CONCATENATE(",",Z583),"")&amp;IF(AF583&lt;&gt;"",CONCATENATE(",",AF583),"")&amp;IF(AK583&lt;&gt;"",CONCATENATE(",",AK583),"")&amp;IF(AP583&lt;&gt;"",CONCATENATE(",",AP583),"")&amp;IF(AU583&lt;&gt;"",CONCATENATE(",",AU583),"")&amp;IF(Q583&lt;&gt;"",CONCATENATE("}",""),"")&amp;IF(OR(I583="true",I583="false",I583&lt;&gt;""), CONCATENATE(", veteran=", I583), ""),""),"")</f>
        <v>, zoneIds={1318,1318,1318}, veteran=false</v>
      </c>
      <c r="BE583" s="21" t="str">
        <f>IF(A583&lt;&gt;"",IF(F583&lt;&gt;"Not in the game (anymore)",IF(A583&lt;&gt;"",", setType="&amp;G583,"")&amp;IF(J583="true",", multiTrialSet=true",""),"")
&amp; IF(AND(H583&lt;&gt;"",ISNUMBER(H583)),", undauntedChestId=" &amp; H583,""),"")</f>
        <v>, setType=LIBSETS_SETTYPE_DUNGEON</v>
      </c>
      <c r="BF583" s="21" t="str">
        <f>IF(A583&lt;&gt;"",IF(F583&lt;&gt;"Not in the game (anymore)",IF(AZ583&lt;&gt;"",", isProcSetAllowedInPvP="&amp; AZ583,"")
&amp; IF(F583&lt;&gt;"Not in the game (anymore)",
  IF(V583&lt;&gt;"",", dropMechanic={"&amp;V583&amp;IF(AB583&lt;&gt;"",","&amp;AB583,"")&amp;IF(AH583&lt;&gt;"",","&amp;AH583,"")&amp;IF(AM583&lt;&gt;"",","&amp;AM583,"")&amp;IF(AR583&lt;&gt;"",","&amp;AR583,"")&amp;IF(AW583&lt;&gt;"",","&amp;AW583,"")&amp;"}"
     &amp;IF(OR(W583&lt;&gt;"",AC583&lt;&gt;"",AI583&lt;&gt;"",AN583&lt;&gt;"",AS583&lt;&gt;"",AX583&lt;&gt;"",X583&lt;&gt;"",AD583&lt;&gt;"",AJ583&lt;&gt;"",AO583&lt;&gt;"",AT583&lt;&gt;"",AY583&lt;&gt;""),", dropMechanicDropLocationNames={"
        &amp; IF(OR(W583&lt;&gt;"",AC583&lt;&gt;"",AI583&lt;&gt;"",AN583&lt;&gt;"",AS583&lt;&gt;"",AX583&lt;&gt;""),"['en']={"&amp;IF(W583&lt;&gt;"","'"&amp;W583&amp;"',","'',")&amp;IF(AC583&lt;&gt;"","'"&amp;AC583&amp;"',","'',")&amp;IF(AI583&lt;&gt;"","'"&amp;AI583&amp;"',","'',")&amp;IF(AN583&lt;&gt;"","'"&amp;AN583&amp;"',","'',")&amp;IF(AS583&lt;&gt;"","'"&amp;AS583&amp;"',","'',")&amp;IF(AX583&lt;&gt;"","'"&amp;AX583&amp;"',","'',")&amp;"},","")
        &amp; IF(OR(X583&lt;&gt;"",AD583&lt;&gt;"",AJ583&lt;&gt;"",AO583&lt;&gt;"",AT583&lt;&gt;"",AY583&lt;&gt;""),"['de']={"&amp;IF(X583&lt;&gt;"","'"&amp;X583&amp;"',","'',")&amp;IF(AD583&lt;&gt;"","'"&amp;AD583&amp;"',","'',")&amp;IF(AJ583&lt;&gt;"","'"&amp;AJ583&amp;"',","'',")&amp;IF(AO583&lt;&gt;"","'"&amp;AO583&amp;"',","'',")&amp;IF(AT583&lt;&gt;"","'"&amp;AT583&amp;"',","'',")&amp;IF(AY583&lt;&gt;"","'"&amp;AY583&amp;"',","'',")&amp;"},","")
     &amp; "}",""),"")),""),"")</f>
        <v>, dropMechanic={LIBSETS_DROP_MECHANIC_GROUP_DUNGEON_BOSS}</v>
      </c>
      <c r="BG583" s="21" t="str">
        <f>IF(A583&lt;&gt;"",IF(F583&lt;&gt;"Not in the game (anymore)",
IF(OR(BA583&lt;&gt;"",BB583&lt;&gt;""),", addTooltip={" &amp; IF(BA583&lt;&gt;"","['en']='"&amp; BA583 &amp; "',","")  &amp; IF(AND(BA583&lt;&gt;"",BA583&lt;&gt;BB583), IF(BB583&lt;&gt;"","['de']='"&amp; BB583 &amp; "',",""),"") &amp; "},","")
&amp; "},"
&amp; IF(C583&lt;&gt;"",CONCATENATE(" --",C583," / ",B583,"   [",IF(R583&lt;&gt;"",R583,""),IF(AA583&lt;&gt;"",", "&amp;AA583,""),IF(AG583&lt;&gt;"",", "&amp;AG583,""),IF(AL583&lt;&gt;"",", "&amp;AL583,""),IF(AQ583&lt;&gt;"",", "&amp;AQ583,""),IF(AV583&lt;&gt;"",", "&amp;AV583,""),"]")),""),"")</f>
        <v>}, --Grave Inevitability / Unvermeidlichkeit des Grabs   [High Isle, High Isle, High Isle]</v>
      </c>
    </row>
    <row r="584" spans="1:59" ht="15.75" x14ac:dyDescent="0.25">
      <c r="A584" s="76">
        <v>665</v>
      </c>
      <c r="B584" s="95" t="s">
        <v>3486</v>
      </c>
      <c r="C584" s="101" t="s">
        <v>3471</v>
      </c>
      <c r="D584" s="3">
        <f t="shared" si="0"/>
        <v>665</v>
      </c>
      <c r="G584" s="8" t="s">
        <v>1477</v>
      </c>
      <c r="I584" t="s">
        <v>91</v>
      </c>
      <c r="J584" t="s">
        <v>91</v>
      </c>
      <c r="K584">
        <v>521</v>
      </c>
      <c r="L584">
        <v>521</v>
      </c>
      <c r="M584">
        <v>521</v>
      </c>
      <c r="Q584" s="3">
        <f>IF(AND(G584&lt;&gt;"LIBSETS_SETTYPE_BATTLEGROUND",G584&lt;&gt;"LIBSETS_SETTYPE_SPECIAL"), IF(R584&lt;&gt;"",VLOOKUP(R584,'ESO zone constants'!$D$3:$H$10001,5,FALSE),""),"")</f>
        <v>1318</v>
      </c>
      <c r="R584" t="str">
        <f>IF(AND(O584&lt;&gt;"",NOT(ISERROR(O584))),O584,
IF(AND(P584&lt;&gt;"",ISNUMBER(P584),P584&gt;0,NOT(ISNA(P584))),VLOOKUP(P584,'ESO zone constants'!$A$3:$D$9999,4,FALSE),
IF(AND(K584&lt;&gt;"",K584&gt;0,NOT(ISERROR(K584))),VLOOKUP(K584,'ESO dumped WayshrineInfo'!$K$3:$N$9994,4,FALSE),"")))</f>
        <v>High Isle</v>
      </c>
      <c r="S584" s="65" t="s">
        <v>3462</v>
      </c>
      <c r="T584" s="19" t="str">
        <f>IF(AND(S584&lt;&gt;"",NOT(ISERROR(S584))),S584,IF(Q584&lt;&gt;"",IF(NOT(ISERROR(VLOOKUP(Q584,'ESO Dungeon constants'!$D$3:$H$9999,5,FALSE))),VLOOKUP(Q584,'ESO Dungeon constants'!$D$3:$I$9999,6,FALSE),VLOOKUP(Q584,'ESO zone constants'!$H$3:$K$9987,4,FALSE)),""))</f>
        <v>DLC_LOST_DEPTHS</v>
      </c>
      <c r="U584" s="3" t="str">
        <f>IF(T584&lt;&gt;"",VLOOKUP(T584,'LibSets constants'!$B$4:$C$1003,2,FALSE),"")</f>
        <v>Lost Depths</v>
      </c>
      <c r="V584" s="96" t="s">
        <v>3356</v>
      </c>
      <c r="Z584" s="3">
        <f>IF(AND(G584&lt;&gt;"LIBSETS_SETTYPE_BATTLEGROUND",G584&lt;&gt;"LIBSETS_SETTYPE_SPECIAL"),
IF(AND(Y584&lt;&gt;"",ISNUMBER(Y584),NOT(ISNA(Y584))),Y584,
   IF(AND(L584&lt;&gt;"",ISNUMBER(L584),L584&gt;0,NOT(ISNA(L584))),VLOOKUP(L584,'ESO dumped WayshrineInfo'!$K$3:$L$9994,2,FALSE),"")
),"")</f>
        <v>1318</v>
      </c>
      <c r="AA584" t="str">
        <f>IF(AND(Z584&lt;&gt;"",ISNUMBER(Z584),NOT(ISNA(Z584))),VLOOKUP(Z584,'ESO zone constants'!$A$3:$D$9999,4,FALSE),"")</f>
        <v>High Isle</v>
      </c>
      <c r="AF584" s="3">
        <f>IF(AND(G584&lt;&gt;"LIBSETS_SETTYPE_BATTLEGROUND",G584&lt;&gt;"LIBSETS_SETTYPE_SPECIAL"),
IF(AND(AE584&lt;&gt;"",ISNUMBER(AE584),NOT(ISNA(AE584))),AE584,
   IF(AND(M584&lt;&gt;"",ISNUMBER(M584),M584&gt;0,NOT(ISNA(M584))),VLOOKUP(M584,'ESO dumped WayshrineInfo'!$K$3:$L$9994,2,FALSE),"")
),"")</f>
        <v>1318</v>
      </c>
      <c r="AG584" t="str">
        <f>IF(AND(AF584&lt;&gt;"",ISNUMBER(AF584),NOT(ISNA(AF584))),VLOOKUP(AF584,'ESO zone constants'!$A$3:$D$9999,4,FALSE),"")</f>
        <v>High Isle</v>
      </c>
      <c r="AH584" s="44"/>
      <c r="AK584" s="3" t="str">
        <f>IF(AND(G584&lt;&gt;"LIBSETS_SETTYPE_BATTLEGROUND",G584&lt;&gt;"LIBSETS_SETTYPE_SPECIAL"),IF(AL584&lt;&gt;"",VLOOKUP(AL584,'ESO zone constants'!$D$3:$H$4953,5,FALSE),""),"")</f>
        <v/>
      </c>
      <c r="AM584" s="44"/>
      <c r="AP584" s="3" t="str">
        <f>IF(AND(G584&lt;&gt;"LIBSETS_SETTYPE_BATTLEGROUND",G584&lt;&gt;"LIBSETS_SETTYPE_SPECIAL"),IF(AQ584&lt;&gt;"",VLOOKUP(AQ584,'ESO zone constants'!$D$3:$H$4953,5,FALSE),""),"")</f>
        <v/>
      </c>
      <c r="AR584" s="44"/>
      <c r="AU584" s="3" t="str">
        <f>IF(AND(G584&lt;&gt;"LIBSETS_SETTYPE_BATTLEGROUND",G584&lt;&gt;"LIBSETS_SETTYPE_SPECIAL"),IF(AV584&lt;&gt;"",VLOOKUP(AV584,'ESO zone constants'!$D$3:$H$4953,5,FALSE),""),"")</f>
        <v/>
      </c>
      <c r="BC584" s="21" t="str">
        <f>IF(A584="???","--","")&amp;IF(F584&lt;&gt;"Not in the game (anymore)",IF(A584&lt;&gt;"",CONCATENATE("[",A584,"] = {wayshrines={")&amp;IF(K584&lt;&gt;"",CONCATENATE(K584,","),"")&amp;IF(L584&lt;&gt;"",CONCATENATE(L584,","),"")&amp;IF(M584&lt;&gt;"",CONCATENATE(M584,","),"")&amp;CONCATENATE("}")&amp;IF(VALUE(N584)&gt;0,CONCATENATE(", traitsNeeded=",N584),"")&amp;CONCATENATE(", dlcId=",IF(T584&lt;&gt;"",T584,"DLC_BASE_GAME")),""),"")</f>
        <v>[665] = {wayshrines={521,521,521,}, dlcId=DLC_LOST_DEPTHS</v>
      </c>
      <c r="BD584" s="21" t="str">
        <f>IF(F584&lt;&gt;"Not in the game (anymore)",IF(A584&lt;&gt;"",IF(Q584&lt;&gt;"",CONCATENATE(", zoneIds={",Q584),"")&amp;IF(Z584&lt;&gt;"",CONCATENATE(",",Z584),"")&amp;IF(AF584&lt;&gt;"",CONCATENATE(",",AF584),"")&amp;IF(AK584&lt;&gt;"",CONCATENATE(",",AK584),"")&amp;IF(AP584&lt;&gt;"",CONCATENATE(",",AP584),"")&amp;IF(AU584&lt;&gt;"",CONCATENATE(",",AU584),"")&amp;IF(Q584&lt;&gt;"",CONCATENATE("}",""),"")&amp;IF(OR(I584="true",I584="false",I584&lt;&gt;""), CONCATENATE(", veteran=", I584), ""),""),"")</f>
        <v>, zoneIds={1318,1318,1318}, veteran=false</v>
      </c>
      <c r="BE584" s="21" t="str">
        <f>IF(A584&lt;&gt;"",IF(F584&lt;&gt;"Not in the game (anymore)",IF(A584&lt;&gt;"",", setType="&amp;G584,"")&amp;IF(J584="true",", multiTrialSet=true",""),"")
&amp; IF(AND(H584&lt;&gt;"",ISNUMBER(H584)),", undauntedChestId=" &amp; H584,""),"")</f>
        <v>, setType=LIBSETS_SETTYPE_DUNGEON</v>
      </c>
      <c r="BF584" s="21" t="str">
        <f>IF(A584&lt;&gt;"",IF(F584&lt;&gt;"Not in the game (anymore)",IF(AZ584&lt;&gt;"",", isProcSetAllowedInPvP="&amp; AZ584,"")
&amp; IF(F584&lt;&gt;"Not in the game (anymore)",
  IF(V584&lt;&gt;"",", dropMechanic={"&amp;V584&amp;IF(AB584&lt;&gt;"",","&amp;AB584,"")&amp;IF(AH584&lt;&gt;"",","&amp;AH584,"")&amp;IF(AM584&lt;&gt;"",","&amp;AM584,"")&amp;IF(AR584&lt;&gt;"",","&amp;AR584,"")&amp;IF(AW584&lt;&gt;"",","&amp;AW584,"")&amp;"}"
     &amp;IF(OR(W584&lt;&gt;"",AC584&lt;&gt;"",AI584&lt;&gt;"",AN584&lt;&gt;"",AS584&lt;&gt;"",AX584&lt;&gt;"",X584&lt;&gt;"",AD584&lt;&gt;"",AJ584&lt;&gt;"",AO584&lt;&gt;"",AT584&lt;&gt;"",AY584&lt;&gt;""),", dropMechanicDropLocationNames={"
        &amp; IF(OR(W584&lt;&gt;"",AC584&lt;&gt;"",AI584&lt;&gt;"",AN584&lt;&gt;"",AS584&lt;&gt;"",AX584&lt;&gt;""),"['en']={"&amp;IF(W584&lt;&gt;"","'"&amp;W584&amp;"',","'',")&amp;IF(AC584&lt;&gt;"","'"&amp;AC584&amp;"',","'',")&amp;IF(AI584&lt;&gt;"","'"&amp;AI584&amp;"',","'',")&amp;IF(AN584&lt;&gt;"","'"&amp;AN584&amp;"',","'',")&amp;IF(AS584&lt;&gt;"","'"&amp;AS584&amp;"',","'',")&amp;IF(AX584&lt;&gt;"","'"&amp;AX584&amp;"',","'',")&amp;"},","")
        &amp; IF(OR(X584&lt;&gt;"",AD584&lt;&gt;"",AJ584&lt;&gt;"",AO584&lt;&gt;"",AT584&lt;&gt;"",AY584&lt;&gt;""),"['de']={"&amp;IF(X584&lt;&gt;"","'"&amp;X584&amp;"',","'',")&amp;IF(AD584&lt;&gt;"","'"&amp;AD584&amp;"',","'',")&amp;IF(AJ584&lt;&gt;"","'"&amp;AJ584&amp;"',","'',")&amp;IF(AO584&lt;&gt;"","'"&amp;AO584&amp;"',","'',")&amp;IF(AT584&lt;&gt;"","'"&amp;AT584&amp;"',","'',")&amp;IF(AY584&lt;&gt;"","'"&amp;AY584&amp;"',","'',")&amp;"},","")
     &amp; "}",""),"")),""),"")</f>
        <v>, dropMechanic={LIBSETS_DROP_MECHANIC_GROUP_DUNGEON_BOSS}</v>
      </c>
      <c r="BG584" s="21" t="str">
        <f>IF(A584&lt;&gt;"",IF(F584&lt;&gt;"Not in the game (anymore)",
IF(OR(BA584&lt;&gt;"",BB584&lt;&gt;""),", addTooltip={" &amp; IF(BA584&lt;&gt;"","['en']='"&amp; BA584 &amp; "',","")  &amp; IF(AND(BA584&lt;&gt;"",BA584&lt;&gt;BB584), IF(BB584&lt;&gt;"","['de']='"&amp; BB584 &amp; "',",""),"") &amp; "},","")
&amp; "},"
&amp; IF(C584&lt;&gt;"",CONCATENATE(" --",C584," / ",B584,"   [",IF(R584&lt;&gt;"",R584,""),IF(AA584&lt;&gt;"",", "&amp;AA584,""),IF(AG584&lt;&gt;"",", "&amp;AG584,""),IF(AL584&lt;&gt;"",", "&amp;AL584,""),IF(AQ584&lt;&gt;"",", "&amp;AQ584,""),IF(AV584&lt;&gt;"",", "&amp;AV584,""),"]")),""),"")</f>
        <v>}, --Phylactery\’s Grasp / Phylakteriumsgriff   [High Isle, High Isle, High Isle]</v>
      </c>
    </row>
    <row r="585" spans="1:59" ht="15.75" x14ac:dyDescent="0.25">
      <c r="A585" s="76">
        <v>666</v>
      </c>
      <c r="B585" s="95" t="s">
        <v>3482</v>
      </c>
      <c r="C585" s="101" t="s">
        <v>3469</v>
      </c>
      <c r="D585" s="3">
        <f t="shared" si="0"/>
        <v>666</v>
      </c>
      <c r="G585" s="8" t="s">
        <v>1479</v>
      </c>
      <c r="H585">
        <v>3</v>
      </c>
      <c r="I585" t="s">
        <v>1466</v>
      </c>
      <c r="J585" t="s">
        <v>91</v>
      </c>
      <c r="K585">
        <v>520</v>
      </c>
      <c r="L585">
        <v>520</v>
      </c>
      <c r="M585">
        <v>520</v>
      </c>
      <c r="Q585" s="3">
        <f>IF(AND(G585&lt;&gt;"LIBSETS_SETTYPE_BATTLEGROUND",G585&lt;&gt;"LIBSETS_SETTYPE_SPECIAL"), IF(R585&lt;&gt;"",VLOOKUP(R585,'ESO zone constants'!$D$3:$H$10001,5,FALSE),""),"")</f>
        <v>1318</v>
      </c>
      <c r="R585" t="str">
        <f>IF(AND(O585&lt;&gt;"",NOT(ISERROR(O585))),O585,
IF(AND(P585&lt;&gt;"",ISNUMBER(P585),P585&gt;0,NOT(ISNA(P585))),VLOOKUP(P585,'ESO zone constants'!$A$3:$D$9999,4,FALSE),
IF(AND(K585&lt;&gt;"",K585&gt;0,NOT(ISERROR(K585))),VLOOKUP(K585,'ESO dumped WayshrineInfo'!$K$3:$N$9994,4,FALSE),"")))</f>
        <v>High Isle</v>
      </c>
      <c r="S585" s="65" t="s">
        <v>3462</v>
      </c>
      <c r="T585" s="19" t="str">
        <f>IF(AND(S585&lt;&gt;"",NOT(ISERROR(S585))),S585,IF(Q585&lt;&gt;"",IF(NOT(ISERROR(VLOOKUP(Q585,'ESO Dungeon constants'!$D$3:$H$9999,5,FALSE))),VLOOKUP(Q585,'ESO Dungeon constants'!$D$3:$I$9999,6,FALSE),VLOOKUP(Q585,'ESO zone constants'!$H$3:$K$9987,4,FALSE)),""))</f>
        <v>DLC_LOST_DEPTHS</v>
      </c>
      <c r="U585" s="3" t="str">
        <f>IF(T585&lt;&gt;"",VLOOKUP(T585,'LibSets constants'!$B$4:$C$1003,2,FALSE),"")</f>
        <v>Lost Depths</v>
      </c>
      <c r="V585" s="33" t="s">
        <v>1544</v>
      </c>
      <c r="W585" s="3" t="s">
        <v>3469</v>
      </c>
      <c r="X585" s="3" t="s">
        <v>3482</v>
      </c>
      <c r="Z585" s="3">
        <f>IF(AND(G585&lt;&gt;"LIBSETS_SETTYPE_BATTLEGROUND",G585&lt;&gt;"LIBSETS_SETTYPE_SPECIAL"),
IF(AND(Y585&lt;&gt;"",ISNUMBER(Y585),NOT(ISNA(Y585))),Y585,
   IF(AND(L585&lt;&gt;"",ISNUMBER(L585),L585&gt;0,NOT(ISNA(L585))),VLOOKUP(L585,'ESO dumped WayshrineInfo'!$K$3:$L$9994,2,FALSE),"")
),"")</f>
        <v>1318</v>
      </c>
      <c r="AA585" t="str">
        <f>IF(AND(Z585&lt;&gt;"",ISNUMBER(Z585),NOT(ISNA(Z585))),VLOOKUP(Z585,'ESO zone constants'!$A$3:$D$9999,4,FALSE),"")</f>
        <v>High Isle</v>
      </c>
      <c r="AF585" s="3">
        <f>IF(AND(G585&lt;&gt;"LIBSETS_SETTYPE_BATTLEGROUND",G585&lt;&gt;"LIBSETS_SETTYPE_SPECIAL"),
IF(AND(AE585&lt;&gt;"",ISNUMBER(AE585),NOT(ISNA(AE585))),AE585,
   IF(AND(M585&lt;&gt;"",ISNUMBER(M585),M585&gt;0,NOT(ISNA(M585))),VLOOKUP(M585,'ESO dumped WayshrineInfo'!$K$3:$L$9994,2,FALSE),"")
),"")</f>
        <v>1318</v>
      </c>
      <c r="AG585" t="str">
        <f>IF(AND(AF585&lt;&gt;"",ISNUMBER(AF585),NOT(ISNA(AF585))),VLOOKUP(AF585,'ESO zone constants'!$A$3:$D$9999,4,FALSE),"")</f>
        <v>High Isle</v>
      </c>
      <c r="AH585" s="44"/>
      <c r="AK585" s="3" t="str">
        <f>IF(AND(G585&lt;&gt;"LIBSETS_SETTYPE_BATTLEGROUND",G585&lt;&gt;"LIBSETS_SETTYPE_SPECIAL"),IF(AL585&lt;&gt;"",VLOOKUP(AL585,'ESO zone constants'!$D$3:$H$4953,5,FALSE),""),"")</f>
        <v/>
      </c>
      <c r="AM585" s="44"/>
      <c r="AP585" s="3" t="str">
        <f>IF(AND(G585&lt;&gt;"LIBSETS_SETTYPE_BATTLEGROUND",G585&lt;&gt;"LIBSETS_SETTYPE_SPECIAL"),IF(AQ585&lt;&gt;"",VLOOKUP(AQ585,'ESO zone constants'!$D$3:$H$4953,5,FALSE),""),"")</f>
        <v/>
      </c>
      <c r="AR585" s="44"/>
      <c r="AU585" s="3" t="str">
        <f>IF(AND(G585&lt;&gt;"LIBSETS_SETTYPE_BATTLEGROUND",G585&lt;&gt;"LIBSETS_SETTYPE_SPECIAL"),IF(AV585&lt;&gt;"",VLOOKUP(AV585,'ESO zone constants'!$D$3:$H$4953,5,FALSE),""),"")</f>
        <v/>
      </c>
      <c r="BC585" s="21" t="str">
        <f>IF(A585="???","--","")&amp;IF(F585&lt;&gt;"Not in the game (anymore)",IF(A585&lt;&gt;"",CONCATENATE("[",A585,"] = {wayshrines={")&amp;IF(K585&lt;&gt;"",CONCATENATE(K585,","),"")&amp;IF(L585&lt;&gt;"",CONCATENATE(L585,","),"")&amp;IF(M585&lt;&gt;"",CONCATENATE(M585,","),"")&amp;CONCATENATE("}")&amp;IF(VALUE(N585)&gt;0,CONCATENATE(", traitsNeeded=",N585),"")&amp;CONCATENATE(", dlcId=",IF(T585&lt;&gt;"",T585,"DLC_BASE_GAME")),""),"")</f>
        <v>[666] = {wayshrines={520,520,520,}, dlcId=DLC_LOST_DEPTHS</v>
      </c>
      <c r="BD585" s="21" t="str">
        <f>IF(F585&lt;&gt;"Not in the game (anymore)",IF(A585&lt;&gt;"",IF(Q585&lt;&gt;"",CONCATENATE(", zoneIds={",Q585),"")&amp;IF(Z585&lt;&gt;"",CONCATENATE(",",Z585),"")&amp;IF(AF585&lt;&gt;"",CONCATENATE(",",AF585),"")&amp;IF(AK585&lt;&gt;"",CONCATENATE(",",AK585),"")&amp;IF(AP585&lt;&gt;"",CONCATENATE(",",AP585),"")&amp;IF(AU585&lt;&gt;"",CONCATENATE(",",AU585),"")&amp;IF(Q585&lt;&gt;"",CONCATENATE("}",""),"")&amp;IF(OR(I585="true",I585="false",I585&lt;&gt;""), CONCATENATE(", veteran=", I585), ""),""),"")</f>
        <v>, zoneIds={1318,1318,1318}, veteran={[EQUIP_TYPE_HEAD]=true, [EQUIP_TYPE_SHOULDERS]=false}</v>
      </c>
      <c r="BE585" s="21" t="str">
        <f>IF(A585&lt;&gt;"",IF(F585&lt;&gt;"Not in the game (anymore)",IF(A585&lt;&gt;"",", setType="&amp;G585,"")&amp;IF(J585="true",", multiTrialSet=true",""),"")
&amp; IF(AND(H585&lt;&gt;"",ISNUMBER(H585)),", undauntedChestId=" &amp; H585,""),"")</f>
        <v>, setType=LIBSETS_SETTYPE_MONSTER, undauntedChestId=3</v>
      </c>
      <c r="BF585" s="21" t="str">
        <f>IF(A585&lt;&gt;"",IF(F585&lt;&gt;"Not in the game (anymore)",IF(AZ585&lt;&gt;"",", isProcSetAllowedInPvP="&amp; AZ585,"")
&amp; IF(F585&lt;&gt;"Not in the game (anymore)",
  IF(V585&lt;&gt;"",", dropMechanic={"&amp;V585&amp;IF(AB585&lt;&gt;"",","&amp;AB585,"")&amp;IF(AH585&lt;&gt;"",","&amp;AH585,"")&amp;IF(AM585&lt;&gt;"",","&amp;AM585,"")&amp;IF(AR585&lt;&gt;"",","&amp;AR585,"")&amp;IF(AW585&lt;&gt;"",","&amp;AW585,"")&amp;"}"
     &amp;IF(OR(W585&lt;&gt;"",AC585&lt;&gt;"",AI585&lt;&gt;"",AN585&lt;&gt;"",AS585&lt;&gt;"",AX585&lt;&gt;"",X585&lt;&gt;"",AD585&lt;&gt;"",AJ585&lt;&gt;"",AO585&lt;&gt;"",AT585&lt;&gt;"",AY585&lt;&gt;""),", dropMechanicDropLocationNames={"
        &amp; IF(OR(W585&lt;&gt;"",AC585&lt;&gt;"",AI585&lt;&gt;"",AN585&lt;&gt;"",AS585&lt;&gt;"",AX585&lt;&gt;""),"['en']={"&amp;IF(W585&lt;&gt;"","'"&amp;W585&amp;"',","'',")&amp;IF(AC585&lt;&gt;"","'"&amp;AC585&amp;"',","'',")&amp;IF(AI585&lt;&gt;"","'"&amp;AI585&amp;"',","'',")&amp;IF(AN585&lt;&gt;"","'"&amp;AN585&amp;"',","'',")&amp;IF(AS585&lt;&gt;"","'"&amp;AS585&amp;"',","'',")&amp;IF(AX585&lt;&gt;"","'"&amp;AX585&amp;"',","'',")&amp;"},","")
        &amp; IF(OR(X585&lt;&gt;"",AD585&lt;&gt;"",AJ585&lt;&gt;"",AO585&lt;&gt;"",AT585&lt;&gt;"",AY585&lt;&gt;""),"['de']={"&amp;IF(X585&lt;&gt;"","'"&amp;X585&amp;"',","'',")&amp;IF(AD585&lt;&gt;"","'"&amp;AD585&amp;"',","'',")&amp;IF(AJ585&lt;&gt;"","'"&amp;AJ585&amp;"',","'',")&amp;IF(AO585&lt;&gt;"","'"&amp;AO585&amp;"',","'',")&amp;IF(AT585&lt;&gt;"","'"&amp;AT585&amp;"',","'',")&amp;IF(AY585&lt;&gt;"","'"&amp;AY585&amp;"',","'',")&amp;"},","")
     &amp; "}",""),"")),""),"")</f>
        <v>, dropMechanic={LIBSETS_DROP_MECHANIC_MONSTER_NAME}, dropMechanicDropLocationNames={['en']={'Archdruid Devyric','','','','','',},['de']={'Erzdruide Devyric','','','','','',},}</v>
      </c>
      <c r="BG585" s="21" t="str">
        <f>IF(A585&lt;&gt;"",IF(F585&lt;&gt;"Not in the game (anymore)",
IF(OR(BA585&lt;&gt;"",BB585&lt;&gt;""),", addTooltip={" &amp; IF(BA585&lt;&gt;"","['en']='"&amp; BA585 &amp; "',","")  &amp; IF(AND(BA585&lt;&gt;"",BA585&lt;&gt;BB585), IF(BB585&lt;&gt;"","['de']='"&amp; BB585 &amp; "',",""),"") &amp; "},","")
&amp; "},"
&amp; IF(C585&lt;&gt;"",CONCATENATE(" --",C585," / ",B585,"   [",IF(R585&lt;&gt;"",R585,""),IF(AA585&lt;&gt;"",", "&amp;AA585,""),IF(AG585&lt;&gt;"",", "&amp;AG585,""),IF(AL585&lt;&gt;"",", "&amp;AL585,""),IF(AQ585&lt;&gt;"",", "&amp;AQ585,""),IF(AV585&lt;&gt;"",", "&amp;AV585,""),"]")),""),"")</f>
        <v>}, --Archdruid Devyric / Erzdruide Devyric   [High Isle, High Isle, High Isle]</v>
      </c>
    </row>
    <row r="586" spans="1:59" ht="15.75" x14ac:dyDescent="0.25">
      <c r="A586" s="76">
        <v>667</v>
      </c>
      <c r="B586" s="95" t="s">
        <v>3481</v>
      </c>
      <c r="C586" s="101" t="s">
        <v>3473</v>
      </c>
      <c r="D586" s="3">
        <f t="shared" si="0"/>
        <v>667</v>
      </c>
      <c r="G586" s="8" t="s">
        <v>1479</v>
      </c>
      <c r="H586">
        <v>3</v>
      </c>
      <c r="I586" t="s">
        <v>1466</v>
      </c>
      <c r="J586" t="s">
        <v>91</v>
      </c>
      <c r="K586">
        <v>521</v>
      </c>
      <c r="L586">
        <v>521</v>
      </c>
      <c r="M586">
        <v>521</v>
      </c>
      <c r="Q586" s="3">
        <f>IF(AND(G586&lt;&gt;"LIBSETS_SETTYPE_BATTLEGROUND",G586&lt;&gt;"LIBSETS_SETTYPE_SPECIAL"), IF(R586&lt;&gt;"",VLOOKUP(R586,'ESO zone constants'!$D$3:$H$10001,5,FALSE),""),"")</f>
        <v>1318</v>
      </c>
      <c r="R586" t="str">
        <f>IF(AND(O586&lt;&gt;"",NOT(ISERROR(O586))),O586,
IF(AND(P586&lt;&gt;"",ISNUMBER(P586),P586&gt;0,NOT(ISNA(P586))),VLOOKUP(P586,'ESO zone constants'!$A$3:$D$9999,4,FALSE),
IF(AND(K586&lt;&gt;"",K586&gt;0,NOT(ISERROR(K586))),VLOOKUP(K586,'ESO dumped WayshrineInfo'!$K$3:$N$9994,4,FALSE),"")))</f>
        <v>High Isle</v>
      </c>
      <c r="S586" s="65" t="s">
        <v>3462</v>
      </c>
      <c r="T586" s="19" t="str">
        <f>IF(AND(S586&lt;&gt;"",NOT(ISERROR(S586))),S586,IF(Q586&lt;&gt;"",IF(NOT(ISERROR(VLOOKUP(Q586,'ESO Dungeon constants'!$D$3:$H$9999,5,FALSE))),VLOOKUP(Q586,'ESO Dungeon constants'!$D$3:$I$9999,6,FALSE),VLOOKUP(Q586,'ESO zone constants'!$H$3:$K$9987,4,FALSE)),""))</f>
        <v>DLC_LOST_DEPTHS</v>
      </c>
      <c r="U586" s="3" t="str">
        <f>IF(T586&lt;&gt;"",VLOOKUP(T586,'LibSets constants'!$B$4:$C$1003,2,FALSE),"")</f>
        <v>Lost Depths</v>
      </c>
      <c r="V586" s="33" t="s">
        <v>1544</v>
      </c>
      <c r="W586" s="3" t="s">
        <v>3473</v>
      </c>
      <c r="X586" s="3" t="s">
        <v>3481</v>
      </c>
      <c r="Z586" s="3">
        <f>IF(AND(G586&lt;&gt;"LIBSETS_SETTYPE_BATTLEGROUND",G586&lt;&gt;"LIBSETS_SETTYPE_SPECIAL"),
IF(AND(Y586&lt;&gt;"",ISNUMBER(Y586),NOT(ISNA(Y586))),Y586,
   IF(AND(L586&lt;&gt;"",ISNUMBER(L586),L586&gt;0,NOT(ISNA(L586))),VLOOKUP(L586,'ESO dumped WayshrineInfo'!$K$3:$L$9994,2,FALSE),"")
),"")</f>
        <v>1318</v>
      </c>
      <c r="AA586" t="str">
        <f>IF(AND(Z586&lt;&gt;"",ISNUMBER(Z586),NOT(ISNA(Z586))),VLOOKUP(Z586,'ESO zone constants'!$A$3:$D$9999,4,FALSE),"")</f>
        <v>High Isle</v>
      </c>
      <c r="AF586" s="3">
        <f>IF(AND(G586&lt;&gt;"LIBSETS_SETTYPE_BATTLEGROUND",G586&lt;&gt;"LIBSETS_SETTYPE_SPECIAL"),
IF(AND(AE586&lt;&gt;"",ISNUMBER(AE586),NOT(ISNA(AE586))),AE586,
   IF(AND(M586&lt;&gt;"",ISNUMBER(M586),M586&gt;0,NOT(ISNA(M586))),VLOOKUP(M586,'ESO dumped WayshrineInfo'!$K$3:$L$9994,2,FALSE),"")
),"")</f>
        <v>1318</v>
      </c>
      <c r="AG586" t="str">
        <f>IF(AND(AF586&lt;&gt;"",ISNUMBER(AF586),NOT(ISNA(AF586))),VLOOKUP(AF586,'ESO zone constants'!$A$3:$D$9999,4,FALSE),"")</f>
        <v>High Isle</v>
      </c>
      <c r="AH586" s="44"/>
      <c r="AK586" s="3" t="str">
        <f>IF(AND(G586&lt;&gt;"LIBSETS_SETTYPE_BATTLEGROUND",G586&lt;&gt;"LIBSETS_SETTYPE_SPECIAL"),IF(AL586&lt;&gt;"",VLOOKUP(AL586,'ESO zone constants'!$D$3:$H$4953,5,FALSE),""),"")</f>
        <v/>
      </c>
      <c r="AM586" s="44"/>
      <c r="AP586" s="3" t="str">
        <f>IF(AND(G586&lt;&gt;"LIBSETS_SETTYPE_BATTLEGROUND",G586&lt;&gt;"LIBSETS_SETTYPE_SPECIAL"),IF(AQ586&lt;&gt;"",VLOOKUP(AQ586,'ESO zone constants'!$D$3:$H$4953,5,FALSE),""),"")</f>
        <v/>
      </c>
      <c r="AR586" s="44"/>
      <c r="AU586" s="3" t="str">
        <f>IF(AND(G586&lt;&gt;"LIBSETS_SETTYPE_BATTLEGROUND",G586&lt;&gt;"LIBSETS_SETTYPE_SPECIAL"),IF(AV586&lt;&gt;"",VLOOKUP(AV586,'ESO zone constants'!$D$3:$H$4953,5,FALSE),""),"")</f>
        <v/>
      </c>
      <c r="BC586" s="21" t="str">
        <f>IF(A586="???","--","")&amp;IF(F586&lt;&gt;"Not in the game (anymore)",IF(A586&lt;&gt;"",CONCATENATE("[",A586,"] = {wayshrines={")&amp;IF(K586&lt;&gt;"",CONCATENATE(K586,","),"")&amp;IF(L586&lt;&gt;"",CONCATENATE(L586,","),"")&amp;IF(M586&lt;&gt;"",CONCATENATE(M586,","),"")&amp;CONCATENATE("}")&amp;IF(VALUE(N586)&gt;0,CONCATENATE(", traitsNeeded=",N586),"")&amp;CONCATENATE(", dlcId=",IF(T586&lt;&gt;"",T586,"DLC_BASE_GAME")),""),"")</f>
        <v>[667] = {wayshrines={521,521,521,}, dlcId=DLC_LOST_DEPTHS</v>
      </c>
      <c r="BD586" s="21" t="str">
        <f>IF(F586&lt;&gt;"Not in the game (anymore)",IF(A586&lt;&gt;"",IF(Q586&lt;&gt;"",CONCATENATE(", zoneIds={",Q586),"")&amp;IF(Z586&lt;&gt;"",CONCATENATE(",",Z586),"")&amp;IF(AF586&lt;&gt;"",CONCATENATE(",",AF586),"")&amp;IF(AK586&lt;&gt;"",CONCATENATE(",",AK586),"")&amp;IF(AP586&lt;&gt;"",CONCATENATE(",",AP586),"")&amp;IF(AU586&lt;&gt;"",CONCATENATE(",",AU586),"")&amp;IF(Q586&lt;&gt;"",CONCATENATE("}",""),"")&amp;IF(OR(I586="true",I586="false",I586&lt;&gt;""), CONCATENATE(", veteran=", I586), ""),""),"")</f>
        <v>, zoneIds={1318,1318,1318}, veteran={[EQUIP_TYPE_HEAD]=true, [EQUIP_TYPE_SHOULDERS]=false}</v>
      </c>
      <c r="BE586" s="21" t="str">
        <f>IF(A586&lt;&gt;"",IF(F586&lt;&gt;"Not in the game (anymore)",IF(A586&lt;&gt;"",", setType="&amp;G586,"")&amp;IF(J586="true",", multiTrialSet=true",""),"")
&amp; IF(AND(H586&lt;&gt;"",ISNUMBER(H586)),", undauntedChestId=" &amp; H586,""),"")</f>
        <v>, setType=LIBSETS_SETTYPE_MONSTER, undauntedChestId=3</v>
      </c>
      <c r="BF586" s="21" t="str">
        <f>IF(A586&lt;&gt;"",IF(F586&lt;&gt;"Not in the game (anymore)",IF(AZ586&lt;&gt;"",", isProcSetAllowedInPvP="&amp; AZ586,"")
&amp; IF(F586&lt;&gt;"Not in the game (anymore)",
  IF(V586&lt;&gt;"",", dropMechanic={"&amp;V586&amp;IF(AB586&lt;&gt;"",","&amp;AB586,"")&amp;IF(AH586&lt;&gt;"",","&amp;AH586,"")&amp;IF(AM586&lt;&gt;"",","&amp;AM586,"")&amp;IF(AR586&lt;&gt;"",","&amp;AR586,"")&amp;IF(AW586&lt;&gt;"",","&amp;AW586,"")&amp;"}"
     &amp;IF(OR(W586&lt;&gt;"",AC586&lt;&gt;"",AI586&lt;&gt;"",AN586&lt;&gt;"",AS586&lt;&gt;"",AX586&lt;&gt;"",X586&lt;&gt;"",AD586&lt;&gt;"",AJ586&lt;&gt;"",AO586&lt;&gt;"",AT586&lt;&gt;"",AY586&lt;&gt;""),", dropMechanicDropLocationNames={"
        &amp; IF(OR(W586&lt;&gt;"",AC586&lt;&gt;"",AI586&lt;&gt;"",AN586&lt;&gt;"",AS586&lt;&gt;"",AX586&lt;&gt;""),"['en']={"&amp;IF(W586&lt;&gt;"","'"&amp;W586&amp;"',","'',")&amp;IF(AC586&lt;&gt;"","'"&amp;AC586&amp;"',","'',")&amp;IF(AI586&lt;&gt;"","'"&amp;AI586&amp;"',","'',")&amp;IF(AN586&lt;&gt;"","'"&amp;AN586&amp;"',","'',")&amp;IF(AS586&lt;&gt;"","'"&amp;AS586&amp;"',","'',")&amp;IF(AX586&lt;&gt;"","'"&amp;AX586&amp;"',","'',")&amp;"},","")
        &amp; IF(OR(X586&lt;&gt;"",AD586&lt;&gt;"",AJ586&lt;&gt;"",AO586&lt;&gt;"",AT586&lt;&gt;"",AY586&lt;&gt;""),"['de']={"&amp;IF(X586&lt;&gt;"","'"&amp;X586&amp;"',","'',")&amp;IF(AD586&lt;&gt;"","'"&amp;AD586&amp;"',","'',")&amp;IF(AJ586&lt;&gt;"","'"&amp;AJ586&amp;"',","'',")&amp;IF(AO586&lt;&gt;"","'"&amp;AO586&amp;"',","'',")&amp;IF(AT586&lt;&gt;"","'"&amp;AT586&amp;"',","'',")&amp;IF(AY586&lt;&gt;"","'"&amp;AY586&amp;"',","'',")&amp;"},","")
     &amp; "}",""),"")),""),"")</f>
        <v>, dropMechanic={LIBSETS_DROP_MECHANIC_MONSTER_NAME}, dropMechanicDropLocationNames={['en']={'Euphotic Gatekeeper','','','','','',},['de']={'Euphotischer Torhüter','','','','','',},}</v>
      </c>
      <c r="BG586" s="21" t="str">
        <f>IF(A586&lt;&gt;"",IF(F586&lt;&gt;"Not in the game (anymore)",
IF(OR(BA586&lt;&gt;"",BB586&lt;&gt;""),", addTooltip={" &amp; IF(BA586&lt;&gt;"","['en']='"&amp; BA586 &amp; "',","")  &amp; IF(AND(BA586&lt;&gt;"",BA586&lt;&gt;BB586), IF(BB586&lt;&gt;"","['de']='"&amp; BB586 &amp; "',",""),"") &amp; "},","")
&amp; "},"
&amp; IF(C586&lt;&gt;"",CONCATENATE(" --",C586," / ",B586,"   [",IF(R586&lt;&gt;"",R586,""),IF(AA586&lt;&gt;"",", "&amp;AA586,""),IF(AG586&lt;&gt;"",", "&amp;AG586,""),IF(AL586&lt;&gt;"",", "&amp;AL586,""),IF(AQ586&lt;&gt;"",", "&amp;AQ586,""),IF(AV586&lt;&gt;"",", "&amp;AV586,""),"]")),""),"")</f>
        <v>}, --Euphotic Gatekeeper / Euphotischer Torhüter   [High Isle, High Isle, High Isle]</v>
      </c>
    </row>
    <row r="587" spans="1:59" ht="15.75" x14ac:dyDescent="0.25">
      <c r="A587" s="76">
        <v>668</v>
      </c>
      <c r="B587" s="95" t="s">
        <v>3485</v>
      </c>
      <c r="C587" s="101" t="s">
        <v>3474</v>
      </c>
      <c r="D587" s="3">
        <f t="shared" si="0"/>
        <v>668</v>
      </c>
      <c r="G587" s="3" t="s">
        <v>1475</v>
      </c>
      <c r="I587" t="s">
        <v>91</v>
      </c>
      <c r="J587" t="s">
        <v>91</v>
      </c>
      <c r="K587">
        <v>-1</v>
      </c>
      <c r="L587">
        <v>-1</v>
      </c>
      <c r="M587">
        <v>-1</v>
      </c>
      <c r="O587" s="65" t="s">
        <v>125</v>
      </c>
      <c r="Q587" s="3">
        <f>IF(AND(G587&lt;&gt;"LIBSETS_SETTYPE_BATTLEGROUND",G587&lt;&gt;"LIBSETS_SETTYPE_SPECIAL"), IF(R587&lt;&gt;"",VLOOKUP(R587,'ESO zone constants'!$D$3:$H$10001,5,FALSE),""),"")</f>
        <v>181</v>
      </c>
      <c r="R587" t="str">
        <f>IF(AND(O587&lt;&gt;"",NOT(ISERROR(O587))),O587,
IF(AND(P587&lt;&gt;"",ISNUMBER(P587),P587&gt;0,NOT(ISNA(P587))),VLOOKUP(P587,'ESO zone constants'!$A$3:$D$9999,4,FALSE),
IF(AND(K587&lt;&gt;"",K587&gt;0,NOT(ISERROR(K587))),VLOOKUP(K587,'ESO dumped WayshrineInfo'!$K$3:$N$9994,4,FALSE),"")))</f>
        <v>Cyrodiil</v>
      </c>
      <c r="S587" s="65" t="s">
        <v>3462</v>
      </c>
      <c r="T587" s="19" t="str">
        <f>IF(AND(S587&lt;&gt;"",NOT(ISERROR(S587))),S587,IF(Q587&lt;&gt;"",IF(NOT(ISERROR(VLOOKUP(Q587,'ESO Dungeon constants'!$D$3:$H$9999,5,FALSE))),VLOOKUP(Q587,'ESO Dungeon constants'!$D$3:$I$9999,6,FALSE),VLOOKUP(Q587,'ESO zone constants'!$H$3:$K$9987,4,FALSE)),""))</f>
        <v>DLC_LOST_DEPTHS</v>
      </c>
      <c r="U587" s="3" t="str">
        <f>IF(T587&lt;&gt;"",VLOOKUP(T587,'LibSets constants'!$B$4:$C$1003,2,FALSE),"")</f>
        <v>Lost Depths</v>
      </c>
      <c r="V587" s="33" t="s">
        <v>1541</v>
      </c>
      <c r="Z587" s="3" t="str">
        <f>IF(AND(G587&lt;&gt;"LIBSETS_SETTYPE_BATTLEGROUND",G587&lt;&gt;"LIBSETS_SETTYPE_SPECIAL"),
IF(AND(Y587&lt;&gt;"",ISNUMBER(Y587),NOT(ISNA(Y587))),Y587,
   IF(AND(L587&lt;&gt;"",ISNUMBER(L587),L587&gt;0,NOT(ISNA(L587))),VLOOKUP(L587,'ESO dumped WayshrineInfo'!$K$3:$L$9994,2,FALSE),"")
),"")</f>
        <v/>
      </c>
      <c r="AA587" t="str">
        <f>IF(AND(Z587&lt;&gt;"",ISNUMBER(Z587),NOT(ISNA(Z587))),VLOOKUP(Z587,'ESO zone constants'!$A$3:$D$9999,4,FALSE),"")</f>
        <v/>
      </c>
      <c r="AF587" s="3" t="str">
        <f>IF(AND(G587&lt;&gt;"LIBSETS_SETTYPE_BATTLEGROUND",G587&lt;&gt;"LIBSETS_SETTYPE_SPECIAL"),
IF(AND(AE587&lt;&gt;"",ISNUMBER(AE587),NOT(ISNA(AE587))),AE587,
   IF(AND(M587&lt;&gt;"",ISNUMBER(M587),M587&gt;0,NOT(ISNA(M587))),VLOOKUP(M587,'ESO dumped WayshrineInfo'!$K$3:$L$9994,2,FALSE),"")
),"")</f>
        <v/>
      </c>
      <c r="AG587" t="str">
        <f>IF(AND(AF587&lt;&gt;"",ISNUMBER(AF587),NOT(ISNA(AF587))),VLOOKUP(AF587,'ESO zone constants'!$A$3:$D$9999,4,FALSE),"")</f>
        <v/>
      </c>
      <c r="AH587" s="44"/>
      <c r="AK587" s="3" t="str">
        <f>IF(AND(G587&lt;&gt;"LIBSETS_SETTYPE_BATTLEGROUND",G587&lt;&gt;"LIBSETS_SETTYPE_SPECIAL"),IF(AL587&lt;&gt;"",VLOOKUP(AL587,'ESO zone constants'!$D$3:$H$4953,5,FALSE),""),"")</f>
        <v/>
      </c>
      <c r="AM587" s="44"/>
      <c r="AP587" s="3" t="str">
        <f>IF(AND(G587&lt;&gt;"LIBSETS_SETTYPE_BATTLEGROUND",G587&lt;&gt;"LIBSETS_SETTYPE_SPECIAL"),IF(AQ587&lt;&gt;"",VLOOKUP(AQ587,'ESO zone constants'!$D$3:$H$4953,5,FALSE),""),"")</f>
        <v/>
      </c>
      <c r="AR587" s="44"/>
      <c r="AU587" s="3" t="str">
        <f>IF(AND(G587&lt;&gt;"LIBSETS_SETTYPE_BATTLEGROUND",G587&lt;&gt;"LIBSETS_SETTYPE_SPECIAL"),IF(AV587&lt;&gt;"",VLOOKUP(AV587,'ESO zone constants'!$D$3:$H$4953,5,FALSE),""),"")</f>
        <v/>
      </c>
      <c r="BC587" s="21" t="str">
        <f>IF(A587="???","--","")&amp;IF(F587&lt;&gt;"Not in the game (anymore)",IF(A587&lt;&gt;"",CONCATENATE("[",A587,"] = {wayshrines={")&amp;IF(K587&lt;&gt;"",CONCATENATE(K587,","),"")&amp;IF(L587&lt;&gt;"",CONCATENATE(L587,","),"")&amp;IF(M587&lt;&gt;"",CONCATENATE(M587,","),"")&amp;CONCATENATE("}")&amp;IF(VALUE(N587)&gt;0,CONCATENATE(", traitsNeeded=",N587),"")&amp;CONCATENATE(", dlcId=",IF(T587&lt;&gt;"",T587,"DLC_BASE_GAME")),""),"")</f>
        <v>[668] = {wayshrines={-1,-1,-1,}, dlcId=DLC_LOST_DEPTHS</v>
      </c>
      <c r="BD587" s="21" t="str">
        <f>IF(F587&lt;&gt;"Not in the game (anymore)",IF(A587&lt;&gt;"",IF(Q587&lt;&gt;"",CONCATENATE(", zoneIds={",Q587),"")&amp;IF(Z587&lt;&gt;"",CONCATENATE(",",Z587),"")&amp;IF(AF587&lt;&gt;"",CONCATENATE(",",AF587),"")&amp;IF(AK587&lt;&gt;"",CONCATENATE(",",AK587),"")&amp;IF(AP587&lt;&gt;"",CONCATENATE(",",AP587),"")&amp;IF(AU587&lt;&gt;"",CONCATENATE(",",AU587),"")&amp;IF(Q587&lt;&gt;"",CONCATENATE("}",""),"")&amp;IF(OR(I587="true",I587="false",I587&lt;&gt;""), CONCATENATE(", veteran=", I587), ""),""),"")</f>
        <v>, zoneIds={181}, veteran=false</v>
      </c>
      <c r="BE587" s="21" t="str">
        <f>IF(A587&lt;&gt;"",IF(F587&lt;&gt;"Not in the game (anymore)",IF(A587&lt;&gt;"",", setType="&amp;G587,"")&amp;IF(J587="true",", multiTrialSet=true",""),"")
&amp; IF(AND(H587&lt;&gt;"",ISNUMBER(H587)),", undauntedChestId=" &amp; H587,""),"")</f>
        <v>, setType=LIBSETS_SETTYPE_CYRODIIL</v>
      </c>
      <c r="BF587" s="21" t="str">
        <f>IF(A587&lt;&gt;"",IF(F587&lt;&gt;"Not in the game (anymore)",IF(AZ587&lt;&gt;"",", isProcSetAllowedInPvP="&amp; AZ587,"")
&amp; IF(F587&lt;&gt;"Not in the game (anymore)",
  IF(V587&lt;&gt;"",", dropMechanic={"&amp;V587&amp;IF(AB587&lt;&gt;"",","&amp;AB587,"")&amp;IF(AH587&lt;&gt;"",","&amp;AH587,"")&amp;IF(AM587&lt;&gt;"",","&amp;AM587,"")&amp;IF(AR587&lt;&gt;"",","&amp;AR587,"")&amp;IF(AW587&lt;&gt;"",","&amp;AW587,"")&amp;"}"
     &amp;IF(OR(W587&lt;&gt;"",AC587&lt;&gt;"",AI587&lt;&gt;"",AN587&lt;&gt;"",AS587&lt;&gt;"",AX587&lt;&gt;"",X587&lt;&gt;"",AD587&lt;&gt;"",AJ587&lt;&gt;"",AO587&lt;&gt;"",AT587&lt;&gt;"",AY587&lt;&gt;""),", dropMechanicDropLocationNames={"
        &amp; IF(OR(W587&lt;&gt;"",AC587&lt;&gt;"",AI587&lt;&gt;"",AN587&lt;&gt;"",AS587&lt;&gt;"",AX587&lt;&gt;""),"['en']={"&amp;IF(W587&lt;&gt;"","'"&amp;W587&amp;"',","'',")&amp;IF(AC587&lt;&gt;"","'"&amp;AC587&amp;"',","'',")&amp;IF(AI587&lt;&gt;"","'"&amp;AI587&amp;"',","'',")&amp;IF(AN587&lt;&gt;"","'"&amp;AN587&amp;"',","'',")&amp;IF(AS587&lt;&gt;"","'"&amp;AS587&amp;"',","'',")&amp;IF(AX587&lt;&gt;"","'"&amp;AX587&amp;"',","'',")&amp;"},","")
        &amp; IF(OR(X587&lt;&gt;"",AD587&lt;&gt;"",AJ587&lt;&gt;"",AO587&lt;&gt;"",AT587&lt;&gt;"",AY587&lt;&gt;""),"['de']={"&amp;IF(X587&lt;&gt;"","'"&amp;X587&amp;"',","'',")&amp;IF(AD587&lt;&gt;"","'"&amp;AD587&amp;"',","'',")&amp;IF(AJ587&lt;&gt;"","'"&amp;AJ587&amp;"',","'',")&amp;IF(AO587&lt;&gt;"","'"&amp;AO587&amp;"',","'',")&amp;IF(AT587&lt;&gt;"","'"&amp;AT587&amp;"',","'',")&amp;IF(AY587&lt;&gt;"","'"&amp;AY587&amp;"',","'',")&amp;"},","")
     &amp; "}",""),"")),""),"")</f>
        <v>, dropMechanic={LIBSETS_DROP_MECHANIC_MAIL_PVP_REWARDS_FOR_THE_WORTHY}</v>
      </c>
      <c r="BG587" s="21" t="str">
        <f>IF(A587&lt;&gt;"",IF(F587&lt;&gt;"Not in the game (anymore)",
IF(OR(BA587&lt;&gt;"",BB587&lt;&gt;""),", addTooltip={" &amp; IF(BA587&lt;&gt;"","['en']='"&amp; BA587 &amp; "',","")  &amp; IF(AND(BA587&lt;&gt;"",BA587&lt;&gt;BB587), IF(BB587&lt;&gt;"","['de']='"&amp; BB587 &amp; "',",""),"") &amp; "},","")
&amp; "},"
&amp; IF(C587&lt;&gt;"",CONCATENATE(" --",C587," / ",B587,"   [",IF(R587&lt;&gt;"",R587,""),IF(AA587&lt;&gt;"",", "&amp;AA587,""),IF(AG587&lt;&gt;"",", "&amp;AG587,""),IF(AL587&lt;&gt;"",", "&amp;AL587,""),IF(AQ587&lt;&gt;"",", "&amp;AQ587,""),IF(AV587&lt;&gt;"",", "&amp;AV587,""),"]")),""),"")</f>
        <v>}, --Langour of Peryite / Peryites Entkräftung   [Cyrodiil]</v>
      </c>
    </row>
    <row r="588" spans="1:59" ht="15.75" x14ac:dyDescent="0.25">
      <c r="A588" s="76">
        <v>669</v>
      </c>
      <c r="B588" s="95" t="s">
        <v>3483</v>
      </c>
      <c r="C588" s="101" t="s">
        <v>3475</v>
      </c>
      <c r="D588" s="3">
        <f t="shared" si="0"/>
        <v>669</v>
      </c>
      <c r="G588" s="3" t="s">
        <v>1475</v>
      </c>
      <c r="I588" t="s">
        <v>91</v>
      </c>
      <c r="J588" t="s">
        <v>91</v>
      </c>
      <c r="K588">
        <v>-1</v>
      </c>
      <c r="L588">
        <v>-1</v>
      </c>
      <c r="M588">
        <v>-1</v>
      </c>
      <c r="O588" s="65" t="s">
        <v>125</v>
      </c>
      <c r="Q588" s="3">
        <f>IF(AND(G588&lt;&gt;"LIBSETS_SETTYPE_BATTLEGROUND",G588&lt;&gt;"LIBSETS_SETTYPE_SPECIAL"), IF(R588&lt;&gt;"",VLOOKUP(R588,'ESO zone constants'!$D$3:$H$10001,5,FALSE),""),"")</f>
        <v>181</v>
      </c>
      <c r="R588" t="str">
        <f>IF(AND(O588&lt;&gt;"",NOT(ISERROR(O588))),O588,
IF(AND(P588&lt;&gt;"",ISNUMBER(P588),P588&gt;0,NOT(ISNA(P588))),VLOOKUP(P588,'ESO zone constants'!$A$3:$D$9999,4,FALSE),
IF(AND(K588&lt;&gt;"",K588&gt;0,NOT(ISERROR(K588))),VLOOKUP(K588,'ESO dumped WayshrineInfo'!$K$3:$N$9994,4,FALSE),"")))</f>
        <v>Cyrodiil</v>
      </c>
      <c r="S588" s="65" t="s">
        <v>3462</v>
      </c>
      <c r="T588" s="19" t="str">
        <f>IF(AND(S588&lt;&gt;"",NOT(ISERROR(S588))),S588,IF(Q588&lt;&gt;"",IF(NOT(ISERROR(VLOOKUP(Q588,'ESO Dungeon constants'!$D$3:$H$9999,5,FALSE))),VLOOKUP(Q588,'ESO Dungeon constants'!$D$3:$I$9999,6,FALSE),VLOOKUP(Q588,'ESO zone constants'!$H$3:$K$9987,4,FALSE)),""))</f>
        <v>DLC_LOST_DEPTHS</v>
      </c>
      <c r="U588" s="3" t="str">
        <f>IF(T588&lt;&gt;"",VLOOKUP(T588,'LibSets constants'!$B$4:$C$1003,2,FALSE),"")</f>
        <v>Lost Depths</v>
      </c>
      <c r="V588" s="33" t="s">
        <v>1541</v>
      </c>
      <c r="Z588" s="3" t="str">
        <f>IF(AND(G588&lt;&gt;"LIBSETS_SETTYPE_BATTLEGROUND",G588&lt;&gt;"LIBSETS_SETTYPE_SPECIAL"),
IF(AND(Y588&lt;&gt;"",ISNUMBER(Y588),NOT(ISNA(Y588))),Y588,
   IF(AND(L588&lt;&gt;"",ISNUMBER(L588),L588&gt;0,NOT(ISNA(L588))),VLOOKUP(L588,'ESO dumped WayshrineInfo'!$K$3:$L$9994,2,FALSE),"")
),"")</f>
        <v/>
      </c>
      <c r="AA588" t="str">
        <f>IF(AND(Z588&lt;&gt;"",ISNUMBER(Z588),NOT(ISNA(Z588))),VLOOKUP(Z588,'ESO zone constants'!$A$3:$D$9999,4,FALSE),"")</f>
        <v/>
      </c>
      <c r="AF588" s="3" t="str">
        <f>IF(AND(G588&lt;&gt;"LIBSETS_SETTYPE_BATTLEGROUND",G588&lt;&gt;"LIBSETS_SETTYPE_SPECIAL"),
IF(AND(AE588&lt;&gt;"",ISNUMBER(AE588),NOT(ISNA(AE588))),AE588,
   IF(AND(M588&lt;&gt;"",ISNUMBER(M588),M588&gt;0,NOT(ISNA(M588))),VLOOKUP(M588,'ESO dumped WayshrineInfo'!$K$3:$L$9994,2,FALSE),"")
),"")</f>
        <v/>
      </c>
      <c r="AG588" t="str">
        <f>IF(AND(AF588&lt;&gt;"",ISNUMBER(AF588),NOT(ISNA(AF588))),VLOOKUP(AF588,'ESO zone constants'!$A$3:$D$9999,4,FALSE),"")</f>
        <v/>
      </c>
      <c r="AH588" s="44"/>
      <c r="AK588" s="3" t="str">
        <f>IF(AND(G588&lt;&gt;"LIBSETS_SETTYPE_BATTLEGROUND",G588&lt;&gt;"LIBSETS_SETTYPE_SPECIAL"),IF(AL588&lt;&gt;"",VLOOKUP(AL588,'ESO zone constants'!$D$3:$H$4953,5,FALSE),""),"")</f>
        <v/>
      </c>
      <c r="AM588" s="44"/>
      <c r="AP588" s="3" t="str">
        <f>IF(AND(G588&lt;&gt;"LIBSETS_SETTYPE_BATTLEGROUND",G588&lt;&gt;"LIBSETS_SETTYPE_SPECIAL"),IF(AQ588&lt;&gt;"",VLOOKUP(AQ588,'ESO zone constants'!$D$3:$H$4953,5,FALSE),""),"")</f>
        <v/>
      </c>
      <c r="AR588" s="44"/>
      <c r="AU588" s="3" t="str">
        <f>IF(AND(G588&lt;&gt;"LIBSETS_SETTYPE_BATTLEGROUND",G588&lt;&gt;"LIBSETS_SETTYPE_SPECIAL"),IF(AV588&lt;&gt;"",VLOOKUP(AV588,'ESO zone constants'!$D$3:$H$4953,5,FALSE),""),"")</f>
        <v/>
      </c>
      <c r="BC588" s="21" t="str">
        <f>IF(A588="???","--","")&amp;IF(F588&lt;&gt;"Not in the game (anymore)",IF(A588&lt;&gt;"",CONCATENATE("[",A588,"] = {wayshrines={")&amp;IF(K588&lt;&gt;"",CONCATENATE(K588,","),"")&amp;IF(L588&lt;&gt;"",CONCATENATE(L588,","),"")&amp;IF(M588&lt;&gt;"",CONCATENATE(M588,","),"")&amp;CONCATENATE("}")&amp;IF(VALUE(N588)&gt;0,CONCATENATE(", traitsNeeded=",N588),"")&amp;CONCATENATE(", dlcId=",IF(T588&lt;&gt;"",T588,"DLC_BASE_GAME")),""),"")</f>
        <v>[669] = {wayshrines={-1,-1,-1,}, dlcId=DLC_LOST_DEPTHS</v>
      </c>
      <c r="BD588" s="21" t="str">
        <f>IF(F588&lt;&gt;"Not in the game (anymore)",IF(A588&lt;&gt;"",IF(Q588&lt;&gt;"",CONCATENATE(", zoneIds={",Q588),"")&amp;IF(Z588&lt;&gt;"",CONCATENATE(",",Z588),"")&amp;IF(AF588&lt;&gt;"",CONCATENATE(",",AF588),"")&amp;IF(AK588&lt;&gt;"",CONCATENATE(",",AK588),"")&amp;IF(AP588&lt;&gt;"",CONCATENATE(",",AP588),"")&amp;IF(AU588&lt;&gt;"",CONCATENATE(",",AU588),"")&amp;IF(Q588&lt;&gt;"",CONCATENATE("}",""),"")&amp;IF(OR(I588="true",I588="false",I588&lt;&gt;""), CONCATENATE(", veteran=", I588), ""),""),"")</f>
        <v>, zoneIds={181}, veteran=false</v>
      </c>
      <c r="BE588" s="21" t="str">
        <f>IF(A588&lt;&gt;"",IF(F588&lt;&gt;"Not in the game (anymore)",IF(A588&lt;&gt;"",", setType="&amp;G588,"")&amp;IF(J588="true",", multiTrialSet=true",""),"")
&amp; IF(AND(H588&lt;&gt;"",ISNUMBER(H588)),", undauntedChestId=" &amp; H588,""),"")</f>
        <v>, setType=LIBSETS_SETTYPE_CYRODIIL</v>
      </c>
      <c r="BF588" s="21" t="str">
        <f>IF(A588&lt;&gt;"",IF(F588&lt;&gt;"Not in the game (anymore)",IF(AZ588&lt;&gt;"",", isProcSetAllowedInPvP="&amp; AZ588,"")
&amp; IF(F588&lt;&gt;"Not in the game (anymore)",
  IF(V588&lt;&gt;"",", dropMechanic={"&amp;V588&amp;IF(AB588&lt;&gt;"",","&amp;AB588,"")&amp;IF(AH588&lt;&gt;"",","&amp;AH588,"")&amp;IF(AM588&lt;&gt;"",","&amp;AM588,"")&amp;IF(AR588&lt;&gt;"",","&amp;AR588,"")&amp;IF(AW588&lt;&gt;"",","&amp;AW588,"")&amp;"}"
     &amp;IF(OR(W588&lt;&gt;"",AC588&lt;&gt;"",AI588&lt;&gt;"",AN588&lt;&gt;"",AS588&lt;&gt;"",AX588&lt;&gt;"",X588&lt;&gt;"",AD588&lt;&gt;"",AJ588&lt;&gt;"",AO588&lt;&gt;"",AT588&lt;&gt;"",AY588&lt;&gt;""),", dropMechanicDropLocationNames={"
        &amp; IF(OR(W588&lt;&gt;"",AC588&lt;&gt;"",AI588&lt;&gt;"",AN588&lt;&gt;"",AS588&lt;&gt;"",AX588&lt;&gt;""),"['en']={"&amp;IF(W588&lt;&gt;"","'"&amp;W588&amp;"',","'',")&amp;IF(AC588&lt;&gt;"","'"&amp;AC588&amp;"',","'',")&amp;IF(AI588&lt;&gt;"","'"&amp;AI588&amp;"',","'',")&amp;IF(AN588&lt;&gt;"","'"&amp;AN588&amp;"',","'',")&amp;IF(AS588&lt;&gt;"","'"&amp;AS588&amp;"',","'',")&amp;IF(AX588&lt;&gt;"","'"&amp;AX588&amp;"',","'',")&amp;"},","")
        &amp; IF(OR(X588&lt;&gt;"",AD588&lt;&gt;"",AJ588&lt;&gt;"",AO588&lt;&gt;"",AT588&lt;&gt;"",AY588&lt;&gt;""),"['de']={"&amp;IF(X588&lt;&gt;"","'"&amp;X588&amp;"',","'',")&amp;IF(AD588&lt;&gt;"","'"&amp;AD588&amp;"',","'',")&amp;IF(AJ588&lt;&gt;"","'"&amp;AJ588&amp;"',","'',")&amp;IF(AO588&lt;&gt;"","'"&amp;AO588&amp;"',","'',")&amp;IF(AT588&lt;&gt;"","'"&amp;AT588&amp;"',","'',")&amp;IF(AY588&lt;&gt;"","'"&amp;AY588&amp;"',","'',")&amp;"},","")
     &amp; "}",""),"")),""),"")</f>
        <v>, dropMechanic={LIBSETS_DROP_MECHANIC_MAIL_PVP_REWARDS_FOR_THE_WORTHY}</v>
      </c>
      <c r="BG588" s="21" t="str">
        <f>IF(A588&lt;&gt;"",IF(F588&lt;&gt;"Not in the game (anymore)",
IF(OR(BA588&lt;&gt;"",BB588&lt;&gt;""),", addTooltip={" &amp; IF(BA588&lt;&gt;"","['en']='"&amp; BA588 &amp; "',","")  &amp; IF(AND(BA588&lt;&gt;"",BA588&lt;&gt;BB588), IF(BB588&lt;&gt;"","['de']='"&amp; BB588 &amp; "',",""),"") &amp; "},","")
&amp; "},"
&amp; IF(C588&lt;&gt;"",CONCATENATE(" --",C588," / ",B588,"   [",IF(R588&lt;&gt;"",R588,""),IF(AA588&lt;&gt;"",", "&amp;AA588,""),IF(AG588&lt;&gt;"",", "&amp;AG588,""),IF(AL588&lt;&gt;"",", "&amp;AL588,""),IF(AQ588&lt;&gt;"",", "&amp;AQ588,""),IF(AV588&lt;&gt;"",", "&amp;AV588,""),"]")),""),"")</f>
        <v>}, --Nocturnal\’s Ploy  / Nocturnals List   [Cyrodiil]</v>
      </c>
    </row>
    <row r="589" spans="1:59" ht="15.75" x14ac:dyDescent="0.25">
      <c r="A589" s="76">
        <v>670</v>
      </c>
      <c r="B589" s="95" t="s">
        <v>3484</v>
      </c>
      <c r="C589" s="101" t="s">
        <v>3476</v>
      </c>
      <c r="D589" s="3">
        <f t="shared" si="0"/>
        <v>670</v>
      </c>
      <c r="G589" s="3" t="s">
        <v>1475</v>
      </c>
      <c r="I589" t="s">
        <v>91</v>
      </c>
      <c r="J589" t="s">
        <v>91</v>
      </c>
      <c r="K589">
        <v>-1</v>
      </c>
      <c r="L589">
        <v>-1</v>
      </c>
      <c r="M589">
        <v>-1</v>
      </c>
      <c r="O589" s="65" t="s">
        <v>125</v>
      </c>
      <c r="Q589" s="3">
        <f>IF(AND(G589&lt;&gt;"LIBSETS_SETTYPE_BATTLEGROUND",G589&lt;&gt;"LIBSETS_SETTYPE_SPECIAL"), IF(R589&lt;&gt;"",VLOOKUP(R589,'ESO zone constants'!$D$3:$H$10001,5,FALSE),""),"")</f>
        <v>181</v>
      </c>
      <c r="R589" t="str">
        <f>IF(AND(O589&lt;&gt;"",NOT(ISERROR(O589))),O589,
IF(AND(P589&lt;&gt;"",ISNUMBER(P589),P589&gt;0,NOT(ISNA(P589))),VLOOKUP(P589,'ESO zone constants'!$A$3:$D$9999,4,FALSE),
IF(AND(K589&lt;&gt;"",K589&gt;0,NOT(ISERROR(K589))),VLOOKUP(K589,'ESO dumped WayshrineInfo'!$K$3:$N$9994,4,FALSE),"")))</f>
        <v>Cyrodiil</v>
      </c>
      <c r="S589" s="65" t="s">
        <v>3462</v>
      </c>
      <c r="T589" s="19" t="str">
        <f>IF(AND(S589&lt;&gt;"",NOT(ISERROR(S589))),S589,IF(Q589&lt;&gt;"",IF(NOT(ISERROR(VLOOKUP(Q589,'ESO Dungeon constants'!$D$3:$H$9999,5,FALSE))),VLOOKUP(Q589,'ESO Dungeon constants'!$D$3:$I$9999,6,FALSE),VLOOKUP(Q589,'ESO zone constants'!$H$3:$K$9987,4,FALSE)),""))</f>
        <v>DLC_LOST_DEPTHS</v>
      </c>
      <c r="U589" s="3" t="str">
        <f>IF(T589&lt;&gt;"",VLOOKUP(T589,'LibSets constants'!$B$4:$C$1003,2,FALSE),"")</f>
        <v>Lost Depths</v>
      </c>
      <c r="V589" s="33" t="s">
        <v>1541</v>
      </c>
      <c r="Z589" s="3" t="str">
        <f>IF(AND(G589&lt;&gt;"LIBSETS_SETTYPE_BATTLEGROUND",G589&lt;&gt;"LIBSETS_SETTYPE_SPECIAL"),
IF(AND(Y589&lt;&gt;"",ISNUMBER(Y589),NOT(ISNA(Y589))),Y589,
   IF(AND(L589&lt;&gt;"",ISNUMBER(L589),L589&gt;0,NOT(ISNA(L589))),VLOOKUP(L589,'ESO dumped WayshrineInfo'!$K$3:$L$9994,2,FALSE),"")
),"")</f>
        <v/>
      </c>
      <c r="AA589" t="str">
        <f>IF(AND(Z589&lt;&gt;"",ISNUMBER(Z589),NOT(ISNA(Z589))),VLOOKUP(Z589,'ESO zone constants'!$A$3:$D$9999,4,FALSE),"")</f>
        <v/>
      </c>
      <c r="AF589" s="3" t="str">
        <f>IF(AND(G589&lt;&gt;"LIBSETS_SETTYPE_BATTLEGROUND",G589&lt;&gt;"LIBSETS_SETTYPE_SPECIAL"),
IF(AND(AE589&lt;&gt;"",ISNUMBER(AE589),NOT(ISNA(AE589))),AE589,
   IF(AND(M589&lt;&gt;"",ISNUMBER(M589),M589&gt;0,NOT(ISNA(M589))),VLOOKUP(M589,'ESO dumped WayshrineInfo'!$K$3:$L$9994,2,FALSE),"")
),"")</f>
        <v/>
      </c>
      <c r="AG589" t="str">
        <f>IF(AND(AF589&lt;&gt;"",ISNUMBER(AF589),NOT(ISNA(AF589))),VLOOKUP(AF589,'ESO zone constants'!$A$3:$D$9999,4,FALSE),"")</f>
        <v/>
      </c>
      <c r="AH589" s="44"/>
      <c r="AK589" s="3" t="str">
        <f>IF(AND(G589&lt;&gt;"LIBSETS_SETTYPE_BATTLEGROUND",G589&lt;&gt;"LIBSETS_SETTYPE_SPECIAL"),IF(AL589&lt;&gt;"",VLOOKUP(AL589,'ESO zone constants'!$D$3:$H$4953,5,FALSE),""),"")</f>
        <v/>
      </c>
      <c r="AM589" s="44"/>
      <c r="AP589" s="3" t="str">
        <f>IF(AND(G589&lt;&gt;"LIBSETS_SETTYPE_BATTLEGROUND",G589&lt;&gt;"LIBSETS_SETTYPE_SPECIAL"),IF(AQ589&lt;&gt;"",VLOOKUP(AQ589,'ESO zone constants'!$D$3:$H$4953,5,FALSE),""),"")</f>
        <v/>
      </c>
      <c r="AR589" s="44"/>
      <c r="AU589" s="3" t="str">
        <f>IF(AND(G589&lt;&gt;"LIBSETS_SETTYPE_BATTLEGROUND",G589&lt;&gt;"LIBSETS_SETTYPE_SPECIAL"),IF(AV589&lt;&gt;"",VLOOKUP(AV589,'ESO zone constants'!$D$3:$H$4953,5,FALSE),""),"")</f>
        <v/>
      </c>
      <c r="BC589" s="21" t="str">
        <f>IF(A589="???","--","")&amp;IF(F589&lt;&gt;"Not in the game (anymore)",IF(A589&lt;&gt;"",CONCATENATE("[",A589,"] = {wayshrines={")&amp;IF(K589&lt;&gt;"",CONCATENATE(K589,","),"")&amp;IF(L589&lt;&gt;"",CONCATENATE(L589,","),"")&amp;IF(M589&lt;&gt;"",CONCATENATE(M589,","),"")&amp;CONCATENATE("}")&amp;IF(VALUE(N589)&gt;0,CONCATENATE(", traitsNeeded=",N589),"")&amp;CONCATENATE(", dlcId=",IF(T589&lt;&gt;"",T589,"DLC_BASE_GAME")),""),"")</f>
        <v>[670] = {wayshrines={-1,-1,-1,}, dlcId=DLC_LOST_DEPTHS</v>
      </c>
      <c r="BD589" s="21" t="str">
        <f>IF(F589&lt;&gt;"Not in the game (anymore)",IF(A589&lt;&gt;"",IF(Q589&lt;&gt;"",CONCATENATE(", zoneIds={",Q589),"")&amp;IF(Z589&lt;&gt;"",CONCATENATE(",",Z589),"")&amp;IF(AF589&lt;&gt;"",CONCATENATE(",",AF589),"")&amp;IF(AK589&lt;&gt;"",CONCATENATE(",",AK589),"")&amp;IF(AP589&lt;&gt;"",CONCATENATE(",",AP589),"")&amp;IF(AU589&lt;&gt;"",CONCATENATE(",",AU589),"")&amp;IF(Q589&lt;&gt;"",CONCATENATE("}",""),"")&amp;IF(OR(I589="true",I589="false",I589&lt;&gt;""), CONCATENATE(", veteran=", I589), ""),""),"")</f>
        <v>, zoneIds={181}, veteran=false</v>
      </c>
      <c r="BE589" s="21" t="str">
        <f>IF(A589&lt;&gt;"",IF(F589&lt;&gt;"Not in the game (anymore)",IF(A589&lt;&gt;"",", setType="&amp;G589,"")&amp;IF(J589="true",", multiTrialSet=true",""),"")
&amp; IF(AND(H589&lt;&gt;"",ISNUMBER(H589)),", undauntedChestId=" &amp; H589,""),"")</f>
        <v>, setType=LIBSETS_SETTYPE_CYRODIIL</v>
      </c>
      <c r="BF589" s="21" t="str">
        <f>IF(A589&lt;&gt;"",IF(F589&lt;&gt;"Not in the game (anymore)",IF(AZ589&lt;&gt;"",", isProcSetAllowedInPvP="&amp; AZ589,"")
&amp; IF(F589&lt;&gt;"Not in the game (anymore)",
  IF(V589&lt;&gt;"",", dropMechanic={"&amp;V589&amp;IF(AB589&lt;&gt;"",","&amp;AB589,"")&amp;IF(AH589&lt;&gt;"",","&amp;AH589,"")&amp;IF(AM589&lt;&gt;"",","&amp;AM589,"")&amp;IF(AR589&lt;&gt;"",","&amp;AR589,"")&amp;IF(AW589&lt;&gt;"",","&amp;AW589,"")&amp;"}"
     &amp;IF(OR(W589&lt;&gt;"",AC589&lt;&gt;"",AI589&lt;&gt;"",AN589&lt;&gt;"",AS589&lt;&gt;"",AX589&lt;&gt;"",X589&lt;&gt;"",AD589&lt;&gt;"",AJ589&lt;&gt;"",AO589&lt;&gt;"",AT589&lt;&gt;"",AY589&lt;&gt;""),", dropMechanicDropLocationNames={"
        &amp; IF(OR(W589&lt;&gt;"",AC589&lt;&gt;"",AI589&lt;&gt;"",AN589&lt;&gt;"",AS589&lt;&gt;"",AX589&lt;&gt;""),"['en']={"&amp;IF(W589&lt;&gt;"","'"&amp;W589&amp;"',","'',")&amp;IF(AC589&lt;&gt;"","'"&amp;AC589&amp;"',","'',")&amp;IF(AI589&lt;&gt;"","'"&amp;AI589&amp;"',","'',")&amp;IF(AN589&lt;&gt;"","'"&amp;AN589&amp;"',","'',")&amp;IF(AS589&lt;&gt;"","'"&amp;AS589&amp;"',","'',")&amp;IF(AX589&lt;&gt;"","'"&amp;AX589&amp;"',","'',")&amp;"},","")
        &amp; IF(OR(X589&lt;&gt;"",AD589&lt;&gt;"",AJ589&lt;&gt;"",AO589&lt;&gt;"",AT589&lt;&gt;"",AY589&lt;&gt;""),"['de']={"&amp;IF(X589&lt;&gt;"","'"&amp;X589&amp;"',","'',")&amp;IF(AD589&lt;&gt;"","'"&amp;AD589&amp;"',","'',")&amp;IF(AJ589&lt;&gt;"","'"&amp;AJ589&amp;"',","'',")&amp;IF(AO589&lt;&gt;"","'"&amp;AO589&amp;"',","'',")&amp;IF(AT589&lt;&gt;"","'"&amp;AT589&amp;"',","'',")&amp;IF(AY589&lt;&gt;"","'"&amp;AY589&amp;"',","'',")&amp;"},","")
     &amp; "}",""),"")),""),"")</f>
        <v>, dropMechanic={LIBSETS_DROP_MECHANIC_MAIL_PVP_REWARDS_FOR_THE_WORTHY}</v>
      </c>
      <c r="BG589" s="21" t="str">
        <f>IF(A589&lt;&gt;"",IF(F589&lt;&gt;"Not in the game (anymore)",
IF(OR(BA589&lt;&gt;"",BB589&lt;&gt;""),", addTooltip={" &amp; IF(BA589&lt;&gt;"","['en']='"&amp; BA589 &amp; "',","")  &amp; IF(AND(BA589&lt;&gt;"",BA589&lt;&gt;BB589), IF(BB589&lt;&gt;"","['de']='"&amp; BB589 &amp; "',",""),"") &amp; "},","")
&amp; "},"
&amp; IF(C589&lt;&gt;"",CONCATENATE(" --",C589," / ",B589,"   [",IF(R589&lt;&gt;"",R589,""),IF(AA589&lt;&gt;"",", "&amp;AA589,""),IF(AG589&lt;&gt;"",", "&amp;AG589,""),IF(AL589&lt;&gt;"",", "&amp;AL589,""),IF(AQ589&lt;&gt;"",", "&amp;AQ589,""),IF(AV589&lt;&gt;"",", "&amp;AV589,""),"]")),""),"")</f>
        <v>}, --Mara\’s Balm / Maras Trost   [Cyrodiil]</v>
      </c>
    </row>
  </sheetData>
  <autoFilter ref="A2:BG589" xr:uid="{00000000-0009-0000-0000-000000000000}">
    <sortState xmlns:xlrd2="http://schemas.microsoft.com/office/spreadsheetml/2017/richdata2" ref="A3:BG589">
      <sortCondition ref="A2:A589"/>
    </sortState>
  </autoFilter>
  <mergeCells count="1">
    <mergeCell ref="A1:C1"/>
  </mergeCells>
  <phoneticPr fontId="30" type="noConversion"/>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01"/>
  <sheetViews>
    <sheetView zoomScale="70" zoomScaleNormal="70" workbookViewId="0">
      <pane xSplit="3" ySplit="2" topLeftCell="D567" activePane="bottomRight" state="frozen"/>
      <selection pane="topRight" activeCell="D1" sqref="D1"/>
      <selection pane="bottomLeft" activeCell="A3" sqref="A3"/>
      <selection pane="bottomRight" activeCell="A554" sqref="A554:A586"/>
    </sheetView>
  </sheetViews>
  <sheetFormatPr baseColWidth="10" defaultColWidth="11.5703125" defaultRowHeight="15" x14ac:dyDescent="0.25"/>
  <cols>
    <col min="1" max="1" width="18.7109375" style="5" bestFit="1" customWidth="1"/>
    <col min="2" max="2" width="33.7109375" style="3" customWidth="1"/>
    <col min="3" max="3" width="43.28515625" style="3" bestFit="1" customWidth="1"/>
    <col min="4" max="4" width="127.140625" customWidth="1"/>
  </cols>
  <sheetData>
    <row r="1" spans="1:4" ht="75" customHeight="1" x14ac:dyDescent="0.25">
      <c r="A1" s="105" t="s">
        <v>1681</v>
      </c>
      <c r="B1" s="105"/>
      <c r="C1" s="105"/>
      <c r="D1" s="47" t="s">
        <v>1682</v>
      </c>
    </row>
    <row r="2" spans="1:4" x14ac:dyDescent="0.25">
      <c r="A2" s="6" t="s">
        <v>83</v>
      </c>
      <c r="B2" s="7" t="s">
        <v>1679</v>
      </c>
      <c r="C2" s="7" t="s">
        <v>1680</v>
      </c>
      <c r="D2" s="1" t="s">
        <v>1678</v>
      </c>
    </row>
    <row r="3" spans="1:4" x14ac:dyDescent="0.25">
      <c r="A3" s="12">
        <v>19</v>
      </c>
      <c r="B3" s="8" t="str">
        <f>VLOOKUP(A3,'Sets data'!$A$3:$C$9968,3,FALSE)</f>
        <v>Vestments of the Warlock</v>
      </c>
      <c r="C3" s="8" t="str">
        <f>VLOOKUP(A3,'Sets data'!$A$3:$C$9968,2,FALSE)</f>
        <v>Gewänder des Hexers</v>
      </c>
    </row>
    <row r="4" spans="1:4" x14ac:dyDescent="0.25">
      <c r="A4" s="12">
        <v>20</v>
      </c>
      <c r="B4" s="8" t="str">
        <f>VLOOKUP(A4,'Sets data'!$A$3:$C$9968,3,FALSE)</f>
        <v>Witchman Armor</v>
      </c>
      <c r="C4" s="8" t="str">
        <f>VLOOKUP(A4,'Sets data'!$A$3:$C$9968,2,FALSE)</f>
        <v>Hexenwerk</v>
      </c>
    </row>
    <row r="5" spans="1:4" x14ac:dyDescent="0.25">
      <c r="A5" s="12">
        <v>21</v>
      </c>
      <c r="B5" s="8" t="str">
        <f>VLOOKUP(A5,'Sets data'!$A$3:$C$9968,3,FALSE)</f>
        <v>Akaviri Dragonguard</v>
      </c>
      <c r="C5" s="8" t="str">
        <f>VLOOKUP(A5,'Sets data'!$A$3:$C$9968,2,FALSE)</f>
        <v>Akavirische Drachengarde</v>
      </c>
    </row>
    <row r="6" spans="1:4" x14ac:dyDescent="0.25">
      <c r="A6" s="12">
        <v>22</v>
      </c>
      <c r="B6" s="8" t="str">
        <f>VLOOKUP(A6,'Sets data'!$A$3:$C$9968,3,FALSE)</f>
        <v>Dreamer\'s Mantle</v>
      </c>
      <c r="C6" s="8" t="str">
        <f>VLOOKUP(A6,'Sets data'!$A$3:$C$9968,2,FALSE)</f>
        <v>Mantel des Träumers</v>
      </c>
    </row>
    <row r="7" spans="1:4" x14ac:dyDescent="0.25">
      <c r="A7" s="12">
        <v>23</v>
      </c>
      <c r="B7" s="8" t="str">
        <f>VLOOKUP(A7,'Sets data'!$A$3:$C$9968,3,FALSE)</f>
        <v>Archer\'s Mind</v>
      </c>
      <c r="C7" s="8" t="str">
        <f>VLOOKUP(A7,'Sets data'!$A$3:$C$9968,2,FALSE)</f>
        <v>Schützensinn</v>
      </c>
    </row>
    <row r="8" spans="1:4" x14ac:dyDescent="0.25">
      <c r="A8" s="12">
        <v>24</v>
      </c>
      <c r="B8" s="8" t="str">
        <f>VLOOKUP(A8,'Sets data'!$A$3:$C$9968,3,FALSE)</f>
        <v>Footman\'s Fortune</v>
      </c>
      <c r="C8" s="8" t="str">
        <f>VLOOKUP(A8,'Sets data'!$A$3:$C$9968,2,FALSE)</f>
        <v>Geschick des Fußsoldaten</v>
      </c>
    </row>
    <row r="9" spans="1:4" x14ac:dyDescent="0.25">
      <c r="A9" s="12">
        <v>25</v>
      </c>
      <c r="B9" s="8" t="str">
        <f>VLOOKUP(A9,'Sets data'!$A$3:$C$9968,3,FALSE)</f>
        <v>Desert Rose</v>
      </c>
      <c r="C9" s="8" t="str">
        <f>VLOOKUP(A9,'Sets data'!$A$3:$C$9968,2,FALSE)</f>
        <v>Wüstenrose</v>
      </c>
    </row>
    <row r="10" spans="1:4" x14ac:dyDescent="0.25">
      <c r="A10" s="12">
        <v>26</v>
      </c>
      <c r="B10" s="8" t="str">
        <f>VLOOKUP(A10,'Sets data'!$A$3:$C$9968,3,FALSE)</f>
        <v>Prisoner\'s Rags</v>
      </c>
      <c r="C10" s="8" t="str">
        <f>VLOOKUP(A10,'Sets data'!$A$3:$C$9968,2,FALSE)</f>
        <v>Lumpen des Gefangenen</v>
      </c>
    </row>
    <row r="11" spans="1:4" x14ac:dyDescent="0.25">
      <c r="A11" s="12">
        <v>27</v>
      </c>
      <c r="B11" s="8" t="str">
        <f>VLOOKUP(A11,'Sets data'!$A$3:$C$9968,3,FALSE)</f>
        <v>Fiord\'s Legacy</v>
      </c>
      <c r="C11" s="8" t="str">
        <f>VLOOKUP(A11,'Sets data'!$A$3:$C$9968,2,FALSE)</f>
        <v>Fiords Erbe</v>
      </c>
    </row>
    <row r="12" spans="1:4" x14ac:dyDescent="0.25">
      <c r="A12" s="12">
        <v>28</v>
      </c>
      <c r="B12" s="8" t="str">
        <f>VLOOKUP(A12,'Sets data'!$A$3:$C$9968,3,FALSE)</f>
        <v>Barkskin</v>
      </c>
      <c r="C12" s="8" t="str">
        <f>VLOOKUP(A12,'Sets data'!$A$3:$C$9968,2,FALSE)</f>
        <v>Borkenhaut</v>
      </c>
    </row>
    <row r="13" spans="1:4" x14ac:dyDescent="0.25">
      <c r="A13" s="12">
        <v>29</v>
      </c>
      <c r="B13" s="8" t="str">
        <f>VLOOKUP(A13,'Sets data'!$A$3:$C$9968,3,FALSE)</f>
        <v>Sergeant\'s Mail</v>
      </c>
      <c r="C13" s="8" t="str">
        <f>VLOOKUP(A13,'Sets data'!$A$3:$C$9968,2,FALSE)</f>
        <v>Rüstung des Feldwebels</v>
      </c>
    </row>
    <row r="14" spans="1:4" x14ac:dyDescent="0.25">
      <c r="A14" s="12">
        <v>30</v>
      </c>
      <c r="B14" s="8" t="str">
        <f>VLOOKUP(A14,'Sets data'!$A$3:$C$9968,3,FALSE)</f>
        <v>Thunderbug\'s Carapace</v>
      </c>
      <c r="C14" s="8" t="str">
        <f>VLOOKUP(A14,'Sets data'!$A$3:$C$9968,2,FALSE)</f>
        <v>Donnerkäferpanzer</v>
      </c>
    </row>
    <row r="15" spans="1:4" x14ac:dyDescent="0.25">
      <c r="A15" s="12">
        <v>31</v>
      </c>
      <c r="B15" s="8" t="str">
        <f>VLOOKUP(A15,'Sets data'!$A$3:$C$9968,3,FALSE)</f>
        <v>Silks of the Sun</v>
      </c>
      <c r="C15" s="8" t="str">
        <f>VLOOKUP(A15,'Sets data'!$A$3:$C$9968,2,FALSE)</f>
        <v>Sonnenseide</v>
      </c>
    </row>
    <row r="16" spans="1:4" x14ac:dyDescent="0.25">
      <c r="A16" s="12">
        <v>32</v>
      </c>
      <c r="B16" s="8" t="str">
        <f>VLOOKUP(A16,'Sets data'!$A$3:$C$9968,3,FALSE)</f>
        <v>Healer\'s Habit</v>
      </c>
      <c r="C16" s="8" t="str">
        <f>VLOOKUP(A16,'Sets data'!$A$3:$C$9968,2,FALSE)</f>
        <v>Bräuche des Heilers</v>
      </c>
    </row>
    <row r="17" spans="1:3" x14ac:dyDescent="0.25">
      <c r="A17" s="12">
        <v>33</v>
      </c>
      <c r="B17" s="8" t="str">
        <f>VLOOKUP(A17,'Sets data'!$A$3:$C$9968,3,FALSE)</f>
        <v>Viper\'s Sting</v>
      </c>
      <c r="C17" s="8" t="str">
        <f>VLOOKUP(A17,'Sets data'!$A$3:$C$9968,2,FALSE)</f>
        <v>Vipernbiss</v>
      </c>
    </row>
    <row r="18" spans="1:3" x14ac:dyDescent="0.25">
      <c r="A18" s="12">
        <v>34</v>
      </c>
      <c r="B18" s="8" t="str">
        <f>VLOOKUP(A18,'Sets data'!$A$3:$C$9968,3,FALSE)</f>
        <v>Night Mother\'s Embrace</v>
      </c>
      <c r="C18" s="8" t="str">
        <f>VLOOKUP(A18,'Sets data'!$A$3:$C$9968,2,FALSE)</f>
        <v>Umarmung der Mutter der Nacht</v>
      </c>
    </row>
    <row r="19" spans="1:3" x14ac:dyDescent="0.25">
      <c r="A19" s="12">
        <v>35</v>
      </c>
      <c r="B19" s="8" t="str">
        <f>VLOOKUP(A19,'Sets data'!$A$3:$C$9968,3,FALSE)</f>
        <v>Knightmare</v>
      </c>
      <c r="C19" s="8" t="str">
        <f>VLOOKUP(A19,'Sets data'!$A$3:$C$9968,2,FALSE)</f>
        <v>Albtraumritter</v>
      </c>
    </row>
    <row r="20" spans="1:3" x14ac:dyDescent="0.25">
      <c r="A20" s="12">
        <v>36</v>
      </c>
      <c r="B20" s="8" t="str">
        <f>VLOOKUP(A20,'Sets data'!$A$3:$C$9968,3,FALSE)</f>
        <v>Armor of the Veiled Heritance</v>
      </c>
      <c r="C20" s="8" t="str">
        <f>VLOOKUP(A20,'Sets data'!$A$3:$C$9968,2,FALSE)</f>
        <v>Rüstung des Schleiererbes</v>
      </c>
    </row>
    <row r="21" spans="1:3" x14ac:dyDescent="0.25">
      <c r="A21" s="12">
        <v>37</v>
      </c>
      <c r="B21" s="8" t="str">
        <f>VLOOKUP(A21,'Sets data'!$A$3:$C$9968,3,FALSE)</f>
        <v>Death\'s Wind</v>
      </c>
      <c r="C21" s="8" t="str">
        <f>VLOOKUP(A21,'Sets data'!$A$3:$C$9968,2,FALSE)</f>
        <v>Todeswind</v>
      </c>
    </row>
    <row r="22" spans="1:3" x14ac:dyDescent="0.25">
      <c r="A22" s="12">
        <v>38</v>
      </c>
      <c r="B22" s="8" t="str">
        <f>VLOOKUP(A22,'Sets data'!$A$3:$C$9968,3,FALSE)</f>
        <v>Twilight\'s Embrace</v>
      </c>
      <c r="C22" s="8" t="str">
        <f>VLOOKUP(A22,'Sets data'!$A$3:$C$9968,2,FALSE)</f>
        <v>Zwielichtkuss</v>
      </c>
    </row>
    <row r="23" spans="1:3" x14ac:dyDescent="0.25">
      <c r="A23" s="12">
        <v>39</v>
      </c>
      <c r="B23" s="8" t="str">
        <f>VLOOKUP(A23,'Sets data'!$A$3:$C$9968,3,FALSE)</f>
        <v>Alessian Order</v>
      </c>
      <c r="C23" s="8" t="str">
        <f>VLOOKUP(A23,'Sets data'!$A$3:$C$9968,2,FALSE)</f>
        <v>Alessianischer Orden</v>
      </c>
    </row>
    <row r="24" spans="1:3" x14ac:dyDescent="0.25">
      <c r="A24" s="12">
        <v>40</v>
      </c>
      <c r="B24" s="8" t="str">
        <f>VLOOKUP(A24,'Sets data'!$A$3:$C$9968,3,FALSE)</f>
        <v>Night\'s Silence</v>
      </c>
      <c r="C24" s="8" t="str">
        <f>VLOOKUP(A24,'Sets data'!$A$3:$C$9968,2,FALSE)</f>
        <v>Stille der Nacht</v>
      </c>
    </row>
    <row r="25" spans="1:3" x14ac:dyDescent="0.25">
      <c r="A25" s="12">
        <v>41</v>
      </c>
      <c r="B25" s="8" t="str">
        <f>VLOOKUP(A25,'Sets data'!$A$3:$C$9968,3,FALSE)</f>
        <v>Whitestrake\'s Retribution</v>
      </c>
      <c r="C25" s="8" t="str">
        <f>VLOOKUP(A25,'Sets data'!$A$3:$C$9968,2,FALSE)</f>
        <v>Weißplankes Vergeltung</v>
      </c>
    </row>
    <row r="26" spans="1:3" x14ac:dyDescent="0.25">
      <c r="A26" s="12">
        <v>43</v>
      </c>
      <c r="B26" s="8" t="str">
        <f>VLOOKUP(A26,'Sets data'!$A$3:$C$9968,3,FALSE)</f>
        <v>Armor of the Seducer</v>
      </c>
      <c r="C26" s="8" t="str">
        <f>VLOOKUP(A26,'Sets data'!$A$3:$C$9968,2,FALSE)</f>
        <v>Rüstung der Verführung</v>
      </c>
    </row>
    <row r="27" spans="1:3" x14ac:dyDescent="0.25">
      <c r="A27" s="12">
        <v>44</v>
      </c>
      <c r="B27" s="8" t="str">
        <f>VLOOKUP(A27,'Sets data'!$A$3:$C$9968,3,FALSE)</f>
        <v>Vampire\'s Kiss</v>
      </c>
      <c r="C27" s="8" t="str">
        <f>VLOOKUP(A27,'Sets data'!$A$3:$C$9968,2,FALSE)</f>
        <v>Kuss des Vampirs</v>
      </c>
    </row>
    <row r="28" spans="1:3" x14ac:dyDescent="0.25">
      <c r="A28" s="12">
        <v>46</v>
      </c>
      <c r="B28" s="8" t="str">
        <f>VLOOKUP(A28,'Sets data'!$A$3:$C$9968,3,FALSE)</f>
        <v>Noble Duelist\'s Silks</v>
      </c>
      <c r="C28" s="8" t="str">
        <f>VLOOKUP(A28,'Sets data'!$A$3:$C$9968,2,FALSE)</f>
        <v>Seide des edlen Duellanten</v>
      </c>
    </row>
    <row r="29" spans="1:3" x14ac:dyDescent="0.25">
      <c r="A29" s="12">
        <v>47</v>
      </c>
      <c r="B29" s="8" t="str">
        <f>VLOOKUP(A29,'Sets data'!$A$3:$C$9968,3,FALSE)</f>
        <v>Robes of the Withered Hand</v>
      </c>
      <c r="C29" s="8" t="str">
        <f>VLOOKUP(A29,'Sets data'!$A$3:$C$9968,2,FALSE)</f>
        <v>Roben der Verdorrten Hand</v>
      </c>
    </row>
    <row r="30" spans="1:3" x14ac:dyDescent="0.25">
      <c r="A30" s="12">
        <v>48</v>
      </c>
      <c r="B30" s="8" t="str">
        <f>VLOOKUP(A30,'Sets data'!$A$3:$C$9968,3,FALSE)</f>
        <v>Magnus\' Gift</v>
      </c>
      <c r="C30" s="8" t="str">
        <f>VLOOKUP(A30,'Sets data'!$A$3:$C$9968,2,FALSE)</f>
        <v>Magnus' Gabe</v>
      </c>
    </row>
    <row r="31" spans="1:3" x14ac:dyDescent="0.25">
      <c r="A31" s="12">
        <v>49</v>
      </c>
      <c r="B31" s="8" t="str">
        <f>VLOOKUP(A31,'Sets data'!$A$3:$C$9968,3,FALSE)</f>
        <v>Shadow of the Red Mountain</v>
      </c>
      <c r="C31" s="8" t="str">
        <f>VLOOKUP(A31,'Sets data'!$A$3:$C$9968,2,FALSE)</f>
        <v>Schatten des Roten Berges</v>
      </c>
    </row>
    <row r="32" spans="1:3" x14ac:dyDescent="0.25">
      <c r="A32" s="12">
        <v>50</v>
      </c>
      <c r="B32" s="8" t="str">
        <f>VLOOKUP(A32,'Sets data'!$A$3:$C$9968,3,FALSE)</f>
        <v>The Morag Tong</v>
      </c>
      <c r="C32" s="8" t="str">
        <f>VLOOKUP(A32,'Sets data'!$A$3:$C$9968,2,FALSE)</f>
        <v>Morag Tong</v>
      </c>
    </row>
    <row r="33" spans="1:3" x14ac:dyDescent="0.25">
      <c r="A33" s="12">
        <v>51</v>
      </c>
      <c r="B33" s="8" t="str">
        <f>VLOOKUP(A33,'Sets data'!$A$3:$C$9968,3,FALSE)</f>
        <v>Night Mother\'s Gaze</v>
      </c>
      <c r="C33" s="8" t="str">
        <f>VLOOKUP(A33,'Sets data'!$A$3:$C$9968,2,FALSE)</f>
        <v>Blick der Mutter der Nacht</v>
      </c>
    </row>
    <row r="34" spans="1:3" x14ac:dyDescent="0.25">
      <c r="A34" s="12">
        <v>52</v>
      </c>
      <c r="B34" s="8" t="str">
        <f>VLOOKUP(A34,'Sets data'!$A$3:$C$9968,3,FALSE)</f>
        <v>Beckoning Steel</v>
      </c>
      <c r="C34" s="8" t="str">
        <f>VLOOKUP(A34,'Sets data'!$A$3:$C$9968,2,FALSE)</f>
        <v>Klingender Stahl</v>
      </c>
    </row>
    <row r="35" spans="1:3" x14ac:dyDescent="0.25">
      <c r="A35" s="12">
        <v>53</v>
      </c>
      <c r="B35" s="8" t="str">
        <f>VLOOKUP(A35,'Sets data'!$A$3:$C$9968,3,FALSE)</f>
        <v>The Ice Furnace</v>
      </c>
      <c r="C35" s="8" t="str">
        <f>VLOOKUP(A35,'Sets data'!$A$3:$C$9968,2,FALSE)</f>
        <v>Eisschmiede</v>
      </c>
    </row>
    <row r="36" spans="1:3" x14ac:dyDescent="0.25">
      <c r="A36" s="12">
        <v>54</v>
      </c>
      <c r="B36" s="8" t="str">
        <f>VLOOKUP(A36,'Sets data'!$A$3:$C$9968,3,FALSE)</f>
        <v>Ashen Grip</v>
      </c>
      <c r="C36" s="8" t="str">
        <f>VLOOKUP(A36,'Sets data'!$A$3:$C$9968,2,FALSE)</f>
        <v>Aschengriff</v>
      </c>
    </row>
    <row r="37" spans="1:3" x14ac:dyDescent="0.25">
      <c r="A37" s="12">
        <v>55</v>
      </c>
      <c r="B37" s="8" t="str">
        <f>VLOOKUP(A37,'Sets data'!$A$3:$C$9968,3,FALSE)</f>
        <v>Prayer Shawl</v>
      </c>
      <c r="C37" s="8" t="str">
        <f>VLOOKUP(A37,'Sets data'!$A$3:$C$9968,2,FALSE)</f>
        <v>Gebetstuch</v>
      </c>
    </row>
    <row r="38" spans="1:3" x14ac:dyDescent="0.25">
      <c r="A38" s="12">
        <v>56</v>
      </c>
      <c r="B38" s="8" t="str">
        <f>VLOOKUP(A38,'Sets data'!$A$3:$C$9968,3,FALSE)</f>
        <v>Stendarr\'s Embrace</v>
      </c>
      <c r="C38" s="8" t="str">
        <f>VLOOKUP(A38,'Sets data'!$A$3:$C$9968,2,FALSE)</f>
        <v>Stendarrs Umarmung</v>
      </c>
    </row>
    <row r="39" spans="1:3" x14ac:dyDescent="0.25">
      <c r="A39" s="12">
        <v>57</v>
      </c>
      <c r="B39" s="8" t="str">
        <f>VLOOKUP(A39,'Sets data'!$A$3:$C$9968,3,FALSE)</f>
        <v>Syrabane\'s Grip</v>
      </c>
      <c r="C39" s="8" t="str">
        <f>VLOOKUP(A39,'Sets data'!$A$3:$C$9968,2,FALSE)</f>
        <v>Syrabanns Griff</v>
      </c>
    </row>
    <row r="40" spans="1:3" x14ac:dyDescent="0.25">
      <c r="A40" s="12">
        <v>58</v>
      </c>
      <c r="B40" s="8" t="str">
        <f>VLOOKUP(A40,'Sets data'!$A$3:$C$9968,3,FALSE)</f>
        <v>Hide of the Werewolf</v>
      </c>
      <c r="C40" s="8" t="str">
        <f>VLOOKUP(A40,'Sets data'!$A$3:$C$9968,2,FALSE)</f>
        <v>Fell des Werwolfs</v>
      </c>
    </row>
    <row r="41" spans="1:3" x14ac:dyDescent="0.25">
      <c r="A41" s="12">
        <v>59</v>
      </c>
      <c r="B41" s="8" t="str">
        <f>VLOOKUP(A41,'Sets data'!$A$3:$C$9968,3,FALSE)</f>
        <v>Kyne\'s Kiss</v>
      </c>
      <c r="C41" s="8" t="str">
        <f>VLOOKUP(A41,'Sets data'!$A$3:$C$9968,2,FALSE)</f>
        <v>Kynes Kuss</v>
      </c>
    </row>
    <row r="42" spans="1:3" x14ac:dyDescent="0.25">
      <c r="A42" s="12">
        <v>60</v>
      </c>
      <c r="B42" s="8" t="str">
        <f>VLOOKUP(A42,'Sets data'!$A$3:$C$9968,3,FALSE)</f>
        <v>Darkstride</v>
      </c>
      <c r="C42" s="8" t="str">
        <f>VLOOKUP(A42,'Sets data'!$A$3:$C$9968,2,FALSE)</f>
        <v>Dunkelschritt</v>
      </c>
    </row>
    <row r="43" spans="1:3" x14ac:dyDescent="0.25">
      <c r="A43" s="12">
        <v>61</v>
      </c>
      <c r="B43" s="8" t="str">
        <f>VLOOKUP(A43,'Sets data'!$A$3:$C$9968,3,FALSE)</f>
        <v>Dreugh King Slayer</v>
      </c>
      <c r="C43" s="8" t="str">
        <f>VLOOKUP(A43,'Sets data'!$A$3:$C$9968,2,FALSE)</f>
        <v>Dreughkönigsschlächter</v>
      </c>
    </row>
    <row r="44" spans="1:3" x14ac:dyDescent="0.25">
      <c r="A44" s="12">
        <v>62</v>
      </c>
      <c r="B44" s="8" t="str">
        <f>VLOOKUP(A44,'Sets data'!$A$3:$C$9968,3,FALSE)</f>
        <v>Hatchling\'s Shell</v>
      </c>
      <c r="C44" s="8" t="str">
        <f>VLOOKUP(A44,'Sets data'!$A$3:$C$9968,2,FALSE)</f>
        <v>Schlüpflingspanzer</v>
      </c>
    </row>
    <row r="45" spans="1:3" x14ac:dyDescent="0.25">
      <c r="A45" s="12">
        <v>63</v>
      </c>
      <c r="B45" s="8" t="str">
        <f>VLOOKUP(A45,'Sets data'!$A$3:$C$9968,3,FALSE)</f>
        <v>The Juggernaut</v>
      </c>
      <c r="C45" s="8" t="str">
        <f>VLOOKUP(A45,'Sets data'!$A$3:$C$9968,2,FALSE)</f>
        <v>Koloss</v>
      </c>
    </row>
    <row r="46" spans="1:3" x14ac:dyDescent="0.25">
      <c r="A46" s="12">
        <v>64</v>
      </c>
      <c r="B46" s="8" t="str">
        <f>VLOOKUP(A46,'Sets data'!$A$3:$C$9968,3,FALSE)</f>
        <v>Shadow Dancer\'s Raiment</v>
      </c>
      <c r="C46" s="8" t="str">
        <f>VLOOKUP(A46,'Sets data'!$A$3:$C$9968,2,FALSE)</f>
        <v>Kleidung des Schattentänzers</v>
      </c>
    </row>
    <row r="47" spans="1:3" x14ac:dyDescent="0.25">
      <c r="A47" s="12">
        <v>65</v>
      </c>
      <c r="B47" s="8" t="str">
        <f>VLOOKUP(A47,'Sets data'!$A$3:$C$9968,3,FALSE)</f>
        <v>Bloodthorn\'s Touch</v>
      </c>
      <c r="C47" s="8" t="str">
        <f>VLOOKUP(A47,'Sets data'!$A$3:$C$9968,2,FALSE)</f>
        <v>Spur eines Blutdorns</v>
      </c>
    </row>
    <row r="48" spans="1:3" x14ac:dyDescent="0.25">
      <c r="A48" s="12">
        <v>66</v>
      </c>
      <c r="B48" s="8" t="str">
        <f>VLOOKUP(A48,'Sets data'!$A$3:$C$9968,3,FALSE)</f>
        <v>Robes of the Hist</v>
      </c>
      <c r="C48" s="8" t="str">
        <f>VLOOKUP(A48,'Sets data'!$A$3:$C$9968,2,FALSE)</f>
        <v>Roben des Hist</v>
      </c>
    </row>
    <row r="49" spans="1:3" x14ac:dyDescent="0.25">
      <c r="A49" s="12">
        <v>67</v>
      </c>
      <c r="B49" s="8" t="str">
        <f>VLOOKUP(A49,'Sets data'!$A$3:$C$9968,3,FALSE)</f>
        <v>Shadow Walker</v>
      </c>
      <c r="C49" s="8" t="str">
        <f>VLOOKUP(A49,'Sets data'!$A$3:$C$9968,2,FALSE)</f>
        <v>Schattengänger</v>
      </c>
    </row>
    <row r="50" spans="1:3" x14ac:dyDescent="0.25">
      <c r="A50" s="12">
        <v>68</v>
      </c>
      <c r="B50" s="8" t="str">
        <f>VLOOKUP(A50,'Sets data'!$A$3:$C$9968,3,FALSE)</f>
        <v>Stygian</v>
      </c>
      <c r="C50" s="8" t="str">
        <f>VLOOKUP(A50,'Sets data'!$A$3:$C$9968,2,FALSE)</f>
        <v>Stygier</v>
      </c>
    </row>
    <row r="51" spans="1:3" x14ac:dyDescent="0.25">
      <c r="A51" s="12">
        <v>69</v>
      </c>
      <c r="B51" s="8" t="str">
        <f>VLOOKUP(A51,'Sets data'!$A$3:$C$9968,3,FALSE)</f>
        <v>Ranger\'s Gait</v>
      </c>
      <c r="C51" s="8" t="str">
        <f>VLOOKUP(A51,'Sets data'!$A$3:$C$9968,2,FALSE)</f>
        <v>Laufstil des Waldläufers</v>
      </c>
    </row>
    <row r="52" spans="1:3" x14ac:dyDescent="0.25">
      <c r="A52" s="12">
        <v>70</v>
      </c>
      <c r="B52" s="8" t="str">
        <f>VLOOKUP(A52,'Sets data'!$A$3:$C$9968,3,FALSE)</f>
        <v>Seventh Legion Brute</v>
      </c>
      <c r="C52" s="8" t="str">
        <f>VLOOKUP(A52,'Sets data'!$A$3:$C$9968,2,FALSE)</f>
        <v>Rohling der siebten Legion</v>
      </c>
    </row>
    <row r="53" spans="1:3" x14ac:dyDescent="0.25">
      <c r="A53" s="12">
        <v>71</v>
      </c>
      <c r="B53" s="8" t="str">
        <f>VLOOKUP(A53,'Sets data'!$A$3:$C$9968,3,FALSE)</f>
        <v>Durok\'s Bane</v>
      </c>
      <c r="C53" s="8" t="str">
        <f>VLOOKUP(A53,'Sets data'!$A$3:$C$9968,2,FALSE)</f>
        <v>Duroks Fluch</v>
      </c>
    </row>
    <row r="54" spans="1:3" x14ac:dyDescent="0.25">
      <c r="A54" s="12">
        <v>72</v>
      </c>
      <c r="B54" s="8" t="str">
        <f>VLOOKUP(A54,'Sets data'!$A$3:$C$9968,3,FALSE)</f>
        <v>Nikulas\' Heavy Armor</v>
      </c>
      <c r="C54" s="8" t="str">
        <f>VLOOKUP(A54,'Sets data'!$A$3:$C$9968,2,FALSE)</f>
        <v>Nikulas' schwere Rüstung</v>
      </c>
    </row>
    <row r="55" spans="1:3" x14ac:dyDescent="0.25">
      <c r="A55" s="12">
        <v>73</v>
      </c>
      <c r="B55" s="8" t="str">
        <f>VLOOKUP(A55,'Sets data'!$A$3:$C$9968,3,FALSE)</f>
        <v>Oblivion\'s Foe</v>
      </c>
      <c r="C55" s="8" t="str">
        <f>VLOOKUP(A55,'Sets data'!$A$3:$C$9968,2,FALSE)</f>
        <v>Erinnerung</v>
      </c>
    </row>
    <row r="56" spans="1:3" x14ac:dyDescent="0.25">
      <c r="A56" s="12">
        <v>74</v>
      </c>
      <c r="B56" s="8" t="str">
        <f>VLOOKUP(A56,'Sets data'!$A$3:$C$9968,3,FALSE)</f>
        <v>Spectre\'s Eye</v>
      </c>
      <c r="C56" s="8" t="str">
        <f>VLOOKUP(A56,'Sets data'!$A$3:$C$9968,2,FALSE)</f>
        <v>Schemenauge</v>
      </c>
    </row>
    <row r="57" spans="1:3" x14ac:dyDescent="0.25">
      <c r="A57" s="12">
        <v>75</v>
      </c>
      <c r="B57" s="8" t="str">
        <f>VLOOKUP(A57,'Sets data'!$A$3:$C$9968,3,FALSE)</f>
        <v>Torug\'s Pact</v>
      </c>
      <c r="C57" s="8" t="str">
        <f>VLOOKUP(A57,'Sets data'!$A$3:$C$9968,2,FALSE)</f>
        <v>Torugs Pakt</v>
      </c>
    </row>
    <row r="58" spans="1:3" x14ac:dyDescent="0.25">
      <c r="A58" s="12">
        <v>76</v>
      </c>
      <c r="B58" s="8" t="str">
        <f>VLOOKUP(A58,'Sets data'!$A$3:$C$9968,3,FALSE)</f>
        <v>Robes of Alteration Mastery</v>
      </c>
      <c r="C58" s="8" t="str">
        <f>VLOOKUP(A58,'Sets data'!$A$3:$C$9968,2,FALSE)</f>
        <v>Roben der Veränderungsbeherrschung</v>
      </c>
    </row>
    <row r="59" spans="1:3" x14ac:dyDescent="0.25">
      <c r="A59" s="12">
        <v>77</v>
      </c>
      <c r="B59" s="8" t="str">
        <f>VLOOKUP(A59,'Sets data'!$A$3:$C$9968,3,FALSE)</f>
        <v>Crusader</v>
      </c>
      <c r="C59" s="8" t="str">
        <f>VLOOKUP(A59,'Sets data'!$A$3:$C$9968,2,FALSE)</f>
        <v>Glaubenskrieger</v>
      </c>
    </row>
    <row r="60" spans="1:3" x14ac:dyDescent="0.25">
      <c r="A60" s="12">
        <v>78</v>
      </c>
      <c r="B60" s="8" t="str">
        <f>VLOOKUP(A60,'Sets data'!$A$3:$C$9968,3,FALSE)</f>
        <v>Hist Bark</v>
      </c>
      <c r="C60" s="8" t="str">
        <f>VLOOKUP(A60,'Sets data'!$A$3:$C$9968,2,FALSE)</f>
        <v>Histrinde</v>
      </c>
    </row>
    <row r="61" spans="1:3" x14ac:dyDescent="0.25">
      <c r="A61" s="12">
        <v>79</v>
      </c>
      <c r="B61" s="8" t="str">
        <f>VLOOKUP(A61,'Sets data'!$A$3:$C$9968,3,FALSE)</f>
        <v>Willow\'s Path</v>
      </c>
      <c r="C61" s="8" t="str">
        <f>VLOOKUP(A61,'Sets data'!$A$3:$C$9968,2,FALSE)</f>
        <v>Weidenpfad</v>
      </c>
    </row>
    <row r="62" spans="1:3" x14ac:dyDescent="0.25">
      <c r="A62" s="12">
        <v>80</v>
      </c>
      <c r="B62" s="8" t="str">
        <f>VLOOKUP(A62,'Sets data'!$A$3:$C$9968,3,FALSE)</f>
        <v>Hunding\'s Rage</v>
      </c>
      <c r="C62" s="8" t="str">
        <f>VLOOKUP(A62,'Sets data'!$A$3:$C$9968,2,FALSE)</f>
        <v>Hundings Zorn</v>
      </c>
    </row>
    <row r="63" spans="1:3" x14ac:dyDescent="0.25">
      <c r="A63" s="12">
        <v>81</v>
      </c>
      <c r="B63" s="8" t="str">
        <f>VLOOKUP(A63,'Sets data'!$A$3:$C$9968,3,FALSE)</f>
        <v>Song of Lamae</v>
      </c>
      <c r="C63" s="8" t="str">
        <f>VLOOKUP(A63,'Sets data'!$A$3:$C$9968,2,FALSE)</f>
        <v>Lied der Lamien</v>
      </c>
    </row>
    <row r="64" spans="1:3" x14ac:dyDescent="0.25">
      <c r="A64" s="12">
        <v>82</v>
      </c>
      <c r="B64" s="8" t="str">
        <f>VLOOKUP(A64,'Sets data'!$A$3:$C$9968,3,FALSE)</f>
        <v>Alessia\'s Bulwark</v>
      </c>
      <c r="C64" s="8" t="str">
        <f>VLOOKUP(A64,'Sets data'!$A$3:$C$9968,2,FALSE)</f>
        <v>Alessias Bollwerk</v>
      </c>
    </row>
    <row r="65" spans="1:3" x14ac:dyDescent="0.25">
      <c r="A65" s="12">
        <v>83</v>
      </c>
      <c r="B65" s="8" t="str">
        <f>VLOOKUP(A65,'Sets data'!$A$3:$C$9968,3,FALSE)</f>
        <v>Elf Bane</v>
      </c>
      <c r="C65" s="8" t="str">
        <f>VLOOKUP(A65,'Sets data'!$A$3:$C$9968,2,FALSE)</f>
        <v>Elfenfluch</v>
      </c>
    </row>
    <row r="66" spans="1:3" x14ac:dyDescent="0.25">
      <c r="A66" s="12">
        <v>84</v>
      </c>
      <c r="B66" s="8" t="str">
        <f>VLOOKUP(A66,'Sets data'!$A$3:$C$9968,3,FALSE)</f>
        <v>Orgnum\'s Scales</v>
      </c>
      <c r="C66" s="8" t="str">
        <f>VLOOKUP(A66,'Sets data'!$A$3:$C$9968,2,FALSE)</f>
        <v>Orgnums Schuppen</v>
      </c>
    </row>
    <row r="67" spans="1:3" x14ac:dyDescent="0.25">
      <c r="A67" s="12">
        <v>85</v>
      </c>
      <c r="B67" s="8" t="str">
        <f>VLOOKUP(A67,'Sets data'!$A$3:$C$9968,3,FALSE)</f>
        <v>Almalexia\'s Mercy</v>
      </c>
      <c r="C67" s="8" t="str">
        <f>VLOOKUP(A67,'Sets data'!$A$3:$C$9968,2,FALSE)</f>
        <v>Almalexias Gnade</v>
      </c>
    </row>
    <row r="68" spans="1:3" x14ac:dyDescent="0.25">
      <c r="A68" s="12">
        <v>86</v>
      </c>
      <c r="B68" s="8" t="str">
        <f>VLOOKUP(A68,'Sets data'!$A$3:$C$9968,3,FALSE)</f>
        <v>Queen\'s Elegance</v>
      </c>
      <c r="C68" s="8" t="str">
        <f>VLOOKUP(A68,'Sets data'!$A$3:$C$9968,2,FALSE)</f>
        <v>Eleganz der Königin</v>
      </c>
    </row>
    <row r="69" spans="1:3" x14ac:dyDescent="0.25">
      <c r="A69" s="12">
        <v>87</v>
      </c>
      <c r="B69" s="8" t="str">
        <f>VLOOKUP(A69,'Sets data'!$A$3:$C$9968,3,FALSE)</f>
        <v>Eyes of Mara</v>
      </c>
      <c r="C69" s="8" t="str">
        <f>VLOOKUP(A69,'Sets data'!$A$3:$C$9968,2,FALSE)</f>
        <v>Augen von Mara</v>
      </c>
    </row>
    <row r="70" spans="1:3" x14ac:dyDescent="0.25">
      <c r="A70" s="12">
        <v>88</v>
      </c>
      <c r="B70" s="8" t="str">
        <f>VLOOKUP(A70,'Sets data'!$A$3:$C$9968,3,FALSE)</f>
        <v>Robes of Destruction Mastery</v>
      </c>
      <c r="C70" s="8" t="str">
        <f>VLOOKUP(A70,'Sets data'!$A$3:$C$9968,2,FALSE)</f>
        <v>Roben der Zerstörungsbeherrschung</v>
      </c>
    </row>
    <row r="71" spans="1:3" x14ac:dyDescent="0.25">
      <c r="A71" s="12">
        <v>89</v>
      </c>
      <c r="B71" s="8" t="str">
        <f>VLOOKUP(A71,'Sets data'!$A$3:$C$9968,3,FALSE)</f>
        <v>Sentry</v>
      </c>
      <c r="C71" s="8" t="str">
        <f>VLOOKUP(A71,'Sets data'!$A$3:$C$9968,2,FALSE)</f>
        <v>Wachposten</v>
      </c>
    </row>
    <row r="72" spans="1:3" x14ac:dyDescent="0.25">
      <c r="A72" s="12">
        <v>90</v>
      </c>
      <c r="B72" s="8" t="str">
        <f>VLOOKUP(A72,'Sets data'!$A$3:$C$9968,3,FALSE)</f>
        <v>Senche\'s Bite</v>
      </c>
      <c r="C72" s="8" t="str">
        <f>VLOOKUP(A72,'Sets data'!$A$3:$C$9968,2,FALSE)</f>
        <v>Biss des Senche</v>
      </c>
    </row>
    <row r="73" spans="1:3" x14ac:dyDescent="0.25">
      <c r="A73" s="12">
        <v>91</v>
      </c>
      <c r="B73" s="8" t="str">
        <f>VLOOKUP(A73,'Sets data'!$A$3:$C$9968,3,FALSE)</f>
        <v>Oblivion\'s Edge</v>
      </c>
      <c r="C73" s="8" t="str">
        <f>VLOOKUP(A73,'Sets data'!$A$3:$C$9968,2,FALSE)</f>
        <v>Vorteil des Vergessens</v>
      </c>
    </row>
    <row r="74" spans="1:3" x14ac:dyDescent="0.25">
      <c r="A74" s="12">
        <v>92</v>
      </c>
      <c r="B74" s="8" t="str">
        <f>VLOOKUP(A74,'Sets data'!$A$3:$C$9968,3,FALSE)</f>
        <v>Kagrenac\'s Hope</v>
      </c>
      <c r="C74" s="8" t="str">
        <f>VLOOKUP(A74,'Sets data'!$A$3:$C$9968,2,FALSE)</f>
        <v>Kagrenacs Hoffnung</v>
      </c>
    </row>
    <row r="75" spans="1:3" x14ac:dyDescent="0.25">
      <c r="A75" s="12">
        <v>93</v>
      </c>
      <c r="B75" s="8" t="str">
        <f>VLOOKUP(A75,'Sets data'!$A$3:$C$9968,3,FALSE)</f>
        <v>Storm Knight\'s Plate</v>
      </c>
      <c r="C75" s="8" t="str">
        <f>VLOOKUP(A75,'Sets data'!$A$3:$C$9968,2,FALSE)</f>
        <v>Wut des Sturmritters</v>
      </c>
    </row>
    <row r="76" spans="1:3" x14ac:dyDescent="0.25">
      <c r="A76" s="12">
        <v>94</v>
      </c>
      <c r="B76" s="8" t="str">
        <f>VLOOKUP(A76,'Sets data'!$A$3:$C$9968,3,FALSE)</f>
        <v>Meridia\'s Blessed Armor</v>
      </c>
      <c r="C76" s="8" t="str">
        <f>VLOOKUP(A76,'Sets data'!$A$3:$C$9968,2,FALSE)</f>
        <v>Meridias gesegnete Rüstung</v>
      </c>
    </row>
    <row r="77" spans="1:3" x14ac:dyDescent="0.25">
      <c r="A77" s="12">
        <v>95</v>
      </c>
      <c r="B77" s="8" t="str">
        <f>VLOOKUP(A77,'Sets data'!$A$3:$C$9968,3,FALSE)</f>
        <v>Shalidor\'s Curse</v>
      </c>
      <c r="C77" s="8" t="str">
        <f>VLOOKUP(A77,'Sets data'!$A$3:$C$9968,2,FALSE)</f>
        <v>Shalidors Fluch</v>
      </c>
    </row>
    <row r="78" spans="1:3" x14ac:dyDescent="0.25">
      <c r="A78" s="12">
        <v>96</v>
      </c>
      <c r="B78" s="8" t="str">
        <f>VLOOKUP(A78,'Sets data'!$A$3:$C$9968,3,FALSE)</f>
        <v>Armor of Truth</v>
      </c>
      <c r="C78" s="8" t="str">
        <f>VLOOKUP(A78,'Sets data'!$A$3:$C$9968,2,FALSE)</f>
        <v>Rüstung der Wahrheit</v>
      </c>
    </row>
    <row r="79" spans="1:3" x14ac:dyDescent="0.25">
      <c r="A79" s="12">
        <v>97</v>
      </c>
      <c r="B79" s="8" t="str">
        <f>VLOOKUP(A79,'Sets data'!$A$3:$C$9968,3,FALSE)</f>
        <v>The Arch-Mage</v>
      </c>
      <c r="C79" s="8" t="str">
        <f>VLOOKUP(A79,'Sets data'!$A$3:$C$9968,2,FALSE)</f>
        <v>Erzmagier</v>
      </c>
    </row>
    <row r="80" spans="1:3" x14ac:dyDescent="0.25">
      <c r="A80" s="12">
        <v>98</v>
      </c>
      <c r="B80" s="8" t="str">
        <f>VLOOKUP(A80,'Sets data'!$A$3:$C$9968,3,FALSE)</f>
        <v>Necropotence</v>
      </c>
      <c r="C80" s="8" t="str">
        <f>VLOOKUP(A80,'Sets data'!$A$3:$C$9968,2,FALSE)</f>
        <v>Nekropotenz</v>
      </c>
    </row>
    <row r="81" spans="1:3" x14ac:dyDescent="0.25">
      <c r="A81" s="12">
        <v>99</v>
      </c>
      <c r="B81" s="8" t="str">
        <f>VLOOKUP(A81,'Sets data'!$A$3:$C$9968,3,FALSE)</f>
        <v>Salvation</v>
      </c>
      <c r="C81" s="8" t="str">
        <f>VLOOKUP(A81,'Sets data'!$A$3:$C$9968,2,FALSE)</f>
        <v>Erlösung</v>
      </c>
    </row>
    <row r="82" spans="1:3" x14ac:dyDescent="0.25">
      <c r="A82" s="12">
        <v>100</v>
      </c>
      <c r="B82" s="8" t="str">
        <f>VLOOKUP(A82,'Sets data'!$A$3:$C$9968,3,FALSE)</f>
        <v>Hawk\'s Eye</v>
      </c>
      <c r="C82" s="8" t="str">
        <f>VLOOKUP(A82,'Sets data'!$A$3:$C$9968,2,FALSE)</f>
        <v>Falkenauge</v>
      </c>
    </row>
    <row r="83" spans="1:3" x14ac:dyDescent="0.25">
      <c r="A83" s="12">
        <v>101</v>
      </c>
      <c r="B83" s="8" t="str">
        <f>VLOOKUP(A83,'Sets data'!$A$3:$C$9968,3,FALSE)</f>
        <v>Affliction</v>
      </c>
      <c r="C83" s="8" t="str">
        <f>VLOOKUP(A83,'Sets data'!$A$3:$C$9968,2,FALSE)</f>
        <v>Elend (Befallen)</v>
      </c>
    </row>
    <row r="84" spans="1:3" x14ac:dyDescent="0.25">
      <c r="A84" s="12">
        <v>102</v>
      </c>
      <c r="B84" s="8" t="str">
        <f>VLOOKUP(A84,'Sets data'!$A$3:$C$9968,3,FALSE)</f>
        <v>Duneripper\'s Scales</v>
      </c>
      <c r="C84" s="8" t="str">
        <f>VLOOKUP(A84,'Sets data'!$A$3:$C$9968,2,FALSE)</f>
        <v>Schuppen des Dünenbrechers</v>
      </c>
    </row>
    <row r="85" spans="1:3" x14ac:dyDescent="0.25">
      <c r="A85" s="12">
        <v>103</v>
      </c>
      <c r="B85" s="8" t="str">
        <f>VLOOKUP(A85,'Sets data'!$A$3:$C$9968,3,FALSE)</f>
        <v>Magicka Furnace</v>
      </c>
      <c r="C85" s="8" t="str">
        <f>VLOOKUP(A85,'Sets data'!$A$3:$C$9968,2,FALSE)</f>
        <v>Magickaschmiede</v>
      </c>
    </row>
    <row r="86" spans="1:3" x14ac:dyDescent="0.25">
      <c r="A86" s="12">
        <v>104</v>
      </c>
      <c r="B86" s="8" t="str">
        <f>VLOOKUP(A86,'Sets data'!$A$3:$C$9968,3,FALSE)</f>
        <v>Curse Eater</v>
      </c>
      <c r="C86" s="8" t="str">
        <f>VLOOKUP(A86,'Sets data'!$A$3:$C$9968,2,FALSE)</f>
        <v>Fluchfresser</v>
      </c>
    </row>
    <row r="87" spans="1:3" x14ac:dyDescent="0.25">
      <c r="A87" s="12">
        <v>105</v>
      </c>
      <c r="B87" s="8" t="str">
        <f>VLOOKUP(A87,'Sets data'!$A$3:$C$9968,3,FALSE)</f>
        <v>Twin Sisters</v>
      </c>
      <c r="C87" s="8" t="str">
        <f>VLOOKUP(A87,'Sets data'!$A$3:$C$9968,2,FALSE)</f>
        <v>Zwillingsschwestern</v>
      </c>
    </row>
    <row r="88" spans="1:3" x14ac:dyDescent="0.25">
      <c r="A88" s="12">
        <v>106</v>
      </c>
      <c r="B88" s="8" t="str">
        <f>VLOOKUP(A88,'Sets data'!$A$3:$C$9968,3,FALSE)</f>
        <v>Wilderqueen\'s Arch</v>
      </c>
      <c r="C88" s="8" t="str">
        <f>VLOOKUP(A88,'Sets data'!$A$3:$C$9968,2,FALSE)</f>
        <v>Bogen der Wildkönigin</v>
      </c>
    </row>
    <row r="89" spans="1:3" x14ac:dyDescent="0.25">
      <c r="A89" s="12">
        <v>107</v>
      </c>
      <c r="B89" s="8" t="str">
        <f>VLOOKUP(A89,'Sets data'!$A$3:$C$9968,3,FALSE)</f>
        <v>Wyrd Tree\'s Blessing</v>
      </c>
      <c r="C89" s="8" t="str">
        <f>VLOOKUP(A89,'Sets data'!$A$3:$C$9968,2,FALSE)</f>
        <v>Segen des Wyrdbaums</v>
      </c>
    </row>
    <row r="90" spans="1:3" x14ac:dyDescent="0.25">
      <c r="A90" s="12">
        <v>108</v>
      </c>
      <c r="B90" s="8" t="str">
        <f>VLOOKUP(A90,'Sets data'!$A$3:$C$9968,3,FALSE)</f>
        <v>Ravager</v>
      </c>
      <c r="C90" s="8" t="str">
        <f>VLOOKUP(A90,'Sets data'!$A$3:$C$9968,2,FALSE)</f>
        <v>Verwüster</v>
      </c>
    </row>
    <row r="91" spans="1:3" x14ac:dyDescent="0.25">
      <c r="A91" s="12">
        <v>109</v>
      </c>
      <c r="B91" s="8" t="str">
        <f>VLOOKUP(A91,'Sets data'!$A$3:$C$9968,3,FALSE)</f>
        <v>Light of Cyrodiil</v>
      </c>
      <c r="C91" s="8" t="str">
        <f>VLOOKUP(A91,'Sets data'!$A$3:$C$9968,2,FALSE)</f>
        <v>Licht von Cyrodiil</v>
      </c>
    </row>
    <row r="92" spans="1:3" x14ac:dyDescent="0.25">
      <c r="A92" s="12">
        <v>110</v>
      </c>
      <c r="B92" s="8" t="str">
        <f>VLOOKUP(A92,'Sets data'!$A$3:$C$9968,3,FALSE)</f>
        <v>Sanctuary</v>
      </c>
      <c r="C92" s="8" t="str">
        <f>VLOOKUP(A92,'Sets data'!$A$3:$C$9968,2,FALSE)</f>
        <v>Heiligtum</v>
      </c>
    </row>
    <row r="93" spans="1:3" x14ac:dyDescent="0.25">
      <c r="A93" s="12">
        <v>111</v>
      </c>
      <c r="B93" s="8" t="str">
        <f>VLOOKUP(A93,'Sets data'!$A$3:$C$9968,3,FALSE)</f>
        <v>Ward of Cyrodiil</v>
      </c>
      <c r="C93" s="8" t="str">
        <f>VLOOKUP(A93,'Sets data'!$A$3:$C$9968,2,FALSE)</f>
        <v>Schutz von Cyrodiil</v>
      </c>
    </row>
    <row r="94" spans="1:3" x14ac:dyDescent="0.25">
      <c r="A94" s="12">
        <v>112</v>
      </c>
      <c r="B94" s="8" t="str">
        <f>VLOOKUP(A94,'Sets data'!$A$3:$C$9968,3,FALSE)</f>
        <v>Night Terror</v>
      </c>
      <c r="C94" s="8" t="str">
        <f>VLOOKUP(A94,'Sets data'!$A$3:$C$9968,2,FALSE)</f>
        <v>Nachtschrecken</v>
      </c>
    </row>
    <row r="95" spans="1:3" x14ac:dyDescent="0.25">
      <c r="A95" s="12">
        <v>113</v>
      </c>
      <c r="B95" s="8" t="str">
        <f>VLOOKUP(A95,'Sets data'!$A$3:$C$9968,3,FALSE)</f>
        <v>Crest of Cyrodiil</v>
      </c>
      <c r="C95" s="8" t="str">
        <f>VLOOKUP(A95,'Sets data'!$A$3:$C$9968,2,FALSE)</f>
        <v>Wappen von Cyrodiil</v>
      </c>
    </row>
    <row r="96" spans="1:3" x14ac:dyDescent="0.25">
      <c r="A96" s="12">
        <v>114</v>
      </c>
      <c r="B96" s="8" t="str">
        <f>VLOOKUP(A96,'Sets data'!$A$3:$C$9968,3,FALSE)</f>
        <v>Soulshine</v>
      </c>
      <c r="C96" s="8" t="str">
        <f>VLOOKUP(A96,'Sets data'!$A$3:$C$9968,2,FALSE)</f>
        <v>Seelenschein</v>
      </c>
    </row>
    <row r="97" spans="1:3" x14ac:dyDescent="0.25">
      <c r="A97" s="12">
        <v>116</v>
      </c>
      <c r="B97" s="8" t="str">
        <f>VLOOKUP(A97,'Sets data'!$A$3:$C$9968,3,FALSE)</f>
        <v>The Destruction Suite</v>
      </c>
      <c r="C97" s="8" t="str">
        <f>VLOOKUP(A97,'Sets data'!$A$3:$C$9968,2,FALSE)</f>
        <v>Garnitur der Zerstörung</v>
      </c>
    </row>
    <row r="98" spans="1:3" x14ac:dyDescent="0.25">
      <c r="A98" s="12">
        <v>117</v>
      </c>
      <c r="B98" s="8" t="str">
        <f>VLOOKUP(A98,'Sets data'!$A$3:$C$9968,3,FALSE)</f>
        <v>Relics of the Physician, Ansur</v>
      </c>
      <c r="C98" s="8" t="str">
        <f>VLOOKUP(A98,'Sets data'!$A$3:$C$9968,2,FALSE)</f>
        <v>Relikte des Mediziners Ansur</v>
      </c>
    </row>
    <row r="99" spans="1:3" x14ac:dyDescent="0.25">
      <c r="A99" s="12">
        <v>118</v>
      </c>
      <c r="B99" s="8" t="str">
        <f>VLOOKUP(A99,'Sets data'!$A$3:$C$9968,3,FALSE)</f>
        <v>Treasures of the Earthforge</v>
      </c>
      <c r="C99" s="8" t="str">
        <f>VLOOKUP(A99,'Sets data'!$A$3:$C$9968,2,FALSE)</f>
        <v>Schätze der Erdenschmiede</v>
      </c>
    </row>
    <row r="100" spans="1:3" x14ac:dyDescent="0.25">
      <c r="A100" s="12">
        <v>119</v>
      </c>
      <c r="B100" s="8" t="str">
        <f>VLOOKUP(A100,'Sets data'!$A$3:$C$9968,3,FALSE)</f>
        <v>Relics of the Rebellion</v>
      </c>
      <c r="C100" s="8" t="str">
        <f>VLOOKUP(A100,'Sets data'!$A$3:$C$9968,2,FALSE)</f>
        <v>Relikte der Rebellion</v>
      </c>
    </row>
    <row r="101" spans="1:3" x14ac:dyDescent="0.25">
      <c r="A101" s="12">
        <v>120</v>
      </c>
      <c r="B101" s="8" t="str">
        <f>VLOOKUP(A101,'Sets data'!$A$3:$C$9968,3,FALSE)</f>
        <v>Arms of Infernace</v>
      </c>
      <c r="C101" s="8" t="str">
        <f>VLOOKUP(A101,'Sets data'!$A$3:$C$9968,2,FALSE)</f>
        <v>Waffen Infernals</v>
      </c>
    </row>
    <row r="102" spans="1:3" x14ac:dyDescent="0.25">
      <c r="A102" s="12">
        <v>121</v>
      </c>
      <c r="B102" s="8" t="str">
        <f>VLOOKUP(A102,'Sets data'!$A$3:$C$9968,3,FALSE)</f>
        <v>Arms of the Ancestors</v>
      </c>
      <c r="C102" s="8" t="str">
        <f>VLOOKUP(A102,'Sets data'!$A$3:$C$9968,2,FALSE)</f>
        <v>Waffen der Ahnen</v>
      </c>
    </row>
    <row r="103" spans="1:3" x14ac:dyDescent="0.25">
      <c r="A103" s="12">
        <v>122</v>
      </c>
      <c r="B103" s="8" t="str">
        <f>VLOOKUP(A103,'Sets data'!$A$3:$C$9968,3,FALSE)</f>
        <v>Ebon Armory</v>
      </c>
      <c r="C103" s="8" t="str">
        <f>VLOOKUP(A103,'Sets data'!$A$3:$C$9968,2,FALSE)</f>
        <v>Ebenerzarsenal</v>
      </c>
    </row>
    <row r="104" spans="1:3" x14ac:dyDescent="0.25">
      <c r="A104" s="12">
        <v>123</v>
      </c>
      <c r="B104" s="8" t="str">
        <f>VLOOKUP(A104,'Sets data'!$A$3:$C$9968,3,FALSE)</f>
        <v>Hircine\'s Veneer</v>
      </c>
      <c r="C104" s="8" t="str">
        <f>VLOOKUP(A104,'Sets data'!$A$3:$C$9968,2,FALSE)</f>
        <v>Hircines Schein</v>
      </c>
    </row>
    <row r="105" spans="1:3" x14ac:dyDescent="0.25">
      <c r="A105" s="12">
        <v>124</v>
      </c>
      <c r="B105" s="8" t="str">
        <f>VLOOKUP(A105,'Sets data'!$A$3:$C$9968,3,FALSE)</f>
        <v>The Worm\'s Raiment</v>
      </c>
      <c r="C105" s="8" t="str">
        <f>VLOOKUP(A105,'Sets data'!$A$3:$C$9968,2,FALSE)</f>
        <v>Garderobe des Wurms</v>
      </c>
    </row>
    <row r="106" spans="1:3" x14ac:dyDescent="0.25">
      <c r="A106" s="12">
        <v>125</v>
      </c>
      <c r="B106" s="8" t="str">
        <f>VLOOKUP(A106,'Sets data'!$A$3:$C$9968,3,FALSE)</f>
        <v>Wrath of the Imperium</v>
      </c>
      <c r="C106" s="8" t="str">
        <f>VLOOKUP(A106,'Sets data'!$A$3:$C$9968,2,FALSE)</f>
        <v>Zorn des Kaiserreichs</v>
      </c>
    </row>
    <row r="107" spans="1:3" x14ac:dyDescent="0.25">
      <c r="A107" s="12">
        <v>126</v>
      </c>
      <c r="B107" s="8" t="str">
        <f>VLOOKUP(A107,'Sets data'!$A$3:$C$9968,3,FALSE)</f>
        <v>Grace of the Ancients</v>
      </c>
      <c r="C107" s="8" t="str">
        <f>VLOOKUP(A107,'Sets data'!$A$3:$C$9968,2,FALSE)</f>
        <v>Anmut der Ahnen</v>
      </c>
    </row>
    <row r="108" spans="1:3" x14ac:dyDescent="0.25">
      <c r="A108" s="12">
        <v>127</v>
      </c>
      <c r="B108" s="8" t="str">
        <f>VLOOKUP(A108,'Sets data'!$A$3:$C$9968,3,FALSE)</f>
        <v>Deadly Strike</v>
      </c>
      <c r="C108" s="8" t="str">
        <f>VLOOKUP(A108,'Sets data'!$A$3:$C$9968,2,FALSE)</f>
        <v>Tödlicher Stoß</v>
      </c>
    </row>
    <row r="109" spans="1:3" x14ac:dyDescent="0.25">
      <c r="A109" s="12">
        <v>128</v>
      </c>
      <c r="B109" s="8" t="str">
        <f>VLOOKUP(A109,'Sets data'!$A$3:$C$9968,3,FALSE)</f>
        <v>Blessing of the Potentates</v>
      </c>
      <c r="C109" s="8" t="str">
        <f>VLOOKUP(A109,'Sets data'!$A$3:$C$9968,2,FALSE)</f>
        <v>Segen des Potentaten</v>
      </c>
    </row>
    <row r="110" spans="1:3" x14ac:dyDescent="0.25">
      <c r="A110" s="12">
        <v>129</v>
      </c>
      <c r="B110" s="8" t="str">
        <f>VLOOKUP(A110,'Sets data'!$A$3:$C$9968,3,FALSE)</f>
        <v>Vengeance Leech</v>
      </c>
      <c r="C110" s="8" t="str">
        <f>VLOOKUP(A110,'Sets data'!$A$3:$C$9968,2,FALSE)</f>
        <v>Saugende Vergeltung</v>
      </c>
    </row>
    <row r="111" spans="1:3" x14ac:dyDescent="0.25">
      <c r="A111" s="12">
        <v>130</v>
      </c>
      <c r="B111" s="8" t="str">
        <f>VLOOKUP(A111,'Sets data'!$A$3:$C$9968,3,FALSE)</f>
        <v>Eagle Eye</v>
      </c>
      <c r="C111" s="8" t="str">
        <f>VLOOKUP(A111,'Sets data'!$A$3:$C$9968,2,FALSE)</f>
        <v>Adlerauge</v>
      </c>
    </row>
    <row r="112" spans="1:3" x14ac:dyDescent="0.25">
      <c r="A112" s="12">
        <v>131</v>
      </c>
      <c r="B112" s="8" t="str">
        <f>VLOOKUP(A112,'Sets data'!$A$3:$C$9968,3,FALSE)</f>
        <v>Bastion of the Heartland</v>
      </c>
      <c r="C112" s="8" t="str">
        <f>VLOOKUP(A112,'Sets data'!$A$3:$C$9968,2,FALSE)</f>
        <v>Bastion des Herzlandes</v>
      </c>
    </row>
    <row r="113" spans="1:3" x14ac:dyDescent="0.25">
      <c r="A113" s="12">
        <v>132</v>
      </c>
      <c r="B113" s="8" t="str">
        <f>VLOOKUP(A113,'Sets data'!$A$3:$C$9968,3,FALSE)</f>
        <v>Shield of the Valiant</v>
      </c>
      <c r="C113" s="8" t="str">
        <f>VLOOKUP(A113,'Sets data'!$A$3:$C$9968,2,FALSE)</f>
        <v>Schild des Tapferen</v>
      </c>
    </row>
    <row r="114" spans="1:3" x14ac:dyDescent="0.25">
      <c r="A114" s="12">
        <v>133</v>
      </c>
      <c r="B114" s="8" t="str">
        <f>VLOOKUP(A114,'Sets data'!$A$3:$C$9968,3,FALSE)</f>
        <v>Buffer of the Swift</v>
      </c>
      <c r="C114" s="8" t="str">
        <f>VLOOKUP(A114,'Sets data'!$A$3:$C$9968,2,FALSE)</f>
        <v>Dämpfer des Geschwinden</v>
      </c>
    </row>
    <row r="115" spans="1:3" x14ac:dyDescent="0.25">
      <c r="A115" s="12">
        <v>134</v>
      </c>
      <c r="B115" s="8" t="str">
        <f>VLOOKUP(A115,'Sets data'!$A$3:$C$9968,3,FALSE)</f>
        <v>Shroud of the Lich</v>
      </c>
      <c r="C115" s="8" t="str">
        <f>VLOOKUP(A115,'Sets data'!$A$3:$C$9968,2,FALSE)</f>
        <v>Tuch des Lich</v>
      </c>
    </row>
    <row r="116" spans="1:3" x14ac:dyDescent="0.25">
      <c r="A116" s="12">
        <v>135</v>
      </c>
      <c r="B116" s="8" t="str">
        <f>VLOOKUP(A116,'Sets data'!$A$3:$C$9968,3,FALSE)</f>
        <v>Draugr\'s Heritage</v>
      </c>
      <c r="C116" s="8" t="str">
        <f>VLOOKUP(A116,'Sets data'!$A$3:$C$9968,2,FALSE)</f>
        <v>Erbe des Draugrs</v>
      </c>
    </row>
    <row r="117" spans="1:3" x14ac:dyDescent="0.25">
      <c r="A117" s="12">
        <v>136</v>
      </c>
      <c r="B117" s="8" t="str">
        <f>VLOOKUP(A117,'Sets data'!$A$3:$C$9968,3,FALSE)</f>
        <v>Immortal Warrior</v>
      </c>
      <c r="C117" s="8" t="str">
        <f>VLOOKUP(A117,'Sets data'!$A$3:$C$9968,2,FALSE)</f>
        <v>Unsterblicher Krieger</v>
      </c>
    </row>
    <row r="118" spans="1:3" x14ac:dyDescent="0.25">
      <c r="A118" s="12">
        <v>137</v>
      </c>
      <c r="B118" s="8" t="str">
        <f>VLOOKUP(A118,'Sets data'!$A$3:$C$9968,3,FALSE)</f>
        <v>Berserking Warrior</v>
      </c>
      <c r="C118" s="8" t="str">
        <f>VLOOKUP(A118,'Sets data'!$A$3:$C$9968,2,FALSE)</f>
        <v>Tobender Krieger</v>
      </c>
    </row>
    <row r="119" spans="1:3" x14ac:dyDescent="0.25">
      <c r="A119" s="12">
        <v>138</v>
      </c>
      <c r="B119" s="8" t="str">
        <f>VLOOKUP(A119,'Sets data'!$A$3:$C$9968,3,FALSE)</f>
        <v>Defending Warrior</v>
      </c>
      <c r="C119" s="8" t="str">
        <f>VLOOKUP(A119,'Sets data'!$A$3:$C$9968,2,FALSE)</f>
        <v>Verteidigender Krieger</v>
      </c>
    </row>
    <row r="120" spans="1:3" x14ac:dyDescent="0.25">
      <c r="A120" s="12">
        <v>139</v>
      </c>
      <c r="B120" s="8" t="str">
        <f>VLOOKUP(A120,'Sets data'!$A$3:$C$9968,3,FALSE)</f>
        <v>Wise Mage</v>
      </c>
      <c r="C120" s="8" t="str">
        <f>VLOOKUP(A120,'Sets data'!$A$3:$C$9968,2,FALSE)</f>
        <v>Weiser Magier</v>
      </c>
    </row>
    <row r="121" spans="1:3" x14ac:dyDescent="0.25">
      <c r="A121" s="12">
        <v>140</v>
      </c>
      <c r="B121" s="8" t="str">
        <f>VLOOKUP(A121,'Sets data'!$A$3:$C$9968,3,FALSE)</f>
        <v>Destructive Mage</v>
      </c>
      <c r="C121" s="8" t="str">
        <f>VLOOKUP(A121,'Sets data'!$A$3:$C$9968,2,FALSE)</f>
        <v>Zerstörerischer Magier</v>
      </c>
    </row>
    <row r="122" spans="1:3" x14ac:dyDescent="0.25">
      <c r="A122" s="12">
        <v>141</v>
      </c>
      <c r="B122" s="8" t="str">
        <f>VLOOKUP(A122,'Sets data'!$A$3:$C$9968,3,FALSE)</f>
        <v>Healing Mage</v>
      </c>
      <c r="C122" s="8" t="str">
        <f>VLOOKUP(A122,'Sets data'!$A$3:$C$9968,2,FALSE)</f>
        <v>Heilender Magier</v>
      </c>
    </row>
    <row r="123" spans="1:3" x14ac:dyDescent="0.25">
      <c r="A123" s="12">
        <v>142</v>
      </c>
      <c r="B123" s="8" t="str">
        <f>VLOOKUP(A123,'Sets data'!$A$3:$C$9968,3,FALSE)</f>
        <v>Quick Serpent</v>
      </c>
      <c r="C123" s="8" t="str">
        <f>VLOOKUP(A123,'Sets data'!$A$3:$C$9968,2,FALSE)</f>
        <v>Flinke Schlange</v>
      </c>
    </row>
    <row r="124" spans="1:3" x14ac:dyDescent="0.25">
      <c r="A124" s="12">
        <v>143</v>
      </c>
      <c r="B124" s="8" t="str">
        <f>VLOOKUP(A124,'Sets data'!$A$3:$C$9968,3,FALSE)</f>
        <v>Poisonous Serpent</v>
      </c>
      <c r="C124" s="8" t="str">
        <f>VLOOKUP(A124,'Sets data'!$A$3:$C$9968,2,FALSE)</f>
        <v>Giftschlange</v>
      </c>
    </row>
    <row r="125" spans="1:3" x14ac:dyDescent="0.25">
      <c r="A125" s="12">
        <v>144</v>
      </c>
      <c r="B125" s="8" t="str">
        <f>VLOOKUP(A125,'Sets data'!$A$3:$C$9968,3,FALSE)</f>
        <v>Twice-Fanged Serpent</v>
      </c>
      <c r="C125" s="8" t="str">
        <f>VLOOKUP(A125,'Sets data'!$A$3:$C$9968,2,FALSE)</f>
        <v>Doppelzüngige Schlange</v>
      </c>
    </row>
    <row r="126" spans="1:3" x14ac:dyDescent="0.25">
      <c r="A126" s="12">
        <v>145</v>
      </c>
      <c r="B126" s="8" t="str">
        <f>VLOOKUP(A126,'Sets data'!$A$3:$C$9968,3,FALSE)</f>
        <v>Way of Fire</v>
      </c>
      <c r="C126" s="8" t="str">
        <f>VLOOKUP(A126,'Sets data'!$A$3:$C$9968,2,FALSE)</f>
        <v>Weg des Feuers</v>
      </c>
    </row>
    <row r="127" spans="1:3" x14ac:dyDescent="0.25">
      <c r="A127" s="12">
        <v>146</v>
      </c>
      <c r="B127" s="8" t="str">
        <f>VLOOKUP(A127,'Sets data'!$A$3:$C$9968,3,FALSE)</f>
        <v>Way of Air</v>
      </c>
      <c r="C127" s="8" t="str">
        <f>VLOOKUP(A127,'Sets data'!$A$3:$C$9968,2,FALSE)</f>
        <v>Weg der Luft</v>
      </c>
    </row>
    <row r="128" spans="1:3" x14ac:dyDescent="0.25">
      <c r="A128" s="12">
        <v>147</v>
      </c>
      <c r="B128" s="8" t="str">
        <f>VLOOKUP(A128,'Sets data'!$A$3:$C$9968,3,FALSE)</f>
        <v>Way of Martial Knowledge</v>
      </c>
      <c r="C128" s="8" t="str">
        <f>VLOOKUP(A128,'Sets data'!$A$3:$C$9968,2,FALSE)</f>
        <v>Weg der Kampfkunst</v>
      </c>
    </row>
    <row r="129" spans="1:3" x14ac:dyDescent="0.25">
      <c r="A129" s="12">
        <v>148</v>
      </c>
      <c r="B129" s="8" t="str">
        <f>VLOOKUP(A129,'Sets data'!$A$3:$C$9968,3,FALSE)</f>
        <v>Way of the Arena</v>
      </c>
      <c r="C129" s="8" t="str">
        <f>VLOOKUP(A129,'Sets data'!$A$3:$C$9968,2,FALSE)</f>
        <v>Weg der Arena</v>
      </c>
    </row>
    <row r="130" spans="1:3" x14ac:dyDescent="0.25">
      <c r="A130" s="12">
        <v>155</v>
      </c>
      <c r="B130" s="8" t="str">
        <f>VLOOKUP(A130,'Sets data'!$A$3:$C$9968,3,FALSE)</f>
        <v>Undaunted Bastion</v>
      </c>
      <c r="C130" s="8" t="str">
        <f>VLOOKUP(A130,'Sets data'!$A$3:$C$9968,2,FALSE)</f>
        <v>Unerschrockenen-Bastion</v>
      </c>
    </row>
    <row r="131" spans="1:3" x14ac:dyDescent="0.25">
      <c r="A131" s="12">
        <v>156</v>
      </c>
      <c r="B131" s="8" t="str">
        <f>VLOOKUP(A131,'Sets data'!$A$3:$C$9968,3,FALSE)</f>
        <v>Undaunted Infiltrator</v>
      </c>
      <c r="C131" s="8" t="str">
        <f>VLOOKUP(A131,'Sets data'!$A$3:$C$9968,2,FALSE)</f>
        <v>Unerschrockener Infiltrator</v>
      </c>
    </row>
    <row r="132" spans="1:3" x14ac:dyDescent="0.25">
      <c r="A132" s="12">
        <v>157</v>
      </c>
      <c r="B132" s="8" t="str">
        <f>VLOOKUP(A132,'Sets data'!$A$3:$C$9968,3,FALSE)</f>
        <v>Undaunted Unweaver</v>
      </c>
      <c r="C132" s="8" t="str">
        <f>VLOOKUP(A132,'Sets data'!$A$3:$C$9968,2,FALSE)</f>
        <v>Unerschrockener Entflechter</v>
      </c>
    </row>
    <row r="133" spans="1:3" x14ac:dyDescent="0.25">
      <c r="A133" s="12">
        <v>158</v>
      </c>
      <c r="B133" s="8" t="str">
        <f>VLOOKUP(A133,'Sets data'!$A$3:$C$9968,3,FALSE)</f>
        <v>Embershield</v>
      </c>
      <c r="C133" s="8" t="str">
        <f>VLOOKUP(A133,'Sets data'!$A$3:$C$9968,2,FALSE)</f>
        <v>Glutschild</v>
      </c>
    </row>
    <row r="134" spans="1:3" x14ac:dyDescent="0.25">
      <c r="A134" s="12">
        <v>159</v>
      </c>
      <c r="B134" s="8" t="str">
        <f>VLOOKUP(A134,'Sets data'!$A$3:$C$9968,3,FALSE)</f>
        <v>Sunderflame</v>
      </c>
      <c r="C134" s="8" t="str">
        <f>VLOOKUP(A134,'Sets data'!$A$3:$C$9968,2,FALSE)</f>
        <v>Trennflamme</v>
      </c>
    </row>
    <row r="135" spans="1:3" x14ac:dyDescent="0.25">
      <c r="A135" s="12">
        <v>160</v>
      </c>
      <c r="B135" s="8" t="str">
        <f>VLOOKUP(A135,'Sets data'!$A$3:$C$9968,3,FALSE)</f>
        <v>Burning Spellweave</v>
      </c>
      <c r="C135" s="8" t="str">
        <f>VLOOKUP(A135,'Sets data'!$A$3:$C$9968,2,FALSE)</f>
        <v>Branntzauberweber</v>
      </c>
    </row>
    <row r="136" spans="1:3" x14ac:dyDescent="0.25">
      <c r="A136" s="12">
        <v>161</v>
      </c>
      <c r="B136" s="8" t="str">
        <f>VLOOKUP(A136,'Sets data'!$A$3:$C$9968,3,FALSE)</f>
        <v>Twice-Born Star</v>
      </c>
      <c r="C136" s="8" t="str">
        <f>VLOOKUP(A136,'Sets data'!$A$3:$C$9968,2,FALSE)</f>
        <v>Doppelstern</v>
      </c>
    </row>
    <row r="137" spans="1:3" x14ac:dyDescent="0.25">
      <c r="A137" s="12">
        <v>162</v>
      </c>
      <c r="B137" s="8" t="str">
        <f>VLOOKUP(A137,'Sets data'!$A$3:$C$9968,3,FALSE)</f>
        <v>Spawn of Mephala</v>
      </c>
      <c r="C137" s="8" t="str">
        <f>VLOOKUP(A137,'Sets data'!$A$3:$C$9968,2,FALSE)</f>
        <v>Mephalas Brut</v>
      </c>
    </row>
    <row r="138" spans="1:3" x14ac:dyDescent="0.25">
      <c r="A138" s="12">
        <v>163</v>
      </c>
      <c r="B138" s="8" t="str">
        <f>VLOOKUP(A138,'Sets data'!$A$3:$C$9968,3,FALSE)</f>
        <v>Blood Spawn</v>
      </c>
      <c r="C138" s="8" t="str">
        <f>VLOOKUP(A138,'Sets data'!$A$3:$C$9968,2,FALSE)</f>
        <v>Blutbrut</v>
      </c>
    </row>
    <row r="139" spans="1:3" x14ac:dyDescent="0.25">
      <c r="A139" s="12">
        <v>164</v>
      </c>
      <c r="B139" s="8" t="str">
        <f>VLOOKUP(A139,'Sets data'!$A$3:$C$9968,3,FALSE)</f>
        <v>Lord Warden</v>
      </c>
      <c r="C139" s="8" t="str">
        <f>VLOOKUP(A139,'Sets data'!$A$3:$C$9968,2,FALSE)</f>
        <v>Hochwärter</v>
      </c>
    </row>
    <row r="140" spans="1:3" x14ac:dyDescent="0.25">
      <c r="A140" s="12">
        <v>165</v>
      </c>
      <c r="B140" s="8" t="str">
        <f>VLOOKUP(A140,'Sets data'!$A$3:$C$9968,3,FALSE)</f>
        <v>Scourge Harvester</v>
      </c>
      <c r="C140" s="8" t="str">
        <f>VLOOKUP(A140,'Sets data'!$A$3:$C$9968,2,FALSE)</f>
        <v>Geißelernter</v>
      </c>
    </row>
    <row r="141" spans="1:3" x14ac:dyDescent="0.25">
      <c r="A141" s="12">
        <v>166</v>
      </c>
      <c r="B141" s="8" t="str">
        <f>VLOOKUP(A141,'Sets data'!$A$3:$C$9968,3,FALSE)</f>
        <v>Engine Guardian</v>
      </c>
      <c r="C141" s="8" t="str">
        <f>VLOOKUP(A141,'Sets data'!$A$3:$C$9968,2,FALSE)</f>
        <v>Maschinenwächter</v>
      </c>
    </row>
    <row r="142" spans="1:3" x14ac:dyDescent="0.25">
      <c r="A142" s="12">
        <v>167</v>
      </c>
      <c r="B142" s="8" t="str">
        <f>VLOOKUP(A142,'Sets data'!$A$3:$C$9968,3,FALSE)</f>
        <v>Nightflame</v>
      </c>
      <c r="C142" s="8" t="str">
        <f>VLOOKUP(A142,'Sets data'!$A$3:$C$9968,2,FALSE)</f>
        <v>Nachtflamme</v>
      </c>
    </row>
    <row r="143" spans="1:3" x14ac:dyDescent="0.25">
      <c r="A143" s="12">
        <v>168</v>
      </c>
      <c r="B143" s="8" t="str">
        <f>VLOOKUP(A143,'Sets data'!$A$3:$C$9968,3,FALSE)</f>
        <v>Nerien\'eth</v>
      </c>
      <c r="C143" s="8" t="str">
        <f>VLOOKUP(A143,'Sets data'!$A$3:$C$9968,2,FALSE)</f>
        <v>Nerien'eth</v>
      </c>
    </row>
    <row r="144" spans="1:3" x14ac:dyDescent="0.25">
      <c r="A144" s="12">
        <v>169</v>
      </c>
      <c r="B144" s="8" t="str">
        <f>VLOOKUP(A144,'Sets data'!$A$3:$C$9968,3,FALSE)</f>
        <v>Valkyn Skoria</v>
      </c>
      <c r="C144" s="8" t="str">
        <f>VLOOKUP(A144,'Sets data'!$A$3:$C$9968,2,FALSE)</f>
        <v>Valkyn Skoria</v>
      </c>
    </row>
    <row r="145" spans="1:3" x14ac:dyDescent="0.25">
      <c r="A145" s="12">
        <v>170</v>
      </c>
      <c r="B145" s="8" t="str">
        <f>VLOOKUP(A145,'Sets data'!$A$3:$C$9968,3,FALSE)</f>
        <v>Maw of the Infernal</v>
      </c>
      <c r="C145" s="8" t="str">
        <f>VLOOKUP(A145,'Sets data'!$A$3:$C$9968,2,FALSE)</f>
        <v>Schlund des Infernalen</v>
      </c>
    </row>
    <row r="146" spans="1:3" x14ac:dyDescent="0.25">
      <c r="A146" s="12">
        <v>171</v>
      </c>
      <c r="B146" s="8" t="str">
        <f>VLOOKUP(A146,'Sets data'!$A$3:$C$9968,3,FALSE)</f>
        <v>Eternal Warrior</v>
      </c>
      <c r="C146" s="8" t="str">
        <f>VLOOKUP(A146,'Sets data'!$A$3:$C$9968,2,FALSE)</f>
        <v>Ewiger Krieger</v>
      </c>
    </row>
    <row r="147" spans="1:3" x14ac:dyDescent="0.25">
      <c r="A147" s="12">
        <v>172</v>
      </c>
      <c r="B147" s="8" t="str">
        <f>VLOOKUP(A147,'Sets data'!$A$3:$C$9968,3,FALSE)</f>
        <v>Infallible Mage</v>
      </c>
      <c r="C147" s="8" t="str">
        <f>VLOOKUP(A147,'Sets data'!$A$3:$C$9968,2,FALSE)</f>
        <v>Unfehlbare Magierin</v>
      </c>
    </row>
    <row r="148" spans="1:3" x14ac:dyDescent="0.25">
      <c r="A148" s="12">
        <v>173</v>
      </c>
      <c r="B148" s="8" t="str">
        <f>VLOOKUP(A148,'Sets data'!$A$3:$C$9968,3,FALSE)</f>
        <v>Vicious Serpent</v>
      </c>
      <c r="C148" s="8" t="str">
        <f>VLOOKUP(A148,'Sets data'!$A$3:$C$9968,2,FALSE)</f>
        <v>Boshafte Schlange</v>
      </c>
    </row>
    <row r="149" spans="1:3" x14ac:dyDescent="0.25">
      <c r="A149" s="12">
        <v>176</v>
      </c>
      <c r="B149" s="8" t="str">
        <f>VLOOKUP(A149,'Sets data'!$A$3:$C$9968,3,FALSE)</f>
        <v>Noble\'s Conquest</v>
      </c>
      <c r="C149" s="8" t="str">
        <f>VLOOKUP(A149,'Sets data'!$A$3:$C$9968,2,FALSE)</f>
        <v>Adelssieg</v>
      </c>
    </row>
    <row r="150" spans="1:3" x14ac:dyDescent="0.25">
      <c r="A150" s="12">
        <v>177</v>
      </c>
      <c r="B150" s="8" t="str">
        <f>VLOOKUP(A150,'Sets data'!$A$3:$C$9968,3,FALSE)</f>
        <v>Redistributor</v>
      </c>
      <c r="C150" s="8" t="str">
        <f>VLOOKUP(A150,'Sets data'!$A$3:$C$9968,2,FALSE)</f>
        <v>Umverteilung</v>
      </c>
    </row>
    <row r="151" spans="1:3" x14ac:dyDescent="0.25">
      <c r="A151" s="12">
        <v>178</v>
      </c>
      <c r="B151" s="8" t="str">
        <f>VLOOKUP(A151,'Sets data'!$A$3:$C$9968,3,FALSE)</f>
        <v>Armor Master</v>
      </c>
      <c r="C151" s="8" t="str">
        <f>VLOOKUP(A151,'Sets data'!$A$3:$C$9968,2,FALSE)</f>
        <v>Rüstungsmeister</v>
      </c>
    </row>
    <row r="152" spans="1:3" x14ac:dyDescent="0.25">
      <c r="A152" s="12">
        <v>179</v>
      </c>
      <c r="B152" s="8" t="str">
        <f>VLOOKUP(A152,'Sets data'!$A$3:$C$9968,3,FALSE)</f>
        <v>Black Rose</v>
      </c>
      <c r="C152" s="8" t="str">
        <f>VLOOKUP(A152,'Sets data'!$A$3:$C$9968,2,FALSE)</f>
        <v>Schwarze Rose</v>
      </c>
    </row>
    <row r="153" spans="1:3" x14ac:dyDescent="0.25">
      <c r="A153" s="12">
        <v>180</v>
      </c>
      <c r="B153" s="8" t="str">
        <f>VLOOKUP(A153,'Sets data'!$A$3:$C$9968,3,FALSE)</f>
        <v>Powerful Assault</v>
      </c>
      <c r="C153" s="8" t="str">
        <f>VLOOKUP(A153,'Sets data'!$A$3:$C$9968,2,FALSE)</f>
        <v>Kraftvoller Ansturm</v>
      </c>
    </row>
    <row r="154" spans="1:3" x14ac:dyDescent="0.25">
      <c r="A154" s="12">
        <v>181</v>
      </c>
      <c r="B154" s="8" t="str">
        <f>VLOOKUP(A154,'Sets data'!$A$3:$C$9968,3,FALSE)</f>
        <v>Meritorious Service</v>
      </c>
      <c r="C154" s="8" t="str">
        <f>VLOOKUP(A154,'Sets data'!$A$3:$C$9968,2,FALSE)</f>
        <v>Meritorischer Dienst</v>
      </c>
    </row>
    <row r="155" spans="1:3" x14ac:dyDescent="0.25">
      <c r="A155" s="12">
        <v>183</v>
      </c>
      <c r="B155" s="8" t="str">
        <f>VLOOKUP(A155,'Sets data'!$A$3:$C$9968,3,FALSE)</f>
        <v>Molag Kena</v>
      </c>
      <c r="C155" s="8" t="str">
        <f>VLOOKUP(A155,'Sets data'!$A$3:$C$9968,2,FALSE)</f>
        <v>Molag Kena</v>
      </c>
    </row>
    <row r="156" spans="1:3" x14ac:dyDescent="0.25">
      <c r="A156" s="12">
        <v>184</v>
      </c>
      <c r="B156" s="8" t="str">
        <f>VLOOKUP(A156,'Sets data'!$A$3:$C$9968,3,FALSE)</f>
        <v>Brands of Imperium</v>
      </c>
      <c r="C156" s="8" t="str">
        <f>VLOOKUP(A156,'Sets data'!$A$3:$C$9968,2,FALSE)</f>
        <v>Male des Kaiserreichs</v>
      </c>
    </row>
    <row r="157" spans="1:3" x14ac:dyDescent="0.25">
      <c r="A157" s="12">
        <v>185</v>
      </c>
      <c r="B157" s="8" t="str">
        <f>VLOOKUP(A157,'Sets data'!$A$3:$C$9968,3,FALSE)</f>
        <v>Spell Power Cure</v>
      </c>
      <c r="C157" s="8" t="str">
        <f>VLOOKUP(A157,'Sets data'!$A$3:$C$9968,2,FALSE)</f>
        <v>Magiekraftheilung</v>
      </c>
    </row>
    <row r="158" spans="1:3" x14ac:dyDescent="0.25">
      <c r="A158" s="12">
        <v>186</v>
      </c>
      <c r="B158" s="8" t="str">
        <f>VLOOKUP(A158,'Sets data'!$A$3:$C$9968,3,FALSE)</f>
        <v>Jolting Arms</v>
      </c>
      <c r="C158" s="8" t="str">
        <f>VLOOKUP(A158,'Sets data'!$A$3:$C$9968,2,FALSE)</f>
        <v>Rüttelnde Rüstung</v>
      </c>
    </row>
    <row r="159" spans="1:3" x14ac:dyDescent="0.25">
      <c r="A159" s="12">
        <v>187</v>
      </c>
      <c r="B159" s="8" t="str">
        <f>VLOOKUP(A159,'Sets data'!$A$3:$C$9968,3,FALSE)</f>
        <v>Swamp Raider</v>
      </c>
      <c r="C159" s="8" t="str">
        <f>VLOOKUP(A159,'Sets data'!$A$3:$C$9968,2,FALSE)</f>
        <v>Sumpfräuber</v>
      </c>
    </row>
    <row r="160" spans="1:3" x14ac:dyDescent="0.25">
      <c r="A160" s="12">
        <v>188</v>
      </c>
      <c r="B160" s="8" t="str">
        <f>VLOOKUP(A160,'Sets data'!$A$3:$C$9968,3,FALSE)</f>
        <v>Storm Master</v>
      </c>
      <c r="C160" s="8" t="str">
        <f>VLOOKUP(A160,'Sets data'!$A$3:$C$9968,2,FALSE)</f>
        <v>Sturmmeister</v>
      </c>
    </row>
    <row r="161" spans="1:3" x14ac:dyDescent="0.25">
      <c r="A161" s="12">
        <v>190</v>
      </c>
      <c r="B161" s="8" t="str">
        <f>VLOOKUP(A161,'Sets data'!$A$3:$C$9968,3,FALSE)</f>
        <v>Scathing Mage</v>
      </c>
      <c r="C161" s="8" t="str">
        <f>VLOOKUP(A161,'Sets data'!$A$3:$C$9968,2,FALSE)</f>
        <v>Verletzender Magier</v>
      </c>
    </row>
    <row r="162" spans="1:3" x14ac:dyDescent="0.25">
      <c r="A162" s="12">
        <v>193</v>
      </c>
      <c r="B162" s="8" t="str">
        <f>VLOOKUP(A162,'Sets data'!$A$3:$C$9968,3,FALSE)</f>
        <v>Overwhelming Surge</v>
      </c>
      <c r="C162" s="8" t="str">
        <f>VLOOKUP(A162,'Sets data'!$A$3:$C$9968,2,FALSE)</f>
        <v>Überwältigende Woge</v>
      </c>
    </row>
    <row r="163" spans="1:3" x14ac:dyDescent="0.25">
      <c r="A163" s="12">
        <v>194</v>
      </c>
      <c r="B163" s="8" t="str">
        <f>VLOOKUP(A163,'Sets data'!$A$3:$C$9968,3,FALSE)</f>
        <v>Combat Physician</v>
      </c>
      <c r="C163" s="8" t="str">
        <f>VLOOKUP(A163,'Sets data'!$A$3:$C$9968,2,FALSE)</f>
        <v>Feldarzt</v>
      </c>
    </row>
    <row r="164" spans="1:3" x14ac:dyDescent="0.25">
      <c r="A164" s="12">
        <v>195</v>
      </c>
      <c r="B164" s="8" t="str">
        <f>VLOOKUP(A164,'Sets data'!$A$3:$C$9968,3,FALSE)</f>
        <v>Sheer Venom</v>
      </c>
      <c r="C164" s="8" t="str">
        <f>VLOOKUP(A164,'Sets data'!$A$3:$C$9968,2,FALSE)</f>
        <v>Reingift</v>
      </c>
    </row>
    <row r="165" spans="1:3" x14ac:dyDescent="0.25">
      <c r="A165" s="12">
        <v>196</v>
      </c>
      <c r="B165" s="8" t="str">
        <f>VLOOKUP(A165,'Sets data'!$A$3:$C$9968,3,FALSE)</f>
        <v>Leeching Plate</v>
      </c>
      <c r="C165" s="8" t="str">
        <f>VLOOKUP(A165,'Sets data'!$A$3:$C$9968,2,FALSE)</f>
        <v>Auslaugende Rüstung</v>
      </c>
    </row>
    <row r="166" spans="1:3" x14ac:dyDescent="0.25">
      <c r="A166" s="12">
        <v>197</v>
      </c>
      <c r="B166" s="8" t="str">
        <f>VLOOKUP(A166,'Sets data'!$A$3:$C$9968,3,FALSE)</f>
        <v>Tormentor</v>
      </c>
      <c r="C166" s="8" t="str">
        <f>VLOOKUP(A166,'Sets data'!$A$3:$C$9968,2,FALSE)</f>
        <v>Quälender</v>
      </c>
    </row>
    <row r="167" spans="1:3" x14ac:dyDescent="0.25">
      <c r="A167" s="12">
        <v>198</v>
      </c>
      <c r="B167" s="8" t="str">
        <f>VLOOKUP(A167,'Sets data'!$A$3:$C$9968,3,FALSE)</f>
        <v>Essence Thief</v>
      </c>
      <c r="C167" s="8" t="str">
        <f>VLOOKUP(A167,'Sets data'!$A$3:$C$9968,2,FALSE)</f>
        <v>Essenzdieb</v>
      </c>
    </row>
    <row r="168" spans="1:3" x14ac:dyDescent="0.25">
      <c r="A168" s="12">
        <v>199</v>
      </c>
      <c r="B168" s="8" t="str">
        <f>VLOOKUP(A168,'Sets data'!$A$3:$C$9968,3,FALSE)</f>
        <v>Shield Breaker</v>
      </c>
      <c r="C168" s="8" t="str">
        <f>VLOOKUP(A168,'Sets data'!$A$3:$C$9968,2,FALSE)</f>
        <v>Schildbrecher</v>
      </c>
    </row>
    <row r="169" spans="1:3" x14ac:dyDescent="0.25">
      <c r="A169" s="12">
        <v>200</v>
      </c>
      <c r="B169" s="8" t="str">
        <f>VLOOKUP(A169,'Sets data'!$A$3:$C$9968,3,FALSE)</f>
        <v>Phoenix</v>
      </c>
      <c r="C169" s="8" t="str">
        <f>VLOOKUP(A169,'Sets data'!$A$3:$C$9968,2,FALSE)</f>
        <v>Phönix</v>
      </c>
    </row>
    <row r="170" spans="1:3" x14ac:dyDescent="0.25">
      <c r="A170" s="12">
        <v>201</v>
      </c>
      <c r="B170" s="8" t="str">
        <f>VLOOKUP(A170,'Sets data'!$A$3:$C$9968,3,FALSE)</f>
        <v>Reactive Armor</v>
      </c>
      <c r="C170" s="8" t="str">
        <f>VLOOKUP(A170,'Sets data'!$A$3:$C$9968,2,FALSE)</f>
        <v>Reaktive Rüstung</v>
      </c>
    </row>
    <row r="171" spans="1:3" x14ac:dyDescent="0.25">
      <c r="A171" s="12">
        <v>204</v>
      </c>
      <c r="B171" s="8" t="str">
        <f>VLOOKUP(A171,'Sets data'!$A$3:$C$9968,3,FALSE)</f>
        <v>Endurance</v>
      </c>
      <c r="C171" s="8" t="str">
        <f>VLOOKUP(A171,'Sets data'!$A$3:$C$9968,2,FALSE)</f>
        <v>Beständigkeit</v>
      </c>
    </row>
    <row r="172" spans="1:3" x14ac:dyDescent="0.25">
      <c r="A172" s="12">
        <v>205</v>
      </c>
      <c r="B172" s="8" t="str">
        <f>VLOOKUP(A172,'Sets data'!$A$3:$C$9968,3,FALSE)</f>
        <v>Willpower</v>
      </c>
      <c r="C172" s="8" t="str">
        <f>VLOOKUP(A172,'Sets data'!$A$3:$C$9968,2,FALSE)</f>
        <v>Willenskraft</v>
      </c>
    </row>
    <row r="173" spans="1:3" x14ac:dyDescent="0.25">
      <c r="A173" s="12">
        <v>206</v>
      </c>
      <c r="B173" s="8" t="str">
        <f>VLOOKUP(A173,'Sets data'!$A$3:$C$9968,3,FALSE)</f>
        <v>Agility</v>
      </c>
      <c r="C173" s="8" t="str">
        <f>VLOOKUP(A173,'Sets data'!$A$3:$C$9968,2,FALSE)</f>
        <v>Agilität</v>
      </c>
    </row>
    <row r="174" spans="1:3" x14ac:dyDescent="0.25">
      <c r="A174" s="12">
        <v>207</v>
      </c>
      <c r="B174" s="8" t="str">
        <f>VLOOKUP(A174,'Sets data'!$A$3:$C$9968,3,FALSE)</f>
        <v>Law of Julianos</v>
      </c>
      <c r="C174" s="8" t="str">
        <f>VLOOKUP(A174,'Sets data'!$A$3:$C$9968,2,FALSE)</f>
        <v>Gesetz von Julianos</v>
      </c>
    </row>
    <row r="175" spans="1:3" x14ac:dyDescent="0.25">
      <c r="A175" s="12">
        <v>208</v>
      </c>
      <c r="B175" s="8" t="str">
        <f>VLOOKUP(A175,'Sets data'!$A$3:$C$9968,3,FALSE)</f>
        <v>Trial by Fire</v>
      </c>
      <c r="C175" s="8" t="str">
        <f>VLOOKUP(A175,'Sets data'!$A$3:$C$9968,2,FALSE)</f>
        <v>Feuertaufe</v>
      </c>
    </row>
    <row r="176" spans="1:3" x14ac:dyDescent="0.25">
      <c r="A176" s="12">
        <v>209</v>
      </c>
      <c r="B176" s="8" t="str">
        <f>VLOOKUP(A176,'Sets data'!$A$3:$C$9968,3,FALSE)</f>
        <v>Armor of the Code</v>
      </c>
      <c r="C176" s="8" t="str">
        <f>VLOOKUP(A176,'Sets data'!$A$3:$C$9968,2,FALSE)</f>
        <v>Armor of the Code</v>
      </c>
    </row>
    <row r="177" spans="1:3" x14ac:dyDescent="0.25">
      <c r="A177" s="12">
        <v>210</v>
      </c>
      <c r="B177" s="8" t="str">
        <f>VLOOKUP(A177,'Sets data'!$A$3:$C$9968,3,FALSE)</f>
        <v>Mark of the Pariah</v>
      </c>
      <c r="C177" s="8" t="str">
        <f>VLOOKUP(A177,'Sets data'!$A$3:$C$9968,2,FALSE)</f>
        <v>Zeichen des Ausgestoßenen</v>
      </c>
    </row>
    <row r="178" spans="1:3" x14ac:dyDescent="0.25">
      <c r="A178" s="12">
        <v>211</v>
      </c>
      <c r="B178" s="8" t="str">
        <f>VLOOKUP(A178,'Sets data'!$A$3:$C$9968,3,FALSE)</f>
        <v>Permafrost</v>
      </c>
      <c r="C178" s="8" t="str">
        <f>VLOOKUP(A178,'Sets data'!$A$3:$C$9968,2,FALSE)</f>
        <v>Permafrost</v>
      </c>
    </row>
    <row r="179" spans="1:3" x14ac:dyDescent="0.25">
      <c r="A179" s="12">
        <v>212</v>
      </c>
      <c r="B179" s="8" t="str">
        <f>VLOOKUP(A179,'Sets data'!$A$3:$C$9968,3,FALSE)</f>
        <v>Briarheart</v>
      </c>
      <c r="C179" s="8" t="str">
        <f>VLOOKUP(A179,'Sets data'!$A$3:$C$9968,2,FALSE)</f>
        <v>Dornenherz</v>
      </c>
    </row>
    <row r="180" spans="1:3" x14ac:dyDescent="0.25">
      <c r="A180" s="12">
        <v>213</v>
      </c>
      <c r="B180" s="8" t="str">
        <f>VLOOKUP(A180,'Sets data'!$A$3:$C$9968,3,FALSE)</f>
        <v>Glorious Defender</v>
      </c>
      <c r="C180" s="8" t="str">
        <f>VLOOKUP(A180,'Sets data'!$A$3:$C$9968,2,FALSE)</f>
        <v>Ruhmreicher Verteidiger</v>
      </c>
    </row>
    <row r="181" spans="1:3" x14ac:dyDescent="0.25">
      <c r="A181" s="12">
        <v>214</v>
      </c>
      <c r="B181" s="8" t="str">
        <f>VLOOKUP(A181,'Sets data'!$A$3:$C$9968,3,FALSE)</f>
        <v>Para Bellum</v>
      </c>
      <c r="C181" s="8" t="str">
        <f>VLOOKUP(A181,'Sets data'!$A$3:$C$9968,2,FALSE)</f>
        <v>Para Bellum</v>
      </c>
    </row>
    <row r="182" spans="1:3" x14ac:dyDescent="0.25">
      <c r="A182" s="12">
        <v>215</v>
      </c>
      <c r="B182" s="8" t="str">
        <f>VLOOKUP(A182,'Sets data'!$A$3:$C$9968,3,FALSE)</f>
        <v>Elemental Succession</v>
      </c>
      <c r="C182" s="8" t="str">
        <f>VLOOKUP(A182,'Sets data'!$A$3:$C$9968,2,FALSE)</f>
        <v>Elementarfolge</v>
      </c>
    </row>
    <row r="183" spans="1:3" x14ac:dyDescent="0.25">
      <c r="A183" s="12">
        <v>216</v>
      </c>
      <c r="B183" s="8" t="str">
        <f>VLOOKUP(A183,'Sets data'!$A$3:$C$9968,3,FALSE)</f>
        <v>Hunt Leader</v>
      </c>
      <c r="C183" s="8" t="str">
        <f>VLOOKUP(A183,'Sets data'!$A$3:$C$9968,2,FALSE)</f>
        <v>Jagdleiter</v>
      </c>
    </row>
    <row r="184" spans="1:3" x14ac:dyDescent="0.25">
      <c r="A184" s="12">
        <v>217</v>
      </c>
      <c r="B184" s="8" t="str">
        <f>VLOOKUP(A184,'Sets data'!$A$3:$C$9968,3,FALSE)</f>
        <v>Winterborn</v>
      </c>
      <c r="C184" s="8" t="str">
        <f>VLOOKUP(A184,'Sets data'!$A$3:$C$9968,2,FALSE)</f>
        <v>Winterkind</v>
      </c>
    </row>
    <row r="185" spans="1:3" x14ac:dyDescent="0.25">
      <c r="A185" s="12">
        <v>218</v>
      </c>
      <c r="B185" s="8" t="str">
        <f>VLOOKUP(A185,'Sets data'!$A$3:$C$9968,3,FALSE)</f>
        <v>Trinimac\'s Valor</v>
      </c>
      <c r="C185" s="8" t="str">
        <f>VLOOKUP(A185,'Sets data'!$A$3:$C$9968,2,FALSE)</f>
        <v>Trinimacs Heldenmut</v>
      </c>
    </row>
    <row r="186" spans="1:3" x14ac:dyDescent="0.25">
      <c r="A186" s="12">
        <v>219</v>
      </c>
      <c r="B186" s="8" t="str">
        <f>VLOOKUP(A186,'Sets data'!$A$3:$C$9968,3,FALSE)</f>
        <v>Morkuldin</v>
      </c>
      <c r="C186" s="8" t="str">
        <f>VLOOKUP(A186,'Sets data'!$A$3:$C$9968,2,FALSE)</f>
        <v>Morkuldin</v>
      </c>
    </row>
    <row r="187" spans="1:3" x14ac:dyDescent="0.25">
      <c r="A187" s="12">
        <v>224</v>
      </c>
      <c r="B187" s="8" t="str">
        <f>VLOOKUP(A187,'Sets data'!$A$3:$C$9968,3,FALSE)</f>
        <v>Tava\'s Favor</v>
      </c>
      <c r="C187" s="8" t="str">
        <f>VLOOKUP(A187,'Sets data'!$A$3:$C$9968,2,FALSE)</f>
        <v>Tavas Gunst</v>
      </c>
    </row>
    <row r="188" spans="1:3" x14ac:dyDescent="0.25">
      <c r="A188" s="12">
        <v>225</v>
      </c>
      <c r="B188" s="8" t="str">
        <f>VLOOKUP(A188,'Sets data'!$A$3:$C$9968,3,FALSE)</f>
        <v>Clever Alchemist</v>
      </c>
      <c r="C188" s="8" t="str">
        <f>VLOOKUP(A188,'Sets data'!$A$3:$C$9968,2,FALSE)</f>
        <v>Schlauer Alchemist</v>
      </c>
    </row>
    <row r="189" spans="1:3" x14ac:dyDescent="0.25">
      <c r="A189" s="12">
        <v>226</v>
      </c>
      <c r="B189" s="8" t="str">
        <f>VLOOKUP(A189,'Sets data'!$A$3:$C$9968,3,FALSE)</f>
        <v>Eternal Hunt</v>
      </c>
      <c r="C189" s="8" t="str">
        <f>VLOOKUP(A189,'Sets data'!$A$3:$C$9968,2,FALSE)</f>
        <v>Ewige Jagd</v>
      </c>
    </row>
    <row r="190" spans="1:3" x14ac:dyDescent="0.25">
      <c r="A190" s="12">
        <v>227</v>
      </c>
      <c r="B190" s="8" t="str">
        <f>VLOOKUP(A190,'Sets data'!$A$3:$C$9968,3,FALSE)</f>
        <v>Bahraha\'s Curse</v>
      </c>
      <c r="C190" s="8" t="str">
        <f>VLOOKUP(A190,'Sets data'!$A$3:$C$9968,2,FALSE)</f>
        <v>Bahrahas Fluch</v>
      </c>
    </row>
    <row r="191" spans="1:3" x14ac:dyDescent="0.25">
      <c r="A191" s="12">
        <v>228</v>
      </c>
      <c r="B191" s="8" t="str">
        <f>VLOOKUP(A191,'Sets data'!$A$3:$C$9968,3,FALSE)</f>
        <v>Syvarra\'s Scales</v>
      </c>
      <c r="C191" s="8" t="str">
        <f>VLOOKUP(A191,'Sets data'!$A$3:$C$9968,2,FALSE)</f>
        <v>Syvarras Schuppen</v>
      </c>
    </row>
    <row r="192" spans="1:3" x14ac:dyDescent="0.25">
      <c r="A192" s="12">
        <v>229</v>
      </c>
      <c r="B192" s="8" t="str">
        <f>VLOOKUP(A192,'Sets data'!$A$3:$C$9968,3,FALSE)</f>
        <v>Twilight Remedy</v>
      </c>
      <c r="C192" s="8" t="str">
        <f>VLOOKUP(A192,'Sets data'!$A$3:$C$9968,2,FALSE)</f>
        <v>Zwielichtgenesung</v>
      </c>
    </row>
    <row r="193" spans="1:3" x14ac:dyDescent="0.25">
      <c r="A193" s="12">
        <v>230</v>
      </c>
      <c r="B193" s="8" t="str">
        <f>VLOOKUP(A193,'Sets data'!$A$3:$C$9968,3,FALSE)</f>
        <v>Moondancer</v>
      </c>
      <c r="C193" s="8" t="str">
        <f>VLOOKUP(A193,'Sets data'!$A$3:$C$9968,2,FALSE)</f>
        <v>Mondtänzer</v>
      </c>
    </row>
    <row r="194" spans="1:3" x14ac:dyDescent="0.25">
      <c r="A194" s="12">
        <v>231</v>
      </c>
      <c r="B194" s="8" t="str">
        <f>VLOOKUP(A194,'Sets data'!$A$3:$C$9968,3,FALSE)</f>
        <v>Lunar Bastion</v>
      </c>
      <c r="C194" s="8" t="str">
        <f>VLOOKUP(A194,'Sets data'!$A$3:$C$9968,2,FALSE)</f>
        <v>Mondbastion</v>
      </c>
    </row>
    <row r="195" spans="1:3" x14ac:dyDescent="0.25">
      <c r="A195" s="12">
        <v>232</v>
      </c>
      <c r="B195" s="8" t="str">
        <f>VLOOKUP(A195,'Sets data'!$A$3:$C$9968,3,FALSE)</f>
        <v>Roar of Alkosh</v>
      </c>
      <c r="C195" s="8" t="str">
        <f>VLOOKUP(A195,'Sets data'!$A$3:$C$9968,2,FALSE)</f>
        <v>Brüllen von Alkosh</v>
      </c>
    </row>
    <row r="196" spans="1:3" x14ac:dyDescent="0.25">
      <c r="A196" s="12">
        <v>234</v>
      </c>
      <c r="B196" s="8" t="str">
        <f>VLOOKUP(A196,'Sets data'!$A$3:$C$9968,3,FALSE)</f>
        <v>Marksman\'s Crest</v>
      </c>
      <c r="C196" s="8" t="str">
        <f>VLOOKUP(A196,'Sets data'!$A$3:$C$9968,2,FALSE)</f>
        <v>Wappen des Meisterschützen</v>
      </c>
    </row>
    <row r="197" spans="1:3" x14ac:dyDescent="0.25">
      <c r="A197" s="12">
        <v>235</v>
      </c>
      <c r="B197" s="8" t="str">
        <f>VLOOKUP(A197,'Sets data'!$A$3:$C$9968,3,FALSE)</f>
        <v>Robes of Transmutation</v>
      </c>
      <c r="C197" s="8" t="str">
        <f>VLOOKUP(A197,'Sets data'!$A$3:$C$9968,2,FALSE)</f>
        <v>Roben der Transmutation</v>
      </c>
    </row>
    <row r="198" spans="1:3" x14ac:dyDescent="0.25">
      <c r="A198" s="12">
        <v>236</v>
      </c>
      <c r="B198" s="8" t="str">
        <f>VLOOKUP(A198,'Sets data'!$A$3:$C$9968,3,FALSE)</f>
        <v>Vicious Death</v>
      </c>
      <c r="C198" s="8" t="str">
        <f>VLOOKUP(A198,'Sets data'!$A$3:$C$9968,2,FALSE)</f>
        <v>Grausamer Tod</v>
      </c>
    </row>
    <row r="199" spans="1:3" x14ac:dyDescent="0.25">
      <c r="A199" s="12">
        <v>237</v>
      </c>
      <c r="B199" s="8" t="str">
        <f>VLOOKUP(A199,'Sets data'!$A$3:$C$9968,3,FALSE)</f>
        <v>Leki\'s Focus</v>
      </c>
      <c r="C199" s="8" t="str">
        <f>VLOOKUP(A199,'Sets data'!$A$3:$C$9968,2,FALSE)</f>
        <v>Lekis Fokus</v>
      </c>
    </row>
    <row r="200" spans="1:3" x14ac:dyDescent="0.25">
      <c r="A200" s="12">
        <v>238</v>
      </c>
      <c r="B200" s="8" t="str">
        <f>VLOOKUP(A200,'Sets data'!$A$3:$C$9968,3,FALSE)</f>
        <v>Fasalla\'s Guile</v>
      </c>
      <c r="C200" s="8" t="str">
        <f>VLOOKUP(A200,'Sets data'!$A$3:$C$9968,2,FALSE)</f>
        <v>Fasallas List</v>
      </c>
    </row>
    <row r="201" spans="1:3" x14ac:dyDescent="0.25">
      <c r="A201" s="12">
        <v>239</v>
      </c>
      <c r="B201" s="8" t="str">
        <f>VLOOKUP(A201,'Sets data'!$A$3:$C$9968,3,FALSE)</f>
        <v>Warrior\'s Fury</v>
      </c>
      <c r="C201" s="8" t="str">
        <f>VLOOKUP(A201,'Sets data'!$A$3:$C$9968,2,FALSE)</f>
        <v>Raserei des Kriegers</v>
      </c>
    </row>
    <row r="202" spans="1:3" x14ac:dyDescent="0.25">
      <c r="A202" s="12">
        <v>240</v>
      </c>
      <c r="B202" s="8" t="str">
        <f>VLOOKUP(A202,'Sets data'!$A$3:$C$9968,3,FALSE)</f>
        <v>Kvatch Gladiator</v>
      </c>
      <c r="C202" s="8" t="str">
        <f>VLOOKUP(A202,'Sets data'!$A$3:$C$9968,2,FALSE)</f>
        <v>Gladiator von Kvatch</v>
      </c>
    </row>
    <row r="203" spans="1:3" x14ac:dyDescent="0.25">
      <c r="A203" s="12">
        <v>241</v>
      </c>
      <c r="B203" s="8" t="str">
        <f>VLOOKUP(A203,'Sets data'!$A$3:$C$9968,3,FALSE)</f>
        <v>Varen\'s Legacy</v>
      </c>
      <c r="C203" s="8" t="str">
        <f>VLOOKUP(A203,'Sets data'!$A$3:$C$9968,2,FALSE)</f>
        <v>Varens Erbe</v>
      </c>
    </row>
    <row r="204" spans="1:3" x14ac:dyDescent="0.25">
      <c r="A204" s="12">
        <v>242</v>
      </c>
      <c r="B204" s="8" t="str">
        <f>VLOOKUP(A204,'Sets data'!$A$3:$C$9968,3,FALSE)</f>
        <v>Pelinal\'s Aptitude</v>
      </c>
      <c r="C204" s="8" t="str">
        <f>VLOOKUP(A204,'Sets data'!$A$3:$C$9968,2,FALSE)</f>
        <v>Pelinals Talent</v>
      </c>
    </row>
    <row r="205" spans="1:3" x14ac:dyDescent="0.25">
      <c r="A205" s="12">
        <v>243</v>
      </c>
      <c r="B205" s="8" t="str">
        <f>VLOOKUP(A205,'Sets data'!$A$3:$C$9968,3,FALSE)</f>
        <v>Hide of Morihaus</v>
      </c>
      <c r="C205" s="8" t="str">
        <f>VLOOKUP(A205,'Sets data'!$A$3:$C$9968,2,FALSE)</f>
        <v>Haut von Morihaus</v>
      </c>
    </row>
    <row r="206" spans="1:3" x14ac:dyDescent="0.25">
      <c r="A206" s="12">
        <v>244</v>
      </c>
      <c r="B206" s="8" t="str">
        <f>VLOOKUP(A206,'Sets data'!$A$3:$C$9968,3,FALSE)</f>
        <v>Flanking Strategist</v>
      </c>
      <c r="C206" s="8" t="str">
        <f>VLOOKUP(A206,'Sets data'!$A$3:$C$9968,2,FALSE)</f>
        <v>Flankierender Stratege</v>
      </c>
    </row>
    <row r="207" spans="1:3" x14ac:dyDescent="0.25">
      <c r="A207" s="12">
        <v>245</v>
      </c>
      <c r="B207" s="8" t="str">
        <f>VLOOKUP(A207,'Sets data'!$A$3:$C$9968,3,FALSE)</f>
        <v>Sithis\' Touch</v>
      </c>
      <c r="C207" s="8" t="str">
        <f>VLOOKUP(A207,'Sets data'!$A$3:$C$9968,2,FALSE)</f>
        <v>Sithis' Berührung</v>
      </c>
    </row>
    <row r="208" spans="1:3" x14ac:dyDescent="0.25">
      <c r="A208" s="12">
        <v>246</v>
      </c>
      <c r="B208" s="8" t="str">
        <f>VLOOKUP(A208,'Sets data'!$A$3:$C$9968,3,FALSE)</f>
        <v>Galerion\'s Revenge</v>
      </c>
      <c r="C208" s="8" t="str">
        <f>VLOOKUP(A208,'Sets data'!$A$3:$C$9968,2,FALSE)</f>
        <v>Galerions Revanche</v>
      </c>
    </row>
    <row r="209" spans="1:3" x14ac:dyDescent="0.25">
      <c r="A209" s="12">
        <v>247</v>
      </c>
      <c r="B209" s="8" t="str">
        <f>VLOOKUP(A209,'Sets data'!$A$3:$C$9968,3,FALSE)</f>
        <v>Vicecanon of Venom</v>
      </c>
      <c r="C209" s="8" t="str">
        <f>VLOOKUP(A209,'Sets data'!$A$3:$C$9968,2,FALSE)</f>
        <v>Vizekanoniker des Gifts</v>
      </c>
    </row>
    <row r="210" spans="1:3" x14ac:dyDescent="0.25">
      <c r="A210" s="12">
        <v>248</v>
      </c>
      <c r="B210" s="8" t="str">
        <f>VLOOKUP(A210,'Sets data'!$A$3:$C$9968,3,FALSE)</f>
        <v>Thews of the Harbinger</v>
      </c>
      <c r="C210" s="8" t="str">
        <f>VLOOKUP(A210,'Sets data'!$A$3:$C$9968,2,FALSE)</f>
        <v>Muskeln des Vorboten</v>
      </c>
    </row>
    <row r="211" spans="1:3" x14ac:dyDescent="0.25">
      <c r="A211" s="12">
        <v>253</v>
      </c>
      <c r="B211" s="8" t="str">
        <f>VLOOKUP(A211,'Sets data'!$A$3:$C$9968,3,FALSE)</f>
        <v>Imperial Physique</v>
      </c>
      <c r="C211" s="8" t="str">
        <f>VLOOKUP(A211,'Sets data'!$A$3:$C$9968,2,FALSE)</f>
        <v>Kaiserliche Physis</v>
      </c>
    </row>
    <row r="212" spans="1:3" x14ac:dyDescent="0.25">
      <c r="A212" s="12">
        <v>256</v>
      </c>
      <c r="B212" s="8" t="str">
        <f>VLOOKUP(A212,'Sets data'!$A$3:$C$9968,3,FALSE)</f>
        <v>Mighty Chudan</v>
      </c>
      <c r="C212" s="8" t="str">
        <f>VLOOKUP(A212,'Sets data'!$A$3:$C$9968,2,FALSE)</f>
        <v>Mächtiger Chudan</v>
      </c>
    </row>
    <row r="213" spans="1:3" x14ac:dyDescent="0.25">
      <c r="A213" s="12">
        <v>257</v>
      </c>
      <c r="B213" s="8" t="str">
        <f>VLOOKUP(A213,'Sets data'!$A$3:$C$9968,3,FALSE)</f>
        <v>Velidreth</v>
      </c>
      <c r="C213" s="8" t="str">
        <f>VLOOKUP(A213,'Sets data'!$A$3:$C$9968,2,FALSE)</f>
        <v>Velidreth</v>
      </c>
    </row>
    <row r="214" spans="1:3" x14ac:dyDescent="0.25">
      <c r="A214" s="12">
        <v>258</v>
      </c>
      <c r="B214" s="8" t="str">
        <f>VLOOKUP(A214,'Sets data'!$A$3:$C$9968,3,FALSE)</f>
        <v>Amber Plasm</v>
      </c>
      <c r="C214" s="8" t="str">
        <f>VLOOKUP(A214,'Sets data'!$A$3:$C$9968,2,FALSE)</f>
        <v>Bernsteinplasma</v>
      </c>
    </row>
    <row r="215" spans="1:3" x14ac:dyDescent="0.25">
      <c r="A215" s="12">
        <v>259</v>
      </c>
      <c r="B215" s="8" t="str">
        <f>VLOOKUP(A215,'Sets data'!$A$3:$C$9968,3,FALSE)</f>
        <v>Heem-Jas\' Retribution</v>
      </c>
      <c r="C215" s="8" t="str">
        <f>VLOOKUP(A215,'Sets data'!$A$3:$C$9968,2,FALSE)</f>
        <v>Heem-Jas' Vergeltung</v>
      </c>
    </row>
    <row r="216" spans="1:3" x14ac:dyDescent="0.25">
      <c r="A216" s="12">
        <v>260</v>
      </c>
      <c r="B216" s="8" t="str">
        <f>VLOOKUP(A216,'Sets data'!$A$3:$C$9968,3,FALSE)</f>
        <v>Aspect of Mazzatun</v>
      </c>
      <c r="C216" s="8" t="str">
        <f>VLOOKUP(A216,'Sets data'!$A$3:$C$9968,2,FALSE)</f>
        <v>Aspekt von Mazzatun</v>
      </c>
    </row>
    <row r="217" spans="1:3" x14ac:dyDescent="0.25">
      <c r="A217" s="12">
        <v>261</v>
      </c>
      <c r="B217" s="8" t="str">
        <f>VLOOKUP(A217,'Sets data'!$A$3:$C$9968,3,FALSE)</f>
        <v>Gossamer</v>
      </c>
      <c r="C217" s="8" t="str">
        <f>VLOOKUP(A217,'Sets data'!$A$3:$C$9968,2,FALSE)</f>
        <v>Gespinst</v>
      </c>
    </row>
    <row r="218" spans="1:3" x14ac:dyDescent="0.25">
      <c r="A218" s="12">
        <v>262</v>
      </c>
      <c r="B218" s="8" t="str">
        <f>VLOOKUP(A218,'Sets data'!$A$3:$C$9968,3,FALSE)</f>
        <v>Widowmaker</v>
      </c>
      <c r="C218" s="8" t="str">
        <f>VLOOKUP(A218,'Sets data'!$A$3:$C$9968,2,FALSE)</f>
        <v>Witwenmacher</v>
      </c>
    </row>
    <row r="219" spans="1:3" x14ac:dyDescent="0.25">
      <c r="A219" s="12">
        <v>263</v>
      </c>
      <c r="B219" s="8" t="str">
        <f>VLOOKUP(A219,'Sets data'!$A$3:$C$9968,3,FALSE)</f>
        <v>Hand of Mephala</v>
      </c>
      <c r="C219" s="8" t="str">
        <f>VLOOKUP(A219,'Sets data'!$A$3:$C$9968,2,FALSE)</f>
        <v>Hand von Mephala</v>
      </c>
    </row>
    <row r="220" spans="1:3" x14ac:dyDescent="0.25">
      <c r="A220" s="12">
        <v>264</v>
      </c>
      <c r="B220" s="8" t="str">
        <f>VLOOKUP(A220,'Sets data'!$A$3:$C$9968,3,FALSE)</f>
        <v>Giant Spider</v>
      </c>
      <c r="C220" s="8" t="str">
        <f>VLOOKUP(A220,'Sets data'!$A$3:$C$9968,2,FALSE)</f>
        <v>Riesenspinne</v>
      </c>
    </row>
    <row r="221" spans="1:3" x14ac:dyDescent="0.25">
      <c r="A221" s="12">
        <v>265</v>
      </c>
      <c r="B221" s="8" t="str">
        <f>VLOOKUP(A221,'Sets data'!$A$3:$C$9968,3,FALSE)</f>
        <v>Shadowrend</v>
      </c>
      <c r="C221" s="8" t="str">
        <f>VLOOKUP(A221,'Sets data'!$A$3:$C$9968,2,FALSE)</f>
        <v>Schattenriss</v>
      </c>
    </row>
    <row r="222" spans="1:3" x14ac:dyDescent="0.25">
      <c r="A222" s="12">
        <v>266</v>
      </c>
      <c r="B222" s="8" t="str">
        <f>VLOOKUP(A222,'Sets data'!$A$3:$C$9968,3,FALSE)</f>
        <v>Kra\'gh</v>
      </c>
      <c r="C222" s="8" t="str">
        <f>VLOOKUP(A222,'Sets data'!$A$3:$C$9968,2,FALSE)</f>
        <v>Kra'gh</v>
      </c>
    </row>
    <row r="223" spans="1:3" x14ac:dyDescent="0.25">
      <c r="A223" s="12">
        <v>267</v>
      </c>
      <c r="B223" s="8" t="str">
        <f>VLOOKUP(A223,'Sets data'!$A$3:$C$9968,3,FALSE)</f>
        <v>Swarm Mother</v>
      </c>
      <c r="C223" s="8" t="str">
        <f>VLOOKUP(A223,'Sets data'!$A$3:$C$9968,2,FALSE)</f>
        <v>Schwarmmutter</v>
      </c>
    </row>
    <row r="224" spans="1:3" x14ac:dyDescent="0.25">
      <c r="A224" s="12">
        <v>268</v>
      </c>
      <c r="B224" s="8" t="str">
        <f>VLOOKUP(A224,'Sets data'!$A$3:$C$9968,3,FALSE)</f>
        <v>Sentinel of Rkugamz</v>
      </c>
      <c r="C224" s="8" t="str">
        <f>VLOOKUP(A224,'Sets data'!$A$3:$C$9968,2,FALSE)</f>
        <v>Wachposten von Rkugamz</v>
      </c>
    </row>
    <row r="225" spans="1:3" x14ac:dyDescent="0.25">
      <c r="A225" s="12">
        <v>269</v>
      </c>
      <c r="B225" s="8" t="str">
        <f>VLOOKUP(A225,'Sets data'!$A$3:$C$9968,3,FALSE)</f>
        <v>Chokethorn</v>
      </c>
      <c r="C225" s="8" t="str">
        <f>VLOOKUP(A225,'Sets data'!$A$3:$C$9968,2,FALSE)</f>
        <v>Würgedorn</v>
      </c>
    </row>
    <row r="226" spans="1:3" x14ac:dyDescent="0.25">
      <c r="A226" s="12">
        <v>270</v>
      </c>
      <c r="B226" s="8" t="str">
        <f>VLOOKUP(A226,'Sets data'!$A$3:$C$9968,3,FALSE)</f>
        <v>Slimecraw</v>
      </c>
      <c r="C226" s="8" t="str">
        <f>VLOOKUP(A226,'Sets data'!$A$3:$C$9968,2,FALSE)</f>
        <v>Schleimkropf</v>
      </c>
    </row>
    <row r="227" spans="1:3" x14ac:dyDescent="0.25">
      <c r="A227" s="12">
        <v>271</v>
      </c>
      <c r="B227" s="8" t="str">
        <f>VLOOKUP(A227,'Sets data'!$A$3:$C$9968,3,FALSE)</f>
        <v>Sellistrix</v>
      </c>
      <c r="C227" s="8" t="str">
        <f>VLOOKUP(A227,'Sets data'!$A$3:$C$9968,2,FALSE)</f>
        <v>Sellistrix</v>
      </c>
    </row>
    <row r="228" spans="1:3" x14ac:dyDescent="0.25">
      <c r="A228" s="12">
        <v>272</v>
      </c>
      <c r="B228" s="8" t="str">
        <f>VLOOKUP(A228,'Sets data'!$A$3:$C$9968,3,FALSE)</f>
        <v>Infernal Guardian</v>
      </c>
      <c r="C228" s="8" t="str">
        <f>VLOOKUP(A228,'Sets data'!$A$3:$C$9968,2,FALSE)</f>
        <v>Infernaler Wächter</v>
      </c>
    </row>
    <row r="229" spans="1:3" x14ac:dyDescent="0.25">
      <c r="A229" s="12">
        <v>273</v>
      </c>
      <c r="B229" s="8" t="str">
        <f>VLOOKUP(A229,'Sets data'!$A$3:$C$9968,3,FALSE)</f>
        <v>Ilambris</v>
      </c>
      <c r="C229" s="8" t="str">
        <f>VLOOKUP(A229,'Sets data'!$A$3:$C$9968,2,FALSE)</f>
        <v>Ilambris</v>
      </c>
    </row>
    <row r="230" spans="1:3" x14ac:dyDescent="0.25">
      <c r="A230" s="12">
        <v>274</v>
      </c>
      <c r="B230" s="8" t="str">
        <f>VLOOKUP(A230,'Sets data'!$A$3:$C$9968,3,FALSE)</f>
        <v>Iceheart</v>
      </c>
      <c r="C230" s="8" t="str">
        <f>VLOOKUP(A230,'Sets data'!$A$3:$C$9968,2,FALSE)</f>
        <v>Eisherz</v>
      </c>
    </row>
    <row r="231" spans="1:3" x14ac:dyDescent="0.25">
      <c r="A231" s="12">
        <v>275</v>
      </c>
      <c r="B231" s="8" t="str">
        <f>VLOOKUP(A231,'Sets data'!$A$3:$C$9968,3,FALSE)</f>
        <v>Stormfist</v>
      </c>
      <c r="C231" s="8" t="str">
        <f>VLOOKUP(A231,'Sets data'!$A$3:$C$9968,2,FALSE)</f>
        <v>Sturmfaust</v>
      </c>
    </row>
    <row r="232" spans="1:3" x14ac:dyDescent="0.25">
      <c r="A232" s="12">
        <v>276</v>
      </c>
      <c r="B232" s="8" t="str">
        <f>VLOOKUP(A232,'Sets data'!$A$3:$C$9968,3,FALSE)</f>
        <v>Tremorscale</v>
      </c>
      <c r="C232" s="8" t="str">
        <f>VLOOKUP(A232,'Sets data'!$A$3:$C$9968,2,FALSE)</f>
        <v>Bebenschuppe</v>
      </c>
    </row>
    <row r="233" spans="1:3" x14ac:dyDescent="0.25">
      <c r="A233" s="12">
        <v>277</v>
      </c>
      <c r="B233" s="8" t="str">
        <f>VLOOKUP(A233,'Sets data'!$A$3:$C$9968,3,FALSE)</f>
        <v>Pirate Skeleton</v>
      </c>
      <c r="C233" s="8" t="str">
        <f>VLOOKUP(A233,'Sets data'!$A$3:$C$9968,2,FALSE)</f>
        <v>Piratenskelett</v>
      </c>
    </row>
    <row r="234" spans="1:3" x14ac:dyDescent="0.25">
      <c r="A234" s="12">
        <v>278</v>
      </c>
      <c r="B234" s="8" t="str">
        <f>VLOOKUP(A234,'Sets data'!$A$3:$C$9968,3,FALSE)</f>
        <v>The Troll King</v>
      </c>
      <c r="C234" s="8" t="str">
        <f>VLOOKUP(A234,'Sets data'!$A$3:$C$9968,2,FALSE)</f>
        <v>Trollkönig</v>
      </c>
    </row>
    <row r="235" spans="1:3" x14ac:dyDescent="0.25">
      <c r="A235" s="12">
        <v>279</v>
      </c>
      <c r="B235" s="8" t="str">
        <f>VLOOKUP(A235,'Sets data'!$A$3:$C$9968,3,FALSE)</f>
        <v>Selene</v>
      </c>
      <c r="C235" s="8" t="str">
        <f>VLOOKUP(A235,'Sets data'!$A$3:$C$9968,2,FALSE)</f>
        <v>Selene</v>
      </c>
    </row>
    <row r="236" spans="1:3" x14ac:dyDescent="0.25">
      <c r="A236" s="12">
        <v>280</v>
      </c>
      <c r="B236" s="8" t="str">
        <f>VLOOKUP(A236,'Sets data'!$A$3:$C$9968,3,FALSE)</f>
        <v>Grothdarr</v>
      </c>
      <c r="C236" s="8" t="str">
        <f>VLOOKUP(A236,'Sets data'!$A$3:$C$9968,2,FALSE)</f>
        <v>Grothdarr</v>
      </c>
    </row>
    <row r="237" spans="1:3" x14ac:dyDescent="0.25">
      <c r="A237" s="12">
        <v>281</v>
      </c>
      <c r="B237" s="8" t="str">
        <f>VLOOKUP(A237,'Sets data'!$A$3:$C$9968,3,FALSE)</f>
        <v>Armor of the Trainee</v>
      </c>
      <c r="C237" s="8" t="str">
        <f>VLOOKUP(A237,'Sets data'!$A$3:$C$9968,2,FALSE)</f>
        <v>Rüstung des Auszubildenden</v>
      </c>
    </row>
    <row r="238" spans="1:3" x14ac:dyDescent="0.25">
      <c r="A238" s="12">
        <v>282</v>
      </c>
      <c r="B238" s="8" t="str">
        <f>VLOOKUP(A238,'Sets data'!$A$3:$C$9968,3,FALSE)</f>
        <v>Vampire Cloak</v>
      </c>
      <c r="C238" s="8" t="str">
        <f>VLOOKUP(A238,'Sets data'!$A$3:$C$9968,2,FALSE)</f>
        <v>Vampirumhang</v>
      </c>
    </row>
    <row r="239" spans="1:3" x14ac:dyDescent="0.25">
      <c r="A239" s="12">
        <v>283</v>
      </c>
      <c r="B239" s="8" t="str">
        <f>VLOOKUP(A239,'Sets data'!$A$3:$C$9968,3,FALSE)</f>
        <v>Sword-Singer</v>
      </c>
      <c r="C239" s="8" t="str">
        <f>VLOOKUP(A239,'Sets data'!$A$3:$C$9968,2,FALSE)</f>
        <v>Schwertsänger</v>
      </c>
    </row>
    <row r="240" spans="1:3" x14ac:dyDescent="0.25">
      <c r="A240" s="12">
        <v>284</v>
      </c>
      <c r="B240" s="8" t="str">
        <f>VLOOKUP(A240,'Sets data'!$A$3:$C$9968,3,FALSE)</f>
        <v>Order of Diagna</v>
      </c>
      <c r="C240" s="8" t="str">
        <f>VLOOKUP(A240,'Sets data'!$A$3:$C$9968,2,FALSE)</f>
        <v>Orden von Diagna</v>
      </c>
    </row>
    <row r="241" spans="1:3" x14ac:dyDescent="0.25">
      <c r="A241" s="12">
        <v>285</v>
      </c>
      <c r="B241" s="8" t="str">
        <f>VLOOKUP(A241,'Sets data'!$A$3:$C$9968,3,FALSE)</f>
        <v>Vampire Lord</v>
      </c>
      <c r="C241" s="8" t="str">
        <f>VLOOKUP(A241,'Sets data'!$A$3:$C$9968,2,FALSE)</f>
        <v>Vampirfürst</v>
      </c>
    </row>
    <row r="242" spans="1:3" x14ac:dyDescent="0.25">
      <c r="A242" s="12">
        <v>286</v>
      </c>
      <c r="B242" s="8" t="str">
        <f>VLOOKUP(A242,'Sets data'!$A$3:$C$9968,3,FALSE)</f>
        <v>Spriggan\'s Thorns</v>
      </c>
      <c r="C242" s="8" t="str">
        <f>VLOOKUP(A242,'Sets data'!$A$3:$C$9968,2,FALSE)</f>
        <v>Dornen des Zweiglings</v>
      </c>
    </row>
    <row r="243" spans="1:3" x14ac:dyDescent="0.25">
      <c r="A243" s="12">
        <v>287</v>
      </c>
      <c r="B243" s="8" t="str">
        <f>VLOOKUP(A243,'Sets data'!$A$3:$C$9968,3,FALSE)</f>
        <v>Green Pact</v>
      </c>
      <c r="C243" s="8" t="str">
        <f>VLOOKUP(A243,'Sets data'!$A$3:$C$9968,2,FALSE)</f>
        <v>Der Grüne Pakt</v>
      </c>
    </row>
    <row r="244" spans="1:3" x14ac:dyDescent="0.25">
      <c r="A244" s="12">
        <v>288</v>
      </c>
      <c r="B244" s="8" t="str">
        <f>VLOOKUP(A244,'Sets data'!$A$3:$C$9968,3,FALSE)</f>
        <v>Beekeeper\'s Gear</v>
      </c>
      <c r="C244" s="8" t="str">
        <f>VLOOKUP(A244,'Sets data'!$A$3:$C$9968,2,FALSE)</f>
        <v>Werkzeug des Bienenhüters</v>
      </c>
    </row>
    <row r="245" spans="1:3" x14ac:dyDescent="0.25">
      <c r="A245" s="12">
        <v>289</v>
      </c>
      <c r="B245" s="8" t="str">
        <f>VLOOKUP(A245,'Sets data'!$A$3:$C$9968,3,FALSE)</f>
        <v>Spinner\'s Garments</v>
      </c>
      <c r="C245" s="8" t="str">
        <f>VLOOKUP(A245,'Sets data'!$A$3:$C$9968,2,FALSE)</f>
        <v>Gewänder des Webers</v>
      </c>
    </row>
    <row r="246" spans="1:3" x14ac:dyDescent="0.25">
      <c r="A246" s="12">
        <v>290</v>
      </c>
      <c r="B246" s="8" t="str">
        <f>VLOOKUP(A246,'Sets data'!$A$3:$C$9968,3,FALSE)</f>
        <v>Skooma Smuggler</v>
      </c>
      <c r="C246" s="8" t="str">
        <f>VLOOKUP(A246,'Sets data'!$A$3:$C$9968,2,FALSE)</f>
        <v>Skoomaschmuggler</v>
      </c>
    </row>
    <row r="247" spans="1:3" x14ac:dyDescent="0.25">
      <c r="A247" s="12">
        <v>291</v>
      </c>
      <c r="B247" s="8" t="str">
        <f>VLOOKUP(A247,'Sets data'!$A$3:$C$9968,3,FALSE)</f>
        <v>Shalk Exoskeleton</v>
      </c>
      <c r="C247" s="8" t="str">
        <f>VLOOKUP(A247,'Sets data'!$A$3:$C$9968,2,FALSE)</f>
        <v>Schröterpanzer</v>
      </c>
    </row>
    <row r="248" spans="1:3" x14ac:dyDescent="0.25">
      <c r="A248" s="12">
        <v>292</v>
      </c>
      <c r="B248" s="8" t="str">
        <f>VLOOKUP(A248,'Sets data'!$A$3:$C$9968,3,FALSE)</f>
        <v>Mother\'s Sorrow</v>
      </c>
      <c r="C248" s="8" t="str">
        <f>VLOOKUP(A248,'Sets data'!$A$3:$C$9968,2,FALSE)</f>
        <v>Muttertränen</v>
      </c>
    </row>
    <row r="249" spans="1:3" x14ac:dyDescent="0.25">
      <c r="A249" s="12">
        <v>293</v>
      </c>
      <c r="B249" s="8" t="str">
        <f>VLOOKUP(A249,'Sets data'!$A$3:$C$9968,3,FALSE)</f>
        <v>Plague Doctor</v>
      </c>
      <c r="C249" s="8" t="str">
        <f>VLOOKUP(A249,'Sets data'!$A$3:$C$9968,2,FALSE)</f>
        <v>Seuchendoktor</v>
      </c>
    </row>
    <row r="250" spans="1:3" x14ac:dyDescent="0.25">
      <c r="A250" s="12">
        <v>294</v>
      </c>
      <c r="B250" s="8" t="str">
        <f>VLOOKUP(A250,'Sets data'!$A$3:$C$9968,3,FALSE)</f>
        <v>Ysgramor\'s Birthright</v>
      </c>
      <c r="C250" s="8" t="str">
        <f>VLOOKUP(A250,'Sets data'!$A$3:$C$9968,2,FALSE)</f>
        <v>Ysgramors Geburtsrecht</v>
      </c>
    </row>
    <row r="251" spans="1:3" x14ac:dyDescent="0.25">
      <c r="A251" s="12">
        <v>295</v>
      </c>
      <c r="B251" s="8" t="str">
        <f>VLOOKUP(A251,'Sets data'!$A$3:$C$9968,3,FALSE)</f>
        <v>Jailbreaker</v>
      </c>
      <c r="C251" s="8" t="str">
        <f>VLOOKUP(A251,'Sets data'!$A$3:$C$9968,2,FALSE)</f>
        <v>Ausbrecher</v>
      </c>
    </row>
    <row r="252" spans="1:3" x14ac:dyDescent="0.25">
      <c r="A252" s="12">
        <v>296</v>
      </c>
      <c r="B252" s="8" t="str">
        <f>VLOOKUP(A252,'Sets data'!$A$3:$C$9968,3,FALSE)</f>
        <v>Spelunker</v>
      </c>
      <c r="C252" s="8" t="str">
        <f>VLOOKUP(A252,'Sets data'!$A$3:$C$9968,2,FALSE)</f>
        <v>Höhlenforscher</v>
      </c>
    </row>
    <row r="253" spans="1:3" x14ac:dyDescent="0.25">
      <c r="A253" s="12">
        <v>297</v>
      </c>
      <c r="B253" s="8" t="str">
        <f>VLOOKUP(A253,'Sets data'!$A$3:$C$9968,3,FALSE)</f>
        <v>Spider Cultist Cowl</v>
      </c>
      <c r="C253" s="8" t="str">
        <f>VLOOKUP(A253,'Sets data'!$A$3:$C$9968,2,FALSE)</f>
        <v>Spinnenkultistenkutte</v>
      </c>
    </row>
    <row r="254" spans="1:3" x14ac:dyDescent="0.25">
      <c r="A254" s="12">
        <v>298</v>
      </c>
      <c r="B254" s="8" t="str">
        <f>VLOOKUP(A254,'Sets data'!$A$3:$C$9968,3,FALSE)</f>
        <v>Light Speaker</v>
      </c>
      <c r="C254" s="8" t="str">
        <f>VLOOKUP(A254,'Sets data'!$A$3:$C$9968,2,FALSE)</f>
        <v>Lichtsprecher</v>
      </c>
    </row>
    <row r="255" spans="1:3" x14ac:dyDescent="0.25">
      <c r="A255" s="12">
        <v>299</v>
      </c>
      <c r="B255" s="8" t="str">
        <f>VLOOKUP(A255,'Sets data'!$A$3:$C$9968,3,FALSE)</f>
        <v>Toothrow</v>
      </c>
      <c r="C255" s="8" t="str">
        <f>VLOOKUP(A255,'Sets data'!$A$3:$C$9968,2,FALSE)</f>
        <v>Zahnreihe</v>
      </c>
    </row>
    <row r="256" spans="1:3" x14ac:dyDescent="0.25">
      <c r="A256" s="12">
        <v>300</v>
      </c>
      <c r="B256" s="8" t="str">
        <f>VLOOKUP(A256,'Sets data'!$A$3:$C$9968,3,FALSE)</f>
        <v>Netch\'s Touch</v>
      </c>
      <c r="C256" s="8" t="str">
        <f>VLOOKUP(A256,'Sets data'!$A$3:$C$9968,2,FALSE)</f>
        <v>Berührung des Netch</v>
      </c>
    </row>
    <row r="257" spans="1:3" x14ac:dyDescent="0.25">
      <c r="A257" s="12">
        <v>301</v>
      </c>
      <c r="B257" s="8" t="str">
        <f>VLOOKUP(A257,'Sets data'!$A$3:$C$9968,3,FALSE)</f>
        <v>Strength of the Automaton</v>
      </c>
      <c r="C257" s="8" t="str">
        <f>VLOOKUP(A257,'Sets data'!$A$3:$C$9968,2,FALSE)</f>
        <v>Stärke des Automaten</v>
      </c>
    </row>
    <row r="258" spans="1:3" x14ac:dyDescent="0.25">
      <c r="A258" s="12">
        <v>302</v>
      </c>
      <c r="B258" s="8" t="str">
        <f>VLOOKUP(A258,'Sets data'!$A$3:$C$9968,3,FALSE)</f>
        <v>Leviathan</v>
      </c>
      <c r="C258" s="8" t="str">
        <f>VLOOKUP(A258,'Sets data'!$A$3:$C$9968,2,FALSE)</f>
        <v>Leviathan</v>
      </c>
    </row>
    <row r="259" spans="1:3" x14ac:dyDescent="0.25">
      <c r="A259" s="12">
        <v>303</v>
      </c>
      <c r="B259" s="8" t="str">
        <f>VLOOKUP(A259,'Sets data'!$A$3:$C$9968,3,FALSE)</f>
        <v>Lamia\'s Song</v>
      </c>
      <c r="C259" s="8" t="str">
        <f>VLOOKUP(A259,'Sets data'!$A$3:$C$9968,2,FALSE)</f>
        <v>Lied der Lamie</v>
      </c>
    </row>
    <row r="260" spans="1:3" x14ac:dyDescent="0.25">
      <c r="A260" s="12">
        <v>304</v>
      </c>
      <c r="B260" s="8" t="str">
        <f>VLOOKUP(A260,'Sets data'!$A$3:$C$9968,3,FALSE)</f>
        <v>Medusa</v>
      </c>
      <c r="C260" s="8" t="str">
        <f>VLOOKUP(A260,'Sets data'!$A$3:$C$9968,2,FALSE)</f>
        <v>Versteinernder Blick</v>
      </c>
    </row>
    <row r="261" spans="1:3" x14ac:dyDescent="0.25">
      <c r="A261" s="12">
        <v>305</v>
      </c>
      <c r="B261" s="8" t="str">
        <f>VLOOKUP(A261,'Sets data'!$A$3:$C$9968,3,FALSE)</f>
        <v>Treasure Hunter</v>
      </c>
      <c r="C261" s="8" t="str">
        <f>VLOOKUP(A261,'Sets data'!$A$3:$C$9968,2,FALSE)</f>
        <v>Schatzjäger</v>
      </c>
    </row>
    <row r="262" spans="1:3" x14ac:dyDescent="0.25">
      <c r="A262" s="12">
        <v>307</v>
      </c>
      <c r="B262" s="8" t="str">
        <f>VLOOKUP(A262,'Sets data'!$A$3:$C$9968,3,FALSE)</f>
        <v>Draugr Hulk</v>
      </c>
      <c r="C262" s="8" t="str">
        <f>VLOOKUP(A262,'Sets data'!$A$3:$C$9968,2,FALSE)</f>
        <v>Schwerfälliger Draugr</v>
      </c>
    </row>
    <row r="263" spans="1:3" x14ac:dyDescent="0.25">
      <c r="A263" s="12">
        <v>308</v>
      </c>
      <c r="B263" s="8" t="str">
        <f>VLOOKUP(A263,'Sets data'!$A$3:$C$9968,3,FALSE)</f>
        <v>Bone Pirate\'s Tatters</v>
      </c>
      <c r="C263" s="8" t="str">
        <f>VLOOKUP(A263,'Sets data'!$A$3:$C$9968,2,FALSE)</f>
        <v>Lumpen des Knochenpiraten</v>
      </c>
    </row>
    <row r="264" spans="1:3" x14ac:dyDescent="0.25">
      <c r="A264" s="12">
        <v>309</v>
      </c>
      <c r="B264" s="8" t="str">
        <f>VLOOKUP(A264,'Sets data'!$A$3:$C$9968,3,FALSE)</f>
        <v>Knight-errant\'s Mail</v>
      </c>
      <c r="C264" s="8" t="str">
        <f>VLOOKUP(A264,'Sets data'!$A$3:$C$9968,2,FALSE)</f>
        <v>Platten des Wanderritters</v>
      </c>
    </row>
    <row r="265" spans="1:3" x14ac:dyDescent="0.25">
      <c r="A265" s="12">
        <v>310</v>
      </c>
      <c r="B265" s="8" t="str">
        <f>VLOOKUP(A265,'Sets data'!$A$3:$C$9968,3,FALSE)</f>
        <v>Sword Dancer</v>
      </c>
      <c r="C265" s="8" t="str">
        <f>VLOOKUP(A265,'Sets data'!$A$3:$C$9968,2,FALSE)</f>
        <v>Schwerttänzer</v>
      </c>
    </row>
    <row r="266" spans="1:3" x14ac:dyDescent="0.25">
      <c r="A266" s="12">
        <v>311</v>
      </c>
      <c r="B266" s="8" t="str">
        <f>VLOOKUP(A266,'Sets data'!$A$3:$C$9968,3,FALSE)</f>
        <v>Rattlecage</v>
      </c>
      <c r="C266" s="8" t="str">
        <f>VLOOKUP(A266,'Sets data'!$A$3:$C$9968,2,FALSE)</f>
        <v>Klapperkäfig</v>
      </c>
    </row>
    <row r="267" spans="1:3" x14ac:dyDescent="0.25">
      <c r="A267" s="12">
        <v>313</v>
      </c>
      <c r="B267" s="8" t="str">
        <f>VLOOKUP(A267,'Sets data'!$A$3:$C$9968,3,FALSE)</f>
        <v>Titanic Cleave</v>
      </c>
      <c r="C267" s="8" t="str">
        <f>VLOOKUP(A267,'Sets data'!$A$3:$C$9968,2,FALSE)</f>
        <v>Titanisches Trennen</v>
      </c>
    </row>
    <row r="268" spans="1:3" x14ac:dyDescent="0.25">
      <c r="A268" s="12">
        <v>314</v>
      </c>
      <c r="B268" s="8" t="str">
        <f>VLOOKUP(A268,'Sets data'!$A$3:$C$9968,3,FALSE)</f>
        <v>Puncturing Remedy</v>
      </c>
      <c r="C268" s="8" t="str">
        <f>VLOOKUP(A268,'Sets data'!$A$3:$C$9968,2,FALSE)</f>
        <v>Durchschlagende Genesung</v>
      </c>
    </row>
    <row r="269" spans="1:3" x14ac:dyDescent="0.25">
      <c r="A269" s="12">
        <v>315</v>
      </c>
      <c r="B269" s="8" t="str">
        <f>VLOOKUP(A269,'Sets data'!$A$3:$C$9968,3,FALSE)</f>
        <v>Stinging Slashes</v>
      </c>
      <c r="C269" s="8" t="str">
        <f>VLOOKUP(A269,'Sets data'!$A$3:$C$9968,2,FALSE)</f>
        <v>Stechende Schnitte</v>
      </c>
    </row>
    <row r="270" spans="1:3" x14ac:dyDescent="0.25">
      <c r="A270" s="12">
        <v>316</v>
      </c>
      <c r="B270" s="8" t="str">
        <f>VLOOKUP(A270,'Sets data'!$A$3:$C$9968,3,FALSE)</f>
        <v>Caustic Arrow</v>
      </c>
      <c r="C270" s="8" t="str">
        <f>VLOOKUP(A270,'Sets data'!$A$3:$C$9968,2,FALSE)</f>
        <v>Beißender Pfeil</v>
      </c>
    </row>
    <row r="271" spans="1:3" x14ac:dyDescent="0.25">
      <c r="A271" s="12">
        <v>317</v>
      </c>
      <c r="B271" s="8" t="str">
        <f>VLOOKUP(A271,'Sets data'!$A$3:$C$9968,3,FALSE)</f>
        <v>Destructive Impact</v>
      </c>
      <c r="C271" s="8" t="str">
        <f>VLOOKUP(A271,'Sets data'!$A$3:$C$9968,2,FALSE)</f>
        <v>Zerstörerischer Einschlag</v>
      </c>
    </row>
    <row r="272" spans="1:3" x14ac:dyDescent="0.25">
      <c r="A272" s="12">
        <v>318</v>
      </c>
      <c r="B272" s="8" t="str">
        <f>VLOOKUP(A272,'Sets data'!$A$3:$C$9968,3,FALSE)</f>
        <v>Grand Rejuvenation</v>
      </c>
      <c r="C272" s="8" t="str">
        <f>VLOOKUP(A272,'Sets data'!$A$3:$C$9968,2,FALSE)</f>
        <v>Große Verjüngung</v>
      </c>
    </row>
    <row r="273" spans="1:3" x14ac:dyDescent="0.25">
      <c r="A273" s="12">
        <v>320</v>
      </c>
      <c r="B273" s="8" t="str">
        <f>VLOOKUP(A273,'Sets data'!$A$3:$C$9968,3,FALSE)</f>
        <v>War Maiden</v>
      </c>
      <c r="C273" s="8" t="str">
        <f>VLOOKUP(A273,'Sets data'!$A$3:$C$9968,2,FALSE)</f>
        <v>Kriegsjungfer</v>
      </c>
    </row>
    <row r="274" spans="1:3" x14ac:dyDescent="0.25">
      <c r="A274" s="12">
        <v>321</v>
      </c>
      <c r="B274" s="8" t="str">
        <f>VLOOKUP(A274,'Sets data'!$A$3:$C$9968,3,FALSE)</f>
        <v>Defiler</v>
      </c>
      <c r="C274" s="8" t="str">
        <f>VLOOKUP(A274,'Sets data'!$A$3:$C$9968,2,FALSE)</f>
        <v>Schänder</v>
      </c>
    </row>
    <row r="275" spans="1:3" x14ac:dyDescent="0.25">
      <c r="A275" s="12">
        <v>322</v>
      </c>
      <c r="B275" s="8" t="str">
        <f>VLOOKUP(A275,'Sets data'!$A$3:$C$9968,3,FALSE)</f>
        <v>Warrior-Poet</v>
      </c>
      <c r="C275" s="8" t="str">
        <f>VLOOKUP(A275,'Sets data'!$A$3:$C$9968,2,FALSE)</f>
        <v>Kriegerpoet</v>
      </c>
    </row>
    <row r="276" spans="1:3" x14ac:dyDescent="0.25">
      <c r="A276" s="12">
        <v>323</v>
      </c>
      <c r="B276" s="8" t="str">
        <f>VLOOKUP(A276,'Sets data'!$A$3:$C$9968,3,FALSE)</f>
        <v>Assassin\'s Guile</v>
      </c>
      <c r="C276" s="8" t="str">
        <f>VLOOKUP(A276,'Sets data'!$A$3:$C$9968,2,FALSE)</f>
        <v>Assassinenlist</v>
      </c>
    </row>
    <row r="277" spans="1:3" x14ac:dyDescent="0.25">
      <c r="A277" s="12">
        <v>324</v>
      </c>
      <c r="B277" s="8" t="str">
        <f>VLOOKUP(A277,'Sets data'!$A$3:$C$9968,3,FALSE)</f>
        <v>Daedric Trickery</v>
      </c>
      <c r="C277" s="8" t="str">
        <f>VLOOKUP(A277,'Sets data'!$A$3:$C$9968,2,FALSE)</f>
        <v>Daedrische Gaunerei</v>
      </c>
    </row>
    <row r="278" spans="1:3" x14ac:dyDescent="0.25">
      <c r="A278" s="12">
        <v>325</v>
      </c>
      <c r="B278" s="8" t="str">
        <f>VLOOKUP(A278,'Sets data'!$A$3:$C$9968,3,FALSE)</f>
        <v>Shacklebreaker</v>
      </c>
      <c r="C278" s="8" t="str">
        <f>VLOOKUP(A278,'Sets data'!$A$3:$C$9968,2,FALSE)</f>
        <v>Kettensprenger</v>
      </c>
    </row>
    <row r="279" spans="1:3" x14ac:dyDescent="0.25">
      <c r="A279" s="12">
        <v>326</v>
      </c>
      <c r="B279" s="8" t="str">
        <f>VLOOKUP(A279,'Sets data'!$A$3:$C$9968,3,FALSE)</f>
        <v>Vanguard\'s Challenge</v>
      </c>
      <c r="C279" s="8" t="str">
        <f>VLOOKUP(A279,'Sets data'!$A$3:$C$9968,2,FALSE)</f>
        <v>Vorhutdisput</v>
      </c>
    </row>
    <row r="280" spans="1:3" x14ac:dyDescent="0.25">
      <c r="A280" s="12">
        <v>327</v>
      </c>
      <c r="B280" s="8" t="str">
        <f>VLOOKUP(A280,'Sets data'!$A$3:$C$9968,3,FALSE)</f>
        <v>Coward\'s Gear</v>
      </c>
      <c r="C280" s="8" t="str">
        <f>VLOOKUP(A280,'Sets data'!$A$3:$C$9968,2,FALSE)</f>
        <v>Feiglingstracht</v>
      </c>
    </row>
    <row r="281" spans="1:3" x14ac:dyDescent="0.25">
      <c r="A281" s="12">
        <v>328</v>
      </c>
      <c r="B281" s="8" t="str">
        <f>VLOOKUP(A281,'Sets data'!$A$3:$C$9968,3,FALSE)</f>
        <v>Knight Slayer</v>
      </c>
      <c r="C281" s="8" t="str">
        <f>VLOOKUP(A281,'Sets data'!$A$3:$C$9968,2,FALSE)</f>
        <v>Ritterschlächter</v>
      </c>
    </row>
    <row r="282" spans="1:3" x14ac:dyDescent="0.25">
      <c r="A282" s="12">
        <v>329</v>
      </c>
      <c r="B282" s="8" t="str">
        <f>VLOOKUP(A282,'Sets data'!$A$3:$C$9968,3,FALSE)</f>
        <v>Wizard\'s Riposte</v>
      </c>
      <c r="C282" s="8" t="str">
        <f>VLOOKUP(A282,'Sets data'!$A$3:$C$9968,2,FALSE)</f>
        <v>Zaubererreplik</v>
      </c>
    </row>
    <row r="283" spans="1:3" x14ac:dyDescent="0.25">
      <c r="A283" s="12">
        <v>330</v>
      </c>
      <c r="B283" s="8" t="str">
        <f>VLOOKUP(A283,'Sets data'!$A$3:$C$9968,3,FALSE)</f>
        <v>Automated Defense</v>
      </c>
      <c r="C283" s="8" t="str">
        <f>VLOOKUP(A283,'Sets data'!$A$3:$C$9968,2,FALSE)</f>
        <v>Automatisierte Verteidigung</v>
      </c>
    </row>
    <row r="284" spans="1:3" x14ac:dyDescent="0.25">
      <c r="A284" s="12">
        <v>331</v>
      </c>
      <c r="B284" s="8" t="str">
        <f>VLOOKUP(A284,'Sets data'!$A$3:$C$9968,3,FALSE)</f>
        <v>War Machine</v>
      </c>
      <c r="C284" s="8" t="str">
        <f>VLOOKUP(A284,'Sets data'!$A$3:$C$9968,2,FALSE)</f>
        <v>Kriegsmaschine</v>
      </c>
    </row>
    <row r="285" spans="1:3" x14ac:dyDescent="0.25">
      <c r="A285" s="12">
        <v>332</v>
      </c>
      <c r="B285" s="8" t="str">
        <f>VLOOKUP(A285,'Sets data'!$A$3:$C$9968,3,FALSE)</f>
        <v>Master Architect</v>
      </c>
      <c r="C285" s="8" t="str">
        <f>VLOOKUP(A285,'Sets data'!$A$3:$C$9968,2,FALSE)</f>
        <v>Meisterarchitekt</v>
      </c>
    </row>
    <row r="286" spans="1:3" x14ac:dyDescent="0.25">
      <c r="A286" s="12">
        <v>333</v>
      </c>
      <c r="B286" s="8" t="str">
        <f>VLOOKUP(A286,'Sets data'!$A$3:$C$9968,3,FALSE)</f>
        <v>Inventor\'s Guard</v>
      </c>
      <c r="C286" s="8" t="str">
        <f>VLOOKUP(A286,'Sets data'!$A$3:$C$9968,2,FALSE)</f>
        <v>Erfindergarde</v>
      </c>
    </row>
    <row r="287" spans="1:3" x14ac:dyDescent="0.25">
      <c r="A287" s="12">
        <v>334</v>
      </c>
      <c r="B287" s="8" t="str">
        <f>VLOOKUP(A287,'Sets data'!$A$3:$C$9968,3,FALSE)</f>
        <v>Impregnable Armor</v>
      </c>
      <c r="C287" s="8" t="str">
        <f>VLOOKUP(A287,'Sets data'!$A$3:$C$9968,2,FALSE)</f>
        <v>Unüberwindliche Rüstung</v>
      </c>
    </row>
    <row r="288" spans="1:3" x14ac:dyDescent="0.25">
      <c r="A288" s="12">
        <v>335</v>
      </c>
      <c r="B288" s="8" t="str">
        <f>VLOOKUP(A288,'Sets data'!$A$3:$C$9968,3,FALSE)</f>
        <v>Draugr\'s Rest</v>
      </c>
      <c r="C288" s="8" t="str">
        <f>VLOOKUP(A288,'Sets data'!$A$3:$C$9968,2,FALSE)</f>
        <v>Draugrruhe</v>
      </c>
    </row>
    <row r="289" spans="1:3" x14ac:dyDescent="0.25">
      <c r="A289" s="12">
        <v>336</v>
      </c>
      <c r="B289" s="8" t="str">
        <f>VLOOKUP(A289,'Sets data'!$A$3:$C$9968,3,FALSE)</f>
        <v>Pillar of Nirn</v>
      </c>
      <c r="C289" s="8" t="str">
        <f>VLOOKUP(A289,'Sets data'!$A$3:$C$9968,2,FALSE)</f>
        <v>Säulen von Nirn</v>
      </c>
    </row>
    <row r="290" spans="1:3" x14ac:dyDescent="0.25">
      <c r="A290" s="12">
        <v>337</v>
      </c>
      <c r="B290" s="8" t="str">
        <f>VLOOKUP(A290,'Sets data'!$A$3:$C$9968,3,FALSE)</f>
        <v>Ironblood</v>
      </c>
      <c r="C290" s="8" t="str">
        <f>VLOOKUP(A290,'Sets data'!$A$3:$C$9968,2,FALSE)</f>
        <v>Eisenblut</v>
      </c>
    </row>
    <row r="291" spans="1:3" x14ac:dyDescent="0.25">
      <c r="A291" s="12">
        <v>338</v>
      </c>
      <c r="B291" s="8" t="str">
        <f>VLOOKUP(A291,'Sets data'!$A$3:$C$9968,3,FALSE)</f>
        <v>Flame Blossom</v>
      </c>
      <c r="C291" s="8" t="str">
        <f>VLOOKUP(A291,'Sets data'!$A$3:$C$9968,2,FALSE)</f>
        <v>Flammenblüte</v>
      </c>
    </row>
    <row r="292" spans="1:3" x14ac:dyDescent="0.25">
      <c r="A292" s="12">
        <v>339</v>
      </c>
      <c r="B292" s="8" t="str">
        <f>VLOOKUP(A292,'Sets data'!$A$3:$C$9968,3,FALSE)</f>
        <v>Blooddrinker</v>
      </c>
      <c r="C292" s="8" t="str">
        <f>VLOOKUP(A292,'Sets data'!$A$3:$C$9968,2,FALSE)</f>
        <v>Bluttrinker</v>
      </c>
    </row>
    <row r="293" spans="1:3" x14ac:dyDescent="0.25">
      <c r="A293" s="12">
        <v>340</v>
      </c>
      <c r="B293" s="8" t="str">
        <f>VLOOKUP(A293,'Sets data'!$A$3:$C$9968,3,FALSE)</f>
        <v>Hagraven\'s Garden</v>
      </c>
      <c r="C293" s="8" t="str">
        <f>VLOOKUP(A293,'Sets data'!$A$3:$C$9968,2,FALSE)</f>
        <v>Vettelgarten</v>
      </c>
    </row>
    <row r="294" spans="1:3" x14ac:dyDescent="0.25">
      <c r="A294" s="12">
        <v>341</v>
      </c>
      <c r="B294" s="8" t="str">
        <f>VLOOKUP(A294,'Sets data'!$A$3:$C$9968,3,FALSE)</f>
        <v>Earthgore</v>
      </c>
      <c r="C294" s="8" t="str">
        <f>VLOOKUP(A294,'Sets data'!$A$3:$C$9968,2,FALSE)</f>
        <v>Erdbluter</v>
      </c>
    </row>
    <row r="295" spans="1:3" x14ac:dyDescent="0.25">
      <c r="A295" s="12">
        <v>342</v>
      </c>
      <c r="B295" s="8" t="str">
        <f>VLOOKUP(A295,'Sets data'!$A$3:$C$9968,3,FALSE)</f>
        <v>Domihaus</v>
      </c>
      <c r="C295" s="8" t="str">
        <f>VLOOKUP(A295,'Sets data'!$A$3:$C$9968,2,FALSE)</f>
        <v>Domihaus</v>
      </c>
    </row>
    <row r="296" spans="1:3" x14ac:dyDescent="0.25">
      <c r="A296" s="12">
        <v>343</v>
      </c>
      <c r="B296" s="8" t="str">
        <f>VLOOKUP(A296,'Sets data'!$A$3:$C$9968,3,FALSE)</f>
        <v>Caluurion\'s Legacy</v>
      </c>
      <c r="C296" s="8" t="str">
        <f>VLOOKUP(A296,'Sets data'!$A$3:$C$9968,2,FALSE)</f>
        <v>Caluurions Erbe</v>
      </c>
    </row>
    <row r="297" spans="1:3" x14ac:dyDescent="0.25">
      <c r="A297" s="12">
        <v>344</v>
      </c>
      <c r="B297" s="8" t="str">
        <f>VLOOKUP(A297,'Sets data'!$A$3:$C$9968,3,FALSE)</f>
        <v>Trappings of Invigoration</v>
      </c>
      <c r="C297" s="8" t="str">
        <f>VLOOKUP(A297,'Sets data'!$A$3:$C$9968,2,FALSE)</f>
        <v>Stärkungsprunk</v>
      </c>
    </row>
    <row r="298" spans="1:3" x14ac:dyDescent="0.25">
      <c r="A298" s="12">
        <v>345</v>
      </c>
      <c r="B298" s="8" t="str">
        <f>VLOOKUP(A298,'Sets data'!$A$3:$C$9968,3,FALSE)</f>
        <v>Ulfnor\'s Favor</v>
      </c>
      <c r="C298" s="8" t="str">
        <f>VLOOKUP(A298,'Sets data'!$A$3:$C$9968,2,FALSE)</f>
        <v>Ulfnors Gunst</v>
      </c>
    </row>
    <row r="299" spans="1:3" x14ac:dyDescent="0.25">
      <c r="A299" s="12">
        <v>346</v>
      </c>
      <c r="B299" s="8" t="str">
        <f>VLOOKUP(A299,'Sets data'!$A$3:$C$9968,3,FALSE)</f>
        <v>Jorvuld\'s Guidance</v>
      </c>
      <c r="C299" s="8" t="str">
        <f>VLOOKUP(A299,'Sets data'!$A$3:$C$9968,2,FALSE)</f>
        <v>Jorvulds Führung</v>
      </c>
    </row>
    <row r="300" spans="1:3" x14ac:dyDescent="0.25">
      <c r="A300" s="12">
        <v>347</v>
      </c>
      <c r="B300" s="8" t="str">
        <f>VLOOKUP(A300,'Sets data'!$A$3:$C$9968,3,FALSE)</f>
        <v>Plague Slinger</v>
      </c>
      <c r="C300" s="8" t="str">
        <f>VLOOKUP(A300,'Sets data'!$A$3:$C$9968,2,FALSE)</f>
        <v>Seuchenschleuder</v>
      </c>
    </row>
    <row r="301" spans="1:3" x14ac:dyDescent="0.25">
      <c r="A301" s="12">
        <v>348</v>
      </c>
      <c r="B301" s="8" t="str">
        <f>VLOOKUP(A301,'Sets data'!$A$3:$C$9968,3,FALSE)</f>
        <v>Curse of Doylemish</v>
      </c>
      <c r="C301" s="8" t="str">
        <f>VLOOKUP(A301,'Sets data'!$A$3:$C$9968,2,FALSE)</f>
        <v>Fluch von Doylemish</v>
      </c>
    </row>
    <row r="302" spans="1:3" x14ac:dyDescent="0.25">
      <c r="A302" s="12">
        <v>349</v>
      </c>
      <c r="B302" s="8" t="str">
        <f>VLOOKUP(A302,'Sets data'!$A$3:$C$9968,3,FALSE)</f>
        <v>Thurvokun</v>
      </c>
      <c r="C302" s="8" t="str">
        <f>VLOOKUP(A302,'Sets data'!$A$3:$C$9968,2,FALSE)</f>
        <v>Thurvokun</v>
      </c>
    </row>
    <row r="303" spans="1:3" x14ac:dyDescent="0.25">
      <c r="A303" s="12">
        <v>350</v>
      </c>
      <c r="B303" s="8" t="str">
        <f>VLOOKUP(A303,'Sets data'!$A$3:$C$9968,3,FALSE)</f>
        <v>Zaan</v>
      </c>
      <c r="C303" s="8" t="str">
        <f>VLOOKUP(A303,'Sets data'!$A$3:$C$9968,2,FALSE)</f>
        <v>Zaan</v>
      </c>
    </row>
    <row r="304" spans="1:3" x14ac:dyDescent="0.25">
      <c r="A304" s="12">
        <v>351</v>
      </c>
      <c r="B304" s="8" t="str">
        <f>VLOOKUP(A304,'Sets data'!$A$3:$C$9968,3,FALSE)</f>
        <v>Innate Axiom</v>
      </c>
      <c r="C304" s="8" t="str">
        <f>VLOOKUP(A304,'Sets data'!$A$3:$C$9968,2,FALSE)</f>
        <v>Kernaxiom</v>
      </c>
    </row>
    <row r="305" spans="1:3" x14ac:dyDescent="0.25">
      <c r="A305" s="12">
        <v>352</v>
      </c>
      <c r="B305" s="8" t="str">
        <f>VLOOKUP(A305,'Sets data'!$A$3:$C$9968,3,FALSE)</f>
        <v>Fortified Brass</v>
      </c>
      <c r="C305" s="8" t="str">
        <f>VLOOKUP(A305,'Sets data'!$A$3:$C$9968,2,FALSE)</f>
        <v>Messingpanzer</v>
      </c>
    </row>
    <row r="306" spans="1:3" x14ac:dyDescent="0.25">
      <c r="A306" s="12">
        <v>353</v>
      </c>
      <c r="B306" s="8" t="str">
        <f>VLOOKUP(A306,'Sets data'!$A$3:$C$9968,3,FALSE)</f>
        <v>Mechanical Acuity</v>
      </c>
      <c r="C306" s="8" t="str">
        <f>VLOOKUP(A306,'Sets data'!$A$3:$C$9968,2,FALSE)</f>
        <v>Mechanikblick</v>
      </c>
    </row>
    <row r="307" spans="1:3" x14ac:dyDescent="0.25">
      <c r="A307" s="12">
        <v>354</v>
      </c>
      <c r="B307" s="8" t="str">
        <f>VLOOKUP(A307,'Sets data'!$A$3:$C$9968,3,FALSE)</f>
        <v>Mad Tinkerer</v>
      </c>
      <c r="C307" s="8" t="str">
        <f>VLOOKUP(A307,'Sets data'!$A$3:$C$9968,2,FALSE)</f>
        <v>Wahntüftler</v>
      </c>
    </row>
    <row r="308" spans="1:3" x14ac:dyDescent="0.25">
      <c r="A308" s="12">
        <v>355</v>
      </c>
      <c r="B308" s="8" t="str">
        <f>VLOOKUP(A308,'Sets data'!$A$3:$C$9968,3,FALSE)</f>
        <v>Unfathomable Darkness</v>
      </c>
      <c r="C308" s="8" t="str">
        <f>VLOOKUP(A308,'Sets data'!$A$3:$C$9968,2,FALSE)</f>
        <v>Unermessliche Dunkelheit</v>
      </c>
    </row>
    <row r="309" spans="1:3" x14ac:dyDescent="0.25">
      <c r="A309" s="12">
        <v>356</v>
      </c>
      <c r="B309" s="8" t="str">
        <f>VLOOKUP(A309,'Sets data'!$A$3:$C$9968,3,FALSE)</f>
        <v>Livewire</v>
      </c>
      <c r="C309" s="8" t="str">
        <f>VLOOKUP(A309,'Sets data'!$A$3:$C$9968,2,FALSE)</f>
        <v>Stromschlag</v>
      </c>
    </row>
    <row r="310" spans="1:3" x14ac:dyDescent="0.25">
      <c r="A310" s="12">
        <v>357</v>
      </c>
      <c r="B310" s="8" t="str">
        <f>VLOOKUP(A310,'Sets data'!$A$3:$C$9968,3,FALSE)</f>
        <v>Disciplined Slash (Perfected)</v>
      </c>
      <c r="C310" s="8" t="str">
        <f>VLOOKUP(A310,'Sets data'!$A$3:$C$9968,2,FALSE)</f>
        <v>Disziplinierter Schnitt (vollendet)</v>
      </c>
    </row>
    <row r="311" spans="1:3" x14ac:dyDescent="0.25">
      <c r="A311" s="12">
        <v>358</v>
      </c>
      <c r="B311" s="8" t="str">
        <f>VLOOKUP(A311,'Sets data'!$A$3:$C$9968,3,FALSE)</f>
        <v>Defensive Position (Perfected)</v>
      </c>
      <c r="C311" s="8" t="str">
        <f>VLOOKUP(A311,'Sets data'!$A$3:$C$9968,2,FALSE)</f>
        <v>Defensive Position (vollendet)</v>
      </c>
    </row>
    <row r="312" spans="1:3" x14ac:dyDescent="0.25">
      <c r="A312" s="12">
        <v>359</v>
      </c>
      <c r="B312" s="8" t="str">
        <f>VLOOKUP(A312,'Sets data'!$A$3:$C$9968,3,FALSE)</f>
        <v>Chaotic Whirlwind (Perfected)</v>
      </c>
      <c r="C312" s="8" t="str">
        <f>VLOOKUP(A312,'Sets data'!$A$3:$C$9968,2,FALSE)</f>
        <v>Chaotischer Wirbelwind (vollendet)</v>
      </c>
    </row>
    <row r="313" spans="1:3" x14ac:dyDescent="0.25">
      <c r="A313" s="12">
        <v>360</v>
      </c>
      <c r="B313" s="8" t="str">
        <f>VLOOKUP(A313,'Sets data'!$A$3:$C$9968,3,FALSE)</f>
        <v>Piercing Spray (Perfected)</v>
      </c>
      <c r="C313" s="8" t="str">
        <f>VLOOKUP(A313,'Sets data'!$A$3:$C$9968,2,FALSE)</f>
        <v>Durchdringende Salve (vollendet)</v>
      </c>
    </row>
    <row r="314" spans="1:3" x14ac:dyDescent="0.25">
      <c r="A314" s="12">
        <v>361</v>
      </c>
      <c r="B314" s="8" t="str">
        <f>VLOOKUP(A314,'Sets data'!$A$3:$C$9968,3,FALSE)</f>
        <v>Concentrated Force (Perfected)</v>
      </c>
      <c r="C314" s="8" t="str">
        <f>VLOOKUP(A314,'Sets data'!$A$3:$C$9968,2,FALSE)</f>
        <v>Konzentrierte Kraft (vollendet)</v>
      </c>
    </row>
    <row r="315" spans="1:3" x14ac:dyDescent="0.25">
      <c r="A315" s="12">
        <v>362</v>
      </c>
      <c r="B315" s="8" t="str">
        <f>VLOOKUP(A315,'Sets data'!$A$3:$C$9968,3,FALSE)</f>
        <v>Timeless Blessing (Perfected)</v>
      </c>
      <c r="C315" s="8" t="str">
        <f>VLOOKUP(A315,'Sets data'!$A$3:$C$9968,2,FALSE)</f>
        <v>Zeitloser Segen (vollendet)</v>
      </c>
    </row>
    <row r="316" spans="1:3" x14ac:dyDescent="0.25">
      <c r="A316" s="12">
        <v>363</v>
      </c>
      <c r="B316" s="8" t="str">
        <f>VLOOKUP(A316,'Sets data'!$A$3:$C$9968,3,FALSE)</f>
        <v>Disciplined Slash</v>
      </c>
      <c r="C316" s="8" t="str">
        <f>VLOOKUP(A316,'Sets data'!$A$3:$C$9968,2,FALSE)</f>
        <v>Disziplinierter Schnitt</v>
      </c>
    </row>
    <row r="317" spans="1:3" x14ac:dyDescent="0.25">
      <c r="A317" s="12">
        <v>364</v>
      </c>
      <c r="B317" s="8" t="str">
        <f>VLOOKUP(A317,'Sets data'!$A$3:$C$9968,3,FALSE)</f>
        <v>Defensive Position</v>
      </c>
      <c r="C317" s="8" t="str">
        <f>VLOOKUP(A317,'Sets data'!$A$3:$C$9968,2,FALSE)</f>
        <v>Defensive Position</v>
      </c>
    </row>
    <row r="318" spans="1:3" x14ac:dyDescent="0.25">
      <c r="A318" s="12">
        <v>365</v>
      </c>
      <c r="B318" s="8" t="str">
        <f>VLOOKUP(A318,'Sets data'!$A$3:$C$9968,3,FALSE)</f>
        <v>Chaotic Whirlwind</v>
      </c>
      <c r="C318" s="8" t="str">
        <f>VLOOKUP(A318,'Sets data'!$A$3:$C$9968,2,FALSE)</f>
        <v>Chaotischer Wirbelwind</v>
      </c>
    </row>
    <row r="319" spans="1:3" x14ac:dyDescent="0.25">
      <c r="A319" s="12">
        <v>366</v>
      </c>
      <c r="B319" s="8" t="str">
        <f>VLOOKUP(A319,'Sets data'!$A$3:$C$9968,3,FALSE)</f>
        <v>Piercing Spray</v>
      </c>
      <c r="C319" s="8" t="str">
        <f>VLOOKUP(A319,'Sets data'!$A$3:$C$9968,2,FALSE)</f>
        <v>Durchdringende Salve</v>
      </c>
    </row>
    <row r="320" spans="1:3" x14ac:dyDescent="0.25">
      <c r="A320" s="12">
        <v>367</v>
      </c>
      <c r="B320" s="8" t="str">
        <f>VLOOKUP(A320,'Sets data'!$A$3:$C$9968,3,FALSE)</f>
        <v>Concentrated Force</v>
      </c>
      <c r="C320" s="8" t="str">
        <f>VLOOKUP(A320,'Sets data'!$A$3:$C$9968,2,FALSE)</f>
        <v>Konzentrierte Kraft</v>
      </c>
    </row>
    <row r="321" spans="1:3" x14ac:dyDescent="0.25">
      <c r="A321" s="12">
        <v>368</v>
      </c>
      <c r="B321" s="8" t="str">
        <f>VLOOKUP(A321,'Sets data'!$A$3:$C$9968,3,FALSE)</f>
        <v>Timeless Blessing</v>
      </c>
      <c r="C321" s="8" t="str">
        <f>VLOOKUP(A321,'Sets data'!$A$3:$C$9968,2,FALSE)</f>
        <v>Zeitloser Segen</v>
      </c>
    </row>
    <row r="322" spans="1:3" x14ac:dyDescent="0.25">
      <c r="A322" s="12">
        <v>369</v>
      </c>
      <c r="B322" s="8" t="str">
        <f>VLOOKUP(A322,'Sets data'!$A$3:$C$9968,3,FALSE)</f>
        <v>Merciless Charge</v>
      </c>
      <c r="C322" s="8" t="str">
        <f>VLOOKUP(A322,'Sets data'!$A$3:$C$9968,2,FALSE)</f>
        <v>Gnadenloser Ansturm</v>
      </c>
    </row>
    <row r="323" spans="1:3" x14ac:dyDescent="0.25">
      <c r="A323" s="12">
        <v>370</v>
      </c>
      <c r="B323" s="8" t="str">
        <f>VLOOKUP(A323,'Sets data'!$A$3:$C$9968,3,FALSE)</f>
        <v>Rampaging Slash</v>
      </c>
      <c r="C323" s="8" t="str">
        <f>VLOOKUP(A323,'Sets data'!$A$3:$C$9968,2,FALSE)</f>
        <v>Tobender Schnitt</v>
      </c>
    </row>
    <row r="324" spans="1:3" x14ac:dyDescent="0.25">
      <c r="A324" s="12">
        <v>371</v>
      </c>
      <c r="B324" s="8" t="str">
        <f>VLOOKUP(A324,'Sets data'!$A$3:$C$9968,3,FALSE)</f>
        <v>Cruel Flurry</v>
      </c>
      <c r="C324" s="8" t="str">
        <f>VLOOKUP(A324,'Sets data'!$A$3:$C$9968,2,FALSE)</f>
        <v>Grausamer Schlaghagel</v>
      </c>
    </row>
    <row r="325" spans="1:3" x14ac:dyDescent="0.25">
      <c r="A325" s="12">
        <v>372</v>
      </c>
      <c r="B325" s="8" t="str">
        <f>VLOOKUP(A325,'Sets data'!$A$3:$C$9968,3,FALSE)</f>
        <v>Thunderous Volley</v>
      </c>
      <c r="C325" s="8" t="str">
        <f>VLOOKUP(A325,'Sets data'!$A$3:$C$9968,2,FALSE)</f>
        <v>Donnernde Salve</v>
      </c>
    </row>
    <row r="326" spans="1:3" x14ac:dyDescent="0.25">
      <c r="A326" s="12">
        <v>373</v>
      </c>
      <c r="B326" s="8" t="str">
        <f>VLOOKUP(A326,'Sets data'!$A$3:$C$9968,3,FALSE)</f>
        <v>Crushing Wall</v>
      </c>
      <c r="C326" s="8" t="str">
        <f>VLOOKUP(A326,'Sets data'!$A$3:$C$9968,2,FALSE)</f>
        <v>Zermalmende Mauer</v>
      </c>
    </row>
    <row r="327" spans="1:3" x14ac:dyDescent="0.25">
      <c r="A327" s="12">
        <v>374</v>
      </c>
      <c r="B327" s="8" t="str">
        <f>VLOOKUP(A327,'Sets data'!$A$3:$C$9968,3,FALSE)</f>
        <v>Precise Regeneration</v>
      </c>
      <c r="C327" s="8" t="str">
        <f>VLOOKUP(A327,'Sets data'!$A$3:$C$9968,2,FALSE)</f>
        <v>Präzise Regeneration</v>
      </c>
    </row>
    <row r="328" spans="1:3" x14ac:dyDescent="0.25">
      <c r="A328" s="12">
        <v>380</v>
      </c>
      <c r="B328" s="8" t="str">
        <f>VLOOKUP(A328,'Sets data'!$A$3:$C$9968,3,FALSE)</f>
        <v>Prophet\'s</v>
      </c>
      <c r="C328" s="8" t="str">
        <f>VLOOKUP(A328,'Sets data'!$A$3:$C$9968,2,FALSE)</f>
        <v>Prophet</v>
      </c>
    </row>
    <row r="329" spans="1:3" x14ac:dyDescent="0.25">
      <c r="A329" s="12">
        <v>381</v>
      </c>
      <c r="B329" s="8" t="str">
        <f>VLOOKUP(A329,'Sets data'!$A$3:$C$9968,3,FALSE)</f>
        <v>Broken Soul</v>
      </c>
      <c r="C329" s="8" t="str">
        <f>VLOOKUP(A329,'Sets data'!$A$3:$C$9968,2,FALSE)</f>
        <v>Zerbrochene Seele</v>
      </c>
    </row>
    <row r="330" spans="1:3" x14ac:dyDescent="0.25">
      <c r="A330" s="12">
        <v>382</v>
      </c>
      <c r="B330" s="8" t="str">
        <f>VLOOKUP(A330,'Sets data'!$A$3:$C$9968,3,FALSE)</f>
        <v>Grace of Gloom</v>
      </c>
      <c r="C330" s="8" t="str">
        <f>VLOOKUP(A330,'Sets data'!$A$3:$C$9968,2,FALSE)</f>
        <v>Anmut der Gräue</v>
      </c>
    </row>
    <row r="331" spans="1:3" x14ac:dyDescent="0.25">
      <c r="A331" s="12">
        <v>383</v>
      </c>
      <c r="B331" s="8" t="str">
        <f>VLOOKUP(A331,'Sets data'!$A$3:$C$9968,3,FALSE)</f>
        <v>Gryphon\'s Ferocity</v>
      </c>
      <c r="C331" s="8" t="str">
        <f>VLOOKUP(A331,'Sets data'!$A$3:$C$9968,2,FALSE)</f>
        <v>Wildheit des Greifen</v>
      </c>
    </row>
    <row r="332" spans="1:3" x14ac:dyDescent="0.25">
      <c r="A332" s="12">
        <v>384</v>
      </c>
      <c r="B332" s="8" t="str">
        <f>VLOOKUP(A332,'Sets data'!$A$3:$C$9968,3,FALSE)</f>
        <v>Wisdom of Vanus</v>
      </c>
      <c r="C332" s="8" t="str">
        <f>VLOOKUP(A332,'Sets data'!$A$3:$C$9968,2,FALSE)</f>
        <v>Weisheit von Vanus</v>
      </c>
    </row>
    <row r="333" spans="1:3" x14ac:dyDescent="0.25">
      <c r="A333" s="12">
        <v>385</v>
      </c>
      <c r="B333" s="8" t="str">
        <f>VLOOKUP(A333,'Sets data'!$A$3:$C$9968,3,FALSE)</f>
        <v>Adept Rider</v>
      </c>
      <c r="C333" s="8" t="str">
        <f>VLOOKUP(A333,'Sets data'!$A$3:$C$9968,2,FALSE)</f>
        <v>Versierter Reiter</v>
      </c>
    </row>
    <row r="334" spans="1:3" x14ac:dyDescent="0.25">
      <c r="A334" s="12">
        <v>386</v>
      </c>
      <c r="B334" s="8" t="str">
        <f>VLOOKUP(A334,'Sets data'!$A$3:$C$9968,3,FALSE)</f>
        <v>Sload\'s Semblance</v>
      </c>
      <c r="C334" s="8" t="str">
        <f>VLOOKUP(A334,'Sets data'!$A$3:$C$9968,2,FALSE)</f>
        <v>Kreckenantlitz</v>
      </c>
    </row>
    <row r="335" spans="1:3" x14ac:dyDescent="0.25">
      <c r="A335" s="12">
        <v>387</v>
      </c>
      <c r="B335" s="8" t="str">
        <f>VLOOKUP(A335,'Sets data'!$A$3:$C$9968,3,FALSE)</f>
        <v>Nocturnal\'s Favor</v>
      </c>
      <c r="C335" s="8" t="str">
        <f>VLOOKUP(A335,'Sets data'!$A$3:$C$9968,2,FALSE)</f>
        <v>Nocturnals Gunst</v>
      </c>
    </row>
    <row r="336" spans="1:3" x14ac:dyDescent="0.25">
      <c r="A336" s="12">
        <v>388</v>
      </c>
      <c r="B336" s="8" t="str">
        <f>VLOOKUP(A336,'Sets data'!$A$3:$C$9968,3,FALSE)</f>
        <v>Aegis of Galenwe</v>
      </c>
      <c r="C336" s="8" t="str">
        <f>VLOOKUP(A336,'Sets data'!$A$3:$C$9968,2,FALSE)</f>
        <v>Ägis von Galenwe</v>
      </c>
    </row>
    <row r="337" spans="1:3" x14ac:dyDescent="0.25">
      <c r="A337" s="12">
        <v>389</v>
      </c>
      <c r="B337" s="8" t="str">
        <f>VLOOKUP(A337,'Sets data'!$A$3:$C$9968,3,FALSE)</f>
        <v>Arms of Relequen</v>
      </c>
      <c r="C337" s="8" t="str">
        <f>VLOOKUP(A337,'Sets data'!$A$3:$C$9968,2,FALSE)</f>
        <v>Waffen von Relequen</v>
      </c>
    </row>
    <row r="338" spans="1:3" x14ac:dyDescent="0.25">
      <c r="A338" s="12">
        <v>390</v>
      </c>
      <c r="B338" s="8" t="str">
        <f>VLOOKUP(A338,'Sets data'!$A$3:$C$9968,3,FALSE)</f>
        <v>Mantle of Siroria</v>
      </c>
      <c r="C338" s="8" t="str">
        <f>VLOOKUP(A338,'Sets data'!$A$3:$C$9968,2,FALSE)</f>
        <v>Mantel von Siroria</v>
      </c>
    </row>
    <row r="339" spans="1:3" x14ac:dyDescent="0.25">
      <c r="A339" s="12">
        <v>391</v>
      </c>
      <c r="B339" s="8" t="str">
        <f>VLOOKUP(A339,'Sets data'!$A$3:$C$9968,3,FALSE)</f>
        <v>Vestment of Olorime</v>
      </c>
      <c r="C339" s="8" t="str">
        <f>VLOOKUP(A339,'Sets data'!$A$3:$C$9968,2,FALSE)</f>
        <v>Gewandung von Olorime</v>
      </c>
    </row>
    <row r="340" spans="1:3" x14ac:dyDescent="0.25">
      <c r="A340" s="12">
        <v>392</v>
      </c>
      <c r="B340" s="8" t="str">
        <f>VLOOKUP(A340,'Sets data'!$A$3:$C$9968,3,FALSE)</f>
        <v>Perfect Aegis of Galenwe</v>
      </c>
      <c r="C340" s="8" t="str">
        <f>VLOOKUP(A340,'Sets data'!$A$3:$C$9968,2,FALSE)</f>
        <v>Perfekte Ägis von Galenwe</v>
      </c>
    </row>
    <row r="341" spans="1:3" x14ac:dyDescent="0.25">
      <c r="A341" s="12">
        <v>393</v>
      </c>
      <c r="B341" s="8" t="str">
        <f>VLOOKUP(A341,'Sets data'!$A$3:$C$9968,3,FALSE)</f>
        <v>Perfect Arms of Relequen</v>
      </c>
      <c r="C341" s="8" t="str">
        <f>VLOOKUP(A341,'Sets data'!$A$3:$C$9968,2,FALSE)</f>
        <v>Perfekte Waffen von Relequen</v>
      </c>
    </row>
    <row r="342" spans="1:3" x14ac:dyDescent="0.25">
      <c r="A342" s="12">
        <v>394</v>
      </c>
      <c r="B342" s="8" t="str">
        <f>VLOOKUP(A342,'Sets data'!$A$3:$C$9968,3,FALSE)</f>
        <v>Perfect Mantle of Siroria</v>
      </c>
      <c r="C342" s="8" t="str">
        <f>VLOOKUP(A342,'Sets data'!$A$3:$C$9968,2,FALSE)</f>
        <v>Perfekter Mantel von Siroria</v>
      </c>
    </row>
    <row r="343" spans="1:3" x14ac:dyDescent="0.25">
      <c r="A343" s="12">
        <v>395</v>
      </c>
      <c r="B343" s="8" t="str">
        <f>VLOOKUP(A343,'Sets data'!$A$3:$C$9968,3,FALSE)</f>
        <v>Perfect Vestment of Olorime</v>
      </c>
      <c r="C343" s="8" t="str">
        <f>VLOOKUP(A343,'Sets data'!$A$3:$C$9968,2,FALSE)</f>
        <v>Perfekte Gewandung von Olorime</v>
      </c>
    </row>
    <row r="344" spans="1:3" x14ac:dyDescent="0.25">
      <c r="A344" s="12">
        <v>397</v>
      </c>
      <c r="B344" s="8" t="str">
        <f>VLOOKUP(A344,'Sets data'!$A$3:$C$9968,3,FALSE)</f>
        <v>Balorgh</v>
      </c>
      <c r="C344" s="8" t="str">
        <f>VLOOKUP(A344,'Sets data'!$A$3:$C$9968,2,FALSE)</f>
        <v>Balorgh</v>
      </c>
    </row>
    <row r="345" spans="1:3" x14ac:dyDescent="0.25">
      <c r="A345" s="12">
        <v>398</v>
      </c>
      <c r="B345" s="8" t="str">
        <f>VLOOKUP(A345,'Sets data'!$A$3:$C$9968,3,FALSE)</f>
        <v>Vykosa</v>
      </c>
      <c r="C345" s="8" t="str">
        <f>VLOOKUP(A345,'Sets data'!$A$3:$C$9968,2,FALSE)</f>
        <v>Vykosa</v>
      </c>
    </row>
    <row r="346" spans="1:3" x14ac:dyDescent="0.25">
      <c r="A346" s="12">
        <v>399</v>
      </c>
      <c r="B346" s="8" t="str">
        <f>VLOOKUP(A346,'Sets data'!$A$3:$C$9968,3,FALSE)</f>
        <v>Hanu\'s Compassion</v>
      </c>
      <c r="C346" s="8" t="str">
        <f>VLOOKUP(A346,'Sets data'!$A$3:$C$9968,2,FALSE)</f>
        <v>Hanus Mitgefühl</v>
      </c>
    </row>
    <row r="347" spans="1:3" x14ac:dyDescent="0.25">
      <c r="A347" s="12">
        <v>400</v>
      </c>
      <c r="B347" s="8" t="str">
        <f>VLOOKUP(A347,'Sets data'!$A$3:$C$9968,3,FALSE)</f>
        <v>Blood Moon</v>
      </c>
      <c r="C347" s="8" t="str">
        <f>VLOOKUP(A347,'Sets data'!$A$3:$C$9968,2,FALSE)</f>
        <v>Blutmond</v>
      </c>
    </row>
    <row r="348" spans="1:3" x14ac:dyDescent="0.25">
      <c r="A348" s="12">
        <v>401</v>
      </c>
      <c r="B348" s="8" t="str">
        <f>VLOOKUP(A348,'Sets data'!$A$3:$C$9968,3,FALSE)</f>
        <v>Haven of Ursus</v>
      </c>
      <c r="C348" s="8" t="str">
        <f>VLOOKUP(A348,'Sets data'!$A$3:$C$9968,2,FALSE)</f>
        <v>Zuflucht von Ursus</v>
      </c>
    </row>
    <row r="349" spans="1:3" x14ac:dyDescent="0.25">
      <c r="A349" s="12">
        <v>402</v>
      </c>
      <c r="B349" s="8" t="str">
        <f>VLOOKUP(A349,'Sets data'!$A$3:$C$9968,3,FALSE)</f>
        <v>Moon Hunter</v>
      </c>
      <c r="C349" s="8" t="str">
        <f>VLOOKUP(A349,'Sets data'!$A$3:$C$9968,2,FALSE)</f>
        <v>Mondjäger</v>
      </c>
    </row>
    <row r="350" spans="1:3" x14ac:dyDescent="0.25">
      <c r="A350" s="12">
        <v>403</v>
      </c>
      <c r="B350" s="8" t="str">
        <f>VLOOKUP(A350,'Sets data'!$A$3:$C$9968,3,FALSE)</f>
        <v>Savage Werewolf</v>
      </c>
      <c r="C350" s="8" t="str">
        <f>VLOOKUP(A350,'Sets data'!$A$3:$C$9968,2,FALSE)</f>
        <v>Wilder Werwolf</v>
      </c>
    </row>
    <row r="351" spans="1:3" x14ac:dyDescent="0.25">
      <c r="A351" s="12">
        <v>404</v>
      </c>
      <c r="B351" s="8" t="str">
        <f>VLOOKUP(A351,'Sets data'!$A$3:$C$9968,3,FALSE)</f>
        <v>Jailer\'s Tenacity</v>
      </c>
      <c r="C351" s="8" t="str">
        <f>VLOOKUP(A351,'Sets data'!$A$3:$C$9968,2,FALSE)</f>
        <v>Tenazität des Kerkermeisters</v>
      </c>
    </row>
    <row r="352" spans="1:3" x14ac:dyDescent="0.25">
      <c r="A352" s="12">
        <v>405</v>
      </c>
      <c r="B352" s="8" t="str">
        <f>VLOOKUP(A352,'Sets data'!$A$3:$C$9968,3,FALSE)</f>
        <v>Bright-Throat\'s Boast</v>
      </c>
      <c r="C352" s="8" t="str">
        <f>VLOOKUP(A352,'Sets data'!$A$3:$C$9968,2,FALSE)</f>
        <v>Hellhalsstolz</v>
      </c>
    </row>
    <row r="353" spans="1:3" x14ac:dyDescent="0.25">
      <c r="A353" s="12">
        <v>406</v>
      </c>
      <c r="B353" s="8" t="str">
        <f>VLOOKUP(A353,'Sets data'!$A$3:$C$9968,3,FALSE)</f>
        <v>Dead-Water\'s Guile</v>
      </c>
      <c r="C353" s="8" t="str">
        <f>VLOOKUP(A353,'Sets data'!$A$3:$C$9968,2,FALSE)</f>
        <v>Totwassertücke</v>
      </c>
    </row>
    <row r="354" spans="1:3" x14ac:dyDescent="0.25">
      <c r="A354" s="12">
        <v>407</v>
      </c>
      <c r="B354" s="8" t="str">
        <f>VLOOKUP(A354,'Sets data'!$A$3:$C$9968,3,FALSE)</f>
        <v>Champion of the Hist</v>
      </c>
      <c r="C354" s="8" t="str">
        <f>VLOOKUP(A354,'Sets data'!$A$3:$C$9968,2,FALSE)</f>
        <v>Histchampion</v>
      </c>
    </row>
    <row r="355" spans="1:3" x14ac:dyDescent="0.25">
      <c r="A355" s="12">
        <v>408</v>
      </c>
      <c r="B355" s="8" t="str">
        <f>VLOOKUP(A355,'Sets data'!$A$3:$C$9968,3,FALSE)</f>
        <v>Grave-Stake Collector</v>
      </c>
      <c r="C355" s="8" t="str">
        <f>VLOOKUP(A355,'Sets data'!$A$3:$C$9968,2,FALSE)</f>
        <v>Grabpflocksammler</v>
      </c>
    </row>
    <row r="356" spans="1:3" x14ac:dyDescent="0.25">
      <c r="A356" s="12">
        <v>409</v>
      </c>
      <c r="B356" s="8" t="str">
        <f>VLOOKUP(A356,'Sets data'!$A$3:$C$9968,3,FALSE)</f>
        <v>Naga Shaman</v>
      </c>
      <c r="C356" s="8" t="str">
        <f>VLOOKUP(A356,'Sets data'!$A$3:$C$9968,2,FALSE)</f>
        <v>Nagaschamane</v>
      </c>
    </row>
    <row r="357" spans="1:3" x14ac:dyDescent="0.25">
      <c r="A357" s="12">
        <v>410</v>
      </c>
      <c r="B357" s="8" t="str">
        <f>VLOOKUP(A357,'Sets data'!$A$3:$C$9968,3,FALSE)</f>
        <v>Might of the Lost Legion</v>
      </c>
      <c r="C357" s="8" t="str">
        <f>VLOOKUP(A357,'Sets data'!$A$3:$C$9968,2,FALSE)</f>
        <v>Macht der Verlorenen Legion</v>
      </c>
    </row>
    <row r="358" spans="1:3" x14ac:dyDescent="0.25">
      <c r="A358" s="12">
        <v>411</v>
      </c>
      <c r="B358" s="8" t="str">
        <f>VLOOKUP(A358,'Sets data'!$A$3:$C$9968,3,FALSE)</f>
        <v>Gallant Charge</v>
      </c>
      <c r="C358" s="8" t="str">
        <f>VLOOKUP(A358,'Sets data'!$A$3:$C$9968,2,FALSE)</f>
        <v>Galanter Ansturm</v>
      </c>
    </row>
    <row r="359" spans="1:3" x14ac:dyDescent="0.25">
      <c r="A359" s="12">
        <v>412</v>
      </c>
      <c r="B359" s="8" t="str">
        <f>VLOOKUP(A359,'Sets data'!$A$3:$C$9968,3,FALSE)</f>
        <v>Radial Uppercut</v>
      </c>
      <c r="C359" s="8" t="str">
        <f>VLOOKUP(A359,'Sets data'!$A$3:$C$9968,2,FALSE)</f>
        <v>Rundum-Aufwärtsschnitt</v>
      </c>
    </row>
    <row r="360" spans="1:3" x14ac:dyDescent="0.25">
      <c r="A360" s="12">
        <v>413</v>
      </c>
      <c r="B360" s="8" t="str">
        <f>VLOOKUP(A360,'Sets data'!$A$3:$C$9968,3,FALSE)</f>
        <v>Spectral Cloak</v>
      </c>
      <c r="C360" s="8" t="str">
        <f>VLOOKUP(A360,'Sets data'!$A$3:$C$9968,2,FALSE)</f>
        <v>Spektraler Mantel</v>
      </c>
    </row>
    <row r="361" spans="1:3" x14ac:dyDescent="0.25">
      <c r="A361" s="12">
        <v>414</v>
      </c>
      <c r="B361" s="8" t="str">
        <f>VLOOKUP(A361,'Sets data'!$A$3:$C$9968,3,FALSE)</f>
        <v>Virulent Shot</v>
      </c>
      <c r="C361" s="8" t="str">
        <f>VLOOKUP(A361,'Sets data'!$A$3:$C$9968,2,FALSE)</f>
        <v>Virulenter Schuss</v>
      </c>
    </row>
    <row r="362" spans="1:3" x14ac:dyDescent="0.25">
      <c r="A362" s="12">
        <v>415</v>
      </c>
      <c r="B362" s="8" t="str">
        <f>VLOOKUP(A362,'Sets data'!$A$3:$C$9968,3,FALSE)</f>
        <v>Wild Impulse</v>
      </c>
      <c r="C362" s="8" t="str">
        <f>VLOOKUP(A362,'Sets data'!$A$3:$C$9968,2,FALSE)</f>
        <v>Wilder Impuls</v>
      </c>
    </row>
    <row r="363" spans="1:3" x14ac:dyDescent="0.25">
      <c r="A363" s="12">
        <v>416</v>
      </c>
      <c r="B363" s="8" t="str">
        <f>VLOOKUP(A363,'Sets data'!$A$3:$C$9968,3,FALSE)</f>
        <v>Mender\'s Ward</v>
      </c>
      <c r="C363" s="8" t="str">
        <f>VLOOKUP(A363,'Sets data'!$A$3:$C$9968,2,FALSE)</f>
        <v>Schutz des Pflegers</v>
      </c>
    </row>
    <row r="364" spans="1:3" x14ac:dyDescent="0.25">
      <c r="A364" s="12">
        <v>417</v>
      </c>
      <c r="B364" s="8" t="str">
        <f>VLOOKUP(A364,'Sets data'!$A$3:$C$9968,3,FALSE)</f>
        <v>Indomitable Fury</v>
      </c>
      <c r="C364" s="8" t="str">
        <f>VLOOKUP(A364,'Sets data'!$A$3:$C$9968,2,FALSE)</f>
        <v>Unbeugsamer Zorn</v>
      </c>
    </row>
    <row r="365" spans="1:3" x14ac:dyDescent="0.25">
      <c r="A365" s="12">
        <v>418</v>
      </c>
      <c r="B365" s="8" t="str">
        <f>VLOOKUP(A365,'Sets data'!$A$3:$C$9968,3,FALSE)</f>
        <v>Spell Strategist</v>
      </c>
      <c r="C365" s="8" t="str">
        <f>VLOOKUP(A365,'Sets data'!$A$3:$C$9968,2,FALSE)</f>
        <v>Zauberstratege</v>
      </c>
    </row>
    <row r="366" spans="1:3" x14ac:dyDescent="0.25">
      <c r="A366" s="12">
        <v>419</v>
      </c>
      <c r="B366" s="8" t="str">
        <f>VLOOKUP(A366,'Sets data'!$A$3:$C$9968,3,FALSE)</f>
        <v>Battlefield Acrobat</v>
      </c>
      <c r="C366" s="8" t="str">
        <f>VLOOKUP(A366,'Sets data'!$A$3:$C$9968,2,FALSE)</f>
        <v>Schlachtfeldakrobat</v>
      </c>
    </row>
    <row r="367" spans="1:3" x14ac:dyDescent="0.25">
      <c r="A367" s="12">
        <v>420</v>
      </c>
      <c r="B367" s="8" t="str">
        <f>VLOOKUP(A367,'Sets data'!$A$3:$C$9968,3,FALSE)</f>
        <v>Soldier of Anguish</v>
      </c>
      <c r="C367" s="8" t="str">
        <f>VLOOKUP(A367,'Sets data'!$A$3:$C$9968,2,FALSE)</f>
        <v>Soldat der Pein</v>
      </c>
    </row>
    <row r="368" spans="1:3" x14ac:dyDescent="0.25">
      <c r="A368" s="12">
        <v>421</v>
      </c>
      <c r="B368" s="8" t="str">
        <f>VLOOKUP(A368,'Sets data'!$A$3:$C$9968,3,FALSE)</f>
        <v>Steadfast Hero</v>
      </c>
      <c r="C368" s="8" t="str">
        <f>VLOOKUP(A368,'Sets data'!$A$3:$C$9968,2,FALSE)</f>
        <v>Standhafter Held</v>
      </c>
    </row>
    <row r="369" spans="1:3" x14ac:dyDescent="0.25">
      <c r="A369" s="12">
        <v>422</v>
      </c>
      <c r="B369" s="8" t="str">
        <f>VLOOKUP(A369,'Sets data'!$A$3:$C$9968,3,FALSE)</f>
        <v>Battalion Defender</v>
      </c>
      <c r="C369" s="8" t="str">
        <f>VLOOKUP(A369,'Sets data'!$A$3:$C$9968,2,FALSE)</f>
        <v>Bataillonsverteidiger</v>
      </c>
    </row>
    <row r="370" spans="1:3" x14ac:dyDescent="0.25">
      <c r="A370" s="12">
        <v>423</v>
      </c>
      <c r="B370" s="8" t="str">
        <f>VLOOKUP(A370,'Sets data'!$A$3:$C$9968,3,FALSE)</f>
        <v>Perfect Gallant Charge</v>
      </c>
      <c r="C370" s="8" t="str">
        <f>VLOOKUP(A370,'Sets data'!$A$3:$C$9968,2,FALSE)</f>
        <v>Perfekter galanter Ansturm</v>
      </c>
    </row>
    <row r="371" spans="1:3" x14ac:dyDescent="0.25">
      <c r="A371" s="12">
        <v>424</v>
      </c>
      <c r="B371" s="8" t="str">
        <f>VLOOKUP(A371,'Sets data'!$A$3:$C$9968,3,FALSE)</f>
        <v>Perfect Radial Uppercut</v>
      </c>
      <c r="C371" s="8" t="str">
        <f>VLOOKUP(A371,'Sets data'!$A$3:$C$9968,2,FALSE)</f>
        <v>Perfekter Rundum-Aufwärtsschnitt</v>
      </c>
    </row>
    <row r="372" spans="1:3" x14ac:dyDescent="0.25">
      <c r="A372" s="12">
        <v>425</v>
      </c>
      <c r="B372" s="8" t="str">
        <f>VLOOKUP(A372,'Sets data'!$A$3:$C$9968,3,FALSE)</f>
        <v>Perfect Spectral Cloak</v>
      </c>
      <c r="C372" s="8" t="str">
        <f>VLOOKUP(A372,'Sets data'!$A$3:$C$9968,2,FALSE)</f>
        <v>Perfekter spektraler Mantel</v>
      </c>
    </row>
    <row r="373" spans="1:3" x14ac:dyDescent="0.25">
      <c r="A373" s="12">
        <v>426</v>
      </c>
      <c r="B373" s="8" t="str">
        <f>VLOOKUP(A373,'Sets data'!$A$3:$C$9968,3,FALSE)</f>
        <v>Perfect Virulent Shot</v>
      </c>
      <c r="C373" s="8" t="str">
        <f>VLOOKUP(A373,'Sets data'!$A$3:$C$9968,2,FALSE)</f>
        <v>Perfekter virulenter Schuss</v>
      </c>
    </row>
    <row r="374" spans="1:3" x14ac:dyDescent="0.25">
      <c r="A374" s="12">
        <v>427</v>
      </c>
      <c r="B374" s="8" t="str">
        <f>VLOOKUP(A374,'Sets data'!$A$3:$C$9968,3,FALSE)</f>
        <v>Perfect Wild Impulse</v>
      </c>
      <c r="C374" s="8" t="str">
        <f>VLOOKUP(A374,'Sets data'!$A$3:$C$9968,2,FALSE)</f>
        <v>Perfekter wilder Impuls</v>
      </c>
    </row>
    <row r="375" spans="1:3" x14ac:dyDescent="0.25">
      <c r="A375" s="12">
        <v>428</v>
      </c>
      <c r="B375" s="8" t="str">
        <f>VLOOKUP(A375,'Sets data'!$A$3:$C$9968,3,FALSE)</f>
        <v>Perfect Mender\'s Ward</v>
      </c>
      <c r="C375" s="8" t="str">
        <f>VLOOKUP(A375,'Sets data'!$A$3:$C$9968,2,FALSE)</f>
        <v>Perfekter Schutz des Pflegers</v>
      </c>
    </row>
    <row r="376" spans="1:3" x14ac:dyDescent="0.25">
      <c r="A376" s="12">
        <v>429</v>
      </c>
      <c r="B376" s="8" t="str">
        <f>VLOOKUP(A376,'Sets data'!$A$3:$C$9968,3,FALSE)</f>
        <v>Mighty Glacier</v>
      </c>
      <c r="C376" s="8" t="str">
        <f>VLOOKUP(A376,'Sets data'!$A$3:$C$9968,2,FALSE)</f>
        <v>Mächtiger Gletscher</v>
      </c>
    </row>
    <row r="377" spans="1:3" x14ac:dyDescent="0.25">
      <c r="A377" s="12">
        <v>430</v>
      </c>
      <c r="B377" s="8" t="str">
        <f>VLOOKUP(A377,'Sets data'!$A$3:$C$9968,3,FALSE)</f>
        <v>Tzogvin\'s Warband</v>
      </c>
      <c r="C377" s="8" t="str">
        <f>VLOOKUP(A377,'Sets data'!$A$3:$C$9968,2,FALSE)</f>
        <v>Tzogvins Kriegstrupp</v>
      </c>
    </row>
    <row r="378" spans="1:3" x14ac:dyDescent="0.25">
      <c r="A378" s="12">
        <v>431</v>
      </c>
      <c r="B378" s="8" t="str">
        <f>VLOOKUP(A378,'Sets data'!$A$3:$C$9968,3,FALSE)</f>
        <v>Icy Conjuror</v>
      </c>
      <c r="C378" s="8" t="str">
        <f>VLOOKUP(A378,'Sets data'!$A$3:$C$9968,2,FALSE)</f>
        <v>Eisiger Anrufer</v>
      </c>
    </row>
    <row r="379" spans="1:3" x14ac:dyDescent="0.25">
      <c r="A379" s="12">
        <v>432</v>
      </c>
      <c r="B379" s="8" t="str">
        <f>VLOOKUP(A379,'Sets data'!$A$3:$C$9968,3,FALSE)</f>
        <v>Stonekeeper</v>
      </c>
      <c r="C379" s="8" t="str">
        <f>VLOOKUP(A379,'Sets data'!$A$3:$C$9968,2,FALSE)</f>
        <v>Steinwahrer</v>
      </c>
    </row>
    <row r="380" spans="1:3" x14ac:dyDescent="0.25">
      <c r="A380" s="12">
        <v>433</v>
      </c>
      <c r="B380" s="8" t="str">
        <f>VLOOKUP(A380,'Sets data'!$A$3:$C$9968,3,FALSE)</f>
        <v>Frozen Watcher</v>
      </c>
      <c r="C380" s="8" t="str">
        <f>VLOOKUP(A380,'Sets data'!$A$3:$C$9968,2,FALSE)</f>
        <v>Gefrorener Beobachter</v>
      </c>
    </row>
    <row r="381" spans="1:3" x14ac:dyDescent="0.25">
      <c r="A381" s="12">
        <v>434</v>
      </c>
      <c r="B381" s="8" t="str">
        <f>VLOOKUP(A381,'Sets data'!$A$3:$C$9968,3,FALSE)</f>
        <v>Scavenging Demise</v>
      </c>
      <c r="C381" s="8" t="str">
        <f>VLOOKUP(A381,'Sets data'!$A$3:$C$9968,2,FALSE)</f>
        <v>Ausbeutender Niedergang</v>
      </c>
    </row>
    <row r="382" spans="1:3" x14ac:dyDescent="0.25">
      <c r="A382" s="12">
        <v>435</v>
      </c>
      <c r="B382" s="8" t="str">
        <f>VLOOKUP(A382,'Sets data'!$A$3:$C$9968,3,FALSE)</f>
        <v>Auroran\'s Thunder</v>
      </c>
      <c r="C382" s="8" t="str">
        <f>VLOOKUP(A382,'Sets data'!$A$3:$C$9968,2,FALSE)</f>
        <v>Donner des Auroraners</v>
      </c>
    </row>
    <row r="383" spans="1:3" x14ac:dyDescent="0.25">
      <c r="A383" s="12">
        <v>436</v>
      </c>
      <c r="B383" s="8" t="str">
        <f>VLOOKUP(A383,'Sets data'!$A$3:$C$9968,3,FALSE)</f>
        <v>Symphony of Blades</v>
      </c>
      <c r="C383" s="8" t="str">
        <f>VLOOKUP(A383,'Sets data'!$A$3:$C$9968,2,FALSE)</f>
        <v>Sinfonie der Klingen</v>
      </c>
    </row>
    <row r="384" spans="1:3" x14ac:dyDescent="0.25">
      <c r="A384" s="12">
        <v>437</v>
      </c>
      <c r="B384" s="8" t="str">
        <f>VLOOKUP(A384,'Sets data'!$A$3:$C$9968,3,FALSE)</f>
        <v>Coldharbour\'s Favorite</v>
      </c>
      <c r="C384" s="8" t="str">
        <f>VLOOKUP(A384,'Sets data'!$A$3:$C$9968,2,FALSE)</f>
        <v>Kalthafens Günstling</v>
      </c>
    </row>
    <row r="385" spans="1:3" x14ac:dyDescent="0.25">
      <c r="A385" s="12">
        <v>438</v>
      </c>
      <c r="B385" s="8" t="str">
        <f>VLOOKUP(A385,'Sets data'!$A$3:$C$9968,3,FALSE)</f>
        <v>Senche-raht\'s Grit</v>
      </c>
      <c r="C385" s="8" t="str">
        <f>VLOOKUP(A385,'Sets data'!$A$3:$C$9968,2,FALSE)</f>
        <v>Mut des Senche-raht</v>
      </c>
    </row>
    <row r="386" spans="1:3" x14ac:dyDescent="0.25">
      <c r="A386" s="12">
        <v>439</v>
      </c>
      <c r="B386" s="8" t="str">
        <f>VLOOKUP(A386,'Sets data'!$A$3:$C$9968,3,FALSE)</f>
        <v>Vastarie\'s Tutelage</v>
      </c>
      <c r="C386" s="8" t="str">
        <f>VLOOKUP(A386,'Sets data'!$A$3:$C$9968,2,FALSE)</f>
        <v>Vastaries Vormundschaft</v>
      </c>
    </row>
    <row r="387" spans="1:3" x14ac:dyDescent="0.25">
      <c r="A387" s="12">
        <v>440</v>
      </c>
      <c r="B387" s="8" t="str">
        <f>VLOOKUP(A387,'Sets data'!$A$3:$C$9968,3,FALSE)</f>
        <v>Crafty Alfiq</v>
      </c>
      <c r="C387" s="8" t="str">
        <f>VLOOKUP(A387,'Sets data'!$A$3:$C$9968,2,FALSE)</f>
        <v>Listiger Alfiq</v>
      </c>
    </row>
    <row r="388" spans="1:3" x14ac:dyDescent="0.25">
      <c r="A388" s="12">
        <v>441</v>
      </c>
      <c r="B388" s="8" t="str">
        <f>VLOOKUP(A388,'Sets data'!$A$3:$C$9968,3,FALSE)</f>
        <v>Vesture of Darloc Brae</v>
      </c>
      <c r="C388" s="8" t="str">
        <f>VLOOKUP(A388,'Sets data'!$A$3:$C$9968,2,FALSE)</f>
        <v>Gewandung von Darloc Brae</v>
      </c>
    </row>
    <row r="389" spans="1:3" x14ac:dyDescent="0.25">
      <c r="A389" s="12">
        <v>442</v>
      </c>
      <c r="B389" s="8" t="str">
        <f>VLOOKUP(A389,'Sets data'!$A$3:$C$9968,3,FALSE)</f>
        <v>Call of the Undertaker</v>
      </c>
      <c r="C389" s="8" t="str">
        <f>VLOOKUP(A389,'Sets data'!$A$3:$C$9968,2,FALSE)</f>
        <v>Ruf des Totengräbers</v>
      </c>
    </row>
    <row r="390" spans="1:3" x14ac:dyDescent="0.25">
      <c r="A390" s="12">
        <v>443</v>
      </c>
      <c r="B390" s="8" t="str">
        <f>VLOOKUP(A390,'Sets data'!$A$3:$C$9968,3,FALSE)</f>
        <v>Eye of Nahviintaas</v>
      </c>
      <c r="C390" s="8" t="str">
        <f>VLOOKUP(A390,'Sets data'!$A$3:$C$9968,2,FALSE)</f>
        <v>Auge von Nahviintaas</v>
      </c>
    </row>
    <row r="391" spans="1:3" x14ac:dyDescent="0.25">
      <c r="A391" s="12">
        <v>444</v>
      </c>
      <c r="B391" s="8" t="str">
        <f>VLOOKUP(A391,'Sets data'!$A$3:$C$9968,3,FALSE)</f>
        <v>False God\'s Devotion</v>
      </c>
      <c r="C391" s="8" t="str">
        <f>VLOOKUP(A391,'Sets data'!$A$3:$C$9968,2,FALSE)</f>
        <v>Ergebenheit des falschen Gottes</v>
      </c>
    </row>
    <row r="392" spans="1:3" x14ac:dyDescent="0.25">
      <c r="A392" s="12">
        <v>445</v>
      </c>
      <c r="B392" s="8" t="str">
        <f>VLOOKUP(A392,'Sets data'!$A$3:$C$9968,3,FALSE)</f>
        <v>Tooth of Lokkestiiz</v>
      </c>
      <c r="C392" s="8" t="str">
        <f>VLOOKUP(A392,'Sets data'!$A$3:$C$9968,2,FALSE)</f>
        <v>Zahn von Lokkestiiz</v>
      </c>
    </row>
    <row r="393" spans="1:3" x14ac:dyDescent="0.25">
      <c r="A393" s="12">
        <v>446</v>
      </c>
      <c r="B393" s="8" t="str">
        <f>VLOOKUP(A393,'Sets data'!$A$3:$C$9968,3,FALSE)</f>
        <v>Claw of Yolnakhriin</v>
      </c>
      <c r="C393" s="8" t="str">
        <f>VLOOKUP(A393,'Sets data'!$A$3:$C$9968,2,FALSE)</f>
        <v>Kralle von Yolnahkriin</v>
      </c>
    </row>
    <row r="394" spans="1:3" x14ac:dyDescent="0.25">
      <c r="A394" s="12">
        <v>448</v>
      </c>
      <c r="B394" s="8" t="str">
        <f>VLOOKUP(A394,'Sets data'!$A$3:$C$9968,3,FALSE)</f>
        <v>Perfected Eye of Nahviintaas</v>
      </c>
      <c r="C394" s="8" t="str">
        <f>VLOOKUP(A394,'Sets data'!$A$3:$C$9968,2,FALSE)</f>
        <v>Perfektioniertes Auge von Nahviintaas</v>
      </c>
    </row>
    <row r="395" spans="1:3" x14ac:dyDescent="0.25">
      <c r="A395" s="12">
        <v>449</v>
      </c>
      <c r="B395" s="8" t="str">
        <f>VLOOKUP(A395,'Sets data'!$A$3:$C$9968,3,FALSE)</f>
        <v>Perfected False God\'s Devotion</v>
      </c>
      <c r="C395" s="8" t="str">
        <f>VLOOKUP(A395,'Sets data'!$A$3:$C$9968,2,FALSE)</f>
        <v>Perfektionierte Ergebenheit zum falschen Gott</v>
      </c>
    </row>
    <row r="396" spans="1:3" x14ac:dyDescent="0.25">
      <c r="A396" s="12">
        <v>450</v>
      </c>
      <c r="B396" s="8" t="str">
        <f>VLOOKUP(A396,'Sets data'!$A$3:$C$9968,3,FALSE)</f>
        <v>Perfected Tooth of Lokkestiiz</v>
      </c>
      <c r="C396" s="8" t="str">
        <f>VLOOKUP(A396,'Sets data'!$A$3:$C$9968,2,FALSE)</f>
        <v>Perfektionierter Zahn von Lokkestiiz</v>
      </c>
    </row>
    <row r="397" spans="1:3" x14ac:dyDescent="0.25">
      <c r="A397" s="12">
        <v>451</v>
      </c>
      <c r="B397" s="8" t="str">
        <f>VLOOKUP(A397,'Sets data'!$A$3:$C$9968,3,FALSE)</f>
        <v>Perfected Claw of Yolnakhriin</v>
      </c>
      <c r="C397" s="8" t="str">
        <f>VLOOKUP(A397,'Sets data'!$A$3:$C$9968,2,FALSE)</f>
        <v>Perfektionierte Kralle von Yolnahkriin</v>
      </c>
    </row>
    <row r="398" spans="1:3" x14ac:dyDescent="0.25">
      <c r="A398" s="12">
        <v>452</v>
      </c>
      <c r="B398" s="8" t="str">
        <f>VLOOKUP(A398,'Sets data'!$A$3:$C$9968,3,FALSE)</f>
        <v>Hollowfang Thirst</v>
      </c>
      <c r="C398" s="8" t="str">
        <f>VLOOKUP(A398,'Sets data'!$A$3:$C$9968,2,FALSE)</f>
        <v>Hohlzahndurst</v>
      </c>
    </row>
    <row r="399" spans="1:3" x14ac:dyDescent="0.25">
      <c r="A399" s="12">
        <v>453</v>
      </c>
      <c r="B399" s="8" t="str">
        <f>VLOOKUP(A399,'Sets data'!$A$3:$C$9968,3,FALSE)</f>
        <v>Dro\'Zakar\'s Claws</v>
      </c>
      <c r="C399" s="8" t="str">
        <f>VLOOKUP(A399,'Sets data'!$A$3:$C$9968,2,FALSE)</f>
        <v>Dro'Zakars Krallen</v>
      </c>
    </row>
    <row r="400" spans="1:3" x14ac:dyDescent="0.25">
      <c r="A400" s="12">
        <v>454</v>
      </c>
      <c r="B400" s="8" t="str">
        <f>VLOOKUP(A400,'Sets data'!$A$3:$C$9968,3,FALSE)</f>
        <v>Renald\'s Resolve</v>
      </c>
      <c r="C400" s="8" t="str">
        <f>VLOOKUP(A400,'Sets data'!$A$3:$C$9968,2,FALSE)</f>
        <v>Renalds Entschlossenheit</v>
      </c>
    </row>
    <row r="401" spans="1:3" x14ac:dyDescent="0.25">
      <c r="A401" s="12">
        <v>455</v>
      </c>
      <c r="B401" s="8" t="str">
        <f>VLOOKUP(A401,'Sets data'!$A$3:$C$9968,3,FALSE)</f>
        <v>Z\'en\'s Redress</v>
      </c>
      <c r="C401" s="8" t="str">
        <f>VLOOKUP(A401,'Sets data'!$A$3:$C$9968,2,FALSE)</f>
        <v>Z'ens Wiedergutmachung</v>
      </c>
    </row>
    <row r="402" spans="1:3" x14ac:dyDescent="0.25">
      <c r="A402" s="12">
        <v>456</v>
      </c>
      <c r="B402" s="8" t="str">
        <f>VLOOKUP(A402,'Sets data'!$A$3:$C$9968,3,FALSE)</f>
        <v>Azureblight Reaper</v>
      </c>
      <c r="C402" s="8" t="str">
        <f>VLOOKUP(A402,'Sets data'!$A$3:$C$9968,2,FALSE)</f>
        <v>Azurfäuleschnitter</v>
      </c>
    </row>
    <row r="403" spans="1:3" x14ac:dyDescent="0.25">
      <c r="A403" s="12">
        <v>457</v>
      </c>
      <c r="B403" s="8" t="str">
        <f>VLOOKUP(A403,'Sets data'!$A$3:$C$9968,3,FALSE)</f>
        <v>Dragon\'s Defilement</v>
      </c>
      <c r="C403" s="8" t="str">
        <f>VLOOKUP(A403,'Sets data'!$A$3:$C$9968,2,FALSE)</f>
        <v>Drachenschändung</v>
      </c>
    </row>
    <row r="404" spans="1:3" x14ac:dyDescent="0.25">
      <c r="A404" s="12">
        <v>458</v>
      </c>
      <c r="B404" s="8" t="str">
        <f>VLOOKUP(A404,'Sets data'!$A$3:$C$9968,3,FALSE)</f>
        <v>Grundwulf</v>
      </c>
      <c r="C404" s="8" t="str">
        <f>VLOOKUP(A404,'Sets data'!$A$3:$C$9968,2,FALSE)</f>
        <v>Grundwulf</v>
      </c>
    </row>
    <row r="405" spans="1:3" x14ac:dyDescent="0.25">
      <c r="A405" s="12">
        <v>459</v>
      </c>
      <c r="B405" s="8" t="str">
        <f>VLOOKUP(A405,'Sets data'!$A$3:$C$9968,3,FALSE)</f>
        <v>Maarselok</v>
      </c>
      <c r="C405" s="8" t="str">
        <f>VLOOKUP(A405,'Sets data'!$A$3:$C$9968,2,FALSE)</f>
        <v>Maarselok</v>
      </c>
    </row>
    <row r="406" spans="1:3" x14ac:dyDescent="0.25">
      <c r="A406" s="12">
        <v>465</v>
      </c>
      <c r="B406" s="8" t="str">
        <f>VLOOKUP(A406,'Sets data'!$A$3:$C$9968,3,FALSE)</f>
        <v>Senchal Defender</v>
      </c>
      <c r="C406" s="8" t="str">
        <f>VLOOKUP(A406,'Sets data'!$A$3:$C$9968,2,FALSE)</f>
        <v>Verteidiger von Senchal</v>
      </c>
    </row>
    <row r="407" spans="1:3" x14ac:dyDescent="0.25">
      <c r="A407" s="12">
        <v>466</v>
      </c>
      <c r="B407" s="8" t="str">
        <f>VLOOKUP(A407,'Sets data'!$A$3:$C$9968,3,FALSE)</f>
        <v>Marauder\'s Haste</v>
      </c>
      <c r="C407" s="8" t="str">
        <f>VLOOKUP(A407,'Sets data'!$A$3:$C$9968,2,FALSE)</f>
        <v>Marodeurshast</v>
      </c>
    </row>
    <row r="408" spans="1:3" x14ac:dyDescent="0.25">
      <c r="A408" s="12">
        <v>467</v>
      </c>
      <c r="B408" s="8" t="str">
        <f>VLOOKUP(A408,'Sets data'!$A$3:$C$9968,3,FALSE)</f>
        <v>Dragonguard Elite</v>
      </c>
      <c r="C408" s="8" t="str">
        <f>VLOOKUP(A408,'Sets data'!$A$3:$C$9968,2,FALSE)</f>
        <v>Drachengardeelite</v>
      </c>
    </row>
    <row r="409" spans="1:3" x14ac:dyDescent="0.25">
      <c r="A409" s="12">
        <v>468</v>
      </c>
      <c r="B409" s="8" t="str">
        <f>VLOOKUP(A409,'Sets data'!$A$3:$C$9968,3,FALSE)</f>
        <v>Daring Corsair</v>
      </c>
      <c r="C409" s="8" t="str">
        <f>VLOOKUP(A409,'Sets data'!$A$3:$C$9968,2,FALSE)</f>
        <v>Kühner Korsar</v>
      </c>
    </row>
    <row r="410" spans="1:3" x14ac:dyDescent="0.25">
      <c r="A410" s="12">
        <v>469</v>
      </c>
      <c r="B410" s="8" t="str">
        <f>VLOOKUP(A410,'Sets data'!$A$3:$C$9968,3,FALSE)</f>
        <v>Ancient Dragonguard</v>
      </c>
      <c r="C410" s="8" t="str">
        <f>VLOOKUP(A410,'Sets data'!$A$3:$C$9968,2,FALSE)</f>
        <v>Alte Drachengarde</v>
      </c>
    </row>
    <row r="411" spans="1:3" x14ac:dyDescent="0.25">
      <c r="A411" s="12">
        <v>470</v>
      </c>
      <c r="B411" s="8" t="str">
        <f>VLOOKUP(A411,'Sets data'!$A$3:$C$9968,3,FALSE)</f>
        <v>New Moon Acolyte</v>
      </c>
      <c r="C411" s="8" t="str">
        <f>VLOOKUP(A411,'Sets data'!$A$3:$C$9968,2,FALSE)</f>
        <v>Akolythin des Neuen Mondes</v>
      </c>
    </row>
    <row r="412" spans="1:3" x14ac:dyDescent="0.25">
      <c r="A412" s="12">
        <v>471</v>
      </c>
      <c r="B412" s="8" t="str">
        <f>VLOOKUP(A412,'Sets data'!$A$3:$C$9968,3,FALSE)</f>
        <v>Hiti\'s Hearth</v>
      </c>
      <c r="C412" s="8" t="str">
        <f>VLOOKUP(A412,'Sets data'!$A$3:$C$9968,2,FALSE)</f>
        <v>Hitis Feuerstelle</v>
      </c>
    </row>
    <row r="413" spans="1:3" x14ac:dyDescent="0.25">
      <c r="A413" s="12">
        <v>472</v>
      </c>
      <c r="B413" s="8" t="str">
        <f>VLOOKUP(A413,'Sets data'!$A$3:$C$9968,3,FALSE)</f>
        <v>Titanborn Strength</v>
      </c>
      <c r="C413" s="8" t="str">
        <f>VLOOKUP(A413,'Sets data'!$A$3:$C$9968,2,FALSE)</f>
        <v>Titanenkinds Stärke</v>
      </c>
    </row>
    <row r="414" spans="1:3" x14ac:dyDescent="0.25">
      <c r="A414" s="12">
        <v>473</v>
      </c>
      <c r="B414" s="8" t="str">
        <f>VLOOKUP(A414,'Sets data'!$A$3:$C$9968,3,FALSE)</f>
        <v>Bani\'s Torment</v>
      </c>
      <c r="C414" s="8" t="str">
        <f>VLOOKUP(A414,'Sets data'!$A$3:$C$9968,2,FALSE)</f>
        <v>Banis Qual</v>
      </c>
    </row>
    <row r="415" spans="1:3" x14ac:dyDescent="0.25">
      <c r="A415" s="12">
        <v>474</v>
      </c>
      <c r="B415" s="8" t="str">
        <f>VLOOKUP(A415,'Sets data'!$A$3:$C$9968,3,FALSE)</f>
        <v>Draugrkin\'s Grip</v>
      </c>
      <c r="C415" s="8" t="str">
        <f>VLOOKUP(A415,'Sets data'!$A$3:$C$9968,2,FALSE)</f>
        <v>Griff der Draugrbrut</v>
      </c>
    </row>
    <row r="416" spans="1:3" x14ac:dyDescent="0.25">
      <c r="A416" s="12">
        <v>475</v>
      </c>
      <c r="B416" s="8" t="str">
        <f>VLOOKUP(A416,'Sets data'!$A$3:$C$9968,3,FALSE)</f>
        <v>Aegis Caller</v>
      </c>
      <c r="C416" s="8" t="str">
        <f>VLOOKUP(A416,'Sets data'!$A$3:$C$9968,2,FALSE)</f>
        <v>Ägisrufer</v>
      </c>
    </row>
    <row r="417" spans="1:3" x14ac:dyDescent="0.25">
      <c r="A417" s="12">
        <v>476</v>
      </c>
      <c r="B417" s="8" t="str">
        <f>VLOOKUP(A417,'Sets data'!$A$3:$C$9968,3,FALSE)</f>
        <v>Grave Guardian </v>
      </c>
      <c r="C417" s="8" t="str">
        <f>VLOOKUP(A417,'Sets data'!$A$3:$C$9968,2,FALSE)</f>
        <v>Grabwächter</v>
      </c>
    </row>
    <row r="418" spans="1:3" x14ac:dyDescent="0.25">
      <c r="A418" s="12">
        <v>478</v>
      </c>
      <c r="B418" s="8" t="str">
        <f>VLOOKUP(A418,'Sets data'!$A$3:$C$9968,3,FALSE)</f>
        <v>Mother Ciannait</v>
      </c>
      <c r="C418" s="8" t="str">
        <f>VLOOKUP(A418,'Sets data'!$A$3:$C$9968,2,FALSE)</f>
        <v>Mutter Ciannait</v>
      </c>
    </row>
    <row r="419" spans="1:3" x14ac:dyDescent="0.25">
      <c r="A419" s="12">
        <v>479</v>
      </c>
      <c r="B419" s="8" t="str">
        <f>VLOOKUP(A419,'Sets data'!$A$3:$C$9968,3,FALSE)</f>
        <v>Kjalnar\’s Nightmare</v>
      </c>
      <c r="C419" s="8" t="str">
        <f>VLOOKUP(A419,'Sets data'!$A$3:$C$9968,2,FALSE)</f>
        <v>Kjalnar\’s Albtraum</v>
      </c>
    </row>
    <row r="420" spans="1:3" x14ac:dyDescent="0.25">
      <c r="A420" s="12">
        <v>480</v>
      </c>
      <c r="B420" s="8" t="str">
        <f>VLOOKUP(A420,'Sets data'!$A$3:$C$9968,3,FALSE)</f>
        <v>Critical Riposte</v>
      </c>
      <c r="C420" s="8" t="str">
        <f>VLOOKUP(A420,'Sets data'!$A$3:$C$9968,2,FALSE)</f>
        <v>Kritischer Konter</v>
      </c>
    </row>
    <row r="421" spans="1:3" x14ac:dyDescent="0.25">
      <c r="A421" s="12">
        <v>481</v>
      </c>
      <c r="B421" s="8" t="str">
        <f>VLOOKUP(A421,'Sets data'!$A$3:$C$9968,3,FALSE)</f>
        <v>Unchained Aggressor</v>
      </c>
      <c r="C421" s="8" t="str">
        <f>VLOOKUP(A421,'Sets data'!$A$3:$C$9968,2,FALSE)</f>
        <v>Entfesselter Aggressor</v>
      </c>
    </row>
    <row r="422" spans="1:3" x14ac:dyDescent="0.25">
      <c r="A422" s="12">
        <v>482</v>
      </c>
      <c r="B422" s="8" t="str">
        <f>VLOOKUP(A422,'Sets data'!$A$3:$C$9968,3,FALSE)</f>
        <v>Dauntless Combatant</v>
      </c>
      <c r="C422" s="8" t="str">
        <f>VLOOKUP(A422,'Sets data'!$A$3:$C$9968,2,FALSE)</f>
        <v>Furchtloser Kombattant</v>
      </c>
    </row>
    <row r="423" spans="1:3" x14ac:dyDescent="0.25">
      <c r="A423" s="12">
        <v>483</v>
      </c>
      <c r="B423" s="8" t="str">
        <f>VLOOKUP(A423,'Sets data'!$A$3:$C$9968,3,FALSE)</f>
        <v>Template_Drop_Magi</v>
      </c>
      <c r="C423" s="8" t="str">
        <f>VLOOKUP(A423,'Sets data'!$A$3:$C$9968,2,FALSE)</f>
        <v>Template_Drop_Magi</v>
      </c>
    </row>
    <row r="424" spans="1:3" x14ac:dyDescent="0.25">
      <c r="A424" s="12">
        <v>484</v>
      </c>
      <c r="B424" s="8" t="str">
        <f>VLOOKUP(A424,'Sets data'!$A$3:$C$9968,3,FALSE)</f>
        <v>Template_Drop_Stamina</v>
      </c>
      <c r="C424" s="8" t="str">
        <f>VLOOKUP(A424,'Sets data'!$A$3:$C$9968,2,FALSE)</f>
        <v>Template_Drop_Stamina</v>
      </c>
    </row>
    <row r="425" spans="1:3" x14ac:dyDescent="0.25">
      <c r="A425" s="12">
        <v>485</v>
      </c>
      <c r="B425" s="8" t="str">
        <f>VLOOKUP(A425,'Sets data'!$A$3:$C$9968,3,FALSE)</f>
        <v>Template_Drop_Tank</v>
      </c>
      <c r="C425" s="8" t="str">
        <f>VLOOKUP(A425,'Sets data'!$A$3:$C$9968,2,FALSE)</f>
        <v>Template_Drop_Tank</v>
      </c>
    </row>
    <row r="426" spans="1:3" x14ac:dyDescent="0.25">
      <c r="A426" s="12">
        <v>486</v>
      </c>
      <c r="B426" s="8" t="str">
        <f>VLOOKUP(A426,'Sets data'!$A$3:$C$9968,3,FALSE)</f>
        <v>Template_Drop_Healer</v>
      </c>
      <c r="C426" s="8" t="str">
        <f>VLOOKUP(A426,'Sets data'!$A$3:$C$9968,2,FALSE)</f>
        <v>Template_Drop_Healer</v>
      </c>
    </row>
    <row r="427" spans="1:3" x14ac:dyDescent="0.25">
      <c r="A427" s="12">
        <v>487</v>
      </c>
      <c r="B427" s="8" t="str">
        <f>VLOOKUP(A427,'Sets data'!$A$3:$C$9968,3,FALSE)</f>
        <v>Winter\'s Respite</v>
      </c>
      <c r="C427" s="8" t="str">
        <f>VLOOKUP(A427,'Sets data'!$A$3:$C$9968,2,FALSE)</f>
        <v>Winterruhe</v>
      </c>
    </row>
    <row r="428" spans="1:3" x14ac:dyDescent="0.25">
      <c r="A428" s="12">
        <v>488</v>
      </c>
      <c r="B428" s="8" t="str">
        <f>VLOOKUP(A428,'Sets data'!$A$3:$C$9968,3,FALSE)</f>
        <v>Venomous Smite</v>
      </c>
      <c r="C428" s="8" t="str">
        <f>VLOOKUP(A428,'Sets data'!$A$3:$C$9968,2,FALSE)</f>
        <v>Giftschlag</v>
      </c>
    </row>
    <row r="429" spans="1:3" x14ac:dyDescent="0.25">
      <c r="A429" s="12">
        <v>489</v>
      </c>
      <c r="B429" s="8" t="str">
        <f>VLOOKUP(A429,'Sets data'!$A$3:$C$9968,3,FALSE)</f>
        <v>Eternal Vigor</v>
      </c>
      <c r="C429" s="8" t="str">
        <f>VLOOKUP(A429,'Sets data'!$A$3:$C$9968,2,FALSE)</f>
        <v>Ewiger Elan</v>
      </c>
    </row>
    <row r="430" spans="1:3" x14ac:dyDescent="0.25">
      <c r="A430" s="12">
        <v>490</v>
      </c>
      <c r="B430" s="8" t="str">
        <f>VLOOKUP(A430,'Sets data'!$A$3:$C$9968,3,FALSE)</f>
        <v>Stuhn\'s Favor</v>
      </c>
      <c r="C430" s="8" t="str">
        <f>VLOOKUP(A430,'Sets data'!$A$3:$C$9968,2,FALSE)</f>
        <v>Stuhns Gunst</v>
      </c>
    </row>
    <row r="431" spans="1:3" x14ac:dyDescent="0.25">
      <c r="A431" s="12">
        <v>491</v>
      </c>
      <c r="B431" s="8" t="str">
        <f>VLOOKUP(A431,'Sets data'!$A$3:$C$9968,3,FALSE)</f>
        <v>Dragon\'s Appetite</v>
      </c>
      <c r="C431" s="8" t="str">
        <f>VLOOKUP(A431,'Sets data'!$A$3:$C$9968,2,FALSE)</f>
        <v>Appetit des Drachen</v>
      </c>
    </row>
    <row r="432" spans="1:3" x14ac:dyDescent="0.25">
      <c r="A432" s="12">
        <v>492</v>
      </c>
      <c r="B432" s="8" t="str">
        <f>VLOOKUP(A432,'Sets data'!$A$3:$C$9968,3,FALSE)</f>
        <v>Kyne\'s Wind</v>
      </c>
      <c r="C432" s="8" t="str">
        <f>VLOOKUP(A432,'Sets data'!$A$3:$C$9968,2,FALSE)</f>
        <v>Kynes Wind</v>
      </c>
    </row>
    <row r="433" spans="1:3" x14ac:dyDescent="0.25">
      <c r="A433" s="12">
        <v>493</v>
      </c>
      <c r="B433" s="8" t="str">
        <f>VLOOKUP(A433,'Sets data'!$A$3:$C$9968,3,FALSE)</f>
        <v>Perfected Kyne\'s Wind</v>
      </c>
      <c r="C433" s="8" t="str">
        <f>VLOOKUP(A433,'Sets data'!$A$3:$C$9968,2,FALSE)</f>
        <v>Kynes perfektionierter Wind</v>
      </c>
    </row>
    <row r="434" spans="1:3" x14ac:dyDescent="0.25">
      <c r="A434" s="12">
        <v>494</v>
      </c>
      <c r="B434" s="8" t="str">
        <f>VLOOKUP(A434,'Sets data'!$A$3:$C$9968,3,FALSE)</f>
        <v>Vrol\'s Command</v>
      </c>
      <c r="C434" s="8" t="str">
        <f>VLOOKUP(A434,'Sets data'!$A$3:$C$9968,2,FALSE)</f>
        <v>Vrols Befehl</v>
      </c>
    </row>
    <row r="435" spans="1:3" x14ac:dyDescent="0.25">
      <c r="A435" s="12">
        <v>495</v>
      </c>
      <c r="B435" s="8" t="str">
        <f>VLOOKUP(A435,'Sets data'!$A$3:$C$9968,3,FALSE)</f>
        <v>Perfected Vrol\'s Command</v>
      </c>
      <c r="C435" s="8" t="str">
        <f>VLOOKUP(A435,'Sets data'!$A$3:$C$9968,2,FALSE)</f>
        <v>Vrols perfektionierter Befehl</v>
      </c>
    </row>
    <row r="436" spans="1:3" x14ac:dyDescent="0.25">
      <c r="A436" s="12">
        <v>496</v>
      </c>
      <c r="B436" s="8" t="str">
        <f>VLOOKUP(A436,'Sets data'!$A$3:$C$9968,3,FALSE)</f>
        <v>Roaring Opportunist</v>
      </c>
      <c r="C436" s="8" t="str">
        <f>VLOOKUP(A436,'Sets data'!$A$3:$C$9968,2,FALSE)</f>
        <v>Brüllender Opportunist</v>
      </c>
    </row>
    <row r="437" spans="1:3" x14ac:dyDescent="0.25">
      <c r="A437" s="12">
        <v>497</v>
      </c>
      <c r="B437" s="8" t="str">
        <f>VLOOKUP(A437,'Sets data'!$A$3:$C$9968,3,FALSE)</f>
        <v>Perfected Roaring Opportunist</v>
      </c>
      <c r="C437" s="8" t="str">
        <f>VLOOKUP(A437,'Sets data'!$A$3:$C$9968,2,FALSE)</f>
        <v>Perfektionierter brüllender Opportunist</v>
      </c>
    </row>
    <row r="438" spans="1:3" x14ac:dyDescent="0.25">
      <c r="A438" s="12">
        <v>498</v>
      </c>
      <c r="B438" s="8" t="str">
        <f>VLOOKUP(A438,'Sets data'!$A$3:$C$9968,3,FALSE)</f>
        <v>Yandir\'s Might</v>
      </c>
      <c r="C438" s="8" t="str">
        <f>VLOOKUP(A438,'Sets data'!$A$3:$C$9968,2,FALSE)</f>
        <v>Yandirs Macht</v>
      </c>
    </row>
    <row r="439" spans="1:3" x14ac:dyDescent="0.25">
      <c r="A439" s="12">
        <v>499</v>
      </c>
      <c r="B439" s="8" t="str">
        <f>VLOOKUP(A439,'Sets data'!$A$3:$C$9968,3,FALSE)</f>
        <v>Perfected Yandir\'s Might</v>
      </c>
      <c r="C439" s="8" t="str">
        <f>VLOOKUP(A439,'Sets data'!$A$3:$C$9968,2,FALSE)</f>
        <v>Yandirs perfektionierte Macht</v>
      </c>
    </row>
    <row r="440" spans="1:3" x14ac:dyDescent="0.25">
      <c r="A440" s="12">
        <v>500</v>
      </c>
      <c r="B440" s="8" t="str">
        <f>VLOOKUP(A440,'Sets data'!$A$3:$C$9968,3,FALSE)</f>
        <v>Bloodlord\'s Embrace (OLD)</v>
      </c>
      <c r="C440" s="8" t="str">
        <f>VLOOKUP(A440,'Sets data'!$A$3:$C$9968,2,FALSE)</f>
        <v>Bloodlord's Embrace (OLD)</v>
      </c>
    </row>
    <row r="441" spans="1:3" x14ac:dyDescent="0.25">
      <c r="A441" s="12">
        <v>501</v>
      </c>
      <c r="B441" s="8" t="str">
        <f>VLOOKUP(A441,'Sets data'!$A$3:$C$9968,3,FALSE)</f>
        <v>Thrassian Stranglers</v>
      </c>
      <c r="C441" s="8" t="str">
        <f>VLOOKUP(A441,'Sets data'!$A$3:$C$9968,2,FALSE)</f>
        <v>Thrassische Würger</v>
      </c>
    </row>
    <row r="442" spans="1:3" x14ac:dyDescent="0.25">
      <c r="A442" s="12">
        <v>502</v>
      </c>
      <c r="B442" s="8" t="str">
        <f>VLOOKUP(A442,'Sets data'!$A$3:$C$9968,3,FALSE)</f>
        <v>Snow Treaders (OLD)</v>
      </c>
      <c r="C442" s="8" t="str">
        <f>VLOOKUP(A442,'Sets data'!$A$3:$C$9968,2,FALSE)</f>
        <v>Snow Treaders (OLD)</v>
      </c>
    </row>
    <row r="443" spans="1:3" x14ac:dyDescent="0.25">
      <c r="A443" s="12">
        <v>503</v>
      </c>
      <c r="B443" s="8" t="str">
        <f>VLOOKUP(A443,'Sets data'!$A$3:$C$9968,3,FALSE)</f>
        <v>Ring of the Wild Hunt</v>
      </c>
      <c r="C443" s="8" t="str">
        <f>VLOOKUP(A443,'Sets data'!$A$3:$C$9968,2,FALSE)</f>
        <v>Ring der Wilden Jagd</v>
      </c>
    </row>
    <row r="444" spans="1:3" x14ac:dyDescent="0.25">
      <c r="A444" s="12">
        <v>504</v>
      </c>
      <c r="B444" s="8" t="str">
        <f>VLOOKUP(A444,'Sets data'!$A$3:$C$9968,3,FALSE)</f>
        <v>Malacath\'s Band of Brutality X</v>
      </c>
      <c r="C444" s="8" t="str">
        <f>VLOOKUP(A444,'Sets data'!$A$3:$C$9968,2,FALSE)</f>
        <v>Malacath's Band der Brutalität X</v>
      </c>
    </row>
    <row r="445" spans="1:3" x14ac:dyDescent="0.25">
      <c r="A445" s="12">
        <v>505</v>
      </c>
      <c r="B445" s="8" t="str">
        <f>VLOOKUP(A445,'Sets data'!$A$3:$C$9968,3,FALSE)</f>
        <v>Torc of Tonal Constancy</v>
      </c>
      <c r="C445" s="8" t="str">
        <f>VLOOKUP(A445,'Sets data'!$A$3:$C$9968,2,FALSE)</f>
        <v>Torques der Klangkonstanz</v>
      </c>
    </row>
    <row r="446" spans="1:3" x14ac:dyDescent="0.25">
      <c r="A446" s="12">
        <v>506</v>
      </c>
      <c r="B446" s="8" t="str">
        <f>VLOOKUP(A446,'Sets data'!$A$3:$C$9968,3,FALSE)</f>
        <v>Spell Parasite</v>
      </c>
      <c r="C446" s="8" t="str">
        <f>VLOOKUP(A446,'Sets data'!$A$3:$C$9968,2,FALSE)</f>
        <v>Magieparasit</v>
      </c>
    </row>
    <row r="447" spans="1:3" x14ac:dyDescent="0.25">
      <c r="A447" s="12">
        <v>507</v>
      </c>
      <c r="B447" s="8" t="e">
        <f>VLOOKUP(A447,'Sets data'!$A$3:$C$9968,3,FALSE)</f>
        <v>#N/A</v>
      </c>
      <c r="C447" s="8" t="e">
        <f>VLOOKUP(A447,'Sets data'!$A$3:$C$9968,2,FALSE)</f>
        <v>#N/A</v>
      </c>
    </row>
    <row r="448" spans="1:3" x14ac:dyDescent="0.25">
      <c r="A448" s="12">
        <v>508</v>
      </c>
      <c r="B448" s="8" t="e">
        <f>VLOOKUP(A448,'Sets data'!$A$3:$C$9968,3,FALSE)</f>
        <v>#N/A</v>
      </c>
      <c r="C448" s="8" t="e">
        <f>VLOOKUP(A448,'Sets data'!$A$3:$C$9968,2,FALSE)</f>
        <v>#N/A</v>
      </c>
    </row>
    <row r="449" spans="1:3" x14ac:dyDescent="0.25">
      <c r="A449" s="12">
        <v>509</v>
      </c>
      <c r="B449" s="8" t="str">
        <f>VLOOKUP(A449,'Sets data'!$A$3:$C$9968,3,FALSE)</f>
        <v>Template_Drop_Healer P</v>
      </c>
      <c r="C449" s="8" t="str">
        <f>VLOOKUP(A449,'Sets data'!$A$3:$C$9968,2,FALSE)</f>
        <v>Template_Drop_Healer P</v>
      </c>
    </row>
    <row r="450" spans="1:3" x14ac:dyDescent="0.25">
      <c r="A450" s="12">
        <v>510</v>
      </c>
      <c r="B450" s="8" t="str">
        <f>VLOOKUP(A450,'Sets data'!$A$3:$C$9968,3,FALSE)</f>
        <v>Template_Drop_Tank P</v>
      </c>
      <c r="C450" s="8" t="str">
        <f>VLOOKUP(A450,'Sets data'!$A$3:$C$9968,2,FALSE)</f>
        <v>Template_Drop_Tank P</v>
      </c>
    </row>
    <row r="451" spans="1:3" x14ac:dyDescent="0.25">
      <c r="A451" s="12">
        <v>511</v>
      </c>
      <c r="B451" s="8" t="str">
        <f>VLOOKUP(A451,'Sets data'!$A$3:$C$9968,3,FALSE)</f>
        <v>Template_Drop_Stamina P</v>
      </c>
      <c r="C451" s="8" t="str">
        <f>VLOOKUP(A451,'Sets data'!$A$3:$C$9968,2,FALSE)</f>
        <v>Template_Drop_Stamina P</v>
      </c>
    </row>
    <row r="452" spans="1:3" x14ac:dyDescent="0.25">
      <c r="A452" s="12">
        <v>512</v>
      </c>
      <c r="B452" s="8" t="str">
        <f>VLOOKUP(A452,'Sets data'!$A$3:$C$9968,3,FALSE)</f>
        <v>Template_Drop_Magi P</v>
      </c>
      <c r="C452" s="8" t="str">
        <f>VLOOKUP(A452,'Sets data'!$A$3:$C$9968,2,FALSE)</f>
        <v>Template_Drop_Magi P</v>
      </c>
    </row>
    <row r="453" spans="1:3" x14ac:dyDescent="0.25">
      <c r="A453" s="12">
        <v>513</v>
      </c>
      <c r="B453" s="8" t="str">
        <f>VLOOKUP(A453,'Sets data'!$A$3:$C$9968,3,FALSE)</f>
        <v>Talfyg\'s Treachery</v>
      </c>
      <c r="C453" s="8" t="str">
        <f>VLOOKUP(A453,'Sets data'!$A$3:$C$9968,2,FALSE)</f>
        <v>Talfygs Verrat</v>
      </c>
    </row>
    <row r="454" spans="1:3" x14ac:dyDescent="0.25">
      <c r="A454" s="12">
        <v>513</v>
      </c>
      <c r="B454" s="8" t="str">
        <f>VLOOKUP(A454,'Sets data'!$A$3:$C$9968,3,FALSE)</f>
        <v>Talfyg\'s Treachery</v>
      </c>
      <c r="C454" s="8" t="str">
        <f>VLOOKUP(A454,'Sets data'!$A$3:$C$9968,2,FALSE)</f>
        <v>Talfygs Verrat</v>
      </c>
    </row>
    <row r="455" spans="1:3" x14ac:dyDescent="0.25">
      <c r="A455" s="12">
        <v>514</v>
      </c>
      <c r="B455" s="8" t="str">
        <f>VLOOKUP(A455,'Sets data'!$A$3:$C$9968,3,FALSE)</f>
        <v>Unleashed Terror</v>
      </c>
      <c r="C455" s="8" t="str">
        <f>VLOOKUP(A455,'Sets data'!$A$3:$C$9968,2,FALSE)</f>
        <v>Entfesselter Schrecken</v>
      </c>
    </row>
    <row r="456" spans="1:3" x14ac:dyDescent="0.25">
      <c r="A456" s="12">
        <v>514</v>
      </c>
      <c r="B456" s="8" t="str">
        <f>VLOOKUP(A456,'Sets data'!$A$3:$C$9968,3,FALSE)</f>
        <v>Unleashed Terror</v>
      </c>
      <c r="C456" s="8" t="str">
        <f>VLOOKUP(A456,'Sets data'!$A$3:$C$9968,2,FALSE)</f>
        <v>Entfesselter Schrecken</v>
      </c>
    </row>
    <row r="457" spans="1:3" x14ac:dyDescent="0.25">
      <c r="A457" s="12">
        <v>515</v>
      </c>
      <c r="B457" s="8" t="str">
        <f>VLOOKUP(A457,'Sets data'!$A$3:$C$9968,3,FALSE)</f>
        <v>Crimson Twilight</v>
      </c>
      <c r="C457" s="8" t="str">
        <f>VLOOKUP(A457,'Sets data'!$A$3:$C$9968,2,FALSE)</f>
        <v>Scharlachrotes Zwielicht</v>
      </c>
    </row>
    <row r="458" spans="1:3" x14ac:dyDescent="0.25">
      <c r="A458" s="12">
        <v>515</v>
      </c>
      <c r="B458" s="8" t="str">
        <f>VLOOKUP(A458,'Sets data'!$A$3:$C$9968,3,FALSE)</f>
        <v>Crimson Twilight</v>
      </c>
      <c r="C458" s="8" t="str">
        <f>VLOOKUP(A458,'Sets data'!$A$3:$C$9968,2,FALSE)</f>
        <v>Scharlachrotes Zwielicht</v>
      </c>
    </row>
    <row r="459" spans="1:3" x14ac:dyDescent="0.25">
      <c r="A459" s="12">
        <v>516</v>
      </c>
      <c r="B459" s="8" t="str">
        <f>VLOOKUP(A459,'Sets data'!$A$3:$C$9968,3,FALSE)</f>
        <v>Elemental Catalyst</v>
      </c>
      <c r="C459" s="8" t="str">
        <f>VLOOKUP(A459,'Sets data'!$A$3:$C$9968,2,FALSE)</f>
        <v>Elementarer Katalysator</v>
      </c>
    </row>
    <row r="460" spans="1:3" x14ac:dyDescent="0.25">
      <c r="A460" s="12">
        <v>516</v>
      </c>
      <c r="B460" s="8" t="str">
        <f>VLOOKUP(A460,'Sets data'!$A$3:$C$9968,3,FALSE)</f>
        <v>Elemental Catalyst</v>
      </c>
      <c r="C460" s="8" t="str">
        <f>VLOOKUP(A460,'Sets data'!$A$3:$C$9968,2,FALSE)</f>
        <v>Elementarer Katalysator</v>
      </c>
    </row>
    <row r="461" spans="1:3" x14ac:dyDescent="0.25">
      <c r="A461" s="12">
        <v>517</v>
      </c>
      <c r="B461" s="8" t="str">
        <f>VLOOKUP(A461,'Sets data'!$A$3:$C$9968,3,FALSE)</f>
        <v>Kraglen\'s Howl</v>
      </c>
      <c r="C461" s="8" t="str">
        <f>VLOOKUP(A461,'Sets data'!$A$3:$C$9968,2,FALSE)</f>
        <v>Kraglens Heulen</v>
      </c>
    </row>
    <row r="462" spans="1:3" x14ac:dyDescent="0.25">
      <c r="A462" s="12">
        <v>517</v>
      </c>
      <c r="B462" s="8" t="str">
        <f>VLOOKUP(A462,'Sets data'!$A$3:$C$9968,3,FALSE)</f>
        <v>Kraglen\'s Howl</v>
      </c>
      <c r="C462" s="8" t="str">
        <f>VLOOKUP(A462,'Sets data'!$A$3:$C$9968,2,FALSE)</f>
        <v>Kraglens Heulen</v>
      </c>
    </row>
    <row r="463" spans="1:3" x14ac:dyDescent="0.25">
      <c r="A463" s="12">
        <v>518</v>
      </c>
      <c r="B463" s="8" t="str">
        <f>VLOOKUP(A463,'Sets data'!$A$3:$C$9968,3,FALSE)</f>
        <v>Arkasis\'s Genius</v>
      </c>
      <c r="C463" s="8" t="str">
        <f>VLOOKUP(A463,'Sets data'!$A$3:$C$9968,2,FALSE)</f>
        <v>Arkasis' Genie</v>
      </c>
    </row>
    <row r="464" spans="1:3" x14ac:dyDescent="0.25">
      <c r="A464" s="12">
        <v>518</v>
      </c>
      <c r="B464" s="8" t="str">
        <f>VLOOKUP(A464,'Sets data'!$A$3:$C$9968,3,FALSE)</f>
        <v>Arkasis\'s Genius</v>
      </c>
      <c r="C464" s="8" t="str">
        <f>VLOOKUP(A464,'Sets data'!$A$3:$C$9968,2,FALSE)</f>
        <v>Arkasis' Genie</v>
      </c>
    </row>
    <row r="465" spans="1:3" x14ac:dyDescent="0.25">
      <c r="A465" s="12">
        <v>519</v>
      </c>
      <c r="B465" s="8" t="str">
        <f>VLOOKUP(A465,'Sets data'!$A$3:$C$9968,3,FALSE)</f>
        <v>Snow Treaders</v>
      </c>
      <c r="C465" s="8" t="str">
        <f>VLOOKUP(A465,'Sets data'!$A$3:$C$9968,2,FALSE)</f>
        <v>Schneetreter</v>
      </c>
    </row>
    <row r="466" spans="1:3" x14ac:dyDescent="0.25">
      <c r="A466" s="12">
        <v>520</v>
      </c>
      <c r="B466" s="8" t="str">
        <f>VLOOKUP(A466,'Sets data'!$A$3:$C$9968,3,FALSE)</f>
        <v>Malacath\'s Band of Brutality</v>
      </c>
      <c r="C466" s="8" t="str">
        <f>VLOOKUP(A466,'Sets data'!$A$3:$C$9968,2,FALSE)</f>
        <v>Malacaths Band der Brutalität</v>
      </c>
    </row>
    <row r="467" spans="1:3" x14ac:dyDescent="0.25">
      <c r="A467" s="12">
        <v>521</v>
      </c>
      <c r="B467" s="8" t="str">
        <f>VLOOKUP(A467,'Sets data'!$A$3:$C$9968,3,FALSE)</f>
        <v>Bloodlord\'s Embrace</v>
      </c>
      <c r="C467" s="8" t="str">
        <f>VLOOKUP(A467,'Sets data'!$A$3:$C$9968,2,FALSE)</f>
        <v>Umarmung des Blutfürsten</v>
      </c>
    </row>
    <row r="468" spans="1:3" x14ac:dyDescent="0.25">
      <c r="A468" s="12">
        <v>522</v>
      </c>
      <c r="B468" s="8" t="str">
        <f>VLOOKUP(A468,'Sets data'!$A$3:$C$9968,3,FALSE)</f>
        <v>Perfected Merciless Charge</v>
      </c>
      <c r="C468" s="8" t="str">
        <f>VLOOKUP(A468,'Sets data'!$A$3:$C$9968,2,FALSE)</f>
        <v>Perfektionierter gnadenloser Ansturm</v>
      </c>
    </row>
    <row r="469" spans="1:3" x14ac:dyDescent="0.25">
      <c r="A469" s="12">
        <v>523</v>
      </c>
      <c r="B469" s="8" t="str">
        <f>VLOOKUP(A469,'Sets data'!$A$3:$C$9968,3,FALSE)</f>
        <v>Perfected Rampaging Slash</v>
      </c>
      <c r="C469" s="8" t="str">
        <f>VLOOKUP(A469,'Sets data'!$A$3:$C$9968,2,FALSE)</f>
        <v>Perfektionierter tobender Schnitt</v>
      </c>
    </row>
    <row r="470" spans="1:3" x14ac:dyDescent="0.25">
      <c r="A470" s="12">
        <v>524</v>
      </c>
      <c r="B470" s="8" t="str">
        <f>VLOOKUP(A470,'Sets data'!$A$3:$C$9968,3,FALSE)</f>
        <v>Perfected Cruel Flurry</v>
      </c>
      <c r="C470" s="8" t="str">
        <f>VLOOKUP(A470,'Sets data'!$A$3:$C$9968,2,FALSE)</f>
        <v>Perfektionierter grausamer Schlaghagel</v>
      </c>
    </row>
    <row r="471" spans="1:3" x14ac:dyDescent="0.25">
      <c r="A471" s="12">
        <v>525</v>
      </c>
      <c r="B471" s="8" t="str">
        <f>VLOOKUP(A471,'Sets data'!$A$3:$C$9968,3,FALSE)</f>
        <v>Perfected Thunderous Volley</v>
      </c>
      <c r="C471" s="8" t="str">
        <f>VLOOKUP(A471,'Sets data'!$A$3:$C$9968,2,FALSE)</f>
        <v>Perfektionierte donnernde Salve</v>
      </c>
    </row>
    <row r="472" spans="1:3" x14ac:dyDescent="0.25">
      <c r="A472" s="12">
        <v>526</v>
      </c>
      <c r="B472" s="8" t="str">
        <f>VLOOKUP(A472,'Sets data'!$A$3:$C$9968,3,FALSE)</f>
        <v>Perfected Crushing Wall</v>
      </c>
      <c r="C472" s="8" t="str">
        <f>VLOOKUP(A472,'Sets data'!$A$3:$C$9968,2,FALSE)</f>
        <v>Perfektionierte zermalmende Mauer</v>
      </c>
    </row>
    <row r="473" spans="1:3" x14ac:dyDescent="0.25">
      <c r="A473" s="12">
        <v>527</v>
      </c>
      <c r="B473" s="8" t="str">
        <f>VLOOKUP(A473,'Sets data'!$A$3:$C$9968,3,FALSE)</f>
        <v>Perfected Precise Regeneration</v>
      </c>
      <c r="C473" s="8" t="str">
        <f>VLOOKUP(A473,'Sets data'!$A$3:$C$9968,2,FALSE)</f>
        <v>Perfektionierte präzise Regeneration</v>
      </c>
    </row>
    <row r="474" spans="1:3" x14ac:dyDescent="0.25">
      <c r="A474" s="12">
        <v>528</v>
      </c>
      <c r="B474" s="8" t="str">
        <f>VLOOKUP(A474,'Sets data'!$A$3:$C$9968,3,FALSE)</f>
        <v>Perfected Titanic Cleave</v>
      </c>
      <c r="C474" s="8" t="str">
        <f>VLOOKUP(A474,'Sets data'!$A$3:$C$9968,2,FALSE)</f>
        <v>Perfektioniertes titanisches Trennen</v>
      </c>
    </row>
    <row r="475" spans="1:3" x14ac:dyDescent="0.25">
      <c r="A475" s="12">
        <v>529</v>
      </c>
      <c r="B475" s="8" t="str">
        <f>VLOOKUP(A475,'Sets data'!$A$3:$C$9968,3,FALSE)</f>
        <v>Perfected Puncturing Remedy</v>
      </c>
      <c r="C475" s="8" t="str">
        <f>VLOOKUP(A475,'Sets data'!$A$3:$C$9968,2,FALSE)</f>
        <v>Perfektionierte durchschlagende Genesung</v>
      </c>
    </row>
    <row r="476" spans="1:3" x14ac:dyDescent="0.25">
      <c r="A476" s="12">
        <v>530</v>
      </c>
      <c r="B476" s="8" t="str">
        <f>VLOOKUP(A476,'Sets data'!$A$3:$C$9968,3,FALSE)</f>
        <v>Perfected Stinging Slashes</v>
      </c>
      <c r="C476" s="8" t="str">
        <f>VLOOKUP(A476,'Sets data'!$A$3:$C$9968,2,FALSE)</f>
        <v>Perfektionierte stechende Schnitte</v>
      </c>
    </row>
    <row r="477" spans="1:3" x14ac:dyDescent="0.25">
      <c r="A477" s="12">
        <v>531</v>
      </c>
      <c r="B477" s="8" t="str">
        <f>VLOOKUP(A477,'Sets data'!$A$3:$C$9968,3,FALSE)</f>
        <v>Perfected Caustic Arrow</v>
      </c>
      <c r="C477" s="8" t="str">
        <f>VLOOKUP(A477,'Sets data'!$A$3:$C$9968,2,FALSE)</f>
        <v>Perfektionierter beißender Pfeil</v>
      </c>
    </row>
    <row r="478" spans="1:3" x14ac:dyDescent="0.25">
      <c r="A478" s="12">
        <v>532</v>
      </c>
      <c r="B478" s="8" t="str">
        <f>VLOOKUP(A478,'Sets data'!$A$3:$C$9968,3,FALSE)</f>
        <v>Perfected Destructive Impact</v>
      </c>
      <c r="C478" s="8" t="str">
        <f>VLOOKUP(A478,'Sets data'!$A$3:$C$9968,2,FALSE)</f>
        <v>Perfektionierter zerstörerischer Einschlag</v>
      </c>
    </row>
    <row r="479" spans="1:3" x14ac:dyDescent="0.25">
      <c r="A479" s="12">
        <v>534</v>
      </c>
      <c r="B479" s="8" t="str">
        <f>VLOOKUP(A479,'Sets data'!$A$3:$C$9968,3,FALSE)</f>
        <v>Stone Husk</v>
      </c>
      <c r="C479" s="8" t="str">
        <f>VLOOKUP(A479,'Sets data'!$A$3:$C$9968,2,FALSE)</f>
        <v>Steinhülle</v>
      </c>
    </row>
    <row r="480" spans="1:3" x14ac:dyDescent="0.25">
      <c r="A480" s="12">
        <v>535</v>
      </c>
      <c r="B480" s="8" t="str">
        <f>VLOOKUP(A480,'Sets data'!$A$3:$C$9968,3,FALSE)</f>
        <v>Lady Thorn</v>
      </c>
      <c r="C480" s="8" t="str">
        <f>VLOOKUP(A480,'Sets data'!$A$3:$C$9968,2,FALSE)</f>
        <v>Fürstin Dorn</v>
      </c>
    </row>
    <row r="481" spans="1:3" x14ac:dyDescent="0.25">
      <c r="A481" s="12">
        <v>536</v>
      </c>
      <c r="B481" s="8" t="str">
        <f>VLOOKUP(A481,'Sets data'!$A$3:$C$9968,3,FALSE)</f>
        <v>Radiant Bastion</v>
      </c>
      <c r="C481" s="8" t="str">
        <f>VLOOKUP(A481,'Sets data'!$A$3:$C$9968,2,FALSE)</f>
        <v>Strahlende Bastion</v>
      </c>
    </row>
    <row r="482" spans="1:3" x14ac:dyDescent="0.25">
      <c r="A482" s="12">
        <v>537</v>
      </c>
      <c r="B482" s="8" t="str">
        <f>VLOOKUP(A482,'Sets data'!$A$3:$C$9968,3,FALSE)</f>
        <v>Voidcaller</v>
      </c>
      <c r="C482" s="8" t="str">
        <f>VLOOKUP(A482,'Sets data'!$A$3:$C$9968,2,FALSE)</f>
        <v>Leerenrufer</v>
      </c>
    </row>
    <row r="483" spans="1:3" x14ac:dyDescent="0.25">
      <c r="A483" s="12">
        <v>538</v>
      </c>
      <c r="B483" s="8" t="str">
        <f>VLOOKUP(A483,'Sets data'!$A$3:$C$9968,3,FALSE)</f>
        <v>Witch-Knight\'s Defiance</v>
      </c>
      <c r="C483" s="8" t="str">
        <f>VLOOKUP(A483,'Sets data'!$A$3:$C$9968,2,FALSE)</f>
        <v>Trotz des Hexenritters</v>
      </c>
    </row>
    <row r="484" spans="1:3" x14ac:dyDescent="0.25">
      <c r="A484" s="12">
        <v>539</v>
      </c>
      <c r="B484" s="8" t="str">
        <f>VLOOKUP(A484,'Sets data'!$A$3:$C$9968,3,FALSE)</f>
        <v>Red Eagle\'s Fury</v>
      </c>
      <c r="C484" s="8" t="str">
        <f>VLOOKUP(A484,'Sets data'!$A$3:$C$9968,2,FALSE)</f>
        <v>Zorn des Roten Adlers</v>
      </c>
    </row>
    <row r="485" spans="1:3" x14ac:dyDescent="0.25">
      <c r="A485" s="12">
        <v>540</v>
      </c>
      <c r="B485" s="8" t="str">
        <f>VLOOKUP(A485,'Sets data'!$A$3:$C$9968,3,FALSE)</f>
        <v>Legacy of Karth</v>
      </c>
      <c r="C485" s="8" t="str">
        <f>VLOOKUP(A485,'Sets data'!$A$3:$C$9968,2,FALSE)</f>
        <v>Erbe des Karth</v>
      </c>
    </row>
    <row r="486" spans="1:3" x14ac:dyDescent="0.25">
      <c r="A486" s="12">
        <v>541</v>
      </c>
      <c r="B486" s="8" t="str">
        <f>VLOOKUP(A486,'Sets data'!$A$3:$C$9968,3,FALSE)</f>
        <v>Aetherial Ascension</v>
      </c>
      <c r="C486" s="8" t="str">
        <f>VLOOKUP(A486,'Sets data'!$A$3:$C$9968,2,FALSE)</f>
        <v>Ätherischer Aufstieg</v>
      </c>
    </row>
    <row r="487" spans="1:3" x14ac:dyDescent="0.25">
      <c r="A487" s="12">
        <v>542</v>
      </c>
      <c r="B487" s="8" t="str">
        <f>VLOOKUP(A487,'Sets data'!$A$3:$C$9968,3,FALSE)</f>
        <v>Hex Siphon</v>
      </c>
      <c r="C487" s="8" t="str">
        <f>VLOOKUP(A487,'Sets data'!$A$3:$C$9968,2,FALSE)</f>
        <v>Fluchsiphon</v>
      </c>
    </row>
    <row r="488" spans="1:3" x14ac:dyDescent="0.25">
      <c r="A488" s="12">
        <v>543</v>
      </c>
      <c r="B488" s="8" t="str">
        <f>VLOOKUP(A488,'Sets data'!$A$3:$C$9968,3,FALSE)</f>
        <v>Pestilent Host</v>
      </c>
      <c r="C488" s="8" t="str">
        <f>VLOOKUP(A488,'Sets data'!$A$3:$C$9968,2,FALSE)</f>
        <v>Pestilenter Wirt</v>
      </c>
    </row>
    <row r="489" spans="1:3" x14ac:dyDescent="0.25">
      <c r="A489" s="12">
        <v>544</v>
      </c>
      <c r="B489" s="8" t="str">
        <f>VLOOKUP(A489,'Sets data'!$A$3:$C$9968,3,FALSE)</f>
        <v>Explosive Rebuke</v>
      </c>
      <c r="C489" s="8" t="str">
        <f>VLOOKUP(A489,'Sets data'!$A$3:$C$9968,2,FALSE)</f>
        <v>Explosiver Tadel</v>
      </c>
    </row>
    <row r="490" spans="1:3" x14ac:dyDescent="0.25">
      <c r="A490" s="12">
        <v>557</v>
      </c>
      <c r="B490" s="8" t="str">
        <f>VLOOKUP(A490,'Sets data'!$A$3:$C$9968,3,FALSE)</f>
        <v>Executioner\'s Blade</v>
      </c>
      <c r="C490" s="8" t="str">
        <f>VLOOKUP(A490,'Sets data'!$A$3:$C$9968,2,FALSE)</f>
        <v>Henkersklinge</v>
      </c>
    </row>
    <row r="491" spans="1:3" x14ac:dyDescent="0.25">
      <c r="A491" s="12">
        <v>558</v>
      </c>
      <c r="B491" s="8" t="str">
        <f>VLOOKUP(A491,'Sets data'!$A$3:$C$9968,3,FALSE)</f>
        <v>Void Bash</v>
      </c>
      <c r="C491" s="8" t="str">
        <f>VLOOKUP(A491,'Sets data'!$A$3:$C$9968,2,FALSE)</f>
        <v>LeerenWucht</v>
      </c>
    </row>
    <row r="492" spans="1:3" x14ac:dyDescent="0.25">
      <c r="A492" s="12">
        <v>559</v>
      </c>
      <c r="B492" s="8" t="str">
        <f>VLOOKUP(A492,'Sets data'!$A$3:$C$9968,3,FALSE)</f>
        <v>Frenzied Momentum</v>
      </c>
      <c r="C492" s="8" t="str">
        <f>VLOOKUP(A492,'Sets data'!$A$3:$C$9968,2,FALSE)</f>
        <v>Tobendes Momentum</v>
      </c>
    </row>
    <row r="493" spans="1:3" x14ac:dyDescent="0.25">
      <c r="A493" s="12">
        <v>560</v>
      </c>
      <c r="B493" s="8" t="str">
        <f>VLOOKUP(A493,'Sets data'!$A$3:$C$9968,3,FALSE)</f>
        <v>Point-Blank Snipe</v>
      </c>
      <c r="C493" s="8" t="str">
        <f>VLOOKUP(A493,'Sets data'!$A$3:$C$9968,2,FALSE)</f>
        <v>Volltreffer</v>
      </c>
    </row>
    <row r="494" spans="1:3" x14ac:dyDescent="0.25">
      <c r="A494" s="12">
        <v>561</v>
      </c>
      <c r="B494" s="8" t="str">
        <f>VLOOKUP(A494,'Sets data'!$A$3:$C$9968,3,FALSE)</f>
        <v>Wrath of Elements</v>
      </c>
      <c r="C494" s="8" t="str">
        <f>VLOOKUP(A494,'Sets data'!$A$3:$C$9968,2,FALSE)</f>
        <v>Zorn der Elemente</v>
      </c>
    </row>
    <row r="495" spans="1:3" x14ac:dyDescent="0.25">
      <c r="A495" s="12">
        <v>562</v>
      </c>
      <c r="B495" s="8" t="str">
        <f>VLOOKUP(A495,'Sets data'!$A$3:$C$9968,3,FALSE)</f>
        <v>Force Overflow</v>
      </c>
      <c r="C495" s="8" t="str">
        <f>VLOOKUP(A495,'Sets data'!$A$3:$C$9968,2,FALSE)</f>
        <v>Machtüberschuss</v>
      </c>
    </row>
    <row r="496" spans="1:3" x14ac:dyDescent="0.25">
      <c r="A496" s="12">
        <v>563</v>
      </c>
      <c r="B496" s="8" t="str">
        <f>VLOOKUP(A496,'Sets data'!$A$3:$C$9968,3,FALSE)</f>
        <v>Perfected Executioner\'s Blade</v>
      </c>
      <c r="C496" s="8" t="str">
        <f>VLOOKUP(A496,'Sets data'!$A$3:$C$9968,2,FALSE)</f>
        <v>Perfektionierte Klinge des Henkers</v>
      </c>
    </row>
    <row r="497" spans="1:3" x14ac:dyDescent="0.25">
      <c r="A497" s="12">
        <v>564</v>
      </c>
      <c r="B497" s="8" t="str">
        <f>VLOOKUP(A497,'Sets data'!$A$3:$C$9968,3,FALSE)</f>
        <v>Perfected Void Bash</v>
      </c>
      <c r="C497" s="8" t="str">
        <f>VLOOKUP(A497,'Sets data'!$A$3:$C$9968,2,FALSE)</f>
        <v>Perfektionierte Leerenwucht</v>
      </c>
    </row>
    <row r="498" spans="1:3" x14ac:dyDescent="0.25">
      <c r="A498" s="12">
        <v>565</v>
      </c>
      <c r="B498" s="8" t="str">
        <f>VLOOKUP(A498,'Sets data'!$A$3:$C$9968,3,FALSE)</f>
        <v>Perfected Frenzied Momentum</v>
      </c>
      <c r="C498" s="8" t="str">
        <f>VLOOKUP(A498,'Sets data'!$A$3:$C$9968,2,FALSE)</f>
        <v>Perfektioniertes tobendes Momentum</v>
      </c>
    </row>
    <row r="499" spans="1:3" x14ac:dyDescent="0.25">
      <c r="A499" s="12">
        <v>566</v>
      </c>
      <c r="B499" s="8" t="str">
        <f>VLOOKUP(A499,'Sets data'!$A$3:$C$9968,3,FALSE)</f>
        <v>Perfected Point-Blank Snipe</v>
      </c>
      <c r="C499" s="8" t="str">
        <f>VLOOKUP(A499,'Sets data'!$A$3:$C$9968,2,FALSE)</f>
        <v>Perfektionierter Volltreffer</v>
      </c>
    </row>
    <row r="500" spans="1:3" x14ac:dyDescent="0.25">
      <c r="A500" s="12">
        <v>567</v>
      </c>
      <c r="B500" s="8" t="str">
        <f>VLOOKUP(A500,'Sets data'!$A$3:$C$9968,3,FALSE)</f>
        <v>Perfected Wrath of Elements</v>
      </c>
      <c r="C500" s="8" t="str">
        <f>VLOOKUP(A500,'Sets data'!$A$3:$C$9968,2,FALSE)</f>
        <v>Perfektionierter Zorn der Elemente</v>
      </c>
    </row>
    <row r="501" spans="1:3" x14ac:dyDescent="0.25">
      <c r="A501" s="12">
        <v>568</v>
      </c>
      <c r="B501" s="8" t="str">
        <f>VLOOKUP(A501,'Sets data'!$A$3:$C$9968,3,FALSE)</f>
        <v>Perfected Force Overflow</v>
      </c>
      <c r="C501" s="8" t="str">
        <f>VLOOKUP(A501,'Sets data'!$A$3:$C$9968,2,FALSE)</f>
        <v>Perfektionierter Machtüberschuss</v>
      </c>
    </row>
    <row r="502" spans="1:3" x14ac:dyDescent="0.25">
      <c r="A502" s="12">
        <v>569</v>
      </c>
      <c r="B502" s="8" t="str">
        <f>VLOOKUP(A502,'Sets data'!$A$3:$C$9968,3,FALSE)</f>
        <v>True-Sworn Fury </v>
      </c>
      <c r="C502" s="8" t="str">
        <f>VLOOKUP(A502,'Sets data'!$A$3:$C$9968,2,FALSE)</f>
        <v>Wahrgeschworenen-Raserei</v>
      </c>
    </row>
    <row r="503" spans="1:3" x14ac:dyDescent="0.25">
      <c r="A503" s="12">
        <v>570</v>
      </c>
      <c r="B503" s="8" t="str">
        <f>VLOOKUP(A503,'Sets data'!$A$3:$C$9968,3,FALSE)</f>
        <v>Kinras\'s Wrath</v>
      </c>
      <c r="C503" s="8" t="str">
        <f>VLOOKUP(A503,'Sets data'!$A$3:$C$9968,2,FALSE)</f>
        <v>Kinra's Zorn</v>
      </c>
    </row>
    <row r="504" spans="1:3" x14ac:dyDescent="0.25">
      <c r="A504" s="12">
        <v>571</v>
      </c>
      <c r="B504" s="8" t="str">
        <f>VLOOKUP(A504,'Sets data'!$A$3:$C$9968,3,FALSE)</f>
        <v>Drake\'s Rush</v>
      </c>
      <c r="C504" s="8" t="str">
        <f>VLOOKUP(A504,'Sets data'!$A$3:$C$9968,2,FALSE)</f>
        <v>Dracheneile</v>
      </c>
    </row>
    <row r="505" spans="1:3" x14ac:dyDescent="0.25">
      <c r="A505" s="12">
        <v>572</v>
      </c>
      <c r="B505" s="8" t="str">
        <f>VLOOKUP(A505,'Sets data'!$A$3:$C$9968,3,FALSE)</f>
        <v>Unleashed Ritualist</v>
      </c>
      <c r="C505" s="8" t="str">
        <f>VLOOKUP(A505,'Sets data'!$A$3:$C$9968,2,FALSE)</f>
        <v>Entfesselter Ritualist</v>
      </c>
    </row>
    <row r="506" spans="1:3" x14ac:dyDescent="0.25">
      <c r="A506" s="12">
        <v>573</v>
      </c>
      <c r="B506" s="8" t="str">
        <f>VLOOKUP(A506,'Sets data'!$A$3:$C$9968,3,FALSE)</f>
        <v>Dagon\'s Dominion</v>
      </c>
      <c r="C506" s="8" t="str">
        <f>VLOOKUP(A506,'Sets data'!$A$3:$C$9968,2,FALSE)</f>
        <v>Dagons Herrschaft</v>
      </c>
    </row>
    <row r="507" spans="1:3" x14ac:dyDescent="0.25">
      <c r="A507" s="12">
        <v>574</v>
      </c>
      <c r="B507" s="8" t="str">
        <f>VLOOKUP(A507,'Sets data'!$A$3:$C$9968,3,FALSE)</f>
        <v>Foolkiller\'s Ward</v>
      </c>
      <c r="C507" s="8" t="str">
        <f>VLOOKUP(A507,'Sets data'!$A$3:$C$9968,2,FALSE)</f>
        <v>Schutz des Narrentöters</v>
      </c>
    </row>
    <row r="508" spans="1:3" x14ac:dyDescent="0.25">
      <c r="A508" s="12">
        <v>575</v>
      </c>
      <c r="B508" s="8" t="str">
        <f>VLOOKUP(A508,'Sets data'!$A$3:$C$9968,3,FALSE)</f>
        <v>Ring of the Pale Order</v>
      </c>
      <c r="C508" s="8" t="str">
        <f>VLOOKUP(A508,'Sets data'!$A$3:$C$9968,2,FALSE)</f>
        <v>Ring des Fahlen Ordens</v>
      </c>
    </row>
    <row r="509" spans="1:3" x14ac:dyDescent="0.25">
      <c r="A509" s="12">
        <v>576</v>
      </c>
      <c r="B509" s="8" t="str">
        <f>VLOOKUP(A509,'Sets data'!$A$3:$C$9968,3,FALSE)</f>
        <v>Pearls of Ehlnofey</v>
      </c>
      <c r="C509" s="8" t="str">
        <f>VLOOKUP(A509,'Sets data'!$A$3:$C$9968,2,FALSE)</f>
        <v>Perlen der Ehlnofey</v>
      </c>
    </row>
    <row r="510" spans="1:3" x14ac:dyDescent="0.25">
      <c r="A510" s="12">
        <v>577</v>
      </c>
      <c r="B510" s="8" t="str">
        <f>VLOOKUP(A510,'Sets data'!$A$3:$C$9968,3,FALSE)</f>
        <v>Encrati\’s Behemoth</v>
      </c>
      <c r="C510" s="8" t="str">
        <f>VLOOKUP(A510,'Sets data'!$A$3:$C$9968,2,FALSE)</f>
        <v>Encrati\'s Behemoth</v>
      </c>
    </row>
    <row r="511" spans="1:3" x14ac:dyDescent="0.25">
      <c r="A511" s="12">
        <v>578</v>
      </c>
      <c r="B511" s="8" t="str">
        <f>VLOOKUP(A511,'Sets data'!$A$3:$C$9968,3,FALSE)</f>
        <v>Baron Zaudrus</v>
      </c>
      <c r="C511" s="8" t="str">
        <f>VLOOKUP(A511,'Sets data'!$A$3:$C$9968,2,FALSE)</f>
        <v>Baron Zaudrus</v>
      </c>
    </row>
    <row r="512" spans="1:3" x14ac:dyDescent="0.25">
      <c r="A512" s="12">
        <v>579</v>
      </c>
      <c r="B512" s="8" t="str">
        <f>VLOOKUP(A512,'Sets data'!$A$3:$C$9968,3,FALSE)</f>
        <v>Frostbite</v>
      </c>
      <c r="C512" s="8" t="str">
        <f>VLOOKUP(A512,'Sets data'!$A$3:$C$9968,2,FALSE)</f>
        <v>Frostbiss</v>
      </c>
    </row>
    <row r="513" spans="1:3" x14ac:dyDescent="0.25">
      <c r="A513" s="12">
        <v>580</v>
      </c>
      <c r="B513" s="8" t="str">
        <f>VLOOKUP(A513,'Sets data'!$A$3:$C$9968,3,FALSE)</f>
        <v>Deadlands Assassin</v>
      </c>
      <c r="C513" s="8" t="str">
        <f>VLOOKUP(A513,'Sets data'!$A$3:$C$9968,2,FALSE)</f>
        <v>Totenländer-Assassine</v>
      </c>
    </row>
    <row r="514" spans="1:3" x14ac:dyDescent="0.25">
      <c r="A514" s="12">
        <v>581</v>
      </c>
      <c r="B514" s="8" t="str">
        <f>VLOOKUP(A514,'Sets data'!$A$3:$C$9968,3,FALSE)</f>
        <v>Bog Raider</v>
      </c>
      <c r="C514" s="8" t="str">
        <f>VLOOKUP(A514,'Sets data'!$A$3:$C$9968,2,FALSE)</f>
        <v>Moorräuber</v>
      </c>
    </row>
    <row r="515" spans="1:3" x14ac:dyDescent="0.25">
      <c r="A515" s="12">
        <v>582</v>
      </c>
      <c r="B515" s="8" t="str">
        <f>VLOOKUP(A515,'Sets data'!$A$3:$C$9968,3,FALSE)</f>
        <v>Hist Whisperer</v>
      </c>
      <c r="C515" s="8" t="str">
        <f>VLOOKUP(A515,'Sets data'!$A$3:$C$9968,2,FALSE)</f>
        <v>Histflüsterer</v>
      </c>
    </row>
    <row r="516" spans="1:3" x14ac:dyDescent="0.25">
      <c r="A516" s="12">
        <v>583</v>
      </c>
      <c r="B516" s="8" t="str">
        <f>VLOOKUP(A516,'Sets data'!$A$3:$C$9968,3,FALSE)</f>
        <v>Heartland Conqueror</v>
      </c>
      <c r="C516" s="8" t="str">
        <f>VLOOKUP(A516,'Sets data'!$A$3:$C$9968,2,FALSE)</f>
        <v>Herzlanderoberer</v>
      </c>
    </row>
    <row r="517" spans="1:3" x14ac:dyDescent="0.25">
      <c r="A517" s="12">
        <v>584</v>
      </c>
      <c r="B517" s="8" t="str">
        <f>VLOOKUP(A517,'Sets data'!$A$3:$C$9968,3,FALSE)</f>
        <v>Diamond\'s Victory</v>
      </c>
      <c r="C517" s="8" t="str">
        <f>VLOOKUP(A517,'Sets data'!$A$3:$C$9968,2,FALSE)</f>
        <v>Sieg des Diamanten</v>
      </c>
    </row>
    <row r="518" spans="1:3" x14ac:dyDescent="0.25">
      <c r="A518" s="12">
        <v>585</v>
      </c>
      <c r="B518" s="8" t="str">
        <f>VLOOKUP(A518,'Sets data'!$A$3:$C$9968,3,FALSE)</f>
        <v>Saxhleel Champion</v>
      </c>
      <c r="C518" s="8" t="str">
        <f>VLOOKUP(A518,'Sets data'!$A$3:$C$9968,2,FALSE)</f>
        <v>Saxhleel-Champion</v>
      </c>
    </row>
    <row r="519" spans="1:3" x14ac:dyDescent="0.25">
      <c r="A519" s="12">
        <v>586</v>
      </c>
      <c r="B519" s="8" t="str">
        <f>VLOOKUP(A519,'Sets data'!$A$3:$C$9968,3,FALSE)</f>
        <v>Sul-Xan\'s Torment</v>
      </c>
      <c r="C519" s="8" t="str">
        <f>VLOOKUP(A519,'Sets data'!$A$3:$C$9968,2,FALSE)</f>
        <v>Sul-Xans Folter</v>
      </c>
    </row>
    <row r="520" spans="1:3" x14ac:dyDescent="0.25">
      <c r="A520" s="12">
        <v>587</v>
      </c>
      <c r="B520" s="8" t="str">
        <f>VLOOKUP(A520,'Sets data'!$A$3:$C$9968,3,FALSE)</f>
        <v>Bahsei\'s Mania</v>
      </c>
      <c r="C520" s="8" t="str">
        <f>VLOOKUP(A520,'Sets data'!$A$3:$C$9968,2,FALSE)</f>
        <v>Bahseis Manie</v>
      </c>
    </row>
    <row r="521" spans="1:3" x14ac:dyDescent="0.25">
      <c r="A521" s="12">
        <v>588</v>
      </c>
      <c r="B521" s="8" t="str">
        <f>VLOOKUP(A521,'Sets data'!$A$3:$C$9968,3,FALSE)</f>
        <v>Stone-Talker\'s Oath</v>
      </c>
      <c r="C521" s="8" t="str">
        <f>VLOOKUP(A521,'Sets data'!$A$3:$C$9968,2,FALSE)</f>
        <v>Eid des Steinsprechers</v>
      </c>
    </row>
    <row r="522" spans="1:3" x14ac:dyDescent="0.25">
      <c r="A522" s="12">
        <v>589</v>
      </c>
      <c r="B522" s="8" t="str">
        <f>VLOOKUP(A522,'Sets data'!$A$3:$C$9968,3,FALSE)</f>
        <v>Perfected Saxhleel Champion</v>
      </c>
      <c r="C522" s="8" t="str">
        <f>VLOOKUP(A522,'Sets data'!$A$3:$C$9968,2,FALSE)</f>
        <v>Perfektionierter Saxhleel-Champion</v>
      </c>
    </row>
    <row r="523" spans="1:3" x14ac:dyDescent="0.25">
      <c r="A523" s="12">
        <v>590</v>
      </c>
      <c r="B523" s="8" t="str">
        <f>VLOOKUP(A523,'Sets data'!$A$3:$C$9968,3,FALSE)</f>
        <v>Perfected Sul-Xan\'s Torment</v>
      </c>
      <c r="C523" s="8" t="str">
        <f>VLOOKUP(A523,'Sets data'!$A$3:$C$9968,2,FALSE)</f>
        <v>Perfected Sul-Xan\'s Torment</v>
      </c>
    </row>
    <row r="524" spans="1:3" x14ac:dyDescent="0.25">
      <c r="A524" s="12">
        <v>591</v>
      </c>
      <c r="B524" s="8" t="str">
        <f>VLOOKUP(A524,'Sets data'!$A$3:$C$9968,3,FALSE)</f>
        <v>Perfected Bahsei\'s Mania</v>
      </c>
      <c r="C524" s="8" t="str">
        <f>VLOOKUP(A524,'Sets data'!$A$3:$C$9968,2,FALSE)</f>
        <v>Bahseis perfektionierte Manie</v>
      </c>
    </row>
    <row r="525" spans="1:3" x14ac:dyDescent="0.25">
      <c r="A525" s="12">
        <v>592</v>
      </c>
      <c r="B525" s="8" t="str">
        <f>VLOOKUP(A525,'Sets data'!$A$3:$C$9968,3,FALSE)</f>
        <v>Perfected Stone-Talker\'s Oath</v>
      </c>
      <c r="C525" s="8" t="str">
        <f>VLOOKUP(A525,'Sets data'!$A$3:$C$9968,2,FALSE)</f>
        <v>Perfektionierter Eid des Steinsprechers</v>
      </c>
    </row>
    <row r="526" spans="1:3" x14ac:dyDescent="0.25">
      <c r="A526" s="12">
        <v>593</v>
      </c>
      <c r="B526" s="8" t="str">
        <f>VLOOKUP(A526,'Sets data'!$A$3:$C$9968,3,FALSE)</f>
        <v>Gaze of Sithis</v>
      </c>
      <c r="C526" s="8" t="str">
        <f>VLOOKUP(A526,'Sets data'!$A$3:$C$9968,2,FALSE)</f>
        <v>Gaze of Sithis</v>
      </c>
    </row>
    <row r="527" spans="1:3" x14ac:dyDescent="0.25">
      <c r="A527" s="12">
        <v>594</v>
      </c>
      <c r="B527" s="8" t="str">
        <f>VLOOKUP(A527,'Sets data'!$A$3:$C$9968,3,FALSE)</f>
        <v>Harpooner\'s Wading Kilt</v>
      </c>
      <c r="C527" s="8" t="str">
        <f>VLOOKUP(A527,'Sets data'!$A$3:$C$9968,2,FALSE)</f>
        <v>Harpooner\'s Wading Kilt</v>
      </c>
    </row>
    <row r="528" spans="1:3" x14ac:dyDescent="0.25">
      <c r="A528" s="12">
        <v>595</v>
      </c>
      <c r="B528" s="8" t="e">
        <f>VLOOKUP(A528,'Sets data'!$A$3:$C$9968,3,FALSE)</f>
        <v>#N/A</v>
      </c>
      <c r="C528" s="8" t="e">
        <f>VLOOKUP(A528,'Sets data'!$A$3:$C$9968,2,FALSE)</f>
        <v>#N/A</v>
      </c>
    </row>
    <row r="529" spans="1:3" x14ac:dyDescent="0.25">
      <c r="A529" s="12">
        <v>596</v>
      </c>
      <c r="B529" s="8" t="str">
        <f>VLOOKUP(A529,'Sets data'!$A$3:$C$9968,3,FALSE)</f>
        <v>Death Dealer\'s Fete</v>
      </c>
      <c r="C529" s="8" t="str">
        <f>VLOOKUP(A529,'Sets data'!$A$3:$C$9968,2,FALSE)</f>
        <v>Death Dealer\'s Fete</v>
      </c>
    </row>
    <row r="530" spans="1:3" x14ac:dyDescent="0.25">
      <c r="A530" s="12">
        <v>597</v>
      </c>
      <c r="B530" s="8" t="str">
        <f>VLOOKUP(A530,'Sets data'!$A$3:$C$9968,3,FALSE)</f>
        <v>Shapeshifter\'s Chain</v>
      </c>
      <c r="C530" s="8" t="str">
        <f>VLOOKUP(A530,'Sets data'!$A$3:$C$9968,2,FALSE)</f>
        <v>Shapeshifter\'s Chain</v>
      </c>
    </row>
    <row r="531" spans="1:3" x14ac:dyDescent="0.25">
      <c r="A531" s="12">
        <v>598</v>
      </c>
      <c r="B531" s="8" t="str">
        <f>VLOOKUP(A531,'Sets data'!$A$3:$C$9968,3,FALSE)</f>
        <v>Zoal the Ever-Wakeful</v>
      </c>
      <c r="C531" s="8" t="str">
        <f>VLOOKUP(A531,'Sets data'!$A$3:$C$9968,2,FALSE)</f>
        <v>Zoal der Immerwache</v>
      </c>
    </row>
    <row r="532" spans="1:3" x14ac:dyDescent="0.25">
      <c r="A532" s="12">
        <v>599</v>
      </c>
      <c r="B532" s="8" t="str">
        <f>VLOOKUP(A532,'Sets data'!$A$3:$C$9968,3,FALSE)</f>
        <v>Immolator Charr</v>
      </c>
      <c r="C532" s="8" t="str">
        <f>VLOOKUP(A532,'Sets data'!$A$3:$C$9968,2,FALSE)</f>
        <v>Entflammer Charr</v>
      </c>
    </row>
    <row r="533" spans="1:3" x14ac:dyDescent="0.25">
      <c r="A533" s="12">
        <v>600</v>
      </c>
      <c r="B533" s="8" t="str">
        <f>VLOOKUP(A533,'Sets data'!$A$3:$C$9968,3,FALSE)</f>
        <v>Glorgoloch the Destroyer</v>
      </c>
      <c r="C533" s="8" t="str">
        <f>VLOOKUP(A533,'Sets data'!$A$3:$C$9968,2,FALSE)</f>
        <v>Glorgoloch der Zerstörer</v>
      </c>
    </row>
    <row r="534" spans="1:3" x14ac:dyDescent="0.25">
      <c r="A534" s="12">
        <v>602</v>
      </c>
      <c r="B534" s="8" t="str">
        <f>VLOOKUP(A534,'Sets data'!$A$3:$C$9968,3,FALSE)</f>
        <v>Crimson Oath\'s Rive</v>
      </c>
      <c r="C534" s="8" t="str">
        <f>VLOOKUP(A534,'Sets data'!$A$3:$C$9968,2,FALSE)</f>
        <v>Spalt des Karmesinschwurs</v>
      </c>
    </row>
    <row r="535" spans="1:3" x14ac:dyDescent="0.25">
      <c r="A535" s="12">
        <v>603</v>
      </c>
      <c r="B535" s="8" t="str">
        <f>VLOOKUP(A535,'Sets data'!$A$3:$C$9968,3,FALSE)</f>
        <v>Scorion\'s Feast </v>
      </c>
      <c r="C535" s="8" t="str">
        <f>VLOOKUP(A535,'Sets data'!$A$3:$C$9968,2,FALSE)</f>
        <v>Festmahl des Skorions</v>
      </c>
    </row>
    <row r="536" spans="1:3" x14ac:dyDescent="0.25">
      <c r="A536" s="12">
        <v>604</v>
      </c>
      <c r="B536" s="8" t="str">
        <f>VLOOKUP(A536,'Sets data'!$A$3:$C$9968,3,FALSE)</f>
        <v>Rush of Agony</v>
      </c>
      <c r="C536" s="8" t="str">
        <f>VLOOKUP(A536,'Sets data'!$A$3:$C$9968,2,FALSE)</f>
        <v>Auftreibende Agonie</v>
      </c>
    </row>
    <row r="537" spans="1:3" x14ac:dyDescent="0.25">
      <c r="A537" s="12">
        <v>605</v>
      </c>
      <c r="B537" s="8" t="str">
        <f>VLOOKUP(A537,'Sets data'!$A$3:$C$9968,3,FALSE)</f>
        <v>Silver Rose Vigil</v>
      </c>
      <c r="C537" s="8" t="str">
        <f>VLOOKUP(A537,'Sets data'!$A$3:$C$9968,2,FALSE)</f>
        <v>Silberrosen-Wacht</v>
      </c>
    </row>
    <row r="538" spans="1:3" x14ac:dyDescent="0.25">
      <c r="A538" s="12">
        <v>606</v>
      </c>
      <c r="B538" s="8" t="str">
        <f>VLOOKUP(A538,'Sets data'!$A$3:$C$9968,3,FALSE)</f>
        <v>Thunder Caller</v>
      </c>
      <c r="C538" s="8" t="str">
        <f>VLOOKUP(A538,'Sets data'!$A$3:$C$9968,2,FALSE)</f>
        <v>Donnerrufer</v>
      </c>
    </row>
    <row r="539" spans="1:3" x14ac:dyDescent="0.25">
      <c r="A539" s="12">
        <v>607</v>
      </c>
      <c r="B539" s="8" t="str">
        <f>VLOOKUP(A539,'Sets data'!$A$3:$C$9968,3,FALSE)</f>
        <v>Grisly Gourmet</v>
      </c>
      <c r="C539" s="8" t="str">
        <f>VLOOKUP(A539,'Sets data'!$A$3:$C$9968,2,FALSE)</f>
        <v>Grausiger Gourmet</v>
      </c>
    </row>
    <row r="540" spans="1:3" x14ac:dyDescent="0.25">
      <c r="A540" s="12">
        <v>608</v>
      </c>
      <c r="B540" s="8" t="str">
        <f>VLOOKUP(A540,'Sets data'!$A$3:$C$9968,3,FALSE)</f>
        <v>Prior Thierric</v>
      </c>
      <c r="C540" s="8" t="str">
        <f>VLOOKUP(A540,'Sets data'!$A$3:$C$9968,2,FALSE)</f>
        <v>Prior Thierric</v>
      </c>
    </row>
    <row r="541" spans="1:3" x14ac:dyDescent="0.25">
      <c r="A541" s="12">
        <v>609</v>
      </c>
      <c r="B541" s="8" t="str">
        <f>VLOOKUP(A541,'Sets data'!$A$3:$C$9968,3,FALSE)</f>
        <v>Magma Incarnate</v>
      </c>
      <c r="C541" s="8" t="str">
        <f>VLOOKUP(A541,'Sets data'!$A$3:$C$9968,2,FALSE)</f>
        <v>Magmaverkörperung</v>
      </c>
    </row>
    <row r="542" spans="1:3" x14ac:dyDescent="0.25">
      <c r="A542" s="12">
        <v>610</v>
      </c>
      <c r="B542" s="8" t="str">
        <f>VLOOKUP(A542,'Sets data'!$A$3:$C$9968,3,FALSE)</f>
        <v>Wretched Vitality</v>
      </c>
      <c r="C542" s="8" t="str">
        <f>VLOOKUP(A542,'Sets data'!$A$3:$C$9968,2,FALSE)</f>
        <v>Elendsvitalität</v>
      </c>
    </row>
    <row r="543" spans="1:3" x14ac:dyDescent="0.25">
      <c r="A543" s="12">
        <v>611</v>
      </c>
      <c r="B543" s="8" t="str">
        <f>VLOOKUP(A543,'Sets data'!$A$3:$C$9968,3,FALSE)</f>
        <v>Deadlands Demolisher</v>
      </c>
      <c r="C543" s="8" t="str">
        <f>VLOOKUP(A543,'Sets data'!$A$3:$C$9968,2,FALSE)</f>
        <v>Totenländer-Demolierer</v>
      </c>
    </row>
    <row r="544" spans="1:3" x14ac:dyDescent="0.25">
      <c r="A544" s="12">
        <v>612</v>
      </c>
      <c r="B544" s="8" t="str">
        <f>VLOOKUP(A544,'Sets data'!$A$3:$C$9968,3,FALSE)</f>
        <v>Iron Flask</v>
      </c>
      <c r="C544" s="8" t="str">
        <f>VLOOKUP(A544,'Sets data'!$A$3:$C$9968,2,FALSE)</f>
        <v>Eisenfläschchen</v>
      </c>
    </row>
    <row r="545" spans="1:3" x14ac:dyDescent="0.25">
      <c r="A545" s="12">
        <v>613</v>
      </c>
      <c r="B545" s="8" t="str">
        <f>VLOOKUP(A545,'Sets data'!$A$3:$C$9968,3,FALSE)</f>
        <v>Eye of the Grasp</v>
      </c>
      <c r="C545" s="8" t="str">
        <f>VLOOKUP(A545,'Sets data'!$A$3:$C$9968,2,FALSE)</f>
        <v>Griffblick</v>
      </c>
    </row>
    <row r="546" spans="1:3" x14ac:dyDescent="0.25">
      <c r="A546" s="12">
        <v>614</v>
      </c>
      <c r="B546" s="8" t="str">
        <f>VLOOKUP(A546,'Sets data'!$A$3:$C$9968,3,FALSE)</f>
        <v>Hexos' Ward</v>
      </c>
      <c r="C546" s="8" t="str">
        <f>VLOOKUP(A546,'Sets data'!$A$3:$C$9968,2,FALSE)</f>
        <v>Hexos-Abschirmung</v>
      </c>
    </row>
    <row r="547" spans="1:3" x14ac:dyDescent="0.25">
      <c r="A547" s="12">
        <v>615</v>
      </c>
      <c r="B547" s="8" t="str">
        <f>VLOOKUP(A547,'Sets data'!$A$3:$C$9968,3,FALSE)</f>
        <v>Kynmarcher's Cruelty</v>
      </c>
      <c r="C547" s="8" t="str">
        <f>VLOOKUP(A547,'Sets data'!$A$3:$C$9968,2,FALSE)</f>
        <v>Grausamkeit der Kynandantin</v>
      </c>
    </row>
    <row r="548" spans="1:3" x14ac:dyDescent="0.25">
      <c r="A548" s="12">
        <v>616</v>
      </c>
      <c r="B548" s="8" t="str">
        <f>VLOOKUP(A548,'Sets data'!$A$3:$C$9968,3,FALSE)</f>
        <v>Dark Convergence</v>
      </c>
      <c r="C548" s="8" t="str">
        <f>VLOOKUP(A548,'Sets data'!$A$3:$C$9968,2,FALSE)</f>
        <v>Dunkle Konvergenz</v>
      </c>
    </row>
    <row r="549" spans="1:3" x14ac:dyDescent="0.25">
      <c r="A549" s="12">
        <v>617</v>
      </c>
      <c r="B549" s="8" t="str">
        <f>VLOOKUP(A549,'Sets data'!$A$3:$C$9968,3,FALSE)</f>
        <v>Plaguebreak</v>
      </c>
      <c r="C549" s="8" t="str">
        <f>VLOOKUP(A549,'Sets data'!$A$3:$C$9968,2,FALSE)</f>
        <v>Seuchenbruch</v>
      </c>
    </row>
    <row r="550" spans="1:3" x14ac:dyDescent="0.25">
      <c r="A550" s="12">
        <v>618</v>
      </c>
      <c r="B550" s="8" t="str">
        <f>VLOOKUP(A550,'Sets data'!$A$3:$C$9968,3,FALSE)</f>
        <v>Hrothgar\'s Chill</v>
      </c>
      <c r="C550" s="8" t="str">
        <f>VLOOKUP(A550,'Sets data'!$A$3:$C$9968,2,FALSE)</f>
        <v>Hrothgars Kühle</v>
      </c>
    </row>
    <row r="551" spans="1:3" x14ac:dyDescent="0.25">
      <c r="A551" s="12">
        <v>619</v>
      </c>
      <c r="B551" s="8" t="str">
        <f>VLOOKUP(A551,'Sets data'!$A$3:$C$9968,3,FALSE)</f>
        <v>Maligalig\'s Maelstrom</v>
      </c>
      <c r="C551" s="8" t="str">
        <f>VLOOKUP(A551,'Sets data'!$A$3:$C$9968,2,FALSE)</f>
        <v>Maligaligs Mahlstrom</v>
      </c>
    </row>
    <row r="552" spans="1:3" x14ac:dyDescent="0.25">
      <c r="A552" s="12">
        <v>620</v>
      </c>
      <c r="B552" s="8" t="str">
        <f>VLOOKUP(A552,'Sets data'!$A$3:$C$9968,3,FALSE)</f>
        <v>Gryphon\'s Reprisal</v>
      </c>
      <c r="C552" s="8" t="str">
        <f>VLOOKUP(A552,'Sets data'!$A$3:$C$9968,2,FALSE)</f>
        <v>Vergeltung des Greifen</v>
      </c>
    </row>
    <row r="553" spans="1:3" x14ac:dyDescent="0.25">
      <c r="A553" s="12">
        <v>621</v>
      </c>
      <c r="B553" s="8" t="str">
        <f>VLOOKUP(A553,'Sets data'!$A$3:$C$9968,3,FALSE)</f>
        <v>Glacial Guardian</v>
      </c>
      <c r="C553" s="8" t="str">
        <f>VLOOKUP(A553,'Sets data'!$A$3:$C$9968,2,FALSE)</f>
        <v>Gletscherwächter</v>
      </c>
    </row>
    <row r="554" spans="1:3" x14ac:dyDescent="0.25">
      <c r="A554" s="12">
        <v>622</v>
      </c>
      <c r="B554" s="8" t="str">
        <f>VLOOKUP(A554,'Sets data'!$A$3:$C$9968,3,FALSE)</f>
        <v>Turning Tide</v>
      </c>
      <c r="C554" s="8" t="str">
        <f>VLOOKUP(A554,'Sets data'!$A$3:$C$9968,2,FALSE)</f>
        <v>Gezeitenwechsel</v>
      </c>
    </row>
    <row r="555" spans="1:3" x14ac:dyDescent="0.25">
      <c r="A555" s="12">
        <v>623</v>
      </c>
      <c r="B555" s="8" t="str">
        <f>VLOOKUP(A555,'Sets data'!$A$3:$C$9968,3,FALSE)</f>
        <v>Storm-Cursed\’s Revenge</v>
      </c>
      <c r="C555" s="8" t="str">
        <f>VLOOKUP(A555,'Sets data'!$A$3:$C$9968,2,FALSE)</f>
        <v>Rache des Sturmverfluchten</v>
      </c>
    </row>
    <row r="556" spans="1:3" x14ac:dyDescent="0.25">
      <c r="A556" s="12">
        <v>624</v>
      </c>
      <c r="B556" s="8" t="str">
        <f>VLOOKUP(A556,'Sets data'!$A$3:$C$9968,3,FALSE)</f>
        <v>Spriggan\’s Vigor</v>
      </c>
      <c r="C556" s="8" t="str">
        <f>VLOOKUP(A556,'Sets data'!$A$3:$C$9968,2,FALSE)</f>
        <v>Elan des Zweiglings</v>
      </c>
    </row>
    <row r="557" spans="1:3" x14ac:dyDescent="0.25">
      <c r="A557" s="12">
        <v>625</v>
      </c>
      <c r="B557" s="8" t="str">
        <f>VLOOKUP(A557,'Sets data'!$A$3:$C$9968,3,FALSE)</f>
        <v>Markyn Ring of Majesty</v>
      </c>
      <c r="C557" s="8" t="str">
        <f>VLOOKUP(A557,'Sets data'!$A$3:$C$9968,2,FALSE)</f>
        <v>Markyn-Ring der Erhabenheit</v>
      </c>
    </row>
    <row r="558" spans="1:3" x14ac:dyDescent="0.25">
      <c r="A558" s="12">
        <v>626</v>
      </c>
      <c r="B558" s="8" t="str">
        <f>VLOOKUP(A558,'Sets data'!$A$3:$C$9968,3,FALSE)</f>
        <v>Belharza's Band</v>
      </c>
      <c r="C558" s="8" t="str">
        <f>VLOOKUP(A558,'Sets data'!$A$3:$C$9968,2,FALSE)</f>
        <v>Belharzas Band</v>
      </c>
    </row>
    <row r="559" spans="1:3" x14ac:dyDescent="0.25">
      <c r="A559" s="12">
        <v>627</v>
      </c>
      <c r="B559" s="8" t="str">
        <f>VLOOKUP(A559,'Sets data'!$A$3:$C$9968,3,FALSE)</f>
        <v>Spaulder of Ruin</v>
      </c>
      <c r="C559" s="8" t="str">
        <f>VLOOKUP(A559,'Sets data'!$A$3:$C$9968,2,FALSE)</f>
        <v>Schulterbänder des Untergangs</v>
      </c>
    </row>
    <row r="560" spans="1:3" x14ac:dyDescent="0.25">
      <c r="A560" s="12">
        <v>629</v>
      </c>
      <c r="B560" s="8" t="str">
        <f>VLOOKUP(A560,'Sets data'!$A$3:$C$9968,3,FALSE)</f>
        <v>Rallying Cry</v>
      </c>
      <c r="C560" s="8" t="str">
        <f>VLOOKUP(A560,'Sets data'!$A$3:$C$9968,2,FALSE)</f>
        <v>Schlachtruf</v>
      </c>
    </row>
    <row r="561" spans="1:3" x14ac:dyDescent="0.25">
      <c r="A561" s="12">
        <v>630</v>
      </c>
      <c r="B561" s="8" t="str">
        <f>VLOOKUP(A561,'Sets data'!$A$3:$C$9968,3,FALSE)</f>
        <v>Hew and Sunder </v>
      </c>
      <c r="C561" s="8" t="str">
        <f>VLOOKUP(A561,'Sets data'!$A$3:$C$9968,2,FALSE)</f>
        <v>Kappspalter</v>
      </c>
    </row>
    <row r="562" spans="1:3" x14ac:dyDescent="0.25">
      <c r="A562" s="12">
        <v>631</v>
      </c>
      <c r="B562" s="8" t="str">
        <f>VLOOKUP(A562,'Sets data'!$A$3:$C$9968,3,FALSE)</f>
        <v>Enervating Aura </v>
      </c>
      <c r="C562" s="8" t="str">
        <f>VLOOKUP(A562,'Sets data'!$A$3:$C$9968,2,FALSE)</f>
        <v>Enervierende Aura</v>
      </c>
    </row>
    <row r="563" spans="1:3" x14ac:dyDescent="0.25">
      <c r="A563" s="12">
        <v>632</v>
      </c>
      <c r="B563" s="8" t="str">
        <f>VLOOKUP(A563,'Sets data'!$A$3:$C$9968,3,FALSE)</f>
        <v>Kargaeda</v>
      </c>
      <c r="C563" s="8" t="str">
        <f>VLOOKUP(A563,'Sets data'!$A$3:$C$9968,2,FALSE)</f>
        <v>Kargaeda</v>
      </c>
    </row>
    <row r="564" spans="1:3" x14ac:dyDescent="0.25">
      <c r="A564" s="12">
        <v>633</v>
      </c>
      <c r="B564" s="8" t="str">
        <f>VLOOKUP(A564,'Sets data'!$A$3:$C$9968,3,FALSE)</f>
        <v>Nazaray </v>
      </c>
      <c r="C564" s="8" t="str">
        <f>VLOOKUP(A564,'Sets data'!$A$3:$C$9968,2,FALSE)</f>
        <v>Nazaray </v>
      </c>
    </row>
    <row r="565" spans="1:3" x14ac:dyDescent="0.25">
      <c r="A565" s="12">
        <v>634</v>
      </c>
      <c r="B565" s="8" t="str">
        <f>VLOOKUP(A565,'Sets data'!$A$3:$C$9968,3,FALSE)</f>
        <v>Nunatak</v>
      </c>
      <c r="C565" s="8" t="str">
        <f>VLOOKUP(A565,'Sets data'!$A$3:$C$9968,2,FALSE)</f>
        <v>Nunatak</v>
      </c>
    </row>
    <row r="566" spans="1:3" x14ac:dyDescent="0.25">
      <c r="A566" s="12">
        <v>635</v>
      </c>
      <c r="B566" s="8" t="str">
        <f>VLOOKUP(A566,'Sets data'!$A$3:$C$9968,3,FALSE)</f>
        <v>Lady Malydga</v>
      </c>
      <c r="C566" s="8" t="str">
        <f>VLOOKUP(A566,'Sets data'!$A$3:$C$9968,2,FALSE)</f>
        <v>Fürstin Malygda</v>
      </c>
    </row>
    <row r="567" spans="1:3" x14ac:dyDescent="0.25">
      <c r="A567" s="12">
        <v>636</v>
      </c>
      <c r="B567" s="8" t="str">
        <f>VLOOKUP(A567,'Sets data'!$A$3:$C$9968,3,FALSE)</f>
        <v>Baron Thirsk</v>
      </c>
      <c r="C567" s="8" t="str">
        <f>VLOOKUP(A567,'Sets data'!$A$3:$C$9968,2,FALSE)</f>
        <v>Baron Thirsk</v>
      </c>
    </row>
    <row r="568" spans="1:3" x14ac:dyDescent="0.25">
      <c r="A568" s="12">
        <v>640</v>
      </c>
      <c r="B568" s="8" t="str">
        <f>VLOOKUP(A568,'Sets data'!$A$3:$C$9968,3,FALSE)</f>
        <v>Order\'s Wrath</v>
      </c>
      <c r="C568" s="8">
        <f>VLOOKUP(A568,'Sets data'!$A$3:$C$9968,2,FALSE)</f>
        <v>0</v>
      </c>
    </row>
    <row r="569" spans="1:3" x14ac:dyDescent="0.25">
      <c r="A569" s="12">
        <v>641</v>
      </c>
      <c r="B569" s="8" t="str">
        <f>VLOOKUP(A569,'Sets data'!$A$3:$C$9968,3,FALSE)</f>
        <v>Serpent\'s Disdain</v>
      </c>
      <c r="C569" s="8">
        <f>VLOOKUP(A569,'Sets data'!$A$3:$C$9968,2,FALSE)</f>
        <v>0</v>
      </c>
    </row>
    <row r="570" spans="1:3" x14ac:dyDescent="0.25">
      <c r="A570" s="12">
        <v>642</v>
      </c>
      <c r="B570" s="8" t="str">
        <f>VLOOKUP(A570,'Sets data'!$A$3:$C$9968,3,FALSE)</f>
        <v>Druid\'s Braid</v>
      </c>
      <c r="C570" s="8">
        <f>VLOOKUP(A570,'Sets data'!$A$3:$C$9968,2,FALSE)</f>
        <v>0</v>
      </c>
    </row>
    <row r="571" spans="1:3" x14ac:dyDescent="0.25">
      <c r="A571" s="12">
        <v>643</v>
      </c>
      <c r="B571" s="8" t="str">
        <f>VLOOKUP(A571,'Sets data'!$A$3:$C$9968,3,FALSE)</f>
        <v>Blessing of High Isle</v>
      </c>
      <c r="C571" s="8">
        <f>VLOOKUP(A571,'Sets data'!$A$3:$C$9968,2,FALSE)</f>
        <v>0</v>
      </c>
    </row>
    <row r="572" spans="1:3" x14ac:dyDescent="0.25">
      <c r="A572" s="12">
        <v>644</v>
      </c>
      <c r="B572" s="8" t="str">
        <f>VLOOKUP(A572,'Sets data'!$A$3:$C$9968,3,FALSE)</f>
        <v>Steadfast\'s Mettle</v>
      </c>
      <c r="C572" s="8">
        <f>VLOOKUP(A572,'Sets data'!$A$3:$C$9968,2,FALSE)</f>
        <v>0</v>
      </c>
    </row>
    <row r="573" spans="1:3" x14ac:dyDescent="0.25">
      <c r="A573" s="12">
        <v>645</v>
      </c>
      <c r="B573" s="8" t="str">
        <f>VLOOKUP(A573,'Sets data'!$A$3:$C$9968,3,FALSE)</f>
        <v>Systres\' Scowl</v>
      </c>
      <c r="C573" s="8">
        <f>VLOOKUP(A573,'Sets data'!$A$3:$C$9968,2,FALSE)</f>
        <v>0</v>
      </c>
    </row>
    <row r="574" spans="1:3" x14ac:dyDescent="0.25">
      <c r="A574" s="12">
        <v>646</v>
      </c>
      <c r="B574" s="8" t="str">
        <f>VLOOKUP(A574,'Sets data'!$A$3:$C$9968,3,FALSE)</f>
        <v>Whorl of the Depths</v>
      </c>
      <c r="C574" s="8">
        <f>VLOOKUP(A574,'Sets data'!$A$3:$C$9968,2,FALSE)</f>
        <v>0</v>
      </c>
    </row>
    <row r="575" spans="1:3" x14ac:dyDescent="0.25">
      <c r="A575" s="12">
        <v>647</v>
      </c>
      <c r="B575" s="8" t="str">
        <f>VLOOKUP(A575,'Sets data'!$A$3:$C$9968,3,FALSE)</f>
        <v>Coral Riptide</v>
      </c>
      <c r="C575" s="8">
        <f>VLOOKUP(A575,'Sets data'!$A$3:$C$9968,2,FALSE)</f>
        <v>0</v>
      </c>
    </row>
    <row r="576" spans="1:3" x14ac:dyDescent="0.25">
      <c r="A576" s="12">
        <v>648</v>
      </c>
      <c r="B576" s="8" t="str">
        <f>VLOOKUP(A576,'Sets data'!$A$3:$C$9968,3,FALSE)</f>
        <v>Pearlescent Ward</v>
      </c>
      <c r="C576" s="8">
        <f>VLOOKUP(A576,'Sets data'!$A$3:$C$9968,2,FALSE)</f>
        <v>0</v>
      </c>
    </row>
    <row r="577" spans="1:3" x14ac:dyDescent="0.25">
      <c r="A577" s="12">
        <v>649</v>
      </c>
      <c r="B577" s="8" t="str">
        <f>VLOOKUP(A577,'Sets data'!$A$3:$C$9968,3,FALSE)</f>
        <v>Pillager\'s Profit</v>
      </c>
      <c r="C577" s="8">
        <f>VLOOKUP(A577,'Sets data'!$A$3:$C$9968,2,FALSE)</f>
        <v>0</v>
      </c>
    </row>
    <row r="578" spans="1:3" x14ac:dyDescent="0.25">
      <c r="A578" s="12">
        <v>650</v>
      </c>
      <c r="B578" s="8" t="str">
        <f>VLOOKUP(A578,'Sets data'!$A$3:$C$9968,3,FALSE)</f>
        <v>Perfected Pillager\'s Profit</v>
      </c>
      <c r="C578" s="8">
        <f>VLOOKUP(A578,'Sets data'!$A$3:$C$9968,2,FALSE)</f>
        <v>0</v>
      </c>
    </row>
    <row r="579" spans="1:3" x14ac:dyDescent="0.25">
      <c r="A579" s="12">
        <v>651</v>
      </c>
      <c r="B579" s="8" t="str">
        <f>VLOOKUP(A579,'Sets data'!$A$3:$C$9968,3,FALSE)</f>
        <v>Perfected Pearlescent Ward</v>
      </c>
      <c r="C579" s="8">
        <f>VLOOKUP(A579,'Sets data'!$A$3:$C$9968,2,FALSE)</f>
        <v>0</v>
      </c>
    </row>
    <row r="580" spans="1:3" x14ac:dyDescent="0.25">
      <c r="A580" s="12">
        <v>652</v>
      </c>
      <c r="B580" s="8" t="str">
        <f>VLOOKUP(A580,'Sets data'!$A$3:$C$9968,3,FALSE)</f>
        <v>Perfected Coral Riptide</v>
      </c>
      <c r="C580" s="8">
        <f>VLOOKUP(A580,'Sets data'!$A$3:$C$9968,2,FALSE)</f>
        <v>0</v>
      </c>
    </row>
    <row r="581" spans="1:3" x14ac:dyDescent="0.25">
      <c r="A581" s="12">
        <v>653</v>
      </c>
      <c r="B581" s="8" t="str">
        <f>VLOOKUP(A581,'Sets data'!$A$3:$C$9968,3,FALSE)</f>
        <v>Perfected Whorl of the Depths</v>
      </c>
      <c r="C581" s="8">
        <f>VLOOKUP(A581,'Sets data'!$A$3:$C$9968,2,FALSE)</f>
        <v>0</v>
      </c>
    </row>
    <row r="582" spans="1:3" x14ac:dyDescent="0.25">
      <c r="A582" s="12">
        <v>654</v>
      </c>
      <c r="B582" s="8" t="str">
        <f>VLOOKUP(A582,'Sets data'!$A$3:$C$9968,3,FALSE)</f>
        <v>Mora\'s Whispers</v>
      </c>
      <c r="C582" s="8">
        <f>VLOOKUP(A582,'Sets data'!$A$3:$C$9968,2,FALSE)</f>
        <v>0</v>
      </c>
    </row>
    <row r="583" spans="1:3" x14ac:dyDescent="0.25">
      <c r="A583" s="12">
        <v>655</v>
      </c>
      <c r="B583" s="8" t="str">
        <f>VLOOKUP(A583,'Sets data'!$A$3:$C$9968,3,FALSE)</f>
        <v>Dov-rha Sabatons</v>
      </c>
      <c r="C583" s="8">
        <f>VLOOKUP(A583,'Sets data'!$A$3:$C$9968,2,FALSE)</f>
        <v>0</v>
      </c>
    </row>
    <row r="584" spans="1:3" x14ac:dyDescent="0.25">
      <c r="A584" s="12">
        <v>656</v>
      </c>
      <c r="B584" s="8" t="str">
        <f>VLOOKUP(A584,'Sets data'!$A$3:$C$9968,3,FALSE)</f>
        <v>Lefthander\'s War Girdle</v>
      </c>
      <c r="C584" s="8">
        <f>VLOOKUP(A584,'Sets data'!$A$3:$C$9968,2,FALSE)</f>
        <v>0</v>
      </c>
    </row>
    <row r="585" spans="1:3" x14ac:dyDescent="0.25">
      <c r="A585" s="12">
        <v>657</v>
      </c>
      <c r="B585" s="8" t="str">
        <f>VLOOKUP(A585,'Sets data'!$A$3:$C$9968,3,FALSE)</f>
        <v>Sea-Serpent\'s Coil</v>
      </c>
      <c r="C585" s="8">
        <f>VLOOKUP(A585,'Sets data'!$A$3:$C$9968,2,FALSE)</f>
        <v>0</v>
      </c>
    </row>
    <row r="586" spans="1:3" x14ac:dyDescent="0.25">
      <c r="A586" s="12">
        <v>658</v>
      </c>
      <c r="B586" s="8" t="str">
        <f>VLOOKUP(A586,'Sets data'!$A$3:$C$9968,3,FALSE)</f>
        <v>Oakensoul Ring</v>
      </c>
      <c r="C586" s="8">
        <f>VLOOKUP(A586,'Sets data'!$A$3:$C$9968,2,FALSE)</f>
        <v>0</v>
      </c>
    </row>
    <row r="587" spans="1:3" x14ac:dyDescent="0.25">
      <c r="A587" s="76">
        <v>660</v>
      </c>
      <c r="B587" s="8" t="str">
        <f>VLOOKUP(A587,'Sets data'!$A$3:$C$9968,3,FALSE)</f>
        <v>Deeproot Zeal</v>
      </c>
      <c r="C587" s="8" t="str">
        <f>VLOOKUP(A587,'Sets data'!$A$3:$C$9968,2,FALSE)</f>
        <v>Tiefwurz-Eifer</v>
      </c>
    </row>
    <row r="588" spans="1:3" x14ac:dyDescent="0.25">
      <c r="A588" s="76">
        <v>661</v>
      </c>
      <c r="B588" s="8" t="str">
        <f>VLOOKUP(A588,'Sets data'!$A$3:$C$9968,3,FALSE)</f>
        <v>Stone\'s Accord</v>
      </c>
      <c r="C588" s="8" t="str">
        <f>VLOOKUP(A588,'Sets data'!$A$3:$C$9968,2,FALSE)</f>
        <v>Steinabkommen</v>
      </c>
    </row>
    <row r="589" spans="1:3" x14ac:dyDescent="0.25">
      <c r="A589" s="76">
        <v>662</v>
      </c>
      <c r="B589" s="8" t="str">
        <f>VLOOKUP(A589,'Sets data'!$A$3:$C$9968,3,FALSE)</f>
        <v>Rage of the Ursauk </v>
      </c>
      <c r="C589" s="8" t="str">
        <f>VLOOKUP(A589,'Sets data'!$A$3:$C$9968,2,FALSE)</f>
        <v>Zorns des Ursauk</v>
      </c>
    </row>
    <row r="590" spans="1:3" x14ac:dyDescent="0.25">
      <c r="A590" s="76">
        <v>663</v>
      </c>
      <c r="B590" s="8" t="str">
        <f>VLOOKUP(A590,'Sets data'!$A$3:$C$9968,3,FALSE)</f>
        <v>Pangrit Denmother</v>
      </c>
      <c r="C590" s="8" t="str">
        <f>VLOOKUP(A590,'Sets data'!$A$3:$C$9968,2,FALSE)</f>
        <v>Pangrit-Baumutter</v>
      </c>
    </row>
    <row r="591" spans="1:3" x14ac:dyDescent="0.25">
      <c r="A591" s="76">
        <v>664</v>
      </c>
      <c r="B591" s="8" t="str">
        <f>VLOOKUP(A591,'Sets data'!$A$3:$C$9968,3,FALSE)</f>
        <v>Grave Inevitability</v>
      </c>
      <c r="C591" s="8" t="str">
        <f>VLOOKUP(A591,'Sets data'!$A$3:$C$9968,2,FALSE)</f>
        <v>Unvermeidlichkeit des Grabs</v>
      </c>
    </row>
    <row r="592" spans="1:3" x14ac:dyDescent="0.25">
      <c r="A592" s="76">
        <v>665</v>
      </c>
      <c r="B592" s="8" t="str">
        <f>VLOOKUP(A592,'Sets data'!$A$3:$C$9968,3,FALSE)</f>
        <v>Phylactery\’s Grasp</v>
      </c>
      <c r="C592" s="8" t="str">
        <f>VLOOKUP(A592,'Sets data'!$A$3:$C$9968,2,FALSE)</f>
        <v>Phylakteriumsgriff</v>
      </c>
    </row>
    <row r="593" spans="1:3" x14ac:dyDescent="0.25">
      <c r="A593" s="76">
        <v>666</v>
      </c>
      <c r="B593" s="8" t="str">
        <f>VLOOKUP(A593,'Sets data'!$A$3:$C$9968,3,FALSE)</f>
        <v>Archdruid Devyric</v>
      </c>
      <c r="C593" s="8" t="str">
        <f>VLOOKUP(A593,'Sets data'!$A$3:$C$9968,2,FALSE)</f>
        <v>Erzdruide Devyric</v>
      </c>
    </row>
    <row r="594" spans="1:3" x14ac:dyDescent="0.25">
      <c r="A594" s="76">
        <v>667</v>
      </c>
      <c r="B594" s="8" t="str">
        <f>VLOOKUP(A594,'Sets data'!$A$3:$C$9968,3,FALSE)</f>
        <v>Euphotic Gatekeeper</v>
      </c>
      <c r="C594" s="8" t="str">
        <f>VLOOKUP(A594,'Sets data'!$A$3:$C$9968,2,FALSE)</f>
        <v>Euphotischer Torhüter</v>
      </c>
    </row>
    <row r="595" spans="1:3" x14ac:dyDescent="0.25">
      <c r="A595" s="76">
        <v>668</v>
      </c>
      <c r="B595" s="8" t="str">
        <f>VLOOKUP(A595,'Sets data'!$A$3:$C$9968,3,FALSE)</f>
        <v>Langour of Peryite</v>
      </c>
      <c r="C595" s="8" t="str">
        <f>VLOOKUP(A595,'Sets data'!$A$3:$C$9968,2,FALSE)</f>
        <v>Peryites Entkräftung</v>
      </c>
    </row>
    <row r="596" spans="1:3" x14ac:dyDescent="0.25">
      <c r="A596" s="76">
        <v>669</v>
      </c>
      <c r="B596" s="8" t="str">
        <f>VLOOKUP(A596,'Sets data'!$A$3:$C$9968,3,FALSE)</f>
        <v>Nocturnal\’s Ploy </v>
      </c>
      <c r="C596" s="8" t="str">
        <f>VLOOKUP(A596,'Sets data'!$A$3:$C$9968,2,FALSE)</f>
        <v>Nocturnals List</v>
      </c>
    </row>
    <row r="597" spans="1:3" x14ac:dyDescent="0.25">
      <c r="A597" s="76">
        <v>670</v>
      </c>
      <c r="B597" s="8" t="str">
        <f>VLOOKUP(A597,'Sets data'!$A$3:$C$9968,3,FALSE)</f>
        <v>Mara\’s Balm</v>
      </c>
      <c r="C597" s="8" t="str">
        <f>VLOOKUP(A597,'Sets data'!$A$3:$C$9968,2,FALSE)</f>
        <v>Maras Trost</v>
      </c>
    </row>
    <row r="598" spans="1:3" x14ac:dyDescent="0.25">
      <c r="B598" s="8"/>
      <c r="C598" s="8"/>
    </row>
    <row r="599" spans="1:3" x14ac:dyDescent="0.25">
      <c r="B599" s="8"/>
      <c r="C599" s="8"/>
    </row>
    <row r="600" spans="1:3" x14ac:dyDescent="0.25">
      <c r="B600" s="8"/>
      <c r="C600" s="8"/>
    </row>
    <row r="601" spans="1:3" x14ac:dyDescent="0.25">
      <c r="B601" s="8"/>
      <c r="C601" s="8"/>
    </row>
  </sheetData>
  <autoFilter ref="A2:D2" xr:uid="{00000000-0009-0000-0000-000002000000}">
    <sortState xmlns:xlrd2="http://schemas.microsoft.com/office/spreadsheetml/2017/richdata2" ref="A3:D553">
      <sortCondition ref="A2"/>
    </sortState>
  </autoFilter>
  <mergeCells count="1">
    <mergeCell ref="A1:C1"/>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AZ122"/>
  <sheetViews>
    <sheetView workbookViewId="0">
      <pane xSplit="3" ySplit="2" topLeftCell="D103" activePane="bottomRight" state="frozen"/>
      <selection pane="topRight" activeCell="D1" sqref="D1"/>
      <selection pane="bottomLeft" activeCell="A3" sqref="A3"/>
      <selection pane="bottomRight" activeCell="A119" sqref="A119"/>
    </sheetView>
  </sheetViews>
  <sheetFormatPr baseColWidth="10" defaultColWidth="11.5703125" defaultRowHeight="15" x14ac:dyDescent="0.25"/>
  <cols>
    <col min="1" max="1" width="27.28515625" style="2" customWidth="1"/>
    <col min="2" max="2" width="20.42578125" bestFit="1" customWidth="1"/>
    <col min="3" max="3" width="19.42578125" bestFit="1" customWidth="1"/>
    <col min="4" max="4" width="20.7109375" style="3" bestFit="1" customWidth="1"/>
    <col min="5" max="7" width="20.7109375" style="3" customWidth="1"/>
    <col min="8" max="8" width="18.85546875" style="4" customWidth="1"/>
    <col min="9" max="9" width="18.85546875" style="17" customWidth="1"/>
    <col min="10" max="10" width="20.85546875" style="17" bestFit="1" customWidth="1"/>
  </cols>
  <sheetData>
    <row r="1" spans="1:52" s="38" customFormat="1" ht="21" x14ac:dyDescent="0.35">
      <c r="A1" s="106" t="s">
        <v>3492</v>
      </c>
      <c r="B1" s="106"/>
      <c r="C1" s="106"/>
      <c r="D1" s="106"/>
      <c r="E1" s="106"/>
      <c r="F1" s="106"/>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7"/>
    </row>
    <row r="2" spans="1:52" ht="30" x14ac:dyDescent="0.25">
      <c r="A2" s="10" t="s">
        <v>95</v>
      </c>
      <c r="B2" s="1" t="s">
        <v>93</v>
      </c>
      <c r="C2" s="1" t="s">
        <v>1344</v>
      </c>
      <c r="D2" s="3" t="s">
        <v>94</v>
      </c>
      <c r="E2" s="3" t="s">
        <v>1619</v>
      </c>
      <c r="F2" s="3" t="s">
        <v>1491</v>
      </c>
      <c r="G2" s="3" t="s">
        <v>1620</v>
      </c>
      <c r="H2" s="15" t="s">
        <v>1343</v>
      </c>
      <c r="I2" s="18" t="s">
        <v>1513</v>
      </c>
      <c r="J2" s="17" t="s">
        <v>1342</v>
      </c>
    </row>
    <row r="3" spans="1:52" x14ac:dyDescent="0.25">
      <c r="A3" s="2" t="s">
        <v>444</v>
      </c>
      <c r="B3" s="9" t="s">
        <v>91</v>
      </c>
      <c r="C3" t="s">
        <v>92</v>
      </c>
      <c r="D3" s="3">
        <f>IF(ISERROR(VLOOKUP(A3,'ESO zone constants'!$D$3:$I$9952,5,FALSE)),"",VLOOKUP(A3,'ESO zone constants'!$D$3:$I$9952,5,FALSE))</f>
        <v>638</v>
      </c>
      <c r="E3" s="3" t="str">
        <f>VLOOKUP(D3,'ESO zone constants'!$A$3:$D$9987,4,FALSE)</f>
        <v>Aetherian Archive</v>
      </c>
      <c r="F3" s="3">
        <f>VLOOKUP(D3,'ESO zone constants'!$A$3:$C$9952,3,FALSE)</f>
        <v>888</v>
      </c>
      <c r="G3" s="3" t="str">
        <f>VLOOKUP(F3,'ESO zone constants'!$A$3:$D$9987,4,FALSE)</f>
        <v>Craglorn</v>
      </c>
      <c r="H3" s="4">
        <v>0</v>
      </c>
      <c r="I3" s="17" t="str">
        <f>VLOOKUP(H3,'LibSets constants'!$A$4:$B$1003,2,FALSE)</f>
        <v>DLC_BASE_GAME</v>
      </c>
      <c r="J3" s="17" t="str">
        <f>VLOOKUP(H3,'LibSets constants'!$A$4:$C$1003,3,FALSE)</f>
        <v>Included in base game</v>
      </c>
    </row>
    <row r="4" spans="1:52" x14ac:dyDescent="0.25">
      <c r="A4" s="2" t="s">
        <v>444</v>
      </c>
      <c r="B4" s="9" t="s">
        <v>92</v>
      </c>
      <c r="C4" t="s">
        <v>92</v>
      </c>
      <c r="D4" s="3">
        <f>IF(ISERROR(VLOOKUP(A4,'ESO zone constants'!$D$3:$I$9952,5,FALSE)),"",VLOOKUP(A4,'ESO zone constants'!$D$3:$I$9952,5,FALSE))</f>
        <v>638</v>
      </c>
      <c r="E4" s="3" t="str">
        <f>VLOOKUP(D4,'ESO zone constants'!$A$3:$D$9987,4,FALSE)</f>
        <v>Aetherian Archive</v>
      </c>
      <c r="F4" s="3">
        <f>VLOOKUP(D4,'ESO zone constants'!$A$3:$C$9952,3,FALSE)</f>
        <v>888</v>
      </c>
      <c r="G4" s="3" t="str">
        <f>VLOOKUP(F4,'ESO zone constants'!$A$3:$D$9987,4,FALSE)</f>
        <v>Craglorn</v>
      </c>
      <c r="H4" s="4">
        <v>0</v>
      </c>
      <c r="I4" s="17" t="str">
        <f>VLOOKUP(H4,'LibSets constants'!$A$4:$B$1003,2,FALSE)</f>
        <v>DLC_BASE_GAME</v>
      </c>
      <c r="J4" s="17" t="str">
        <f>VLOOKUP(H4,'LibSets constants'!$A$4:$C$1003,3,FALSE)</f>
        <v>Included in base game</v>
      </c>
    </row>
    <row r="5" spans="1:52" x14ac:dyDescent="0.25">
      <c r="A5" s="2" t="s">
        <v>60</v>
      </c>
      <c r="B5" t="s">
        <v>91</v>
      </c>
      <c r="C5" t="s">
        <v>91</v>
      </c>
      <c r="D5" s="3">
        <f>IF(ISERROR(VLOOKUP(A5,'ESO zone constants'!$D$3:$I$9952,5,FALSE)),"",VLOOKUP(A5,'ESO zone constants'!$D$3:$I$9952,5,FALSE))</f>
        <v>148</v>
      </c>
      <c r="E5" s="3" t="str">
        <f>VLOOKUP(D5,'ESO zone constants'!$A$3:$D$9987,4,FALSE)</f>
        <v>Arx Corinium</v>
      </c>
      <c r="F5" s="3">
        <f>VLOOKUP(D5,'ESO zone constants'!$A$3:$C$9952,3,FALSE)</f>
        <v>117</v>
      </c>
      <c r="G5" s="3" t="str">
        <f>VLOOKUP(F5,'ESO zone constants'!$A$3:$D$9987,4,FALSE)</f>
        <v>Shadowfen</v>
      </c>
      <c r="H5" s="4">
        <v>0</v>
      </c>
      <c r="I5" s="17" t="str">
        <f>VLOOKUP(H5,'LibSets constants'!$A$4:$B$1003,2,FALSE)</f>
        <v>DLC_BASE_GAME</v>
      </c>
      <c r="J5" s="17" t="str">
        <f>VLOOKUP(H5,'LibSets constants'!$A$4:$C$1003,3,FALSE)</f>
        <v>Included in base game</v>
      </c>
    </row>
    <row r="6" spans="1:52" x14ac:dyDescent="0.25">
      <c r="A6" s="2" t="s">
        <v>60</v>
      </c>
      <c r="B6" s="9" t="s">
        <v>92</v>
      </c>
      <c r="C6" t="s">
        <v>91</v>
      </c>
      <c r="D6" s="3">
        <f>IF(ISERROR(VLOOKUP(A6,'ESO zone constants'!$D$3:$I$9952,5,FALSE)),"",VLOOKUP(A6,'ESO zone constants'!$D$3:$I$9952,5,FALSE))</f>
        <v>148</v>
      </c>
      <c r="E6" s="3" t="str">
        <f>VLOOKUP(D6,'ESO zone constants'!$A$3:$D$9987,4,FALSE)</f>
        <v>Arx Corinium</v>
      </c>
      <c r="F6" s="3">
        <f>VLOOKUP(D6,'ESO zone constants'!$A$3:$C$9952,3,FALSE)</f>
        <v>117</v>
      </c>
      <c r="G6" s="3" t="str">
        <f>VLOOKUP(F6,'ESO zone constants'!$A$3:$D$9987,4,FALSE)</f>
        <v>Shadowfen</v>
      </c>
      <c r="H6" s="4">
        <v>0</v>
      </c>
      <c r="I6" s="17" t="str">
        <f>VLOOKUP(H6,'LibSets constants'!$A$4:$B$1003,2,FALSE)</f>
        <v>DLC_BASE_GAME</v>
      </c>
      <c r="J6" s="17" t="str">
        <f>VLOOKUP(H6,'LibSets constants'!$A$4:$C$1003,3,FALSE)</f>
        <v>Included in base game</v>
      </c>
    </row>
    <row r="7" spans="1:52" x14ac:dyDescent="0.25">
      <c r="A7" s="2" t="s">
        <v>57</v>
      </c>
      <c r="B7" t="s">
        <v>91</v>
      </c>
      <c r="C7" t="s">
        <v>91</v>
      </c>
      <c r="D7" s="3">
        <f>IF(ISERROR(VLOOKUP(A7,'ESO zone constants'!$D$3:$I$9952,5,FALSE)),"",VLOOKUP(A7,'ESO zone constants'!$D$3:$I$9952,5,FALSE))</f>
        <v>38</v>
      </c>
      <c r="E7" s="3" t="str">
        <f>VLOOKUP(D7,'ESO zone constants'!$A$3:$D$9987,4,FALSE)</f>
        <v>Blackheart Haven</v>
      </c>
      <c r="F7" s="3">
        <f>VLOOKUP(D7,'ESO zone constants'!$A$3:$C$9952,3,FALSE)</f>
        <v>92</v>
      </c>
      <c r="G7" s="3" t="str">
        <f>VLOOKUP(F7,'ESO zone constants'!$A$3:$D$9987,4,FALSE)</f>
        <v>Bangkorai</v>
      </c>
      <c r="H7" s="4">
        <v>0</v>
      </c>
      <c r="I7" s="17" t="str">
        <f>VLOOKUP(H7,'LibSets constants'!$A$4:$B$1003,2,FALSE)</f>
        <v>DLC_BASE_GAME</v>
      </c>
      <c r="J7" s="17" t="str">
        <f>VLOOKUP(H7,'LibSets constants'!$A$4:$C$1003,3,FALSE)</f>
        <v>Included in base game</v>
      </c>
    </row>
    <row r="8" spans="1:52" x14ac:dyDescent="0.25">
      <c r="A8" s="2" t="s">
        <v>57</v>
      </c>
      <c r="B8" s="9" t="s">
        <v>92</v>
      </c>
      <c r="C8" t="s">
        <v>91</v>
      </c>
      <c r="D8" s="3">
        <f>IF(ISERROR(VLOOKUP(A8,'ESO zone constants'!$D$3:$I$9952,5,FALSE)),"",VLOOKUP(A8,'ESO zone constants'!$D$3:$I$9952,5,FALSE))</f>
        <v>38</v>
      </c>
      <c r="E8" s="3" t="str">
        <f>VLOOKUP(D8,'ESO zone constants'!$A$3:$D$9987,4,FALSE)</f>
        <v>Blackheart Haven</v>
      </c>
      <c r="F8" s="3">
        <f>VLOOKUP(D8,'ESO zone constants'!$A$3:$C$9952,3,FALSE)</f>
        <v>92</v>
      </c>
      <c r="G8" s="3" t="str">
        <f>VLOOKUP(F8,'ESO zone constants'!$A$3:$D$9987,4,FALSE)</f>
        <v>Bangkorai</v>
      </c>
      <c r="H8" s="4">
        <v>0</v>
      </c>
      <c r="I8" s="17" t="str">
        <f>VLOOKUP(H8,'LibSets constants'!$A$4:$B$1003,2,FALSE)</f>
        <v>DLC_BASE_GAME</v>
      </c>
      <c r="J8" s="17" t="str">
        <f>VLOOKUP(H8,'LibSets constants'!$A$4:$C$1003,3,FALSE)</f>
        <v>Included in base game</v>
      </c>
    </row>
    <row r="9" spans="1:52" x14ac:dyDescent="0.25">
      <c r="A9" s="2" t="s">
        <v>70</v>
      </c>
      <c r="B9" t="s">
        <v>91</v>
      </c>
      <c r="C9" t="s">
        <v>91</v>
      </c>
      <c r="D9" s="3">
        <f>IF(ISERROR(VLOOKUP(A9,'ESO zone constants'!$D$3:$I$9952,5,FALSE)),"",VLOOKUP(A9,'ESO zone constants'!$D$3:$I$9952,5,FALSE))</f>
        <v>64</v>
      </c>
      <c r="E9" s="3" t="str">
        <f>VLOOKUP(D9,'ESO zone constants'!$A$3:$D$9987,4,FALSE)</f>
        <v>Blessed Crucible</v>
      </c>
      <c r="F9" s="3">
        <f>VLOOKUP(D9,'ESO zone constants'!$A$3:$C$9952,3,FALSE)</f>
        <v>103</v>
      </c>
      <c r="G9" s="3" t="str">
        <f>VLOOKUP(F9,'ESO zone constants'!$A$3:$D$9987,4,FALSE)</f>
        <v>The Rift</v>
      </c>
      <c r="H9" s="4">
        <v>0</v>
      </c>
      <c r="I9" s="17" t="str">
        <f>VLOOKUP(H9,'LibSets constants'!$A$4:$B$1003,2,FALSE)</f>
        <v>DLC_BASE_GAME</v>
      </c>
      <c r="J9" s="17" t="str">
        <f>VLOOKUP(H9,'LibSets constants'!$A$4:$C$1003,3,FALSE)</f>
        <v>Included in base game</v>
      </c>
    </row>
    <row r="10" spans="1:52" x14ac:dyDescent="0.25">
      <c r="A10" s="2" t="s">
        <v>70</v>
      </c>
      <c r="B10" s="9" t="s">
        <v>92</v>
      </c>
      <c r="C10" t="s">
        <v>91</v>
      </c>
      <c r="D10" s="3">
        <f>IF(ISERROR(VLOOKUP(A10,'ESO zone constants'!$D$3:$I$9952,5,FALSE)),"",VLOOKUP(A10,'ESO zone constants'!$D$3:$I$9952,5,FALSE))</f>
        <v>64</v>
      </c>
      <c r="E10" s="3" t="str">
        <f>VLOOKUP(D10,'ESO zone constants'!$A$3:$D$9987,4,FALSE)</f>
        <v>Blessed Crucible</v>
      </c>
      <c r="F10" s="3">
        <f>VLOOKUP(D10,'ESO zone constants'!$A$3:$C$9952,3,FALSE)</f>
        <v>103</v>
      </c>
      <c r="G10" s="3" t="str">
        <f>VLOOKUP(F10,'ESO zone constants'!$A$3:$D$9987,4,FALSE)</f>
        <v>The Rift</v>
      </c>
      <c r="H10" s="4">
        <v>0</v>
      </c>
      <c r="I10" s="17" t="str">
        <f>VLOOKUP(H10,'LibSets constants'!$A$4:$B$1003,2,FALSE)</f>
        <v>DLC_BASE_GAME</v>
      </c>
      <c r="J10" s="17" t="str">
        <f>VLOOKUP(H10,'LibSets constants'!$A$4:$C$1003,3,FALSE)</f>
        <v>Included in base game</v>
      </c>
    </row>
    <row r="11" spans="1:52" x14ac:dyDescent="0.25">
      <c r="A11" s="2" t="s">
        <v>50</v>
      </c>
      <c r="B11" t="s">
        <v>91</v>
      </c>
      <c r="C11" t="s">
        <v>91</v>
      </c>
      <c r="D11" s="3">
        <f>IF(ISERROR(VLOOKUP(A11,'ESO zone constants'!$D$3:$I$9952,5,FALSE)),"",VLOOKUP(A11,'ESO zone constants'!$D$3:$I$9952,5,FALSE))</f>
        <v>176</v>
      </c>
      <c r="E11" s="3" t="str">
        <f>VLOOKUP(D11,'ESO zone constants'!$A$3:$D$9987,4,FALSE)</f>
        <v>City of Ash I</v>
      </c>
      <c r="F11" s="3">
        <f>VLOOKUP(D11,'ESO zone constants'!$A$3:$C$9952,3,FALSE)</f>
        <v>108</v>
      </c>
      <c r="G11" s="3" t="str">
        <f>VLOOKUP(F11,'ESO zone constants'!$A$3:$D$9987,4,FALSE)</f>
        <v>Greenshade</v>
      </c>
      <c r="H11" s="4">
        <v>0</v>
      </c>
      <c r="I11" s="17" t="str">
        <f>VLOOKUP(H11,'LibSets constants'!$A$4:$B$1003,2,FALSE)</f>
        <v>DLC_BASE_GAME</v>
      </c>
      <c r="J11" s="17" t="str">
        <f>VLOOKUP(H11,'LibSets constants'!$A$4:$C$1003,3,FALSE)</f>
        <v>Included in base game</v>
      </c>
    </row>
    <row r="12" spans="1:52" x14ac:dyDescent="0.25">
      <c r="A12" s="2" t="s">
        <v>50</v>
      </c>
      <c r="B12" s="9" t="s">
        <v>92</v>
      </c>
      <c r="C12" t="s">
        <v>91</v>
      </c>
      <c r="D12" s="3">
        <f>IF(ISERROR(VLOOKUP(A12,'ESO zone constants'!$D$3:$I$9952,5,FALSE)),"",VLOOKUP(A12,'ESO zone constants'!$D$3:$I$9952,5,FALSE))</f>
        <v>176</v>
      </c>
      <c r="E12" s="3" t="str">
        <f>VLOOKUP(D12,'ESO zone constants'!$A$3:$D$9987,4,FALSE)</f>
        <v>City of Ash I</v>
      </c>
      <c r="F12" s="3">
        <f>VLOOKUP(D12,'ESO zone constants'!$A$3:$C$9952,3,FALSE)</f>
        <v>108</v>
      </c>
      <c r="G12" s="3" t="str">
        <f>VLOOKUP(F12,'ESO zone constants'!$A$3:$D$9987,4,FALSE)</f>
        <v>Greenshade</v>
      </c>
      <c r="H12" s="4">
        <v>0</v>
      </c>
      <c r="I12" s="17" t="str">
        <f>VLOOKUP(H12,'LibSets constants'!$A$4:$B$1003,2,FALSE)</f>
        <v>DLC_BASE_GAME</v>
      </c>
      <c r="J12" s="17" t="str">
        <f>VLOOKUP(H12,'LibSets constants'!$A$4:$C$1003,3,FALSE)</f>
        <v>Included in base game</v>
      </c>
    </row>
    <row r="13" spans="1:52" x14ac:dyDescent="0.25">
      <c r="A13" s="2" t="s">
        <v>71</v>
      </c>
      <c r="B13" t="s">
        <v>91</v>
      </c>
      <c r="C13" t="s">
        <v>91</v>
      </c>
      <c r="D13" s="3">
        <f>IF(ISERROR(VLOOKUP(A13,'ESO zone constants'!$D$3:$I$9952,5,FALSE)),"",VLOOKUP(A13,'ESO zone constants'!$D$3:$I$9952,5,FALSE))</f>
        <v>681</v>
      </c>
      <c r="E13" s="3" t="str">
        <f>VLOOKUP(D13,'ESO zone constants'!$A$3:$D$9987,4,FALSE)</f>
        <v>City of Ash II</v>
      </c>
      <c r="F13" s="3">
        <f>VLOOKUP(D13,'ESO zone constants'!$A$3:$C$9952,3,FALSE)</f>
        <v>108</v>
      </c>
      <c r="G13" s="3" t="str">
        <f>VLOOKUP(F13,'ESO zone constants'!$A$3:$D$9987,4,FALSE)</f>
        <v>Greenshade</v>
      </c>
      <c r="H13" s="4">
        <v>0</v>
      </c>
      <c r="I13" s="17" t="str">
        <f>VLOOKUP(H13,'LibSets constants'!$A$4:$B$1003,2,FALSE)</f>
        <v>DLC_BASE_GAME</v>
      </c>
      <c r="J13" s="17" t="str">
        <f>VLOOKUP(H13,'LibSets constants'!$A$4:$C$1003,3,FALSE)</f>
        <v>Included in base game</v>
      </c>
    </row>
    <row r="14" spans="1:52" x14ac:dyDescent="0.25">
      <c r="A14" s="2" t="s">
        <v>71</v>
      </c>
      <c r="B14" s="9" t="s">
        <v>92</v>
      </c>
      <c r="C14" t="s">
        <v>91</v>
      </c>
      <c r="D14" s="3">
        <f>IF(ISERROR(VLOOKUP(A14,'ESO zone constants'!$D$3:$I$9952,5,FALSE)),"",VLOOKUP(A14,'ESO zone constants'!$D$3:$I$9952,5,FALSE))</f>
        <v>681</v>
      </c>
      <c r="E14" s="3" t="str">
        <f>VLOOKUP(D14,'ESO zone constants'!$A$3:$D$9987,4,FALSE)</f>
        <v>City of Ash II</v>
      </c>
      <c r="F14" s="3">
        <f>VLOOKUP(D14,'ESO zone constants'!$A$3:$C$9952,3,FALSE)</f>
        <v>108</v>
      </c>
      <c r="G14" s="3" t="str">
        <f>VLOOKUP(F14,'ESO zone constants'!$A$3:$D$9987,4,FALSE)</f>
        <v>Greenshade</v>
      </c>
      <c r="H14" s="4">
        <v>0</v>
      </c>
      <c r="I14" s="17" t="str">
        <f>VLOOKUP(H14,'LibSets constants'!$A$4:$B$1003,2,FALSE)</f>
        <v>DLC_BASE_GAME</v>
      </c>
      <c r="J14" s="17" t="str">
        <f>VLOOKUP(H14,'LibSets constants'!$A$4:$C$1003,3,FALSE)</f>
        <v>Included in base game</v>
      </c>
    </row>
    <row r="15" spans="1:52" x14ac:dyDescent="0.25">
      <c r="A15" s="2" t="s">
        <v>49</v>
      </c>
      <c r="B15" t="s">
        <v>91</v>
      </c>
      <c r="C15" t="s">
        <v>91</v>
      </c>
      <c r="D15" s="3">
        <f>IF(ISERROR(VLOOKUP(A15,'ESO zone constants'!$D$3:$I$9952,5,FALSE)),"",VLOOKUP(A15,'ESO zone constants'!$D$3:$I$9952,5,FALSE))</f>
        <v>130</v>
      </c>
      <c r="E15" s="3" t="str">
        <f>VLOOKUP(D15,'ESO zone constants'!$A$3:$D$9987,4,FALSE)</f>
        <v>Crypt of Hearts I</v>
      </c>
      <c r="F15" s="3">
        <f>VLOOKUP(D15,'ESO zone constants'!$A$3:$C$9952,3,FALSE)</f>
        <v>20</v>
      </c>
      <c r="G15" s="3" t="str">
        <f>VLOOKUP(F15,'ESO zone constants'!$A$3:$D$9987,4,FALSE)</f>
        <v>Rivenspire</v>
      </c>
      <c r="H15" s="4">
        <v>0</v>
      </c>
      <c r="I15" s="17" t="str">
        <f>VLOOKUP(H15,'LibSets constants'!$A$4:$B$1003,2,FALSE)</f>
        <v>DLC_BASE_GAME</v>
      </c>
      <c r="J15" s="17" t="str">
        <f>VLOOKUP(H15,'LibSets constants'!$A$4:$C$1003,3,FALSE)</f>
        <v>Included in base game</v>
      </c>
    </row>
    <row r="16" spans="1:52" x14ac:dyDescent="0.25">
      <c r="A16" s="2" t="s">
        <v>49</v>
      </c>
      <c r="B16" s="9" t="s">
        <v>92</v>
      </c>
      <c r="C16" t="s">
        <v>91</v>
      </c>
      <c r="D16" s="3">
        <f>IF(ISERROR(VLOOKUP(A16,'ESO zone constants'!$D$3:$I$9952,5,FALSE)),"",VLOOKUP(A16,'ESO zone constants'!$D$3:$I$9952,5,FALSE))</f>
        <v>130</v>
      </c>
      <c r="E16" s="3" t="str">
        <f>VLOOKUP(D16,'ESO zone constants'!$A$3:$D$9987,4,FALSE)</f>
        <v>Crypt of Hearts I</v>
      </c>
      <c r="F16" s="3">
        <f>VLOOKUP(D16,'ESO zone constants'!$A$3:$C$9952,3,FALSE)</f>
        <v>20</v>
      </c>
      <c r="G16" s="3" t="str">
        <f>VLOOKUP(F16,'ESO zone constants'!$A$3:$D$9987,4,FALSE)</f>
        <v>Rivenspire</v>
      </c>
      <c r="H16" s="4">
        <v>0</v>
      </c>
      <c r="I16" s="17" t="str">
        <f>VLOOKUP(H16,'LibSets constants'!$A$4:$B$1003,2,FALSE)</f>
        <v>DLC_BASE_GAME</v>
      </c>
      <c r="J16" s="17" t="str">
        <f>VLOOKUP(H16,'LibSets constants'!$A$4:$C$1003,3,FALSE)</f>
        <v>Included in base game</v>
      </c>
    </row>
    <row r="17" spans="1:10" x14ac:dyDescent="0.25">
      <c r="A17" s="2" t="s">
        <v>55</v>
      </c>
      <c r="B17" t="s">
        <v>91</v>
      </c>
      <c r="C17" t="s">
        <v>91</v>
      </c>
      <c r="D17" s="3">
        <f>IF(ISERROR(VLOOKUP(A17,'ESO zone constants'!$D$3:$I$9952,5,FALSE)),"",VLOOKUP(A17,'ESO zone constants'!$D$3:$I$9952,5,FALSE))</f>
        <v>932</v>
      </c>
      <c r="E17" s="3" t="str">
        <f>VLOOKUP(D17,'ESO zone constants'!$A$3:$D$9987,4,FALSE)</f>
        <v>Crypt of Hearts II</v>
      </c>
      <c r="F17" s="3">
        <f>VLOOKUP(D17,'ESO zone constants'!$A$3:$C$9952,3,FALSE)</f>
        <v>20</v>
      </c>
      <c r="G17" s="3" t="str">
        <f>VLOOKUP(F17,'ESO zone constants'!$A$3:$D$9987,4,FALSE)</f>
        <v>Rivenspire</v>
      </c>
      <c r="H17" s="4">
        <v>0</v>
      </c>
      <c r="I17" s="17" t="str">
        <f>VLOOKUP(H17,'LibSets constants'!$A$4:$B$1003,2,FALSE)</f>
        <v>DLC_BASE_GAME</v>
      </c>
      <c r="J17" s="17" t="str">
        <f>VLOOKUP(H17,'LibSets constants'!$A$4:$C$1003,3,FALSE)</f>
        <v>Included in base game</v>
      </c>
    </row>
    <row r="18" spans="1:10" x14ac:dyDescent="0.25">
      <c r="A18" s="2" t="s">
        <v>55</v>
      </c>
      <c r="B18" s="9" t="s">
        <v>92</v>
      </c>
      <c r="C18" t="s">
        <v>91</v>
      </c>
      <c r="D18" s="3">
        <f>IF(ISERROR(VLOOKUP(A18,'ESO zone constants'!$D$3:$I$9952,5,FALSE)),"",VLOOKUP(A18,'ESO zone constants'!$D$3:$I$9952,5,FALSE))</f>
        <v>932</v>
      </c>
      <c r="E18" s="3" t="str">
        <f>VLOOKUP(D18,'ESO zone constants'!$A$3:$D$9987,4,FALSE)</f>
        <v>Crypt of Hearts II</v>
      </c>
      <c r="F18" s="3">
        <f>VLOOKUP(D18,'ESO zone constants'!$A$3:$C$9952,3,FALSE)</f>
        <v>20</v>
      </c>
      <c r="G18" s="3" t="str">
        <f>VLOOKUP(F18,'ESO zone constants'!$A$3:$D$9987,4,FALSE)</f>
        <v>Rivenspire</v>
      </c>
      <c r="H18" s="4">
        <v>0</v>
      </c>
      <c r="I18" s="17" t="str">
        <f>VLOOKUP(H18,'LibSets constants'!$A$4:$B$1003,2,FALSE)</f>
        <v>DLC_BASE_GAME</v>
      </c>
      <c r="J18" s="17" t="str">
        <f>VLOOKUP(H18,'LibSets constants'!$A$4:$C$1003,3,FALSE)</f>
        <v>Included in base game</v>
      </c>
    </row>
    <row r="19" spans="1:10" x14ac:dyDescent="0.25">
      <c r="A19" s="2" t="s">
        <v>61</v>
      </c>
      <c r="B19" t="s">
        <v>91</v>
      </c>
      <c r="C19" t="s">
        <v>91</v>
      </c>
      <c r="D19" s="3">
        <f>IF(ISERROR(VLOOKUP(A19,'ESO zone constants'!$D$3:$I$9952,5,FALSE)),"",VLOOKUP(A19,'ESO zone constants'!$D$3:$I$9952,5,FALSE))</f>
        <v>63</v>
      </c>
      <c r="E19" s="3" t="str">
        <f>VLOOKUP(D19,'ESO zone constants'!$A$3:$D$9987,4,FALSE)</f>
        <v>Darkshade Caverns I</v>
      </c>
      <c r="F19" s="3">
        <f>VLOOKUP(D19,'ESO zone constants'!$A$3:$C$9952,3,FALSE)</f>
        <v>57</v>
      </c>
      <c r="G19" s="3" t="str">
        <f>VLOOKUP(F19,'ESO zone constants'!$A$3:$D$9987,4,FALSE)</f>
        <v>Deshaan</v>
      </c>
      <c r="H19" s="4">
        <v>0</v>
      </c>
      <c r="I19" s="17" t="str">
        <f>VLOOKUP(H19,'LibSets constants'!$A$4:$B$1003,2,FALSE)</f>
        <v>DLC_BASE_GAME</v>
      </c>
      <c r="J19" s="17" t="str">
        <f>VLOOKUP(H19,'LibSets constants'!$A$4:$C$1003,3,FALSE)</f>
        <v>Included in base game</v>
      </c>
    </row>
    <row r="20" spans="1:10" x14ac:dyDescent="0.25">
      <c r="A20" s="2" t="s">
        <v>61</v>
      </c>
      <c r="B20" s="9" t="s">
        <v>92</v>
      </c>
      <c r="C20" t="s">
        <v>91</v>
      </c>
      <c r="D20" s="3">
        <f>IF(ISERROR(VLOOKUP(A20,'ESO zone constants'!$D$3:$I$9952,5,FALSE)),"",VLOOKUP(A20,'ESO zone constants'!$D$3:$I$9952,5,FALSE))</f>
        <v>63</v>
      </c>
      <c r="E20" s="3" t="str">
        <f>VLOOKUP(D20,'ESO zone constants'!$A$3:$D$9987,4,FALSE)</f>
        <v>Darkshade Caverns I</v>
      </c>
      <c r="F20" s="3">
        <f>VLOOKUP(D20,'ESO zone constants'!$A$3:$C$9952,3,FALSE)</f>
        <v>57</v>
      </c>
      <c r="G20" s="3" t="str">
        <f>VLOOKUP(F20,'ESO zone constants'!$A$3:$D$9987,4,FALSE)</f>
        <v>Deshaan</v>
      </c>
      <c r="H20" s="4">
        <v>0</v>
      </c>
      <c r="I20" s="17" t="str">
        <f>VLOOKUP(H20,'LibSets constants'!$A$4:$B$1003,2,FALSE)</f>
        <v>DLC_BASE_GAME</v>
      </c>
      <c r="J20" s="17" t="str">
        <f>VLOOKUP(H20,'LibSets constants'!$A$4:$C$1003,3,FALSE)</f>
        <v>Included in base game</v>
      </c>
    </row>
    <row r="21" spans="1:10" x14ac:dyDescent="0.25">
      <c r="A21" s="2" t="s">
        <v>46</v>
      </c>
      <c r="B21" t="s">
        <v>91</v>
      </c>
      <c r="C21" t="s">
        <v>91</v>
      </c>
      <c r="D21" s="3">
        <f>IF(ISERROR(VLOOKUP(A21,'ESO zone constants'!$D$3:$I$9952,5,FALSE)),"",VLOOKUP(A21,'ESO zone constants'!$D$3:$I$9952,5,FALSE))</f>
        <v>930</v>
      </c>
      <c r="E21" s="3" t="str">
        <f>VLOOKUP(D21,'ESO zone constants'!$A$3:$D$9987,4,FALSE)</f>
        <v>Darkshade Caverns II</v>
      </c>
      <c r="F21" s="3">
        <f>VLOOKUP(D21,'ESO zone constants'!$A$3:$C$9952,3,FALSE)</f>
        <v>57</v>
      </c>
      <c r="G21" s="3" t="str">
        <f>VLOOKUP(F21,'ESO zone constants'!$A$3:$D$9987,4,FALSE)</f>
        <v>Deshaan</v>
      </c>
      <c r="H21" s="4">
        <v>0</v>
      </c>
      <c r="I21" s="17" t="str">
        <f>VLOOKUP(H21,'LibSets constants'!$A$4:$B$1003,2,FALSE)</f>
        <v>DLC_BASE_GAME</v>
      </c>
      <c r="J21" s="17" t="str">
        <f>VLOOKUP(H21,'LibSets constants'!$A$4:$C$1003,3,FALSE)</f>
        <v>Included in base game</v>
      </c>
    </row>
    <row r="22" spans="1:10" x14ac:dyDescent="0.25">
      <c r="A22" s="2" t="s">
        <v>46</v>
      </c>
      <c r="B22" s="9" t="s">
        <v>92</v>
      </c>
      <c r="C22" t="s">
        <v>91</v>
      </c>
      <c r="D22" s="3">
        <f>IF(ISERROR(VLOOKUP(A22,'ESO zone constants'!$D$3:$I$9952,5,FALSE)),"",VLOOKUP(A22,'ESO zone constants'!$D$3:$I$9952,5,FALSE))</f>
        <v>930</v>
      </c>
      <c r="E22" s="3" t="str">
        <f>VLOOKUP(D22,'ESO zone constants'!$A$3:$D$9987,4,FALSE)</f>
        <v>Darkshade Caverns II</v>
      </c>
      <c r="F22" s="3">
        <f>VLOOKUP(D22,'ESO zone constants'!$A$3:$C$9952,3,FALSE)</f>
        <v>57</v>
      </c>
      <c r="G22" s="3" t="str">
        <f>VLOOKUP(F22,'ESO zone constants'!$A$3:$D$9987,4,FALSE)</f>
        <v>Deshaan</v>
      </c>
      <c r="H22" s="4">
        <v>0</v>
      </c>
      <c r="I22" s="17" t="str">
        <f>VLOOKUP(H22,'LibSets constants'!$A$4:$B$1003,2,FALSE)</f>
        <v>DLC_BASE_GAME</v>
      </c>
      <c r="J22" s="17" t="str">
        <f>VLOOKUP(H22,'LibSets constants'!$A$4:$C$1003,3,FALSE)</f>
        <v>Included in base game</v>
      </c>
    </row>
    <row r="23" spans="1:10" x14ac:dyDescent="0.25">
      <c r="A23" s="2" t="s">
        <v>48</v>
      </c>
      <c r="B23" t="s">
        <v>91</v>
      </c>
      <c r="C23" t="s">
        <v>91</v>
      </c>
      <c r="D23" s="3">
        <f>IF(ISERROR(VLOOKUP(A23,'ESO zone constants'!$D$3:$I$9952,5,FALSE)),"",VLOOKUP(A23,'ESO zone constants'!$D$3:$I$9952,5,FALSE))</f>
        <v>449</v>
      </c>
      <c r="E23" s="3" t="str">
        <f>VLOOKUP(D23,'ESO zone constants'!$A$3:$D$9987,4,FALSE)</f>
        <v>Direfrost Keep</v>
      </c>
      <c r="F23" s="3">
        <f>VLOOKUP(D23,'ESO zone constants'!$A$3:$C$9952,3,FALSE)</f>
        <v>101</v>
      </c>
      <c r="G23" s="3" t="str">
        <f>VLOOKUP(F23,'ESO zone constants'!$A$3:$D$9987,4,FALSE)</f>
        <v>Eastmarch</v>
      </c>
      <c r="H23" s="4">
        <v>0</v>
      </c>
      <c r="I23" s="17" t="str">
        <f>VLOOKUP(H23,'LibSets constants'!$A$4:$B$1003,2,FALSE)</f>
        <v>DLC_BASE_GAME</v>
      </c>
      <c r="J23" s="17" t="str">
        <f>VLOOKUP(H23,'LibSets constants'!$A$4:$C$1003,3,FALSE)</f>
        <v>Included in base game</v>
      </c>
    </row>
    <row r="24" spans="1:10" x14ac:dyDescent="0.25">
      <c r="A24" s="2" t="s">
        <v>48</v>
      </c>
      <c r="B24" s="9" t="s">
        <v>92</v>
      </c>
      <c r="C24" t="s">
        <v>91</v>
      </c>
      <c r="D24" s="3">
        <f>IF(ISERROR(VLOOKUP(A24,'ESO zone constants'!$D$3:$I$9952,5,FALSE)),"",VLOOKUP(A24,'ESO zone constants'!$D$3:$I$9952,5,FALSE))</f>
        <v>449</v>
      </c>
      <c r="E24" s="3" t="str">
        <f>VLOOKUP(D24,'ESO zone constants'!$A$3:$D$9987,4,FALSE)</f>
        <v>Direfrost Keep</v>
      </c>
      <c r="F24" s="3">
        <f>VLOOKUP(D24,'ESO zone constants'!$A$3:$C$9952,3,FALSE)</f>
        <v>101</v>
      </c>
      <c r="G24" s="3" t="str">
        <f>VLOOKUP(F24,'ESO zone constants'!$A$3:$D$9987,4,FALSE)</f>
        <v>Eastmarch</v>
      </c>
      <c r="H24" s="4">
        <v>0</v>
      </c>
      <c r="I24" s="17" t="str">
        <f>VLOOKUP(H24,'LibSets constants'!$A$4:$B$1003,2,FALSE)</f>
        <v>DLC_BASE_GAME</v>
      </c>
      <c r="J24" s="17" t="str">
        <f>VLOOKUP(H24,'LibSets constants'!$A$4:$C$1003,3,FALSE)</f>
        <v>Included in base game</v>
      </c>
    </row>
    <row r="25" spans="1:10" x14ac:dyDescent="0.25">
      <c r="A25" s="2" t="s">
        <v>43</v>
      </c>
      <c r="B25" t="s">
        <v>91</v>
      </c>
      <c r="C25" t="s">
        <v>91</v>
      </c>
      <c r="D25" s="3">
        <f>IF(ISERROR(VLOOKUP(A25,'ESO zone constants'!$D$3:$I$9952,5,FALSE)),"",VLOOKUP(A25,'ESO zone constants'!$D$3:$I$9952,5,FALSE))</f>
        <v>126</v>
      </c>
      <c r="E25" s="3" t="str">
        <f>VLOOKUP(D25,'ESO zone constants'!$A$3:$D$9987,4,FALSE)</f>
        <v>Elden Hollow I</v>
      </c>
      <c r="F25" s="3">
        <f>VLOOKUP(D25,'ESO zone constants'!$A$3:$C$9952,3,FALSE)</f>
        <v>383</v>
      </c>
      <c r="G25" s="3" t="str">
        <f>VLOOKUP(F25,'ESO zone constants'!$A$3:$D$9987,4,FALSE)</f>
        <v>Grahtwood</v>
      </c>
      <c r="H25" s="4">
        <v>0</v>
      </c>
      <c r="I25" s="17" t="str">
        <f>VLOOKUP(H25,'LibSets constants'!$A$4:$B$1003,2,FALSE)</f>
        <v>DLC_BASE_GAME</v>
      </c>
      <c r="J25" s="17" t="str">
        <f>VLOOKUP(H25,'LibSets constants'!$A$4:$C$1003,3,FALSE)</f>
        <v>Included in base game</v>
      </c>
    </row>
    <row r="26" spans="1:10" x14ac:dyDescent="0.25">
      <c r="A26" s="2" t="s">
        <v>43</v>
      </c>
      <c r="B26" s="9" t="s">
        <v>92</v>
      </c>
      <c r="C26" t="s">
        <v>91</v>
      </c>
      <c r="D26" s="3">
        <f>IF(ISERROR(VLOOKUP(A26,'ESO zone constants'!$D$3:$I$9952,5,FALSE)),"",VLOOKUP(A26,'ESO zone constants'!$D$3:$I$9952,5,FALSE))</f>
        <v>126</v>
      </c>
      <c r="E26" s="3" t="str">
        <f>VLOOKUP(D26,'ESO zone constants'!$A$3:$D$9987,4,FALSE)</f>
        <v>Elden Hollow I</v>
      </c>
      <c r="F26" s="3">
        <f>VLOOKUP(D26,'ESO zone constants'!$A$3:$C$9952,3,FALSE)</f>
        <v>383</v>
      </c>
      <c r="G26" s="3" t="str">
        <f>VLOOKUP(F26,'ESO zone constants'!$A$3:$D$9987,4,FALSE)</f>
        <v>Grahtwood</v>
      </c>
      <c r="H26" s="4">
        <v>0</v>
      </c>
      <c r="I26" s="17" t="str">
        <f>VLOOKUP(H26,'LibSets constants'!$A$4:$B$1003,2,FALSE)</f>
        <v>DLC_BASE_GAME</v>
      </c>
      <c r="J26" s="17" t="str">
        <f>VLOOKUP(H26,'LibSets constants'!$A$4:$C$1003,3,FALSE)</f>
        <v>Included in base game</v>
      </c>
    </row>
    <row r="27" spans="1:10" x14ac:dyDescent="0.25">
      <c r="A27" s="2" t="s">
        <v>56</v>
      </c>
      <c r="B27" t="s">
        <v>91</v>
      </c>
      <c r="C27" t="s">
        <v>91</v>
      </c>
      <c r="D27" s="3">
        <f>IF(ISERROR(VLOOKUP(A27,'ESO zone constants'!$D$3:$I$9952,5,FALSE)),"",VLOOKUP(A27,'ESO zone constants'!$D$3:$I$9952,5,FALSE))</f>
        <v>931</v>
      </c>
      <c r="E27" s="3" t="str">
        <f>VLOOKUP(D27,'ESO zone constants'!$A$3:$D$9987,4,FALSE)</f>
        <v>Elden Hollow II</v>
      </c>
      <c r="F27" s="3">
        <f>VLOOKUP(D27,'ESO zone constants'!$A$3:$C$9952,3,FALSE)</f>
        <v>383</v>
      </c>
      <c r="G27" s="3" t="str">
        <f>VLOOKUP(F27,'ESO zone constants'!$A$3:$D$9987,4,FALSE)</f>
        <v>Grahtwood</v>
      </c>
      <c r="H27" s="4">
        <v>0</v>
      </c>
      <c r="I27" s="17" t="str">
        <f>VLOOKUP(H27,'LibSets constants'!$A$4:$B$1003,2,FALSE)</f>
        <v>DLC_BASE_GAME</v>
      </c>
      <c r="J27" s="17" t="str">
        <f>VLOOKUP(H27,'LibSets constants'!$A$4:$C$1003,3,FALSE)</f>
        <v>Included in base game</v>
      </c>
    </row>
    <row r="28" spans="1:10" x14ac:dyDescent="0.25">
      <c r="A28" s="2" t="s">
        <v>56</v>
      </c>
      <c r="B28" s="9" t="s">
        <v>92</v>
      </c>
      <c r="C28" t="s">
        <v>91</v>
      </c>
      <c r="D28" s="3">
        <f>IF(ISERROR(VLOOKUP(A28,'ESO zone constants'!$D$3:$I$9952,5,FALSE)),"",VLOOKUP(A28,'ESO zone constants'!$D$3:$I$9952,5,FALSE))</f>
        <v>931</v>
      </c>
      <c r="E28" s="3" t="str">
        <f>VLOOKUP(D28,'ESO zone constants'!$A$3:$D$9987,4,FALSE)</f>
        <v>Elden Hollow II</v>
      </c>
      <c r="F28" s="3">
        <f>VLOOKUP(D28,'ESO zone constants'!$A$3:$C$9952,3,FALSE)</f>
        <v>383</v>
      </c>
      <c r="G28" s="3" t="str">
        <f>VLOOKUP(F28,'ESO zone constants'!$A$3:$D$9987,4,FALSE)</f>
        <v>Grahtwood</v>
      </c>
      <c r="H28" s="4">
        <v>0</v>
      </c>
      <c r="I28" s="17" t="str">
        <f>VLOOKUP(H28,'LibSets constants'!$A$4:$B$1003,2,FALSE)</f>
        <v>DLC_BASE_GAME</v>
      </c>
      <c r="J28" s="17" t="str">
        <f>VLOOKUP(H28,'LibSets constants'!$A$4:$C$1003,3,FALSE)</f>
        <v>Included in base game</v>
      </c>
    </row>
    <row r="29" spans="1:10" x14ac:dyDescent="0.25">
      <c r="A29" s="2" t="s">
        <v>51</v>
      </c>
      <c r="B29" t="s">
        <v>91</v>
      </c>
      <c r="C29" t="s">
        <v>91</v>
      </c>
      <c r="D29" s="3">
        <f>IF(ISERROR(VLOOKUP(A29,'ESO zone constants'!$D$3:$I$9952,5,FALSE)),"",VLOOKUP(A29,'ESO zone constants'!$D$3:$I$9952,5,FALSE))</f>
        <v>283</v>
      </c>
      <c r="E29" s="3" t="str">
        <f>VLOOKUP(D29,'ESO zone constants'!$A$3:$D$9987,4,FALSE)</f>
        <v>Fungal Grotto I</v>
      </c>
      <c r="F29" s="3">
        <f>VLOOKUP(D29,'ESO zone constants'!$A$3:$C$9952,3,FALSE)</f>
        <v>41</v>
      </c>
      <c r="G29" s="3" t="str">
        <f>VLOOKUP(F29,'ESO zone constants'!$A$3:$D$9987,4,FALSE)</f>
        <v>Stonefalls</v>
      </c>
      <c r="H29" s="4">
        <v>0</v>
      </c>
      <c r="I29" s="17" t="str">
        <f>VLOOKUP(H29,'LibSets constants'!$A$4:$B$1003,2,FALSE)</f>
        <v>DLC_BASE_GAME</v>
      </c>
      <c r="J29" s="17" t="str">
        <f>VLOOKUP(H29,'LibSets constants'!$A$4:$C$1003,3,FALSE)</f>
        <v>Included in base game</v>
      </c>
    </row>
    <row r="30" spans="1:10" x14ac:dyDescent="0.25">
      <c r="A30" s="2" t="s">
        <v>51</v>
      </c>
      <c r="B30" s="9" t="s">
        <v>92</v>
      </c>
      <c r="C30" t="s">
        <v>91</v>
      </c>
      <c r="D30" s="3">
        <f>IF(ISERROR(VLOOKUP(A30,'ESO zone constants'!$D$3:$I$9952,5,FALSE)),"",VLOOKUP(A30,'ESO zone constants'!$D$3:$I$9952,5,FALSE))</f>
        <v>283</v>
      </c>
      <c r="E30" s="3" t="str">
        <f>VLOOKUP(D30,'ESO zone constants'!$A$3:$D$9987,4,FALSE)</f>
        <v>Fungal Grotto I</v>
      </c>
      <c r="F30" s="3">
        <f>VLOOKUP(D30,'ESO zone constants'!$A$3:$C$9952,3,FALSE)</f>
        <v>41</v>
      </c>
      <c r="G30" s="3" t="str">
        <f>VLOOKUP(F30,'ESO zone constants'!$A$3:$D$9987,4,FALSE)</f>
        <v>Stonefalls</v>
      </c>
      <c r="H30" s="4">
        <v>0</v>
      </c>
      <c r="I30" s="17" t="str">
        <f>VLOOKUP(H30,'LibSets constants'!$A$4:$B$1003,2,FALSE)</f>
        <v>DLC_BASE_GAME</v>
      </c>
      <c r="J30" s="17" t="str">
        <f>VLOOKUP(H30,'LibSets constants'!$A$4:$C$1003,3,FALSE)</f>
        <v>Included in base game</v>
      </c>
    </row>
    <row r="31" spans="1:10" x14ac:dyDescent="0.25">
      <c r="A31" s="2" t="s">
        <v>63</v>
      </c>
      <c r="B31" t="s">
        <v>91</v>
      </c>
      <c r="C31" t="s">
        <v>91</v>
      </c>
      <c r="D31" s="3">
        <f>IF(ISERROR(VLOOKUP(A31,'ESO zone constants'!$D$3:$I$9952,5,FALSE)),"",VLOOKUP(A31,'ESO zone constants'!$D$3:$I$9952,5,FALSE))</f>
        <v>934</v>
      </c>
      <c r="E31" s="3" t="str">
        <f>VLOOKUP(D31,'ESO zone constants'!$A$3:$D$9987,4,FALSE)</f>
        <v>Fungal Grotto II</v>
      </c>
      <c r="F31" s="3">
        <f>VLOOKUP(D31,'ESO zone constants'!$A$3:$C$9952,3,FALSE)</f>
        <v>41</v>
      </c>
      <c r="G31" s="3" t="str">
        <f>VLOOKUP(F31,'ESO zone constants'!$A$3:$D$9987,4,FALSE)</f>
        <v>Stonefalls</v>
      </c>
      <c r="H31" s="4">
        <v>0</v>
      </c>
      <c r="I31" s="17" t="str">
        <f>VLOOKUP(H31,'LibSets constants'!$A$4:$B$1003,2,FALSE)</f>
        <v>DLC_BASE_GAME</v>
      </c>
      <c r="J31" s="17" t="str">
        <f>VLOOKUP(H31,'LibSets constants'!$A$4:$C$1003,3,FALSE)</f>
        <v>Included in base game</v>
      </c>
    </row>
    <row r="32" spans="1:10" x14ac:dyDescent="0.25">
      <c r="A32" s="2" t="s">
        <v>63</v>
      </c>
      <c r="B32" s="9" t="s">
        <v>92</v>
      </c>
      <c r="C32" t="s">
        <v>91</v>
      </c>
      <c r="D32" s="3">
        <f>IF(ISERROR(VLOOKUP(A32,'ESO zone constants'!$D$3:$I$9952,5,FALSE)),"",VLOOKUP(A32,'ESO zone constants'!$D$3:$I$9952,5,FALSE))</f>
        <v>934</v>
      </c>
      <c r="E32" s="3" t="str">
        <f>VLOOKUP(D32,'ESO zone constants'!$A$3:$D$9987,4,FALSE)</f>
        <v>Fungal Grotto II</v>
      </c>
      <c r="F32" s="3">
        <f>VLOOKUP(D32,'ESO zone constants'!$A$3:$C$9952,3,FALSE)</f>
        <v>41</v>
      </c>
      <c r="G32" s="3" t="str">
        <f>VLOOKUP(F32,'ESO zone constants'!$A$3:$D$9987,4,FALSE)</f>
        <v>Stonefalls</v>
      </c>
      <c r="H32" s="4">
        <v>0</v>
      </c>
      <c r="I32" s="17" t="str">
        <f>VLOOKUP(H32,'LibSets constants'!$A$4:$B$1003,2,FALSE)</f>
        <v>DLC_BASE_GAME</v>
      </c>
      <c r="J32" s="17" t="str">
        <f>VLOOKUP(H32,'LibSets constants'!$A$4:$C$1003,3,FALSE)</f>
        <v>Included in base game</v>
      </c>
    </row>
    <row r="33" spans="1:10" x14ac:dyDescent="0.25">
      <c r="A33" s="2" t="s">
        <v>442</v>
      </c>
      <c r="B33" s="9" t="s">
        <v>91</v>
      </c>
      <c r="C33" t="s">
        <v>92</v>
      </c>
      <c r="D33" s="3">
        <f>IF(ISERROR(VLOOKUP(A33,'ESO zone constants'!$D$3:$I$9952,5,FALSE)),"",VLOOKUP(A33,'ESO zone constants'!$D$3:$I$9952,5,FALSE))</f>
        <v>636</v>
      </c>
      <c r="E33" s="3" t="str">
        <f>VLOOKUP(D33,'ESO zone constants'!$A$3:$D$9987,4,FALSE)</f>
        <v>Hel Ra Citadel</v>
      </c>
      <c r="F33" s="3">
        <f>VLOOKUP(D33,'ESO zone constants'!$A$3:$C$9952,3,FALSE)</f>
        <v>888</v>
      </c>
      <c r="G33" s="3" t="str">
        <f>VLOOKUP(F33,'ESO zone constants'!$A$3:$D$9987,4,FALSE)</f>
        <v>Craglorn</v>
      </c>
      <c r="H33" s="4">
        <v>0</v>
      </c>
      <c r="I33" s="17" t="str">
        <f>VLOOKUP(H33,'LibSets constants'!$A$4:$B$1003,2,FALSE)</f>
        <v>DLC_BASE_GAME</v>
      </c>
      <c r="J33" s="17" t="str">
        <f>VLOOKUP(H33,'LibSets constants'!$A$4:$C$1003,3,FALSE)</f>
        <v>Included in base game</v>
      </c>
    </row>
    <row r="34" spans="1:10" x14ac:dyDescent="0.25">
      <c r="A34" s="2" t="s">
        <v>442</v>
      </c>
      <c r="B34" s="9" t="s">
        <v>92</v>
      </c>
      <c r="C34" t="s">
        <v>92</v>
      </c>
      <c r="D34" s="3">
        <f>IF(ISERROR(VLOOKUP(A34,'ESO zone constants'!$D$3:$I$9952,5,FALSE)),"",VLOOKUP(A34,'ESO zone constants'!$D$3:$I$9952,5,FALSE))</f>
        <v>636</v>
      </c>
      <c r="E34" s="3" t="str">
        <f>VLOOKUP(D34,'ESO zone constants'!$A$3:$D$9987,4,FALSE)</f>
        <v>Hel Ra Citadel</v>
      </c>
      <c r="F34" s="3">
        <f>VLOOKUP(D34,'ESO zone constants'!$A$3:$C$9952,3,FALSE)</f>
        <v>888</v>
      </c>
      <c r="G34" s="3" t="str">
        <f>VLOOKUP(F34,'ESO zone constants'!$A$3:$D$9987,4,FALSE)</f>
        <v>Craglorn</v>
      </c>
      <c r="H34" s="4">
        <v>0</v>
      </c>
      <c r="I34" s="17" t="str">
        <f>VLOOKUP(H34,'LibSets constants'!$A$4:$B$1003,2,FALSE)</f>
        <v>DLC_BASE_GAME</v>
      </c>
      <c r="J34" s="17" t="str">
        <f>VLOOKUP(H34,'LibSets constants'!$A$4:$C$1003,3,FALSE)</f>
        <v>Included in base game</v>
      </c>
    </row>
    <row r="35" spans="1:10" x14ac:dyDescent="0.25">
      <c r="A35" s="2" t="s">
        <v>445</v>
      </c>
      <c r="B35" s="9" t="s">
        <v>91</v>
      </c>
      <c r="C35" t="s">
        <v>92</v>
      </c>
      <c r="D35" s="3">
        <f>IF(ISERROR(VLOOKUP(A35,'ESO zone constants'!$D$3:$I$9952,5,FALSE)),"",VLOOKUP(A35,'ESO zone constants'!$D$3:$I$9952,5,FALSE))</f>
        <v>639</v>
      </c>
      <c r="E35" s="3" t="str">
        <f>VLOOKUP(D35,'ESO zone constants'!$A$3:$D$9987,4,FALSE)</f>
        <v>Sanctum Ophidia</v>
      </c>
      <c r="F35" s="3">
        <f>VLOOKUP(D35,'ESO zone constants'!$A$3:$C$9952,3,FALSE)</f>
        <v>888</v>
      </c>
      <c r="G35" s="3" t="str">
        <f>VLOOKUP(F35,'ESO zone constants'!$A$3:$D$9987,4,FALSE)</f>
        <v>Craglorn</v>
      </c>
      <c r="H35" s="4">
        <v>0</v>
      </c>
      <c r="I35" s="17" t="str">
        <f>VLOOKUP(H35,'LibSets constants'!$A$4:$B$1003,2,FALSE)</f>
        <v>DLC_BASE_GAME</v>
      </c>
      <c r="J35" s="17" t="str">
        <f>VLOOKUP(H35,'LibSets constants'!$A$4:$C$1003,3,FALSE)</f>
        <v>Included in base game</v>
      </c>
    </row>
    <row r="36" spans="1:10" x14ac:dyDescent="0.25">
      <c r="A36" s="2" t="s">
        <v>445</v>
      </c>
      <c r="B36" s="9" t="s">
        <v>92</v>
      </c>
      <c r="C36" t="s">
        <v>92</v>
      </c>
      <c r="D36" s="3">
        <f>IF(ISERROR(VLOOKUP(A36,'ESO zone constants'!$D$3:$I$9952,5,FALSE)),"",VLOOKUP(A36,'ESO zone constants'!$D$3:$I$9952,5,FALSE))</f>
        <v>639</v>
      </c>
      <c r="E36" s="3" t="str">
        <f>VLOOKUP(D36,'ESO zone constants'!$A$3:$D$9987,4,FALSE)</f>
        <v>Sanctum Ophidia</v>
      </c>
      <c r="F36" s="3">
        <f>VLOOKUP(D36,'ESO zone constants'!$A$3:$C$9952,3,FALSE)</f>
        <v>888</v>
      </c>
      <c r="G36" s="3" t="str">
        <f>VLOOKUP(F36,'ESO zone constants'!$A$3:$D$9987,4,FALSE)</f>
        <v>Craglorn</v>
      </c>
      <c r="H36" s="4">
        <v>0</v>
      </c>
      <c r="I36" s="17" t="str">
        <f>VLOOKUP(H36,'LibSets constants'!$A$4:$B$1003,2,FALSE)</f>
        <v>DLC_BASE_GAME</v>
      </c>
      <c r="J36" s="17" t="str">
        <f>VLOOKUP(H36,'LibSets constants'!$A$4:$C$1003,3,FALSE)</f>
        <v>Included in base game</v>
      </c>
    </row>
    <row r="37" spans="1:10" x14ac:dyDescent="0.25">
      <c r="A37" s="2" t="s">
        <v>59</v>
      </c>
      <c r="B37" t="s">
        <v>91</v>
      </c>
      <c r="C37" t="s">
        <v>91</v>
      </c>
      <c r="D37" s="3">
        <f>IF(ISERROR(VLOOKUP(A37,'ESO zone constants'!$D$3:$I$9952,5,FALSE)),"",VLOOKUP(A37,'ESO zone constants'!$D$3:$I$9952,5,FALSE))</f>
        <v>31</v>
      </c>
      <c r="E37" s="3" t="str">
        <f>VLOOKUP(D37,'ESO zone constants'!$A$3:$D$9987,4,FALSE)</f>
        <v>Selene's Web</v>
      </c>
      <c r="F37" s="3">
        <f>VLOOKUP(D37,'ESO zone constants'!$A$3:$C$9952,3,FALSE)</f>
        <v>382</v>
      </c>
      <c r="G37" s="3" t="str">
        <f>VLOOKUP(F37,'ESO zone constants'!$A$3:$D$9987,4,FALSE)</f>
        <v>Reaper's March</v>
      </c>
      <c r="H37" s="4">
        <v>0</v>
      </c>
      <c r="I37" s="17" t="str">
        <f>VLOOKUP(H37,'LibSets constants'!$A$4:$B$1003,2,FALSE)</f>
        <v>DLC_BASE_GAME</v>
      </c>
      <c r="J37" s="17" t="str">
        <f>VLOOKUP(H37,'LibSets constants'!$A$4:$C$1003,3,FALSE)</f>
        <v>Included in base game</v>
      </c>
    </row>
    <row r="38" spans="1:10" x14ac:dyDescent="0.25">
      <c r="A38" s="2" t="s">
        <v>59</v>
      </c>
      <c r="B38" s="9" t="s">
        <v>92</v>
      </c>
      <c r="C38" t="s">
        <v>91</v>
      </c>
      <c r="D38" s="3">
        <f>IF(ISERROR(VLOOKUP(A38,'ESO zone constants'!$D$3:$I$9952,5,FALSE)),"",VLOOKUP(A38,'ESO zone constants'!$D$3:$I$9952,5,FALSE))</f>
        <v>31</v>
      </c>
      <c r="E38" s="3" t="str">
        <f>VLOOKUP(D38,'ESO zone constants'!$A$3:$D$9987,4,FALSE)</f>
        <v>Selene's Web</v>
      </c>
      <c r="F38" s="3">
        <f>VLOOKUP(D38,'ESO zone constants'!$A$3:$C$9952,3,FALSE)</f>
        <v>382</v>
      </c>
      <c r="G38" s="3" t="str">
        <f>VLOOKUP(F38,'ESO zone constants'!$A$3:$D$9987,4,FALSE)</f>
        <v>Reaper's March</v>
      </c>
      <c r="H38" s="4">
        <v>0</v>
      </c>
      <c r="I38" s="17" t="str">
        <f>VLOOKUP(H38,'LibSets constants'!$A$4:$B$1003,2,FALSE)</f>
        <v>DLC_BASE_GAME</v>
      </c>
      <c r="J38" s="17" t="str">
        <f>VLOOKUP(H38,'LibSets constants'!$A$4:$C$1003,3,FALSE)</f>
        <v>Included in base game</v>
      </c>
    </row>
    <row r="39" spans="1:10" x14ac:dyDescent="0.25">
      <c r="A39" s="2" t="s">
        <v>66</v>
      </c>
      <c r="B39" t="s">
        <v>91</v>
      </c>
      <c r="C39" t="s">
        <v>91</v>
      </c>
      <c r="D39" s="3">
        <f>IF(ISERROR(VLOOKUP(A39,'ESO zone constants'!$D$3:$I$9952,5,FALSE)),"",VLOOKUP(A39,'ESO zone constants'!$D$3:$I$9952,5,FALSE))</f>
        <v>144</v>
      </c>
      <c r="E39" s="3" t="str">
        <f>VLOOKUP(D39,'ESO zone constants'!$A$3:$D$9987,4,FALSE)</f>
        <v>Spindleclutch I</v>
      </c>
      <c r="F39" s="3">
        <f>VLOOKUP(D39,'ESO zone constants'!$A$3:$C$9952,3,FALSE)</f>
        <v>3</v>
      </c>
      <c r="G39" s="3" t="str">
        <f>VLOOKUP(F39,'ESO zone constants'!$A$3:$D$9987,4,FALSE)</f>
        <v>Glenumbra</v>
      </c>
      <c r="H39" s="4">
        <v>0</v>
      </c>
      <c r="I39" s="17" t="str">
        <f>VLOOKUP(H39,'LibSets constants'!$A$4:$B$1003,2,FALSE)</f>
        <v>DLC_BASE_GAME</v>
      </c>
      <c r="J39" s="17" t="str">
        <f>VLOOKUP(H39,'LibSets constants'!$A$4:$C$1003,3,FALSE)</f>
        <v>Included in base game</v>
      </c>
    </row>
    <row r="40" spans="1:10" x14ac:dyDescent="0.25">
      <c r="A40" s="2" t="s">
        <v>66</v>
      </c>
      <c r="B40" s="9" t="s">
        <v>92</v>
      </c>
      <c r="C40" t="s">
        <v>91</v>
      </c>
      <c r="D40" s="3">
        <f>IF(ISERROR(VLOOKUP(A40,'ESO zone constants'!$D$3:$I$9952,5,FALSE)),"",VLOOKUP(A40,'ESO zone constants'!$D$3:$I$9952,5,FALSE))</f>
        <v>144</v>
      </c>
      <c r="E40" s="3" t="str">
        <f>VLOOKUP(D40,'ESO zone constants'!$A$3:$D$9987,4,FALSE)</f>
        <v>Spindleclutch I</v>
      </c>
      <c r="F40" s="3">
        <f>VLOOKUP(D40,'ESO zone constants'!$A$3:$C$9952,3,FALSE)</f>
        <v>3</v>
      </c>
      <c r="G40" s="3" t="str">
        <f>VLOOKUP(F40,'ESO zone constants'!$A$3:$D$9987,4,FALSE)</f>
        <v>Glenumbra</v>
      </c>
      <c r="H40" s="4">
        <v>0</v>
      </c>
      <c r="I40" s="17" t="str">
        <f>VLOOKUP(H40,'LibSets constants'!$A$4:$B$1003,2,FALSE)</f>
        <v>DLC_BASE_GAME</v>
      </c>
      <c r="J40" s="17" t="str">
        <f>VLOOKUP(H40,'LibSets constants'!$A$4:$C$1003,3,FALSE)</f>
        <v>Included in base game</v>
      </c>
    </row>
    <row r="41" spans="1:10" x14ac:dyDescent="0.25">
      <c r="A41" s="2" t="s">
        <v>42</v>
      </c>
      <c r="B41" t="s">
        <v>91</v>
      </c>
      <c r="C41" t="s">
        <v>91</v>
      </c>
      <c r="D41" s="3">
        <f>IF(ISERROR(VLOOKUP(A41,'ESO zone constants'!$D$3:$I$9952,5,FALSE)),"",VLOOKUP(A41,'ESO zone constants'!$D$3:$I$9952,5,FALSE))</f>
        <v>936</v>
      </c>
      <c r="E41" s="3" t="str">
        <f>VLOOKUP(D41,'ESO zone constants'!$A$3:$D$9987,4,FALSE)</f>
        <v>Spindleclutch II</v>
      </c>
      <c r="F41" s="3">
        <f>VLOOKUP(D41,'ESO zone constants'!$A$3:$C$9952,3,FALSE)</f>
        <v>3</v>
      </c>
      <c r="G41" s="3" t="str">
        <f>VLOOKUP(F41,'ESO zone constants'!$A$3:$D$9987,4,FALSE)</f>
        <v>Glenumbra</v>
      </c>
      <c r="H41" s="4">
        <v>0</v>
      </c>
      <c r="I41" s="17" t="str">
        <f>VLOOKUP(H41,'LibSets constants'!$A$4:$B$1003,2,FALSE)</f>
        <v>DLC_BASE_GAME</v>
      </c>
      <c r="J41" s="17" t="str">
        <f>VLOOKUP(H41,'LibSets constants'!$A$4:$C$1003,3,FALSE)</f>
        <v>Included in base game</v>
      </c>
    </row>
    <row r="42" spans="1:10" x14ac:dyDescent="0.25">
      <c r="A42" s="2" t="s">
        <v>42</v>
      </c>
      <c r="B42" s="9" t="s">
        <v>92</v>
      </c>
      <c r="C42" t="s">
        <v>91</v>
      </c>
      <c r="D42" s="3">
        <f>IF(ISERROR(VLOOKUP(A42,'ESO zone constants'!$D$3:$I$9952,5,FALSE)),"",VLOOKUP(A42,'ESO zone constants'!$D$3:$I$9952,5,FALSE))</f>
        <v>936</v>
      </c>
      <c r="E42" s="3" t="str">
        <f>VLOOKUP(D42,'ESO zone constants'!$A$3:$D$9987,4,FALSE)</f>
        <v>Spindleclutch II</v>
      </c>
      <c r="F42" s="3">
        <f>VLOOKUP(D42,'ESO zone constants'!$A$3:$C$9952,3,FALSE)</f>
        <v>3</v>
      </c>
      <c r="G42" s="3" t="str">
        <f>VLOOKUP(F42,'ESO zone constants'!$A$3:$D$9987,4,FALSE)</f>
        <v>Glenumbra</v>
      </c>
      <c r="H42" s="4">
        <v>0</v>
      </c>
      <c r="I42" s="17" t="str">
        <f>VLOOKUP(H42,'LibSets constants'!$A$4:$B$1003,2,FALSE)</f>
        <v>DLC_BASE_GAME</v>
      </c>
      <c r="J42" s="17" t="str">
        <f>VLOOKUP(H42,'LibSets constants'!$A$4:$C$1003,3,FALSE)</f>
        <v>Included in base game</v>
      </c>
    </row>
    <row r="43" spans="1:10" x14ac:dyDescent="0.25">
      <c r="A43" s="2" t="s">
        <v>65</v>
      </c>
      <c r="B43" t="s">
        <v>91</v>
      </c>
      <c r="C43" t="s">
        <v>91</v>
      </c>
      <c r="D43" s="3">
        <f>IF(ISERROR(VLOOKUP(A43,'ESO zone constants'!$D$3:$I$9952,5,FALSE)),"",VLOOKUP(A43,'ESO zone constants'!$D$3:$I$9952,5,FALSE))</f>
        <v>131</v>
      </c>
      <c r="E43" s="3" t="str">
        <f>VLOOKUP(D43,'ESO zone constants'!$A$3:$D$9987,4,FALSE)</f>
        <v>Tempest Island</v>
      </c>
      <c r="F43" s="3">
        <f>VLOOKUP(D43,'ESO zone constants'!$A$3:$C$9952,3,FALSE)</f>
        <v>58</v>
      </c>
      <c r="G43" s="3" t="str">
        <f>VLOOKUP(F43,'ESO zone constants'!$A$3:$D$9987,4,FALSE)</f>
        <v>Malabal Tor</v>
      </c>
      <c r="H43" s="4">
        <v>0</v>
      </c>
      <c r="I43" s="17" t="str">
        <f>VLOOKUP(H43,'LibSets constants'!$A$4:$B$1003,2,FALSE)</f>
        <v>DLC_BASE_GAME</v>
      </c>
      <c r="J43" s="17" t="str">
        <f>VLOOKUP(H43,'LibSets constants'!$A$4:$C$1003,3,FALSE)</f>
        <v>Included in base game</v>
      </c>
    </row>
    <row r="44" spans="1:10" x14ac:dyDescent="0.25">
      <c r="A44" s="2" t="s">
        <v>65</v>
      </c>
      <c r="B44" s="9" t="s">
        <v>92</v>
      </c>
      <c r="C44" t="s">
        <v>91</v>
      </c>
      <c r="D44" s="3">
        <f>IF(ISERROR(VLOOKUP(A44,'ESO zone constants'!$D$3:$I$9952,5,FALSE)),"",VLOOKUP(A44,'ESO zone constants'!$D$3:$I$9952,5,FALSE))</f>
        <v>131</v>
      </c>
      <c r="E44" s="3" t="str">
        <f>VLOOKUP(D44,'ESO zone constants'!$A$3:$D$9987,4,FALSE)</f>
        <v>Tempest Island</v>
      </c>
      <c r="F44" s="3">
        <f>VLOOKUP(D44,'ESO zone constants'!$A$3:$C$9952,3,FALSE)</f>
        <v>58</v>
      </c>
      <c r="G44" s="3" t="str">
        <f>VLOOKUP(F44,'ESO zone constants'!$A$3:$D$9987,4,FALSE)</f>
        <v>Malabal Tor</v>
      </c>
      <c r="H44" s="4">
        <v>0</v>
      </c>
      <c r="I44" s="17" t="str">
        <f>VLOOKUP(H44,'LibSets constants'!$A$4:$B$1003,2,FALSE)</f>
        <v>DLC_BASE_GAME</v>
      </c>
      <c r="J44" s="17" t="str">
        <f>VLOOKUP(H44,'LibSets constants'!$A$4:$C$1003,3,FALSE)</f>
        <v>Included in base game</v>
      </c>
    </row>
    <row r="45" spans="1:10" x14ac:dyDescent="0.25">
      <c r="A45" s="2" t="s">
        <v>96</v>
      </c>
      <c r="B45" t="s">
        <v>91</v>
      </c>
      <c r="C45" t="s">
        <v>91</v>
      </c>
      <c r="D45" s="3">
        <f>IF(ISERROR(VLOOKUP(A45,'ESO zone constants'!$D$3:$I$9952,5,FALSE)),"",VLOOKUP(A45,'ESO zone constants'!$D$3:$I$9952,5,FALSE))</f>
        <v>380</v>
      </c>
      <c r="E45" s="3" t="str">
        <f>VLOOKUP(D45,'ESO zone constants'!$A$3:$D$9987,4,FALSE)</f>
        <v>The Banished Cells I</v>
      </c>
      <c r="F45" s="3">
        <f>VLOOKUP(D45,'ESO zone constants'!$A$3:$C$9952,3,FALSE)</f>
        <v>381</v>
      </c>
      <c r="G45" s="3" t="str">
        <f>VLOOKUP(F45,'ESO zone constants'!$A$3:$D$9987,4,FALSE)</f>
        <v>Auridon</v>
      </c>
      <c r="H45" s="4">
        <v>0</v>
      </c>
      <c r="I45" s="17" t="str">
        <f>VLOOKUP(H45,'LibSets constants'!$A$4:$B$1003,2,FALSE)</f>
        <v>DLC_BASE_GAME</v>
      </c>
      <c r="J45" s="17" t="str">
        <f>VLOOKUP(H45,'LibSets constants'!$A$4:$C$1003,3,FALSE)</f>
        <v>Included in base game</v>
      </c>
    </row>
    <row r="46" spans="1:10" x14ac:dyDescent="0.25">
      <c r="A46" s="2" t="s">
        <v>96</v>
      </c>
      <c r="B46" s="9" t="s">
        <v>92</v>
      </c>
      <c r="C46" t="s">
        <v>91</v>
      </c>
      <c r="D46" s="3">
        <f>IF(ISERROR(VLOOKUP(A46,'ESO zone constants'!$D$3:$I$9952,5,FALSE)),"",VLOOKUP(A46,'ESO zone constants'!$D$3:$I$9952,5,FALSE))</f>
        <v>380</v>
      </c>
      <c r="E46" s="3" t="str">
        <f>VLOOKUP(D46,'ESO zone constants'!$A$3:$D$9987,4,FALSE)</f>
        <v>The Banished Cells I</v>
      </c>
      <c r="F46" s="3">
        <f>VLOOKUP(D46,'ESO zone constants'!$A$3:$C$9952,3,FALSE)</f>
        <v>381</v>
      </c>
      <c r="G46" s="3" t="str">
        <f>VLOOKUP(F46,'ESO zone constants'!$A$3:$D$9987,4,FALSE)</f>
        <v>Auridon</v>
      </c>
      <c r="H46" s="4">
        <v>0</v>
      </c>
      <c r="I46" s="17" t="str">
        <f>VLOOKUP(H46,'LibSets constants'!$A$4:$B$1003,2,FALSE)</f>
        <v>DLC_BASE_GAME</v>
      </c>
      <c r="J46" s="17" t="str">
        <f>VLOOKUP(H46,'LibSets constants'!$A$4:$C$1003,3,FALSE)</f>
        <v>Included in base game</v>
      </c>
    </row>
    <row r="47" spans="1:10" x14ac:dyDescent="0.25">
      <c r="A47" s="2" t="s">
        <v>97</v>
      </c>
      <c r="B47" t="s">
        <v>91</v>
      </c>
      <c r="C47" t="s">
        <v>91</v>
      </c>
      <c r="D47" s="3">
        <f>IF(ISERROR(VLOOKUP(A47,'ESO zone constants'!$D$3:$I$9952,5,FALSE)),"",VLOOKUP(A47,'ESO zone constants'!$D$3:$I$9952,5,FALSE))</f>
        <v>935</v>
      </c>
      <c r="E47" s="3" t="str">
        <f>VLOOKUP(D47,'ESO zone constants'!$A$3:$D$9987,4,FALSE)</f>
        <v>The Banished Cells II</v>
      </c>
      <c r="F47" s="3">
        <f>VLOOKUP(D47,'ESO zone constants'!$A$3:$C$9952,3,FALSE)</f>
        <v>381</v>
      </c>
      <c r="G47" s="3" t="str">
        <f>VLOOKUP(F47,'ESO zone constants'!$A$3:$D$9987,4,FALSE)</f>
        <v>Auridon</v>
      </c>
      <c r="H47" s="4">
        <v>0</v>
      </c>
      <c r="I47" s="17" t="str">
        <f>VLOOKUP(H47,'LibSets constants'!$A$4:$B$1003,2,FALSE)</f>
        <v>DLC_BASE_GAME</v>
      </c>
      <c r="J47" s="17" t="str">
        <f>VLOOKUP(H47,'LibSets constants'!$A$4:$C$1003,3,FALSE)</f>
        <v>Included in base game</v>
      </c>
    </row>
    <row r="48" spans="1:10" x14ac:dyDescent="0.25">
      <c r="A48" s="2" t="s">
        <v>97</v>
      </c>
      <c r="B48" s="9" t="s">
        <v>92</v>
      </c>
      <c r="C48" t="s">
        <v>91</v>
      </c>
      <c r="D48" s="3">
        <f>IF(ISERROR(VLOOKUP(A48,'ESO zone constants'!$D$3:$I$9952,5,FALSE)),"",VLOOKUP(A48,'ESO zone constants'!$D$3:$I$9952,5,FALSE))</f>
        <v>935</v>
      </c>
      <c r="E48" s="3" t="str">
        <f>VLOOKUP(D48,'ESO zone constants'!$A$3:$D$9987,4,FALSE)</f>
        <v>The Banished Cells II</v>
      </c>
      <c r="F48" s="3">
        <f>VLOOKUP(D48,'ESO zone constants'!$A$3:$C$9952,3,FALSE)</f>
        <v>381</v>
      </c>
      <c r="G48" s="3" t="str">
        <f>VLOOKUP(F48,'ESO zone constants'!$A$3:$D$9987,4,FALSE)</f>
        <v>Auridon</v>
      </c>
      <c r="H48" s="4">
        <v>0</v>
      </c>
      <c r="I48" s="17" t="str">
        <f>VLOOKUP(H48,'LibSets constants'!$A$4:$B$1003,2,FALSE)</f>
        <v>DLC_BASE_GAME</v>
      </c>
      <c r="J48" s="17" t="str">
        <f>VLOOKUP(H48,'LibSets constants'!$A$4:$C$1003,3,FALSE)</f>
        <v>Included in base game</v>
      </c>
    </row>
    <row r="49" spans="1:10" x14ac:dyDescent="0.25">
      <c r="A49" s="2" t="s">
        <v>47</v>
      </c>
      <c r="B49" t="s">
        <v>91</v>
      </c>
      <c r="C49" t="s">
        <v>91</v>
      </c>
      <c r="D49" s="3">
        <f>IF(ISERROR(VLOOKUP(A49,'ESO zone constants'!$D$3:$I$9952,5,FALSE)),"",VLOOKUP(A49,'ESO zone constants'!$D$3:$I$9952,5,FALSE))</f>
        <v>11</v>
      </c>
      <c r="E49" s="3" t="str">
        <f>VLOOKUP(D49,'ESO zone constants'!$A$3:$D$9987,4,FALSE)</f>
        <v>Vaults of Madness</v>
      </c>
      <c r="F49" s="3">
        <f>VLOOKUP(D49,'ESO zone constants'!$A$3:$C$9952,3,FALSE)</f>
        <v>347</v>
      </c>
      <c r="G49" s="3" t="str">
        <f>VLOOKUP(F49,'ESO zone constants'!$A$3:$D$9987,4,FALSE)</f>
        <v>Coldharbour</v>
      </c>
      <c r="H49" s="4">
        <v>0</v>
      </c>
      <c r="I49" s="17" t="str">
        <f>VLOOKUP(H49,'LibSets constants'!$A$4:$B$1003,2,FALSE)</f>
        <v>DLC_BASE_GAME</v>
      </c>
      <c r="J49" s="17" t="str">
        <f>VLOOKUP(H49,'LibSets constants'!$A$4:$C$1003,3,FALSE)</f>
        <v>Included in base game</v>
      </c>
    </row>
    <row r="50" spans="1:10" x14ac:dyDescent="0.25">
      <c r="A50" s="2" t="s">
        <v>47</v>
      </c>
      <c r="B50" s="9" t="s">
        <v>92</v>
      </c>
      <c r="C50" t="s">
        <v>91</v>
      </c>
      <c r="D50" s="3">
        <f>IF(ISERROR(VLOOKUP(A50,'ESO zone constants'!$D$3:$I$9952,5,FALSE)),"",VLOOKUP(A50,'ESO zone constants'!$D$3:$I$9952,5,FALSE))</f>
        <v>11</v>
      </c>
      <c r="E50" s="3" t="str">
        <f>VLOOKUP(D50,'ESO zone constants'!$A$3:$D$9987,4,FALSE)</f>
        <v>Vaults of Madness</v>
      </c>
      <c r="F50" s="3">
        <f>VLOOKUP(D50,'ESO zone constants'!$A$3:$C$9952,3,FALSE)</f>
        <v>347</v>
      </c>
      <c r="G50" s="3" t="str">
        <f>VLOOKUP(F50,'ESO zone constants'!$A$3:$D$9987,4,FALSE)</f>
        <v>Coldharbour</v>
      </c>
      <c r="H50" s="4">
        <v>0</v>
      </c>
      <c r="I50" s="17" t="str">
        <f>VLOOKUP(H50,'LibSets constants'!$A$4:$B$1003,2,FALSE)</f>
        <v>DLC_BASE_GAME</v>
      </c>
      <c r="J50" s="17" t="str">
        <f>VLOOKUP(H50,'LibSets constants'!$A$4:$C$1003,3,FALSE)</f>
        <v>Included in base game</v>
      </c>
    </row>
    <row r="51" spans="1:10" x14ac:dyDescent="0.25">
      <c r="A51" s="2" t="s">
        <v>68</v>
      </c>
      <c r="B51" t="s">
        <v>91</v>
      </c>
      <c r="C51" t="s">
        <v>91</v>
      </c>
      <c r="D51" s="3">
        <f>IF(ISERROR(VLOOKUP(A51,'ESO zone constants'!$D$3:$I$9952,5,FALSE)),"",VLOOKUP(A51,'ESO zone constants'!$D$3:$I$9952,5,FALSE))</f>
        <v>22</v>
      </c>
      <c r="E51" s="3" t="str">
        <f>VLOOKUP(D51,'ESO zone constants'!$A$3:$D$9987,4,FALSE)</f>
        <v>Volenfell</v>
      </c>
      <c r="F51" s="3">
        <f>VLOOKUP(D51,'ESO zone constants'!$A$3:$C$9952,3,FALSE)</f>
        <v>104</v>
      </c>
      <c r="G51" s="3" t="str">
        <f>VLOOKUP(F51,'ESO zone constants'!$A$3:$D$9987,4,FALSE)</f>
        <v>Alik'r Desert</v>
      </c>
      <c r="H51" s="4">
        <v>0</v>
      </c>
      <c r="I51" s="17" t="str">
        <f>VLOOKUP(H51,'LibSets constants'!$A$4:$B$1003,2,FALSE)</f>
        <v>DLC_BASE_GAME</v>
      </c>
      <c r="J51" s="17" t="str">
        <f>VLOOKUP(H51,'LibSets constants'!$A$4:$C$1003,3,FALSE)</f>
        <v>Included in base game</v>
      </c>
    </row>
    <row r="52" spans="1:10" x14ac:dyDescent="0.25">
      <c r="A52" s="2" t="s">
        <v>68</v>
      </c>
      <c r="B52" s="9" t="s">
        <v>92</v>
      </c>
      <c r="C52" t="s">
        <v>91</v>
      </c>
      <c r="D52" s="3">
        <f>IF(ISERROR(VLOOKUP(A52,'ESO zone constants'!$D$3:$I$9952,5,FALSE)),"",VLOOKUP(A52,'ESO zone constants'!$D$3:$I$9952,5,FALSE))</f>
        <v>22</v>
      </c>
      <c r="E52" s="3" t="str">
        <f>VLOOKUP(D52,'ESO zone constants'!$A$3:$D$9987,4,FALSE)</f>
        <v>Volenfell</v>
      </c>
      <c r="F52" s="3">
        <f>VLOOKUP(D52,'ESO zone constants'!$A$3:$C$9952,3,FALSE)</f>
        <v>104</v>
      </c>
      <c r="G52" s="3" t="str">
        <f>VLOOKUP(F52,'ESO zone constants'!$A$3:$D$9987,4,FALSE)</f>
        <v>Alik'r Desert</v>
      </c>
      <c r="H52" s="4">
        <v>0</v>
      </c>
      <c r="I52" s="17" t="str">
        <f>VLOOKUP(H52,'LibSets constants'!$A$4:$B$1003,2,FALSE)</f>
        <v>DLC_BASE_GAME</v>
      </c>
      <c r="J52" s="17" t="str">
        <f>VLOOKUP(H52,'LibSets constants'!$A$4:$C$1003,3,FALSE)</f>
        <v>Included in base game</v>
      </c>
    </row>
    <row r="53" spans="1:10" x14ac:dyDescent="0.25">
      <c r="A53" s="2" t="s">
        <v>62</v>
      </c>
      <c r="B53" t="s">
        <v>91</v>
      </c>
      <c r="C53" t="s">
        <v>91</v>
      </c>
      <c r="D53" s="3">
        <f>IF(ISERROR(VLOOKUP(A53,'ESO zone constants'!$D$3:$I$9952,5,FALSE)),"",VLOOKUP(A53,'ESO zone constants'!$D$3:$I$9952,5,FALSE))</f>
        <v>146</v>
      </c>
      <c r="E53" s="3" t="str">
        <f>VLOOKUP(D53,'ESO zone constants'!$A$3:$D$9987,4,FALSE)</f>
        <v>Wayrest Sewers I</v>
      </c>
      <c r="F53" s="3">
        <f>VLOOKUP(D53,'ESO zone constants'!$A$3:$C$9952,3,FALSE)</f>
        <v>19</v>
      </c>
      <c r="G53" s="3" t="str">
        <f>VLOOKUP(F53,'ESO zone constants'!$A$3:$D$9987,4,FALSE)</f>
        <v>Stormhaven</v>
      </c>
      <c r="H53" s="4">
        <v>0</v>
      </c>
      <c r="I53" s="17" t="str">
        <f>VLOOKUP(H53,'LibSets constants'!$A$4:$B$1003,2,FALSE)</f>
        <v>DLC_BASE_GAME</v>
      </c>
      <c r="J53" s="17" t="str">
        <f>VLOOKUP(H53,'LibSets constants'!$A$4:$C$1003,3,FALSE)</f>
        <v>Included in base game</v>
      </c>
    </row>
    <row r="54" spans="1:10" x14ac:dyDescent="0.25">
      <c r="A54" s="2" t="s">
        <v>62</v>
      </c>
      <c r="B54" s="9" t="s">
        <v>92</v>
      </c>
      <c r="C54" t="s">
        <v>91</v>
      </c>
      <c r="D54" s="3">
        <f>IF(ISERROR(VLOOKUP(A54,'ESO zone constants'!$D$3:$I$9952,5,FALSE)),"",VLOOKUP(A54,'ESO zone constants'!$D$3:$I$9952,5,FALSE))</f>
        <v>146</v>
      </c>
      <c r="E54" s="3" t="str">
        <f>VLOOKUP(D54,'ESO zone constants'!$A$3:$D$9987,4,FALSE)</f>
        <v>Wayrest Sewers I</v>
      </c>
      <c r="F54" s="3">
        <f>VLOOKUP(D54,'ESO zone constants'!$A$3:$C$9952,3,FALSE)</f>
        <v>19</v>
      </c>
      <c r="G54" s="3" t="str">
        <f>VLOOKUP(F54,'ESO zone constants'!$A$3:$D$9987,4,FALSE)</f>
        <v>Stormhaven</v>
      </c>
      <c r="H54" s="4">
        <v>0</v>
      </c>
      <c r="I54" s="17" t="str">
        <f>VLOOKUP(H54,'LibSets constants'!$A$4:$B$1003,2,FALSE)</f>
        <v>DLC_BASE_GAME</v>
      </c>
      <c r="J54" s="17" t="str">
        <f>VLOOKUP(H54,'LibSets constants'!$A$4:$C$1003,3,FALSE)</f>
        <v>Included in base game</v>
      </c>
    </row>
    <row r="55" spans="1:10" x14ac:dyDescent="0.25">
      <c r="A55" s="2" t="s">
        <v>58</v>
      </c>
      <c r="B55" t="s">
        <v>91</v>
      </c>
      <c r="C55" t="s">
        <v>91</v>
      </c>
      <c r="D55" s="3">
        <f>IF(ISERROR(VLOOKUP(A55,'ESO zone constants'!$D$3:$I$9952,5,FALSE)),"",VLOOKUP(A55,'ESO zone constants'!$D$3:$I$9952,5,FALSE))</f>
        <v>933</v>
      </c>
      <c r="E55" s="3" t="str">
        <f>VLOOKUP(D55,'ESO zone constants'!$A$3:$D$9987,4,FALSE)</f>
        <v>Wayrest Sewers II</v>
      </c>
      <c r="F55" s="3">
        <f>VLOOKUP(D55,'ESO zone constants'!$A$3:$C$9952,3,FALSE)</f>
        <v>19</v>
      </c>
      <c r="G55" s="3" t="str">
        <f>VLOOKUP(F55,'ESO zone constants'!$A$3:$D$9987,4,FALSE)</f>
        <v>Stormhaven</v>
      </c>
      <c r="H55" s="4">
        <v>0</v>
      </c>
      <c r="I55" s="17" t="str">
        <f>VLOOKUP(H55,'LibSets constants'!$A$4:$B$1003,2,FALSE)</f>
        <v>DLC_BASE_GAME</v>
      </c>
      <c r="J55" s="17" t="str">
        <f>VLOOKUP(H55,'LibSets constants'!$A$4:$C$1003,3,FALSE)</f>
        <v>Included in base game</v>
      </c>
    </row>
    <row r="56" spans="1:10" x14ac:dyDescent="0.25">
      <c r="A56" s="2" t="s">
        <v>58</v>
      </c>
      <c r="B56" s="9" t="s">
        <v>92</v>
      </c>
      <c r="C56" t="s">
        <v>91</v>
      </c>
      <c r="D56" s="3">
        <f>IF(ISERROR(VLOOKUP(A56,'ESO zone constants'!$D$3:$I$9952,5,FALSE)),"",VLOOKUP(A56,'ESO zone constants'!$D$3:$I$9952,5,FALSE))</f>
        <v>933</v>
      </c>
      <c r="E56" s="3" t="str">
        <f>VLOOKUP(D56,'ESO zone constants'!$A$3:$D$9987,4,FALSE)</f>
        <v>Wayrest Sewers II</v>
      </c>
      <c r="F56" s="3">
        <f>VLOOKUP(D56,'ESO zone constants'!$A$3:$C$9952,3,FALSE)</f>
        <v>19</v>
      </c>
      <c r="G56" s="3" t="str">
        <f>VLOOKUP(F56,'ESO zone constants'!$A$3:$D$9987,4,FALSE)</f>
        <v>Stormhaven</v>
      </c>
      <c r="H56" s="4">
        <v>0</v>
      </c>
      <c r="I56" s="17" t="str">
        <f>VLOOKUP(H56,'LibSets constants'!$A$4:$B$1003,2,FALSE)</f>
        <v>DLC_BASE_GAME</v>
      </c>
      <c r="J56" s="17" t="str">
        <f>VLOOKUP(H56,'LibSets constants'!$A$4:$C$1003,3,FALSE)</f>
        <v>Included in base game</v>
      </c>
    </row>
    <row r="57" spans="1:10" x14ac:dyDescent="0.25">
      <c r="A57" s="2" t="s">
        <v>52</v>
      </c>
      <c r="B57" t="s">
        <v>91</v>
      </c>
      <c r="C57" t="s">
        <v>91</v>
      </c>
      <c r="D57" s="3">
        <f>IF(ISERROR(VLOOKUP(A57,'ESO zone constants'!$D$3:$I$9952,5,FALSE)),"",VLOOKUP(A57,'ESO zone constants'!$D$3:$I$9952,5,FALSE))</f>
        <v>678</v>
      </c>
      <c r="E57" s="3" t="str">
        <f>VLOOKUP(D57,'ESO zone constants'!$A$3:$D$9987,4,FALSE)</f>
        <v>Imperial City Prison</v>
      </c>
      <c r="F57" s="3">
        <f>VLOOKUP(D57,'ESO zone constants'!$A$3:$C$9952,3,FALSE)</f>
        <v>584</v>
      </c>
      <c r="G57" s="3" t="str">
        <f>VLOOKUP(F57,'ESO zone constants'!$A$3:$D$9987,4,FALSE)</f>
        <v>Imperial City</v>
      </c>
      <c r="H57" s="4">
        <v>1</v>
      </c>
      <c r="I57" s="17" t="str">
        <f>VLOOKUP(H57,'LibSets constants'!$A$4:$B$1003,2,FALSE)</f>
        <v>DLC_IMPERIAL_CITY</v>
      </c>
      <c r="J57" s="17" t="str">
        <f>VLOOKUP(H57,'LibSets constants'!$A$4:$C$1003,3,FALSE)</f>
        <v>Imperial City</v>
      </c>
    </row>
    <row r="58" spans="1:10" x14ac:dyDescent="0.25">
      <c r="A58" s="2" t="s">
        <v>52</v>
      </c>
      <c r="B58" s="9" t="s">
        <v>92</v>
      </c>
      <c r="C58" t="s">
        <v>91</v>
      </c>
      <c r="D58" s="3">
        <f>IF(ISERROR(VLOOKUP(A58,'ESO zone constants'!$D$3:$I$9952,5,FALSE)),"",VLOOKUP(A58,'ESO zone constants'!$D$3:$I$9952,5,FALSE))</f>
        <v>678</v>
      </c>
      <c r="E58" s="3" t="str">
        <f>VLOOKUP(D58,'ESO zone constants'!$A$3:$D$9987,4,FALSE)</f>
        <v>Imperial City Prison</v>
      </c>
      <c r="F58" s="3">
        <f>VLOOKUP(D58,'ESO zone constants'!$A$3:$C$9952,3,FALSE)</f>
        <v>584</v>
      </c>
      <c r="G58" s="3" t="str">
        <f>VLOOKUP(F58,'ESO zone constants'!$A$3:$D$9987,4,FALSE)</f>
        <v>Imperial City</v>
      </c>
      <c r="H58" s="4">
        <v>1</v>
      </c>
      <c r="I58" s="17" t="str">
        <f>VLOOKUP(H58,'LibSets constants'!$A$4:$B$1003,2,FALSE)</f>
        <v>DLC_IMPERIAL_CITY</v>
      </c>
      <c r="J58" s="17" t="str">
        <f>VLOOKUP(H58,'LibSets constants'!$A$4:$C$1003,3,FALSE)</f>
        <v>Imperial City</v>
      </c>
    </row>
    <row r="59" spans="1:10" x14ac:dyDescent="0.25">
      <c r="A59" s="2" t="s">
        <v>54</v>
      </c>
      <c r="B59" t="s">
        <v>91</v>
      </c>
      <c r="C59" t="s">
        <v>91</v>
      </c>
      <c r="D59" s="3">
        <f>IF(ISERROR(VLOOKUP(A59,'ESO zone constants'!$D$3:$I$9952,5,FALSE)),"",VLOOKUP(A59,'ESO zone constants'!$D$3:$I$9952,5,FALSE))</f>
        <v>688</v>
      </c>
      <c r="E59" s="3" t="str">
        <f>VLOOKUP(D59,'ESO zone constants'!$A$3:$D$9987,4,FALSE)</f>
        <v>White-Gold Tower</v>
      </c>
      <c r="F59" s="3">
        <f>VLOOKUP(D59,'ESO zone constants'!$A$3:$C$9952,3,FALSE)</f>
        <v>584</v>
      </c>
      <c r="G59" s="3" t="str">
        <f>VLOOKUP(F59,'ESO zone constants'!$A$3:$D$9987,4,FALSE)</f>
        <v>Imperial City</v>
      </c>
      <c r="H59" s="4">
        <v>1</v>
      </c>
      <c r="I59" s="17" t="str">
        <f>VLOOKUP(H59,'LibSets constants'!$A$4:$B$1003,2,FALSE)</f>
        <v>DLC_IMPERIAL_CITY</v>
      </c>
      <c r="J59" s="17" t="str">
        <f>VLOOKUP(H59,'LibSets constants'!$A$4:$C$1003,3,FALSE)</f>
        <v>Imperial City</v>
      </c>
    </row>
    <row r="60" spans="1:10" x14ac:dyDescent="0.25">
      <c r="A60" s="2" t="s">
        <v>54</v>
      </c>
      <c r="B60" s="9" t="s">
        <v>92</v>
      </c>
      <c r="C60" t="s">
        <v>91</v>
      </c>
      <c r="D60" s="3">
        <f>IF(ISERROR(VLOOKUP(A60,'ESO zone constants'!$D$3:$I$9952,5,FALSE)),"",VLOOKUP(A60,'ESO zone constants'!$D$3:$I$9952,5,FALSE))</f>
        <v>688</v>
      </c>
      <c r="E60" s="3" t="str">
        <f>VLOOKUP(D60,'ESO zone constants'!$A$3:$D$9987,4,FALSE)</f>
        <v>White-Gold Tower</v>
      </c>
      <c r="F60" s="3">
        <f>VLOOKUP(D60,'ESO zone constants'!$A$3:$C$9952,3,FALSE)</f>
        <v>584</v>
      </c>
      <c r="G60" s="3" t="str">
        <f>VLOOKUP(F60,'ESO zone constants'!$A$3:$D$9987,4,FALSE)</f>
        <v>Imperial City</v>
      </c>
      <c r="H60" s="4">
        <v>1</v>
      </c>
      <c r="I60" s="17" t="str">
        <f>VLOOKUP(H60,'LibSets constants'!$A$4:$B$1003,2,FALSE)</f>
        <v>DLC_IMPERIAL_CITY</v>
      </c>
      <c r="J60" s="17" t="str">
        <f>VLOOKUP(H60,'LibSets constants'!$A$4:$C$1003,3,FALSE)</f>
        <v>Imperial City</v>
      </c>
    </row>
    <row r="61" spans="1:10" x14ac:dyDescent="0.25">
      <c r="A61" s="2" t="s">
        <v>477</v>
      </c>
      <c r="B61" s="9" t="s">
        <v>91</v>
      </c>
      <c r="C61" t="s">
        <v>92</v>
      </c>
      <c r="D61" s="3">
        <f>IF(ISERROR(VLOOKUP(A61,'ESO zone constants'!$D$3:$I$9952,5,FALSE)),"",VLOOKUP(A61,'ESO zone constants'!$D$3:$I$9952,5,FALSE))</f>
        <v>725</v>
      </c>
      <c r="E61" s="3" t="str">
        <f>VLOOKUP(D61,'ESO zone constants'!$A$3:$D$9987,4,FALSE)</f>
        <v>Maw of Lorkhaj</v>
      </c>
      <c r="F61" s="3">
        <f>VLOOKUP(D61,'ESO zone constants'!$A$3:$C$9952,3,FALSE)</f>
        <v>816</v>
      </c>
      <c r="G61" s="3" t="str">
        <f>VLOOKUP(F61,'ESO zone constants'!$A$3:$D$9987,4,FALSE)</f>
        <v>Hew's Bane</v>
      </c>
      <c r="H61" s="4">
        <v>3</v>
      </c>
      <c r="I61" s="17" t="str">
        <f>VLOOKUP(H61,'LibSets constants'!$A$4:$B$1003,2,FALSE)</f>
        <v>DLC_THIEVES_GUILD</v>
      </c>
      <c r="J61" s="17" t="str">
        <f>VLOOKUP(H61,'LibSets constants'!$A$4:$C$1003,3,FALSE)</f>
        <v>Thieves Guild</v>
      </c>
    </row>
    <row r="62" spans="1:10" x14ac:dyDescent="0.25">
      <c r="A62" s="2" t="s">
        <v>477</v>
      </c>
      <c r="B62" s="9" t="s">
        <v>92</v>
      </c>
      <c r="C62" t="s">
        <v>92</v>
      </c>
      <c r="D62" s="3">
        <f>IF(ISERROR(VLOOKUP(A62,'ESO zone constants'!$D$3:$I$9952,5,FALSE)),"",VLOOKUP(A62,'ESO zone constants'!$D$3:$I$9952,5,FALSE))</f>
        <v>725</v>
      </c>
      <c r="E62" s="3" t="str">
        <f>VLOOKUP(D62,'ESO zone constants'!$A$3:$D$9987,4,FALSE)</f>
        <v>Maw of Lorkhaj</v>
      </c>
      <c r="F62" s="3">
        <f>VLOOKUP(D62,'ESO zone constants'!$A$3:$C$9952,3,FALSE)</f>
        <v>816</v>
      </c>
      <c r="G62" s="3" t="str">
        <f>VLOOKUP(F62,'ESO zone constants'!$A$3:$D$9987,4,FALSE)</f>
        <v>Hew's Bane</v>
      </c>
      <c r="H62" s="4">
        <v>3</v>
      </c>
      <c r="I62" s="17" t="str">
        <f>VLOOKUP(H62,'LibSets constants'!$A$4:$B$1003,2,FALSE)</f>
        <v>DLC_THIEVES_GUILD</v>
      </c>
      <c r="J62" s="17" t="str">
        <f>VLOOKUP(H62,'LibSets constants'!$A$4:$C$1003,3,FALSE)</f>
        <v>Thieves Guild</v>
      </c>
    </row>
    <row r="63" spans="1:10" x14ac:dyDescent="0.25">
      <c r="A63" s="2" t="s">
        <v>72</v>
      </c>
      <c r="B63" t="s">
        <v>91</v>
      </c>
      <c r="C63" t="s">
        <v>91</v>
      </c>
      <c r="D63" s="3">
        <f>IF(ISERROR(VLOOKUP(A63,'ESO zone constants'!$D$3:$I$9952,5,FALSE)),"",VLOOKUP(A63,'ESO zone constants'!$D$3:$I$9952,5,FALSE))</f>
        <v>848</v>
      </c>
      <c r="E63" s="3" t="str">
        <f>VLOOKUP(D63,'ESO zone constants'!$A$3:$D$9987,4,FALSE)</f>
        <v>Cradle of Shadows</v>
      </c>
      <c r="F63" s="3">
        <f>VLOOKUP(D63,'ESO zone constants'!$A$3:$C$9952,3,FALSE)</f>
        <v>117</v>
      </c>
      <c r="G63" s="3" t="str">
        <f>VLOOKUP(F63,'ESO zone constants'!$A$3:$D$9987,4,FALSE)</f>
        <v>Shadowfen</v>
      </c>
      <c r="H63" s="4">
        <v>5</v>
      </c>
      <c r="I63" s="17" t="str">
        <f>VLOOKUP(H63,'LibSets constants'!$A$4:$B$1003,2,FALSE)</f>
        <v>DLC_SHADOWS_OF_THE_HIST</v>
      </c>
      <c r="J63" s="17" t="str">
        <f>VLOOKUP(H63,'LibSets constants'!$A$4:$C$1003,3,FALSE)</f>
        <v>Shadows of the Hist</v>
      </c>
    </row>
    <row r="64" spans="1:10" x14ac:dyDescent="0.25">
      <c r="A64" s="2" t="s">
        <v>72</v>
      </c>
      <c r="B64" s="9" t="s">
        <v>92</v>
      </c>
      <c r="C64" t="s">
        <v>91</v>
      </c>
      <c r="D64" s="3">
        <f>IF(ISERROR(VLOOKUP(A64,'ESO zone constants'!$D$3:$I$9952,5,FALSE)),"",VLOOKUP(A64,'ESO zone constants'!$D$3:$I$9952,5,FALSE))</f>
        <v>848</v>
      </c>
      <c r="E64" s="3" t="str">
        <f>VLOOKUP(D64,'ESO zone constants'!$A$3:$D$9987,4,FALSE)</f>
        <v>Cradle of Shadows</v>
      </c>
      <c r="F64" s="3">
        <f>VLOOKUP(D64,'ESO zone constants'!$A$3:$C$9952,3,FALSE)</f>
        <v>117</v>
      </c>
      <c r="G64" s="3" t="str">
        <f>VLOOKUP(F64,'ESO zone constants'!$A$3:$D$9987,4,FALSE)</f>
        <v>Shadowfen</v>
      </c>
      <c r="H64" s="4">
        <v>5</v>
      </c>
      <c r="I64" s="17" t="str">
        <f>VLOOKUP(H64,'LibSets constants'!$A$4:$B$1003,2,FALSE)</f>
        <v>DLC_SHADOWS_OF_THE_HIST</v>
      </c>
      <c r="J64" s="17" t="str">
        <f>VLOOKUP(H64,'LibSets constants'!$A$4:$C$1003,3,FALSE)</f>
        <v>Shadows of the Hist</v>
      </c>
    </row>
    <row r="65" spans="1:10" x14ac:dyDescent="0.25">
      <c r="A65" s="2" t="s">
        <v>53</v>
      </c>
      <c r="B65" t="s">
        <v>91</v>
      </c>
      <c r="C65" t="s">
        <v>91</v>
      </c>
      <c r="D65" s="3">
        <f>IF(ISERROR(VLOOKUP(A65,'ESO zone constants'!$D$3:$I$9952,5,FALSE)),"",VLOOKUP(A65,'ESO zone constants'!$D$3:$I$9952,5,FALSE))</f>
        <v>843</v>
      </c>
      <c r="E65" s="3" t="str">
        <f>VLOOKUP(D65,'ESO zone constants'!$A$3:$D$9987,4,FALSE)</f>
        <v>Ruins of Mazzatun</v>
      </c>
      <c r="F65" s="3">
        <f>VLOOKUP(D65,'ESO zone constants'!$A$3:$C$9952,3,FALSE)</f>
        <v>117</v>
      </c>
      <c r="G65" s="3" t="str">
        <f>VLOOKUP(F65,'ESO zone constants'!$A$3:$D$9987,4,FALSE)</f>
        <v>Shadowfen</v>
      </c>
      <c r="H65" s="4">
        <v>5</v>
      </c>
      <c r="I65" s="17" t="str">
        <f>VLOOKUP(H65,'LibSets constants'!$A$4:$B$1003,2,FALSE)</f>
        <v>DLC_SHADOWS_OF_THE_HIST</v>
      </c>
      <c r="J65" s="17" t="str">
        <f>VLOOKUP(H65,'LibSets constants'!$A$4:$C$1003,3,FALSE)</f>
        <v>Shadows of the Hist</v>
      </c>
    </row>
    <row r="66" spans="1:10" x14ac:dyDescent="0.25">
      <c r="A66" s="2" t="s">
        <v>53</v>
      </c>
      <c r="B66" s="9" t="s">
        <v>92</v>
      </c>
      <c r="C66" t="s">
        <v>91</v>
      </c>
      <c r="D66" s="3">
        <f>IF(ISERROR(VLOOKUP(A66,'ESO zone constants'!$D$3:$I$9952,5,FALSE)),"",VLOOKUP(A66,'ESO zone constants'!$D$3:$I$9952,5,FALSE))</f>
        <v>843</v>
      </c>
      <c r="E66" s="3" t="str">
        <f>VLOOKUP(D66,'ESO zone constants'!$A$3:$D$9987,4,FALSE)</f>
        <v>Ruins of Mazzatun</v>
      </c>
      <c r="F66" s="3">
        <f>VLOOKUP(D66,'ESO zone constants'!$A$3:$C$9952,3,FALSE)</f>
        <v>117</v>
      </c>
      <c r="G66" s="3" t="str">
        <f>VLOOKUP(F66,'ESO zone constants'!$A$3:$D$9987,4,FALSE)</f>
        <v>Shadowfen</v>
      </c>
      <c r="H66" s="4">
        <v>5</v>
      </c>
      <c r="I66" s="17" t="str">
        <f>VLOOKUP(H66,'LibSets constants'!$A$4:$B$1003,2,FALSE)</f>
        <v>DLC_SHADOWS_OF_THE_HIST</v>
      </c>
      <c r="J66" s="17" t="str">
        <f>VLOOKUP(H66,'LibSets constants'!$A$4:$C$1003,3,FALSE)</f>
        <v>Shadows of the Hist</v>
      </c>
    </row>
    <row r="67" spans="1:10" x14ac:dyDescent="0.25">
      <c r="A67" s="2" t="s">
        <v>45</v>
      </c>
      <c r="B67" t="s">
        <v>91</v>
      </c>
      <c r="C67" t="s">
        <v>91</v>
      </c>
      <c r="D67" s="3">
        <f>IF(ISERROR(VLOOKUP(A67,'ESO zone constants'!$D$3:$I$9952,5,FALSE)),"",VLOOKUP(A67,'ESO zone constants'!$D$3:$I$9952,5,FALSE))</f>
        <v>973</v>
      </c>
      <c r="E67" s="3" t="str">
        <f>VLOOKUP(D67,'ESO zone constants'!$A$3:$D$9987,4,FALSE)</f>
        <v>Bloodroot Forge</v>
      </c>
      <c r="F67" s="3">
        <f>VLOOKUP(D67,'ESO zone constants'!$A$3:$C$9952,3,FALSE)</f>
        <v>888</v>
      </c>
      <c r="G67" s="3" t="str">
        <f>VLOOKUP(F67,'ESO zone constants'!$A$3:$D$9987,4,FALSE)</f>
        <v>Craglorn</v>
      </c>
      <c r="H67" s="4">
        <v>7</v>
      </c>
      <c r="I67" s="17" t="str">
        <f>VLOOKUP(H67,'LibSets constants'!$A$4:$B$1003,2,FALSE)</f>
        <v>DLC_HORNS_OF_THE_REACH</v>
      </c>
      <c r="J67" s="17" t="str">
        <f>VLOOKUP(H67,'LibSets constants'!$A$4:$C$1003,3,FALSE)</f>
        <v>Horns of the Reach</v>
      </c>
    </row>
    <row r="68" spans="1:10" x14ac:dyDescent="0.25">
      <c r="A68" s="2" t="s">
        <v>45</v>
      </c>
      <c r="B68" s="9" t="s">
        <v>92</v>
      </c>
      <c r="C68" t="s">
        <v>91</v>
      </c>
      <c r="D68" s="3">
        <f>IF(ISERROR(VLOOKUP(A68,'ESO zone constants'!$D$3:$I$9952,5,FALSE)),"",VLOOKUP(A68,'ESO zone constants'!$D$3:$I$9952,5,FALSE))</f>
        <v>973</v>
      </c>
      <c r="E68" s="3" t="str">
        <f>VLOOKUP(D68,'ESO zone constants'!$A$3:$D$9987,4,FALSE)</f>
        <v>Bloodroot Forge</v>
      </c>
      <c r="F68" s="3">
        <f>VLOOKUP(D68,'ESO zone constants'!$A$3:$C$9952,3,FALSE)</f>
        <v>888</v>
      </c>
      <c r="G68" s="3" t="str">
        <f>VLOOKUP(F68,'ESO zone constants'!$A$3:$D$9987,4,FALSE)</f>
        <v>Craglorn</v>
      </c>
      <c r="H68" s="4">
        <v>7</v>
      </c>
      <c r="I68" s="17" t="str">
        <f>VLOOKUP(H68,'LibSets constants'!$A$4:$B$1003,2,FALSE)</f>
        <v>DLC_HORNS_OF_THE_REACH</v>
      </c>
      <c r="J68" s="17" t="str">
        <f>VLOOKUP(H68,'LibSets constants'!$A$4:$C$1003,3,FALSE)</f>
        <v>Horns of the Reach</v>
      </c>
    </row>
    <row r="69" spans="1:10" x14ac:dyDescent="0.25">
      <c r="A69" s="2" t="s">
        <v>44</v>
      </c>
      <c r="B69" t="s">
        <v>91</v>
      </c>
      <c r="C69" t="s">
        <v>91</v>
      </c>
      <c r="D69" s="3">
        <f>IF(ISERROR(VLOOKUP(A69,'ESO zone constants'!$D$3:$I$9952,5,FALSE)),"",VLOOKUP(A69,'ESO zone constants'!$D$3:$I$9952,5,FALSE))</f>
        <v>974</v>
      </c>
      <c r="E69" s="3" t="str">
        <f>VLOOKUP(D69,'ESO zone constants'!$A$3:$D$9987,4,FALSE)</f>
        <v>Falkreath Hold</v>
      </c>
      <c r="F69" s="3">
        <f>VLOOKUP(D69,'ESO zone constants'!$A$3:$C$9952,3,FALSE)</f>
        <v>888</v>
      </c>
      <c r="G69" s="3" t="str">
        <f>VLOOKUP(F69,'ESO zone constants'!$A$3:$D$9987,4,FALSE)</f>
        <v>Craglorn</v>
      </c>
      <c r="H69" s="4">
        <v>7</v>
      </c>
      <c r="I69" s="17" t="str">
        <f>VLOOKUP(H69,'LibSets constants'!$A$4:$B$1003,2,FALSE)</f>
        <v>DLC_HORNS_OF_THE_REACH</v>
      </c>
      <c r="J69" s="17" t="str">
        <f>VLOOKUP(H69,'LibSets constants'!$A$4:$C$1003,3,FALSE)</f>
        <v>Horns of the Reach</v>
      </c>
    </row>
    <row r="70" spans="1:10" x14ac:dyDescent="0.25">
      <c r="A70" s="2" t="s">
        <v>44</v>
      </c>
      <c r="B70" s="9" t="s">
        <v>92</v>
      </c>
      <c r="C70" t="s">
        <v>91</v>
      </c>
      <c r="D70" s="3">
        <f>IF(ISERROR(VLOOKUP(A70,'ESO zone constants'!$D$3:$I$9952,5,FALSE)),"",VLOOKUP(A70,'ESO zone constants'!$D$3:$I$9952,5,FALSE))</f>
        <v>974</v>
      </c>
      <c r="E70" s="3" t="str">
        <f>VLOOKUP(D70,'ESO zone constants'!$A$3:$D$9987,4,FALSE)</f>
        <v>Falkreath Hold</v>
      </c>
      <c r="F70" s="3">
        <f>VLOOKUP(D70,'ESO zone constants'!$A$3:$C$9952,3,FALSE)</f>
        <v>888</v>
      </c>
      <c r="G70" s="3" t="str">
        <f>VLOOKUP(F70,'ESO zone constants'!$A$3:$D$9987,4,FALSE)</f>
        <v>Craglorn</v>
      </c>
      <c r="H70" s="4">
        <v>7</v>
      </c>
      <c r="I70" s="17" t="str">
        <f>VLOOKUP(H70,'LibSets constants'!$A$4:$B$1003,2,FALSE)</f>
        <v>DLC_HORNS_OF_THE_REACH</v>
      </c>
      <c r="J70" s="17" t="str">
        <f>VLOOKUP(H70,'LibSets constants'!$A$4:$C$1003,3,FALSE)</f>
        <v>Horns of the Reach</v>
      </c>
    </row>
    <row r="71" spans="1:10" x14ac:dyDescent="0.25">
      <c r="A71" s="2" t="s">
        <v>660</v>
      </c>
      <c r="B71" s="9" t="s">
        <v>91</v>
      </c>
      <c r="C71" t="s">
        <v>92</v>
      </c>
      <c r="D71" s="3">
        <f>IF(ISERROR(VLOOKUP(A71,'ESO zone constants'!$D$3:$I$9952,5,FALSE)),"",VLOOKUP(A71,'ESO zone constants'!$D$3:$I$9952,5,FALSE))</f>
        <v>1000</v>
      </c>
      <c r="E71" s="3" t="str">
        <f>VLOOKUP(D71,'ESO zone constants'!$A$3:$D$9987,4,FALSE)</f>
        <v>Asylum Sanctorium</v>
      </c>
      <c r="F71" s="3">
        <f>VLOOKUP(D71,'ESO zone constants'!$A$3:$C$9952,3,FALSE)</f>
        <v>980</v>
      </c>
      <c r="G71" s="3" t="str">
        <f>VLOOKUP(F71,'ESO zone constants'!$A$3:$D$9987,4,FALSE)</f>
        <v>Clockwork City</v>
      </c>
      <c r="H71" s="4">
        <v>8</v>
      </c>
      <c r="I71" s="17" t="str">
        <f>VLOOKUP(H71,'LibSets constants'!$A$4:$B$1003,2,FALSE)</f>
        <v>DLC_CLOCKWORK_CITY</v>
      </c>
      <c r="J71" s="17" t="str">
        <f>VLOOKUP(H71,'LibSets constants'!$A$4:$C$1003,3,FALSE)</f>
        <v>Clockwork City</v>
      </c>
    </row>
    <row r="72" spans="1:10" x14ac:dyDescent="0.25">
      <c r="A72" s="2" t="s">
        <v>660</v>
      </c>
      <c r="B72" s="9" t="s">
        <v>92</v>
      </c>
      <c r="C72" t="s">
        <v>92</v>
      </c>
      <c r="D72" s="3">
        <f>IF(ISERROR(VLOOKUP(A72,'ESO zone constants'!$D$3:$I$9952,5,FALSE)),"",VLOOKUP(A72,'ESO zone constants'!$D$3:$I$9952,5,FALSE))</f>
        <v>1000</v>
      </c>
      <c r="E72" s="3" t="str">
        <f>VLOOKUP(D72,'ESO zone constants'!$A$3:$D$9987,4,FALSE)</f>
        <v>Asylum Sanctorium</v>
      </c>
      <c r="F72" s="3">
        <f>VLOOKUP(D72,'ESO zone constants'!$A$3:$C$9952,3,FALSE)</f>
        <v>980</v>
      </c>
      <c r="G72" s="3" t="str">
        <f>VLOOKUP(F72,'ESO zone constants'!$A$3:$D$9987,4,FALSE)</f>
        <v>Clockwork City</v>
      </c>
      <c r="H72" s="4">
        <v>8</v>
      </c>
      <c r="I72" s="17" t="str">
        <f>VLOOKUP(H72,'LibSets constants'!$A$4:$B$1003,2,FALSE)</f>
        <v>DLC_CLOCKWORK_CITY</v>
      </c>
      <c r="J72" s="17" t="str">
        <f>VLOOKUP(H72,'LibSets constants'!$A$4:$C$1003,3,FALSE)</f>
        <v>Clockwork City</v>
      </c>
    </row>
    <row r="73" spans="1:10" x14ac:dyDescent="0.25">
      <c r="A73" s="2" t="s">
        <v>640</v>
      </c>
      <c r="B73" s="9" t="s">
        <v>91</v>
      </c>
      <c r="C73" t="s">
        <v>92</v>
      </c>
      <c r="D73" s="3">
        <f>IF(ISERROR(VLOOKUP(A73,'ESO zone constants'!$D$3:$I$9952,5,FALSE)),"",VLOOKUP(A73,'ESO zone constants'!$D$3:$I$9952,5,FALSE))</f>
        <v>975</v>
      </c>
      <c r="E73" s="3" t="str">
        <f>VLOOKUP(D73,'ESO zone constants'!$A$3:$D$9987,4,FALSE)</f>
        <v>Halls of Fabrication</v>
      </c>
      <c r="F73" s="3">
        <f>VLOOKUP(D73,'ESO zone constants'!$A$3:$C$9952,3,FALSE)</f>
        <v>849</v>
      </c>
      <c r="G73" s="3" t="str">
        <f>VLOOKUP(F73,'ESO zone constants'!$A$3:$D$9987,4,FALSE)</f>
        <v>Vvardenfell</v>
      </c>
      <c r="H73" s="4">
        <v>8</v>
      </c>
      <c r="I73" s="17" t="str">
        <f>VLOOKUP(H73,'LibSets constants'!$A$4:$B$1003,2,FALSE)</f>
        <v>DLC_CLOCKWORK_CITY</v>
      </c>
      <c r="J73" s="17" t="str">
        <f>VLOOKUP(H73,'LibSets constants'!$A$4:$C$1003,3,FALSE)</f>
        <v>Clockwork City</v>
      </c>
    </row>
    <row r="74" spans="1:10" x14ac:dyDescent="0.25">
      <c r="A74" s="2" t="s">
        <v>640</v>
      </c>
      <c r="B74" s="9" t="s">
        <v>92</v>
      </c>
      <c r="C74" t="s">
        <v>92</v>
      </c>
      <c r="D74" s="3">
        <f>IF(ISERROR(VLOOKUP(A74,'ESO zone constants'!$D$3:$I$9952,5,FALSE)),"",VLOOKUP(A74,'ESO zone constants'!$D$3:$I$9952,5,FALSE))</f>
        <v>975</v>
      </c>
      <c r="E74" s="3" t="str">
        <f>VLOOKUP(D74,'ESO zone constants'!$A$3:$D$9987,4,FALSE)</f>
        <v>Halls of Fabrication</v>
      </c>
      <c r="F74" s="3">
        <f>VLOOKUP(D74,'ESO zone constants'!$A$3:$C$9952,3,FALSE)</f>
        <v>849</v>
      </c>
      <c r="G74" s="3" t="str">
        <f>VLOOKUP(F74,'ESO zone constants'!$A$3:$D$9987,4,FALSE)</f>
        <v>Vvardenfell</v>
      </c>
      <c r="H74" s="4">
        <v>8</v>
      </c>
      <c r="I74" s="17" t="str">
        <f>VLOOKUP(H74,'LibSets constants'!$A$4:$B$1003,2,FALSE)</f>
        <v>DLC_CLOCKWORK_CITY</v>
      </c>
      <c r="J74" s="17" t="str">
        <f>VLOOKUP(H74,'LibSets constants'!$A$4:$C$1003,3,FALSE)</f>
        <v>Clockwork City</v>
      </c>
    </row>
    <row r="75" spans="1:10" x14ac:dyDescent="0.25">
      <c r="A75" s="2" t="s">
        <v>69</v>
      </c>
      <c r="B75" t="s">
        <v>91</v>
      </c>
      <c r="C75" t="s">
        <v>91</v>
      </c>
      <c r="D75" s="3">
        <f>IF(ISERROR(VLOOKUP(A75,'ESO zone constants'!$D$3:$I$9952,5,FALSE)),"",VLOOKUP(A75,'ESO zone constants'!$D$3:$I$9952,5,FALSE))</f>
        <v>1009</v>
      </c>
      <c r="E75" s="3" t="str">
        <f>VLOOKUP(D75,'ESO zone constants'!$A$3:$D$9987,4,FALSE)</f>
        <v>Fang Lair</v>
      </c>
      <c r="F75" s="3">
        <f>VLOOKUP(D75,'ESO zone constants'!$A$3:$C$9952,3,FALSE)</f>
        <v>92</v>
      </c>
      <c r="G75" s="3" t="str">
        <f>VLOOKUP(F75,'ESO zone constants'!$A$3:$D$9987,4,FALSE)</f>
        <v>Bangkorai</v>
      </c>
      <c r="H75" s="4">
        <v>9</v>
      </c>
      <c r="I75" s="17" t="str">
        <f>VLOOKUP(H75,'LibSets constants'!$A$4:$B$1003,2,FALSE)</f>
        <v>DLC_DRAGON_BONES</v>
      </c>
      <c r="J75" s="17" t="str">
        <f>VLOOKUP(H75,'LibSets constants'!$A$4:$C$1003,3,FALSE)</f>
        <v>Dragon Bones</v>
      </c>
    </row>
    <row r="76" spans="1:10" x14ac:dyDescent="0.25">
      <c r="A76" s="2" t="s">
        <v>69</v>
      </c>
      <c r="B76" s="9" t="s">
        <v>92</v>
      </c>
      <c r="C76" t="s">
        <v>91</v>
      </c>
      <c r="D76" s="3">
        <f>IF(ISERROR(VLOOKUP(A76,'ESO zone constants'!$D$3:$I$9952,5,FALSE)),"",VLOOKUP(A76,'ESO zone constants'!$D$3:$I$9952,5,FALSE))</f>
        <v>1009</v>
      </c>
      <c r="E76" s="3" t="str">
        <f>VLOOKUP(D76,'ESO zone constants'!$A$3:$D$9987,4,FALSE)</f>
        <v>Fang Lair</v>
      </c>
      <c r="F76" s="3">
        <f>VLOOKUP(D76,'ESO zone constants'!$A$3:$C$9952,3,FALSE)</f>
        <v>92</v>
      </c>
      <c r="G76" s="3" t="str">
        <f>VLOOKUP(F76,'ESO zone constants'!$A$3:$D$9987,4,FALSE)</f>
        <v>Bangkorai</v>
      </c>
      <c r="H76" s="4">
        <v>9</v>
      </c>
      <c r="I76" s="17" t="str">
        <f>VLOOKUP(H76,'LibSets constants'!$A$4:$B$1003,2,FALSE)</f>
        <v>DLC_DRAGON_BONES</v>
      </c>
      <c r="J76" s="17" t="str">
        <f>VLOOKUP(H76,'LibSets constants'!$A$4:$C$1003,3,FALSE)</f>
        <v>Dragon Bones</v>
      </c>
    </row>
    <row r="77" spans="1:10" x14ac:dyDescent="0.25">
      <c r="A77" s="2" t="s">
        <v>74</v>
      </c>
      <c r="B77" t="s">
        <v>91</v>
      </c>
      <c r="C77" t="s">
        <v>91</v>
      </c>
      <c r="D77" s="3">
        <f>IF(ISERROR(VLOOKUP(A77,'ESO zone constants'!$D$3:$I$9952,5,FALSE)),"",VLOOKUP(A77,'ESO zone constants'!$D$3:$I$9952,5,FALSE))</f>
        <v>1010</v>
      </c>
      <c r="E77" s="3" t="str">
        <f>VLOOKUP(D77,'ESO zone constants'!$A$3:$D$9987,4,FALSE)</f>
        <v>Scalecaller Peak</v>
      </c>
      <c r="F77" s="3">
        <f>VLOOKUP(D77,'ESO zone constants'!$A$3:$C$9952,3,FALSE)</f>
        <v>19</v>
      </c>
      <c r="G77" s="3" t="str">
        <f>VLOOKUP(F77,'ESO zone constants'!$A$3:$D$9987,4,FALSE)</f>
        <v>Stormhaven</v>
      </c>
      <c r="H77" s="4">
        <v>9</v>
      </c>
      <c r="I77" s="17" t="str">
        <f>VLOOKUP(H77,'LibSets constants'!$A$4:$B$1003,2,FALSE)</f>
        <v>DLC_DRAGON_BONES</v>
      </c>
      <c r="J77" s="17" t="str">
        <f>VLOOKUP(H77,'LibSets constants'!$A$4:$C$1003,3,FALSE)</f>
        <v>Dragon Bones</v>
      </c>
    </row>
    <row r="78" spans="1:10" x14ac:dyDescent="0.25">
      <c r="A78" s="2" t="s">
        <v>74</v>
      </c>
      <c r="B78" s="9" t="s">
        <v>92</v>
      </c>
      <c r="C78" t="s">
        <v>91</v>
      </c>
      <c r="D78" s="3">
        <f>IF(ISERROR(VLOOKUP(A78,'ESO zone constants'!$D$3:$I$9952,5,FALSE)),"",VLOOKUP(A78,'ESO zone constants'!$D$3:$I$9952,5,FALSE))</f>
        <v>1010</v>
      </c>
      <c r="E78" s="3" t="str">
        <f>VLOOKUP(D78,'ESO zone constants'!$A$3:$D$9987,4,FALSE)</f>
        <v>Scalecaller Peak</v>
      </c>
      <c r="F78" s="3">
        <f>VLOOKUP(D78,'ESO zone constants'!$A$3:$C$9952,3,FALSE)</f>
        <v>19</v>
      </c>
      <c r="G78" s="3" t="str">
        <f>VLOOKUP(F78,'ESO zone constants'!$A$3:$D$9987,4,FALSE)</f>
        <v>Stormhaven</v>
      </c>
      <c r="H78" s="4">
        <v>9</v>
      </c>
      <c r="I78" s="17" t="str">
        <f>VLOOKUP(H78,'LibSets constants'!$A$4:$B$1003,2,FALSE)</f>
        <v>DLC_DRAGON_BONES</v>
      </c>
      <c r="J78" s="17" t="str">
        <f>VLOOKUP(H78,'LibSets constants'!$A$4:$C$1003,3,FALSE)</f>
        <v>Dragon Bones</v>
      </c>
    </row>
    <row r="79" spans="1:10" x14ac:dyDescent="0.25">
      <c r="A79" s="2" t="s">
        <v>700</v>
      </c>
      <c r="B79" s="9" t="s">
        <v>91</v>
      </c>
      <c r="C79" t="s">
        <v>92</v>
      </c>
      <c r="D79" s="3">
        <f>IF(ISERROR(VLOOKUP(A79,'ESO zone constants'!$D$3:$I$9952,5,FALSE)),"",VLOOKUP(A79,'ESO zone constants'!$D$3:$I$9952,5,FALSE))</f>
        <v>1051</v>
      </c>
      <c r="E79" s="3" t="str">
        <f>VLOOKUP(D79,'ESO zone constants'!$A$3:$D$9987,4,FALSE)</f>
        <v>Cloudrest</v>
      </c>
      <c r="F79" s="3">
        <f>VLOOKUP(D79,'ESO zone constants'!$A$3:$C$9952,3,FALSE)</f>
        <v>1011</v>
      </c>
      <c r="G79" s="3" t="str">
        <f>VLOOKUP(F79,'ESO zone constants'!$A$3:$D$9987,4,FALSE)</f>
        <v>Summerset</v>
      </c>
      <c r="H79" s="4">
        <v>10</v>
      </c>
      <c r="I79" s="17" t="str">
        <f>VLOOKUP(H79,'LibSets constants'!$A$4:$B$1003,2,FALSE)</f>
        <v>DLC_SUMMERSET</v>
      </c>
      <c r="J79" s="17" t="str">
        <f>VLOOKUP(H79,'LibSets constants'!$A$4:$C$1003,3,FALSE)</f>
        <v>Summerset</v>
      </c>
    </row>
    <row r="80" spans="1:10" x14ac:dyDescent="0.25">
      <c r="A80" s="2" t="s">
        <v>700</v>
      </c>
      <c r="B80" s="9" t="s">
        <v>92</v>
      </c>
      <c r="C80" t="s">
        <v>92</v>
      </c>
      <c r="D80" s="3">
        <f>IF(ISERROR(VLOOKUP(A80,'ESO zone constants'!$D$3:$I$9952,5,FALSE)),"",VLOOKUP(A80,'ESO zone constants'!$D$3:$I$9952,5,FALSE))</f>
        <v>1051</v>
      </c>
      <c r="E80" s="3" t="str">
        <f>VLOOKUP(D80,'ESO zone constants'!$A$3:$D$9987,4,FALSE)</f>
        <v>Cloudrest</v>
      </c>
      <c r="F80" s="3">
        <f>VLOOKUP(D80,'ESO zone constants'!$A$3:$C$9952,3,FALSE)</f>
        <v>1011</v>
      </c>
      <c r="G80" s="3" t="str">
        <f>VLOOKUP(F80,'ESO zone constants'!$A$3:$D$9987,4,FALSE)</f>
        <v>Summerset</v>
      </c>
      <c r="H80" s="4">
        <v>10</v>
      </c>
      <c r="I80" s="17" t="str">
        <f>VLOOKUP(H80,'LibSets constants'!$A$4:$B$1003,2,FALSE)</f>
        <v>DLC_SUMMERSET</v>
      </c>
      <c r="J80" s="17" t="str">
        <f>VLOOKUP(H80,'LibSets constants'!$A$4:$C$1003,3,FALSE)</f>
        <v>Summerset</v>
      </c>
    </row>
    <row r="81" spans="1:10" x14ac:dyDescent="0.25">
      <c r="A81" s="2" t="s">
        <v>41</v>
      </c>
      <c r="B81" t="s">
        <v>91</v>
      </c>
      <c r="C81" t="s">
        <v>91</v>
      </c>
      <c r="D81" s="3">
        <f>IF(ISERROR(VLOOKUP(A81,'ESO zone constants'!$D$3:$I$9952,5,FALSE)),"",VLOOKUP(A81,'ESO zone constants'!$D$3:$I$9952,5,FALSE))</f>
        <v>1055</v>
      </c>
      <c r="E81" s="3" t="str">
        <f>VLOOKUP(D81,'ESO zone constants'!$A$3:$D$9987,4,FALSE)</f>
        <v>March of Sacrifices</v>
      </c>
      <c r="F81" s="3">
        <f>VLOOKUP(D81,'ESO zone constants'!$A$3:$C$9952,3,FALSE)</f>
        <v>108</v>
      </c>
      <c r="G81" s="3" t="str">
        <f>VLOOKUP(F81,'ESO zone constants'!$A$3:$D$9987,4,FALSE)</f>
        <v>Greenshade</v>
      </c>
      <c r="H81" s="4">
        <v>11</v>
      </c>
      <c r="I81" s="17" t="str">
        <f>VLOOKUP(H81,'LibSets constants'!$A$4:$B$1003,2,FALSE)</f>
        <v>DLC_WOLFHUNTER</v>
      </c>
      <c r="J81" s="17" t="str">
        <f>VLOOKUP(H81,'LibSets constants'!$A$4:$C$1003,3,FALSE)</f>
        <v>Wolfhunter</v>
      </c>
    </row>
    <row r="82" spans="1:10" x14ac:dyDescent="0.25">
      <c r="A82" s="2" t="s">
        <v>41</v>
      </c>
      <c r="B82" s="9" t="s">
        <v>92</v>
      </c>
      <c r="C82" t="s">
        <v>91</v>
      </c>
      <c r="D82" s="3">
        <f>IF(ISERROR(VLOOKUP(A82,'ESO zone constants'!$D$3:$I$9952,5,FALSE)),"",VLOOKUP(A82,'ESO zone constants'!$D$3:$I$9952,5,FALSE))</f>
        <v>1055</v>
      </c>
      <c r="E82" s="3" t="str">
        <f>VLOOKUP(D82,'ESO zone constants'!$A$3:$D$9987,4,FALSE)</f>
        <v>March of Sacrifices</v>
      </c>
      <c r="F82" s="3">
        <f>VLOOKUP(D82,'ESO zone constants'!$A$3:$C$9952,3,FALSE)</f>
        <v>108</v>
      </c>
      <c r="G82" s="3" t="str">
        <f>VLOOKUP(F82,'ESO zone constants'!$A$3:$D$9987,4,FALSE)</f>
        <v>Greenshade</v>
      </c>
      <c r="H82" s="4">
        <v>11</v>
      </c>
      <c r="I82" s="17" t="str">
        <f>VLOOKUP(H82,'LibSets constants'!$A$4:$B$1003,2,FALSE)</f>
        <v>DLC_WOLFHUNTER</v>
      </c>
      <c r="J82" s="17" t="str">
        <f>VLOOKUP(H82,'LibSets constants'!$A$4:$C$1003,3,FALSE)</f>
        <v>Wolfhunter</v>
      </c>
    </row>
    <row r="83" spans="1:10" x14ac:dyDescent="0.25">
      <c r="A83" s="2" t="s">
        <v>73</v>
      </c>
      <c r="B83" t="s">
        <v>91</v>
      </c>
      <c r="C83" t="s">
        <v>91</v>
      </c>
      <c r="D83" s="3">
        <f>IF(ISERROR(VLOOKUP(A83,'ESO zone constants'!$D$3:$I$9952,5,FALSE)),"",VLOOKUP(A83,'ESO zone constants'!$D$3:$I$9952,5,FALSE))</f>
        <v>1052</v>
      </c>
      <c r="E83" s="3" t="str">
        <f>VLOOKUP(D83,'ESO zone constants'!$A$3:$D$9987,4,FALSE)</f>
        <v>Moon Hunter Keep</v>
      </c>
      <c r="F83" s="3">
        <f>VLOOKUP(D83,'ESO zone constants'!$A$3:$C$9952,3,FALSE)</f>
        <v>382</v>
      </c>
      <c r="G83" s="3" t="str">
        <f>VLOOKUP(F83,'ESO zone constants'!$A$3:$D$9987,4,FALSE)</f>
        <v>Reaper's March</v>
      </c>
      <c r="H83" s="4">
        <v>11</v>
      </c>
      <c r="I83" s="17" t="str">
        <f>VLOOKUP(H83,'LibSets constants'!$A$4:$B$1003,2,FALSE)</f>
        <v>DLC_WOLFHUNTER</v>
      </c>
      <c r="J83" s="17" t="str">
        <f>VLOOKUP(H83,'LibSets constants'!$A$4:$C$1003,3,FALSE)</f>
        <v>Wolfhunter</v>
      </c>
    </row>
    <row r="84" spans="1:10" x14ac:dyDescent="0.25">
      <c r="A84" s="2" t="s">
        <v>73</v>
      </c>
      <c r="B84" s="9" t="s">
        <v>92</v>
      </c>
      <c r="C84" t="s">
        <v>91</v>
      </c>
      <c r="D84" s="3">
        <f>IF(ISERROR(VLOOKUP(A84,'ESO zone constants'!$D$3:$I$9952,5,FALSE)),"",VLOOKUP(A84,'ESO zone constants'!$D$3:$I$9952,5,FALSE))</f>
        <v>1052</v>
      </c>
      <c r="E84" s="3" t="str">
        <f>VLOOKUP(D84,'ESO zone constants'!$A$3:$D$9987,4,FALSE)</f>
        <v>Moon Hunter Keep</v>
      </c>
      <c r="F84" s="3">
        <f>VLOOKUP(D84,'ESO zone constants'!$A$3:$C$9952,3,FALSE)</f>
        <v>382</v>
      </c>
      <c r="G84" s="3" t="str">
        <f>VLOOKUP(F84,'ESO zone constants'!$A$3:$D$9987,4,FALSE)</f>
        <v>Reaper's March</v>
      </c>
      <c r="H84" s="4">
        <v>11</v>
      </c>
      <c r="I84" s="17" t="str">
        <f>VLOOKUP(H84,'LibSets constants'!$A$4:$B$1003,2,FALSE)</f>
        <v>DLC_WOLFHUNTER</v>
      </c>
      <c r="J84" s="17" t="str">
        <f>VLOOKUP(H84,'LibSets constants'!$A$4:$C$1003,3,FALSE)</f>
        <v>Wolfhunter</v>
      </c>
    </row>
    <row r="85" spans="1:10" x14ac:dyDescent="0.25">
      <c r="A85" s="2" t="s">
        <v>67</v>
      </c>
      <c r="B85" t="s">
        <v>91</v>
      </c>
      <c r="C85" t="s">
        <v>91</v>
      </c>
      <c r="D85" s="3">
        <f>IF(ISERROR(VLOOKUP(A85,'ESO zone constants'!$D$3:$I$9952,5,FALSE)),"",VLOOKUP(A85,'ESO zone constants'!$D$3:$I$9952,5,FALSE))</f>
        <v>1081</v>
      </c>
      <c r="E85" s="3" t="str">
        <f>VLOOKUP(D85,'ESO zone constants'!$A$3:$D$9987,4,FALSE)</f>
        <v>Depths of Malatar</v>
      </c>
      <c r="F85" s="3">
        <f>VLOOKUP(D85,'ESO zone constants'!$A$3:$C$9952,3,FALSE)</f>
        <v>823</v>
      </c>
      <c r="G85" s="3" t="str">
        <f>VLOOKUP(F85,'ESO zone constants'!$A$3:$D$9987,4,FALSE)</f>
        <v>Gold Coast</v>
      </c>
      <c r="H85" s="4">
        <v>13</v>
      </c>
      <c r="I85" s="17" t="str">
        <f>VLOOKUP(H85,'LibSets constants'!$A$4:$B$1003,2,FALSE)</f>
        <v>DLC_WRATHSTONE</v>
      </c>
      <c r="J85" s="17" t="str">
        <f>VLOOKUP(H85,'LibSets constants'!$A$4:$C$1003,3,FALSE)</f>
        <v>Wrathstone</v>
      </c>
    </row>
    <row r="86" spans="1:10" x14ac:dyDescent="0.25">
      <c r="A86" s="2" t="s">
        <v>67</v>
      </c>
      <c r="B86" s="9" t="s">
        <v>92</v>
      </c>
      <c r="C86" t="s">
        <v>91</v>
      </c>
      <c r="D86" s="3">
        <f>IF(ISERROR(VLOOKUP(A86,'ESO zone constants'!$D$3:$I$9952,5,FALSE)),"",VLOOKUP(A86,'ESO zone constants'!$D$3:$I$9952,5,FALSE))</f>
        <v>1081</v>
      </c>
      <c r="E86" s="3" t="str">
        <f>VLOOKUP(D86,'ESO zone constants'!$A$3:$D$9987,4,FALSE)</f>
        <v>Depths of Malatar</v>
      </c>
      <c r="F86" s="3">
        <f>VLOOKUP(D86,'ESO zone constants'!$A$3:$C$9952,3,FALSE)</f>
        <v>823</v>
      </c>
      <c r="G86" s="3" t="str">
        <f>VLOOKUP(F86,'ESO zone constants'!$A$3:$D$9987,4,FALSE)</f>
        <v>Gold Coast</v>
      </c>
      <c r="H86" s="4">
        <v>13</v>
      </c>
      <c r="I86" s="17" t="str">
        <f>VLOOKUP(H86,'LibSets constants'!$A$4:$B$1003,2,FALSE)</f>
        <v>DLC_WRATHSTONE</v>
      </c>
      <c r="J86" s="17" t="str">
        <f>VLOOKUP(H86,'LibSets constants'!$A$4:$C$1003,3,FALSE)</f>
        <v>Wrathstone</v>
      </c>
    </row>
    <row r="87" spans="1:10" x14ac:dyDescent="0.25">
      <c r="A87" s="2" t="s">
        <v>64</v>
      </c>
      <c r="B87" t="s">
        <v>91</v>
      </c>
      <c r="C87" t="s">
        <v>91</v>
      </c>
      <c r="D87" s="3">
        <f>IF(ISERROR(VLOOKUP(A87,'ESO zone constants'!$D$3:$I$9952,5,FALSE)),"",VLOOKUP(A87,'ESO zone constants'!$D$3:$I$9952,5,FALSE))</f>
        <v>1080</v>
      </c>
      <c r="E87" s="3" t="str">
        <f>VLOOKUP(D87,'ESO zone constants'!$A$3:$D$9987,4,FALSE)</f>
        <v>Frostvault</v>
      </c>
      <c r="F87" s="3">
        <f>VLOOKUP(D87,'ESO zone constants'!$A$3:$C$9952,3,FALSE)</f>
        <v>101</v>
      </c>
      <c r="G87" s="3" t="str">
        <f>VLOOKUP(F87,'ESO zone constants'!$A$3:$D$9987,4,FALSE)</f>
        <v>Eastmarch</v>
      </c>
      <c r="H87" s="4">
        <v>13</v>
      </c>
      <c r="I87" s="17" t="str">
        <f>VLOOKUP(H87,'LibSets constants'!$A$4:$B$1003,2,FALSE)</f>
        <v>DLC_WRATHSTONE</v>
      </c>
      <c r="J87" s="17" t="str">
        <f>VLOOKUP(H87,'LibSets constants'!$A$4:$C$1003,3,FALSE)</f>
        <v>Wrathstone</v>
      </c>
    </row>
    <row r="88" spans="1:10" x14ac:dyDescent="0.25">
      <c r="A88" s="2" t="s">
        <v>64</v>
      </c>
      <c r="B88" s="9" t="s">
        <v>92</v>
      </c>
      <c r="C88" t="s">
        <v>91</v>
      </c>
      <c r="D88" s="3">
        <f>IF(ISERROR(VLOOKUP(A88,'ESO zone constants'!$D$3:$I$9952,5,FALSE)),"",VLOOKUP(A88,'ESO zone constants'!$D$3:$I$9952,5,FALSE))</f>
        <v>1080</v>
      </c>
      <c r="E88" s="3" t="str">
        <f>VLOOKUP(D88,'ESO zone constants'!$A$3:$D$9987,4,FALSE)</f>
        <v>Frostvault</v>
      </c>
      <c r="F88" s="3">
        <f>VLOOKUP(D88,'ESO zone constants'!$A$3:$C$9952,3,FALSE)</f>
        <v>101</v>
      </c>
      <c r="G88" s="3" t="str">
        <f>VLOOKUP(F88,'ESO zone constants'!$A$3:$D$9987,4,FALSE)</f>
        <v>Eastmarch</v>
      </c>
      <c r="H88" s="4">
        <v>13</v>
      </c>
      <c r="I88" s="17" t="str">
        <f>VLOOKUP(H88,'LibSets constants'!$A$4:$B$1003,2,FALSE)</f>
        <v>DLC_WRATHSTONE</v>
      </c>
      <c r="J88" s="17" t="str">
        <f>VLOOKUP(H88,'LibSets constants'!$A$4:$C$1003,3,FALSE)</f>
        <v>Wrathstone</v>
      </c>
    </row>
    <row r="89" spans="1:10" x14ac:dyDescent="0.25">
      <c r="A89" s="2" t="s">
        <v>1345</v>
      </c>
      <c r="B89" s="9" t="s">
        <v>91</v>
      </c>
      <c r="C89" t="s">
        <v>92</v>
      </c>
      <c r="D89" s="3">
        <f>IF(ISERROR(VLOOKUP(A89,'ESO zone constants'!$D$3:$I$9952,5,FALSE)),"",VLOOKUP(A89,'ESO zone constants'!$D$3:$I$9952,5,FALSE))</f>
        <v>1121</v>
      </c>
      <c r="E89" s="3" t="str">
        <f>VLOOKUP(D89,'ESO zone constants'!$A$3:$D$9987,4,FALSE)</f>
        <v>Sunspire</v>
      </c>
      <c r="F89" s="3">
        <f>VLOOKUP(D89,'ESO zone constants'!$A$3:$C$9952,3,FALSE)</f>
        <v>1086</v>
      </c>
      <c r="G89" s="3" t="str">
        <f>VLOOKUP(F89,'ESO zone constants'!$A$3:$D$9987,4,FALSE)</f>
        <v>Northern Elsweyr</v>
      </c>
      <c r="H89" s="4">
        <v>14</v>
      </c>
      <c r="I89" s="17" t="str">
        <f>VLOOKUP(H89,'LibSets constants'!$A$4:$B$1003,2,FALSE)</f>
        <v>DLC_ELSWEYR</v>
      </c>
      <c r="J89" s="17" t="str">
        <f>VLOOKUP(H89,'LibSets constants'!$A$4:$C$1003,3,FALSE)</f>
        <v>Elsweyr</v>
      </c>
    </row>
    <row r="90" spans="1:10" x14ac:dyDescent="0.25">
      <c r="A90" s="2" t="s">
        <v>1345</v>
      </c>
      <c r="B90" s="9" t="s">
        <v>92</v>
      </c>
      <c r="C90" t="s">
        <v>92</v>
      </c>
      <c r="D90" s="3">
        <f>IF(ISERROR(VLOOKUP(A90,'ESO zone constants'!$D$3:$I$9952,5,FALSE)),"",VLOOKUP(A90,'ESO zone constants'!$D$3:$I$9952,5,FALSE))</f>
        <v>1121</v>
      </c>
      <c r="E90" s="3" t="str">
        <f>VLOOKUP(D90,'ESO zone constants'!$A$3:$D$9987,4,FALSE)</f>
        <v>Sunspire</v>
      </c>
      <c r="F90" s="3">
        <f>VLOOKUP(D90,'ESO zone constants'!$A$3:$C$9952,3,FALSE)</f>
        <v>1086</v>
      </c>
      <c r="G90" s="3" t="str">
        <f>VLOOKUP(F90,'ESO zone constants'!$A$3:$D$9987,4,FALSE)</f>
        <v>Northern Elsweyr</v>
      </c>
      <c r="H90" s="4">
        <v>14</v>
      </c>
      <c r="I90" s="17" t="str">
        <f>VLOOKUP(H90,'LibSets constants'!$A$4:$B$1003,2,FALSE)</f>
        <v>DLC_ELSWEYR</v>
      </c>
      <c r="J90" s="17" t="str">
        <f>VLOOKUP(H90,'LibSets constants'!$A$4:$C$1003,3,FALSE)</f>
        <v>Elsweyr</v>
      </c>
    </row>
    <row r="91" spans="1:10" x14ac:dyDescent="0.25">
      <c r="A91" s="2" t="s">
        <v>1487</v>
      </c>
      <c r="B91" s="9" t="s">
        <v>91</v>
      </c>
      <c r="C91" s="29" t="s">
        <v>91</v>
      </c>
      <c r="D91" s="3">
        <f>IF(ISERROR(VLOOKUP(A91,'ESO zone constants'!$D$3:$I$9952,5,FALSE)),"",VLOOKUP(A91,'ESO zone constants'!$D$3:$I$9952,5,FALSE))</f>
        <v>1123</v>
      </c>
      <c r="E91" s="3" t="str">
        <f>VLOOKUP(D91,'ESO zone constants'!$A$3:$D$9987,4,FALSE)</f>
        <v>Lair of Maarselok</v>
      </c>
      <c r="F91" s="3">
        <f>VLOOKUP(D91,'ESO zone constants'!$A$3:$C$9952,3,FALSE)</f>
        <v>383</v>
      </c>
      <c r="G91" s="3" t="str">
        <f>VLOOKUP(F91,'ESO zone constants'!$A$3:$D$9987,4,FALSE)</f>
        <v>Grahtwood</v>
      </c>
      <c r="H91" s="4">
        <v>15</v>
      </c>
      <c r="I91" s="17" t="str">
        <f>VLOOKUP(H91,'LibSets constants'!$A$4:$B$1003,2,FALSE)</f>
        <v>DLC_SCALEBREAKER</v>
      </c>
      <c r="J91" s="17" t="str">
        <f>VLOOKUP(H91,'LibSets constants'!$A$4:$C$1003,3,FALSE)</f>
        <v>Scalebraker</v>
      </c>
    </row>
    <row r="92" spans="1:10" x14ac:dyDescent="0.25">
      <c r="A92" s="2" t="s">
        <v>1487</v>
      </c>
      <c r="B92" s="9" t="s">
        <v>92</v>
      </c>
      <c r="C92" s="29" t="s">
        <v>91</v>
      </c>
      <c r="D92" s="3">
        <f>IF(ISERROR(VLOOKUP(A92,'ESO zone constants'!$D$3:$I$9952,5,FALSE)),"",VLOOKUP(A92,'ESO zone constants'!$D$3:$I$9952,5,FALSE))</f>
        <v>1123</v>
      </c>
      <c r="E92" s="3" t="str">
        <f>VLOOKUP(D92,'ESO zone constants'!$A$3:$D$9987,4,FALSE)</f>
        <v>Lair of Maarselok</v>
      </c>
      <c r="F92" s="3">
        <f>VLOOKUP(D92,'ESO zone constants'!$A$3:$C$9952,3,FALSE)</f>
        <v>383</v>
      </c>
      <c r="G92" s="3" t="str">
        <f>VLOOKUP(F92,'ESO zone constants'!$A$3:$D$9987,4,FALSE)</f>
        <v>Grahtwood</v>
      </c>
      <c r="H92" s="4">
        <v>15</v>
      </c>
      <c r="I92" s="17" t="str">
        <f>VLOOKUP(H92,'LibSets constants'!$A$4:$B$1003,2,FALSE)</f>
        <v>DLC_SCALEBREAKER</v>
      </c>
      <c r="J92" s="17" t="str">
        <f>VLOOKUP(H92,'LibSets constants'!$A$4:$C$1003,3,FALSE)</f>
        <v>Scalebraker</v>
      </c>
    </row>
    <row r="93" spans="1:10" x14ac:dyDescent="0.25">
      <c r="A93" s="2" t="s">
        <v>1486</v>
      </c>
      <c r="B93" s="9" t="s">
        <v>91</v>
      </c>
      <c r="C93" s="29" t="s">
        <v>91</v>
      </c>
      <c r="D93" s="3">
        <f>IF(ISERROR(VLOOKUP(A93,'ESO zone constants'!$D$3:$I$9952,5,FALSE)),"",VLOOKUP(A93,'ESO zone constants'!$D$3:$I$9952,5,FALSE))</f>
        <v>1122</v>
      </c>
      <c r="E93" s="3" t="str">
        <f>VLOOKUP(D93,'ESO zone constants'!$A$3:$D$9987,4,FALSE)</f>
        <v>Moongrave Fane</v>
      </c>
      <c r="F93" s="3">
        <f>VLOOKUP(D93,'ESO zone constants'!$A$3:$C$9952,3,FALSE)</f>
        <v>1086</v>
      </c>
      <c r="G93" s="3" t="str">
        <f>VLOOKUP(F93,'ESO zone constants'!$A$3:$D$9987,4,FALSE)</f>
        <v>Northern Elsweyr</v>
      </c>
      <c r="H93" s="4">
        <v>15</v>
      </c>
      <c r="I93" s="17" t="str">
        <f>VLOOKUP(H93,'LibSets constants'!$A$4:$B$1003,2,FALSE)</f>
        <v>DLC_SCALEBREAKER</v>
      </c>
      <c r="J93" s="17" t="str">
        <f>VLOOKUP(H93,'LibSets constants'!$A$4:$C$1003,3,FALSE)</f>
        <v>Scalebraker</v>
      </c>
    </row>
    <row r="94" spans="1:10" x14ac:dyDescent="0.25">
      <c r="A94" s="2" t="s">
        <v>1486</v>
      </c>
      <c r="B94" s="9" t="s">
        <v>92</v>
      </c>
      <c r="C94" s="29" t="s">
        <v>91</v>
      </c>
      <c r="D94" s="3">
        <f>IF(ISERROR(VLOOKUP(A94,'ESO zone constants'!$D$3:$I$9952,5,FALSE)),"",VLOOKUP(A94,'ESO zone constants'!$D$3:$I$9952,5,FALSE))</f>
        <v>1122</v>
      </c>
      <c r="E94" s="3" t="str">
        <f>VLOOKUP(D94,'ESO zone constants'!$A$3:$D$9987,4,FALSE)</f>
        <v>Moongrave Fane</v>
      </c>
      <c r="F94" s="3">
        <f>VLOOKUP(D94,'ESO zone constants'!$A$3:$C$9952,3,FALSE)</f>
        <v>1086</v>
      </c>
      <c r="G94" s="3" t="str">
        <f>VLOOKUP(F94,'ESO zone constants'!$A$3:$D$9987,4,FALSE)</f>
        <v>Northern Elsweyr</v>
      </c>
      <c r="H94" s="4">
        <v>15</v>
      </c>
      <c r="I94" s="17" t="str">
        <f>VLOOKUP(H94,'LibSets constants'!$A$4:$B$1003,2,FALSE)</f>
        <v>DLC_SCALEBREAKER</v>
      </c>
      <c r="J94" s="17" t="str">
        <f>VLOOKUP(H94,'LibSets constants'!$A$4:$C$1003,3,FALSE)</f>
        <v>Scalebraker</v>
      </c>
    </row>
    <row r="95" spans="1:10" x14ac:dyDescent="0.25">
      <c r="A95" s="2" t="s">
        <v>1650</v>
      </c>
      <c r="B95" s="9" t="s">
        <v>91</v>
      </c>
      <c r="C95" s="29" t="s">
        <v>91</v>
      </c>
      <c r="D95" s="3">
        <f>IF(ISERROR(VLOOKUP(A95,'ESO zone constants'!$D$3:$I$9952,5,FALSE)),"",VLOOKUP(A95,'ESO zone constants'!$D$3:$I$9952,5,FALSE))</f>
        <v>1153</v>
      </c>
      <c r="E95" s="3" t="str">
        <f>VLOOKUP(D95,'ESO zone constants'!$A$3:$D$9987,4,FALSE)</f>
        <v>Unhallowed Grave</v>
      </c>
      <c r="F95" s="3">
        <f>VLOOKUP(D95,'ESO zone constants'!$A$3:$C$9952,3,FALSE)</f>
        <v>92</v>
      </c>
      <c r="G95" s="3" t="str">
        <f>VLOOKUP(F95,'ESO zone constants'!$A$3:$D$9987,4,FALSE)</f>
        <v>Bangkorai</v>
      </c>
      <c r="H95" s="4">
        <v>17</v>
      </c>
      <c r="I95" s="17" t="str">
        <f>VLOOKUP(H95,'LibSets constants'!$A$4:$B$1003,2,FALSE)</f>
        <v>DLC_HARROWSTORM</v>
      </c>
      <c r="J95" s="17" t="str">
        <f>VLOOKUP(H95,'LibSets constants'!$A$4:$C$1003,3,FALSE)</f>
        <v>Harrowstorm</v>
      </c>
    </row>
    <row r="96" spans="1:10" x14ac:dyDescent="0.25">
      <c r="A96" s="2" t="s">
        <v>1650</v>
      </c>
      <c r="B96" s="9" t="s">
        <v>92</v>
      </c>
      <c r="C96" s="29" t="s">
        <v>91</v>
      </c>
      <c r="D96" s="3">
        <f>IF(ISERROR(VLOOKUP(A96,'ESO zone constants'!$D$3:$I$9952,5,FALSE)),"",VLOOKUP(A96,'ESO zone constants'!$D$3:$I$9952,5,FALSE))</f>
        <v>1153</v>
      </c>
      <c r="E96" s="3" t="str">
        <f>VLOOKUP(D96,'ESO zone constants'!$A$3:$D$9987,4,FALSE)</f>
        <v>Unhallowed Grave</v>
      </c>
      <c r="F96" s="3">
        <f>VLOOKUP(D96,'ESO zone constants'!$A$3:$C$9952,3,FALSE)</f>
        <v>92</v>
      </c>
      <c r="G96" s="3" t="str">
        <f>VLOOKUP(F96,'ESO zone constants'!$A$3:$D$9987,4,FALSE)</f>
        <v>Bangkorai</v>
      </c>
      <c r="H96" s="4">
        <v>17</v>
      </c>
      <c r="I96" s="17" t="str">
        <f>VLOOKUP(H96,'LibSets constants'!$A$4:$B$1003,2,FALSE)</f>
        <v>DLC_HARROWSTORM</v>
      </c>
      <c r="J96" s="17" t="str">
        <f>VLOOKUP(H96,'LibSets constants'!$A$4:$C$1003,3,FALSE)</f>
        <v>Harrowstorm</v>
      </c>
    </row>
    <row r="97" spans="1:10" x14ac:dyDescent="0.25">
      <c r="A97" s="2" t="s">
        <v>1651</v>
      </c>
      <c r="B97" s="9" t="s">
        <v>91</v>
      </c>
      <c r="C97" s="29" t="s">
        <v>91</v>
      </c>
      <c r="D97" s="3">
        <f>IF(ISERROR(VLOOKUP(A97,'ESO zone constants'!$D$3:$I$9952,5,FALSE)),"",VLOOKUP(A97,'ESO zone constants'!$D$3:$I$9952,5,FALSE))</f>
        <v>1152</v>
      </c>
      <c r="E97" s="3" t="str">
        <f>VLOOKUP(D97,'ESO zone constants'!$A$3:$D$9987,4,FALSE)</f>
        <v>Icereach</v>
      </c>
      <c r="F97" s="3">
        <f>VLOOKUP(D97,'ESO zone constants'!$A$3:$C$9952,3,FALSE)</f>
        <v>684</v>
      </c>
      <c r="G97" s="3" t="str">
        <f>VLOOKUP(F97,'ESO zone constants'!$A$3:$D$9987,4,FALSE)</f>
        <v>Wrothgar</v>
      </c>
      <c r="H97" s="4">
        <v>17</v>
      </c>
      <c r="I97" s="17" t="str">
        <f>VLOOKUP(H97,'LibSets constants'!$A$4:$B$1003,2,FALSE)</f>
        <v>DLC_HARROWSTORM</v>
      </c>
      <c r="J97" s="17" t="str">
        <f>VLOOKUP(H97,'LibSets constants'!$A$4:$C$1003,3,FALSE)</f>
        <v>Harrowstorm</v>
      </c>
    </row>
    <row r="98" spans="1:10" x14ac:dyDescent="0.25">
      <c r="A98" s="2" t="s">
        <v>1651</v>
      </c>
      <c r="B98" s="9" t="s">
        <v>92</v>
      </c>
      <c r="C98" s="29" t="s">
        <v>91</v>
      </c>
      <c r="D98" s="3">
        <f>IF(ISERROR(VLOOKUP(A98,'ESO zone constants'!$D$3:$I$9952,5,FALSE)),"",VLOOKUP(A98,'ESO zone constants'!$D$3:$I$9952,5,FALSE))</f>
        <v>1152</v>
      </c>
      <c r="E98" s="3" t="str">
        <f>VLOOKUP(D98,'ESO zone constants'!$A$3:$D$9987,4,FALSE)</f>
        <v>Icereach</v>
      </c>
      <c r="F98" s="3">
        <f>VLOOKUP(D98,'ESO zone constants'!$A$3:$C$9952,3,FALSE)</f>
        <v>684</v>
      </c>
      <c r="G98" s="3" t="str">
        <f>VLOOKUP(F98,'ESO zone constants'!$A$3:$D$9987,4,FALSE)</f>
        <v>Wrothgar</v>
      </c>
      <c r="H98" s="4">
        <v>17</v>
      </c>
      <c r="I98" s="17" t="str">
        <f>VLOOKUP(H98,'LibSets constants'!$A$4:$B$1003,2,FALSE)</f>
        <v>DLC_HARROWSTORM</v>
      </c>
      <c r="J98" s="17" t="str">
        <f>VLOOKUP(H98,'LibSets constants'!$A$4:$C$1003,3,FALSE)</f>
        <v>Harrowstorm</v>
      </c>
    </row>
    <row r="99" spans="1:10" x14ac:dyDescent="0.25">
      <c r="A99" s="2" t="s">
        <v>1713</v>
      </c>
      <c r="B99" s="9" t="s">
        <v>91</v>
      </c>
      <c r="C99" s="29" t="s">
        <v>91</v>
      </c>
      <c r="D99" s="3">
        <f>IF(ISERROR(VLOOKUP(A99,'ESO zone constants'!$D$3:$I$9952,5,FALSE)),"",VLOOKUP(A99,'ESO zone constants'!$D$3:$I$9952,5,FALSE))</f>
        <v>1196</v>
      </c>
      <c r="E99" s="3" t="str">
        <f>VLOOKUP(D99,'ESO zone constants'!$A$3:$D$9987,4,FALSE)</f>
        <v>Kyne's Aegis</v>
      </c>
      <c r="F99" s="3">
        <f>VLOOKUP(D99,'ESO zone constants'!$A$3:$C$9952,3,FALSE)</f>
        <v>1160</v>
      </c>
      <c r="G99" s="3" t="str">
        <f>VLOOKUP(F99,'ESO zone constants'!$A$3:$D$9987,4,FALSE)</f>
        <v>Western Skyrim</v>
      </c>
      <c r="H99" s="4">
        <v>18</v>
      </c>
      <c r="I99" s="17" t="str">
        <f>VLOOKUP(H99,'LibSets constants'!$A$4:$B$1003,2,FALSE)</f>
        <v>DLC_GREYMOOR</v>
      </c>
      <c r="J99" s="17" t="str">
        <f>VLOOKUP(H99,'LibSets constants'!$A$4:$C$1003,3,FALSE)</f>
        <v>Greymoor</v>
      </c>
    </row>
    <row r="100" spans="1:10" x14ac:dyDescent="0.25">
      <c r="A100" s="2" t="s">
        <v>1713</v>
      </c>
      <c r="B100" s="9" t="s">
        <v>92</v>
      </c>
      <c r="C100" s="29" t="s">
        <v>91</v>
      </c>
      <c r="D100" s="3">
        <f>IF(ISERROR(VLOOKUP(A100,'ESO zone constants'!$D$3:$I$9952,5,FALSE)),"",VLOOKUP(A100,'ESO zone constants'!$D$3:$I$9952,5,FALSE))</f>
        <v>1196</v>
      </c>
      <c r="E100" s="3" t="str">
        <f>VLOOKUP(D100,'ESO zone constants'!$A$3:$D$9987,4,FALSE)</f>
        <v>Kyne's Aegis</v>
      </c>
      <c r="F100" s="3">
        <f>VLOOKUP(D100,'ESO zone constants'!$A$3:$C$9952,3,FALSE)</f>
        <v>1160</v>
      </c>
      <c r="G100" s="3" t="str">
        <f>VLOOKUP(F100,'ESO zone constants'!$A$3:$D$9987,4,FALSE)</f>
        <v>Western Skyrim</v>
      </c>
      <c r="H100" s="4">
        <v>18</v>
      </c>
      <c r="I100" s="17" t="str">
        <f>VLOOKUP(H100,'LibSets constants'!$A$4:$B$1003,2,FALSE)</f>
        <v>DLC_GREYMOOR</v>
      </c>
      <c r="J100" s="17" t="str">
        <f>VLOOKUP(H100,'LibSets constants'!$A$4:$C$1003,3,FALSE)</f>
        <v>Greymoor</v>
      </c>
    </row>
    <row r="101" spans="1:10" x14ac:dyDescent="0.25">
      <c r="A101" s="2" t="s">
        <v>1810</v>
      </c>
      <c r="B101" s="9" t="s">
        <v>91</v>
      </c>
      <c r="C101" s="29" t="s">
        <v>91</v>
      </c>
      <c r="D101" s="3">
        <f>IF(ISERROR(VLOOKUP(A101,'ESO zone constants'!$D$3:$I$9952,5,FALSE)),"",VLOOKUP(A101,'ESO zone constants'!$D$3:$I$9952,5,FALSE))</f>
        <v>1201</v>
      </c>
      <c r="E101" s="3" t="str">
        <f>VLOOKUP(D101,'ESO zone constants'!$A$3:$D$9987,4,FALSE)</f>
        <v>Castle Thorn</v>
      </c>
      <c r="F101" s="3">
        <f>VLOOKUP(D101,'ESO zone constants'!$A$3:$C$9952,3,FALSE)</f>
        <v>1160</v>
      </c>
      <c r="G101" s="3" t="str">
        <f>VLOOKUP(F101,'ESO zone constants'!$A$3:$D$9987,4,FALSE)</f>
        <v>Western Skyrim</v>
      </c>
      <c r="H101" s="4">
        <v>19</v>
      </c>
      <c r="I101" s="17" t="str">
        <f>VLOOKUP(H101,'LibSets constants'!$A$4:$B$1003,2,FALSE)</f>
        <v>DLC_STONETHORN</v>
      </c>
      <c r="J101" s="17" t="str">
        <f>VLOOKUP(H101,'LibSets constants'!$A$4:$C$1003,3,FALSE)</f>
        <v>Stonethorn</v>
      </c>
    </row>
    <row r="102" spans="1:10" x14ac:dyDescent="0.25">
      <c r="A102" s="2" t="s">
        <v>1810</v>
      </c>
      <c r="B102" s="9" t="s">
        <v>91</v>
      </c>
      <c r="C102" s="29" t="s">
        <v>91</v>
      </c>
      <c r="D102" s="3">
        <f>IF(ISERROR(VLOOKUP(A102,'ESO zone constants'!$D$3:$I$9952,5,FALSE)),"",VLOOKUP(A102,'ESO zone constants'!$D$3:$I$9952,5,FALSE))</f>
        <v>1201</v>
      </c>
      <c r="E102" s="3" t="str">
        <f>VLOOKUP(D102,'ESO zone constants'!$A$3:$D$9987,4,FALSE)</f>
        <v>Castle Thorn</v>
      </c>
      <c r="F102" s="3">
        <f>VLOOKUP(D102,'ESO zone constants'!$A$3:$C$9952,3,FALSE)</f>
        <v>1160</v>
      </c>
      <c r="G102" s="3" t="str">
        <f>VLOOKUP(F102,'ESO zone constants'!$A$3:$D$9987,4,FALSE)</f>
        <v>Western Skyrim</v>
      </c>
      <c r="H102" s="4">
        <v>19</v>
      </c>
      <c r="I102" s="17" t="str">
        <f>VLOOKUP(H102,'LibSets constants'!$A$4:$B$1003,2,FALSE)</f>
        <v>DLC_STONETHORN</v>
      </c>
      <c r="J102" s="17" t="str">
        <f>VLOOKUP(H102,'LibSets constants'!$A$4:$C$1003,3,FALSE)</f>
        <v>Stonethorn</v>
      </c>
    </row>
    <row r="103" spans="1:10" x14ac:dyDescent="0.25">
      <c r="A103" s="2" t="s">
        <v>1815</v>
      </c>
      <c r="B103" s="9" t="s">
        <v>91</v>
      </c>
      <c r="C103" s="29" t="s">
        <v>91</v>
      </c>
      <c r="D103" s="3">
        <f>IF(ISERROR(VLOOKUP(A103,'ESO zone constants'!$D$3:$I$9952,5,FALSE)),"",VLOOKUP(A103,'ESO zone constants'!$D$3:$I$9952,5,FALSE))</f>
        <v>1197</v>
      </c>
      <c r="E103" s="3" t="str">
        <f>VLOOKUP(D103,'ESO zone constants'!$A$3:$D$9987,4,FALSE)</f>
        <v>Stone Garden</v>
      </c>
      <c r="F103" s="3">
        <f>VLOOKUP(D103,'ESO zone constants'!$A$3:$C$9952,3,FALSE)</f>
        <v>1161</v>
      </c>
      <c r="G103" s="3" t="str">
        <f>VLOOKUP(F103,'ESO zone constants'!$A$3:$D$9987,4,FALSE)</f>
        <v>Blackreach: Greymoor Caverns</v>
      </c>
      <c r="H103" s="4">
        <v>19</v>
      </c>
      <c r="I103" s="17" t="str">
        <f>VLOOKUP(H103,'LibSets constants'!$A$4:$B$1003,2,FALSE)</f>
        <v>DLC_STONETHORN</v>
      </c>
      <c r="J103" s="17" t="str">
        <f>VLOOKUP(H103,'LibSets constants'!$A$4:$C$1003,3,FALSE)</f>
        <v>Stonethorn</v>
      </c>
    </row>
    <row r="104" spans="1:10" x14ac:dyDescent="0.25">
      <c r="A104" s="2" t="s">
        <v>1815</v>
      </c>
      <c r="B104" s="9" t="s">
        <v>92</v>
      </c>
      <c r="C104" s="29" t="s">
        <v>91</v>
      </c>
      <c r="D104" s="3">
        <f>IF(ISERROR(VLOOKUP(A104,'ESO zone constants'!$D$3:$I$9952,5,FALSE)),"",VLOOKUP(A104,'ESO zone constants'!$D$3:$I$9952,5,FALSE))</f>
        <v>1197</v>
      </c>
      <c r="E104" s="3" t="str">
        <f>VLOOKUP(D104,'ESO zone constants'!$A$3:$D$9987,4,FALSE)</f>
        <v>Stone Garden</v>
      </c>
      <c r="F104" s="3">
        <f>VLOOKUP(D104,'ESO zone constants'!$A$3:$C$9952,3,FALSE)</f>
        <v>1161</v>
      </c>
      <c r="G104" s="3" t="str">
        <f>VLOOKUP(F104,'ESO zone constants'!$A$3:$D$9987,4,FALSE)</f>
        <v>Blackreach: Greymoor Caverns</v>
      </c>
      <c r="H104" s="4">
        <v>19</v>
      </c>
      <c r="I104" s="17" t="str">
        <f>VLOOKUP(H104,'LibSets constants'!$A$4:$B$1003,2,FALSE)</f>
        <v>DLC_STONETHORN</v>
      </c>
      <c r="J104" s="17" t="str">
        <f>VLOOKUP(H104,'LibSets constants'!$A$4:$C$1003,3,FALSE)</f>
        <v>Stonethorn</v>
      </c>
    </row>
    <row r="105" spans="1:10" x14ac:dyDescent="0.25">
      <c r="A105" s="2" t="s">
        <v>2404</v>
      </c>
      <c r="B105" s="9" t="s">
        <v>91</v>
      </c>
      <c r="C105" s="29" t="s">
        <v>91</v>
      </c>
      <c r="D105" s="3">
        <v>1228</v>
      </c>
      <c r="E105" s="3" t="str">
        <f>VLOOKUP(D105,'ESO zone constants'!$A$3:$D$9987,4,FALSE)</f>
        <v>Black Drake Villa</v>
      </c>
      <c r="F105" s="3">
        <f>VLOOKUP(D105,'ESO zone constants'!$A$3:$C$9952,3,FALSE)</f>
        <v>823</v>
      </c>
      <c r="G105" s="3" t="str">
        <f>VLOOKUP(F105,'ESO zone constants'!$A$3:$D$9987,4,FALSE)</f>
        <v>Gold Coast</v>
      </c>
      <c r="H105" s="4">
        <v>21</v>
      </c>
      <c r="I105" s="17" t="str">
        <f>VLOOKUP(H105,'LibSets constants'!$A$4:$B$1003,2,FALSE)</f>
        <v>DLC_FLAMES_OF_AMBITION</v>
      </c>
      <c r="J105" s="17" t="str">
        <f>VLOOKUP(H105,'LibSets constants'!$A$4:$C$1003,3,FALSE)</f>
        <v>Flames of Ambition</v>
      </c>
    </row>
    <row r="106" spans="1:10" x14ac:dyDescent="0.25">
      <c r="A106" s="2" t="s">
        <v>2404</v>
      </c>
      <c r="B106" s="9" t="s">
        <v>92</v>
      </c>
      <c r="C106" s="29" t="s">
        <v>91</v>
      </c>
      <c r="D106" s="3">
        <v>1228</v>
      </c>
      <c r="E106" s="3" t="str">
        <f>VLOOKUP(D106,'ESO zone constants'!$A$3:$D$9987,4,FALSE)</f>
        <v>Black Drake Villa</v>
      </c>
      <c r="F106" s="3">
        <f>VLOOKUP(D106,'ESO zone constants'!$A$3:$C$9952,3,FALSE)</f>
        <v>823</v>
      </c>
      <c r="G106" s="3" t="str">
        <f>VLOOKUP(F106,'ESO zone constants'!$A$3:$D$9987,4,FALSE)</f>
        <v>Gold Coast</v>
      </c>
      <c r="H106" s="4">
        <v>21</v>
      </c>
      <c r="I106" s="17" t="str">
        <f>VLOOKUP(H106,'LibSets constants'!$A$4:$B$1003,2,FALSE)</f>
        <v>DLC_FLAMES_OF_AMBITION</v>
      </c>
      <c r="J106" s="17" t="str">
        <f>VLOOKUP(H106,'LibSets constants'!$A$4:$C$1003,3,FALSE)</f>
        <v>Flames of Ambition</v>
      </c>
    </row>
    <row r="107" spans="1:10" x14ac:dyDescent="0.25">
      <c r="A107" s="2" t="s">
        <v>2405</v>
      </c>
      <c r="B107" s="9" t="s">
        <v>91</v>
      </c>
      <c r="C107" s="29" t="s">
        <v>91</v>
      </c>
      <c r="D107" s="3">
        <v>1229</v>
      </c>
      <c r="E107" s="3" t="str">
        <f>VLOOKUP(D107,'ESO zone constants'!$A$3:$D$9987,4,FALSE)</f>
        <v>The Cauldron</v>
      </c>
      <c r="F107" s="3">
        <f>VLOOKUP(D107,'ESO zone constants'!$A$3:$C$9952,3,FALSE)</f>
        <v>57</v>
      </c>
      <c r="G107" s="3" t="str">
        <f>VLOOKUP(F107,'ESO zone constants'!$A$3:$D$9987,4,FALSE)</f>
        <v>Deshaan</v>
      </c>
      <c r="H107" s="4">
        <v>21</v>
      </c>
      <c r="I107" s="17" t="str">
        <f>VLOOKUP(H107,'LibSets constants'!$A$4:$B$1003,2,FALSE)</f>
        <v>DLC_FLAMES_OF_AMBITION</v>
      </c>
      <c r="J107" s="17" t="str">
        <f>VLOOKUP(H107,'LibSets constants'!$A$4:$C$1003,3,FALSE)</f>
        <v>Flames of Ambition</v>
      </c>
    </row>
    <row r="108" spans="1:10" x14ac:dyDescent="0.25">
      <c r="A108" s="2" t="s">
        <v>2405</v>
      </c>
      <c r="B108" s="9" t="s">
        <v>92</v>
      </c>
      <c r="C108" s="29" t="s">
        <v>91</v>
      </c>
      <c r="D108" s="3">
        <v>1229</v>
      </c>
      <c r="E108" s="3" t="str">
        <f>VLOOKUP(D108,'ESO zone constants'!$A$3:$D$9987,4,FALSE)</f>
        <v>The Cauldron</v>
      </c>
      <c r="F108" s="3">
        <f>VLOOKUP(D108,'ESO zone constants'!$A$3:$C$9952,3,FALSE)</f>
        <v>57</v>
      </c>
      <c r="G108" s="3" t="str">
        <f>VLOOKUP(F108,'ESO zone constants'!$A$3:$D$9987,4,FALSE)</f>
        <v>Deshaan</v>
      </c>
      <c r="H108" s="4">
        <v>22</v>
      </c>
      <c r="I108" s="17" t="str">
        <f>VLOOKUP(H108,'LibSets constants'!$A$4:$B$1003,2,FALSE)</f>
        <v>DLC_BLACKWOOD</v>
      </c>
      <c r="J108" s="17" t="str">
        <f>VLOOKUP(H108,'LibSets constants'!$A$4:$C$1003,3,FALSE)</f>
        <v>Blackwood</v>
      </c>
    </row>
    <row r="109" spans="1:10" x14ac:dyDescent="0.25">
      <c r="A109" s="2" t="s">
        <v>2505</v>
      </c>
      <c r="B109" s="9" t="s">
        <v>91</v>
      </c>
      <c r="C109" s="29" t="s">
        <v>91</v>
      </c>
      <c r="D109" s="3">
        <v>1268</v>
      </c>
      <c r="E109" s="3" t="str">
        <f>VLOOKUP(D109,'ESO zone constants'!$A$3:$D$9987,4,FALSE)</f>
        <v>The Dread Cellar</v>
      </c>
      <c r="F109" s="3">
        <f>VLOOKUP(D109,'ESO zone constants'!$A$3:$C$9952,3,FALSE)</f>
        <v>1261</v>
      </c>
      <c r="G109" s="3" t="str">
        <f>VLOOKUP(F109,'ESO zone constants'!$A$3:$D$9987,4,FALSE)</f>
        <v>Blackwood</v>
      </c>
      <c r="H109" s="4">
        <v>23</v>
      </c>
      <c r="I109" s="17" t="str">
        <f>VLOOKUP(H109,'LibSets constants'!$A$4:$B$1003,2,FALSE)</f>
        <v>DLC_WAKING_FLAME</v>
      </c>
      <c r="J109" s="17" t="str">
        <f>VLOOKUP(H109,'LibSets constants'!$A$4:$C$1003,3,FALSE)</f>
        <v>Waking Flame</v>
      </c>
    </row>
    <row r="110" spans="1:10" x14ac:dyDescent="0.25">
      <c r="A110" s="2" t="s">
        <v>2505</v>
      </c>
      <c r="B110" s="9" t="s">
        <v>92</v>
      </c>
      <c r="C110" s="29" t="s">
        <v>91</v>
      </c>
      <c r="D110" s="3">
        <v>1268</v>
      </c>
      <c r="E110" s="3" t="str">
        <f>VLOOKUP(D110,'ESO zone constants'!$A$3:$D$9987,4,FALSE)</f>
        <v>The Dread Cellar</v>
      </c>
      <c r="F110" s="3">
        <f>VLOOKUP(D110,'ESO zone constants'!$A$3:$C$9952,3,FALSE)</f>
        <v>1261</v>
      </c>
      <c r="G110" s="3" t="str">
        <f>VLOOKUP(F110,'ESO zone constants'!$A$3:$D$9987,4,FALSE)</f>
        <v>Blackwood</v>
      </c>
      <c r="H110" s="4">
        <v>23</v>
      </c>
      <c r="I110" s="17" t="str">
        <f>VLOOKUP(H110,'LibSets constants'!$A$4:$B$1003,2,FALSE)</f>
        <v>DLC_WAKING_FLAME</v>
      </c>
      <c r="J110" s="17" t="str">
        <f>VLOOKUP(H110,'LibSets constants'!$A$4:$C$1003,3,FALSE)</f>
        <v>Waking Flame</v>
      </c>
    </row>
    <row r="111" spans="1:10" x14ac:dyDescent="0.25">
      <c r="A111" s="2" t="s">
        <v>2508</v>
      </c>
      <c r="B111" s="9" t="s">
        <v>91</v>
      </c>
      <c r="C111" s="29" t="s">
        <v>91</v>
      </c>
      <c r="D111" s="3">
        <v>1267</v>
      </c>
      <c r="E111" s="3" t="str">
        <f>VLOOKUP(D111,'ESO zone constants'!$A$3:$D$9987,4,FALSE)</f>
        <v>Red Petal Bastion</v>
      </c>
      <c r="F111" s="3">
        <f>VLOOKUP(D111,'ESO zone constants'!$A$3:$C$9952,3,FALSE)</f>
        <v>3</v>
      </c>
      <c r="G111" s="3" t="str">
        <f>VLOOKUP(F111,'ESO zone constants'!$A$3:$D$9987,4,FALSE)</f>
        <v>Glenumbra</v>
      </c>
      <c r="H111" s="4">
        <v>23</v>
      </c>
      <c r="I111" s="17" t="str">
        <f>VLOOKUP(H111,'LibSets constants'!$A$4:$B$1003,2,FALSE)</f>
        <v>DLC_WAKING_FLAME</v>
      </c>
      <c r="J111" s="17" t="str">
        <f>VLOOKUP(H111,'LibSets constants'!$A$4:$C$1003,3,FALSE)</f>
        <v>Waking Flame</v>
      </c>
    </row>
    <row r="112" spans="1:10" x14ac:dyDescent="0.25">
      <c r="A112" s="2" t="s">
        <v>2508</v>
      </c>
      <c r="B112" s="9" t="s">
        <v>92</v>
      </c>
      <c r="C112" s="29" t="s">
        <v>91</v>
      </c>
      <c r="D112" s="3">
        <v>1267</v>
      </c>
      <c r="E112" s="3" t="str">
        <f>VLOOKUP(D112,'ESO zone constants'!$A$3:$D$9987,4,FALSE)</f>
        <v>Red Petal Bastion</v>
      </c>
      <c r="F112" s="3">
        <f>VLOOKUP(D112,'ESO zone constants'!$A$3:$C$9952,3,FALSE)</f>
        <v>3</v>
      </c>
      <c r="G112" s="3" t="str">
        <f>VLOOKUP(F112,'ESO zone constants'!$A$3:$D$9987,4,FALSE)</f>
        <v>Glenumbra</v>
      </c>
      <c r="H112" s="4">
        <v>23</v>
      </c>
      <c r="I112" s="17" t="str">
        <f>VLOOKUP(H112,'LibSets constants'!$A$4:$B$1003,2,FALSE)</f>
        <v>DLC_WAKING_FLAME</v>
      </c>
      <c r="J112" s="17" t="str">
        <f>VLOOKUP(H112,'LibSets constants'!$A$4:$C$1003,3,FALSE)</f>
        <v>Waking Flame</v>
      </c>
    </row>
    <row r="113" spans="1:10" x14ac:dyDescent="0.25">
      <c r="A113" s="88" t="s">
        <v>2728</v>
      </c>
      <c r="B113" s="9" t="s">
        <v>91</v>
      </c>
      <c r="C113" s="29" t="s">
        <v>91</v>
      </c>
      <c r="D113" s="3">
        <v>1301</v>
      </c>
      <c r="E113" s="3" t="str">
        <f>VLOOKUP(D113,'ESO zone constants'!$A$3:$D$9987,4,FALSE)</f>
        <v>Coral Aerie</v>
      </c>
      <c r="F113" s="3">
        <f>VLOOKUP(D113,'ESO zone constants'!$A$3:$C$9952,3,FALSE)</f>
        <v>1011</v>
      </c>
      <c r="G113" s="3" t="str">
        <f>VLOOKUP(F113,'ESO zone constants'!$A$3:$D$9987,4,FALSE)</f>
        <v>Summerset</v>
      </c>
      <c r="H113" s="4">
        <v>25</v>
      </c>
      <c r="I113" s="17" t="str">
        <f>VLOOKUP(H113,'LibSets constants'!$A$4:$B$1003,2,FALSE)</f>
        <v>DLC_ASCENDING_TIDE</v>
      </c>
      <c r="J113" s="17" t="str">
        <f>VLOOKUP(H113,'LibSets constants'!$A$4:$C$1003,3,FALSE)</f>
        <v>Ascending Tide</v>
      </c>
    </row>
    <row r="114" spans="1:10" x14ac:dyDescent="0.25">
      <c r="A114" s="88" t="s">
        <v>2728</v>
      </c>
      <c r="B114" s="9" t="s">
        <v>92</v>
      </c>
      <c r="C114" s="29" t="s">
        <v>91</v>
      </c>
      <c r="D114" s="3">
        <v>1301</v>
      </c>
      <c r="E114" s="3" t="str">
        <f>VLOOKUP(D114,'ESO zone constants'!$A$3:$D$9987,4,FALSE)</f>
        <v>Coral Aerie</v>
      </c>
      <c r="F114" s="3">
        <f>VLOOKUP(D114,'ESO zone constants'!$A$3:$C$9952,3,FALSE)</f>
        <v>1011</v>
      </c>
      <c r="G114" s="3" t="str">
        <f>VLOOKUP(F114,'ESO zone constants'!$A$3:$D$9987,4,FALSE)</f>
        <v>Summerset</v>
      </c>
      <c r="H114" s="4">
        <v>25</v>
      </c>
      <c r="I114" s="17" t="str">
        <f>VLOOKUP(H114,'LibSets constants'!$A$4:$B$1003,2,FALSE)</f>
        <v>DLC_ASCENDING_TIDE</v>
      </c>
      <c r="J114" s="17" t="str">
        <f>VLOOKUP(H114,'LibSets constants'!$A$4:$C$1003,3,FALSE)</f>
        <v>Ascending Tide</v>
      </c>
    </row>
    <row r="115" spans="1:10" x14ac:dyDescent="0.25">
      <c r="A115" s="88" t="s">
        <v>2729</v>
      </c>
      <c r="B115" s="9" t="s">
        <v>91</v>
      </c>
      <c r="C115" s="29" t="s">
        <v>91</v>
      </c>
      <c r="D115" s="3">
        <v>1302</v>
      </c>
      <c r="E115" s="3" t="str">
        <f>VLOOKUP(D115,'ESO zone constants'!$A$3:$D$9987,4,FALSE)</f>
        <v>Shipwright's Regret</v>
      </c>
      <c r="F115" s="3">
        <f>VLOOKUP(D115,'ESO zone constants'!$A$3:$C$9952,3,FALSE)</f>
        <v>20</v>
      </c>
      <c r="G115" s="3" t="str">
        <f>VLOOKUP(F115,'ESO zone constants'!$A$3:$D$9987,4,FALSE)</f>
        <v>Rivenspire</v>
      </c>
      <c r="H115" s="4">
        <v>25</v>
      </c>
      <c r="I115" s="17" t="str">
        <f>VLOOKUP(H115,'LibSets constants'!$A$4:$B$1003,2,FALSE)</f>
        <v>DLC_ASCENDING_TIDE</v>
      </c>
      <c r="J115" s="17" t="str">
        <f>VLOOKUP(H115,'LibSets constants'!$A$4:$C$1003,3,FALSE)</f>
        <v>Ascending Tide</v>
      </c>
    </row>
    <row r="116" spans="1:10" x14ac:dyDescent="0.25">
      <c r="A116" s="88" t="s">
        <v>2729</v>
      </c>
      <c r="B116" s="9" t="s">
        <v>92</v>
      </c>
      <c r="C116" s="29" t="s">
        <v>91</v>
      </c>
      <c r="D116" s="3">
        <v>1302</v>
      </c>
      <c r="E116" s="3" t="str">
        <f>VLOOKUP(D116,'ESO zone constants'!$A$3:$D$9987,4,FALSE)</f>
        <v>Shipwright's Regret</v>
      </c>
      <c r="F116" s="3">
        <f>VLOOKUP(D116,'ESO zone constants'!$A$3:$C$9952,3,FALSE)</f>
        <v>20</v>
      </c>
      <c r="G116" s="3" t="str">
        <f>VLOOKUP(F116,'ESO zone constants'!$A$3:$D$9987,4,FALSE)</f>
        <v>Rivenspire</v>
      </c>
      <c r="H116" s="4">
        <v>25</v>
      </c>
      <c r="I116" s="17" t="str">
        <f>VLOOKUP(H116,'LibSets constants'!$A$4:$B$1003,2,FALSE)</f>
        <v>DLC_ASCENDING_TIDE</v>
      </c>
      <c r="J116" s="17" t="str">
        <f>VLOOKUP(H116,'LibSets constants'!$A$4:$C$1003,3,FALSE)</f>
        <v>Ascending Tide</v>
      </c>
    </row>
    <row r="117" spans="1:10" x14ac:dyDescent="0.25">
      <c r="A117" t="s">
        <v>3421</v>
      </c>
      <c r="B117" s="9" t="s">
        <v>91</v>
      </c>
      <c r="C117" s="29" t="s">
        <v>92</v>
      </c>
      <c r="D117" s="3">
        <v>1318</v>
      </c>
      <c r="E117" s="3" t="str">
        <f>VLOOKUP(D117,'ESO zone constants'!$A$3:$D$9987,4,FALSE)</f>
        <v>High Isle</v>
      </c>
      <c r="F117" s="3">
        <f>VLOOKUP(D117,'ESO zone constants'!$A$3:$C$9952,3,FALSE)</f>
        <v>1318</v>
      </c>
      <c r="G117" s="3" t="str">
        <f>VLOOKUP(F117,'ESO zone constants'!$A$3:$D$9987,4,FALSE)</f>
        <v>High Isle</v>
      </c>
      <c r="H117" s="4">
        <v>26</v>
      </c>
      <c r="I117" s="17" t="str">
        <f>VLOOKUP(H117,'LibSets constants'!$A$4:$B$1003,2,FALSE)</f>
        <v>DLC_HIGH_ISLE</v>
      </c>
      <c r="J117" s="17" t="str">
        <f>VLOOKUP(H117,'LibSets constants'!$A$4:$C$1003,3,FALSE)</f>
        <v>High Isle</v>
      </c>
    </row>
    <row r="118" spans="1:10" x14ac:dyDescent="0.25">
      <c r="A118" t="s">
        <v>3421</v>
      </c>
      <c r="B118" s="9" t="s">
        <v>92</v>
      </c>
      <c r="C118" s="29" t="s">
        <v>92</v>
      </c>
      <c r="D118" s="3">
        <v>1318</v>
      </c>
      <c r="E118" s="3" t="str">
        <f>VLOOKUP(D118,'ESO zone constants'!$A$3:$D$9987,4,FALSE)</f>
        <v>High Isle</v>
      </c>
      <c r="F118" s="3">
        <f>VLOOKUP(D118,'ESO zone constants'!$A$3:$C$9952,3,FALSE)</f>
        <v>1318</v>
      </c>
      <c r="G118" s="3" t="str">
        <f>VLOOKUP(F118,'ESO zone constants'!$A$3:$D$9987,4,FALSE)</f>
        <v>High Isle</v>
      </c>
      <c r="H118" s="4">
        <v>26</v>
      </c>
      <c r="I118" s="17" t="str">
        <f>VLOOKUP(H118,'LibSets constants'!$A$4:$B$1003,2,FALSE)</f>
        <v>DLC_HIGH_ISLE</v>
      </c>
      <c r="J118" s="17" t="str">
        <f>VLOOKUP(H118,'LibSets constants'!$A$4:$C$1003,3,FALSE)</f>
        <v>High Isle</v>
      </c>
    </row>
    <row r="119" spans="1:10" x14ac:dyDescent="0.25">
      <c r="A119" s="100" t="s">
        <v>3464</v>
      </c>
      <c r="B119" s="9" t="s">
        <v>91</v>
      </c>
      <c r="C119" s="29" t="s">
        <v>92</v>
      </c>
      <c r="D119" s="3">
        <v>1360</v>
      </c>
      <c r="E119" s="3" t="str">
        <f>VLOOKUP(D119,'ESO zone constants'!$A$3:$D$9987,4,FALSE)</f>
        <v>Earthen Root Enclave</v>
      </c>
      <c r="F119" s="3">
        <f>VLOOKUP(D119,'ESO zone constants'!$A$3:$C$9952,3,FALSE)</f>
        <v>0</v>
      </c>
      <c r="G119" s="3" t="str">
        <f>VLOOKUP(F119,'ESO zone constants'!$A$3:$D$9987,4,FALSE)</f>
        <v>Tamriel Map</v>
      </c>
      <c r="H119" s="4">
        <v>27</v>
      </c>
      <c r="I119" s="17" t="str">
        <f>VLOOKUP(H119,'LibSets constants'!$A$4:$B$1003,2,FALSE)</f>
        <v>DLC_LOST_DEPTHS</v>
      </c>
      <c r="J119" s="17" t="str">
        <f>VLOOKUP(H119,'LibSets constants'!$A$4:$C$1003,3,FALSE)</f>
        <v>Lost Depths</v>
      </c>
    </row>
    <row r="120" spans="1:10" x14ac:dyDescent="0.25">
      <c r="A120" s="100" t="s">
        <v>3464</v>
      </c>
      <c r="B120" s="9" t="s">
        <v>92</v>
      </c>
      <c r="C120" s="29" t="s">
        <v>92</v>
      </c>
      <c r="D120" s="3">
        <v>1360</v>
      </c>
      <c r="E120" s="3" t="str">
        <f>VLOOKUP(D120,'ESO zone constants'!$A$3:$D$9987,4,FALSE)</f>
        <v>Earthen Root Enclave</v>
      </c>
      <c r="F120" s="3">
        <f>VLOOKUP(D120,'ESO zone constants'!$A$3:$C$9952,3,FALSE)</f>
        <v>0</v>
      </c>
      <c r="G120" s="3" t="str">
        <f>VLOOKUP(F120,'ESO zone constants'!$A$3:$D$9987,4,FALSE)</f>
        <v>Tamriel Map</v>
      </c>
      <c r="H120" s="4">
        <v>27</v>
      </c>
      <c r="I120" s="17" t="str">
        <f>VLOOKUP(H120,'LibSets constants'!$A$4:$B$1003,2,FALSE)</f>
        <v>DLC_LOST_DEPTHS</v>
      </c>
      <c r="J120" s="17" t="str">
        <f>VLOOKUP(H120,'LibSets constants'!$A$4:$C$1003,3,FALSE)</f>
        <v>Lost Depths</v>
      </c>
    </row>
    <row r="121" spans="1:10" x14ac:dyDescent="0.25">
      <c r="A121" s="100" t="s">
        <v>3465</v>
      </c>
      <c r="B121" s="9" t="s">
        <v>91</v>
      </c>
      <c r="C121" s="29" t="s">
        <v>92</v>
      </c>
      <c r="D121" s="3">
        <v>1361</v>
      </c>
      <c r="E121" s="3" t="str">
        <f>VLOOKUP(D121,'ESO zone constants'!$A$3:$D$9987,4,FALSE)</f>
        <v>Graven Deep</v>
      </c>
      <c r="F121" s="3">
        <f>VLOOKUP(D121,'ESO zone constants'!$A$3:$C$9952,3,FALSE)</f>
        <v>0</v>
      </c>
      <c r="G121" s="3" t="str">
        <f>VLOOKUP(F121,'ESO zone constants'!$A$3:$D$9987,4,FALSE)</f>
        <v>Tamriel Map</v>
      </c>
      <c r="H121" s="4">
        <v>27</v>
      </c>
      <c r="I121" s="17" t="str">
        <f>VLOOKUP(H121,'LibSets constants'!$A$4:$B$1003,2,FALSE)</f>
        <v>DLC_LOST_DEPTHS</v>
      </c>
      <c r="J121" s="17" t="str">
        <f>VLOOKUP(H121,'LibSets constants'!$A$4:$C$1003,3,FALSE)</f>
        <v>Lost Depths</v>
      </c>
    </row>
    <row r="122" spans="1:10" x14ac:dyDescent="0.25">
      <c r="A122" s="100" t="s">
        <v>3465</v>
      </c>
      <c r="B122" s="9" t="s">
        <v>92</v>
      </c>
      <c r="C122" s="29" t="s">
        <v>92</v>
      </c>
      <c r="D122" s="3">
        <v>1361</v>
      </c>
      <c r="E122" s="3" t="str">
        <f>VLOOKUP(D122,'ESO zone constants'!$A$3:$D$9987,4,FALSE)</f>
        <v>Graven Deep</v>
      </c>
      <c r="F122" s="3">
        <f>VLOOKUP(D122,'ESO zone constants'!$A$3:$C$9952,3,FALSE)</f>
        <v>0</v>
      </c>
      <c r="G122" s="3" t="str">
        <f>VLOOKUP(F122,'ESO zone constants'!$A$3:$D$9987,4,FALSE)</f>
        <v>Tamriel Map</v>
      </c>
      <c r="H122" s="4">
        <v>27</v>
      </c>
      <c r="I122" s="17" t="str">
        <f>VLOOKUP(H122,'LibSets constants'!$A$4:$B$1003,2,FALSE)</f>
        <v>DLC_LOST_DEPTHS</v>
      </c>
      <c r="J122" s="17" t="str">
        <f>VLOOKUP(H122,'LibSets constants'!$A$4:$C$1003,3,FALSE)</f>
        <v>Lost Depths</v>
      </c>
    </row>
  </sheetData>
  <autoFilter ref="A2:J116" xr:uid="{00000000-0009-0000-0000-000003000000}">
    <sortState xmlns:xlrd2="http://schemas.microsoft.com/office/spreadsheetml/2017/richdata2" ref="A3:J94">
      <sortCondition ref="H2:H94"/>
    </sortState>
  </autoFilter>
  <sortState xmlns:xlrd2="http://schemas.microsoft.com/office/spreadsheetml/2017/richdata2" ref="A3:H106">
    <sortCondition ref="B3:B106"/>
    <sortCondition ref="A3:A106"/>
  </sortState>
  <mergeCells count="1">
    <mergeCell ref="A1:AZ1"/>
  </mergeCell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sheetPr>
  <dimension ref="A1:N913"/>
  <sheetViews>
    <sheetView workbookViewId="0">
      <pane ySplit="2" topLeftCell="A892" activePane="bottomLeft" state="frozen"/>
      <selection pane="bottomLeft" activeCell="E899" sqref="E899"/>
    </sheetView>
  </sheetViews>
  <sheetFormatPr baseColWidth="10" defaultColWidth="11.5703125" defaultRowHeight="15" x14ac:dyDescent="0.25"/>
  <cols>
    <col min="1" max="1" width="12.85546875" customWidth="1"/>
    <col min="2" max="2" width="12.5703125" bestFit="1" customWidth="1"/>
    <col min="3" max="3" width="23.28515625" customWidth="1"/>
    <col min="4" max="4" width="43.28515625" customWidth="1"/>
    <col min="5" max="5" width="35.28515625" bestFit="1" customWidth="1"/>
  </cols>
  <sheetData>
    <row r="1" spans="1:14" x14ac:dyDescent="0.25">
      <c r="A1" s="108" t="s">
        <v>3493</v>
      </c>
      <c r="B1" s="108"/>
      <c r="C1" s="108"/>
      <c r="D1" s="108"/>
      <c r="E1" s="108"/>
      <c r="F1" s="108"/>
      <c r="G1" s="108"/>
      <c r="H1" s="108"/>
      <c r="I1" s="108"/>
      <c r="J1" s="108"/>
      <c r="K1" s="108"/>
      <c r="L1" s="108"/>
      <c r="M1" s="108"/>
      <c r="N1" s="108"/>
    </row>
    <row r="2" spans="1:14" x14ac:dyDescent="0.25">
      <c r="A2" s="1" t="s">
        <v>1372</v>
      </c>
      <c r="B2" s="1" t="s">
        <v>1384</v>
      </c>
      <c r="C2" s="1" t="s">
        <v>1492</v>
      </c>
      <c r="D2" s="1" t="s">
        <v>1493</v>
      </c>
      <c r="E2" s="1" t="s">
        <v>1602</v>
      </c>
    </row>
    <row r="3" spans="1:14" x14ac:dyDescent="0.25">
      <c r="A3" s="116">
        <v>2</v>
      </c>
      <c r="B3">
        <v>1</v>
      </c>
      <c r="C3">
        <v>2</v>
      </c>
      <c r="D3" t="s">
        <v>102</v>
      </c>
      <c r="E3" t="str">
        <f>IF(ISNA(MATCH(A3,'ESO zone constants'!$A$3:$A$9952,0)),"","X")</f>
        <v>X</v>
      </c>
    </row>
    <row r="4" spans="1:14" x14ac:dyDescent="0.25">
      <c r="A4" s="116">
        <v>3</v>
      </c>
      <c r="B4">
        <v>2</v>
      </c>
      <c r="C4">
        <v>3</v>
      </c>
      <c r="D4" t="s">
        <v>103</v>
      </c>
      <c r="E4" t="str">
        <f>IF(ISNA(MATCH(A4,'ESO zone constants'!$A$3:$A$9952,0)),"","X")</f>
        <v>X</v>
      </c>
    </row>
    <row r="5" spans="1:14" x14ac:dyDescent="0.25">
      <c r="A5" s="116">
        <v>11</v>
      </c>
      <c r="B5">
        <v>3</v>
      </c>
      <c r="C5">
        <v>347</v>
      </c>
      <c r="D5" t="s">
        <v>47</v>
      </c>
      <c r="E5" t="str">
        <f>IF(ISNA(MATCH(A5,'ESO zone constants'!$A$3:$A$9952,0)),"","X")</f>
        <v>X</v>
      </c>
    </row>
    <row r="6" spans="1:14" x14ac:dyDescent="0.25">
      <c r="A6" s="116">
        <v>19</v>
      </c>
      <c r="B6">
        <v>4</v>
      </c>
      <c r="C6">
        <v>19</v>
      </c>
      <c r="D6" t="s">
        <v>104</v>
      </c>
      <c r="E6" t="str">
        <f>IF(ISNA(MATCH(A6,'ESO zone constants'!$A$3:$A$9952,0)),"","X")</f>
        <v>X</v>
      </c>
    </row>
    <row r="7" spans="1:14" x14ac:dyDescent="0.25">
      <c r="A7" s="116">
        <v>20</v>
      </c>
      <c r="B7">
        <v>5</v>
      </c>
      <c r="C7">
        <v>20</v>
      </c>
      <c r="D7" t="s">
        <v>105</v>
      </c>
      <c r="E7" t="str">
        <f>IF(ISNA(MATCH(A7,'ESO zone constants'!$A$3:$A$9952,0)),"","X")</f>
        <v>X</v>
      </c>
    </row>
    <row r="8" spans="1:14" x14ac:dyDescent="0.25">
      <c r="A8" s="116">
        <v>22</v>
      </c>
      <c r="B8">
        <v>6</v>
      </c>
      <c r="C8">
        <v>104</v>
      </c>
      <c r="D8" t="s">
        <v>68</v>
      </c>
      <c r="E8" t="str">
        <f>IF(ISNA(MATCH(A8,'ESO zone constants'!$A$3:$A$9952,0)),"","X")</f>
        <v>X</v>
      </c>
    </row>
    <row r="9" spans="1:14" x14ac:dyDescent="0.25">
      <c r="A9" s="116">
        <v>31</v>
      </c>
      <c r="B9">
        <v>7</v>
      </c>
      <c r="C9">
        <v>382</v>
      </c>
      <c r="D9" t="s">
        <v>59</v>
      </c>
      <c r="E9" t="str">
        <f>IF(ISNA(MATCH(A9,'ESO zone constants'!$A$3:$A$9952,0)),"","X")</f>
        <v>X</v>
      </c>
    </row>
    <row r="10" spans="1:14" x14ac:dyDescent="0.25">
      <c r="A10" s="116">
        <v>38</v>
      </c>
      <c r="B10">
        <v>8</v>
      </c>
      <c r="C10">
        <v>92</v>
      </c>
      <c r="D10" t="s">
        <v>57</v>
      </c>
      <c r="E10" t="str">
        <f>IF(ISNA(MATCH(A10,'ESO zone constants'!$A$3:$A$9952,0)),"","X")</f>
        <v>X</v>
      </c>
    </row>
    <row r="11" spans="1:14" x14ac:dyDescent="0.25">
      <c r="A11" s="116">
        <v>41</v>
      </c>
      <c r="B11">
        <v>9</v>
      </c>
      <c r="C11">
        <v>41</v>
      </c>
      <c r="D11" t="s">
        <v>106</v>
      </c>
      <c r="E11" t="str">
        <f>IF(ISNA(MATCH(A11,'ESO zone constants'!$A$3:$A$9952,0)),"","X")</f>
        <v>X</v>
      </c>
    </row>
    <row r="12" spans="1:14" x14ac:dyDescent="0.25">
      <c r="A12" s="116">
        <v>57</v>
      </c>
      <c r="B12">
        <v>10</v>
      </c>
      <c r="C12">
        <v>57</v>
      </c>
      <c r="D12" t="s">
        <v>107</v>
      </c>
      <c r="E12" t="str">
        <f>IF(ISNA(MATCH(A12,'ESO zone constants'!$A$3:$A$9952,0)),"","X")</f>
        <v>X</v>
      </c>
    </row>
    <row r="13" spans="1:14" x14ac:dyDescent="0.25">
      <c r="A13" s="116">
        <v>58</v>
      </c>
      <c r="B13">
        <v>11</v>
      </c>
      <c r="C13">
        <v>58</v>
      </c>
      <c r="D13" t="s">
        <v>108</v>
      </c>
      <c r="E13" t="str">
        <f>IF(ISNA(MATCH(A13,'ESO zone constants'!$A$3:$A$9952,0)),"","X")</f>
        <v>X</v>
      </c>
    </row>
    <row r="14" spans="1:14" x14ac:dyDescent="0.25">
      <c r="A14" s="116">
        <v>63</v>
      </c>
      <c r="B14">
        <v>12</v>
      </c>
      <c r="C14">
        <v>57</v>
      </c>
      <c r="D14" t="s">
        <v>61</v>
      </c>
      <c r="E14" t="str">
        <f>IF(ISNA(MATCH(A14,'ESO zone constants'!$A$3:$A$9952,0)),"","X")</f>
        <v>X</v>
      </c>
    </row>
    <row r="15" spans="1:14" x14ac:dyDescent="0.25">
      <c r="A15" s="116">
        <v>64</v>
      </c>
      <c r="B15">
        <v>13</v>
      </c>
      <c r="C15">
        <v>103</v>
      </c>
      <c r="D15" t="s">
        <v>70</v>
      </c>
      <c r="E15" t="str">
        <f>IF(ISNA(MATCH(A15,'ESO zone constants'!$A$3:$A$9952,0)),"","X")</f>
        <v>X</v>
      </c>
    </row>
    <row r="16" spans="1:14" x14ac:dyDescent="0.25">
      <c r="A16" s="116">
        <v>92</v>
      </c>
      <c r="B16">
        <v>14</v>
      </c>
      <c r="C16">
        <v>92</v>
      </c>
      <c r="D16" t="s">
        <v>109</v>
      </c>
      <c r="E16" t="str">
        <f>IF(ISNA(MATCH(A16,'ESO zone constants'!$A$3:$A$9952,0)),"","X")</f>
        <v>X</v>
      </c>
    </row>
    <row r="17" spans="1:5" x14ac:dyDescent="0.25">
      <c r="A17" s="116">
        <v>101</v>
      </c>
      <c r="B17">
        <v>15</v>
      </c>
      <c r="C17">
        <v>101</v>
      </c>
      <c r="D17" t="s">
        <v>110</v>
      </c>
      <c r="E17" t="str">
        <f>IF(ISNA(MATCH(A17,'ESO zone constants'!$A$3:$A$9952,0)),"","X")</f>
        <v>X</v>
      </c>
    </row>
    <row r="18" spans="1:5" x14ac:dyDescent="0.25">
      <c r="A18" s="116">
        <v>103</v>
      </c>
      <c r="B18">
        <v>16</v>
      </c>
      <c r="C18">
        <v>103</v>
      </c>
      <c r="D18" t="s">
        <v>111</v>
      </c>
      <c r="E18" t="str">
        <f>IF(ISNA(MATCH(A18,'ESO zone constants'!$A$3:$A$9952,0)),"","X")</f>
        <v>X</v>
      </c>
    </row>
    <row r="19" spans="1:5" x14ac:dyDescent="0.25">
      <c r="A19" s="116">
        <v>104</v>
      </c>
      <c r="B19">
        <v>17</v>
      </c>
      <c r="C19">
        <v>104</v>
      </c>
      <c r="D19" t="s">
        <v>112</v>
      </c>
      <c r="E19" t="str">
        <f>IF(ISNA(MATCH(A19,'ESO zone constants'!$A$3:$A$9952,0)),"","X")</f>
        <v>X</v>
      </c>
    </row>
    <row r="20" spans="1:5" x14ac:dyDescent="0.25">
      <c r="A20" s="116">
        <v>108</v>
      </c>
      <c r="B20">
        <v>18</v>
      </c>
      <c r="C20">
        <v>108</v>
      </c>
      <c r="D20" t="s">
        <v>113</v>
      </c>
      <c r="E20" t="str">
        <f>IF(ISNA(MATCH(A20,'ESO zone constants'!$A$3:$A$9952,0)),"","X")</f>
        <v>X</v>
      </c>
    </row>
    <row r="21" spans="1:5" x14ac:dyDescent="0.25">
      <c r="A21" s="116">
        <v>117</v>
      </c>
      <c r="B21">
        <v>19</v>
      </c>
      <c r="C21">
        <v>117</v>
      </c>
      <c r="D21" t="s">
        <v>114</v>
      </c>
      <c r="E21" t="str">
        <f>IF(ISNA(MATCH(A21,'ESO zone constants'!$A$3:$A$9952,0)),"","X")</f>
        <v>X</v>
      </c>
    </row>
    <row r="22" spans="1:5" x14ac:dyDescent="0.25">
      <c r="A22" s="116">
        <v>124</v>
      </c>
      <c r="B22">
        <v>20</v>
      </c>
      <c r="C22">
        <v>383</v>
      </c>
      <c r="D22" t="s">
        <v>115</v>
      </c>
      <c r="E22" t="str">
        <f>IF(ISNA(MATCH(A22,'ESO zone constants'!$A$3:$A$9952,0)),"","X")</f>
        <v>X</v>
      </c>
    </row>
    <row r="23" spans="1:5" x14ac:dyDescent="0.25">
      <c r="A23" s="116">
        <v>126</v>
      </c>
      <c r="B23">
        <v>21</v>
      </c>
      <c r="C23">
        <v>383</v>
      </c>
      <c r="D23" t="s">
        <v>43</v>
      </c>
      <c r="E23" t="str">
        <f>IF(ISNA(MATCH(A23,'ESO zone constants'!$A$3:$A$9952,0)),"","X")</f>
        <v>X</v>
      </c>
    </row>
    <row r="24" spans="1:5" x14ac:dyDescent="0.25">
      <c r="A24" s="116">
        <v>130</v>
      </c>
      <c r="B24">
        <v>22</v>
      </c>
      <c r="C24">
        <v>20</v>
      </c>
      <c r="D24" t="s">
        <v>49</v>
      </c>
      <c r="E24" t="str">
        <f>IF(ISNA(MATCH(A24,'ESO zone constants'!$A$3:$A$9952,0)),"","X")</f>
        <v>X</v>
      </c>
    </row>
    <row r="25" spans="1:5" x14ac:dyDescent="0.25">
      <c r="A25" s="116">
        <v>131</v>
      </c>
      <c r="B25">
        <v>23</v>
      </c>
      <c r="C25">
        <v>58</v>
      </c>
      <c r="D25" t="s">
        <v>65</v>
      </c>
      <c r="E25" t="str">
        <f>IF(ISNA(MATCH(A25,'ESO zone constants'!$A$3:$A$9952,0)),"","X")</f>
        <v>X</v>
      </c>
    </row>
    <row r="26" spans="1:5" x14ac:dyDescent="0.25">
      <c r="A26" s="116">
        <v>134</v>
      </c>
      <c r="B26">
        <v>24</v>
      </c>
      <c r="C26">
        <v>117</v>
      </c>
      <c r="D26" t="s">
        <v>116</v>
      </c>
      <c r="E26" t="str">
        <f>IF(ISNA(MATCH(A26,'ESO zone constants'!$A$3:$A$9952,0)),"","X")</f>
        <v>X</v>
      </c>
    </row>
    <row r="27" spans="1:5" x14ac:dyDescent="0.25">
      <c r="A27" s="116">
        <v>137</v>
      </c>
      <c r="B27">
        <v>25</v>
      </c>
      <c r="C27">
        <v>108</v>
      </c>
      <c r="D27" t="s">
        <v>117</v>
      </c>
      <c r="E27" t="str">
        <f>IF(ISNA(MATCH(A27,'ESO zone constants'!$A$3:$A$9952,0)),"","X")</f>
        <v>X</v>
      </c>
    </row>
    <row r="28" spans="1:5" x14ac:dyDescent="0.25">
      <c r="A28" s="116">
        <v>138</v>
      </c>
      <c r="B28">
        <v>26</v>
      </c>
      <c r="C28">
        <v>58</v>
      </c>
      <c r="D28" t="s">
        <v>118</v>
      </c>
      <c r="E28" t="str">
        <f>IF(ISNA(MATCH(A28,'ESO zone constants'!$A$3:$A$9952,0)),"","X")</f>
        <v>X</v>
      </c>
    </row>
    <row r="29" spans="1:5" x14ac:dyDescent="0.25">
      <c r="A29" s="116">
        <v>142</v>
      </c>
      <c r="B29">
        <v>27</v>
      </c>
      <c r="C29">
        <v>19</v>
      </c>
      <c r="D29" t="s">
        <v>119</v>
      </c>
      <c r="E29" t="str">
        <f>IF(ISNA(MATCH(A29,'ESO zone constants'!$A$3:$A$9952,0)),"","X")</f>
        <v>X</v>
      </c>
    </row>
    <row r="30" spans="1:5" x14ac:dyDescent="0.25">
      <c r="A30" s="116">
        <v>144</v>
      </c>
      <c r="B30">
        <v>28</v>
      </c>
      <c r="C30">
        <v>3</v>
      </c>
      <c r="D30" t="s">
        <v>66</v>
      </c>
      <c r="E30" t="str">
        <f>IF(ISNA(MATCH(A30,'ESO zone constants'!$A$3:$A$9952,0)),"","X")</f>
        <v>X</v>
      </c>
    </row>
    <row r="31" spans="1:5" x14ac:dyDescent="0.25">
      <c r="A31" s="116">
        <v>146</v>
      </c>
      <c r="B31">
        <v>29</v>
      </c>
      <c r="C31">
        <v>19</v>
      </c>
      <c r="D31" t="s">
        <v>62</v>
      </c>
      <c r="E31" t="str">
        <f>IF(ISNA(MATCH(A31,'ESO zone constants'!$A$3:$A$9952,0)),"","X")</f>
        <v>X</v>
      </c>
    </row>
    <row r="32" spans="1:5" x14ac:dyDescent="0.25">
      <c r="A32" s="116">
        <v>148</v>
      </c>
      <c r="B32">
        <v>30</v>
      </c>
      <c r="C32">
        <v>117</v>
      </c>
      <c r="D32" t="s">
        <v>60</v>
      </c>
      <c r="E32" t="str">
        <f>IF(ISNA(MATCH(A32,'ESO zone constants'!$A$3:$A$9952,0)),"","X")</f>
        <v>X</v>
      </c>
    </row>
    <row r="33" spans="1:5" x14ac:dyDescent="0.25">
      <c r="A33" s="116">
        <v>159</v>
      </c>
      <c r="B33">
        <v>31</v>
      </c>
      <c r="C33">
        <v>19</v>
      </c>
      <c r="D33" t="s">
        <v>120</v>
      </c>
      <c r="E33" t="str">
        <f>IF(ISNA(MATCH(A33,'ESO zone constants'!$A$3:$A$9952,0)),"","X")</f>
        <v>X</v>
      </c>
    </row>
    <row r="34" spans="1:5" x14ac:dyDescent="0.25">
      <c r="A34" s="116">
        <v>162</v>
      </c>
      <c r="B34">
        <v>32</v>
      </c>
      <c r="C34">
        <v>20</v>
      </c>
      <c r="D34" t="s">
        <v>121</v>
      </c>
      <c r="E34" t="str">
        <f>IF(ISNA(MATCH(A34,'ESO zone constants'!$A$3:$A$9952,0)),"","X")</f>
        <v>X</v>
      </c>
    </row>
    <row r="35" spans="1:5" x14ac:dyDescent="0.25">
      <c r="A35" s="116">
        <v>166</v>
      </c>
      <c r="B35">
        <v>33</v>
      </c>
      <c r="C35">
        <v>3</v>
      </c>
      <c r="D35" t="s">
        <v>122</v>
      </c>
      <c r="E35" t="str">
        <f>IF(ISNA(MATCH(A35,'ESO zone constants'!$A$3:$A$9952,0)),"","X")</f>
        <v>X</v>
      </c>
    </row>
    <row r="36" spans="1:5" x14ac:dyDescent="0.25">
      <c r="A36" s="116">
        <v>168</v>
      </c>
      <c r="B36">
        <v>34</v>
      </c>
      <c r="C36">
        <v>92</v>
      </c>
      <c r="D36" t="s">
        <v>123</v>
      </c>
      <c r="E36" t="str">
        <f>IF(ISNA(MATCH(A36,'ESO zone constants'!$A$3:$A$9952,0)),"","X")</f>
        <v>X</v>
      </c>
    </row>
    <row r="37" spans="1:5" x14ac:dyDescent="0.25">
      <c r="A37" s="116">
        <v>169</v>
      </c>
      <c r="B37">
        <v>35</v>
      </c>
      <c r="C37">
        <v>92</v>
      </c>
      <c r="D37" t="s">
        <v>124</v>
      </c>
      <c r="E37" t="str">
        <f>IF(ISNA(MATCH(A37,'ESO zone constants'!$A$3:$A$9952,0)),"","X")</f>
        <v>X</v>
      </c>
    </row>
    <row r="38" spans="1:5" x14ac:dyDescent="0.25">
      <c r="A38" s="116">
        <v>176</v>
      </c>
      <c r="B38">
        <v>36</v>
      </c>
      <c r="C38">
        <v>108</v>
      </c>
      <c r="D38" t="s">
        <v>50</v>
      </c>
      <c r="E38" t="str">
        <f>IF(ISNA(MATCH(A38,'ESO zone constants'!$A$3:$A$9952,0)),"","X")</f>
        <v>X</v>
      </c>
    </row>
    <row r="39" spans="1:5" x14ac:dyDescent="0.25">
      <c r="A39" s="116">
        <v>181</v>
      </c>
      <c r="B39">
        <v>37</v>
      </c>
      <c r="C39">
        <v>181</v>
      </c>
      <c r="D39" t="s">
        <v>125</v>
      </c>
      <c r="E39" t="str">
        <f>IF(ISNA(MATCH(A39,'ESO zone constants'!$A$3:$A$9952,0)),"","X")</f>
        <v>X</v>
      </c>
    </row>
    <row r="40" spans="1:5" x14ac:dyDescent="0.25">
      <c r="A40" s="116">
        <v>187</v>
      </c>
      <c r="B40">
        <v>38</v>
      </c>
      <c r="C40">
        <v>117</v>
      </c>
      <c r="D40" t="s">
        <v>126</v>
      </c>
      <c r="E40" t="str">
        <f>IF(ISNA(MATCH(A40,'ESO zone constants'!$A$3:$A$9952,0)),"","X")</f>
        <v>X</v>
      </c>
    </row>
    <row r="41" spans="1:5" x14ac:dyDescent="0.25">
      <c r="A41" s="116">
        <v>188</v>
      </c>
      <c r="B41">
        <v>39</v>
      </c>
      <c r="C41">
        <v>57</v>
      </c>
      <c r="D41" t="s">
        <v>127</v>
      </c>
      <c r="E41" t="str">
        <f>IF(ISNA(MATCH(A41,'ESO zone constants'!$A$3:$A$9952,0)),"","X")</f>
        <v>X</v>
      </c>
    </row>
    <row r="42" spans="1:5" x14ac:dyDescent="0.25">
      <c r="A42" s="116">
        <v>189</v>
      </c>
      <c r="B42">
        <v>40</v>
      </c>
      <c r="C42">
        <v>57</v>
      </c>
      <c r="D42" t="s">
        <v>128</v>
      </c>
      <c r="E42" t="str">
        <f>IF(ISNA(MATCH(A42,'ESO zone constants'!$A$3:$A$9952,0)),"","X")</f>
        <v>X</v>
      </c>
    </row>
    <row r="43" spans="1:5" x14ac:dyDescent="0.25">
      <c r="A43" s="116">
        <v>190</v>
      </c>
      <c r="B43">
        <v>41</v>
      </c>
      <c r="C43">
        <v>57</v>
      </c>
      <c r="D43" t="s">
        <v>129</v>
      </c>
      <c r="E43" t="str">
        <f>IF(ISNA(MATCH(A43,'ESO zone constants'!$A$3:$A$9952,0)),"","X")</f>
        <v>X</v>
      </c>
    </row>
    <row r="44" spans="1:5" x14ac:dyDescent="0.25">
      <c r="A44" s="116">
        <v>191</v>
      </c>
      <c r="B44">
        <v>42</v>
      </c>
      <c r="C44">
        <v>41</v>
      </c>
      <c r="D44" t="s">
        <v>130</v>
      </c>
      <c r="E44" t="str">
        <f>IF(ISNA(MATCH(A44,'ESO zone constants'!$A$3:$A$9952,0)),"","X")</f>
        <v>X</v>
      </c>
    </row>
    <row r="45" spans="1:5" x14ac:dyDescent="0.25">
      <c r="A45" s="116">
        <v>192</v>
      </c>
      <c r="B45">
        <v>43</v>
      </c>
      <c r="C45">
        <v>41</v>
      </c>
      <c r="D45" t="s">
        <v>131</v>
      </c>
      <c r="E45" t="str">
        <f>IF(ISNA(MATCH(A45,'ESO zone constants'!$A$3:$A$9952,0)),"","X")</f>
        <v>X</v>
      </c>
    </row>
    <row r="46" spans="1:5" x14ac:dyDescent="0.25">
      <c r="A46" s="116">
        <v>193</v>
      </c>
      <c r="B46">
        <v>44</v>
      </c>
      <c r="C46">
        <v>41</v>
      </c>
      <c r="D46" t="s">
        <v>132</v>
      </c>
      <c r="E46" t="str">
        <f>IF(ISNA(MATCH(A46,'ESO zone constants'!$A$3:$A$9952,0)),"","X")</f>
        <v>X</v>
      </c>
    </row>
    <row r="47" spans="1:5" x14ac:dyDescent="0.25">
      <c r="A47" s="116">
        <v>199</v>
      </c>
      <c r="B47">
        <v>45</v>
      </c>
      <c r="C47">
        <v>199</v>
      </c>
      <c r="D47" t="s">
        <v>133</v>
      </c>
      <c r="E47" t="str">
        <f>IF(ISNA(MATCH(A47,'ESO zone constants'!$A$3:$A$9952,0)),"","X")</f>
        <v>X</v>
      </c>
    </row>
    <row r="48" spans="1:5" x14ac:dyDescent="0.25">
      <c r="A48" s="116">
        <v>200</v>
      </c>
      <c r="B48">
        <v>46</v>
      </c>
      <c r="C48">
        <v>199</v>
      </c>
      <c r="D48" t="s">
        <v>134</v>
      </c>
      <c r="E48" t="str">
        <f>IF(ISNA(MATCH(A48,'ESO zone constants'!$A$3:$A$9952,0)),"","X")</f>
        <v>X</v>
      </c>
    </row>
    <row r="49" spans="1:5" x14ac:dyDescent="0.25">
      <c r="A49" s="116">
        <v>201</v>
      </c>
      <c r="B49">
        <v>47</v>
      </c>
      <c r="C49">
        <v>199</v>
      </c>
      <c r="D49" t="s">
        <v>135</v>
      </c>
      <c r="E49" t="str">
        <f>IF(ISNA(MATCH(A49,'ESO zone constants'!$A$3:$A$9952,0)),"","X")</f>
        <v>X</v>
      </c>
    </row>
    <row r="50" spans="1:5" x14ac:dyDescent="0.25">
      <c r="A50" s="116">
        <v>203</v>
      </c>
      <c r="B50">
        <v>48</v>
      </c>
      <c r="C50">
        <v>267</v>
      </c>
      <c r="D50" t="s">
        <v>136</v>
      </c>
      <c r="E50" t="str">
        <f>IF(ISNA(MATCH(A50,'ESO zone constants'!$A$3:$A$9952,0)),"","X")</f>
        <v>X</v>
      </c>
    </row>
    <row r="51" spans="1:5" x14ac:dyDescent="0.25">
      <c r="A51" s="116">
        <v>207</v>
      </c>
      <c r="B51">
        <v>49</v>
      </c>
      <c r="C51">
        <v>208</v>
      </c>
      <c r="D51" t="s">
        <v>137</v>
      </c>
      <c r="E51" t="str">
        <f>IF(ISNA(MATCH(A51,'ESO zone constants'!$A$3:$A$9952,0)),"","X")</f>
        <v>X</v>
      </c>
    </row>
    <row r="52" spans="1:5" x14ac:dyDescent="0.25">
      <c r="A52" s="116">
        <v>208</v>
      </c>
      <c r="B52">
        <v>50</v>
      </c>
      <c r="C52">
        <v>208</v>
      </c>
      <c r="D52" t="s">
        <v>138</v>
      </c>
      <c r="E52" t="str">
        <f>IF(ISNA(MATCH(A52,'ESO zone constants'!$A$3:$A$9952,0)),"","X")</f>
        <v>X</v>
      </c>
    </row>
    <row r="53" spans="1:5" x14ac:dyDescent="0.25">
      <c r="A53" s="116">
        <v>209</v>
      </c>
      <c r="B53">
        <v>51</v>
      </c>
      <c r="C53">
        <v>208</v>
      </c>
      <c r="D53" t="s">
        <v>139</v>
      </c>
      <c r="E53" t="str">
        <f>IF(ISNA(MATCH(A53,'ESO zone constants'!$A$3:$A$9952,0)),"","X")</f>
        <v>X</v>
      </c>
    </row>
    <row r="54" spans="1:5" x14ac:dyDescent="0.25">
      <c r="A54" s="116">
        <v>212</v>
      </c>
      <c r="B54">
        <v>52</v>
      </c>
      <c r="C54">
        <v>57</v>
      </c>
      <c r="D54" t="s">
        <v>140</v>
      </c>
      <c r="E54" t="str">
        <f>IF(ISNA(MATCH(A54,'ESO zone constants'!$A$3:$A$9952,0)),"","X")</f>
        <v>X</v>
      </c>
    </row>
    <row r="55" spans="1:5" x14ac:dyDescent="0.25">
      <c r="A55" s="116">
        <v>213</v>
      </c>
      <c r="B55">
        <v>53</v>
      </c>
      <c r="C55">
        <v>117</v>
      </c>
      <c r="D55" t="s">
        <v>141</v>
      </c>
      <c r="E55" t="str">
        <f>IF(ISNA(MATCH(A55,'ESO zone constants'!$A$3:$A$9952,0)),"","X")</f>
        <v>X</v>
      </c>
    </row>
    <row r="56" spans="1:5" x14ac:dyDescent="0.25">
      <c r="A56" s="116">
        <v>214</v>
      </c>
      <c r="B56">
        <v>54</v>
      </c>
      <c r="C56">
        <v>117</v>
      </c>
      <c r="D56" t="s">
        <v>142</v>
      </c>
      <c r="E56" t="str">
        <f>IF(ISNA(MATCH(A56,'ESO zone constants'!$A$3:$A$9952,0)),"","X")</f>
        <v>X</v>
      </c>
    </row>
    <row r="57" spans="1:5" x14ac:dyDescent="0.25">
      <c r="A57" s="116">
        <v>215</v>
      </c>
      <c r="B57">
        <v>55</v>
      </c>
      <c r="C57">
        <v>117</v>
      </c>
      <c r="D57" t="s">
        <v>143</v>
      </c>
      <c r="E57" t="str">
        <f>IF(ISNA(MATCH(A57,'ESO zone constants'!$A$3:$A$9952,0)),"","X")</f>
        <v>X</v>
      </c>
    </row>
    <row r="58" spans="1:5" x14ac:dyDescent="0.25">
      <c r="A58" s="116">
        <v>216</v>
      </c>
      <c r="B58">
        <v>56</v>
      </c>
      <c r="C58">
        <v>41</v>
      </c>
      <c r="D58" t="s">
        <v>144</v>
      </c>
      <c r="E58" t="str">
        <f>IF(ISNA(MATCH(A58,'ESO zone constants'!$A$3:$A$9952,0)),"","X")</f>
        <v>X</v>
      </c>
    </row>
    <row r="59" spans="1:5" x14ac:dyDescent="0.25">
      <c r="A59" s="116">
        <v>217</v>
      </c>
      <c r="B59">
        <v>57</v>
      </c>
      <c r="C59">
        <v>199</v>
      </c>
      <c r="D59" t="s">
        <v>145</v>
      </c>
      <c r="E59" t="str">
        <f>IF(ISNA(MATCH(A59,'ESO zone constants'!$A$3:$A$9952,0)),"","X")</f>
        <v>X</v>
      </c>
    </row>
    <row r="60" spans="1:5" x14ac:dyDescent="0.25">
      <c r="A60" s="116">
        <v>218</v>
      </c>
      <c r="B60">
        <v>58</v>
      </c>
      <c r="C60">
        <v>267</v>
      </c>
      <c r="D60" t="s">
        <v>146</v>
      </c>
      <c r="E60" t="str">
        <f>IF(ISNA(MATCH(A60,'ESO zone constants'!$A$3:$A$9952,0)),"","X")</f>
        <v>X</v>
      </c>
    </row>
    <row r="61" spans="1:5" x14ac:dyDescent="0.25">
      <c r="A61" s="116">
        <v>219</v>
      </c>
      <c r="B61">
        <v>59</v>
      </c>
      <c r="C61">
        <v>267</v>
      </c>
      <c r="D61" t="s">
        <v>147</v>
      </c>
      <c r="E61" t="str">
        <f>IF(ISNA(MATCH(A61,'ESO zone constants'!$A$3:$A$9952,0)),"","X")</f>
        <v>X</v>
      </c>
    </row>
    <row r="62" spans="1:5" x14ac:dyDescent="0.25">
      <c r="A62" s="116">
        <v>222</v>
      </c>
      <c r="B62">
        <v>60</v>
      </c>
      <c r="C62">
        <v>3</v>
      </c>
      <c r="D62" t="s">
        <v>148</v>
      </c>
      <c r="E62" t="str">
        <f>IF(ISNA(MATCH(A62,'ESO zone constants'!$A$3:$A$9952,0)),"","X")</f>
        <v>X</v>
      </c>
    </row>
    <row r="63" spans="1:5" x14ac:dyDescent="0.25">
      <c r="A63" s="116">
        <v>223</v>
      </c>
      <c r="B63">
        <v>61</v>
      </c>
      <c r="C63">
        <v>3</v>
      </c>
      <c r="D63" t="s">
        <v>149</v>
      </c>
      <c r="E63" t="str">
        <f>IF(ISNA(MATCH(A63,'ESO zone constants'!$A$3:$A$9952,0)),"","X")</f>
        <v>X</v>
      </c>
    </row>
    <row r="64" spans="1:5" x14ac:dyDescent="0.25">
      <c r="A64" s="116">
        <v>224</v>
      </c>
      <c r="B64">
        <v>62</v>
      </c>
      <c r="C64">
        <v>20</v>
      </c>
      <c r="D64" t="s">
        <v>150</v>
      </c>
      <c r="E64" t="str">
        <f>IF(ISNA(MATCH(A64,'ESO zone constants'!$A$3:$A$9952,0)),"","X")</f>
        <v>X</v>
      </c>
    </row>
    <row r="65" spans="1:5" x14ac:dyDescent="0.25">
      <c r="A65" s="116">
        <v>227</v>
      </c>
      <c r="B65">
        <v>63</v>
      </c>
      <c r="C65">
        <v>92</v>
      </c>
      <c r="D65" t="s">
        <v>151</v>
      </c>
      <c r="E65" t="str">
        <f>IF(ISNA(MATCH(A65,'ESO zone constants'!$A$3:$A$9952,0)),"","X")</f>
        <v>X</v>
      </c>
    </row>
    <row r="66" spans="1:5" x14ac:dyDescent="0.25">
      <c r="A66" s="116">
        <v>228</v>
      </c>
      <c r="B66">
        <v>64</v>
      </c>
      <c r="C66">
        <v>92</v>
      </c>
      <c r="D66" t="s">
        <v>152</v>
      </c>
      <c r="E66" t="str">
        <f>IF(ISNA(MATCH(A66,'ESO zone constants'!$A$3:$A$9952,0)),"","X")</f>
        <v>X</v>
      </c>
    </row>
    <row r="67" spans="1:5" x14ac:dyDescent="0.25">
      <c r="A67" s="116">
        <v>229</v>
      </c>
      <c r="B67">
        <v>65</v>
      </c>
      <c r="C67">
        <v>92</v>
      </c>
      <c r="D67" t="s">
        <v>153</v>
      </c>
      <c r="E67" t="str">
        <f>IF(ISNA(MATCH(A67,'ESO zone constants'!$A$3:$A$9952,0)),"","X")</f>
        <v>X</v>
      </c>
    </row>
    <row r="68" spans="1:5" x14ac:dyDescent="0.25">
      <c r="A68" s="116">
        <v>231</v>
      </c>
      <c r="B68">
        <v>66</v>
      </c>
      <c r="C68">
        <v>92</v>
      </c>
      <c r="D68" t="s">
        <v>154</v>
      </c>
      <c r="E68" t="str">
        <f>IF(ISNA(MATCH(A68,'ESO zone constants'!$A$3:$A$9952,0)),"","X")</f>
        <v>X</v>
      </c>
    </row>
    <row r="69" spans="1:5" x14ac:dyDescent="0.25">
      <c r="A69" s="116">
        <v>232</v>
      </c>
      <c r="B69">
        <v>67</v>
      </c>
      <c r="C69">
        <v>117</v>
      </c>
      <c r="D69" t="s">
        <v>155</v>
      </c>
      <c r="E69" t="str">
        <f>IF(ISNA(MATCH(A69,'ESO zone constants'!$A$3:$A$9952,0)),"","X")</f>
        <v>X</v>
      </c>
    </row>
    <row r="70" spans="1:5" x14ac:dyDescent="0.25">
      <c r="A70" s="116">
        <v>233</v>
      </c>
      <c r="B70">
        <v>68</v>
      </c>
      <c r="C70">
        <v>117</v>
      </c>
      <c r="D70" t="s">
        <v>156</v>
      </c>
      <c r="E70" t="str">
        <f>IF(ISNA(MATCH(A70,'ESO zone constants'!$A$3:$A$9952,0)),"","X")</f>
        <v>X</v>
      </c>
    </row>
    <row r="71" spans="1:5" x14ac:dyDescent="0.25">
      <c r="A71" s="116">
        <v>234</v>
      </c>
      <c r="B71">
        <v>69</v>
      </c>
      <c r="C71">
        <v>117</v>
      </c>
      <c r="D71" t="s">
        <v>157</v>
      </c>
      <c r="E71" t="str">
        <f>IF(ISNA(MATCH(A71,'ESO zone constants'!$A$3:$A$9952,0)),"","X")</f>
        <v>X</v>
      </c>
    </row>
    <row r="72" spans="1:5" x14ac:dyDescent="0.25">
      <c r="A72" s="116">
        <v>235</v>
      </c>
      <c r="B72">
        <v>70</v>
      </c>
      <c r="C72">
        <v>117</v>
      </c>
      <c r="D72" t="s">
        <v>158</v>
      </c>
      <c r="E72" t="str">
        <f>IF(ISNA(MATCH(A72,'ESO zone constants'!$A$3:$A$9952,0)),"","X")</f>
        <v>X</v>
      </c>
    </row>
    <row r="73" spans="1:5" x14ac:dyDescent="0.25">
      <c r="A73" s="116">
        <v>236</v>
      </c>
      <c r="B73">
        <v>71</v>
      </c>
      <c r="C73">
        <v>117</v>
      </c>
      <c r="D73" t="s">
        <v>159</v>
      </c>
      <c r="E73" t="str">
        <f>IF(ISNA(MATCH(A73,'ESO zone constants'!$A$3:$A$9952,0)),"","X")</f>
        <v>X</v>
      </c>
    </row>
    <row r="74" spans="1:5" x14ac:dyDescent="0.25">
      <c r="A74" s="116">
        <v>237</v>
      </c>
      <c r="B74">
        <v>72</v>
      </c>
      <c r="C74">
        <v>104</v>
      </c>
      <c r="D74" t="s">
        <v>160</v>
      </c>
      <c r="E74" t="str">
        <f>IF(ISNA(MATCH(A74,'ESO zone constants'!$A$3:$A$9952,0)),"","X")</f>
        <v>X</v>
      </c>
    </row>
    <row r="75" spans="1:5" x14ac:dyDescent="0.25">
      <c r="A75" s="116">
        <v>238</v>
      </c>
      <c r="B75">
        <v>73</v>
      </c>
      <c r="C75">
        <v>104</v>
      </c>
      <c r="D75" t="s">
        <v>161</v>
      </c>
      <c r="E75" t="str">
        <f>IF(ISNA(MATCH(A75,'ESO zone constants'!$A$3:$A$9952,0)),"","X")</f>
        <v>X</v>
      </c>
    </row>
    <row r="76" spans="1:5" x14ac:dyDescent="0.25">
      <c r="A76" s="116">
        <v>239</v>
      </c>
      <c r="B76">
        <v>74</v>
      </c>
      <c r="C76">
        <v>104</v>
      </c>
      <c r="D76" t="s">
        <v>162</v>
      </c>
      <c r="E76" t="str">
        <f>IF(ISNA(MATCH(A76,'ESO zone constants'!$A$3:$A$9952,0)),"","X")</f>
        <v>X</v>
      </c>
    </row>
    <row r="77" spans="1:5" x14ac:dyDescent="0.25">
      <c r="A77" s="116">
        <v>241</v>
      </c>
      <c r="B77">
        <v>75</v>
      </c>
      <c r="C77">
        <v>41</v>
      </c>
      <c r="D77" t="s">
        <v>163</v>
      </c>
      <c r="E77" t="str">
        <f>IF(ISNA(MATCH(A77,'ESO zone constants'!$A$3:$A$9952,0)),"","X")</f>
        <v>X</v>
      </c>
    </row>
    <row r="78" spans="1:5" x14ac:dyDescent="0.25">
      <c r="A78" s="116">
        <v>242</v>
      </c>
      <c r="B78">
        <v>76</v>
      </c>
      <c r="C78">
        <v>41</v>
      </c>
      <c r="D78" t="s">
        <v>164</v>
      </c>
      <c r="E78" t="str">
        <f>IF(ISNA(MATCH(A78,'ESO zone constants'!$A$3:$A$9952,0)),"","X")</f>
        <v>X</v>
      </c>
    </row>
    <row r="79" spans="1:5" x14ac:dyDescent="0.25">
      <c r="A79" s="116">
        <v>243</v>
      </c>
      <c r="B79">
        <v>77</v>
      </c>
      <c r="C79">
        <v>41</v>
      </c>
      <c r="D79" t="s">
        <v>165</v>
      </c>
      <c r="E79" t="str">
        <f>IF(ISNA(MATCH(A79,'ESO zone constants'!$A$3:$A$9952,0)),"","X")</f>
        <v>X</v>
      </c>
    </row>
    <row r="80" spans="1:5" x14ac:dyDescent="0.25">
      <c r="A80" s="116">
        <v>245</v>
      </c>
      <c r="B80">
        <v>78</v>
      </c>
      <c r="C80">
        <v>41</v>
      </c>
      <c r="D80" t="s">
        <v>166</v>
      </c>
      <c r="E80" t="str">
        <f>IF(ISNA(MATCH(A80,'ESO zone constants'!$A$3:$A$9952,0)),"","X")</f>
        <v>X</v>
      </c>
    </row>
    <row r="81" spans="1:5" x14ac:dyDescent="0.25">
      <c r="A81" s="116">
        <v>246</v>
      </c>
      <c r="B81">
        <v>79</v>
      </c>
      <c r="C81">
        <v>41</v>
      </c>
      <c r="D81" t="s">
        <v>167</v>
      </c>
      <c r="E81" t="str">
        <f>IF(ISNA(MATCH(A81,'ESO zone constants'!$A$3:$A$9952,0)),"","X")</f>
        <v>X</v>
      </c>
    </row>
    <row r="82" spans="1:5" x14ac:dyDescent="0.25">
      <c r="A82" s="116">
        <v>247</v>
      </c>
      <c r="B82">
        <v>80</v>
      </c>
      <c r="C82">
        <v>41</v>
      </c>
      <c r="D82" t="s">
        <v>168</v>
      </c>
      <c r="E82" t="str">
        <f>IF(ISNA(MATCH(A82,'ESO zone constants'!$A$3:$A$9952,0)),"","X")</f>
        <v>X</v>
      </c>
    </row>
    <row r="83" spans="1:5" x14ac:dyDescent="0.25">
      <c r="A83" s="116">
        <v>248</v>
      </c>
      <c r="B83">
        <v>81</v>
      </c>
      <c r="C83">
        <v>57</v>
      </c>
      <c r="D83" t="s">
        <v>169</v>
      </c>
      <c r="E83" t="str">
        <f>IF(ISNA(MATCH(A83,'ESO zone constants'!$A$3:$A$9952,0)),"","X")</f>
        <v>X</v>
      </c>
    </row>
    <row r="84" spans="1:5" x14ac:dyDescent="0.25">
      <c r="A84" s="116">
        <v>249</v>
      </c>
      <c r="B84">
        <v>82</v>
      </c>
      <c r="C84">
        <v>57</v>
      </c>
      <c r="D84" t="s">
        <v>170</v>
      </c>
      <c r="E84" t="str">
        <f>IF(ISNA(MATCH(A84,'ESO zone constants'!$A$3:$A$9952,0)),"","X")</f>
        <v>X</v>
      </c>
    </row>
    <row r="85" spans="1:5" x14ac:dyDescent="0.25">
      <c r="A85" s="116">
        <v>250</v>
      </c>
      <c r="B85">
        <v>83</v>
      </c>
      <c r="C85">
        <v>57</v>
      </c>
      <c r="D85" t="s">
        <v>171</v>
      </c>
      <c r="E85" t="str">
        <f>IF(ISNA(MATCH(A85,'ESO zone constants'!$A$3:$A$9952,0)),"","X")</f>
        <v>X</v>
      </c>
    </row>
    <row r="86" spans="1:5" x14ac:dyDescent="0.25">
      <c r="A86" s="116">
        <v>252</v>
      </c>
      <c r="B86">
        <v>84</v>
      </c>
      <c r="C86">
        <v>57</v>
      </c>
      <c r="D86" t="s">
        <v>172</v>
      </c>
      <c r="E86" t="str">
        <f>IF(ISNA(MATCH(A86,'ESO zone constants'!$A$3:$A$9952,0)),"","X")</f>
        <v>X</v>
      </c>
    </row>
    <row r="87" spans="1:5" x14ac:dyDescent="0.25">
      <c r="A87" s="116">
        <v>253</v>
      </c>
      <c r="B87">
        <v>85</v>
      </c>
      <c r="C87">
        <v>57</v>
      </c>
      <c r="D87" t="s">
        <v>173</v>
      </c>
      <c r="E87" t="str">
        <f>IF(ISNA(MATCH(A87,'ESO zone constants'!$A$3:$A$9952,0)),"","X")</f>
        <v>X</v>
      </c>
    </row>
    <row r="88" spans="1:5" x14ac:dyDescent="0.25">
      <c r="A88" s="116">
        <v>254</v>
      </c>
      <c r="B88">
        <v>86</v>
      </c>
      <c r="C88">
        <v>57</v>
      </c>
      <c r="D88" t="s">
        <v>174</v>
      </c>
      <c r="E88" t="str">
        <f>IF(ISNA(MATCH(A88,'ESO zone constants'!$A$3:$A$9952,0)),"","X")</f>
        <v>X</v>
      </c>
    </row>
    <row r="89" spans="1:5" x14ac:dyDescent="0.25">
      <c r="A89" s="116">
        <v>255</v>
      </c>
      <c r="B89">
        <v>87</v>
      </c>
      <c r="C89">
        <v>57</v>
      </c>
      <c r="D89" t="s">
        <v>175</v>
      </c>
      <c r="E89" t="str">
        <f>IF(ISNA(MATCH(A89,'ESO zone constants'!$A$3:$A$9952,0)),"","X")</f>
        <v>X</v>
      </c>
    </row>
    <row r="90" spans="1:5" x14ac:dyDescent="0.25">
      <c r="A90" s="116">
        <v>256</v>
      </c>
      <c r="B90">
        <v>88</v>
      </c>
      <c r="C90">
        <v>3</v>
      </c>
      <c r="D90" t="s">
        <v>176</v>
      </c>
      <c r="E90" t="str">
        <f>IF(ISNA(MATCH(A90,'ESO zone constants'!$A$3:$A$9952,0)),"","X")</f>
        <v>X</v>
      </c>
    </row>
    <row r="91" spans="1:5" x14ac:dyDescent="0.25">
      <c r="A91" s="116">
        <v>257</v>
      </c>
      <c r="B91">
        <v>89</v>
      </c>
      <c r="C91">
        <v>103</v>
      </c>
      <c r="D91" t="s">
        <v>177</v>
      </c>
      <c r="E91" t="str">
        <f>IF(ISNA(MATCH(A91,'ESO zone constants'!$A$3:$A$9952,0)),"","X")</f>
        <v>X</v>
      </c>
    </row>
    <row r="92" spans="1:5" x14ac:dyDescent="0.25">
      <c r="A92" s="116">
        <v>258</v>
      </c>
      <c r="B92">
        <v>90</v>
      </c>
      <c r="C92">
        <v>103</v>
      </c>
      <c r="D92" t="s">
        <v>178</v>
      </c>
      <c r="E92" t="str">
        <f>IF(ISNA(MATCH(A92,'ESO zone constants'!$A$3:$A$9952,0)),"","X")</f>
        <v>X</v>
      </c>
    </row>
    <row r="93" spans="1:5" x14ac:dyDescent="0.25">
      <c r="A93" s="116">
        <v>259</v>
      </c>
      <c r="B93">
        <v>91</v>
      </c>
      <c r="C93">
        <v>103</v>
      </c>
      <c r="D93" t="s">
        <v>179</v>
      </c>
      <c r="E93" t="str">
        <f>IF(ISNA(MATCH(A93,'ESO zone constants'!$A$3:$A$9952,0)),"","X")</f>
        <v>X</v>
      </c>
    </row>
    <row r="94" spans="1:5" x14ac:dyDescent="0.25">
      <c r="A94" s="116">
        <v>260</v>
      </c>
      <c r="B94">
        <v>92</v>
      </c>
      <c r="C94">
        <v>101</v>
      </c>
      <c r="D94" t="s">
        <v>180</v>
      </c>
      <c r="E94" t="str">
        <f>IF(ISNA(MATCH(A94,'ESO zone constants'!$A$3:$A$9952,0)),"","X")</f>
        <v>X</v>
      </c>
    </row>
    <row r="95" spans="1:5" x14ac:dyDescent="0.25">
      <c r="A95" s="116">
        <v>261</v>
      </c>
      <c r="B95">
        <v>93</v>
      </c>
      <c r="C95">
        <v>101</v>
      </c>
      <c r="D95" t="s">
        <v>181</v>
      </c>
      <c r="E95" t="str">
        <f>IF(ISNA(MATCH(A95,'ESO zone constants'!$A$3:$A$9952,0)),"","X")</f>
        <v>X</v>
      </c>
    </row>
    <row r="96" spans="1:5" x14ac:dyDescent="0.25">
      <c r="A96" s="116">
        <v>262</v>
      </c>
      <c r="B96">
        <v>94</v>
      </c>
      <c r="C96">
        <v>101</v>
      </c>
      <c r="D96" t="s">
        <v>182</v>
      </c>
      <c r="E96" t="str">
        <f>IF(ISNA(MATCH(A96,'ESO zone constants'!$A$3:$A$9952,0)),"","X")</f>
        <v>X</v>
      </c>
    </row>
    <row r="97" spans="1:5" x14ac:dyDescent="0.25">
      <c r="A97" s="116">
        <v>263</v>
      </c>
      <c r="B97">
        <v>95</v>
      </c>
      <c r="C97">
        <v>101</v>
      </c>
      <c r="D97" t="s">
        <v>183</v>
      </c>
      <c r="E97" t="str">
        <f>IF(ISNA(MATCH(A97,'ESO zone constants'!$A$3:$A$9952,0)),"","X")</f>
        <v>X</v>
      </c>
    </row>
    <row r="98" spans="1:5" x14ac:dyDescent="0.25">
      <c r="A98" s="116">
        <v>264</v>
      </c>
      <c r="B98">
        <v>96</v>
      </c>
      <c r="C98">
        <v>101</v>
      </c>
      <c r="D98" t="s">
        <v>184</v>
      </c>
      <c r="E98" t="str">
        <f>IF(ISNA(MATCH(A98,'ESO zone constants'!$A$3:$A$9952,0)),"","X")</f>
        <v>X</v>
      </c>
    </row>
    <row r="99" spans="1:5" x14ac:dyDescent="0.25">
      <c r="A99" s="116">
        <v>265</v>
      </c>
      <c r="B99">
        <v>97</v>
      </c>
      <c r="C99">
        <v>101</v>
      </c>
      <c r="D99" t="s">
        <v>185</v>
      </c>
      <c r="E99" t="str">
        <f>IF(ISNA(MATCH(A99,'ESO zone constants'!$A$3:$A$9952,0)),"","X")</f>
        <v>X</v>
      </c>
    </row>
    <row r="100" spans="1:5" x14ac:dyDescent="0.25">
      <c r="A100" s="116">
        <v>266</v>
      </c>
      <c r="B100">
        <v>98</v>
      </c>
      <c r="C100">
        <v>101</v>
      </c>
      <c r="D100" t="s">
        <v>186</v>
      </c>
      <c r="E100" t="str">
        <f>IF(ISNA(MATCH(A100,'ESO zone constants'!$A$3:$A$9952,0)),"","X")</f>
        <v>X</v>
      </c>
    </row>
    <row r="101" spans="1:5" x14ac:dyDescent="0.25">
      <c r="A101" s="116">
        <v>267</v>
      </c>
      <c r="B101">
        <v>99</v>
      </c>
      <c r="C101">
        <v>267</v>
      </c>
      <c r="D101" t="s">
        <v>187</v>
      </c>
      <c r="E101" t="str">
        <f>IF(ISNA(MATCH(A101,'ESO zone constants'!$A$3:$A$9952,0)),"","X")</f>
        <v>X</v>
      </c>
    </row>
    <row r="102" spans="1:5" x14ac:dyDescent="0.25">
      <c r="A102" s="116">
        <v>268</v>
      </c>
      <c r="B102">
        <v>100</v>
      </c>
      <c r="C102">
        <v>58</v>
      </c>
      <c r="D102" t="s">
        <v>188</v>
      </c>
      <c r="E102" t="str">
        <f>IF(ISNA(MATCH(A102,'ESO zone constants'!$A$3:$A$9952,0)),"","X")</f>
        <v>X</v>
      </c>
    </row>
    <row r="103" spans="1:5" x14ac:dyDescent="0.25">
      <c r="A103" s="116">
        <v>269</v>
      </c>
      <c r="B103">
        <v>101</v>
      </c>
      <c r="C103">
        <v>58</v>
      </c>
      <c r="D103" t="s">
        <v>189</v>
      </c>
      <c r="E103" t="str">
        <f>IF(ISNA(MATCH(A103,'ESO zone constants'!$A$3:$A$9952,0)),"","X")</f>
        <v>X</v>
      </c>
    </row>
    <row r="104" spans="1:5" x14ac:dyDescent="0.25">
      <c r="A104" s="116">
        <v>270</v>
      </c>
      <c r="B104">
        <v>102</v>
      </c>
      <c r="C104">
        <v>117</v>
      </c>
      <c r="D104" t="s">
        <v>190</v>
      </c>
      <c r="E104" t="str">
        <f>IF(ISNA(MATCH(A104,'ESO zone constants'!$A$3:$A$9952,0)),"","X")</f>
        <v>X</v>
      </c>
    </row>
    <row r="105" spans="1:5" x14ac:dyDescent="0.25">
      <c r="A105" s="116">
        <v>271</v>
      </c>
      <c r="B105">
        <v>103</v>
      </c>
      <c r="C105">
        <v>117</v>
      </c>
      <c r="D105" t="s">
        <v>191</v>
      </c>
      <c r="E105" t="str">
        <f>IF(ISNA(MATCH(A105,'ESO zone constants'!$A$3:$A$9952,0)),"","X")</f>
        <v>X</v>
      </c>
    </row>
    <row r="106" spans="1:5" x14ac:dyDescent="0.25">
      <c r="A106" s="116">
        <v>272</v>
      </c>
      <c r="B106">
        <v>104</v>
      </c>
      <c r="C106">
        <v>117</v>
      </c>
      <c r="D106" t="s">
        <v>192</v>
      </c>
      <c r="E106" t="str">
        <f>IF(ISNA(MATCH(A106,'ESO zone constants'!$A$3:$A$9952,0)),"","X")</f>
        <v>X</v>
      </c>
    </row>
    <row r="107" spans="1:5" x14ac:dyDescent="0.25">
      <c r="A107" s="116">
        <v>273</v>
      </c>
      <c r="B107">
        <v>105</v>
      </c>
      <c r="C107">
        <v>117</v>
      </c>
      <c r="D107" t="s">
        <v>193</v>
      </c>
      <c r="E107" t="str">
        <f>IF(ISNA(MATCH(A107,'ESO zone constants'!$A$3:$A$9952,0)),"","X")</f>
        <v>X</v>
      </c>
    </row>
    <row r="108" spans="1:5" x14ac:dyDescent="0.25">
      <c r="A108" s="116">
        <v>274</v>
      </c>
      <c r="B108">
        <v>106</v>
      </c>
      <c r="C108">
        <v>117</v>
      </c>
      <c r="D108" t="s">
        <v>194</v>
      </c>
      <c r="E108" t="str">
        <f>IF(ISNA(MATCH(A108,'ESO zone constants'!$A$3:$A$9952,0)),"","X")</f>
        <v>X</v>
      </c>
    </row>
    <row r="109" spans="1:5" x14ac:dyDescent="0.25">
      <c r="A109" s="116">
        <v>275</v>
      </c>
      <c r="B109">
        <v>107</v>
      </c>
      <c r="C109">
        <v>117</v>
      </c>
      <c r="D109" t="s">
        <v>195</v>
      </c>
      <c r="E109" t="str">
        <f>IF(ISNA(MATCH(A109,'ESO zone constants'!$A$3:$A$9952,0)),"","X")</f>
        <v>X</v>
      </c>
    </row>
    <row r="110" spans="1:5" x14ac:dyDescent="0.25">
      <c r="A110" s="116">
        <v>279</v>
      </c>
      <c r="B110">
        <v>108</v>
      </c>
      <c r="C110">
        <v>279</v>
      </c>
      <c r="D110" t="s">
        <v>196</v>
      </c>
      <c r="E110" t="str">
        <f>IF(ISNA(MATCH(A110,'ESO zone constants'!$A$3:$A$9952,0)),"","X")</f>
        <v>X</v>
      </c>
    </row>
    <row r="111" spans="1:5" x14ac:dyDescent="0.25">
      <c r="A111" s="116">
        <v>280</v>
      </c>
      <c r="B111">
        <v>109</v>
      </c>
      <c r="C111">
        <v>280</v>
      </c>
      <c r="D111" t="s">
        <v>197</v>
      </c>
      <c r="E111" t="str">
        <f>IF(ISNA(MATCH(A111,'ESO zone constants'!$A$3:$A$9952,0)),"","X")</f>
        <v>X</v>
      </c>
    </row>
    <row r="112" spans="1:5" x14ac:dyDescent="0.25">
      <c r="A112" s="116">
        <v>281</v>
      </c>
      <c r="B112">
        <v>110</v>
      </c>
      <c r="C112">
        <v>281</v>
      </c>
      <c r="D112" t="s">
        <v>198</v>
      </c>
      <c r="E112" t="str">
        <f>IF(ISNA(MATCH(A112,'ESO zone constants'!$A$3:$A$9952,0)),"","X")</f>
        <v>X</v>
      </c>
    </row>
    <row r="113" spans="1:5" x14ac:dyDescent="0.25">
      <c r="A113" s="116">
        <v>283</v>
      </c>
      <c r="B113">
        <v>111</v>
      </c>
      <c r="C113">
        <v>41</v>
      </c>
      <c r="D113" t="s">
        <v>51</v>
      </c>
      <c r="E113" t="str">
        <f>IF(ISNA(MATCH(A113,'ESO zone constants'!$A$3:$A$9952,0)),"","X")</f>
        <v>X</v>
      </c>
    </row>
    <row r="114" spans="1:5" x14ac:dyDescent="0.25">
      <c r="A114" s="116">
        <v>284</v>
      </c>
      <c r="B114">
        <v>112</v>
      </c>
      <c r="C114">
        <v>3</v>
      </c>
      <c r="D114" t="s">
        <v>199</v>
      </c>
      <c r="E114" t="str">
        <f>IF(ISNA(MATCH(A114,'ESO zone constants'!$A$3:$A$9952,0)),"","X")</f>
        <v>X</v>
      </c>
    </row>
    <row r="115" spans="1:5" x14ac:dyDescent="0.25">
      <c r="A115" s="116">
        <v>287</v>
      </c>
      <c r="B115">
        <v>113</v>
      </c>
      <c r="C115">
        <v>41</v>
      </c>
      <c r="D115" t="s">
        <v>200</v>
      </c>
      <c r="E115" t="str">
        <f>IF(ISNA(MATCH(A115,'ESO zone constants'!$A$3:$A$9952,0)),"","X")</f>
        <v>X</v>
      </c>
    </row>
    <row r="116" spans="1:5" x14ac:dyDescent="0.25">
      <c r="A116" s="116">
        <v>288</v>
      </c>
      <c r="B116">
        <v>114</v>
      </c>
      <c r="C116">
        <v>41</v>
      </c>
      <c r="D116" t="s">
        <v>201</v>
      </c>
      <c r="E116" t="str">
        <f>IF(ISNA(MATCH(A116,'ESO zone constants'!$A$3:$A$9952,0)),"","X")</f>
        <v>X</v>
      </c>
    </row>
    <row r="117" spans="1:5" x14ac:dyDescent="0.25">
      <c r="A117" s="116">
        <v>289</v>
      </c>
      <c r="B117">
        <v>115</v>
      </c>
      <c r="C117">
        <v>41</v>
      </c>
      <c r="D117" t="s">
        <v>202</v>
      </c>
      <c r="E117" t="str">
        <f>IF(ISNA(MATCH(A117,'ESO zone constants'!$A$3:$A$9952,0)),"","X")</f>
        <v>X</v>
      </c>
    </row>
    <row r="118" spans="1:5" x14ac:dyDescent="0.25">
      <c r="A118" s="116">
        <v>290</v>
      </c>
      <c r="B118">
        <v>116</v>
      </c>
      <c r="C118">
        <v>41</v>
      </c>
      <c r="D118" t="s">
        <v>203</v>
      </c>
      <c r="E118" t="str">
        <f>IF(ISNA(MATCH(A118,'ESO zone constants'!$A$3:$A$9952,0)),"","X")</f>
        <v>X</v>
      </c>
    </row>
    <row r="119" spans="1:5" x14ac:dyDescent="0.25">
      <c r="A119" s="116">
        <v>291</v>
      </c>
      <c r="B119">
        <v>117</v>
      </c>
      <c r="C119">
        <v>41</v>
      </c>
      <c r="D119" t="s">
        <v>204</v>
      </c>
      <c r="E119" t="str">
        <f>IF(ISNA(MATCH(A119,'ESO zone constants'!$A$3:$A$9952,0)),"","X")</f>
        <v>X</v>
      </c>
    </row>
    <row r="120" spans="1:5" x14ac:dyDescent="0.25">
      <c r="A120" s="116">
        <v>296</v>
      </c>
      <c r="B120">
        <v>118</v>
      </c>
      <c r="C120">
        <v>41</v>
      </c>
      <c r="D120" t="s">
        <v>205</v>
      </c>
      <c r="E120" t="str">
        <f>IF(ISNA(MATCH(A120,'ESO zone constants'!$A$3:$A$9952,0)),"","X")</f>
        <v>X</v>
      </c>
    </row>
    <row r="121" spans="1:5" x14ac:dyDescent="0.25">
      <c r="A121" s="116">
        <v>306</v>
      </c>
      <c r="B121">
        <v>119</v>
      </c>
      <c r="C121">
        <v>57</v>
      </c>
      <c r="D121" t="s">
        <v>206</v>
      </c>
      <c r="E121" t="str">
        <f>IF(ISNA(MATCH(A121,'ESO zone constants'!$A$3:$A$9952,0)),"","X")</f>
        <v>X</v>
      </c>
    </row>
    <row r="122" spans="1:5" x14ac:dyDescent="0.25">
      <c r="A122" s="116">
        <v>308</v>
      </c>
      <c r="B122">
        <v>120</v>
      </c>
      <c r="C122">
        <v>104</v>
      </c>
      <c r="D122" t="s">
        <v>207</v>
      </c>
      <c r="E122" t="str">
        <f>IF(ISNA(MATCH(A122,'ESO zone constants'!$A$3:$A$9952,0)),"","X")</f>
        <v>X</v>
      </c>
    </row>
    <row r="123" spans="1:5" x14ac:dyDescent="0.25">
      <c r="A123" s="116">
        <v>309</v>
      </c>
      <c r="B123">
        <v>121</v>
      </c>
      <c r="C123">
        <v>3</v>
      </c>
      <c r="D123" t="s">
        <v>208</v>
      </c>
      <c r="E123" t="str">
        <f>IF(ISNA(MATCH(A123,'ESO zone constants'!$A$3:$A$9952,0)),"","X")</f>
        <v>X</v>
      </c>
    </row>
    <row r="124" spans="1:5" x14ac:dyDescent="0.25">
      <c r="A124" s="116">
        <v>310</v>
      </c>
      <c r="B124">
        <v>122</v>
      </c>
      <c r="C124">
        <v>3</v>
      </c>
      <c r="D124" t="s">
        <v>209</v>
      </c>
      <c r="E124" t="str">
        <f>IF(ISNA(MATCH(A124,'ESO zone constants'!$A$3:$A$9952,0)),"","X")</f>
        <v>X</v>
      </c>
    </row>
    <row r="125" spans="1:5" x14ac:dyDescent="0.25">
      <c r="A125" s="116">
        <v>311</v>
      </c>
      <c r="B125">
        <v>123</v>
      </c>
      <c r="C125">
        <v>3</v>
      </c>
      <c r="D125" t="s">
        <v>210</v>
      </c>
      <c r="E125" t="str">
        <f>IF(ISNA(MATCH(A125,'ESO zone constants'!$A$3:$A$9952,0)),"","X")</f>
        <v>X</v>
      </c>
    </row>
    <row r="126" spans="1:5" x14ac:dyDescent="0.25">
      <c r="A126" s="116">
        <v>312</v>
      </c>
      <c r="B126">
        <v>124</v>
      </c>
      <c r="C126">
        <v>3</v>
      </c>
      <c r="D126" t="s">
        <v>211</v>
      </c>
      <c r="E126" t="str">
        <f>IF(ISNA(MATCH(A126,'ESO zone constants'!$A$3:$A$9952,0)),"","X")</f>
        <v>X</v>
      </c>
    </row>
    <row r="127" spans="1:5" x14ac:dyDescent="0.25">
      <c r="A127" s="116">
        <v>313</v>
      </c>
      <c r="B127">
        <v>125</v>
      </c>
      <c r="C127">
        <v>3</v>
      </c>
      <c r="D127" t="s">
        <v>212</v>
      </c>
      <c r="E127" t="str">
        <f>IF(ISNA(MATCH(A127,'ESO zone constants'!$A$3:$A$9952,0)),"","X")</f>
        <v>X</v>
      </c>
    </row>
    <row r="128" spans="1:5" x14ac:dyDescent="0.25">
      <c r="A128" s="116">
        <v>314</v>
      </c>
      <c r="B128">
        <v>126</v>
      </c>
      <c r="C128">
        <v>3</v>
      </c>
      <c r="D128" t="s">
        <v>213</v>
      </c>
      <c r="E128" t="str">
        <f>IF(ISNA(MATCH(A128,'ESO zone constants'!$A$3:$A$9952,0)),"","X")</f>
        <v>X</v>
      </c>
    </row>
    <row r="129" spans="1:5" x14ac:dyDescent="0.25">
      <c r="A129" s="116">
        <v>315</v>
      </c>
      <c r="B129">
        <v>127</v>
      </c>
      <c r="C129">
        <v>19</v>
      </c>
      <c r="D129" t="s">
        <v>214</v>
      </c>
      <c r="E129" t="str">
        <f>IF(ISNA(MATCH(A129,'ESO zone constants'!$A$3:$A$9952,0)),"","X")</f>
        <v>X</v>
      </c>
    </row>
    <row r="130" spans="1:5" x14ac:dyDescent="0.25">
      <c r="A130" s="116">
        <v>316</v>
      </c>
      <c r="B130">
        <v>128</v>
      </c>
      <c r="C130">
        <v>19</v>
      </c>
      <c r="D130" t="s">
        <v>215</v>
      </c>
      <c r="E130" t="str">
        <f>IF(ISNA(MATCH(A130,'ESO zone constants'!$A$3:$A$9952,0)),"","X")</f>
        <v>X</v>
      </c>
    </row>
    <row r="131" spans="1:5" x14ac:dyDescent="0.25">
      <c r="A131" s="116">
        <v>317</v>
      </c>
      <c r="B131">
        <v>129</v>
      </c>
      <c r="C131">
        <v>19</v>
      </c>
      <c r="D131" t="s">
        <v>216</v>
      </c>
      <c r="E131" t="str">
        <f>IF(ISNA(MATCH(A131,'ESO zone constants'!$A$3:$A$9952,0)),"","X")</f>
        <v>X</v>
      </c>
    </row>
    <row r="132" spans="1:5" x14ac:dyDescent="0.25">
      <c r="A132" s="116">
        <v>318</v>
      </c>
      <c r="B132">
        <v>130</v>
      </c>
      <c r="C132">
        <v>19</v>
      </c>
      <c r="D132" t="s">
        <v>217</v>
      </c>
      <c r="E132" t="str">
        <f>IF(ISNA(MATCH(A132,'ESO zone constants'!$A$3:$A$9952,0)),"","X")</f>
        <v>X</v>
      </c>
    </row>
    <row r="133" spans="1:5" x14ac:dyDescent="0.25">
      <c r="A133" s="116">
        <v>319</v>
      </c>
      <c r="B133">
        <v>131</v>
      </c>
      <c r="C133">
        <v>19</v>
      </c>
      <c r="D133" t="s">
        <v>218</v>
      </c>
      <c r="E133" t="str">
        <f>IF(ISNA(MATCH(A133,'ESO zone constants'!$A$3:$A$9952,0)),"","X")</f>
        <v>X</v>
      </c>
    </row>
    <row r="134" spans="1:5" x14ac:dyDescent="0.25">
      <c r="A134" s="116">
        <v>320</v>
      </c>
      <c r="B134">
        <v>132</v>
      </c>
      <c r="C134">
        <v>19</v>
      </c>
      <c r="D134" t="s">
        <v>219</v>
      </c>
      <c r="E134" t="str">
        <f>IF(ISNA(MATCH(A134,'ESO zone constants'!$A$3:$A$9952,0)),"","X")</f>
        <v>X</v>
      </c>
    </row>
    <row r="135" spans="1:5" x14ac:dyDescent="0.25">
      <c r="A135" s="116">
        <v>321</v>
      </c>
      <c r="B135">
        <v>133</v>
      </c>
      <c r="C135">
        <v>20</v>
      </c>
      <c r="D135" t="s">
        <v>220</v>
      </c>
      <c r="E135" t="str">
        <f>IF(ISNA(MATCH(A135,'ESO zone constants'!$A$3:$A$9952,0)),"","X")</f>
        <v>X</v>
      </c>
    </row>
    <row r="136" spans="1:5" x14ac:dyDescent="0.25">
      <c r="A136" s="116">
        <v>322</v>
      </c>
      <c r="B136">
        <v>134</v>
      </c>
      <c r="C136">
        <v>20</v>
      </c>
      <c r="D136" t="s">
        <v>221</v>
      </c>
      <c r="E136" t="str">
        <f>IF(ISNA(MATCH(A136,'ESO zone constants'!$A$3:$A$9952,0)),"","X")</f>
        <v>X</v>
      </c>
    </row>
    <row r="137" spans="1:5" x14ac:dyDescent="0.25">
      <c r="A137" s="116">
        <v>323</v>
      </c>
      <c r="B137">
        <v>135</v>
      </c>
      <c r="C137">
        <v>20</v>
      </c>
      <c r="D137" t="s">
        <v>222</v>
      </c>
      <c r="E137" t="str">
        <f>IF(ISNA(MATCH(A137,'ESO zone constants'!$A$3:$A$9952,0)),"","X")</f>
        <v>X</v>
      </c>
    </row>
    <row r="138" spans="1:5" x14ac:dyDescent="0.25">
      <c r="A138" s="116">
        <v>324</v>
      </c>
      <c r="B138">
        <v>136</v>
      </c>
      <c r="C138">
        <v>20</v>
      </c>
      <c r="D138" t="s">
        <v>223</v>
      </c>
      <c r="E138" t="str">
        <f>IF(ISNA(MATCH(A138,'ESO zone constants'!$A$3:$A$9952,0)),"","X")</f>
        <v>X</v>
      </c>
    </row>
    <row r="139" spans="1:5" x14ac:dyDescent="0.25">
      <c r="A139" s="116">
        <v>325</v>
      </c>
      <c r="B139">
        <v>137</v>
      </c>
      <c r="C139">
        <v>20</v>
      </c>
      <c r="D139" t="s">
        <v>224</v>
      </c>
      <c r="E139" t="str">
        <f>IF(ISNA(MATCH(A139,'ESO zone constants'!$A$3:$A$9952,0)),"","X")</f>
        <v>X</v>
      </c>
    </row>
    <row r="140" spans="1:5" x14ac:dyDescent="0.25">
      <c r="A140" s="116">
        <v>326</v>
      </c>
      <c r="B140">
        <v>138</v>
      </c>
      <c r="C140">
        <v>20</v>
      </c>
      <c r="D140" t="s">
        <v>225</v>
      </c>
      <c r="E140" t="str">
        <f>IF(ISNA(MATCH(A140,'ESO zone constants'!$A$3:$A$9952,0)),"","X")</f>
        <v>X</v>
      </c>
    </row>
    <row r="141" spans="1:5" x14ac:dyDescent="0.25">
      <c r="A141" s="116">
        <v>327</v>
      </c>
      <c r="B141">
        <v>139</v>
      </c>
      <c r="C141">
        <v>104</v>
      </c>
      <c r="D141" t="s">
        <v>226</v>
      </c>
      <c r="E141" t="str">
        <f>IF(ISNA(MATCH(A141,'ESO zone constants'!$A$3:$A$9952,0)),"","X")</f>
        <v>X</v>
      </c>
    </row>
    <row r="142" spans="1:5" x14ac:dyDescent="0.25">
      <c r="A142" s="116">
        <v>328</v>
      </c>
      <c r="B142">
        <v>140</v>
      </c>
      <c r="C142">
        <v>104</v>
      </c>
      <c r="D142" t="s">
        <v>227</v>
      </c>
      <c r="E142" t="str">
        <f>IF(ISNA(MATCH(A142,'ESO zone constants'!$A$3:$A$9952,0)),"","X")</f>
        <v>X</v>
      </c>
    </row>
    <row r="143" spans="1:5" x14ac:dyDescent="0.25">
      <c r="A143" s="116">
        <v>329</v>
      </c>
      <c r="B143">
        <v>141</v>
      </c>
      <c r="C143">
        <v>104</v>
      </c>
      <c r="D143" t="s">
        <v>228</v>
      </c>
      <c r="E143" t="str">
        <f>IF(ISNA(MATCH(A143,'ESO zone constants'!$A$3:$A$9952,0)),"","X")</f>
        <v>X</v>
      </c>
    </row>
    <row r="144" spans="1:5" x14ac:dyDescent="0.25">
      <c r="A144" s="116">
        <v>330</v>
      </c>
      <c r="B144">
        <v>142</v>
      </c>
      <c r="C144">
        <v>104</v>
      </c>
      <c r="D144" t="s">
        <v>229</v>
      </c>
      <c r="E144" t="str">
        <f>IF(ISNA(MATCH(A144,'ESO zone constants'!$A$3:$A$9952,0)),"","X")</f>
        <v>X</v>
      </c>
    </row>
    <row r="145" spans="1:5" x14ac:dyDescent="0.25">
      <c r="A145" s="116">
        <v>331</v>
      </c>
      <c r="B145">
        <v>143</v>
      </c>
      <c r="C145">
        <v>104</v>
      </c>
      <c r="D145" t="s">
        <v>230</v>
      </c>
      <c r="E145" t="str">
        <f>IF(ISNA(MATCH(A145,'ESO zone constants'!$A$3:$A$9952,0)),"","X")</f>
        <v>X</v>
      </c>
    </row>
    <row r="146" spans="1:5" x14ac:dyDescent="0.25">
      <c r="A146" s="116">
        <v>332</v>
      </c>
      <c r="B146">
        <v>144</v>
      </c>
      <c r="C146">
        <v>104</v>
      </c>
      <c r="D146" t="s">
        <v>231</v>
      </c>
      <c r="E146" t="str">
        <f>IF(ISNA(MATCH(A146,'ESO zone constants'!$A$3:$A$9952,0)),"","X")</f>
        <v>X</v>
      </c>
    </row>
    <row r="147" spans="1:5" x14ac:dyDescent="0.25">
      <c r="A147" s="116">
        <v>333</v>
      </c>
      <c r="B147">
        <v>145</v>
      </c>
      <c r="C147">
        <v>92</v>
      </c>
      <c r="D147" t="s">
        <v>232</v>
      </c>
      <c r="E147" t="str">
        <f>IF(ISNA(MATCH(A147,'ESO zone constants'!$A$3:$A$9952,0)),"","X")</f>
        <v>X</v>
      </c>
    </row>
    <row r="148" spans="1:5" x14ac:dyDescent="0.25">
      <c r="A148" s="116">
        <v>334</v>
      </c>
      <c r="B148">
        <v>146</v>
      </c>
      <c r="C148">
        <v>92</v>
      </c>
      <c r="D148" t="s">
        <v>233</v>
      </c>
      <c r="E148" t="str">
        <f>IF(ISNA(MATCH(A148,'ESO zone constants'!$A$3:$A$9952,0)),"","X")</f>
        <v>X</v>
      </c>
    </row>
    <row r="149" spans="1:5" x14ac:dyDescent="0.25">
      <c r="A149" s="116">
        <v>335</v>
      </c>
      <c r="B149">
        <v>147</v>
      </c>
      <c r="C149">
        <v>92</v>
      </c>
      <c r="D149" t="s">
        <v>234</v>
      </c>
      <c r="E149" t="str">
        <f>IF(ISNA(MATCH(A149,'ESO zone constants'!$A$3:$A$9952,0)),"","X")</f>
        <v>X</v>
      </c>
    </row>
    <row r="150" spans="1:5" x14ac:dyDescent="0.25">
      <c r="A150" s="116">
        <v>336</v>
      </c>
      <c r="B150">
        <v>148</v>
      </c>
      <c r="C150">
        <v>92</v>
      </c>
      <c r="D150" t="s">
        <v>235</v>
      </c>
      <c r="E150" t="str">
        <f>IF(ISNA(MATCH(A150,'ESO zone constants'!$A$3:$A$9952,0)),"","X")</f>
        <v>X</v>
      </c>
    </row>
    <row r="151" spans="1:5" x14ac:dyDescent="0.25">
      <c r="A151" s="116">
        <v>337</v>
      </c>
      <c r="B151">
        <v>149</v>
      </c>
      <c r="C151">
        <v>92</v>
      </c>
      <c r="D151" t="s">
        <v>236</v>
      </c>
      <c r="E151" t="str">
        <f>IF(ISNA(MATCH(A151,'ESO zone constants'!$A$3:$A$9952,0)),"","X")</f>
        <v>X</v>
      </c>
    </row>
    <row r="152" spans="1:5" x14ac:dyDescent="0.25">
      <c r="A152" s="116">
        <v>338</v>
      </c>
      <c r="B152">
        <v>150</v>
      </c>
      <c r="C152">
        <v>92</v>
      </c>
      <c r="D152" t="s">
        <v>237</v>
      </c>
      <c r="E152" t="str">
        <f>IF(ISNA(MATCH(A152,'ESO zone constants'!$A$3:$A$9952,0)),"","X")</f>
        <v>X</v>
      </c>
    </row>
    <row r="153" spans="1:5" x14ac:dyDescent="0.25">
      <c r="A153" s="116">
        <v>339</v>
      </c>
      <c r="B153">
        <v>151</v>
      </c>
      <c r="C153">
        <v>101</v>
      </c>
      <c r="D153" t="s">
        <v>238</v>
      </c>
      <c r="E153" t="str">
        <f>IF(ISNA(MATCH(A153,'ESO zone constants'!$A$3:$A$9952,0)),"","X")</f>
        <v>X</v>
      </c>
    </row>
    <row r="154" spans="1:5" x14ac:dyDescent="0.25">
      <c r="A154" s="116">
        <v>341</v>
      </c>
      <c r="B154">
        <v>152</v>
      </c>
      <c r="C154">
        <v>103</v>
      </c>
      <c r="D154" t="s">
        <v>239</v>
      </c>
      <c r="E154" t="str">
        <f>IF(ISNA(MATCH(A154,'ESO zone constants'!$A$3:$A$9952,0)),"","X")</f>
        <v>X</v>
      </c>
    </row>
    <row r="155" spans="1:5" x14ac:dyDescent="0.25">
      <c r="A155" s="116">
        <v>346</v>
      </c>
      <c r="B155">
        <v>153</v>
      </c>
      <c r="C155">
        <v>101</v>
      </c>
      <c r="D155" t="s">
        <v>240</v>
      </c>
      <c r="E155" t="str">
        <f>IF(ISNA(MATCH(A155,'ESO zone constants'!$A$3:$A$9952,0)),"","X")</f>
        <v>X</v>
      </c>
    </row>
    <row r="156" spans="1:5" x14ac:dyDescent="0.25">
      <c r="A156" s="116">
        <v>347</v>
      </c>
      <c r="B156">
        <v>154</v>
      </c>
      <c r="C156">
        <v>347</v>
      </c>
      <c r="D156" t="s">
        <v>241</v>
      </c>
      <c r="E156" t="str">
        <f>IF(ISNA(MATCH(A156,'ESO zone constants'!$A$3:$A$9952,0)),"","X")</f>
        <v>X</v>
      </c>
    </row>
    <row r="157" spans="1:5" x14ac:dyDescent="0.25">
      <c r="A157" s="116">
        <v>353</v>
      </c>
      <c r="B157">
        <v>155</v>
      </c>
      <c r="C157">
        <v>101</v>
      </c>
      <c r="D157" t="s">
        <v>242</v>
      </c>
      <c r="E157" t="str">
        <f>IF(ISNA(MATCH(A157,'ESO zone constants'!$A$3:$A$9952,0)),"","X")</f>
        <v>X</v>
      </c>
    </row>
    <row r="158" spans="1:5" x14ac:dyDescent="0.25">
      <c r="A158" s="116">
        <v>354</v>
      </c>
      <c r="B158">
        <v>156</v>
      </c>
      <c r="C158">
        <v>101</v>
      </c>
      <c r="D158" t="s">
        <v>243</v>
      </c>
      <c r="E158" t="str">
        <f>IF(ISNA(MATCH(A158,'ESO zone constants'!$A$3:$A$9952,0)),"","X")</f>
        <v>X</v>
      </c>
    </row>
    <row r="159" spans="1:5" x14ac:dyDescent="0.25">
      <c r="A159" s="116">
        <v>359</v>
      </c>
      <c r="B159">
        <v>157</v>
      </c>
      <c r="C159">
        <v>101</v>
      </c>
      <c r="D159" t="s">
        <v>244</v>
      </c>
      <c r="E159" t="str">
        <f>IF(ISNA(MATCH(A159,'ESO zone constants'!$A$3:$A$9952,0)),"","X")</f>
        <v>X</v>
      </c>
    </row>
    <row r="160" spans="1:5" x14ac:dyDescent="0.25">
      <c r="A160" s="116">
        <v>360</v>
      </c>
      <c r="B160">
        <v>158</v>
      </c>
      <c r="C160">
        <v>101</v>
      </c>
      <c r="D160" t="s">
        <v>245</v>
      </c>
      <c r="E160" t="str">
        <f>IF(ISNA(MATCH(A160,'ESO zone constants'!$A$3:$A$9952,0)),"","X")</f>
        <v>X</v>
      </c>
    </row>
    <row r="161" spans="1:5" x14ac:dyDescent="0.25">
      <c r="A161" s="116">
        <v>361</v>
      </c>
      <c r="B161">
        <v>159</v>
      </c>
      <c r="C161">
        <v>101</v>
      </c>
      <c r="D161" t="s">
        <v>246</v>
      </c>
      <c r="E161" t="str">
        <f>IF(ISNA(MATCH(A161,'ESO zone constants'!$A$3:$A$9952,0)),"","X")</f>
        <v>X</v>
      </c>
    </row>
    <row r="162" spans="1:5" x14ac:dyDescent="0.25">
      <c r="A162" s="116">
        <v>362</v>
      </c>
      <c r="B162">
        <v>160</v>
      </c>
      <c r="C162">
        <v>101</v>
      </c>
      <c r="D162" t="s">
        <v>247</v>
      </c>
      <c r="E162" t="str">
        <f>IF(ISNA(MATCH(A162,'ESO zone constants'!$A$3:$A$9952,0)),"","X")</f>
        <v>X</v>
      </c>
    </row>
    <row r="163" spans="1:5" x14ac:dyDescent="0.25">
      <c r="A163" s="116">
        <v>363</v>
      </c>
      <c r="B163">
        <v>161</v>
      </c>
      <c r="C163">
        <v>101</v>
      </c>
      <c r="D163" t="s">
        <v>248</v>
      </c>
      <c r="E163" t="str">
        <f>IF(ISNA(MATCH(A163,'ESO zone constants'!$A$3:$A$9952,0)),"","X")</f>
        <v>X</v>
      </c>
    </row>
    <row r="164" spans="1:5" x14ac:dyDescent="0.25">
      <c r="A164" s="116">
        <v>364</v>
      </c>
      <c r="B164">
        <v>162</v>
      </c>
      <c r="C164">
        <v>101</v>
      </c>
      <c r="D164" t="s">
        <v>249</v>
      </c>
      <c r="E164" t="str">
        <f>IF(ISNA(MATCH(A164,'ESO zone constants'!$A$3:$A$9952,0)),"","X")</f>
        <v>X</v>
      </c>
    </row>
    <row r="165" spans="1:5" x14ac:dyDescent="0.25">
      <c r="A165" s="116">
        <v>365</v>
      </c>
      <c r="B165">
        <v>163</v>
      </c>
      <c r="C165">
        <v>347</v>
      </c>
      <c r="D165" t="s">
        <v>250</v>
      </c>
      <c r="E165" t="str">
        <f>IF(ISNA(MATCH(A165,'ESO zone constants'!$A$3:$A$9952,0)),"","X")</f>
        <v>X</v>
      </c>
    </row>
    <row r="166" spans="1:5" x14ac:dyDescent="0.25">
      <c r="A166" s="116">
        <v>366</v>
      </c>
      <c r="B166">
        <v>164</v>
      </c>
      <c r="C166">
        <v>347</v>
      </c>
      <c r="D166" t="s">
        <v>251</v>
      </c>
      <c r="E166" t="str">
        <f>IF(ISNA(MATCH(A166,'ESO zone constants'!$A$3:$A$9952,0)),"","X")</f>
        <v>X</v>
      </c>
    </row>
    <row r="167" spans="1:5" x14ac:dyDescent="0.25">
      <c r="A167" s="116">
        <v>367</v>
      </c>
      <c r="B167">
        <v>165</v>
      </c>
      <c r="C167">
        <v>347</v>
      </c>
      <c r="D167" t="s">
        <v>252</v>
      </c>
      <c r="E167" t="str">
        <f>IF(ISNA(MATCH(A167,'ESO zone constants'!$A$3:$A$9952,0)),"","X")</f>
        <v>X</v>
      </c>
    </row>
    <row r="168" spans="1:5" x14ac:dyDescent="0.25">
      <c r="A168" s="116">
        <v>368</v>
      </c>
      <c r="B168">
        <v>166</v>
      </c>
      <c r="C168">
        <v>347</v>
      </c>
      <c r="D168" t="s">
        <v>253</v>
      </c>
      <c r="E168" t="str">
        <f>IF(ISNA(MATCH(A168,'ESO zone constants'!$A$3:$A$9952,0)),"","X")</f>
        <v>X</v>
      </c>
    </row>
    <row r="169" spans="1:5" x14ac:dyDescent="0.25">
      <c r="A169" s="116">
        <v>369</v>
      </c>
      <c r="B169">
        <v>167</v>
      </c>
      <c r="C169">
        <v>347</v>
      </c>
      <c r="D169" t="s">
        <v>254</v>
      </c>
      <c r="E169" t="str">
        <f>IF(ISNA(MATCH(A169,'ESO zone constants'!$A$3:$A$9952,0)),"","X")</f>
        <v>X</v>
      </c>
    </row>
    <row r="170" spans="1:5" x14ac:dyDescent="0.25">
      <c r="A170" s="116">
        <v>370</v>
      </c>
      <c r="B170">
        <v>168</v>
      </c>
      <c r="C170">
        <v>347</v>
      </c>
      <c r="D170" t="s">
        <v>255</v>
      </c>
      <c r="E170" t="str">
        <f>IF(ISNA(MATCH(A170,'ESO zone constants'!$A$3:$A$9952,0)),"","X")</f>
        <v>X</v>
      </c>
    </row>
    <row r="171" spans="1:5" x14ac:dyDescent="0.25">
      <c r="A171" s="116">
        <v>371</v>
      </c>
      <c r="B171">
        <v>169</v>
      </c>
      <c r="C171">
        <v>347</v>
      </c>
      <c r="D171" t="s">
        <v>256</v>
      </c>
      <c r="E171" t="str">
        <f>IF(ISNA(MATCH(A171,'ESO zone constants'!$A$3:$A$9952,0)),"","X")</f>
        <v>X</v>
      </c>
    </row>
    <row r="172" spans="1:5" x14ac:dyDescent="0.25">
      <c r="A172" s="116">
        <v>372</v>
      </c>
      <c r="B172">
        <v>170</v>
      </c>
      <c r="C172">
        <v>347</v>
      </c>
      <c r="D172" t="s">
        <v>257</v>
      </c>
      <c r="E172" t="str">
        <f>IF(ISNA(MATCH(A172,'ESO zone constants'!$A$3:$A$9952,0)),"","X")</f>
        <v>X</v>
      </c>
    </row>
    <row r="173" spans="1:5" x14ac:dyDescent="0.25">
      <c r="A173" s="116">
        <v>374</v>
      </c>
      <c r="B173">
        <v>171</v>
      </c>
      <c r="C173">
        <v>347</v>
      </c>
      <c r="D173" t="s">
        <v>258</v>
      </c>
      <c r="E173" t="str">
        <f>IF(ISNA(MATCH(A173,'ESO zone constants'!$A$3:$A$9952,0)),"","X")</f>
        <v>X</v>
      </c>
    </row>
    <row r="174" spans="1:5" x14ac:dyDescent="0.25">
      <c r="A174" s="116">
        <v>375</v>
      </c>
      <c r="B174">
        <v>172</v>
      </c>
      <c r="C174">
        <v>347</v>
      </c>
      <c r="D174" t="s">
        <v>259</v>
      </c>
      <c r="E174" t="str">
        <f>IF(ISNA(MATCH(A174,'ESO zone constants'!$A$3:$A$9952,0)),"","X")</f>
        <v>X</v>
      </c>
    </row>
    <row r="175" spans="1:5" x14ac:dyDescent="0.25">
      <c r="A175" s="116">
        <v>376</v>
      </c>
      <c r="B175">
        <v>173</v>
      </c>
      <c r="C175">
        <v>347</v>
      </c>
      <c r="D175" t="s">
        <v>260</v>
      </c>
      <c r="E175" t="str">
        <f>IF(ISNA(MATCH(A175,'ESO zone constants'!$A$3:$A$9952,0)),"","X")</f>
        <v>X</v>
      </c>
    </row>
    <row r="176" spans="1:5" x14ac:dyDescent="0.25">
      <c r="A176" s="116">
        <v>377</v>
      </c>
      <c r="B176">
        <v>174</v>
      </c>
      <c r="C176">
        <v>58</v>
      </c>
      <c r="D176" t="s">
        <v>261</v>
      </c>
      <c r="E176" t="str">
        <f>IF(ISNA(MATCH(A176,'ESO zone constants'!$A$3:$A$9952,0)),"","X")</f>
        <v>X</v>
      </c>
    </row>
    <row r="177" spans="1:5" x14ac:dyDescent="0.25">
      <c r="A177" s="116">
        <v>378</v>
      </c>
      <c r="B177">
        <v>175</v>
      </c>
      <c r="C177">
        <v>58</v>
      </c>
      <c r="D177" t="s">
        <v>262</v>
      </c>
      <c r="E177" t="str">
        <f>IF(ISNA(MATCH(A177,'ESO zone constants'!$A$3:$A$9952,0)),"","X")</f>
        <v>X</v>
      </c>
    </row>
    <row r="178" spans="1:5" x14ac:dyDescent="0.25">
      <c r="A178" s="116">
        <v>379</v>
      </c>
      <c r="B178">
        <v>176</v>
      </c>
      <c r="C178">
        <v>58</v>
      </c>
      <c r="D178" t="s">
        <v>263</v>
      </c>
      <c r="E178" t="str">
        <f>IF(ISNA(MATCH(A178,'ESO zone constants'!$A$3:$A$9952,0)),"","X")</f>
        <v>X</v>
      </c>
    </row>
    <row r="179" spans="1:5" x14ac:dyDescent="0.25">
      <c r="A179" s="116">
        <v>380</v>
      </c>
      <c r="B179">
        <v>177</v>
      </c>
      <c r="C179">
        <v>381</v>
      </c>
      <c r="D179" t="s">
        <v>96</v>
      </c>
      <c r="E179" t="str">
        <f>IF(ISNA(MATCH(A179,'ESO zone constants'!$A$3:$A$9952,0)),"","X")</f>
        <v>X</v>
      </c>
    </row>
    <row r="180" spans="1:5" x14ac:dyDescent="0.25">
      <c r="A180" s="116">
        <v>381</v>
      </c>
      <c r="B180">
        <v>178</v>
      </c>
      <c r="C180">
        <v>381</v>
      </c>
      <c r="D180" t="s">
        <v>264</v>
      </c>
      <c r="E180" t="str">
        <f>IF(ISNA(MATCH(A180,'ESO zone constants'!$A$3:$A$9952,0)),"","X")</f>
        <v>X</v>
      </c>
    </row>
    <row r="181" spans="1:5" x14ac:dyDescent="0.25">
      <c r="A181" s="116">
        <v>382</v>
      </c>
      <c r="B181">
        <v>179</v>
      </c>
      <c r="C181">
        <v>382</v>
      </c>
      <c r="D181" t="s">
        <v>265</v>
      </c>
      <c r="E181" t="str">
        <f>IF(ISNA(MATCH(A181,'ESO zone constants'!$A$3:$A$9952,0)),"","X")</f>
        <v>X</v>
      </c>
    </row>
    <row r="182" spans="1:5" x14ac:dyDescent="0.25">
      <c r="A182" s="116">
        <v>383</v>
      </c>
      <c r="B182">
        <v>180</v>
      </c>
      <c r="C182">
        <v>383</v>
      </c>
      <c r="D182" t="s">
        <v>266</v>
      </c>
      <c r="E182" t="str">
        <f>IF(ISNA(MATCH(A182,'ESO zone constants'!$A$3:$A$9952,0)),"","X")</f>
        <v>X</v>
      </c>
    </row>
    <row r="183" spans="1:5" x14ac:dyDescent="0.25">
      <c r="A183" s="116">
        <v>385</v>
      </c>
      <c r="B183">
        <v>181</v>
      </c>
      <c r="C183">
        <v>208</v>
      </c>
      <c r="D183" t="s">
        <v>267</v>
      </c>
      <c r="E183" t="str">
        <f>IF(ISNA(MATCH(A183,'ESO zone constants'!$A$3:$A$9952,0)),"","X")</f>
        <v>X</v>
      </c>
    </row>
    <row r="184" spans="1:5" x14ac:dyDescent="0.25">
      <c r="A184" s="116">
        <v>386</v>
      </c>
      <c r="B184">
        <v>182</v>
      </c>
      <c r="C184">
        <v>41</v>
      </c>
      <c r="D184" t="s">
        <v>268</v>
      </c>
      <c r="E184" t="str">
        <f>IF(ISNA(MATCH(A184,'ESO zone constants'!$A$3:$A$9952,0)),"","X")</f>
        <v>X</v>
      </c>
    </row>
    <row r="185" spans="1:5" x14ac:dyDescent="0.25">
      <c r="A185" s="116">
        <v>387</v>
      </c>
      <c r="B185">
        <v>183</v>
      </c>
      <c r="C185">
        <v>381</v>
      </c>
      <c r="D185" t="s">
        <v>269</v>
      </c>
      <c r="E185" t="str">
        <f>IF(ISNA(MATCH(A185,'ESO zone constants'!$A$3:$A$9952,0)),"","X")</f>
        <v>X</v>
      </c>
    </row>
    <row r="186" spans="1:5" x14ac:dyDescent="0.25">
      <c r="A186" s="116">
        <v>388</v>
      </c>
      <c r="B186">
        <v>184</v>
      </c>
      <c r="C186">
        <v>381</v>
      </c>
      <c r="D186" t="s">
        <v>270</v>
      </c>
      <c r="E186" t="str">
        <f>IF(ISNA(MATCH(A186,'ESO zone constants'!$A$3:$A$9952,0)),"","X")</f>
        <v>X</v>
      </c>
    </row>
    <row r="187" spans="1:5" x14ac:dyDescent="0.25">
      <c r="A187" s="116">
        <v>389</v>
      </c>
      <c r="B187">
        <v>185</v>
      </c>
      <c r="C187">
        <v>383</v>
      </c>
      <c r="D187" t="s">
        <v>271</v>
      </c>
      <c r="E187" t="str">
        <f>IF(ISNA(MATCH(A187,'ESO zone constants'!$A$3:$A$9952,0)),"","X")</f>
        <v>X</v>
      </c>
    </row>
    <row r="188" spans="1:5" x14ac:dyDescent="0.25">
      <c r="A188" s="116">
        <v>390</v>
      </c>
      <c r="B188">
        <v>186</v>
      </c>
      <c r="C188">
        <v>381</v>
      </c>
      <c r="D188" t="s">
        <v>272</v>
      </c>
      <c r="E188" t="str">
        <f>IF(ISNA(MATCH(A188,'ESO zone constants'!$A$3:$A$9952,0)),"","X")</f>
        <v>X</v>
      </c>
    </row>
    <row r="189" spans="1:5" x14ac:dyDescent="0.25">
      <c r="A189" s="116">
        <v>392</v>
      </c>
      <c r="B189">
        <v>187</v>
      </c>
      <c r="C189">
        <v>381</v>
      </c>
      <c r="D189" t="s">
        <v>273</v>
      </c>
      <c r="E189" t="str">
        <f>IF(ISNA(MATCH(A189,'ESO zone constants'!$A$3:$A$9952,0)),"","X")</f>
        <v>X</v>
      </c>
    </row>
    <row r="190" spans="1:5" x14ac:dyDescent="0.25">
      <c r="A190" s="116">
        <v>393</v>
      </c>
      <c r="B190">
        <v>188</v>
      </c>
      <c r="C190">
        <v>381</v>
      </c>
      <c r="D190" t="s">
        <v>274</v>
      </c>
      <c r="E190" t="str">
        <f>IF(ISNA(MATCH(A190,'ESO zone constants'!$A$3:$A$9952,0)),"","X")</f>
        <v>X</v>
      </c>
    </row>
    <row r="191" spans="1:5" x14ac:dyDescent="0.25">
      <c r="A191" s="116">
        <v>394</v>
      </c>
      <c r="B191">
        <v>189</v>
      </c>
      <c r="C191">
        <v>381</v>
      </c>
      <c r="D191" t="s">
        <v>275</v>
      </c>
      <c r="E191" t="str">
        <f>IF(ISNA(MATCH(A191,'ESO zone constants'!$A$3:$A$9952,0)),"","X")</f>
        <v>X</v>
      </c>
    </row>
    <row r="192" spans="1:5" x14ac:dyDescent="0.25">
      <c r="A192" s="116">
        <v>395</v>
      </c>
      <c r="B192">
        <v>190</v>
      </c>
      <c r="C192">
        <v>381</v>
      </c>
      <c r="D192" t="s">
        <v>276</v>
      </c>
      <c r="E192" t="str">
        <f>IF(ISNA(MATCH(A192,'ESO zone constants'!$A$3:$A$9952,0)),"","X")</f>
        <v>X</v>
      </c>
    </row>
    <row r="193" spans="1:5" x14ac:dyDescent="0.25">
      <c r="A193" s="116">
        <v>396</v>
      </c>
      <c r="B193">
        <v>191</v>
      </c>
      <c r="C193">
        <v>381</v>
      </c>
      <c r="D193" t="s">
        <v>277</v>
      </c>
      <c r="E193" t="str">
        <f>IF(ISNA(MATCH(A193,'ESO zone constants'!$A$3:$A$9952,0)),"","X")</f>
        <v>X</v>
      </c>
    </row>
    <row r="194" spans="1:5" x14ac:dyDescent="0.25">
      <c r="A194" s="116">
        <v>397</v>
      </c>
      <c r="B194">
        <v>192</v>
      </c>
      <c r="C194">
        <v>381</v>
      </c>
      <c r="D194" t="s">
        <v>278</v>
      </c>
      <c r="E194" t="str">
        <f>IF(ISNA(MATCH(A194,'ESO zone constants'!$A$3:$A$9952,0)),"","X")</f>
        <v>X</v>
      </c>
    </row>
    <row r="195" spans="1:5" x14ac:dyDescent="0.25">
      <c r="A195" s="116">
        <v>398</v>
      </c>
      <c r="B195">
        <v>193</v>
      </c>
      <c r="C195">
        <v>381</v>
      </c>
      <c r="D195" t="s">
        <v>279</v>
      </c>
      <c r="E195" t="str">
        <f>IF(ISNA(MATCH(A195,'ESO zone constants'!$A$3:$A$9952,0)),"","X")</f>
        <v>X</v>
      </c>
    </row>
    <row r="196" spans="1:5" x14ac:dyDescent="0.25">
      <c r="A196" s="116">
        <v>399</v>
      </c>
      <c r="B196">
        <v>194</v>
      </c>
      <c r="C196">
        <v>381</v>
      </c>
      <c r="D196" t="s">
        <v>280</v>
      </c>
      <c r="E196" t="str">
        <f>IF(ISNA(MATCH(A196,'ESO zone constants'!$A$3:$A$9952,0)),"","X")</f>
        <v>X</v>
      </c>
    </row>
    <row r="197" spans="1:5" x14ac:dyDescent="0.25">
      <c r="A197" s="116">
        <v>400</v>
      </c>
      <c r="B197">
        <v>195</v>
      </c>
      <c r="C197">
        <v>381</v>
      </c>
      <c r="D197" t="s">
        <v>281</v>
      </c>
      <c r="E197" t="str">
        <f>IF(ISNA(MATCH(A197,'ESO zone constants'!$A$3:$A$9952,0)),"","X")</f>
        <v>X</v>
      </c>
    </row>
    <row r="198" spans="1:5" x14ac:dyDescent="0.25">
      <c r="A198" s="116">
        <v>401</v>
      </c>
      <c r="B198">
        <v>196</v>
      </c>
      <c r="C198">
        <v>381</v>
      </c>
      <c r="D198" t="s">
        <v>282</v>
      </c>
      <c r="E198" t="str">
        <f>IF(ISNA(MATCH(A198,'ESO zone constants'!$A$3:$A$9952,0)),"","X")</f>
        <v>X</v>
      </c>
    </row>
    <row r="199" spans="1:5" x14ac:dyDescent="0.25">
      <c r="A199" s="116">
        <v>402</v>
      </c>
      <c r="B199">
        <v>197</v>
      </c>
      <c r="C199">
        <v>103</v>
      </c>
      <c r="D199" t="s">
        <v>283</v>
      </c>
      <c r="E199" t="str">
        <f>IF(ISNA(MATCH(A199,'ESO zone constants'!$A$3:$A$9952,0)),"","X")</f>
        <v>X</v>
      </c>
    </row>
    <row r="200" spans="1:5" x14ac:dyDescent="0.25">
      <c r="A200" s="116">
        <v>403</v>
      </c>
      <c r="B200">
        <v>198</v>
      </c>
      <c r="C200">
        <v>103</v>
      </c>
      <c r="D200" t="s">
        <v>284</v>
      </c>
      <c r="E200" t="str">
        <f>IF(ISNA(MATCH(A200,'ESO zone constants'!$A$3:$A$9952,0)),"","X")</f>
        <v>X</v>
      </c>
    </row>
    <row r="201" spans="1:5" x14ac:dyDescent="0.25">
      <c r="A201" s="116">
        <v>404</v>
      </c>
      <c r="B201">
        <v>199</v>
      </c>
      <c r="C201">
        <v>103</v>
      </c>
      <c r="D201" t="s">
        <v>285</v>
      </c>
      <c r="E201" t="str">
        <f>IF(ISNA(MATCH(A201,'ESO zone constants'!$A$3:$A$9952,0)),"","X")</f>
        <v>X</v>
      </c>
    </row>
    <row r="202" spans="1:5" x14ac:dyDescent="0.25">
      <c r="A202" s="116">
        <v>405</v>
      </c>
      <c r="B202">
        <v>200</v>
      </c>
      <c r="C202">
        <v>57</v>
      </c>
      <c r="D202" t="s">
        <v>286</v>
      </c>
      <c r="E202" t="str">
        <f>IF(ISNA(MATCH(A202,'ESO zone constants'!$A$3:$A$9952,0)),"","X")</f>
        <v>X</v>
      </c>
    </row>
    <row r="203" spans="1:5" x14ac:dyDescent="0.25">
      <c r="A203" s="116">
        <v>406</v>
      </c>
      <c r="B203">
        <v>201</v>
      </c>
      <c r="C203">
        <v>57</v>
      </c>
      <c r="D203" t="s">
        <v>287</v>
      </c>
      <c r="E203" t="str">
        <f>IF(ISNA(MATCH(A203,'ESO zone constants'!$A$3:$A$9952,0)),"","X")</f>
        <v>X</v>
      </c>
    </row>
    <row r="204" spans="1:5" x14ac:dyDescent="0.25">
      <c r="A204" s="116">
        <v>407</v>
      </c>
      <c r="B204">
        <v>202</v>
      </c>
      <c r="C204">
        <v>57</v>
      </c>
      <c r="D204" t="s">
        <v>288</v>
      </c>
      <c r="E204" t="str">
        <f>IF(ISNA(MATCH(A204,'ESO zone constants'!$A$3:$A$9952,0)),"","X")</f>
        <v>X</v>
      </c>
    </row>
    <row r="205" spans="1:5" x14ac:dyDescent="0.25">
      <c r="A205" s="116">
        <v>408</v>
      </c>
      <c r="B205">
        <v>203</v>
      </c>
      <c r="C205">
        <v>57</v>
      </c>
      <c r="D205" t="s">
        <v>289</v>
      </c>
      <c r="E205" t="str">
        <f>IF(ISNA(MATCH(A205,'ESO zone constants'!$A$3:$A$9952,0)),"","X")</f>
        <v>X</v>
      </c>
    </row>
    <row r="206" spans="1:5" x14ac:dyDescent="0.25">
      <c r="A206" s="116">
        <v>409</v>
      </c>
      <c r="B206">
        <v>204</v>
      </c>
      <c r="C206">
        <v>57</v>
      </c>
      <c r="D206" t="s">
        <v>290</v>
      </c>
      <c r="E206" t="str">
        <f>IF(ISNA(MATCH(A206,'ESO zone constants'!$A$3:$A$9952,0)),"","X")</f>
        <v>X</v>
      </c>
    </row>
    <row r="207" spans="1:5" x14ac:dyDescent="0.25">
      <c r="A207" s="116">
        <v>410</v>
      </c>
      <c r="B207">
        <v>205</v>
      </c>
      <c r="C207">
        <v>57</v>
      </c>
      <c r="D207" t="s">
        <v>291</v>
      </c>
      <c r="E207" t="str">
        <f>IF(ISNA(MATCH(A207,'ESO zone constants'!$A$3:$A$9952,0)),"","X")</f>
        <v>X</v>
      </c>
    </row>
    <row r="208" spans="1:5" x14ac:dyDescent="0.25">
      <c r="A208" s="116">
        <v>411</v>
      </c>
      <c r="B208">
        <v>206</v>
      </c>
      <c r="C208">
        <v>58</v>
      </c>
      <c r="D208" t="s">
        <v>292</v>
      </c>
      <c r="E208" t="str">
        <f>IF(ISNA(MATCH(A208,'ESO zone constants'!$A$3:$A$9952,0)),"","X")</f>
        <v>X</v>
      </c>
    </row>
    <row r="209" spans="1:5" x14ac:dyDescent="0.25">
      <c r="A209" s="116">
        <v>412</v>
      </c>
      <c r="B209">
        <v>207</v>
      </c>
      <c r="C209">
        <v>103</v>
      </c>
      <c r="D209" t="s">
        <v>293</v>
      </c>
      <c r="E209" t="str">
        <f>IF(ISNA(MATCH(A209,'ESO zone constants'!$A$3:$A$9952,0)),"","X")</f>
        <v>X</v>
      </c>
    </row>
    <row r="210" spans="1:5" x14ac:dyDescent="0.25">
      <c r="A210" s="116">
        <v>413</v>
      </c>
      <c r="B210">
        <v>208</v>
      </c>
      <c r="C210">
        <v>103</v>
      </c>
      <c r="D210" t="s">
        <v>294</v>
      </c>
      <c r="E210" t="str">
        <f>IF(ISNA(MATCH(A210,'ESO zone constants'!$A$3:$A$9952,0)),"","X")</f>
        <v>X</v>
      </c>
    </row>
    <row r="211" spans="1:5" x14ac:dyDescent="0.25">
      <c r="A211" s="116">
        <v>414</v>
      </c>
      <c r="B211">
        <v>209</v>
      </c>
      <c r="C211">
        <v>103</v>
      </c>
      <c r="D211" t="s">
        <v>295</v>
      </c>
      <c r="E211" t="str">
        <f>IF(ISNA(MATCH(A211,'ESO zone constants'!$A$3:$A$9952,0)),"","X")</f>
        <v>X</v>
      </c>
    </row>
    <row r="212" spans="1:5" x14ac:dyDescent="0.25">
      <c r="A212" s="116">
        <v>415</v>
      </c>
      <c r="B212">
        <v>210</v>
      </c>
      <c r="C212">
        <v>103</v>
      </c>
      <c r="D212" t="s">
        <v>296</v>
      </c>
      <c r="E212" t="str">
        <f>IF(ISNA(MATCH(A212,'ESO zone constants'!$A$3:$A$9952,0)),"","X")</f>
        <v>X</v>
      </c>
    </row>
    <row r="213" spans="1:5" x14ac:dyDescent="0.25">
      <c r="A213" s="116">
        <v>416</v>
      </c>
      <c r="B213">
        <v>211</v>
      </c>
      <c r="C213">
        <v>381</v>
      </c>
      <c r="D213" t="s">
        <v>297</v>
      </c>
      <c r="E213" t="str">
        <f>IF(ISNA(MATCH(A213,'ESO zone constants'!$A$3:$A$9952,0)),"","X")</f>
        <v>X</v>
      </c>
    </row>
    <row r="214" spans="1:5" x14ac:dyDescent="0.25">
      <c r="A214" s="116">
        <v>417</v>
      </c>
      <c r="B214">
        <v>212</v>
      </c>
      <c r="C214">
        <v>347</v>
      </c>
      <c r="D214" t="s">
        <v>298</v>
      </c>
      <c r="E214" t="str">
        <f>IF(ISNA(MATCH(A214,'ESO zone constants'!$A$3:$A$9952,0)),"","X")</f>
        <v>X</v>
      </c>
    </row>
    <row r="215" spans="1:5" x14ac:dyDescent="0.25">
      <c r="A215" s="116">
        <v>418</v>
      </c>
      <c r="B215">
        <v>213</v>
      </c>
      <c r="C215">
        <v>347</v>
      </c>
      <c r="D215" t="s">
        <v>299</v>
      </c>
      <c r="E215" t="str">
        <f>IF(ISNA(MATCH(A215,'ESO zone constants'!$A$3:$A$9952,0)),"","X")</f>
        <v>X</v>
      </c>
    </row>
    <row r="216" spans="1:5" x14ac:dyDescent="0.25">
      <c r="A216" s="116">
        <v>419</v>
      </c>
      <c r="B216">
        <v>214</v>
      </c>
      <c r="C216">
        <v>347</v>
      </c>
      <c r="D216" t="s">
        <v>300</v>
      </c>
      <c r="E216" t="str">
        <f>IF(ISNA(MATCH(A216,'ESO zone constants'!$A$3:$A$9952,0)),"","X")</f>
        <v>X</v>
      </c>
    </row>
    <row r="217" spans="1:5" x14ac:dyDescent="0.25">
      <c r="A217" s="116">
        <v>420</v>
      </c>
      <c r="B217">
        <v>215</v>
      </c>
      <c r="C217">
        <v>347</v>
      </c>
      <c r="D217" t="s">
        <v>301</v>
      </c>
      <c r="E217" t="str">
        <f>IF(ISNA(MATCH(A217,'ESO zone constants'!$A$3:$A$9952,0)),"","X")</f>
        <v>X</v>
      </c>
    </row>
    <row r="218" spans="1:5" x14ac:dyDescent="0.25">
      <c r="A218" s="116">
        <v>421</v>
      </c>
      <c r="B218">
        <v>216</v>
      </c>
      <c r="C218">
        <v>347</v>
      </c>
      <c r="D218" t="s">
        <v>302</v>
      </c>
      <c r="E218" t="str">
        <f>IF(ISNA(MATCH(A218,'ESO zone constants'!$A$3:$A$9952,0)),"","X")</f>
        <v>X</v>
      </c>
    </row>
    <row r="219" spans="1:5" x14ac:dyDescent="0.25">
      <c r="A219" s="116">
        <v>422</v>
      </c>
      <c r="B219">
        <v>217</v>
      </c>
      <c r="C219">
        <v>347</v>
      </c>
      <c r="D219" t="s">
        <v>303</v>
      </c>
      <c r="E219" t="str">
        <f>IF(ISNA(MATCH(A219,'ESO zone constants'!$A$3:$A$9952,0)),"","X")</f>
        <v>X</v>
      </c>
    </row>
    <row r="220" spans="1:5" x14ac:dyDescent="0.25">
      <c r="A220" s="116">
        <v>424</v>
      </c>
      <c r="B220">
        <v>218</v>
      </c>
      <c r="C220">
        <v>3</v>
      </c>
      <c r="D220" t="s">
        <v>304</v>
      </c>
      <c r="E220" t="str">
        <f>IF(ISNA(MATCH(A220,'ESO zone constants'!$A$3:$A$9952,0)),"","X")</f>
        <v>X</v>
      </c>
    </row>
    <row r="221" spans="1:5" x14ac:dyDescent="0.25">
      <c r="A221" s="116">
        <v>425</v>
      </c>
      <c r="B221">
        <v>219</v>
      </c>
      <c r="C221">
        <v>3</v>
      </c>
      <c r="D221" t="s">
        <v>305</v>
      </c>
      <c r="E221" t="str">
        <f>IF(ISNA(MATCH(A221,'ESO zone constants'!$A$3:$A$9952,0)),"","X")</f>
        <v>X</v>
      </c>
    </row>
    <row r="222" spans="1:5" x14ac:dyDescent="0.25">
      <c r="A222" s="116">
        <v>426</v>
      </c>
      <c r="B222">
        <v>220</v>
      </c>
      <c r="C222">
        <v>3</v>
      </c>
      <c r="D222" t="s">
        <v>306</v>
      </c>
      <c r="E222" t="str">
        <f>IF(ISNA(MATCH(A222,'ESO zone constants'!$A$3:$A$9952,0)),"","X")</f>
        <v>X</v>
      </c>
    </row>
    <row r="223" spans="1:5" x14ac:dyDescent="0.25">
      <c r="A223" s="116">
        <v>429</v>
      </c>
      <c r="B223">
        <v>221</v>
      </c>
      <c r="C223">
        <v>3</v>
      </c>
      <c r="D223" t="s">
        <v>307</v>
      </c>
      <c r="E223" t="str">
        <f>IF(ISNA(MATCH(A223,'ESO zone constants'!$A$3:$A$9952,0)),"","X")</f>
        <v>X</v>
      </c>
    </row>
    <row r="224" spans="1:5" x14ac:dyDescent="0.25">
      <c r="A224" s="116">
        <v>430</v>
      </c>
      <c r="B224">
        <v>222</v>
      </c>
      <c r="C224">
        <v>19</v>
      </c>
      <c r="D224" t="s">
        <v>308</v>
      </c>
      <c r="E224" t="str">
        <f>IF(ISNA(MATCH(A224,'ESO zone constants'!$A$3:$A$9952,0)),"","X")</f>
        <v>X</v>
      </c>
    </row>
    <row r="225" spans="1:5" x14ac:dyDescent="0.25">
      <c r="A225" s="116">
        <v>431</v>
      </c>
      <c r="B225">
        <v>223</v>
      </c>
      <c r="C225">
        <v>103</v>
      </c>
      <c r="D225" t="s">
        <v>309</v>
      </c>
      <c r="E225" t="str">
        <f>IF(ISNA(MATCH(A225,'ESO zone constants'!$A$3:$A$9952,0)),"","X")</f>
        <v>X</v>
      </c>
    </row>
    <row r="226" spans="1:5" x14ac:dyDescent="0.25">
      <c r="A226" s="116">
        <v>433</v>
      </c>
      <c r="B226">
        <v>224</v>
      </c>
      <c r="C226">
        <v>383</v>
      </c>
      <c r="D226" t="s">
        <v>310</v>
      </c>
      <c r="E226" t="str">
        <f>IF(ISNA(MATCH(A226,'ESO zone constants'!$A$3:$A$9952,0)),"","X")</f>
        <v>X</v>
      </c>
    </row>
    <row r="227" spans="1:5" x14ac:dyDescent="0.25">
      <c r="A227" s="116">
        <v>434</v>
      </c>
      <c r="B227">
        <v>225</v>
      </c>
      <c r="C227">
        <v>383</v>
      </c>
      <c r="D227" t="s">
        <v>311</v>
      </c>
      <c r="E227" t="str">
        <f>IF(ISNA(MATCH(A227,'ESO zone constants'!$A$3:$A$9952,0)),"","X")</f>
        <v>X</v>
      </c>
    </row>
    <row r="228" spans="1:5" x14ac:dyDescent="0.25">
      <c r="A228" s="116">
        <v>435</v>
      </c>
      <c r="B228">
        <v>226</v>
      </c>
      <c r="C228">
        <v>383</v>
      </c>
      <c r="D228" t="s">
        <v>312</v>
      </c>
      <c r="E228" t="str">
        <f>IF(ISNA(MATCH(A228,'ESO zone constants'!$A$3:$A$9952,0)),"","X")</f>
        <v>X</v>
      </c>
    </row>
    <row r="229" spans="1:5" x14ac:dyDescent="0.25">
      <c r="A229" s="116">
        <v>436</v>
      </c>
      <c r="B229">
        <v>227</v>
      </c>
      <c r="C229">
        <v>383</v>
      </c>
      <c r="D229" t="s">
        <v>313</v>
      </c>
      <c r="E229" t="str">
        <f>IF(ISNA(MATCH(A229,'ESO zone constants'!$A$3:$A$9952,0)),"","X")</f>
        <v>X</v>
      </c>
    </row>
    <row r="230" spans="1:5" x14ac:dyDescent="0.25">
      <c r="A230" s="116">
        <v>437</v>
      </c>
      <c r="B230">
        <v>228</v>
      </c>
      <c r="C230">
        <v>383</v>
      </c>
      <c r="D230" t="s">
        <v>314</v>
      </c>
      <c r="E230" t="str">
        <f>IF(ISNA(MATCH(A230,'ESO zone constants'!$A$3:$A$9952,0)),"","X")</f>
        <v>X</v>
      </c>
    </row>
    <row r="231" spans="1:5" x14ac:dyDescent="0.25">
      <c r="A231" s="116">
        <v>438</v>
      </c>
      <c r="B231">
        <v>229</v>
      </c>
      <c r="C231">
        <v>383</v>
      </c>
      <c r="D231" t="s">
        <v>315</v>
      </c>
      <c r="E231" t="str">
        <f>IF(ISNA(MATCH(A231,'ESO zone constants'!$A$3:$A$9952,0)),"","X")</f>
        <v>X</v>
      </c>
    </row>
    <row r="232" spans="1:5" x14ac:dyDescent="0.25">
      <c r="A232" s="116">
        <v>439</v>
      </c>
      <c r="B232">
        <v>230</v>
      </c>
      <c r="C232">
        <v>383</v>
      </c>
      <c r="D232" t="s">
        <v>316</v>
      </c>
      <c r="E232" t="str">
        <f>IF(ISNA(MATCH(A232,'ESO zone constants'!$A$3:$A$9952,0)),"","X")</f>
        <v>X</v>
      </c>
    </row>
    <row r="233" spans="1:5" x14ac:dyDescent="0.25">
      <c r="A233" s="116">
        <v>440</v>
      </c>
      <c r="B233">
        <v>231</v>
      </c>
      <c r="C233">
        <v>383</v>
      </c>
      <c r="D233" t="s">
        <v>317</v>
      </c>
      <c r="E233" t="str">
        <f>IF(ISNA(MATCH(A233,'ESO zone constants'!$A$3:$A$9952,0)),"","X")</f>
        <v>X</v>
      </c>
    </row>
    <row r="234" spans="1:5" x14ac:dyDescent="0.25">
      <c r="A234" s="116">
        <v>442</v>
      </c>
      <c r="B234">
        <v>232</v>
      </c>
      <c r="C234">
        <v>383</v>
      </c>
      <c r="D234" t="s">
        <v>318</v>
      </c>
      <c r="E234" t="str">
        <f>IF(ISNA(MATCH(A234,'ESO zone constants'!$A$3:$A$9952,0)),"","X")</f>
        <v>X</v>
      </c>
    </row>
    <row r="235" spans="1:5" x14ac:dyDescent="0.25">
      <c r="A235" s="116">
        <v>444</v>
      </c>
      <c r="B235">
        <v>233</v>
      </c>
      <c r="C235">
        <v>383</v>
      </c>
      <c r="D235" t="s">
        <v>319</v>
      </c>
      <c r="E235" t="str">
        <f>IF(ISNA(MATCH(A235,'ESO zone constants'!$A$3:$A$9952,0)),"","X")</f>
        <v>X</v>
      </c>
    </row>
    <row r="236" spans="1:5" x14ac:dyDescent="0.25">
      <c r="A236" s="116">
        <v>447</v>
      </c>
      <c r="B236">
        <v>234</v>
      </c>
      <c r="C236">
        <v>383</v>
      </c>
      <c r="D236" t="s">
        <v>320</v>
      </c>
      <c r="E236" t="str">
        <f>IF(ISNA(MATCH(A236,'ESO zone constants'!$A$3:$A$9952,0)),"","X")</f>
        <v>X</v>
      </c>
    </row>
    <row r="237" spans="1:5" x14ac:dyDescent="0.25">
      <c r="A237" s="116">
        <v>449</v>
      </c>
      <c r="B237">
        <v>235</v>
      </c>
      <c r="C237">
        <v>101</v>
      </c>
      <c r="D237" t="s">
        <v>48</v>
      </c>
      <c r="E237" t="str">
        <f>IF(ISNA(MATCH(A237,'ESO zone constants'!$A$3:$A$9952,0)),"","X")</f>
        <v>X</v>
      </c>
    </row>
    <row r="238" spans="1:5" x14ac:dyDescent="0.25">
      <c r="A238" s="116">
        <v>451</v>
      </c>
      <c r="B238">
        <v>236</v>
      </c>
      <c r="C238">
        <v>382</v>
      </c>
      <c r="D238" t="s">
        <v>321</v>
      </c>
      <c r="E238" t="str">
        <f>IF(ISNA(MATCH(A238,'ESO zone constants'!$A$3:$A$9952,0)),"","X")</f>
        <v>X</v>
      </c>
    </row>
    <row r="239" spans="1:5" x14ac:dyDescent="0.25">
      <c r="A239" s="116">
        <v>452</v>
      </c>
      <c r="B239">
        <v>237</v>
      </c>
      <c r="C239">
        <v>382</v>
      </c>
      <c r="D239" t="s">
        <v>322</v>
      </c>
      <c r="E239" t="str">
        <f>IF(ISNA(MATCH(A239,'ESO zone constants'!$A$3:$A$9952,0)),"","X")</f>
        <v>X</v>
      </c>
    </row>
    <row r="240" spans="1:5" x14ac:dyDescent="0.25">
      <c r="A240" s="116">
        <v>453</v>
      </c>
      <c r="B240">
        <v>238</v>
      </c>
      <c r="C240">
        <v>382</v>
      </c>
      <c r="D240" t="s">
        <v>323</v>
      </c>
      <c r="E240" t="str">
        <f>IF(ISNA(MATCH(A240,'ESO zone constants'!$A$3:$A$9952,0)),"","X")</f>
        <v>X</v>
      </c>
    </row>
    <row r="241" spans="1:5" x14ac:dyDescent="0.25">
      <c r="A241" s="116">
        <v>454</v>
      </c>
      <c r="B241">
        <v>239</v>
      </c>
      <c r="C241">
        <v>382</v>
      </c>
      <c r="D241" t="s">
        <v>324</v>
      </c>
      <c r="E241" t="str">
        <f>IF(ISNA(MATCH(A241,'ESO zone constants'!$A$3:$A$9952,0)),"","X")</f>
        <v>X</v>
      </c>
    </row>
    <row r="242" spans="1:5" x14ac:dyDescent="0.25">
      <c r="A242" s="116">
        <v>455</v>
      </c>
      <c r="B242">
        <v>240</v>
      </c>
      <c r="C242">
        <v>382</v>
      </c>
      <c r="D242" t="s">
        <v>325</v>
      </c>
      <c r="E242" t="str">
        <f>IF(ISNA(MATCH(A242,'ESO zone constants'!$A$3:$A$9952,0)),"","X")</f>
        <v>X</v>
      </c>
    </row>
    <row r="243" spans="1:5" x14ac:dyDescent="0.25">
      <c r="A243" s="116">
        <v>456</v>
      </c>
      <c r="B243">
        <v>241</v>
      </c>
      <c r="C243">
        <v>382</v>
      </c>
      <c r="D243" t="s">
        <v>326</v>
      </c>
      <c r="E243" t="str">
        <f>IF(ISNA(MATCH(A243,'ESO zone constants'!$A$3:$A$9952,0)),"","X")</f>
        <v>X</v>
      </c>
    </row>
    <row r="244" spans="1:5" x14ac:dyDescent="0.25">
      <c r="A244" s="116">
        <v>457</v>
      </c>
      <c r="B244">
        <v>242</v>
      </c>
      <c r="C244">
        <v>382</v>
      </c>
      <c r="D244" t="s">
        <v>327</v>
      </c>
      <c r="E244" t="str">
        <f>IF(ISNA(MATCH(A244,'ESO zone constants'!$A$3:$A$9952,0)),"","X")</f>
        <v>X</v>
      </c>
    </row>
    <row r="245" spans="1:5" x14ac:dyDescent="0.25">
      <c r="A245" s="116">
        <v>458</v>
      </c>
      <c r="B245">
        <v>243</v>
      </c>
      <c r="C245">
        <v>382</v>
      </c>
      <c r="D245" t="s">
        <v>328</v>
      </c>
      <c r="E245" t="str">
        <f>IF(ISNA(MATCH(A245,'ESO zone constants'!$A$3:$A$9952,0)),"","X")</f>
        <v>X</v>
      </c>
    </row>
    <row r="246" spans="1:5" x14ac:dyDescent="0.25">
      <c r="A246" s="116">
        <v>459</v>
      </c>
      <c r="B246">
        <v>244</v>
      </c>
      <c r="C246">
        <v>382</v>
      </c>
      <c r="D246" t="s">
        <v>329</v>
      </c>
      <c r="E246" t="str">
        <f>IF(ISNA(MATCH(A246,'ESO zone constants'!$A$3:$A$9952,0)),"","X")</f>
        <v>X</v>
      </c>
    </row>
    <row r="247" spans="1:5" x14ac:dyDescent="0.25">
      <c r="A247" s="116">
        <v>460</v>
      </c>
      <c r="B247">
        <v>245</v>
      </c>
      <c r="C247">
        <v>382</v>
      </c>
      <c r="D247" t="s">
        <v>330</v>
      </c>
      <c r="E247" t="str">
        <f>IF(ISNA(MATCH(A247,'ESO zone constants'!$A$3:$A$9952,0)),"","X")</f>
        <v>X</v>
      </c>
    </row>
    <row r="248" spans="1:5" x14ac:dyDescent="0.25">
      <c r="A248" s="116">
        <v>461</v>
      </c>
      <c r="B248">
        <v>246</v>
      </c>
      <c r="C248">
        <v>382</v>
      </c>
      <c r="D248" t="s">
        <v>331</v>
      </c>
      <c r="E248" t="str">
        <f>IF(ISNA(MATCH(A248,'ESO zone constants'!$A$3:$A$9952,0)),"","X")</f>
        <v>X</v>
      </c>
    </row>
    <row r="249" spans="1:5" x14ac:dyDescent="0.25">
      <c r="A249" s="116">
        <v>462</v>
      </c>
      <c r="B249">
        <v>247</v>
      </c>
      <c r="C249">
        <v>382</v>
      </c>
      <c r="D249" t="s">
        <v>332</v>
      </c>
      <c r="E249" t="str">
        <f>IF(ISNA(MATCH(A249,'ESO zone constants'!$A$3:$A$9952,0)),"","X")</f>
        <v>X</v>
      </c>
    </row>
    <row r="250" spans="1:5" x14ac:dyDescent="0.25">
      <c r="A250" s="116">
        <v>463</v>
      </c>
      <c r="B250">
        <v>248</v>
      </c>
      <c r="C250">
        <v>382</v>
      </c>
      <c r="D250" t="s">
        <v>333</v>
      </c>
      <c r="E250" t="str">
        <f>IF(ISNA(MATCH(A250,'ESO zone constants'!$A$3:$A$9952,0)),"","X")</f>
        <v>X</v>
      </c>
    </row>
    <row r="251" spans="1:5" x14ac:dyDescent="0.25">
      <c r="A251" s="116">
        <v>464</v>
      </c>
      <c r="B251">
        <v>249</v>
      </c>
      <c r="C251">
        <v>382</v>
      </c>
      <c r="D251" t="s">
        <v>334</v>
      </c>
      <c r="E251" t="str">
        <f>IF(ISNA(MATCH(A251,'ESO zone constants'!$A$3:$A$9952,0)),"","X")</f>
        <v>X</v>
      </c>
    </row>
    <row r="252" spans="1:5" x14ac:dyDescent="0.25">
      <c r="A252" s="116">
        <v>465</v>
      </c>
      <c r="B252">
        <v>250</v>
      </c>
      <c r="C252">
        <v>382</v>
      </c>
      <c r="D252" t="s">
        <v>335</v>
      </c>
      <c r="E252" t="str">
        <f>IF(ISNA(MATCH(A252,'ESO zone constants'!$A$3:$A$9952,0)),"","X")</f>
        <v>X</v>
      </c>
    </row>
    <row r="253" spans="1:5" x14ac:dyDescent="0.25">
      <c r="A253" s="116">
        <v>466</v>
      </c>
      <c r="B253">
        <v>251</v>
      </c>
      <c r="C253">
        <v>382</v>
      </c>
      <c r="D253" t="s">
        <v>336</v>
      </c>
      <c r="E253" t="str">
        <f>IF(ISNA(MATCH(A253,'ESO zone constants'!$A$3:$A$9952,0)),"","X")</f>
        <v>X</v>
      </c>
    </row>
    <row r="254" spans="1:5" x14ac:dyDescent="0.25">
      <c r="A254" s="116">
        <v>467</v>
      </c>
      <c r="B254">
        <v>252</v>
      </c>
      <c r="C254">
        <v>382</v>
      </c>
      <c r="D254" t="s">
        <v>337</v>
      </c>
      <c r="E254" t="str">
        <f>IF(ISNA(MATCH(A254,'ESO zone constants'!$A$3:$A$9952,0)),"","X")</f>
        <v>X</v>
      </c>
    </row>
    <row r="255" spans="1:5" x14ac:dyDescent="0.25">
      <c r="A255" s="116">
        <v>468</v>
      </c>
      <c r="B255">
        <v>253</v>
      </c>
      <c r="C255">
        <v>58</v>
      </c>
      <c r="D255" t="s">
        <v>338</v>
      </c>
      <c r="E255" t="str">
        <f>IF(ISNA(MATCH(A255,'ESO zone constants'!$A$3:$A$9952,0)),"","X")</f>
        <v>X</v>
      </c>
    </row>
    <row r="256" spans="1:5" x14ac:dyDescent="0.25">
      <c r="A256" s="116">
        <v>469</v>
      </c>
      <c r="B256">
        <v>254</v>
      </c>
      <c r="C256">
        <v>58</v>
      </c>
      <c r="D256" t="s">
        <v>339</v>
      </c>
      <c r="E256" t="str">
        <f>IF(ISNA(MATCH(A256,'ESO zone constants'!$A$3:$A$9952,0)),"","X")</f>
        <v>X</v>
      </c>
    </row>
    <row r="257" spans="1:5" x14ac:dyDescent="0.25">
      <c r="A257" s="116">
        <v>470</v>
      </c>
      <c r="B257">
        <v>255</v>
      </c>
      <c r="C257">
        <v>58</v>
      </c>
      <c r="D257" t="s">
        <v>340</v>
      </c>
      <c r="E257" t="str">
        <f>IF(ISNA(MATCH(A257,'ESO zone constants'!$A$3:$A$9952,0)),"","X")</f>
        <v>X</v>
      </c>
    </row>
    <row r="258" spans="1:5" x14ac:dyDescent="0.25">
      <c r="A258" s="116">
        <v>471</v>
      </c>
      <c r="B258">
        <v>256</v>
      </c>
      <c r="C258">
        <v>58</v>
      </c>
      <c r="D258" t="s">
        <v>341</v>
      </c>
      <c r="E258" t="str">
        <f>IF(ISNA(MATCH(A258,'ESO zone constants'!$A$3:$A$9952,0)),"","X")</f>
        <v>X</v>
      </c>
    </row>
    <row r="259" spans="1:5" x14ac:dyDescent="0.25">
      <c r="A259" s="116">
        <v>472</v>
      </c>
      <c r="B259">
        <v>257</v>
      </c>
      <c r="C259">
        <v>58</v>
      </c>
      <c r="D259" t="s">
        <v>342</v>
      </c>
      <c r="E259" t="str">
        <f>IF(ISNA(MATCH(A259,'ESO zone constants'!$A$3:$A$9952,0)),"","X")</f>
        <v>X</v>
      </c>
    </row>
    <row r="260" spans="1:5" x14ac:dyDescent="0.25">
      <c r="A260" s="116">
        <v>473</v>
      </c>
      <c r="B260">
        <v>258</v>
      </c>
      <c r="C260">
        <v>58</v>
      </c>
      <c r="D260" t="s">
        <v>343</v>
      </c>
      <c r="E260" t="str">
        <f>IF(ISNA(MATCH(A260,'ESO zone constants'!$A$3:$A$9952,0)),"","X")</f>
        <v>X</v>
      </c>
    </row>
    <row r="261" spans="1:5" x14ac:dyDescent="0.25">
      <c r="A261" s="116">
        <v>475</v>
      </c>
      <c r="B261">
        <v>259</v>
      </c>
      <c r="C261">
        <v>383</v>
      </c>
      <c r="D261" t="s">
        <v>344</v>
      </c>
      <c r="E261" t="str">
        <f>IF(ISNA(MATCH(A261,'ESO zone constants'!$A$3:$A$9952,0)),"","X")</f>
        <v>X</v>
      </c>
    </row>
    <row r="262" spans="1:5" x14ac:dyDescent="0.25">
      <c r="A262" s="116">
        <v>477</v>
      </c>
      <c r="B262">
        <v>260</v>
      </c>
      <c r="C262">
        <v>383</v>
      </c>
      <c r="D262" t="s">
        <v>345</v>
      </c>
      <c r="E262" t="str">
        <f>IF(ISNA(MATCH(A262,'ESO zone constants'!$A$3:$A$9952,0)),"","X")</f>
        <v>X</v>
      </c>
    </row>
    <row r="263" spans="1:5" x14ac:dyDescent="0.25">
      <c r="A263" s="116">
        <v>478</v>
      </c>
      <c r="B263">
        <v>261</v>
      </c>
      <c r="C263">
        <v>383</v>
      </c>
      <c r="D263" t="s">
        <v>346</v>
      </c>
      <c r="E263" t="str">
        <f>IF(ISNA(MATCH(A263,'ESO zone constants'!$A$3:$A$9952,0)),"","X")</f>
        <v>X</v>
      </c>
    </row>
    <row r="264" spans="1:5" x14ac:dyDescent="0.25">
      <c r="A264" s="116">
        <v>480</v>
      </c>
      <c r="B264">
        <v>262</v>
      </c>
      <c r="C264">
        <v>103</v>
      </c>
      <c r="D264" t="s">
        <v>347</v>
      </c>
      <c r="E264" t="str">
        <f>IF(ISNA(MATCH(A264,'ESO zone constants'!$A$3:$A$9952,0)),"","X")</f>
        <v>X</v>
      </c>
    </row>
    <row r="265" spans="1:5" x14ac:dyDescent="0.25">
      <c r="A265" s="116">
        <v>481</v>
      </c>
      <c r="B265">
        <v>263</v>
      </c>
      <c r="C265">
        <v>103</v>
      </c>
      <c r="D265" t="s">
        <v>348</v>
      </c>
      <c r="E265" t="str">
        <f>IF(ISNA(MATCH(A265,'ESO zone constants'!$A$3:$A$9952,0)),"","X")</f>
        <v>X</v>
      </c>
    </row>
    <row r="266" spans="1:5" x14ac:dyDescent="0.25">
      <c r="A266" s="116">
        <v>482</v>
      </c>
      <c r="B266">
        <v>264</v>
      </c>
      <c r="C266">
        <v>103</v>
      </c>
      <c r="D266" t="s">
        <v>349</v>
      </c>
      <c r="E266" t="str">
        <f>IF(ISNA(MATCH(A266,'ESO zone constants'!$A$3:$A$9952,0)),"","X")</f>
        <v>X</v>
      </c>
    </row>
    <row r="267" spans="1:5" x14ac:dyDescent="0.25">
      <c r="A267" s="116">
        <v>484</v>
      </c>
      <c r="B267">
        <v>265</v>
      </c>
      <c r="C267">
        <v>103</v>
      </c>
      <c r="D267" t="s">
        <v>350</v>
      </c>
      <c r="E267" t="str">
        <f>IF(ISNA(MATCH(A267,'ESO zone constants'!$A$3:$A$9952,0)),"","X")</f>
        <v>X</v>
      </c>
    </row>
    <row r="268" spans="1:5" x14ac:dyDescent="0.25">
      <c r="A268" s="116">
        <v>485</v>
      </c>
      <c r="B268">
        <v>266</v>
      </c>
      <c r="C268">
        <v>103</v>
      </c>
      <c r="D268" t="s">
        <v>351</v>
      </c>
      <c r="E268" t="str">
        <f>IF(ISNA(MATCH(A268,'ESO zone constants'!$A$3:$A$9952,0)),"","X")</f>
        <v>X</v>
      </c>
    </row>
    <row r="269" spans="1:5" x14ac:dyDescent="0.25">
      <c r="A269" s="116">
        <v>486</v>
      </c>
      <c r="B269">
        <v>267</v>
      </c>
      <c r="C269">
        <v>381</v>
      </c>
      <c r="D269" t="s">
        <v>352</v>
      </c>
      <c r="E269" t="str">
        <f>IF(ISNA(MATCH(A269,'ESO zone constants'!$A$3:$A$9952,0)),"","X")</f>
        <v>X</v>
      </c>
    </row>
    <row r="270" spans="1:5" x14ac:dyDescent="0.25">
      <c r="A270" s="116">
        <v>487</v>
      </c>
      <c r="B270">
        <v>268</v>
      </c>
      <c r="C270">
        <v>382</v>
      </c>
      <c r="D270" t="s">
        <v>353</v>
      </c>
      <c r="E270" t="str">
        <f>IF(ISNA(MATCH(A270,'ESO zone constants'!$A$3:$A$9952,0)),"","X")</f>
        <v>X</v>
      </c>
    </row>
    <row r="271" spans="1:5" x14ac:dyDescent="0.25">
      <c r="A271" s="116">
        <v>492</v>
      </c>
      <c r="B271">
        <v>269</v>
      </c>
      <c r="C271">
        <v>41</v>
      </c>
      <c r="D271" t="s">
        <v>354</v>
      </c>
      <c r="E271" t="str">
        <f>IF(ISNA(MATCH(A271,'ESO zone constants'!$A$3:$A$9952,0)),"","X")</f>
        <v>X</v>
      </c>
    </row>
    <row r="272" spans="1:5" x14ac:dyDescent="0.25">
      <c r="A272" s="116">
        <v>493</v>
      </c>
      <c r="B272">
        <v>270</v>
      </c>
      <c r="C272">
        <v>181</v>
      </c>
      <c r="D272" t="s">
        <v>355</v>
      </c>
      <c r="E272" t="str">
        <f>IF(ISNA(MATCH(A272,'ESO zone constants'!$A$3:$A$9952,0)),"","X")</f>
        <v>X</v>
      </c>
    </row>
    <row r="273" spans="1:5" x14ac:dyDescent="0.25">
      <c r="A273" s="116">
        <v>494</v>
      </c>
      <c r="B273">
        <v>271</v>
      </c>
      <c r="C273">
        <v>181</v>
      </c>
      <c r="D273" t="s">
        <v>356</v>
      </c>
      <c r="E273" t="str">
        <f>IF(ISNA(MATCH(A273,'ESO zone constants'!$A$3:$A$9952,0)),"","X")</f>
        <v>X</v>
      </c>
    </row>
    <row r="274" spans="1:5" x14ac:dyDescent="0.25">
      <c r="A274" s="116">
        <v>495</v>
      </c>
      <c r="B274">
        <v>272</v>
      </c>
      <c r="C274">
        <v>181</v>
      </c>
      <c r="D274" t="s">
        <v>357</v>
      </c>
      <c r="E274" t="str">
        <f>IF(ISNA(MATCH(A274,'ESO zone constants'!$A$3:$A$9952,0)),"","X")</f>
        <v>X</v>
      </c>
    </row>
    <row r="275" spans="1:5" x14ac:dyDescent="0.25">
      <c r="A275" s="116">
        <v>496</v>
      </c>
      <c r="B275">
        <v>273</v>
      </c>
      <c r="C275">
        <v>181</v>
      </c>
      <c r="D275" t="s">
        <v>358</v>
      </c>
      <c r="E275" t="str">
        <f>IF(ISNA(MATCH(A275,'ESO zone constants'!$A$3:$A$9952,0)),"","X")</f>
        <v>X</v>
      </c>
    </row>
    <row r="276" spans="1:5" x14ac:dyDescent="0.25">
      <c r="A276" s="116">
        <v>497</v>
      </c>
      <c r="B276">
        <v>274</v>
      </c>
      <c r="C276">
        <v>181</v>
      </c>
      <c r="D276" t="s">
        <v>359</v>
      </c>
      <c r="E276" t="str">
        <f>IF(ISNA(MATCH(A276,'ESO zone constants'!$A$3:$A$9952,0)),"","X")</f>
        <v>X</v>
      </c>
    </row>
    <row r="277" spans="1:5" x14ac:dyDescent="0.25">
      <c r="A277" s="116">
        <v>498</v>
      </c>
      <c r="B277">
        <v>275</v>
      </c>
      <c r="C277">
        <v>181</v>
      </c>
      <c r="D277" t="s">
        <v>360</v>
      </c>
      <c r="E277" t="str">
        <f>IF(ISNA(MATCH(A277,'ESO zone constants'!$A$3:$A$9952,0)),"","X")</f>
        <v>X</v>
      </c>
    </row>
    <row r="278" spans="1:5" x14ac:dyDescent="0.25">
      <c r="A278" s="116">
        <v>499</v>
      </c>
      <c r="B278">
        <v>276</v>
      </c>
      <c r="C278">
        <v>181</v>
      </c>
      <c r="D278" t="s">
        <v>361</v>
      </c>
      <c r="E278" t="str">
        <f>IF(ISNA(MATCH(A278,'ESO zone constants'!$A$3:$A$9952,0)),"","X")</f>
        <v>X</v>
      </c>
    </row>
    <row r="279" spans="1:5" x14ac:dyDescent="0.25">
      <c r="A279" s="116">
        <v>500</v>
      </c>
      <c r="B279">
        <v>277</v>
      </c>
      <c r="C279">
        <v>181</v>
      </c>
      <c r="D279" t="s">
        <v>362</v>
      </c>
      <c r="E279" t="str">
        <f>IF(ISNA(MATCH(A279,'ESO zone constants'!$A$3:$A$9952,0)),"","X")</f>
        <v>X</v>
      </c>
    </row>
    <row r="280" spans="1:5" x14ac:dyDescent="0.25">
      <c r="A280" s="116">
        <v>501</v>
      </c>
      <c r="B280">
        <v>278</v>
      </c>
      <c r="C280">
        <v>181</v>
      </c>
      <c r="D280" t="s">
        <v>363</v>
      </c>
      <c r="E280" t="str">
        <f>IF(ISNA(MATCH(A280,'ESO zone constants'!$A$3:$A$9952,0)),"","X")</f>
        <v>X</v>
      </c>
    </row>
    <row r="281" spans="1:5" x14ac:dyDescent="0.25">
      <c r="A281" s="116">
        <v>502</v>
      </c>
      <c r="B281">
        <v>279</v>
      </c>
      <c r="C281">
        <v>181</v>
      </c>
      <c r="D281" t="s">
        <v>364</v>
      </c>
      <c r="E281" t="str">
        <f>IF(ISNA(MATCH(A281,'ESO zone constants'!$A$3:$A$9952,0)),"","X")</f>
        <v>X</v>
      </c>
    </row>
    <row r="282" spans="1:5" x14ac:dyDescent="0.25">
      <c r="A282" s="116">
        <v>503</v>
      </c>
      <c r="B282">
        <v>280</v>
      </c>
      <c r="C282">
        <v>181</v>
      </c>
      <c r="D282" t="s">
        <v>365</v>
      </c>
      <c r="E282" t="str">
        <f>IF(ISNA(MATCH(A282,'ESO zone constants'!$A$3:$A$9952,0)),"","X")</f>
        <v>X</v>
      </c>
    </row>
    <row r="283" spans="1:5" x14ac:dyDescent="0.25">
      <c r="A283" s="116">
        <v>504</v>
      </c>
      <c r="B283">
        <v>281</v>
      </c>
      <c r="C283">
        <v>181</v>
      </c>
      <c r="D283" t="s">
        <v>366</v>
      </c>
      <c r="E283" t="str">
        <f>IF(ISNA(MATCH(A283,'ESO zone constants'!$A$3:$A$9952,0)),"","X")</f>
        <v>X</v>
      </c>
    </row>
    <row r="284" spans="1:5" x14ac:dyDescent="0.25">
      <c r="A284" s="116">
        <v>505</v>
      </c>
      <c r="B284">
        <v>282</v>
      </c>
      <c r="C284">
        <v>181</v>
      </c>
      <c r="D284" t="s">
        <v>367</v>
      </c>
      <c r="E284" t="str">
        <f>IF(ISNA(MATCH(A284,'ESO zone constants'!$A$3:$A$9952,0)),"","X")</f>
        <v>X</v>
      </c>
    </row>
    <row r="285" spans="1:5" x14ac:dyDescent="0.25">
      <c r="A285" s="116">
        <v>506</v>
      </c>
      <c r="B285">
        <v>283</v>
      </c>
      <c r="C285">
        <v>181</v>
      </c>
      <c r="D285" t="s">
        <v>368</v>
      </c>
      <c r="E285" t="str">
        <f>IF(ISNA(MATCH(A285,'ESO zone constants'!$A$3:$A$9952,0)),"","X")</f>
        <v>X</v>
      </c>
    </row>
    <row r="286" spans="1:5" x14ac:dyDescent="0.25">
      <c r="A286" s="116">
        <v>507</v>
      </c>
      <c r="B286">
        <v>284</v>
      </c>
      <c r="C286">
        <v>181</v>
      </c>
      <c r="D286" t="s">
        <v>369</v>
      </c>
      <c r="E286" t="str">
        <f>IF(ISNA(MATCH(A286,'ESO zone constants'!$A$3:$A$9952,0)),"","X")</f>
        <v>X</v>
      </c>
    </row>
    <row r="287" spans="1:5" x14ac:dyDescent="0.25">
      <c r="A287" s="116">
        <v>508</v>
      </c>
      <c r="B287">
        <v>285</v>
      </c>
      <c r="C287">
        <v>849</v>
      </c>
      <c r="D287" t="s">
        <v>370</v>
      </c>
      <c r="E287" t="str">
        <f>IF(ISNA(MATCH(A287,'ESO zone constants'!$A$3:$A$9952,0)),"","X")</f>
        <v>X</v>
      </c>
    </row>
    <row r="288" spans="1:5" x14ac:dyDescent="0.25">
      <c r="A288" s="116">
        <v>509</v>
      </c>
      <c r="B288">
        <v>286</v>
      </c>
      <c r="C288">
        <v>849</v>
      </c>
      <c r="D288" t="s">
        <v>371</v>
      </c>
      <c r="E288" t="str">
        <f>IF(ISNA(MATCH(A288,'ESO zone constants'!$A$3:$A$9952,0)),"","X")</f>
        <v>X</v>
      </c>
    </row>
    <row r="289" spans="1:5" x14ac:dyDescent="0.25">
      <c r="A289" s="116">
        <v>510</v>
      </c>
      <c r="B289">
        <v>287</v>
      </c>
      <c r="C289">
        <v>849</v>
      </c>
      <c r="D289" t="s">
        <v>372</v>
      </c>
      <c r="E289" t="str">
        <f>IF(ISNA(MATCH(A289,'ESO zone constants'!$A$3:$A$9952,0)),"","X")</f>
        <v>X</v>
      </c>
    </row>
    <row r="290" spans="1:5" x14ac:dyDescent="0.25">
      <c r="A290" s="116">
        <v>511</v>
      </c>
      <c r="B290">
        <v>288</v>
      </c>
      <c r="C290">
        <v>511</v>
      </c>
      <c r="D290" t="s">
        <v>373</v>
      </c>
      <c r="E290" t="str">
        <f>IF(ISNA(MATCH(A290,'ESO zone constants'!$A$3:$A$9952,0)),"","X")</f>
        <v>X</v>
      </c>
    </row>
    <row r="291" spans="1:5" x14ac:dyDescent="0.25">
      <c r="A291" s="116">
        <v>512</v>
      </c>
      <c r="B291">
        <v>289</v>
      </c>
      <c r="C291">
        <v>512</v>
      </c>
      <c r="D291" t="s">
        <v>374</v>
      </c>
      <c r="E291" t="str">
        <f>IF(ISNA(MATCH(A291,'ESO zone constants'!$A$3:$A$9952,0)),"","X")</f>
        <v>X</v>
      </c>
    </row>
    <row r="292" spans="1:5" x14ac:dyDescent="0.25">
      <c r="A292" s="116">
        <v>513</v>
      </c>
      <c r="B292">
        <v>290</v>
      </c>
      <c r="C292">
        <v>513</v>
      </c>
      <c r="D292" t="s">
        <v>375</v>
      </c>
      <c r="E292" t="str">
        <f>IF(ISNA(MATCH(A292,'ESO zone constants'!$A$3:$A$9952,0)),"","X")</f>
        <v>X</v>
      </c>
    </row>
    <row r="293" spans="1:5" x14ac:dyDescent="0.25">
      <c r="A293" s="116">
        <v>514</v>
      </c>
      <c r="B293">
        <v>291</v>
      </c>
      <c r="C293">
        <v>514</v>
      </c>
      <c r="D293" t="s">
        <v>376</v>
      </c>
      <c r="E293" t="str">
        <f>IF(ISNA(MATCH(A293,'ESO zone constants'!$A$3:$A$9952,0)),"","X")</f>
        <v>X</v>
      </c>
    </row>
    <row r="294" spans="1:5" x14ac:dyDescent="0.25">
      <c r="A294" s="116">
        <v>515</v>
      </c>
      <c r="B294">
        <v>292</v>
      </c>
      <c r="C294">
        <v>515</v>
      </c>
      <c r="D294" t="s">
        <v>1497</v>
      </c>
      <c r="E294" t="str">
        <f>IF(ISNA(MATCH(A294,'ESO zone constants'!$A$3:$A$9952,0)),"","X")</f>
        <v>X</v>
      </c>
    </row>
    <row r="295" spans="1:5" x14ac:dyDescent="0.25">
      <c r="A295" s="116">
        <v>516</v>
      </c>
      <c r="B295">
        <v>293</v>
      </c>
      <c r="C295">
        <v>516</v>
      </c>
      <c r="D295" t="s">
        <v>371</v>
      </c>
      <c r="E295" t="str">
        <f>IF(ISNA(MATCH(A295,'ESO zone constants'!$A$3:$A$9952,0)),"","X")</f>
        <v>X</v>
      </c>
    </row>
    <row r="296" spans="1:5" x14ac:dyDescent="0.25">
      <c r="A296" s="116">
        <v>517</v>
      </c>
      <c r="B296">
        <v>294</v>
      </c>
      <c r="C296">
        <v>517</v>
      </c>
      <c r="D296" t="s">
        <v>377</v>
      </c>
      <c r="E296" t="str">
        <f>IF(ISNA(MATCH(A296,'ESO zone constants'!$A$3:$A$9952,0)),"","X")</f>
        <v>X</v>
      </c>
    </row>
    <row r="297" spans="1:5" x14ac:dyDescent="0.25">
      <c r="A297" s="116">
        <v>518</v>
      </c>
      <c r="B297">
        <v>295</v>
      </c>
      <c r="C297">
        <v>518</v>
      </c>
      <c r="D297" t="s">
        <v>377</v>
      </c>
      <c r="E297" t="str">
        <f>IF(ISNA(MATCH(A297,'ESO zone constants'!$A$3:$A$9952,0)),"","X")</f>
        <v>X</v>
      </c>
    </row>
    <row r="298" spans="1:5" x14ac:dyDescent="0.25">
      <c r="A298" s="116">
        <v>525</v>
      </c>
      <c r="B298">
        <v>296</v>
      </c>
      <c r="C298">
        <v>181</v>
      </c>
      <c r="D298" t="s">
        <v>1415</v>
      </c>
      <c r="E298" t="str">
        <f>IF(ISNA(MATCH(A298,'ESO zone constants'!$A$3:$A$9952,0)),"","X")</f>
        <v>X</v>
      </c>
    </row>
    <row r="299" spans="1:5" x14ac:dyDescent="0.25">
      <c r="A299" s="116">
        <v>526</v>
      </c>
      <c r="B299">
        <v>297</v>
      </c>
      <c r="C299">
        <v>382</v>
      </c>
      <c r="D299" t="s">
        <v>378</v>
      </c>
      <c r="E299" t="str">
        <f>IF(ISNA(MATCH(A299,'ESO zone constants'!$A$3:$A$9952,0)),"","X")</f>
        <v>X</v>
      </c>
    </row>
    <row r="300" spans="1:5" x14ac:dyDescent="0.25">
      <c r="A300" s="116">
        <v>527</v>
      </c>
      <c r="B300">
        <v>298</v>
      </c>
      <c r="C300">
        <v>199</v>
      </c>
      <c r="D300" t="s">
        <v>379</v>
      </c>
      <c r="E300" t="str">
        <f>IF(ISNA(MATCH(A300,'ESO zone constants'!$A$3:$A$9952,0)),"","X")</f>
        <v>X</v>
      </c>
    </row>
    <row r="301" spans="1:5" x14ac:dyDescent="0.25">
      <c r="A301" s="116">
        <v>529</v>
      </c>
      <c r="B301">
        <v>299</v>
      </c>
      <c r="C301">
        <v>267</v>
      </c>
      <c r="D301" t="s">
        <v>380</v>
      </c>
      <c r="E301" t="str">
        <f>IF(ISNA(MATCH(A301,'ESO zone constants'!$A$3:$A$9952,0)),"","X")</f>
        <v>X</v>
      </c>
    </row>
    <row r="302" spans="1:5" x14ac:dyDescent="0.25">
      <c r="A302" s="116">
        <v>530</v>
      </c>
      <c r="B302">
        <v>300</v>
      </c>
      <c r="C302">
        <v>347</v>
      </c>
      <c r="D302" t="s">
        <v>381</v>
      </c>
      <c r="E302" t="str">
        <f>IF(ISNA(MATCH(A302,'ESO zone constants'!$A$3:$A$9952,0)),"","X")</f>
        <v>X</v>
      </c>
    </row>
    <row r="303" spans="1:5" x14ac:dyDescent="0.25">
      <c r="A303" s="116">
        <v>531</v>
      </c>
      <c r="B303">
        <v>301</v>
      </c>
      <c r="C303">
        <v>181</v>
      </c>
      <c r="D303" t="s">
        <v>382</v>
      </c>
      <c r="E303" t="str">
        <f>IF(ISNA(MATCH(A303,'ESO zone constants'!$A$3:$A$9952,0)),"","X")</f>
        <v>X</v>
      </c>
    </row>
    <row r="304" spans="1:5" x14ac:dyDescent="0.25">
      <c r="A304" s="116">
        <v>532</v>
      </c>
      <c r="B304">
        <v>302</v>
      </c>
      <c r="C304">
        <v>181</v>
      </c>
      <c r="D304" t="s">
        <v>383</v>
      </c>
      <c r="E304" t="str">
        <f>IF(ISNA(MATCH(A304,'ESO zone constants'!$A$3:$A$9952,0)),"","X")</f>
        <v>X</v>
      </c>
    </row>
    <row r="305" spans="1:5" x14ac:dyDescent="0.25">
      <c r="A305" s="116">
        <v>533</v>
      </c>
      <c r="B305">
        <v>303</v>
      </c>
      <c r="C305">
        <v>181</v>
      </c>
      <c r="D305" t="s">
        <v>384</v>
      </c>
      <c r="E305" t="str">
        <f>IF(ISNA(MATCH(A305,'ESO zone constants'!$A$3:$A$9952,0)),"","X")</f>
        <v>X</v>
      </c>
    </row>
    <row r="306" spans="1:5" x14ac:dyDescent="0.25">
      <c r="A306" s="116">
        <v>534</v>
      </c>
      <c r="B306">
        <v>304</v>
      </c>
      <c r="C306">
        <v>534</v>
      </c>
      <c r="D306" t="s">
        <v>385</v>
      </c>
      <c r="E306" t="str">
        <f>IF(ISNA(MATCH(A306,'ESO zone constants'!$A$3:$A$9952,0)),"","X")</f>
        <v>X</v>
      </c>
    </row>
    <row r="307" spans="1:5" x14ac:dyDescent="0.25">
      <c r="A307" s="116">
        <v>535</v>
      </c>
      <c r="B307">
        <v>305</v>
      </c>
      <c r="C307">
        <v>535</v>
      </c>
      <c r="D307" t="s">
        <v>386</v>
      </c>
      <c r="E307" t="str">
        <f>IF(ISNA(MATCH(A307,'ESO zone constants'!$A$3:$A$9952,0)),"","X")</f>
        <v>X</v>
      </c>
    </row>
    <row r="308" spans="1:5" x14ac:dyDescent="0.25">
      <c r="A308" s="116">
        <v>537</v>
      </c>
      <c r="B308">
        <v>306</v>
      </c>
      <c r="C308">
        <v>537</v>
      </c>
      <c r="D308" t="s">
        <v>387</v>
      </c>
      <c r="E308" t="str">
        <f>IF(ISNA(MATCH(A308,'ESO zone constants'!$A$3:$A$9952,0)),"","X")</f>
        <v>X</v>
      </c>
    </row>
    <row r="309" spans="1:5" x14ac:dyDescent="0.25">
      <c r="A309" s="116">
        <v>539</v>
      </c>
      <c r="B309">
        <v>307</v>
      </c>
      <c r="C309">
        <v>535</v>
      </c>
      <c r="D309" t="s">
        <v>388</v>
      </c>
      <c r="E309" t="str">
        <f>IF(ISNA(MATCH(A309,'ESO zone constants'!$A$3:$A$9952,0)),"","X")</f>
        <v>X</v>
      </c>
    </row>
    <row r="310" spans="1:5" x14ac:dyDescent="0.25">
      <c r="A310" s="116">
        <v>541</v>
      </c>
      <c r="B310">
        <v>308</v>
      </c>
      <c r="C310">
        <v>267</v>
      </c>
      <c r="D310" t="s">
        <v>389</v>
      </c>
      <c r="E310" t="str">
        <f>IF(ISNA(MATCH(A310,'ESO zone constants'!$A$3:$A$9952,0)),"","X")</f>
        <v>X</v>
      </c>
    </row>
    <row r="311" spans="1:5" x14ac:dyDescent="0.25">
      <c r="A311" s="116">
        <v>542</v>
      </c>
      <c r="B311">
        <v>309</v>
      </c>
      <c r="C311">
        <v>208</v>
      </c>
      <c r="D311" t="s">
        <v>390</v>
      </c>
      <c r="E311" t="str">
        <f>IF(ISNA(MATCH(A311,'ESO zone constants'!$A$3:$A$9952,0)),"","X")</f>
        <v>X</v>
      </c>
    </row>
    <row r="312" spans="1:5" x14ac:dyDescent="0.25">
      <c r="A312" s="116">
        <v>543</v>
      </c>
      <c r="B312">
        <v>310</v>
      </c>
      <c r="C312">
        <v>208</v>
      </c>
      <c r="D312" t="s">
        <v>391</v>
      </c>
      <c r="E312" t="str">
        <f>IF(ISNA(MATCH(A312,'ESO zone constants'!$A$3:$A$9952,0)),"","X")</f>
        <v>X</v>
      </c>
    </row>
    <row r="313" spans="1:5" x14ac:dyDescent="0.25">
      <c r="A313" s="116">
        <v>544</v>
      </c>
      <c r="B313">
        <v>311</v>
      </c>
      <c r="C313">
        <v>208</v>
      </c>
      <c r="D313" t="s">
        <v>392</v>
      </c>
      <c r="E313" t="str">
        <f>IF(ISNA(MATCH(A313,'ESO zone constants'!$A$3:$A$9952,0)),"","X")</f>
        <v>X</v>
      </c>
    </row>
    <row r="314" spans="1:5" x14ac:dyDescent="0.25">
      <c r="A314" s="116">
        <v>545</v>
      </c>
      <c r="B314">
        <v>312</v>
      </c>
      <c r="C314">
        <v>19</v>
      </c>
      <c r="D314" t="s">
        <v>393</v>
      </c>
      <c r="E314" t="str">
        <f>IF(ISNA(MATCH(A314,'ESO zone constants'!$A$3:$A$9952,0)),"","X")</f>
        <v>X</v>
      </c>
    </row>
    <row r="315" spans="1:5" x14ac:dyDescent="0.25">
      <c r="A315" s="116">
        <v>546</v>
      </c>
      <c r="B315">
        <v>313</v>
      </c>
      <c r="C315">
        <v>19</v>
      </c>
      <c r="D315" t="s">
        <v>394</v>
      </c>
      <c r="E315" t="str">
        <f>IF(ISNA(MATCH(A315,'ESO zone constants'!$A$3:$A$9952,0)),"","X")</f>
        <v>X</v>
      </c>
    </row>
    <row r="316" spans="1:5" x14ac:dyDescent="0.25">
      <c r="A316" s="116">
        <v>547</v>
      </c>
      <c r="B316">
        <v>314</v>
      </c>
      <c r="C316">
        <v>108</v>
      </c>
      <c r="D316" t="s">
        <v>395</v>
      </c>
      <c r="E316" t="str">
        <f>IF(ISNA(MATCH(A316,'ESO zone constants'!$A$3:$A$9952,0)),"","X")</f>
        <v>X</v>
      </c>
    </row>
    <row r="317" spans="1:5" x14ac:dyDescent="0.25">
      <c r="A317" s="116">
        <v>548</v>
      </c>
      <c r="B317">
        <v>315</v>
      </c>
      <c r="C317">
        <v>108</v>
      </c>
      <c r="D317" t="s">
        <v>396</v>
      </c>
      <c r="E317" t="str">
        <f>IF(ISNA(MATCH(A317,'ESO zone constants'!$A$3:$A$9952,0)),"","X")</f>
        <v>X</v>
      </c>
    </row>
    <row r="318" spans="1:5" x14ac:dyDescent="0.25">
      <c r="A318" s="116">
        <v>549</v>
      </c>
      <c r="B318">
        <v>316</v>
      </c>
      <c r="C318">
        <v>383</v>
      </c>
      <c r="D318" t="s">
        <v>397</v>
      </c>
      <c r="E318" t="str">
        <f>IF(ISNA(MATCH(A318,'ESO zone constants'!$A$3:$A$9952,0)),"","X")</f>
        <v>X</v>
      </c>
    </row>
    <row r="319" spans="1:5" x14ac:dyDescent="0.25">
      <c r="A319" s="116">
        <v>551</v>
      </c>
      <c r="B319">
        <v>317</v>
      </c>
      <c r="C319">
        <v>108</v>
      </c>
      <c r="D319" t="s">
        <v>398</v>
      </c>
      <c r="E319" t="str">
        <f>IF(ISNA(MATCH(A319,'ESO zone constants'!$A$3:$A$9952,0)),"","X")</f>
        <v>X</v>
      </c>
    </row>
    <row r="320" spans="1:5" x14ac:dyDescent="0.25">
      <c r="A320" s="116">
        <v>552</v>
      </c>
      <c r="B320">
        <v>318</v>
      </c>
      <c r="C320">
        <v>108</v>
      </c>
      <c r="D320" t="s">
        <v>399</v>
      </c>
      <c r="E320" t="str">
        <f>IF(ISNA(MATCH(A320,'ESO zone constants'!$A$3:$A$9952,0)),"","X")</f>
        <v>X</v>
      </c>
    </row>
    <row r="321" spans="1:5" x14ac:dyDescent="0.25">
      <c r="A321" s="116">
        <v>553</v>
      </c>
      <c r="B321">
        <v>319</v>
      </c>
      <c r="C321">
        <v>108</v>
      </c>
      <c r="D321" t="s">
        <v>400</v>
      </c>
      <c r="E321" t="str">
        <f>IF(ISNA(MATCH(A321,'ESO zone constants'!$A$3:$A$9952,0)),"","X")</f>
        <v>X</v>
      </c>
    </row>
    <row r="322" spans="1:5" x14ac:dyDescent="0.25">
      <c r="A322" s="116">
        <v>554</v>
      </c>
      <c r="B322">
        <v>320</v>
      </c>
      <c r="C322">
        <v>108</v>
      </c>
      <c r="D322" t="s">
        <v>401</v>
      </c>
      <c r="E322" t="str">
        <f>IF(ISNA(MATCH(A322,'ESO zone constants'!$A$3:$A$9952,0)),"","X")</f>
        <v>X</v>
      </c>
    </row>
    <row r="323" spans="1:5" x14ac:dyDescent="0.25">
      <c r="A323" s="116">
        <v>555</v>
      </c>
      <c r="B323">
        <v>321</v>
      </c>
      <c r="C323">
        <v>108</v>
      </c>
      <c r="D323" t="s">
        <v>402</v>
      </c>
      <c r="E323" t="str">
        <f>IF(ISNA(MATCH(A323,'ESO zone constants'!$A$3:$A$9952,0)),"","X")</f>
        <v>X</v>
      </c>
    </row>
    <row r="324" spans="1:5" x14ac:dyDescent="0.25">
      <c r="A324" s="116">
        <v>556</v>
      </c>
      <c r="B324">
        <v>322</v>
      </c>
      <c r="C324">
        <v>108</v>
      </c>
      <c r="D324" t="s">
        <v>403</v>
      </c>
      <c r="E324" t="str">
        <f>IF(ISNA(MATCH(A324,'ESO zone constants'!$A$3:$A$9952,0)),"","X")</f>
        <v>X</v>
      </c>
    </row>
    <row r="325" spans="1:5" x14ac:dyDescent="0.25">
      <c r="A325" s="116">
        <v>557</v>
      </c>
      <c r="B325">
        <v>323</v>
      </c>
      <c r="C325">
        <v>347</v>
      </c>
      <c r="D325" t="s">
        <v>404</v>
      </c>
      <c r="E325" t="str">
        <f>IF(ISNA(MATCH(A325,'ESO zone constants'!$A$3:$A$9952,0)),"","X")</f>
        <v>X</v>
      </c>
    </row>
    <row r="326" spans="1:5" x14ac:dyDescent="0.25">
      <c r="A326" s="116">
        <v>558</v>
      </c>
      <c r="B326">
        <v>324</v>
      </c>
      <c r="C326">
        <v>108</v>
      </c>
      <c r="D326" t="s">
        <v>405</v>
      </c>
      <c r="E326" t="str">
        <f>IF(ISNA(MATCH(A326,'ESO zone constants'!$A$3:$A$9952,0)),"","X")</f>
        <v>X</v>
      </c>
    </row>
    <row r="327" spans="1:5" x14ac:dyDescent="0.25">
      <c r="A327" s="116">
        <v>559</v>
      </c>
      <c r="B327">
        <v>325</v>
      </c>
      <c r="C327">
        <v>108</v>
      </c>
      <c r="D327" t="s">
        <v>406</v>
      </c>
      <c r="E327" t="str">
        <f>IF(ISNA(MATCH(A327,'ESO zone constants'!$A$3:$A$9952,0)),"","X")</f>
        <v>X</v>
      </c>
    </row>
    <row r="328" spans="1:5" x14ac:dyDescent="0.25">
      <c r="A328" s="116">
        <v>560</v>
      </c>
      <c r="B328">
        <v>326</v>
      </c>
      <c r="C328">
        <v>103</v>
      </c>
      <c r="D328" t="s">
        <v>293</v>
      </c>
      <c r="E328" t="str">
        <f>IF(ISNA(MATCH(A328,'ESO zone constants'!$A$3:$A$9952,0)),"","X")</f>
        <v>X</v>
      </c>
    </row>
    <row r="329" spans="1:5" x14ac:dyDescent="0.25">
      <c r="A329" s="116">
        <v>561</v>
      </c>
      <c r="B329">
        <v>327</v>
      </c>
      <c r="C329">
        <v>108</v>
      </c>
      <c r="D329" t="s">
        <v>407</v>
      </c>
      <c r="E329" t="str">
        <f>IF(ISNA(MATCH(A329,'ESO zone constants'!$A$3:$A$9952,0)),"","X")</f>
        <v>X</v>
      </c>
    </row>
    <row r="330" spans="1:5" x14ac:dyDescent="0.25">
      <c r="A330" s="116">
        <v>562</v>
      </c>
      <c r="B330">
        <v>328</v>
      </c>
      <c r="C330">
        <v>382</v>
      </c>
      <c r="D330" t="s">
        <v>408</v>
      </c>
      <c r="E330" t="str">
        <f>IF(ISNA(MATCH(A330,'ESO zone constants'!$A$3:$A$9952,0)),"","X")</f>
        <v>X</v>
      </c>
    </row>
    <row r="331" spans="1:5" x14ac:dyDescent="0.25">
      <c r="A331" s="116">
        <v>565</v>
      </c>
      <c r="B331">
        <v>329</v>
      </c>
      <c r="C331">
        <v>382</v>
      </c>
      <c r="D331" t="s">
        <v>409</v>
      </c>
      <c r="E331" t="str">
        <f>IF(ISNA(MATCH(A331,'ESO zone constants'!$A$3:$A$9952,0)),"","X")</f>
        <v>X</v>
      </c>
    </row>
    <row r="332" spans="1:5" x14ac:dyDescent="0.25">
      <c r="A332" s="116">
        <v>566</v>
      </c>
      <c r="B332">
        <v>330</v>
      </c>
      <c r="C332">
        <v>3</v>
      </c>
      <c r="D332" t="s">
        <v>410</v>
      </c>
      <c r="E332" t="str">
        <f>IF(ISNA(MATCH(A332,'ESO zone constants'!$A$3:$A$9952,0)),"","X")</f>
        <v>X</v>
      </c>
    </row>
    <row r="333" spans="1:5" x14ac:dyDescent="0.25">
      <c r="A333" s="116">
        <v>567</v>
      </c>
      <c r="B333">
        <v>331</v>
      </c>
      <c r="C333">
        <v>103</v>
      </c>
      <c r="D333" t="s">
        <v>292</v>
      </c>
      <c r="E333" t="str">
        <f>IF(ISNA(MATCH(A333,'ESO zone constants'!$A$3:$A$9952,0)),"","X")</f>
        <v>X</v>
      </c>
    </row>
    <row r="334" spans="1:5" x14ac:dyDescent="0.25">
      <c r="A334" s="116">
        <v>569</v>
      </c>
      <c r="B334">
        <v>332</v>
      </c>
      <c r="C334">
        <v>104</v>
      </c>
      <c r="D334" t="s">
        <v>411</v>
      </c>
      <c r="E334" t="str">
        <f>IF(ISNA(MATCH(A334,'ESO zone constants'!$A$3:$A$9952,0)),"","X")</f>
        <v>X</v>
      </c>
    </row>
    <row r="335" spans="1:5" x14ac:dyDescent="0.25">
      <c r="A335" s="116">
        <v>570</v>
      </c>
      <c r="B335">
        <v>333</v>
      </c>
      <c r="C335">
        <v>104</v>
      </c>
      <c r="D335" t="s">
        <v>412</v>
      </c>
      <c r="E335" t="str">
        <f>IF(ISNA(MATCH(A335,'ESO zone constants'!$A$3:$A$9952,0)),"","X")</f>
        <v>X</v>
      </c>
    </row>
    <row r="336" spans="1:5" x14ac:dyDescent="0.25">
      <c r="A336" s="116">
        <v>571</v>
      </c>
      <c r="B336">
        <v>334</v>
      </c>
      <c r="C336">
        <v>104</v>
      </c>
      <c r="D336" t="s">
        <v>413</v>
      </c>
      <c r="E336" t="str">
        <f>IF(ISNA(MATCH(A336,'ESO zone constants'!$A$3:$A$9952,0)),"","X")</f>
        <v>X</v>
      </c>
    </row>
    <row r="337" spans="1:5" x14ac:dyDescent="0.25">
      <c r="A337" s="116">
        <v>572</v>
      </c>
      <c r="B337">
        <v>335</v>
      </c>
      <c r="C337">
        <v>572</v>
      </c>
      <c r="D337" t="s">
        <v>414</v>
      </c>
      <c r="E337" t="str">
        <f>IF(ISNA(MATCH(A337,'ESO zone constants'!$A$3:$A$9952,0)),"","X")</f>
        <v>X</v>
      </c>
    </row>
    <row r="338" spans="1:5" x14ac:dyDescent="0.25">
      <c r="A338" s="116">
        <v>573</v>
      </c>
      <c r="B338">
        <v>336</v>
      </c>
      <c r="C338">
        <v>199</v>
      </c>
      <c r="D338" t="s">
        <v>415</v>
      </c>
      <c r="E338" t="str">
        <f>IF(ISNA(MATCH(A338,'ESO zone constants'!$A$3:$A$9952,0)),"","X")</f>
        <v>X</v>
      </c>
    </row>
    <row r="339" spans="1:5" x14ac:dyDescent="0.25">
      <c r="A339" s="116">
        <v>574</v>
      </c>
      <c r="B339">
        <v>337</v>
      </c>
      <c r="C339">
        <v>199</v>
      </c>
      <c r="D339" t="s">
        <v>416</v>
      </c>
      <c r="E339" t="str">
        <f>IF(ISNA(MATCH(A339,'ESO zone constants'!$A$3:$A$9952,0)),"","X")</f>
        <v>X</v>
      </c>
    </row>
    <row r="340" spans="1:5" x14ac:dyDescent="0.25">
      <c r="A340" s="116">
        <v>575</v>
      </c>
      <c r="B340">
        <v>338</v>
      </c>
      <c r="C340">
        <v>108</v>
      </c>
      <c r="D340" t="s">
        <v>417</v>
      </c>
      <c r="E340" t="str">
        <f>IF(ISNA(MATCH(A340,'ESO zone constants'!$A$3:$A$9952,0)),"","X")</f>
        <v>X</v>
      </c>
    </row>
    <row r="341" spans="1:5" x14ac:dyDescent="0.25">
      <c r="A341" s="116">
        <v>576</v>
      </c>
      <c r="B341">
        <v>339</v>
      </c>
      <c r="C341">
        <v>108</v>
      </c>
      <c r="D341" t="s">
        <v>418</v>
      </c>
      <c r="E341" t="str">
        <f>IF(ISNA(MATCH(A341,'ESO zone constants'!$A$3:$A$9952,0)),"","X")</f>
        <v>X</v>
      </c>
    </row>
    <row r="342" spans="1:5" x14ac:dyDescent="0.25">
      <c r="A342" s="116">
        <v>577</v>
      </c>
      <c r="B342">
        <v>340</v>
      </c>
      <c r="C342">
        <v>108</v>
      </c>
      <c r="D342" t="s">
        <v>419</v>
      </c>
      <c r="E342" t="str">
        <f>IF(ISNA(MATCH(A342,'ESO zone constants'!$A$3:$A$9952,0)),"","X")</f>
        <v>X</v>
      </c>
    </row>
    <row r="343" spans="1:5" x14ac:dyDescent="0.25">
      <c r="A343" s="116">
        <v>578</v>
      </c>
      <c r="B343">
        <v>341</v>
      </c>
      <c r="C343">
        <v>108</v>
      </c>
      <c r="D343" t="s">
        <v>420</v>
      </c>
      <c r="E343" t="str">
        <f>IF(ISNA(MATCH(A343,'ESO zone constants'!$A$3:$A$9952,0)),"","X")</f>
        <v>X</v>
      </c>
    </row>
    <row r="344" spans="1:5" x14ac:dyDescent="0.25">
      <c r="A344" s="116">
        <v>579</v>
      </c>
      <c r="B344">
        <v>342</v>
      </c>
      <c r="C344">
        <v>108</v>
      </c>
      <c r="D344" t="s">
        <v>421</v>
      </c>
      <c r="E344" t="str">
        <f>IF(ISNA(MATCH(A344,'ESO zone constants'!$A$3:$A$9952,0)),"","X")</f>
        <v>X</v>
      </c>
    </row>
    <row r="345" spans="1:5" x14ac:dyDescent="0.25">
      <c r="A345" s="116">
        <v>580</v>
      </c>
      <c r="B345">
        <v>343</v>
      </c>
      <c r="C345">
        <v>108</v>
      </c>
      <c r="D345" t="s">
        <v>422</v>
      </c>
      <c r="E345" t="str">
        <f>IF(ISNA(MATCH(A345,'ESO zone constants'!$A$3:$A$9952,0)),"","X")</f>
        <v>X</v>
      </c>
    </row>
    <row r="346" spans="1:5" x14ac:dyDescent="0.25">
      <c r="A346" s="116">
        <v>581</v>
      </c>
      <c r="B346">
        <v>344</v>
      </c>
      <c r="C346">
        <v>199</v>
      </c>
      <c r="D346" t="s">
        <v>423</v>
      </c>
      <c r="E346" t="str">
        <f>IF(ISNA(MATCH(A346,'ESO zone constants'!$A$3:$A$9952,0)),"","X")</f>
        <v>X</v>
      </c>
    </row>
    <row r="347" spans="1:5" x14ac:dyDescent="0.25">
      <c r="A347" s="116">
        <v>582</v>
      </c>
      <c r="B347">
        <v>345</v>
      </c>
      <c r="C347">
        <v>381</v>
      </c>
      <c r="D347" t="s">
        <v>424</v>
      </c>
      <c r="E347" t="str">
        <f>IF(ISNA(MATCH(A347,'ESO zone constants'!$A$3:$A$9952,0)),"","X")</f>
        <v>X</v>
      </c>
    </row>
    <row r="348" spans="1:5" x14ac:dyDescent="0.25">
      <c r="A348" s="116">
        <v>584</v>
      </c>
      <c r="B348">
        <v>346</v>
      </c>
      <c r="C348">
        <v>584</v>
      </c>
      <c r="D348" t="s">
        <v>39</v>
      </c>
      <c r="E348" t="str">
        <f>IF(ISNA(MATCH(A348,'ESO zone constants'!$A$3:$A$9952,0)),"","X")</f>
        <v>X</v>
      </c>
    </row>
    <row r="349" spans="1:5" x14ac:dyDescent="0.25">
      <c r="A349" s="116">
        <v>585</v>
      </c>
      <c r="B349">
        <v>347</v>
      </c>
      <c r="C349">
        <v>92</v>
      </c>
      <c r="D349" t="s">
        <v>425</v>
      </c>
      <c r="E349" t="str">
        <f>IF(ISNA(MATCH(A349,'ESO zone constants'!$A$3:$A$9952,0)),"","X")</f>
        <v>X</v>
      </c>
    </row>
    <row r="350" spans="1:5" x14ac:dyDescent="0.25">
      <c r="A350" s="116">
        <v>586</v>
      </c>
      <c r="B350">
        <v>348</v>
      </c>
      <c r="C350">
        <v>586</v>
      </c>
      <c r="D350" t="s">
        <v>426</v>
      </c>
      <c r="E350" t="str">
        <f>IF(ISNA(MATCH(A350,'ESO zone constants'!$A$3:$A$9952,0)),"","X")</f>
        <v>X</v>
      </c>
    </row>
    <row r="351" spans="1:5" x14ac:dyDescent="0.25">
      <c r="A351" s="116">
        <v>587</v>
      </c>
      <c r="B351">
        <v>349</v>
      </c>
      <c r="C351">
        <v>20</v>
      </c>
      <c r="D351" t="s">
        <v>427</v>
      </c>
      <c r="E351" t="str">
        <f>IF(ISNA(MATCH(A351,'ESO zone constants'!$A$3:$A$9952,0)),"","X")</f>
        <v>X</v>
      </c>
    </row>
    <row r="352" spans="1:5" x14ac:dyDescent="0.25">
      <c r="A352" s="116">
        <v>588</v>
      </c>
      <c r="B352">
        <v>350</v>
      </c>
      <c r="C352">
        <v>20</v>
      </c>
      <c r="D352" t="s">
        <v>428</v>
      </c>
      <c r="E352" t="str">
        <f>IF(ISNA(MATCH(A352,'ESO zone constants'!$A$3:$A$9952,0)),"","X")</f>
        <v>X</v>
      </c>
    </row>
    <row r="353" spans="1:5" x14ac:dyDescent="0.25">
      <c r="A353" s="116">
        <v>589</v>
      </c>
      <c r="B353">
        <v>351</v>
      </c>
      <c r="C353">
        <v>20</v>
      </c>
      <c r="D353" t="s">
        <v>429</v>
      </c>
      <c r="E353" t="str">
        <f>IF(ISNA(MATCH(A353,'ESO zone constants'!$A$3:$A$9952,0)),"","X")</f>
        <v>X</v>
      </c>
    </row>
    <row r="354" spans="1:5" x14ac:dyDescent="0.25">
      <c r="A354" s="116">
        <v>590</v>
      </c>
      <c r="B354">
        <v>352</v>
      </c>
      <c r="C354">
        <v>20</v>
      </c>
      <c r="D354" t="s">
        <v>430</v>
      </c>
      <c r="E354" t="str">
        <f>IF(ISNA(MATCH(A354,'ESO zone constants'!$A$3:$A$9952,0)),"","X")</f>
        <v>X</v>
      </c>
    </row>
    <row r="355" spans="1:5" x14ac:dyDescent="0.25">
      <c r="A355" s="116">
        <v>591</v>
      </c>
      <c r="B355">
        <v>353</v>
      </c>
      <c r="C355">
        <v>20</v>
      </c>
      <c r="D355" t="s">
        <v>431</v>
      </c>
      <c r="E355" t="str">
        <f>IF(ISNA(MATCH(A355,'ESO zone constants'!$A$3:$A$9952,0)),"","X")</f>
        <v>X</v>
      </c>
    </row>
    <row r="356" spans="1:5" x14ac:dyDescent="0.25">
      <c r="A356" s="116">
        <v>592</v>
      </c>
      <c r="B356">
        <v>354</v>
      </c>
      <c r="C356">
        <v>20</v>
      </c>
      <c r="D356" t="s">
        <v>432</v>
      </c>
      <c r="E356" t="str">
        <f>IF(ISNA(MATCH(A356,'ESO zone constants'!$A$3:$A$9952,0)),"","X")</f>
        <v>X</v>
      </c>
    </row>
    <row r="357" spans="1:5" x14ac:dyDescent="0.25">
      <c r="A357" s="116">
        <v>593</v>
      </c>
      <c r="B357">
        <v>355</v>
      </c>
      <c r="C357">
        <v>92</v>
      </c>
      <c r="D357" t="s">
        <v>152</v>
      </c>
      <c r="E357" t="str">
        <f>IF(ISNA(MATCH(A357,'ESO zone constants'!$A$3:$A$9952,0)),"","X")</f>
        <v>X</v>
      </c>
    </row>
    <row r="358" spans="1:5" x14ac:dyDescent="0.25">
      <c r="A358" s="116">
        <v>594</v>
      </c>
      <c r="B358">
        <v>356</v>
      </c>
      <c r="C358">
        <v>92</v>
      </c>
      <c r="D358" t="s">
        <v>433</v>
      </c>
      <c r="E358" t="str">
        <f>IF(ISNA(MATCH(A358,'ESO zone constants'!$A$3:$A$9952,0)),"","X")</f>
        <v>X</v>
      </c>
    </row>
    <row r="359" spans="1:5" x14ac:dyDescent="0.25">
      <c r="A359" s="116">
        <v>595</v>
      </c>
      <c r="B359">
        <v>357</v>
      </c>
      <c r="C359">
        <v>208</v>
      </c>
      <c r="D359" t="s">
        <v>434</v>
      </c>
      <c r="E359" t="str">
        <f>IF(ISNA(MATCH(A359,'ESO zone constants'!$A$3:$A$9952,0)),"","X")</f>
        <v>X</v>
      </c>
    </row>
    <row r="360" spans="1:5" x14ac:dyDescent="0.25">
      <c r="A360" s="116">
        <v>596</v>
      </c>
      <c r="B360">
        <v>358</v>
      </c>
      <c r="C360">
        <v>103</v>
      </c>
      <c r="D360" t="s">
        <v>435</v>
      </c>
      <c r="E360" t="str">
        <f>IF(ISNA(MATCH(A360,'ESO zone constants'!$A$3:$A$9952,0)),"","X")</f>
        <v>X</v>
      </c>
    </row>
    <row r="361" spans="1:5" x14ac:dyDescent="0.25">
      <c r="A361" s="116">
        <v>598</v>
      </c>
      <c r="B361">
        <v>359</v>
      </c>
      <c r="C361">
        <v>199</v>
      </c>
      <c r="D361" t="s">
        <v>436</v>
      </c>
      <c r="E361" t="str">
        <f>IF(ISNA(MATCH(A361,'ESO zone constants'!$A$3:$A$9952,0)),"","X")</f>
        <v>X</v>
      </c>
    </row>
    <row r="362" spans="1:5" x14ac:dyDescent="0.25">
      <c r="A362" s="116">
        <v>599</v>
      </c>
      <c r="B362">
        <v>360</v>
      </c>
      <c r="C362">
        <v>572</v>
      </c>
      <c r="D362" t="s">
        <v>437</v>
      </c>
      <c r="E362" t="str">
        <f>IF(ISNA(MATCH(A362,'ESO zone constants'!$A$3:$A$9952,0)),"","X")</f>
        <v>X</v>
      </c>
    </row>
    <row r="363" spans="1:5" x14ac:dyDescent="0.25">
      <c r="A363" s="116">
        <v>600</v>
      </c>
      <c r="B363">
        <v>361</v>
      </c>
      <c r="C363">
        <v>572</v>
      </c>
      <c r="D363" t="s">
        <v>438</v>
      </c>
      <c r="E363" t="str">
        <f>IF(ISNA(MATCH(A363,'ESO zone constants'!$A$3:$A$9952,0)),"","X")</f>
        <v>X</v>
      </c>
    </row>
    <row r="364" spans="1:5" x14ac:dyDescent="0.25">
      <c r="A364" s="116">
        <v>601</v>
      </c>
      <c r="B364">
        <v>362</v>
      </c>
      <c r="C364">
        <v>572</v>
      </c>
      <c r="D364" t="s">
        <v>439</v>
      </c>
      <c r="E364" t="str">
        <f>IF(ISNA(MATCH(A364,'ESO zone constants'!$A$3:$A$9952,0)),"","X")</f>
        <v>X</v>
      </c>
    </row>
    <row r="365" spans="1:5" x14ac:dyDescent="0.25">
      <c r="A365" s="116">
        <v>628</v>
      </c>
      <c r="B365">
        <v>363</v>
      </c>
      <c r="C365">
        <v>20</v>
      </c>
      <c r="D365" t="s">
        <v>428</v>
      </c>
      <c r="E365" t="str">
        <f>IF(ISNA(MATCH(A365,'ESO zone constants'!$A$3:$A$9952,0)),"","X")</f>
        <v>X</v>
      </c>
    </row>
    <row r="366" spans="1:5" x14ac:dyDescent="0.25">
      <c r="A366" s="116">
        <v>632</v>
      </c>
      <c r="B366">
        <v>364</v>
      </c>
      <c r="C366">
        <v>888</v>
      </c>
      <c r="D366" t="s">
        <v>440</v>
      </c>
      <c r="E366" t="str">
        <f>IF(ISNA(MATCH(A366,'ESO zone constants'!$A$3:$A$9952,0)),"","X")</f>
        <v>X</v>
      </c>
    </row>
    <row r="367" spans="1:5" x14ac:dyDescent="0.25">
      <c r="A367" s="116">
        <v>635</v>
      </c>
      <c r="B367">
        <v>365</v>
      </c>
      <c r="C367">
        <v>888</v>
      </c>
      <c r="D367" t="s">
        <v>441</v>
      </c>
      <c r="E367" t="str">
        <f>IF(ISNA(MATCH(A367,'ESO zone constants'!$A$3:$A$9952,0)),"","X")</f>
        <v>X</v>
      </c>
    </row>
    <row r="368" spans="1:5" x14ac:dyDescent="0.25">
      <c r="A368" s="116">
        <v>636</v>
      </c>
      <c r="B368">
        <v>366</v>
      </c>
      <c r="C368">
        <v>888</v>
      </c>
      <c r="D368" t="s">
        <v>442</v>
      </c>
      <c r="E368" t="str">
        <f>IF(ISNA(MATCH(A368,'ESO zone constants'!$A$3:$A$9952,0)),"","X")</f>
        <v>X</v>
      </c>
    </row>
    <row r="369" spans="1:5" x14ac:dyDescent="0.25">
      <c r="A369" s="116">
        <v>637</v>
      </c>
      <c r="B369">
        <v>367</v>
      </c>
      <c r="C369">
        <v>57</v>
      </c>
      <c r="D369" t="s">
        <v>443</v>
      </c>
      <c r="E369" t="str">
        <f>IF(ISNA(MATCH(A369,'ESO zone constants'!$A$3:$A$9952,0)),"","X")</f>
        <v>X</v>
      </c>
    </row>
    <row r="370" spans="1:5" x14ac:dyDescent="0.25">
      <c r="A370" s="116">
        <v>638</v>
      </c>
      <c r="B370">
        <v>368</v>
      </c>
      <c r="C370">
        <v>888</v>
      </c>
      <c r="D370" t="s">
        <v>444</v>
      </c>
      <c r="E370" t="str">
        <f>IF(ISNA(MATCH(A370,'ESO zone constants'!$A$3:$A$9952,0)),"","X")</f>
        <v>X</v>
      </c>
    </row>
    <row r="371" spans="1:5" x14ac:dyDescent="0.25">
      <c r="A371" s="116">
        <v>639</v>
      </c>
      <c r="B371">
        <v>369</v>
      </c>
      <c r="C371">
        <v>888</v>
      </c>
      <c r="D371" t="s">
        <v>445</v>
      </c>
      <c r="E371" t="str">
        <f>IF(ISNA(MATCH(A371,'ESO zone constants'!$A$3:$A$9952,0)),"","X")</f>
        <v>X</v>
      </c>
    </row>
    <row r="372" spans="1:5" x14ac:dyDescent="0.25">
      <c r="A372" s="116">
        <v>640</v>
      </c>
      <c r="B372">
        <v>370</v>
      </c>
      <c r="C372">
        <v>19</v>
      </c>
      <c r="D372" t="s">
        <v>446</v>
      </c>
      <c r="E372" t="str">
        <f>IF(ISNA(MATCH(A372,'ESO zone constants'!$A$3:$A$9952,0)),"","X")</f>
        <v>X</v>
      </c>
    </row>
    <row r="373" spans="1:5" x14ac:dyDescent="0.25">
      <c r="A373" s="116">
        <v>641</v>
      </c>
      <c r="B373">
        <v>371</v>
      </c>
      <c r="C373">
        <v>3</v>
      </c>
      <c r="D373" t="s">
        <v>447</v>
      </c>
      <c r="E373" t="str">
        <f>IF(ISNA(MATCH(A373,'ESO zone constants'!$A$3:$A$9952,0)),"","X")</f>
        <v>X</v>
      </c>
    </row>
    <row r="374" spans="1:5" x14ac:dyDescent="0.25">
      <c r="A374" s="116">
        <v>642</v>
      </c>
      <c r="B374">
        <v>372</v>
      </c>
      <c r="C374">
        <v>642</v>
      </c>
      <c r="D374" t="s">
        <v>138</v>
      </c>
      <c r="E374" t="str">
        <f>IF(ISNA(MATCH(A374,'ESO zone constants'!$A$3:$A$9952,0)),"","X")</f>
        <v>X</v>
      </c>
    </row>
    <row r="375" spans="1:5" x14ac:dyDescent="0.25">
      <c r="A375" s="116">
        <v>643</v>
      </c>
      <c r="B375">
        <v>373</v>
      </c>
      <c r="C375">
        <v>584</v>
      </c>
      <c r="D375" t="s">
        <v>448</v>
      </c>
      <c r="E375" t="str">
        <f>IF(ISNA(MATCH(A375,'ESO zone constants'!$A$3:$A$9952,0)),"","X")</f>
        <v>X</v>
      </c>
    </row>
    <row r="376" spans="1:5" x14ac:dyDescent="0.25">
      <c r="A376" s="116">
        <v>649</v>
      </c>
      <c r="B376">
        <v>374</v>
      </c>
      <c r="C376">
        <v>584</v>
      </c>
      <c r="D376" t="s">
        <v>449</v>
      </c>
      <c r="E376" t="str">
        <f>IF(ISNA(MATCH(A376,'ESO zone constants'!$A$3:$A$9952,0)),"","X")</f>
        <v>X</v>
      </c>
    </row>
    <row r="377" spans="1:5" x14ac:dyDescent="0.25">
      <c r="A377" s="116">
        <v>676</v>
      </c>
      <c r="B377">
        <v>375</v>
      </c>
      <c r="C377">
        <v>816</v>
      </c>
      <c r="D377" t="s">
        <v>450</v>
      </c>
      <c r="E377" t="str">
        <f>IF(ISNA(MATCH(A377,'ESO zone constants'!$A$3:$A$9952,0)),"","X")</f>
        <v>X</v>
      </c>
    </row>
    <row r="378" spans="1:5" x14ac:dyDescent="0.25">
      <c r="A378" s="116">
        <v>677</v>
      </c>
      <c r="B378">
        <v>376</v>
      </c>
      <c r="C378">
        <v>684</v>
      </c>
      <c r="D378" t="s">
        <v>451</v>
      </c>
      <c r="E378" t="str">
        <f>IF(ISNA(MATCH(A378,'ESO zone constants'!$A$3:$A$9952,0)),"","X")</f>
        <v>X</v>
      </c>
    </row>
    <row r="379" spans="1:5" x14ac:dyDescent="0.25">
      <c r="A379" s="116">
        <v>678</v>
      </c>
      <c r="B379">
        <v>377</v>
      </c>
      <c r="C379">
        <v>584</v>
      </c>
      <c r="D379" t="s">
        <v>52</v>
      </c>
      <c r="E379" t="str">
        <f>IF(ISNA(MATCH(A379,'ESO zone constants'!$A$3:$A$9952,0)),"","X")</f>
        <v>X</v>
      </c>
    </row>
    <row r="380" spans="1:5" x14ac:dyDescent="0.25">
      <c r="A380" s="116">
        <v>681</v>
      </c>
      <c r="B380">
        <v>378</v>
      </c>
      <c r="C380">
        <v>108</v>
      </c>
      <c r="D380" t="s">
        <v>71</v>
      </c>
      <c r="E380" t="str">
        <f>IF(ISNA(MATCH(A380,'ESO zone constants'!$A$3:$A$9952,0)),"","X")</f>
        <v>X</v>
      </c>
    </row>
    <row r="381" spans="1:5" x14ac:dyDescent="0.25">
      <c r="A381" s="116">
        <v>684</v>
      </c>
      <c r="B381">
        <v>379</v>
      </c>
      <c r="C381">
        <v>684</v>
      </c>
      <c r="D381" t="s">
        <v>452</v>
      </c>
      <c r="E381" t="str">
        <f>IF(ISNA(MATCH(A381,'ESO zone constants'!$A$3:$A$9952,0)),"","X")</f>
        <v>X</v>
      </c>
    </row>
    <row r="382" spans="1:5" x14ac:dyDescent="0.25">
      <c r="A382" s="116">
        <v>688</v>
      </c>
      <c r="B382">
        <v>380</v>
      </c>
      <c r="C382">
        <v>584</v>
      </c>
      <c r="D382" t="s">
        <v>54</v>
      </c>
      <c r="E382" t="str">
        <f>IF(ISNA(MATCH(A382,'ESO zone constants'!$A$3:$A$9952,0)),"","X")</f>
        <v>X</v>
      </c>
    </row>
    <row r="383" spans="1:5" x14ac:dyDescent="0.25">
      <c r="A383" s="116">
        <v>689</v>
      </c>
      <c r="B383">
        <v>381</v>
      </c>
      <c r="C383">
        <v>684</v>
      </c>
      <c r="D383" t="s">
        <v>453</v>
      </c>
      <c r="E383" t="str">
        <f>IF(ISNA(MATCH(A383,'ESO zone constants'!$A$3:$A$9952,0)),"","X")</f>
        <v>X</v>
      </c>
    </row>
    <row r="384" spans="1:5" x14ac:dyDescent="0.25">
      <c r="A384" s="116">
        <v>691</v>
      </c>
      <c r="B384">
        <v>382</v>
      </c>
      <c r="C384">
        <v>684</v>
      </c>
      <c r="D384" t="s">
        <v>454</v>
      </c>
      <c r="E384" t="str">
        <f>IF(ISNA(MATCH(A384,'ESO zone constants'!$A$3:$A$9952,0)),"","X")</f>
        <v>X</v>
      </c>
    </row>
    <row r="385" spans="1:5" x14ac:dyDescent="0.25">
      <c r="A385" s="116">
        <v>692</v>
      </c>
      <c r="B385">
        <v>383</v>
      </c>
      <c r="C385">
        <v>684</v>
      </c>
      <c r="D385" t="s">
        <v>455</v>
      </c>
      <c r="E385" t="str">
        <f>IF(ISNA(MATCH(A385,'ESO zone constants'!$A$3:$A$9952,0)),"","X")</f>
        <v>X</v>
      </c>
    </row>
    <row r="386" spans="1:5" x14ac:dyDescent="0.25">
      <c r="A386" s="116">
        <v>693</v>
      </c>
      <c r="B386">
        <v>384</v>
      </c>
      <c r="C386">
        <v>684</v>
      </c>
      <c r="D386" t="s">
        <v>456</v>
      </c>
      <c r="E386" t="str">
        <f>IF(ISNA(MATCH(A386,'ESO zone constants'!$A$3:$A$9952,0)),"","X")</f>
        <v>X</v>
      </c>
    </row>
    <row r="387" spans="1:5" x14ac:dyDescent="0.25">
      <c r="A387" s="116">
        <v>694</v>
      </c>
      <c r="B387">
        <v>385</v>
      </c>
      <c r="C387">
        <v>684</v>
      </c>
      <c r="D387" t="s">
        <v>457</v>
      </c>
      <c r="E387" t="str">
        <f>IF(ISNA(MATCH(A387,'ESO zone constants'!$A$3:$A$9952,0)),"","X")</f>
        <v>X</v>
      </c>
    </row>
    <row r="388" spans="1:5" x14ac:dyDescent="0.25">
      <c r="A388" s="116">
        <v>695</v>
      </c>
      <c r="B388">
        <v>386</v>
      </c>
      <c r="C388">
        <v>684</v>
      </c>
      <c r="D388" t="s">
        <v>458</v>
      </c>
      <c r="E388" t="str">
        <f>IF(ISNA(MATCH(A388,'ESO zone constants'!$A$3:$A$9952,0)),"","X")</f>
        <v>X</v>
      </c>
    </row>
    <row r="389" spans="1:5" x14ac:dyDescent="0.25">
      <c r="A389" s="116">
        <v>697</v>
      </c>
      <c r="B389">
        <v>387</v>
      </c>
      <c r="C389">
        <v>684</v>
      </c>
      <c r="D389" t="s">
        <v>459</v>
      </c>
      <c r="E389" t="str">
        <f>IF(ISNA(MATCH(A389,'ESO zone constants'!$A$3:$A$9952,0)),"","X")</f>
        <v>X</v>
      </c>
    </row>
    <row r="390" spans="1:5" x14ac:dyDescent="0.25">
      <c r="A390" s="116">
        <v>698</v>
      </c>
      <c r="B390">
        <v>388</v>
      </c>
      <c r="C390">
        <v>684</v>
      </c>
      <c r="D390" t="s">
        <v>460</v>
      </c>
      <c r="E390" t="str">
        <f>IF(ISNA(MATCH(A390,'ESO zone constants'!$A$3:$A$9952,0)),"","X")</f>
        <v>X</v>
      </c>
    </row>
    <row r="391" spans="1:5" x14ac:dyDescent="0.25">
      <c r="A391" s="116">
        <v>699</v>
      </c>
      <c r="B391">
        <v>389</v>
      </c>
      <c r="C391">
        <v>684</v>
      </c>
      <c r="D391" t="s">
        <v>461</v>
      </c>
      <c r="E391" t="str">
        <f>IF(ISNA(MATCH(A391,'ESO zone constants'!$A$3:$A$9952,0)),"","X")</f>
        <v>X</v>
      </c>
    </row>
    <row r="392" spans="1:5" x14ac:dyDescent="0.25">
      <c r="A392" s="116">
        <v>700</v>
      </c>
      <c r="B392">
        <v>390</v>
      </c>
      <c r="C392">
        <v>684</v>
      </c>
      <c r="D392" t="s">
        <v>462</v>
      </c>
      <c r="E392" t="str">
        <f>IF(ISNA(MATCH(A392,'ESO zone constants'!$A$3:$A$9952,0)),"","X")</f>
        <v>X</v>
      </c>
    </row>
    <row r="393" spans="1:5" x14ac:dyDescent="0.25">
      <c r="A393" s="116">
        <v>701</v>
      </c>
      <c r="B393">
        <v>391</v>
      </c>
      <c r="C393">
        <v>684</v>
      </c>
      <c r="D393" t="s">
        <v>463</v>
      </c>
      <c r="E393" t="str">
        <f>IF(ISNA(MATCH(A393,'ESO zone constants'!$A$3:$A$9952,0)),"","X")</f>
        <v>X</v>
      </c>
    </row>
    <row r="394" spans="1:5" x14ac:dyDescent="0.25">
      <c r="A394" s="116">
        <v>702</v>
      </c>
      <c r="B394">
        <v>392</v>
      </c>
      <c r="C394">
        <v>684</v>
      </c>
      <c r="D394" t="s">
        <v>464</v>
      </c>
      <c r="E394" t="str">
        <f>IF(ISNA(MATCH(A394,'ESO zone constants'!$A$3:$A$9952,0)),"","X")</f>
        <v>X</v>
      </c>
    </row>
    <row r="395" spans="1:5" x14ac:dyDescent="0.25">
      <c r="A395" s="116">
        <v>703</v>
      </c>
      <c r="B395">
        <v>393</v>
      </c>
      <c r="C395">
        <v>684</v>
      </c>
      <c r="D395" t="s">
        <v>465</v>
      </c>
      <c r="E395" t="str">
        <f>IF(ISNA(MATCH(A395,'ESO zone constants'!$A$3:$A$9952,0)),"","X")</f>
        <v>X</v>
      </c>
    </row>
    <row r="396" spans="1:5" x14ac:dyDescent="0.25">
      <c r="A396" s="116">
        <v>704</v>
      </c>
      <c r="B396">
        <v>394</v>
      </c>
      <c r="C396">
        <v>684</v>
      </c>
      <c r="D396" t="s">
        <v>466</v>
      </c>
      <c r="E396" t="str">
        <f>IF(ISNA(MATCH(A396,'ESO zone constants'!$A$3:$A$9952,0)),"","X")</f>
        <v>X</v>
      </c>
    </row>
    <row r="397" spans="1:5" x14ac:dyDescent="0.25">
      <c r="A397" s="116">
        <v>705</v>
      </c>
      <c r="B397">
        <v>395</v>
      </c>
      <c r="C397">
        <v>684</v>
      </c>
      <c r="D397" t="s">
        <v>467</v>
      </c>
      <c r="E397" t="str">
        <f>IF(ISNA(MATCH(A397,'ESO zone constants'!$A$3:$A$9952,0)),"","X")</f>
        <v>X</v>
      </c>
    </row>
    <row r="398" spans="1:5" x14ac:dyDescent="0.25">
      <c r="A398" s="116">
        <v>706</v>
      </c>
      <c r="B398">
        <v>396</v>
      </c>
      <c r="C398">
        <v>684</v>
      </c>
      <c r="D398" t="s">
        <v>468</v>
      </c>
      <c r="E398" t="str">
        <f>IF(ISNA(MATCH(A398,'ESO zone constants'!$A$3:$A$9952,0)),"","X")</f>
        <v>X</v>
      </c>
    </row>
    <row r="399" spans="1:5" x14ac:dyDescent="0.25">
      <c r="A399" s="116">
        <v>707</v>
      </c>
      <c r="B399">
        <v>397</v>
      </c>
      <c r="C399">
        <v>684</v>
      </c>
      <c r="D399" t="s">
        <v>469</v>
      </c>
      <c r="E399" t="str">
        <f>IF(ISNA(MATCH(A399,'ESO zone constants'!$A$3:$A$9952,0)),"","X")</f>
        <v>X</v>
      </c>
    </row>
    <row r="400" spans="1:5" x14ac:dyDescent="0.25">
      <c r="A400" s="116">
        <v>708</v>
      </c>
      <c r="B400">
        <v>398</v>
      </c>
      <c r="C400">
        <v>684</v>
      </c>
      <c r="D400" t="s">
        <v>470</v>
      </c>
      <c r="E400" t="str">
        <f>IF(ISNA(MATCH(A400,'ESO zone constants'!$A$3:$A$9952,0)),"","X")</f>
        <v>X</v>
      </c>
    </row>
    <row r="401" spans="1:5" x14ac:dyDescent="0.25">
      <c r="A401" s="116">
        <v>710</v>
      </c>
      <c r="B401">
        <v>399</v>
      </c>
      <c r="C401">
        <v>684</v>
      </c>
      <c r="D401" t="s">
        <v>471</v>
      </c>
      <c r="E401" t="str">
        <f>IF(ISNA(MATCH(A401,'ESO zone constants'!$A$3:$A$9952,0)),"","X")</f>
        <v>X</v>
      </c>
    </row>
    <row r="402" spans="1:5" x14ac:dyDescent="0.25">
      <c r="A402" s="116">
        <v>711</v>
      </c>
      <c r="B402">
        <v>400</v>
      </c>
      <c r="C402">
        <v>684</v>
      </c>
      <c r="D402" t="s">
        <v>472</v>
      </c>
      <c r="E402" t="str">
        <f>IF(ISNA(MATCH(A402,'ESO zone constants'!$A$3:$A$9952,0)),"","X")</f>
        <v>X</v>
      </c>
    </row>
    <row r="403" spans="1:5" x14ac:dyDescent="0.25">
      <c r="A403" s="116">
        <v>712</v>
      </c>
      <c r="B403">
        <v>401</v>
      </c>
      <c r="C403">
        <v>684</v>
      </c>
      <c r="D403" t="s">
        <v>473</v>
      </c>
      <c r="E403" t="str">
        <f>IF(ISNA(MATCH(A403,'ESO zone constants'!$A$3:$A$9952,0)),"","X")</f>
        <v>X</v>
      </c>
    </row>
    <row r="404" spans="1:5" x14ac:dyDescent="0.25">
      <c r="A404" s="116">
        <v>715</v>
      </c>
      <c r="B404">
        <v>402</v>
      </c>
      <c r="C404">
        <v>684</v>
      </c>
      <c r="D404" t="s">
        <v>474</v>
      </c>
      <c r="E404" t="str">
        <f>IF(ISNA(MATCH(A404,'ESO zone constants'!$A$3:$A$9952,0)),"","X")</f>
        <v>X</v>
      </c>
    </row>
    <row r="405" spans="1:5" x14ac:dyDescent="0.25">
      <c r="A405" s="116">
        <v>719</v>
      </c>
      <c r="B405">
        <v>403</v>
      </c>
      <c r="C405">
        <v>1011</v>
      </c>
      <c r="D405" t="s">
        <v>475</v>
      </c>
      <c r="E405" t="str">
        <f>IF(ISNA(MATCH(A405,'ESO zone constants'!$A$3:$A$9952,0)),"","X")</f>
        <v>X</v>
      </c>
    </row>
    <row r="406" spans="1:5" x14ac:dyDescent="0.25">
      <c r="A406" s="116">
        <v>723</v>
      </c>
      <c r="B406">
        <v>404</v>
      </c>
      <c r="C406">
        <v>199</v>
      </c>
      <c r="D406" t="s">
        <v>423</v>
      </c>
      <c r="E406" t="str">
        <f>IF(ISNA(MATCH(A406,'ESO zone constants'!$A$3:$A$9952,0)),"","X")</f>
        <v>X</v>
      </c>
    </row>
    <row r="407" spans="1:5" x14ac:dyDescent="0.25">
      <c r="A407" s="116">
        <v>724</v>
      </c>
      <c r="B407">
        <v>405</v>
      </c>
      <c r="C407">
        <v>684</v>
      </c>
      <c r="D407" t="s">
        <v>476</v>
      </c>
      <c r="E407" t="str">
        <f>IF(ISNA(MATCH(A407,'ESO zone constants'!$A$3:$A$9952,0)),"","X")</f>
        <v>X</v>
      </c>
    </row>
    <row r="408" spans="1:5" x14ac:dyDescent="0.25">
      <c r="A408" s="116">
        <v>725</v>
      </c>
      <c r="B408">
        <v>406</v>
      </c>
      <c r="C408">
        <v>816</v>
      </c>
      <c r="D408" t="s">
        <v>477</v>
      </c>
      <c r="E408" t="str">
        <f>IF(ISNA(MATCH(A408,'ESO zone constants'!$A$3:$A$9952,0)),"","X")</f>
        <v>X</v>
      </c>
    </row>
    <row r="409" spans="1:5" x14ac:dyDescent="0.25">
      <c r="A409" s="116">
        <v>726</v>
      </c>
      <c r="B409">
        <v>407</v>
      </c>
      <c r="C409">
        <v>726</v>
      </c>
      <c r="D409" t="s">
        <v>80</v>
      </c>
      <c r="E409" t="str">
        <f>IF(ISNA(MATCH(A409,'ESO zone constants'!$A$3:$A$9952,0)),"","X")</f>
        <v>X</v>
      </c>
    </row>
    <row r="410" spans="1:5" x14ac:dyDescent="0.25">
      <c r="A410" s="116">
        <v>745</v>
      </c>
      <c r="B410">
        <v>408</v>
      </c>
      <c r="C410">
        <v>41</v>
      </c>
      <c r="D410" t="s">
        <v>478</v>
      </c>
      <c r="E410" t="str">
        <f>IF(ISNA(MATCH(A410,'ESO zone constants'!$A$3:$A$9952,0)),"","X")</f>
        <v>X</v>
      </c>
    </row>
    <row r="411" spans="1:5" x14ac:dyDescent="0.25">
      <c r="A411" s="116">
        <v>746</v>
      </c>
      <c r="B411">
        <v>409</v>
      </c>
      <c r="C411">
        <v>381</v>
      </c>
      <c r="D411" t="s">
        <v>479</v>
      </c>
      <c r="E411" t="str">
        <f>IF(ISNA(MATCH(A411,'ESO zone constants'!$A$3:$A$9952,0)),"","X")</f>
        <v>X</v>
      </c>
    </row>
    <row r="412" spans="1:5" x14ac:dyDescent="0.25">
      <c r="A412" s="116">
        <v>747</v>
      </c>
      <c r="B412">
        <v>410</v>
      </c>
      <c r="C412">
        <v>383</v>
      </c>
      <c r="D412" t="s">
        <v>480</v>
      </c>
      <c r="E412" t="str">
        <f>IF(ISNA(MATCH(A412,'ESO zone constants'!$A$3:$A$9952,0)),"","X")</f>
        <v>X</v>
      </c>
    </row>
    <row r="413" spans="1:5" x14ac:dyDescent="0.25">
      <c r="A413" s="116">
        <v>748</v>
      </c>
      <c r="B413">
        <v>411</v>
      </c>
      <c r="C413">
        <v>108</v>
      </c>
      <c r="D413" t="s">
        <v>481</v>
      </c>
      <c r="E413" t="str">
        <f>IF(ISNA(MATCH(A413,'ESO zone constants'!$A$3:$A$9952,0)),"","X")</f>
        <v>X</v>
      </c>
    </row>
    <row r="414" spans="1:5" x14ac:dyDescent="0.25">
      <c r="A414" s="116">
        <v>749</v>
      </c>
      <c r="B414">
        <v>412</v>
      </c>
      <c r="C414">
        <v>58</v>
      </c>
      <c r="D414" t="s">
        <v>482</v>
      </c>
      <c r="E414" t="str">
        <f>IF(ISNA(MATCH(A414,'ESO zone constants'!$A$3:$A$9952,0)),"","X")</f>
        <v>X</v>
      </c>
    </row>
    <row r="415" spans="1:5" x14ac:dyDescent="0.25">
      <c r="A415" s="116">
        <v>750</v>
      </c>
      <c r="B415">
        <v>413</v>
      </c>
      <c r="C415">
        <v>382</v>
      </c>
      <c r="D415" t="s">
        <v>483</v>
      </c>
      <c r="E415" t="str">
        <f>IF(ISNA(MATCH(A415,'ESO zone constants'!$A$3:$A$9952,0)),"","X")</f>
        <v>X</v>
      </c>
    </row>
    <row r="416" spans="1:5" x14ac:dyDescent="0.25">
      <c r="A416" s="116">
        <v>751</v>
      </c>
      <c r="B416">
        <v>414</v>
      </c>
      <c r="C416">
        <v>888</v>
      </c>
      <c r="D416" t="s">
        <v>484</v>
      </c>
      <c r="E416" t="str">
        <f>IF(ISNA(MATCH(A416,'ESO zone constants'!$A$3:$A$9952,0)),"","X")</f>
        <v>X</v>
      </c>
    </row>
    <row r="417" spans="1:5" x14ac:dyDescent="0.25">
      <c r="A417" s="116">
        <v>752</v>
      </c>
      <c r="B417">
        <v>415</v>
      </c>
      <c r="C417">
        <v>19</v>
      </c>
      <c r="D417" t="s">
        <v>485</v>
      </c>
      <c r="E417" t="str">
        <f>IF(ISNA(MATCH(A417,'ESO zone constants'!$A$3:$A$9952,0)),"","X")</f>
        <v>X</v>
      </c>
    </row>
    <row r="418" spans="1:5" x14ac:dyDescent="0.25">
      <c r="A418" s="116">
        <v>753</v>
      </c>
      <c r="B418">
        <v>416</v>
      </c>
      <c r="C418">
        <v>3</v>
      </c>
      <c r="D418" t="s">
        <v>486</v>
      </c>
      <c r="E418" t="str">
        <f>IF(ISNA(MATCH(A418,'ESO zone constants'!$A$3:$A$9952,0)),"","X")</f>
        <v>X</v>
      </c>
    </row>
    <row r="419" spans="1:5" x14ac:dyDescent="0.25">
      <c r="A419" s="116">
        <v>754</v>
      </c>
      <c r="B419">
        <v>417</v>
      </c>
      <c r="C419">
        <v>92</v>
      </c>
      <c r="D419" t="s">
        <v>487</v>
      </c>
      <c r="E419" t="str">
        <f>IF(ISNA(MATCH(A419,'ESO zone constants'!$A$3:$A$9952,0)),"","X")</f>
        <v>X</v>
      </c>
    </row>
    <row r="420" spans="1:5" x14ac:dyDescent="0.25">
      <c r="A420" s="116">
        <v>755</v>
      </c>
      <c r="B420">
        <v>418</v>
      </c>
      <c r="C420">
        <v>20</v>
      </c>
      <c r="D420" t="s">
        <v>488</v>
      </c>
      <c r="E420" t="str">
        <f>IF(ISNA(MATCH(A420,'ESO zone constants'!$A$3:$A$9952,0)),"","X")</f>
        <v>X</v>
      </c>
    </row>
    <row r="421" spans="1:5" x14ac:dyDescent="0.25">
      <c r="A421" s="116">
        <v>756</v>
      </c>
      <c r="B421">
        <v>419</v>
      </c>
      <c r="C421">
        <v>104</v>
      </c>
      <c r="D421" t="s">
        <v>489</v>
      </c>
      <c r="E421" t="str">
        <f>IF(ISNA(MATCH(A421,'ESO zone constants'!$A$3:$A$9952,0)),"","X")</f>
        <v>X</v>
      </c>
    </row>
    <row r="422" spans="1:5" x14ac:dyDescent="0.25">
      <c r="A422" s="116">
        <v>757</v>
      </c>
      <c r="B422">
        <v>420</v>
      </c>
      <c r="C422">
        <v>41</v>
      </c>
      <c r="D422" t="s">
        <v>490</v>
      </c>
      <c r="E422" t="str">
        <f>IF(ISNA(MATCH(A422,'ESO zone constants'!$A$3:$A$9952,0)),"","X")</f>
        <v>X</v>
      </c>
    </row>
    <row r="423" spans="1:5" x14ac:dyDescent="0.25">
      <c r="A423" s="116">
        <v>758</v>
      </c>
      <c r="B423">
        <v>421</v>
      </c>
      <c r="C423">
        <v>101</v>
      </c>
      <c r="D423" t="s">
        <v>491</v>
      </c>
      <c r="E423" t="str">
        <f>IF(ISNA(MATCH(A423,'ESO zone constants'!$A$3:$A$9952,0)),"","X")</f>
        <v>X</v>
      </c>
    </row>
    <row r="424" spans="1:5" x14ac:dyDescent="0.25">
      <c r="A424" s="116">
        <v>759</v>
      </c>
      <c r="B424">
        <v>422</v>
      </c>
      <c r="C424">
        <v>117</v>
      </c>
      <c r="D424" t="s">
        <v>492</v>
      </c>
      <c r="E424" t="str">
        <f>IF(ISNA(MATCH(A424,'ESO zone constants'!$A$3:$A$9952,0)),"","X")</f>
        <v>X</v>
      </c>
    </row>
    <row r="425" spans="1:5" x14ac:dyDescent="0.25">
      <c r="A425" s="116">
        <v>760</v>
      </c>
      <c r="B425">
        <v>423</v>
      </c>
      <c r="C425">
        <v>57</v>
      </c>
      <c r="D425" t="s">
        <v>493</v>
      </c>
      <c r="E425" t="str">
        <f>IF(ISNA(MATCH(A425,'ESO zone constants'!$A$3:$A$9952,0)),"","X")</f>
        <v>X</v>
      </c>
    </row>
    <row r="426" spans="1:5" x14ac:dyDescent="0.25">
      <c r="A426" s="116">
        <v>761</v>
      </c>
      <c r="B426">
        <v>424</v>
      </c>
      <c r="C426">
        <v>103</v>
      </c>
      <c r="D426" t="s">
        <v>494</v>
      </c>
      <c r="E426" t="str">
        <f>IF(ISNA(MATCH(A426,'ESO zone constants'!$A$3:$A$9952,0)),"","X")</f>
        <v>X</v>
      </c>
    </row>
    <row r="427" spans="1:5" x14ac:dyDescent="0.25">
      <c r="A427" s="116">
        <v>763</v>
      </c>
      <c r="B427">
        <v>425</v>
      </c>
      <c r="C427">
        <v>816</v>
      </c>
      <c r="D427" t="s">
        <v>495</v>
      </c>
      <c r="E427" t="str">
        <f>IF(ISNA(MATCH(A427,'ESO zone constants'!$A$3:$A$9952,0)),"","X")</f>
        <v>X</v>
      </c>
    </row>
    <row r="428" spans="1:5" x14ac:dyDescent="0.25">
      <c r="A428" s="116">
        <v>764</v>
      </c>
      <c r="B428">
        <v>426</v>
      </c>
      <c r="C428">
        <v>816</v>
      </c>
      <c r="D428" t="s">
        <v>496</v>
      </c>
      <c r="E428" t="str">
        <f>IF(ISNA(MATCH(A428,'ESO zone constants'!$A$3:$A$9952,0)),"","X")</f>
        <v>X</v>
      </c>
    </row>
    <row r="429" spans="1:5" x14ac:dyDescent="0.25">
      <c r="A429" s="116">
        <v>765</v>
      </c>
      <c r="B429">
        <v>427</v>
      </c>
      <c r="C429">
        <v>823</v>
      </c>
      <c r="D429" t="s">
        <v>497</v>
      </c>
      <c r="E429" t="str">
        <f>IF(ISNA(MATCH(A429,'ESO zone constants'!$A$3:$A$9952,0)),"","X")</f>
        <v>X</v>
      </c>
    </row>
    <row r="430" spans="1:5" x14ac:dyDescent="0.25">
      <c r="A430" s="116">
        <v>766</v>
      </c>
      <c r="B430">
        <v>428</v>
      </c>
      <c r="C430">
        <v>823</v>
      </c>
      <c r="D430" t="s">
        <v>498</v>
      </c>
      <c r="E430" t="str">
        <f>IF(ISNA(MATCH(A430,'ESO zone constants'!$A$3:$A$9952,0)),"","X")</f>
        <v>X</v>
      </c>
    </row>
    <row r="431" spans="1:5" x14ac:dyDescent="0.25">
      <c r="A431" s="116">
        <v>767</v>
      </c>
      <c r="B431">
        <v>429</v>
      </c>
      <c r="C431">
        <v>816</v>
      </c>
      <c r="D431" t="s">
        <v>499</v>
      </c>
      <c r="E431" t="str">
        <f>IF(ISNA(MATCH(A431,'ESO zone constants'!$A$3:$A$9952,0)),"","X")</f>
        <v>X</v>
      </c>
    </row>
    <row r="432" spans="1:5" x14ac:dyDescent="0.25">
      <c r="A432" s="116">
        <v>769</v>
      </c>
      <c r="B432">
        <v>430</v>
      </c>
      <c r="C432">
        <v>823</v>
      </c>
      <c r="D432" t="s">
        <v>500</v>
      </c>
      <c r="E432" t="str">
        <f>IF(ISNA(MATCH(A432,'ESO zone constants'!$A$3:$A$9952,0)),"","X")</f>
        <v>X</v>
      </c>
    </row>
    <row r="433" spans="1:5" x14ac:dyDescent="0.25">
      <c r="A433" s="116">
        <v>770</v>
      </c>
      <c r="B433">
        <v>431</v>
      </c>
      <c r="C433">
        <v>816</v>
      </c>
      <c r="D433" t="s">
        <v>501</v>
      </c>
      <c r="E433" t="str">
        <f>IF(ISNA(MATCH(A433,'ESO zone constants'!$A$3:$A$9952,0)),"","X")</f>
        <v>X</v>
      </c>
    </row>
    <row r="434" spans="1:5" x14ac:dyDescent="0.25">
      <c r="A434" s="116">
        <v>771</v>
      </c>
      <c r="B434">
        <v>432</v>
      </c>
      <c r="C434">
        <v>816</v>
      </c>
      <c r="D434" t="s">
        <v>502</v>
      </c>
      <c r="E434" t="str">
        <f>IF(ISNA(MATCH(A434,'ESO zone constants'!$A$3:$A$9952,0)),"","X")</f>
        <v>X</v>
      </c>
    </row>
    <row r="435" spans="1:5" x14ac:dyDescent="0.25">
      <c r="A435" s="116">
        <v>773</v>
      </c>
      <c r="B435">
        <v>433</v>
      </c>
      <c r="C435">
        <v>117</v>
      </c>
      <c r="D435" t="s">
        <v>503</v>
      </c>
      <c r="E435" t="str">
        <f>IF(ISNA(MATCH(A435,'ESO zone constants'!$A$3:$A$9952,0)),"","X")</f>
        <v>X</v>
      </c>
    </row>
    <row r="436" spans="1:5" x14ac:dyDescent="0.25">
      <c r="A436" s="116">
        <v>774</v>
      </c>
      <c r="B436">
        <v>434</v>
      </c>
      <c r="C436">
        <v>1086</v>
      </c>
      <c r="D436" t="s">
        <v>1416</v>
      </c>
      <c r="E436" t="str">
        <f>IF(ISNA(MATCH(A436,'ESO zone constants'!$A$3:$A$9952,0)),"","X")</f>
        <v>X</v>
      </c>
    </row>
    <row r="437" spans="1:5" x14ac:dyDescent="0.25">
      <c r="A437" s="116">
        <v>780</v>
      </c>
      <c r="B437">
        <v>435</v>
      </c>
      <c r="C437">
        <v>684</v>
      </c>
      <c r="D437" t="s">
        <v>504</v>
      </c>
      <c r="E437" t="str">
        <f>IF(ISNA(MATCH(A437,'ESO zone constants'!$A$3:$A$9952,0)),"","X")</f>
        <v>X</v>
      </c>
    </row>
    <row r="438" spans="1:5" x14ac:dyDescent="0.25">
      <c r="A438" s="116">
        <v>808</v>
      </c>
      <c r="B438">
        <v>436</v>
      </c>
      <c r="C438">
        <v>1160</v>
      </c>
      <c r="D438" t="s">
        <v>1720</v>
      </c>
      <c r="E438" t="str">
        <f>IF(ISNA(MATCH(A438,'ESO zone constants'!$A$3:$A$9952,0)),"","X")</f>
        <v>X</v>
      </c>
    </row>
    <row r="439" spans="1:5" x14ac:dyDescent="0.25">
      <c r="A439" s="116">
        <v>809</v>
      </c>
      <c r="B439">
        <v>437</v>
      </c>
      <c r="C439">
        <v>199</v>
      </c>
      <c r="D439" t="s">
        <v>426</v>
      </c>
      <c r="E439" t="str">
        <f>IF(ISNA(MATCH(A439,'ESO zone constants'!$A$3:$A$9952,0)),"","X")</f>
        <v>X</v>
      </c>
    </row>
    <row r="440" spans="1:5" x14ac:dyDescent="0.25">
      <c r="A440" s="116">
        <v>810</v>
      </c>
      <c r="B440">
        <v>438</v>
      </c>
      <c r="C440">
        <v>381</v>
      </c>
      <c r="D440" t="s">
        <v>505</v>
      </c>
      <c r="E440" t="str">
        <f>IF(ISNA(MATCH(A440,'ESO zone constants'!$A$3:$A$9952,0)),"","X")</f>
        <v>X</v>
      </c>
    </row>
    <row r="441" spans="1:5" x14ac:dyDescent="0.25">
      <c r="A441" s="116">
        <v>811</v>
      </c>
      <c r="B441">
        <v>439</v>
      </c>
      <c r="C441">
        <v>535</v>
      </c>
      <c r="D441" t="s">
        <v>506</v>
      </c>
      <c r="E441" t="str">
        <f>IF(ISNA(MATCH(A441,'ESO zone constants'!$A$3:$A$9952,0)),"","X")</f>
        <v>X</v>
      </c>
    </row>
    <row r="442" spans="1:5" x14ac:dyDescent="0.25">
      <c r="A442" s="116">
        <v>814</v>
      </c>
      <c r="B442">
        <v>440</v>
      </c>
      <c r="C442">
        <v>684</v>
      </c>
      <c r="D442" t="s">
        <v>507</v>
      </c>
      <c r="E442" t="str">
        <f>IF(ISNA(MATCH(A442,'ESO zone constants'!$A$3:$A$9952,0)),"","X")</f>
        <v>X</v>
      </c>
    </row>
    <row r="443" spans="1:5" x14ac:dyDescent="0.25">
      <c r="A443" s="116">
        <v>815</v>
      </c>
      <c r="B443">
        <v>441</v>
      </c>
      <c r="C443">
        <v>684</v>
      </c>
      <c r="D443" t="s">
        <v>508</v>
      </c>
      <c r="E443" t="str">
        <f>IF(ISNA(MATCH(A443,'ESO zone constants'!$A$3:$A$9952,0)),"","X")</f>
        <v>X</v>
      </c>
    </row>
    <row r="444" spans="1:5" x14ac:dyDescent="0.25">
      <c r="A444" s="116">
        <v>816</v>
      </c>
      <c r="B444">
        <v>442</v>
      </c>
      <c r="C444">
        <v>816</v>
      </c>
      <c r="D444" t="s">
        <v>509</v>
      </c>
      <c r="E444" t="str">
        <f>IF(ISNA(MATCH(A444,'ESO zone constants'!$A$3:$A$9952,0)),"","X")</f>
        <v>X</v>
      </c>
    </row>
    <row r="445" spans="1:5" x14ac:dyDescent="0.25">
      <c r="A445" s="116">
        <v>817</v>
      </c>
      <c r="B445">
        <v>443</v>
      </c>
      <c r="C445">
        <v>816</v>
      </c>
      <c r="D445" t="s">
        <v>510</v>
      </c>
      <c r="E445" t="str">
        <f>IF(ISNA(MATCH(A445,'ESO zone constants'!$A$3:$A$9952,0)),"","X")</f>
        <v>X</v>
      </c>
    </row>
    <row r="446" spans="1:5" x14ac:dyDescent="0.25">
      <c r="A446" s="116">
        <v>818</v>
      </c>
      <c r="B446">
        <v>444</v>
      </c>
      <c r="C446">
        <v>816</v>
      </c>
      <c r="D446" t="s">
        <v>511</v>
      </c>
      <c r="E446" t="str">
        <f>IF(ISNA(MATCH(A446,'ESO zone constants'!$A$3:$A$9952,0)),"","X")</f>
        <v>X</v>
      </c>
    </row>
    <row r="447" spans="1:5" x14ac:dyDescent="0.25">
      <c r="A447" s="116">
        <v>819</v>
      </c>
      <c r="B447">
        <v>445</v>
      </c>
      <c r="C447">
        <v>816</v>
      </c>
      <c r="D447" t="s">
        <v>512</v>
      </c>
      <c r="E447" t="str">
        <f>IF(ISNA(MATCH(A447,'ESO zone constants'!$A$3:$A$9952,0)),"","X")</f>
        <v>X</v>
      </c>
    </row>
    <row r="448" spans="1:5" x14ac:dyDescent="0.25">
      <c r="A448" s="116">
        <v>820</v>
      </c>
      <c r="B448">
        <v>446</v>
      </c>
      <c r="C448">
        <v>816</v>
      </c>
      <c r="D448" t="s">
        <v>513</v>
      </c>
      <c r="E448" t="str">
        <f>IF(ISNA(MATCH(A448,'ESO zone constants'!$A$3:$A$9952,0)),"","X")</f>
        <v>X</v>
      </c>
    </row>
    <row r="449" spans="1:5" x14ac:dyDescent="0.25">
      <c r="A449" s="116">
        <v>821</v>
      </c>
      <c r="B449">
        <v>447</v>
      </c>
      <c r="C449">
        <v>816</v>
      </c>
      <c r="D449" t="s">
        <v>514</v>
      </c>
      <c r="E449" t="str">
        <f>IF(ISNA(MATCH(A449,'ESO zone constants'!$A$3:$A$9952,0)),"","X")</f>
        <v>X</v>
      </c>
    </row>
    <row r="450" spans="1:5" x14ac:dyDescent="0.25">
      <c r="A450" s="116">
        <v>823</v>
      </c>
      <c r="B450">
        <v>448</v>
      </c>
      <c r="C450">
        <v>823</v>
      </c>
      <c r="D450" t="s">
        <v>515</v>
      </c>
      <c r="E450" t="str">
        <f>IF(ISNA(MATCH(A450,'ESO zone constants'!$A$3:$A$9952,0)),"","X")</f>
        <v>X</v>
      </c>
    </row>
    <row r="451" spans="1:5" x14ac:dyDescent="0.25">
      <c r="A451" s="116">
        <v>824</v>
      </c>
      <c r="B451">
        <v>449</v>
      </c>
      <c r="C451">
        <v>823</v>
      </c>
      <c r="D451" t="s">
        <v>516</v>
      </c>
      <c r="E451" t="str">
        <f>IF(ISNA(MATCH(A451,'ESO zone constants'!$A$3:$A$9952,0)),"","X")</f>
        <v>X</v>
      </c>
    </row>
    <row r="452" spans="1:5" x14ac:dyDescent="0.25">
      <c r="A452" s="116">
        <v>825</v>
      </c>
      <c r="B452">
        <v>450</v>
      </c>
      <c r="C452">
        <v>823</v>
      </c>
      <c r="D452" t="s">
        <v>517</v>
      </c>
      <c r="E452" t="str">
        <f>IF(ISNA(MATCH(A452,'ESO zone constants'!$A$3:$A$9952,0)),"","X")</f>
        <v>X</v>
      </c>
    </row>
    <row r="453" spans="1:5" x14ac:dyDescent="0.25">
      <c r="A453" s="116">
        <v>826</v>
      </c>
      <c r="B453">
        <v>451</v>
      </c>
      <c r="C453">
        <v>823</v>
      </c>
      <c r="D453" t="s">
        <v>518</v>
      </c>
      <c r="E453" t="str">
        <f>IF(ISNA(MATCH(A453,'ESO zone constants'!$A$3:$A$9952,0)),"","X")</f>
        <v>X</v>
      </c>
    </row>
    <row r="454" spans="1:5" x14ac:dyDescent="0.25">
      <c r="A454" s="116">
        <v>827</v>
      </c>
      <c r="B454">
        <v>452</v>
      </c>
      <c r="C454">
        <v>823</v>
      </c>
      <c r="D454" t="s">
        <v>519</v>
      </c>
      <c r="E454" t="str">
        <f>IF(ISNA(MATCH(A454,'ESO zone constants'!$A$3:$A$9952,0)),"","X")</f>
        <v>X</v>
      </c>
    </row>
    <row r="455" spans="1:5" x14ac:dyDescent="0.25">
      <c r="A455" s="116">
        <v>828</v>
      </c>
      <c r="B455">
        <v>453</v>
      </c>
      <c r="C455">
        <v>823</v>
      </c>
      <c r="D455" t="s">
        <v>520</v>
      </c>
      <c r="E455" t="str">
        <f>IF(ISNA(MATCH(A455,'ESO zone constants'!$A$3:$A$9952,0)),"","X")</f>
        <v>X</v>
      </c>
    </row>
    <row r="456" spans="1:5" x14ac:dyDescent="0.25">
      <c r="A456" s="116">
        <v>829</v>
      </c>
      <c r="B456">
        <v>454</v>
      </c>
      <c r="C456">
        <v>823</v>
      </c>
      <c r="D456" t="s">
        <v>521</v>
      </c>
      <c r="E456" t="str">
        <f>IF(ISNA(MATCH(A456,'ESO zone constants'!$A$3:$A$9952,0)),"","X")</f>
        <v>X</v>
      </c>
    </row>
    <row r="457" spans="1:5" x14ac:dyDescent="0.25">
      <c r="A457" s="116">
        <v>831</v>
      </c>
      <c r="B457">
        <v>455</v>
      </c>
      <c r="C457">
        <v>823</v>
      </c>
      <c r="D457" t="s">
        <v>522</v>
      </c>
      <c r="E457" t="str">
        <f>IF(ISNA(MATCH(A457,'ESO zone constants'!$A$3:$A$9952,0)),"","X")</f>
        <v>X</v>
      </c>
    </row>
    <row r="458" spans="1:5" x14ac:dyDescent="0.25">
      <c r="A458" s="116">
        <v>832</v>
      </c>
      <c r="B458">
        <v>456</v>
      </c>
      <c r="C458">
        <v>823</v>
      </c>
      <c r="D458" t="s">
        <v>523</v>
      </c>
      <c r="E458" t="str">
        <f>IF(ISNA(MATCH(A458,'ESO zone constants'!$A$3:$A$9952,0)),"","X")</f>
        <v>X</v>
      </c>
    </row>
    <row r="459" spans="1:5" x14ac:dyDescent="0.25">
      <c r="A459" s="116">
        <v>833</v>
      </c>
      <c r="B459">
        <v>457</v>
      </c>
      <c r="C459">
        <v>823</v>
      </c>
      <c r="D459" t="s">
        <v>524</v>
      </c>
      <c r="E459" t="str">
        <f>IF(ISNA(MATCH(A459,'ESO zone constants'!$A$3:$A$9952,0)),"","X")</f>
        <v>X</v>
      </c>
    </row>
    <row r="460" spans="1:5" x14ac:dyDescent="0.25">
      <c r="A460" s="116">
        <v>834</v>
      </c>
      <c r="B460">
        <v>458</v>
      </c>
      <c r="C460">
        <v>816</v>
      </c>
      <c r="D460" t="s">
        <v>525</v>
      </c>
      <c r="E460" t="str">
        <f>IF(ISNA(MATCH(A460,'ESO zone constants'!$A$3:$A$9952,0)),"","X")</f>
        <v>X</v>
      </c>
    </row>
    <row r="461" spans="1:5" x14ac:dyDescent="0.25">
      <c r="A461" s="116">
        <v>836</v>
      </c>
      <c r="B461">
        <v>459</v>
      </c>
      <c r="C461">
        <v>823</v>
      </c>
      <c r="D461" t="s">
        <v>526</v>
      </c>
      <c r="E461" t="str">
        <f>IF(ISNA(MATCH(A461,'ESO zone constants'!$A$3:$A$9952,0)),"","X")</f>
        <v>X</v>
      </c>
    </row>
    <row r="462" spans="1:5" x14ac:dyDescent="0.25">
      <c r="A462" s="116">
        <v>837</v>
      </c>
      <c r="B462">
        <v>460</v>
      </c>
      <c r="C462">
        <v>823</v>
      </c>
      <c r="D462" t="s">
        <v>527</v>
      </c>
      <c r="E462" t="str">
        <f>IF(ISNA(MATCH(A462,'ESO zone constants'!$A$3:$A$9952,0)),"","X")</f>
        <v>X</v>
      </c>
    </row>
    <row r="463" spans="1:5" x14ac:dyDescent="0.25">
      <c r="A463" s="116">
        <v>841</v>
      </c>
      <c r="B463">
        <v>461</v>
      </c>
      <c r="C463">
        <v>823</v>
      </c>
      <c r="D463" t="s">
        <v>528</v>
      </c>
      <c r="E463" t="str">
        <f>IF(ISNA(MATCH(A463,'ESO zone constants'!$A$3:$A$9952,0)),"","X")</f>
        <v>X</v>
      </c>
    </row>
    <row r="464" spans="1:5" x14ac:dyDescent="0.25">
      <c r="A464" s="116">
        <v>842</v>
      </c>
      <c r="B464">
        <v>462</v>
      </c>
      <c r="C464">
        <v>823</v>
      </c>
      <c r="D464" t="s">
        <v>529</v>
      </c>
      <c r="E464" t="str">
        <f>IF(ISNA(MATCH(A464,'ESO zone constants'!$A$3:$A$9952,0)),"","X")</f>
        <v>X</v>
      </c>
    </row>
    <row r="465" spans="1:5" x14ac:dyDescent="0.25">
      <c r="A465" s="116">
        <v>843</v>
      </c>
      <c r="B465">
        <v>463</v>
      </c>
      <c r="C465">
        <v>117</v>
      </c>
      <c r="D465" t="s">
        <v>53</v>
      </c>
      <c r="E465" t="str">
        <f>IF(ISNA(MATCH(A465,'ESO zone constants'!$A$3:$A$9952,0)),"","X")</f>
        <v>X</v>
      </c>
    </row>
    <row r="466" spans="1:5" x14ac:dyDescent="0.25">
      <c r="A466" s="116">
        <v>844</v>
      </c>
      <c r="B466">
        <v>464</v>
      </c>
      <c r="C466">
        <v>816</v>
      </c>
      <c r="D466" t="s">
        <v>530</v>
      </c>
      <c r="E466" t="str">
        <f>IF(ISNA(MATCH(A466,'ESO zone constants'!$A$3:$A$9952,0)),"","X")</f>
        <v>X</v>
      </c>
    </row>
    <row r="467" spans="1:5" x14ac:dyDescent="0.25">
      <c r="A467" s="116">
        <v>845</v>
      </c>
      <c r="B467">
        <v>465</v>
      </c>
      <c r="C467">
        <v>816</v>
      </c>
      <c r="D467" t="s">
        <v>531</v>
      </c>
      <c r="E467" t="str">
        <f>IF(ISNA(MATCH(A467,'ESO zone constants'!$A$3:$A$9952,0)),"","X")</f>
        <v>X</v>
      </c>
    </row>
    <row r="468" spans="1:5" x14ac:dyDescent="0.25">
      <c r="A468" s="116">
        <v>848</v>
      </c>
      <c r="B468">
        <v>466</v>
      </c>
      <c r="C468">
        <v>117</v>
      </c>
      <c r="D468" t="s">
        <v>72</v>
      </c>
      <c r="E468" t="str">
        <f>IF(ISNA(MATCH(A468,'ESO zone constants'!$A$3:$A$9952,0)),"","X")</f>
        <v>X</v>
      </c>
    </row>
    <row r="469" spans="1:5" x14ac:dyDescent="0.25">
      <c r="A469" s="116">
        <v>849</v>
      </c>
      <c r="B469">
        <v>467</v>
      </c>
      <c r="C469">
        <v>849</v>
      </c>
      <c r="D469" t="s">
        <v>532</v>
      </c>
      <c r="E469" t="str">
        <f>IF(ISNA(MATCH(A469,'ESO zone constants'!$A$3:$A$9952,0)),"","X")</f>
        <v>X</v>
      </c>
    </row>
    <row r="470" spans="1:5" x14ac:dyDescent="0.25">
      <c r="A470" s="116">
        <v>852</v>
      </c>
      <c r="B470">
        <v>468</v>
      </c>
      <c r="C470">
        <v>3</v>
      </c>
      <c r="D470" t="s">
        <v>533</v>
      </c>
      <c r="E470" t="str">
        <f>IF(ISNA(MATCH(A470,'ESO zone constants'!$A$3:$A$9952,0)),"","X")</f>
        <v>X</v>
      </c>
    </row>
    <row r="471" spans="1:5" x14ac:dyDescent="0.25">
      <c r="A471" s="116">
        <v>853</v>
      </c>
      <c r="B471">
        <v>469</v>
      </c>
      <c r="C471">
        <v>20</v>
      </c>
      <c r="D471" t="s">
        <v>534</v>
      </c>
      <c r="E471" t="str">
        <f>IF(ISNA(MATCH(A471,'ESO zone constants'!$A$3:$A$9952,0)),"","X")</f>
        <v>X</v>
      </c>
    </row>
    <row r="472" spans="1:5" x14ac:dyDescent="0.25">
      <c r="A472" s="116">
        <v>854</v>
      </c>
      <c r="B472">
        <v>470</v>
      </c>
      <c r="C472">
        <v>92</v>
      </c>
      <c r="D472" t="s">
        <v>535</v>
      </c>
      <c r="E472" t="str">
        <f>IF(ISNA(MATCH(A472,'ESO zone constants'!$A$3:$A$9952,0)),"","X")</f>
        <v>X</v>
      </c>
    </row>
    <row r="473" spans="1:5" x14ac:dyDescent="0.25">
      <c r="A473" s="116">
        <v>855</v>
      </c>
      <c r="B473">
        <v>471</v>
      </c>
      <c r="C473">
        <v>19</v>
      </c>
      <c r="D473" t="s">
        <v>536</v>
      </c>
      <c r="E473" t="str">
        <f>IF(ISNA(MATCH(A473,'ESO zone constants'!$A$3:$A$9952,0)),"","X")</f>
        <v>X</v>
      </c>
    </row>
    <row r="474" spans="1:5" x14ac:dyDescent="0.25">
      <c r="A474" s="116">
        <v>856</v>
      </c>
      <c r="B474">
        <v>472</v>
      </c>
      <c r="C474">
        <v>92</v>
      </c>
      <c r="D474" t="s">
        <v>537</v>
      </c>
      <c r="E474" t="str">
        <f>IF(ISNA(MATCH(A474,'ESO zone constants'!$A$3:$A$9952,0)),"","X")</f>
        <v>X</v>
      </c>
    </row>
    <row r="475" spans="1:5" x14ac:dyDescent="0.25">
      <c r="A475" s="116">
        <v>857</v>
      </c>
      <c r="B475">
        <v>473</v>
      </c>
      <c r="C475">
        <v>104</v>
      </c>
      <c r="D475" t="s">
        <v>538</v>
      </c>
      <c r="E475" t="str">
        <f>IF(ISNA(MATCH(A475,'ESO zone constants'!$A$3:$A$9952,0)),"","X")</f>
        <v>X</v>
      </c>
    </row>
    <row r="476" spans="1:5" x14ac:dyDescent="0.25">
      <c r="A476" s="116">
        <v>858</v>
      </c>
      <c r="B476">
        <v>474</v>
      </c>
      <c r="C476">
        <v>108</v>
      </c>
      <c r="D476" t="s">
        <v>539</v>
      </c>
      <c r="E476" t="str">
        <f>IF(ISNA(MATCH(A476,'ESO zone constants'!$A$3:$A$9952,0)),"","X")</f>
        <v>X</v>
      </c>
    </row>
    <row r="477" spans="1:5" x14ac:dyDescent="0.25">
      <c r="A477" s="116">
        <v>859</v>
      </c>
      <c r="B477">
        <v>475</v>
      </c>
      <c r="C477">
        <v>58</v>
      </c>
      <c r="D477" t="s">
        <v>540</v>
      </c>
      <c r="E477" t="str">
        <f>IF(ISNA(MATCH(A477,'ESO zone constants'!$A$3:$A$9952,0)),"","X")</f>
        <v>X</v>
      </c>
    </row>
    <row r="478" spans="1:5" x14ac:dyDescent="0.25">
      <c r="A478" s="116">
        <v>860</v>
      </c>
      <c r="B478">
        <v>476</v>
      </c>
      <c r="C478">
        <v>383</v>
      </c>
      <c r="D478" t="s">
        <v>541</v>
      </c>
      <c r="E478" t="str">
        <f>IF(ISNA(MATCH(A478,'ESO zone constants'!$A$3:$A$9952,0)),"","X")</f>
        <v>X</v>
      </c>
    </row>
    <row r="479" spans="1:5" x14ac:dyDescent="0.25">
      <c r="A479" s="116">
        <v>861</v>
      </c>
      <c r="B479">
        <v>477</v>
      </c>
      <c r="C479">
        <v>108</v>
      </c>
      <c r="D479" t="s">
        <v>542</v>
      </c>
      <c r="E479" t="str">
        <f>IF(ISNA(MATCH(A479,'ESO zone constants'!$A$3:$A$9952,0)),"","X")</f>
        <v>X</v>
      </c>
    </row>
    <row r="480" spans="1:5" x14ac:dyDescent="0.25">
      <c r="A480" s="116">
        <v>862</v>
      </c>
      <c r="B480">
        <v>478</v>
      </c>
      <c r="C480">
        <v>382</v>
      </c>
      <c r="D480" t="s">
        <v>543</v>
      </c>
      <c r="E480" t="str">
        <f>IF(ISNA(MATCH(A480,'ESO zone constants'!$A$3:$A$9952,0)),"","X")</f>
        <v>X</v>
      </c>
    </row>
    <row r="481" spans="1:5" x14ac:dyDescent="0.25">
      <c r="A481" s="116">
        <v>863</v>
      </c>
      <c r="B481">
        <v>479</v>
      </c>
      <c r="C481">
        <v>537</v>
      </c>
      <c r="D481" t="s">
        <v>544</v>
      </c>
      <c r="E481" t="str">
        <f>IF(ISNA(MATCH(A481,'ESO zone constants'!$A$3:$A$9952,0)),"","X")</f>
        <v>X</v>
      </c>
    </row>
    <row r="482" spans="1:5" x14ac:dyDescent="0.25">
      <c r="A482" s="116">
        <v>864</v>
      </c>
      <c r="B482">
        <v>480</v>
      </c>
      <c r="C482">
        <v>103</v>
      </c>
      <c r="D482" t="s">
        <v>545</v>
      </c>
      <c r="E482" t="str">
        <f>IF(ISNA(MATCH(A482,'ESO zone constants'!$A$3:$A$9952,0)),"","X")</f>
        <v>X</v>
      </c>
    </row>
    <row r="483" spans="1:5" x14ac:dyDescent="0.25">
      <c r="A483" s="116">
        <v>865</v>
      </c>
      <c r="B483">
        <v>481</v>
      </c>
      <c r="C483">
        <v>101</v>
      </c>
      <c r="D483" t="s">
        <v>546</v>
      </c>
      <c r="E483" t="str">
        <f>IF(ISNA(MATCH(A483,'ESO zone constants'!$A$3:$A$9952,0)),"","X")</f>
        <v>X</v>
      </c>
    </row>
    <row r="484" spans="1:5" x14ac:dyDescent="0.25">
      <c r="A484" s="116">
        <v>866</v>
      </c>
      <c r="B484">
        <v>482</v>
      </c>
      <c r="C484">
        <v>57</v>
      </c>
      <c r="D484" t="s">
        <v>547</v>
      </c>
      <c r="E484" t="str">
        <f>IF(ISNA(MATCH(A484,'ESO zone constants'!$A$3:$A$9952,0)),"","X")</f>
        <v>X</v>
      </c>
    </row>
    <row r="485" spans="1:5" x14ac:dyDescent="0.25">
      <c r="A485" s="116">
        <v>867</v>
      </c>
      <c r="B485">
        <v>483</v>
      </c>
      <c r="C485">
        <v>41</v>
      </c>
      <c r="D485" t="s">
        <v>548</v>
      </c>
      <c r="E485" t="str">
        <f>IF(ISNA(MATCH(A485,'ESO zone constants'!$A$3:$A$9952,0)),"","X")</f>
        <v>X</v>
      </c>
    </row>
    <row r="486" spans="1:5" x14ac:dyDescent="0.25">
      <c r="A486" s="116">
        <v>868</v>
      </c>
      <c r="B486">
        <v>484</v>
      </c>
      <c r="C486">
        <v>281</v>
      </c>
      <c r="D486" t="s">
        <v>549</v>
      </c>
      <c r="E486" t="str">
        <f>IF(ISNA(MATCH(A486,'ESO zone constants'!$A$3:$A$9952,0)),"","X")</f>
        <v>X</v>
      </c>
    </row>
    <row r="487" spans="1:5" x14ac:dyDescent="0.25">
      <c r="A487" s="116">
        <v>869</v>
      </c>
      <c r="B487">
        <v>485</v>
      </c>
      <c r="C487">
        <v>117</v>
      </c>
      <c r="D487" t="s">
        <v>550</v>
      </c>
      <c r="E487" t="str">
        <f>IF(ISNA(MATCH(A487,'ESO zone constants'!$A$3:$A$9952,0)),"","X")</f>
        <v>X</v>
      </c>
    </row>
    <row r="488" spans="1:5" x14ac:dyDescent="0.25">
      <c r="A488" s="116">
        <v>870</v>
      </c>
      <c r="B488">
        <v>486</v>
      </c>
      <c r="C488">
        <v>888</v>
      </c>
      <c r="D488" t="s">
        <v>551</v>
      </c>
      <c r="E488" t="str">
        <f>IF(ISNA(MATCH(A488,'ESO zone constants'!$A$3:$A$9952,0)),"","X")</f>
        <v>X</v>
      </c>
    </row>
    <row r="489" spans="1:5" x14ac:dyDescent="0.25">
      <c r="A489" s="116">
        <v>871</v>
      </c>
      <c r="B489">
        <v>487</v>
      </c>
      <c r="C489">
        <v>58</v>
      </c>
      <c r="D489" t="s">
        <v>552</v>
      </c>
      <c r="E489" t="str">
        <f>IF(ISNA(MATCH(A489,'ESO zone constants'!$A$3:$A$9952,0)),"","X")</f>
        <v>X</v>
      </c>
    </row>
    <row r="490" spans="1:5" x14ac:dyDescent="0.25">
      <c r="A490" s="116">
        <v>872</v>
      </c>
      <c r="B490">
        <v>488</v>
      </c>
      <c r="C490">
        <v>382</v>
      </c>
      <c r="D490" t="s">
        <v>553</v>
      </c>
      <c r="E490" t="str">
        <f>IF(ISNA(MATCH(A490,'ESO zone constants'!$A$3:$A$9952,0)),"","X")</f>
        <v>X</v>
      </c>
    </row>
    <row r="491" spans="1:5" x14ac:dyDescent="0.25">
      <c r="A491" s="116">
        <v>873</v>
      </c>
      <c r="B491">
        <v>489</v>
      </c>
      <c r="C491">
        <v>117</v>
      </c>
      <c r="D491" t="s">
        <v>554</v>
      </c>
      <c r="E491" t="str">
        <f>IF(ISNA(MATCH(A491,'ESO zone constants'!$A$3:$A$9952,0)),"","X")</f>
        <v>X</v>
      </c>
    </row>
    <row r="492" spans="1:5" x14ac:dyDescent="0.25">
      <c r="A492" s="116">
        <v>874</v>
      </c>
      <c r="B492">
        <v>490</v>
      </c>
      <c r="C492">
        <v>57</v>
      </c>
      <c r="D492" t="s">
        <v>555</v>
      </c>
      <c r="E492" t="str">
        <f>IF(ISNA(MATCH(A492,'ESO zone constants'!$A$3:$A$9952,0)),"","X")</f>
        <v>X</v>
      </c>
    </row>
    <row r="493" spans="1:5" x14ac:dyDescent="0.25">
      <c r="A493" s="116">
        <v>875</v>
      </c>
      <c r="B493">
        <v>491</v>
      </c>
      <c r="C493">
        <v>103</v>
      </c>
      <c r="D493" t="s">
        <v>556</v>
      </c>
      <c r="E493" t="str">
        <f>IF(ISNA(MATCH(A493,'ESO zone constants'!$A$3:$A$9952,0)),"","X")</f>
        <v>X</v>
      </c>
    </row>
    <row r="494" spans="1:5" x14ac:dyDescent="0.25">
      <c r="A494" s="116">
        <v>876</v>
      </c>
      <c r="B494">
        <v>492</v>
      </c>
      <c r="C494">
        <v>382</v>
      </c>
      <c r="D494" t="s">
        <v>557</v>
      </c>
      <c r="E494" t="str">
        <f>IF(ISNA(MATCH(A494,'ESO zone constants'!$A$3:$A$9952,0)),"","X")</f>
        <v>X</v>
      </c>
    </row>
    <row r="495" spans="1:5" x14ac:dyDescent="0.25">
      <c r="A495" s="116">
        <v>877</v>
      </c>
      <c r="B495">
        <v>493</v>
      </c>
      <c r="C495">
        <v>383</v>
      </c>
      <c r="D495" t="s">
        <v>558</v>
      </c>
      <c r="E495" t="str">
        <f>IF(ISNA(MATCH(A495,'ESO zone constants'!$A$3:$A$9952,0)),"","X")</f>
        <v>X</v>
      </c>
    </row>
    <row r="496" spans="1:5" x14ac:dyDescent="0.25">
      <c r="A496" s="116">
        <v>878</v>
      </c>
      <c r="B496">
        <v>494</v>
      </c>
      <c r="C496">
        <v>381</v>
      </c>
      <c r="D496" t="s">
        <v>559</v>
      </c>
      <c r="E496" t="str">
        <f>IF(ISNA(MATCH(A496,'ESO zone constants'!$A$3:$A$9952,0)),"","X")</f>
        <v>X</v>
      </c>
    </row>
    <row r="497" spans="1:5" x14ac:dyDescent="0.25">
      <c r="A497" s="116">
        <v>879</v>
      </c>
      <c r="B497">
        <v>495</v>
      </c>
      <c r="C497">
        <v>534</v>
      </c>
      <c r="D497" t="s">
        <v>560</v>
      </c>
      <c r="E497" t="str">
        <f>IF(ISNA(MATCH(A497,'ESO zone constants'!$A$3:$A$9952,0)),"","X")</f>
        <v>X</v>
      </c>
    </row>
    <row r="498" spans="1:5" x14ac:dyDescent="0.25">
      <c r="A498" s="116">
        <v>880</v>
      </c>
      <c r="B498">
        <v>496</v>
      </c>
      <c r="C498">
        <v>92</v>
      </c>
      <c r="D498" t="s">
        <v>561</v>
      </c>
      <c r="E498" t="str">
        <f>IF(ISNA(MATCH(A498,'ESO zone constants'!$A$3:$A$9952,0)),"","X")</f>
        <v>X</v>
      </c>
    </row>
    <row r="499" spans="1:5" x14ac:dyDescent="0.25">
      <c r="A499" s="116">
        <v>881</v>
      </c>
      <c r="B499">
        <v>497</v>
      </c>
      <c r="C499">
        <v>19</v>
      </c>
      <c r="D499" t="s">
        <v>562</v>
      </c>
      <c r="E499" t="str">
        <f>IF(ISNA(MATCH(A499,'ESO zone constants'!$A$3:$A$9952,0)),"","X")</f>
        <v>X</v>
      </c>
    </row>
    <row r="500" spans="1:5" x14ac:dyDescent="0.25">
      <c r="A500" s="116">
        <v>882</v>
      </c>
      <c r="B500">
        <v>498</v>
      </c>
      <c r="C500">
        <v>383</v>
      </c>
      <c r="D500" t="s">
        <v>563</v>
      </c>
      <c r="E500" t="str">
        <f>IF(ISNA(MATCH(A500,'ESO zone constants'!$A$3:$A$9952,0)),"","X")</f>
        <v>X</v>
      </c>
    </row>
    <row r="501" spans="1:5" x14ac:dyDescent="0.25">
      <c r="A501" s="116">
        <v>883</v>
      </c>
      <c r="B501">
        <v>499</v>
      </c>
      <c r="C501">
        <v>888</v>
      </c>
      <c r="D501" t="s">
        <v>564</v>
      </c>
      <c r="E501" t="str">
        <f>IF(ISNA(MATCH(A501,'ESO zone constants'!$A$3:$A$9952,0)),"","X")</f>
        <v>X</v>
      </c>
    </row>
    <row r="502" spans="1:5" x14ac:dyDescent="0.25">
      <c r="A502" s="116">
        <v>888</v>
      </c>
      <c r="B502">
        <v>500</v>
      </c>
      <c r="C502">
        <v>888</v>
      </c>
      <c r="D502" t="s">
        <v>565</v>
      </c>
      <c r="E502" t="str">
        <f>IF(ISNA(MATCH(A502,'ESO zone constants'!$A$3:$A$9952,0)),"","X")</f>
        <v>X</v>
      </c>
    </row>
    <row r="503" spans="1:5" x14ac:dyDescent="0.25">
      <c r="A503" s="116">
        <v>889</v>
      </c>
      <c r="B503">
        <v>501</v>
      </c>
      <c r="C503">
        <v>888</v>
      </c>
      <c r="D503" t="s">
        <v>566</v>
      </c>
      <c r="E503" t="str">
        <f>IF(ISNA(MATCH(A503,'ESO zone constants'!$A$3:$A$9952,0)),"","X")</f>
        <v>X</v>
      </c>
    </row>
    <row r="504" spans="1:5" x14ac:dyDescent="0.25">
      <c r="A504" s="116">
        <v>890</v>
      </c>
      <c r="B504">
        <v>502</v>
      </c>
      <c r="C504">
        <v>888</v>
      </c>
      <c r="D504" t="s">
        <v>567</v>
      </c>
      <c r="E504" t="str">
        <f>IF(ISNA(MATCH(A504,'ESO zone constants'!$A$3:$A$9952,0)),"","X")</f>
        <v>X</v>
      </c>
    </row>
    <row r="505" spans="1:5" x14ac:dyDescent="0.25">
      <c r="A505" s="116">
        <v>891</v>
      </c>
      <c r="B505">
        <v>503</v>
      </c>
      <c r="C505">
        <v>888</v>
      </c>
      <c r="D505" t="s">
        <v>568</v>
      </c>
      <c r="E505" t="str">
        <f>IF(ISNA(MATCH(A505,'ESO zone constants'!$A$3:$A$9952,0)),"","X")</f>
        <v>X</v>
      </c>
    </row>
    <row r="506" spans="1:5" x14ac:dyDescent="0.25">
      <c r="A506" s="116">
        <v>892</v>
      </c>
      <c r="B506">
        <v>504</v>
      </c>
      <c r="C506">
        <v>888</v>
      </c>
      <c r="D506" t="s">
        <v>569</v>
      </c>
      <c r="E506" t="str">
        <f>IF(ISNA(MATCH(A506,'ESO zone constants'!$A$3:$A$9952,0)),"","X")</f>
        <v>X</v>
      </c>
    </row>
    <row r="507" spans="1:5" x14ac:dyDescent="0.25">
      <c r="A507" s="116">
        <v>893</v>
      </c>
      <c r="B507">
        <v>505</v>
      </c>
      <c r="C507">
        <v>888</v>
      </c>
      <c r="D507" t="s">
        <v>570</v>
      </c>
      <c r="E507" t="str">
        <f>IF(ISNA(MATCH(A507,'ESO zone constants'!$A$3:$A$9952,0)),"","X")</f>
        <v>X</v>
      </c>
    </row>
    <row r="508" spans="1:5" x14ac:dyDescent="0.25">
      <c r="A508" s="116">
        <v>894</v>
      </c>
      <c r="B508">
        <v>506</v>
      </c>
      <c r="C508">
        <v>888</v>
      </c>
      <c r="D508" t="s">
        <v>571</v>
      </c>
      <c r="E508" t="str">
        <f>IF(ISNA(MATCH(A508,'ESO zone constants'!$A$3:$A$9952,0)),"","X")</f>
        <v>X</v>
      </c>
    </row>
    <row r="509" spans="1:5" x14ac:dyDescent="0.25">
      <c r="A509" s="116">
        <v>895</v>
      </c>
      <c r="B509">
        <v>507</v>
      </c>
      <c r="C509">
        <v>888</v>
      </c>
      <c r="D509" t="s">
        <v>2436</v>
      </c>
      <c r="E509" t="str">
        <f>IF(ISNA(MATCH(A509,'ESO zone constants'!$A$3:$A$9952,0)),"","X")</f>
        <v>X</v>
      </c>
    </row>
    <row r="510" spans="1:5" x14ac:dyDescent="0.25">
      <c r="A510" s="116">
        <v>896</v>
      </c>
      <c r="B510">
        <v>508</v>
      </c>
      <c r="C510">
        <v>888</v>
      </c>
      <c r="D510" t="s">
        <v>572</v>
      </c>
      <c r="E510" t="str">
        <f>IF(ISNA(MATCH(A510,'ESO zone constants'!$A$3:$A$9952,0)),"","X")</f>
        <v>X</v>
      </c>
    </row>
    <row r="511" spans="1:5" x14ac:dyDescent="0.25">
      <c r="A511" s="116">
        <v>897</v>
      </c>
      <c r="B511">
        <v>509</v>
      </c>
      <c r="C511">
        <v>888</v>
      </c>
      <c r="D511" t="s">
        <v>573</v>
      </c>
      <c r="E511" t="str">
        <f>IF(ISNA(MATCH(A511,'ESO zone constants'!$A$3:$A$9952,0)),"","X")</f>
        <v>X</v>
      </c>
    </row>
    <row r="512" spans="1:5" x14ac:dyDescent="0.25">
      <c r="A512" s="116">
        <v>898</v>
      </c>
      <c r="B512">
        <v>510</v>
      </c>
      <c r="C512">
        <v>888</v>
      </c>
      <c r="D512" t="s">
        <v>574</v>
      </c>
      <c r="E512" t="str">
        <f>IF(ISNA(MATCH(A512,'ESO zone constants'!$A$3:$A$9952,0)),"","X")</f>
        <v>X</v>
      </c>
    </row>
    <row r="513" spans="1:5" x14ac:dyDescent="0.25">
      <c r="A513" s="116">
        <v>899</v>
      </c>
      <c r="B513">
        <v>511</v>
      </c>
      <c r="C513">
        <v>888</v>
      </c>
      <c r="D513" t="s">
        <v>575</v>
      </c>
      <c r="E513" t="str">
        <f>IF(ISNA(MATCH(A513,'ESO zone constants'!$A$3:$A$9952,0)),"","X")</f>
        <v>X</v>
      </c>
    </row>
    <row r="514" spans="1:5" x14ac:dyDescent="0.25">
      <c r="A514" s="116">
        <v>900</v>
      </c>
      <c r="B514">
        <v>512</v>
      </c>
      <c r="C514">
        <v>888</v>
      </c>
      <c r="D514" t="s">
        <v>576</v>
      </c>
      <c r="E514" t="str">
        <f>IF(ISNA(MATCH(A514,'ESO zone constants'!$A$3:$A$9952,0)),"","X")</f>
        <v>X</v>
      </c>
    </row>
    <row r="515" spans="1:5" x14ac:dyDescent="0.25">
      <c r="A515" s="116">
        <v>901</v>
      </c>
      <c r="B515">
        <v>513</v>
      </c>
      <c r="C515">
        <v>888</v>
      </c>
      <c r="D515" t="s">
        <v>577</v>
      </c>
      <c r="E515" t="str">
        <f>IF(ISNA(MATCH(A515,'ESO zone constants'!$A$3:$A$9952,0)),"","X")</f>
        <v>X</v>
      </c>
    </row>
    <row r="516" spans="1:5" x14ac:dyDescent="0.25">
      <c r="A516" s="116">
        <v>902</v>
      </c>
      <c r="B516">
        <v>514</v>
      </c>
      <c r="C516">
        <v>888</v>
      </c>
      <c r="D516" t="s">
        <v>578</v>
      </c>
      <c r="E516" t="str">
        <f>IF(ISNA(MATCH(A516,'ESO zone constants'!$A$3:$A$9952,0)),"","X")</f>
        <v>X</v>
      </c>
    </row>
    <row r="517" spans="1:5" x14ac:dyDescent="0.25">
      <c r="A517" s="116">
        <v>903</v>
      </c>
      <c r="B517">
        <v>515</v>
      </c>
      <c r="C517">
        <v>888</v>
      </c>
      <c r="D517" t="s">
        <v>579</v>
      </c>
      <c r="E517" t="str">
        <f>IF(ISNA(MATCH(A517,'ESO zone constants'!$A$3:$A$9952,0)),"","X")</f>
        <v>X</v>
      </c>
    </row>
    <row r="518" spans="1:5" x14ac:dyDescent="0.25">
      <c r="A518" s="116">
        <v>904</v>
      </c>
      <c r="B518">
        <v>516</v>
      </c>
      <c r="C518">
        <v>888</v>
      </c>
      <c r="D518" t="s">
        <v>580</v>
      </c>
      <c r="E518" t="str">
        <f>IF(ISNA(MATCH(A518,'ESO zone constants'!$A$3:$A$9952,0)),"","X")</f>
        <v>X</v>
      </c>
    </row>
    <row r="519" spans="1:5" x14ac:dyDescent="0.25">
      <c r="A519" s="116">
        <v>905</v>
      </c>
      <c r="B519">
        <v>517</v>
      </c>
      <c r="C519">
        <v>888</v>
      </c>
      <c r="D519" t="s">
        <v>581</v>
      </c>
      <c r="E519" t="str">
        <f>IF(ISNA(MATCH(A519,'ESO zone constants'!$A$3:$A$9952,0)),"","X")</f>
        <v>X</v>
      </c>
    </row>
    <row r="520" spans="1:5" x14ac:dyDescent="0.25">
      <c r="A520" s="116">
        <v>906</v>
      </c>
      <c r="B520">
        <v>518</v>
      </c>
      <c r="C520">
        <v>888</v>
      </c>
      <c r="D520" t="s">
        <v>582</v>
      </c>
      <c r="E520" t="str">
        <f>IF(ISNA(MATCH(A520,'ESO zone constants'!$A$3:$A$9952,0)),"","X")</f>
        <v>X</v>
      </c>
    </row>
    <row r="521" spans="1:5" x14ac:dyDescent="0.25">
      <c r="A521" s="116">
        <v>907</v>
      </c>
      <c r="B521">
        <v>519</v>
      </c>
      <c r="C521">
        <v>888</v>
      </c>
      <c r="D521" t="s">
        <v>2413</v>
      </c>
      <c r="E521" t="str">
        <f>IF(ISNA(MATCH(A521,'ESO zone constants'!$A$3:$A$9952,0)),"","X")</f>
        <v>X</v>
      </c>
    </row>
    <row r="522" spans="1:5" x14ac:dyDescent="0.25">
      <c r="A522" s="116">
        <v>908</v>
      </c>
      <c r="B522">
        <v>520</v>
      </c>
      <c r="C522">
        <v>888</v>
      </c>
      <c r="D522" t="s">
        <v>583</v>
      </c>
      <c r="E522" t="str">
        <f>IF(ISNA(MATCH(A522,'ESO zone constants'!$A$3:$A$9952,0)),"","X")</f>
        <v>X</v>
      </c>
    </row>
    <row r="523" spans="1:5" x14ac:dyDescent="0.25">
      <c r="A523" s="116">
        <v>909</v>
      </c>
      <c r="B523">
        <v>521</v>
      </c>
      <c r="C523">
        <v>888</v>
      </c>
      <c r="D523" t="s">
        <v>584</v>
      </c>
      <c r="E523" t="str">
        <f>IF(ISNA(MATCH(A523,'ESO zone constants'!$A$3:$A$9952,0)),"","X")</f>
        <v>X</v>
      </c>
    </row>
    <row r="524" spans="1:5" x14ac:dyDescent="0.25">
      <c r="A524" s="116">
        <v>910</v>
      </c>
      <c r="B524">
        <v>522</v>
      </c>
      <c r="C524">
        <v>888</v>
      </c>
      <c r="D524" t="s">
        <v>585</v>
      </c>
      <c r="E524" t="str">
        <f>IF(ISNA(MATCH(A524,'ESO zone constants'!$A$3:$A$9952,0)),"","X")</f>
        <v>X</v>
      </c>
    </row>
    <row r="525" spans="1:5" x14ac:dyDescent="0.25">
      <c r="A525" s="116">
        <v>911</v>
      </c>
      <c r="B525">
        <v>523</v>
      </c>
      <c r="C525">
        <v>888</v>
      </c>
      <c r="D525" t="s">
        <v>586</v>
      </c>
      <c r="E525" t="str">
        <f>IF(ISNA(MATCH(A525,'ESO zone constants'!$A$3:$A$9952,0)),"","X")</f>
        <v>X</v>
      </c>
    </row>
    <row r="526" spans="1:5" x14ac:dyDescent="0.25">
      <c r="A526" s="116">
        <v>913</v>
      </c>
      <c r="B526">
        <v>524</v>
      </c>
      <c r="C526">
        <v>888</v>
      </c>
      <c r="D526" t="s">
        <v>587</v>
      </c>
      <c r="E526" t="str">
        <f>IF(ISNA(MATCH(A526,'ESO zone constants'!$A$3:$A$9952,0)),"","X")</f>
        <v>X</v>
      </c>
    </row>
    <row r="527" spans="1:5" x14ac:dyDescent="0.25">
      <c r="A527" s="116">
        <v>914</v>
      </c>
      <c r="B527">
        <v>525</v>
      </c>
      <c r="C527">
        <v>888</v>
      </c>
      <c r="D527" t="s">
        <v>588</v>
      </c>
      <c r="E527" t="str">
        <f>IF(ISNA(MATCH(A527,'ESO zone constants'!$A$3:$A$9952,0)),"","X")</f>
        <v>X</v>
      </c>
    </row>
    <row r="528" spans="1:5" x14ac:dyDescent="0.25">
      <c r="A528" s="116">
        <v>915</v>
      </c>
      <c r="B528">
        <v>526</v>
      </c>
      <c r="C528">
        <v>888</v>
      </c>
      <c r="D528" t="s">
        <v>589</v>
      </c>
      <c r="E528" t="str">
        <f>IF(ISNA(MATCH(A528,'ESO zone constants'!$A$3:$A$9952,0)),"","X")</f>
        <v>X</v>
      </c>
    </row>
    <row r="529" spans="1:5" x14ac:dyDescent="0.25">
      <c r="A529" s="116">
        <v>916</v>
      </c>
      <c r="B529">
        <v>527</v>
      </c>
      <c r="C529">
        <v>888</v>
      </c>
      <c r="D529" t="s">
        <v>590</v>
      </c>
      <c r="E529" t="str">
        <f>IF(ISNA(MATCH(A529,'ESO zone constants'!$A$3:$A$9952,0)),"","X")</f>
        <v>X</v>
      </c>
    </row>
    <row r="530" spans="1:5" x14ac:dyDescent="0.25">
      <c r="A530" s="116">
        <v>917</v>
      </c>
      <c r="B530">
        <v>528</v>
      </c>
      <c r="C530">
        <v>917</v>
      </c>
      <c r="D530" t="s">
        <v>591</v>
      </c>
      <c r="E530" t="str">
        <f>IF(ISNA(MATCH(A530,'ESO zone constants'!$A$3:$A$9952,0)),"","X")</f>
        <v>X</v>
      </c>
    </row>
    <row r="531" spans="1:5" x14ac:dyDescent="0.25">
      <c r="A531" s="116">
        <v>918</v>
      </c>
      <c r="B531">
        <v>529</v>
      </c>
      <c r="C531">
        <v>849</v>
      </c>
      <c r="D531" t="s">
        <v>592</v>
      </c>
      <c r="E531" t="str">
        <f>IF(ISNA(MATCH(A531,'ESO zone constants'!$A$3:$A$9952,0)),"","X")</f>
        <v>X</v>
      </c>
    </row>
    <row r="532" spans="1:5" x14ac:dyDescent="0.25">
      <c r="A532" s="116">
        <v>919</v>
      </c>
      <c r="B532">
        <v>530</v>
      </c>
      <c r="C532">
        <v>849</v>
      </c>
      <c r="D532" t="s">
        <v>593</v>
      </c>
      <c r="E532" t="str">
        <f>IF(ISNA(MATCH(A532,'ESO zone constants'!$A$3:$A$9952,0)),"","X")</f>
        <v>X</v>
      </c>
    </row>
    <row r="533" spans="1:5" x14ac:dyDescent="0.25">
      <c r="A533" s="116">
        <v>920</v>
      </c>
      <c r="B533">
        <v>531</v>
      </c>
      <c r="C533">
        <v>849</v>
      </c>
      <c r="D533" t="s">
        <v>594</v>
      </c>
      <c r="E533" t="str">
        <f>IF(ISNA(MATCH(A533,'ESO zone constants'!$A$3:$A$9952,0)),"","X")</f>
        <v>X</v>
      </c>
    </row>
    <row r="534" spans="1:5" x14ac:dyDescent="0.25">
      <c r="A534" s="116">
        <v>921</v>
      </c>
      <c r="B534">
        <v>532</v>
      </c>
      <c r="C534">
        <v>849</v>
      </c>
      <c r="D534" t="s">
        <v>595</v>
      </c>
      <c r="E534" t="str">
        <f>IF(ISNA(MATCH(A534,'ESO zone constants'!$A$3:$A$9952,0)),"","X")</f>
        <v>X</v>
      </c>
    </row>
    <row r="535" spans="1:5" x14ac:dyDescent="0.25">
      <c r="A535" s="116">
        <v>922</v>
      </c>
      <c r="B535">
        <v>533</v>
      </c>
      <c r="C535">
        <v>849</v>
      </c>
      <c r="D535" t="s">
        <v>596</v>
      </c>
      <c r="E535" t="str">
        <f>IF(ISNA(MATCH(A535,'ESO zone constants'!$A$3:$A$9952,0)),"","X")</f>
        <v>X</v>
      </c>
    </row>
    <row r="536" spans="1:5" x14ac:dyDescent="0.25">
      <c r="A536" s="116">
        <v>923</v>
      </c>
      <c r="B536">
        <v>534</v>
      </c>
      <c r="C536">
        <v>849</v>
      </c>
      <c r="D536" t="s">
        <v>597</v>
      </c>
      <c r="E536" t="str">
        <f>IF(ISNA(MATCH(A536,'ESO zone constants'!$A$3:$A$9952,0)),"","X")</f>
        <v>X</v>
      </c>
    </row>
    <row r="537" spans="1:5" x14ac:dyDescent="0.25">
      <c r="A537" s="116">
        <v>924</v>
      </c>
      <c r="B537">
        <v>535</v>
      </c>
      <c r="C537">
        <v>849</v>
      </c>
      <c r="D537" t="s">
        <v>598</v>
      </c>
      <c r="E537" t="str">
        <f>IF(ISNA(MATCH(A537,'ESO zone constants'!$A$3:$A$9952,0)),"","X")</f>
        <v>X</v>
      </c>
    </row>
    <row r="538" spans="1:5" x14ac:dyDescent="0.25">
      <c r="A538" s="116">
        <v>925</v>
      </c>
      <c r="B538">
        <v>536</v>
      </c>
      <c r="C538">
        <v>849</v>
      </c>
      <c r="D538" t="s">
        <v>599</v>
      </c>
      <c r="E538" t="str">
        <f>IF(ISNA(MATCH(A538,'ESO zone constants'!$A$3:$A$9952,0)),"","X")</f>
        <v>X</v>
      </c>
    </row>
    <row r="539" spans="1:5" x14ac:dyDescent="0.25">
      <c r="A539" s="116">
        <v>926</v>
      </c>
      <c r="B539">
        <v>537</v>
      </c>
      <c r="C539">
        <v>849</v>
      </c>
      <c r="D539" t="s">
        <v>600</v>
      </c>
      <c r="E539" t="str">
        <f>IF(ISNA(MATCH(A539,'ESO zone constants'!$A$3:$A$9952,0)),"","X")</f>
        <v>X</v>
      </c>
    </row>
    <row r="540" spans="1:5" x14ac:dyDescent="0.25">
      <c r="A540" s="116">
        <v>927</v>
      </c>
      <c r="B540">
        <v>538</v>
      </c>
      <c r="C540">
        <v>849</v>
      </c>
      <c r="D540" t="s">
        <v>601</v>
      </c>
      <c r="E540" t="str">
        <f>IF(ISNA(MATCH(A540,'ESO zone constants'!$A$3:$A$9952,0)),"","X")</f>
        <v>X</v>
      </c>
    </row>
    <row r="541" spans="1:5" x14ac:dyDescent="0.25">
      <c r="A541" s="116">
        <v>928</v>
      </c>
      <c r="B541">
        <v>539</v>
      </c>
      <c r="C541">
        <v>849</v>
      </c>
      <c r="D541" t="s">
        <v>602</v>
      </c>
      <c r="E541" t="str">
        <f>IF(ISNA(MATCH(A541,'ESO zone constants'!$A$3:$A$9952,0)),"","X")</f>
        <v>X</v>
      </c>
    </row>
    <row r="542" spans="1:5" x14ac:dyDescent="0.25">
      <c r="A542" s="116">
        <v>929</v>
      </c>
      <c r="B542">
        <v>540</v>
      </c>
      <c r="C542">
        <v>849</v>
      </c>
      <c r="D542" t="s">
        <v>603</v>
      </c>
      <c r="E542" t="str">
        <f>IF(ISNA(MATCH(A542,'ESO zone constants'!$A$3:$A$9952,0)),"","X")</f>
        <v>X</v>
      </c>
    </row>
    <row r="543" spans="1:5" x14ac:dyDescent="0.25">
      <c r="A543" s="116">
        <v>930</v>
      </c>
      <c r="B543">
        <v>541</v>
      </c>
      <c r="C543">
        <v>57</v>
      </c>
      <c r="D543" t="s">
        <v>46</v>
      </c>
      <c r="E543" t="str">
        <f>IF(ISNA(MATCH(A543,'ESO zone constants'!$A$3:$A$9952,0)),"","X")</f>
        <v>X</v>
      </c>
    </row>
    <row r="544" spans="1:5" x14ac:dyDescent="0.25">
      <c r="A544" s="116">
        <v>931</v>
      </c>
      <c r="B544">
        <v>542</v>
      </c>
      <c r="C544">
        <v>383</v>
      </c>
      <c r="D544" t="s">
        <v>56</v>
      </c>
      <c r="E544" t="str">
        <f>IF(ISNA(MATCH(A544,'ESO zone constants'!$A$3:$A$9952,0)),"","X")</f>
        <v>X</v>
      </c>
    </row>
    <row r="545" spans="1:5" x14ac:dyDescent="0.25">
      <c r="A545" s="116">
        <v>932</v>
      </c>
      <c r="B545">
        <v>543</v>
      </c>
      <c r="C545">
        <v>20</v>
      </c>
      <c r="D545" t="s">
        <v>55</v>
      </c>
      <c r="E545" t="str">
        <f>IF(ISNA(MATCH(A545,'ESO zone constants'!$A$3:$A$9952,0)),"","X")</f>
        <v>X</v>
      </c>
    </row>
    <row r="546" spans="1:5" x14ac:dyDescent="0.25">
      <c r="A546" s="116">
        <v>933</v>
      </c>
      <c r="B546">
        <v>544</v>
      </c>
      <c r="C546">
        <v>19</v>
      </c>
      <c r="D546" t="s">
        <v>58</v>
      </c>
      <c r="E546" t="str">
        <f>IF(ISNA(MATCH(A546,'ESO zone constants'!$A$3:$A$9952,0)),"","X")</f>
        <v>X</v>
      </c>
    </row>
    <row r="547" spans="1:5" x14ac:dyDescent="0.25">
      <c r="A547" s="116">
        <v>934</v>
      </c>
      <c r="B547">
        <v>545</v>
      </c>
      <c r="C547">
        <v>41</v>
      </c>
      <c r="D547" t="s">
        <v>63</v>
      </c>
      <c r="E547" t="str">
        <f>IF(ISNA(MATCH(A547,'ESO zone constants'!$A$3:$A$9952,0)),"","X")</f>
        <v>X</v>
      </c>
    </row>
    <row r="548" spans="1:5" x14ac:dyDescent="0.25">
      <c r="A548" s="116">
        <v>935</v>
      </c>
      <c r="B548">
        <v>546</v>
      </c>
      <c r="C548">
        <v>381</v>
      </c>
      <c r="D548" t="s">
        <v>97</v>
      </c>
      <c r="E548" t="str">
        <f>IF(ISNA(MATCH(A548,'ESO zone constants'!$A$3:$A$9952,0)),"","X")</f>
        <v>X</v>
      </c>
    </row>
    <row r="549" spans="1:5" x14ac:dyDescent="0.25">
      <c r="A549" s="116">
        <v>936</v>
      </c>
      <c r="B549">
        <v>547</v>
      </c>
      <c r="C549">
        <v>3</v>
      </c>
      <c r="D549" t="s">
        <v>42</v>
      </c>
      <c r="E549" t="str">
        <f>IF(ISNA(MATCH(A549,'ESO zone constants'!$A$3:$A$9952,0)),"","X")</f>
        <v>X</v>
      </c>
    </row>
    <row r="550" spans="1:5" x14ac:dyDescent="0.25">
      <c r="A550" s="116">
        <v>937</v>
      </c>
      <c r="B550">
        <v>548</v>
      </c>
      <c r="C550">
        <v>57</v>
      </c>
      <c r="D550" t="s">
        <v>604</v>
      </c>
      <c r="E550" t="str">
        <f>IF(ISNA(MATCH(A550,'ESO zone constants'!$A$3:$A$9952,0)),"","X")</f>
        <v>X</v>
      </c>
    </row>
    <row r="551" spans="1:5" x14ac:dyDescent="0.25">
      <c r="A551" s="116">
        <v>938</v>
      </c>
      <c r="B551">
        <v>549</v>
      </c>
      <c r="C551">
        <v>104</v>
      </c>
      <c r="D551" t="s">
        <v>605</v>
      </c>
      <c r="E551" t="str">
        <f>IF(ISNA(MATCH(A551,'ESO zone constants'!$A$3:$A$9952,0)),"","X")</f>
        <v>X</v>
      </c>
    </row>
    <row r="552" spans="1:5" x14ac:dyDescent="0.25">
      <c r="A552" s="116">
        <v>939</v>
      </c>
      <c r="B552">
        <v>550</v>
      </c>
      <c r="C552">
        <v>381</v>
      </c>
      <c r="D552" t="s">
        <v>606</v>
      </c>
      <c r="E552" t="str">
        <f>IF(ISNA(MATCH(A552,'ESO zone constants'!$A$3:$A$9952,0)),"","X")</f>
        <v>X</v>
      </c>
    </row>
    <row r="553" spans="1:5" x14ac:dyDescent="0.25">
      <c r="A553" s="116">
        <v>940</v>
      </c>
      <c r="B553">
        <v>551</v>
      </c>
      <c r="C553">
        <v>381</v>
      </c>
      <c r="D553" t="s">
        <v>607</v>
      </c>
      <c r="E553" t="str">
        <f>IF(ISNA(MATCH(A553,'ESO zone constants'!$A$3:$A$9952,0)),"","X")</f>
        <v>X</v>
      </c>
    </row>
    <row r="554" spans="1:5" x14ac:dyDescent="0.25">
      <c r="A554" s="116">
        <v>941</v>
      </c>
      <c r="B554">
        <v>552</v>
      </c>
      <c r="C554">
        <v>41</v>
      </c>
      <c r="D554" t="s">
        <v>608</v>
      </c>
      <c r="E554" t="str">
        <f>IF(ISNA(MATCH(A554,'ESO zone constants'!$A$3:$A$9952,0)),"","X")</f>
        <v>X</v>
      </c>
    </row>
    <row r="555" spans="1:5" x14ac:dyDescent="0.25">
      <c r="A555" s="116">
        <v>942</v>
      </c>
      <c r="B555">
        <v>553</v>
      </c>
      <c r="C555">
        <v>3</v>
      </c>
      <c r="D555" t="s">
        <v>609</v>
      </c>
      <c r="E555" t="str">
        <f>IF(ISNA(MATCH(A555,'ESO zone constants'!$A$3:$A$9952,0)),"","X")</f>
        <v>X</v>
      </c>
    </row>
    <row r="556" spans="1:5" x14ac:dyDescent="0.25">
      <c r="A556" s="116">
        <v>943</v>
      </c>
      <c r="B556">
        <v>554</v>
      </c>
      <c r="C556">
        <v>3</v>
      </c>
      <c r="D556" t="s">
        <v>610</v>
      </c>
      <c r="E556" t="str">
        <f>IF(ISNA(MATCH(A556,'ESO zone constants'!$A$3:$A$9952,0)),"","X")</f>
        <v>X</v>
      </c>
    </row>
    <row r="557" spans="1:5" x14ac:dyDescent="0.25">
      <c r="A557" s="116">
        <v>944</v>
      </c>
      <c r="B557">
        <v>555</v>
      </c>
      <c r="C557">
        <v>382</v>
      </c>
      <c r="D557" t="s">
        <v>611</v>
      </c>
      <c r="E557" t="str">
        <f>IF(ISNA(MATCH(A557,'ESO zone constants'!$A$3:$A$9952,0)),"","X")</f>
        <v>X</v>
      </c>
    </row>
    <row r="558" spans="1:5" x14ac:dyDescent="0.25">
      <c r="A558" s="116">
        <v>945</v>
      </c>
      <c r="B558">
        <v>556</v>
      </c>
      <c r="C558">
        <v>41</v>
      </c>
      <c r="D558" t="s">
        <v>612</v>
      </c>
      <c r="E558" t="str">
        <f>IF(ISNA(MATCH(A558,'ESO zone constants'!$A$3:$A$9952,0)),"","X")</f>
        <v>X</v>
      </c>
    </row>
    <row r="559" spans="1:5" x14ac:dyDescent="0.25">
      <c r="A559" s="116">
        <v>946</v>
      </c>
      <c r="B559">
        <v>557</v>
      </c>
      <c r="C559">
        <v>849</v>
      </c>
      <c r="D559" t="s">
        <v>613</v>
      </c>
      <c r="E559" t="str">
        <f>IF(ISNA(MATCH(A559,'ESO zone constants'!$A$3:$A$9952,0)),"","X")</f>
        <v>X</v>
      </c>
    </row>
    <row r="560" spans="1:5" x14ac:dyDescent="0.25">
      <c r="A560" s="116">
        <v>947</v>
      </c>
      <c r="B560">
        <v>558</v>
      </c>
      <c r="C560">
        <v>849</v>
      </c>
      <c r="D560" t="s">
        <v>614</v>
      </c>
      <c r="E560" t="str">
        <f>IF(ISNA(MATCH(A560,'ESO zone constants'!$A$3:$A$9952,0)),"","X")</f>
        <v>X</v>
      </c>
    </row>
    <row r="561" spans="1:5" x14ac:dyDescent="0.25">
      <c r="A561" s="116">
        <v>948</v>
      </c>
      <c r="B561">
        <v>559</v>
      </c>
      <c r="C561">
        <v>849</v>
      </c>
      <c r="D561" t="s">
        <v>615</v>
      </c>
      <c r="E561" t="str">
        <f>IF(ISNA(MATCH(A561,'ESO zone constants'!$A$3:$A$9952,0)),"","X")</f>
        <v>X</v>
      </c>
    </row>
    <row r="562" spans="1:5" x14ac:dyDescent="0.25">
      <c r="A562" s="116">
        <v>949</v>
      </c>
      <c r="B562">
        <v>560</v>
      </c>
      <c r="C562">
        <v>849</v>
      </c>
      <c r="D562" t="s">
        <v>616</v>
      </c>
      <c r="E562" t="str">
        <f>IF(ISNA(MATCH(A562,'ESO zone constants'!$A$3:$A$9952,0)),"","X")</f>
        <v>X</v>
      </c>
    </row>
    <row r="563" spans="1:5" x14ac:dyDescent="0.25">
      <c r="A563" s="116">
        <v>950</v>
      </c>
      <c r="B563">
        <v>561</v>
      </c>
      <c r="C563">
        <v>849</v>
      </c>
      <c r="D563" t="s">
        <v>617</v>
      </c>
      <c r="E563" t="str">
        <f>IF(ISNA(MATCH(A563,'ESO zone constants'!$A$3:$A$9952,0)),"","X")</f>
        <v>X</v>
      </c>
    </row>
    <row r="564" spans="1:5" x14ac:dyDescent="0.25">
      <c r="A564" s="116">
        <v>951</v>
      </c>
      <c r="B564">
        <v>562</v>
      </c>
      <c r="C564">
        <v>849</v>
      </c>
      <c r="D564" t="s">
        <v>618</v>
      </c>
      <c r="E564" t="str">
        <f>IF(ISNA(MATCH(A564,'ESO zone constants'!$A$3:$A$9952,0)),"","X")</f>
        <v>X</v>
      </c>
    </row>
    <row r="565" spans="1:5" x14ac:dyDescent="0.25">
      <c r="A565" s="116">
        <v>952</v>
      </c>
      <c r="B565">
        <v>563</v>
      </c>
      <c r="C565">
        <v>849</v>
      </c>
      <c r="D565" t="s">
        <v>619</v>
      </c>
      <c r="E565" t="str">
        <f>IF(ISNA(MATCH(A565,'ESO zone constants'!$A$3:$A$9952,0)),"","X")</f>
        <v>X</v>
      </c>
    </row>
    <row r="566" spans="1:5" x14ac:dyDescent="0.25">
      <c r="A566" s="116">
        <v>953</v>
      </c>
      <c r="B566">
        <v>564</v>
      </c>
      <c r="C566">
        <v>849</v>
      </c>
      <c r="D566" t="s">
        <v>620</v>
      </c>
      <c r="E566" t="str">
        <f>IF(ISNA(MATCH(A566,'ESO zone constants'!$A$3:$A$9952,0)),"","X")</f>
        <v>X</v>
      </c>
    </row>
    <row r="567" spans="1:5" x14ac:dyDescent="0.25">
      <c r="A567" s="116">
        <v>954</v>
      </c>
      <c r="B567">
        <v>565</v>
      </c>
      <c r="C567">
        <v>849</v>
      </c>
      <c r="D567" t="s">
        <v>621</v>
      </c>
      <c r="E567" t="str">
        <f>IF(ISNA(MATCH(A567,'ESO zone constants'!$A$3:$A$9952,0)),"","X")</f>
        <v>X</v>
      </c>
    </row>
    <row r="568" spans="1:5" x14ac:dyDescent="0.25">
      <c r="A568" s="116">
        <v>955</v>
      </c>
      <c r="B568">
        <v>566</v>
      </c>
      <c r="C568">
        <v>849</v>
      </c>
      <c r="D568" t="s">
        <v>622</v>
      </c>
      <c r="E568" t="str">
        <f>IF(ISNA(MATCH(A568,'ESO zone constants'!$A$3:$A$9952,0)),"","X")</f>
        <v>X</v>
      </c>
    </row>
    <row r="569" spans="1:5" x14ac:dyDescent="0.25">
      <c r="A569" s="116">
        <v>956</v>
      </c>
      <c r="B569">
        <v>567</v>
      </c>
      <c r="C569">
        <v>849</v>
      </c>
      <c r="D569" t="s">
        <v>623</v>
      </c>
      <c r="E569" t="str">
        <f>IF(ISNA(MATCH(A569,'ESO zone constants'!$A$3:$A$9952,0)),"","X")</f>
        <v>X</v>
      </c>
    </row>
    <row r="570" spans="1:5" x14ac:dyDescent="0.25">
      <c r="A570" s="116">
        <v>957</v>
      </c>
      <c r="B570">
        <v>568</v>
      </c>
      <c r="C570">
        <v>849</v>
      </c>
      <c r="D570" t="s">
        <v>624</v>
      </c>
      <c r="E570" t="str">
        <f>IF(ISNA(MATCH(A570,'ESO zone constants'!$A$3:$A$9952,0)),"","X")</f>
        <v>X</v>
      </c>
    </row>
    <row r="571" spans="1:5" x14ac:dyDescent="0.25">
      <c r="A571" s="116">
        <v>958</v>
      </c>
      <c r="B571">
        <v>569</v>
      </c>
      <c r="C571">
        <v>849</v>
      </c>
      <c r="D571" t="s">
        <v>625</v>
      </c>
      <c r="E571" t="str">
        <f>IF(ISNA(MATCH(A571,'ESO zone constants'!$A$3:$A$9952,0)),"","X")</f>
        <v>X</v>
      </c>
    </row>
    <row r="572" spans="1:5" x14ac:dyDescent="0.25">
      <c r="A572" s="116">
        <v>959</v>
      </c>
      <c r="B572">
        <v>570</v>
      </c>
      <c r="C572">
        <v>849</v>
      </c>
      <c r="D572" t="s">
        <v>626</v>
      </c>
      <c r="E572" t="str">
        <f>IF(ISNA(MATCH(A572,'ESO zone constants'!$A$3:$A$9952,0)),"","X")</f>
        <v>X</v>
      </c>
    </row>
    <row r="573" spans="1:5" x14ac:dyDescent="0.25">
      <c r="A573" s="116">
        <v>960</v>
      </c>
      <c r="B573">
        <v>571</v>
      </c>
      <c r="C573">
        <v>849</v>
      </c>
      <c r="D573" t="s">
        <v>627</v>
      </c>
      <c r="E573" t="str">
        <f>IF(ISNA(MATCH(A573,'ESO zone constants'!$A$3:$A$9952,0)),"","X")</f>
        <v>X</v>
      </c>
    </row>
    <row r="574" spans="1:5" x14ac:dyDescent="0.25">
      <c r="A574" s="116">
        <v>961</v>
      </c>
      <c r="B574">
        <v>572</v>
      </c>
      <c r="C574">
        <v>849</v>
      </c>
      <c r="D574" t="s">
        <v>628</v>
      </c>
      <c r="E574" t="str">
        <f>IF(ISNA(MATCH(A574,'ESO zone constants'!$A$3:$A$9952,0)),"","X")</f>
        <v>X</v>
      </c>
    </row>
    <row r="575" spans="1:5" x14ac:dyDescent="0.25">
      <c r="A575" s="116">
        <v>962</v>
      </c>
      <c r="B575">
        <v>573</v>
      </c>
      <c r="C575">
        <v>849</v>
      </c>
      <c r="D575" t="s">
        <v>629</v>
      </c>
      <c r="E575" t="str">
        <f>IF(ISNA(MATCH(A575,'ESO zone constants'!$A$3:$A$9952,0)),"","X")</f>
        <v>X</v>
      </c>
    </row>
    <row r="576" spans="1:5" x14ac:dyDescent="0.25">
      <c r="A576" s="116">
        <v>963</v>
      </c>
      <c r="B576">
        <v>574</v>
      </c>
      <c r="C576">
        <v>849</v>
      </c>
      <c r="D576" t="s">
        <v>630</v>
      </c>
      <c r="E576" t="str">
        <f>IF(ISNA(MATCH(A576,'ESO zone constants'!$A$3:$A$9952,0)),"","X")</f>
        <v>X</v>
      </c>
    </row>
    <row r="577" spans="1:5" x14ac:dyDescent="0.25">
      <c r="A577" s="116">
        <v>964</v>
      </c>
      <c r="B577">
        <v>575</v>
      </c>
      <c r="C577">
        <v>849</v>
      </c>
      <c r="D577" t="s">
        <v>631</v>
      </c>
      <c r="E577" t="str">
        <f>IF(ISNA(MATCH(A577,'ESO zone constants'!$A$3:$A$9952,0)),"","X")</f>
        <v>X</v>
      </c>
    </row>
    <row r="578" spans="1:5" x14ac:dyDescent="0.25">
      <c r="A578" s="116">
        <v>965</v>
      </c>
      <c r="B578">
        <v>576</v>
      </c>
      <c r="C578">
        <v>849</v>
      </c>
      <c r="D578" t="s">
        <v>632</v>
      </c>
      <c r="E578" t="str">
        <f>IF(ISNA(MATCH(A578,'ESO zone constants'!$A$3:$A$9952,0)),"","X")</f>
        <v>X</v>
      </c>
    </row>
    <row r="579" spans="1:5" x14ac:dyDescent="0.25">
      <c r="A579" s="116">
        <v>966</v>
      </c>
      <c r="B579">
        <v>577</v>
      </c>
      <c r="C579">
        <v>849</v>
      </c>
      <c r="D579" t="s">
        <v>633</v>
      </c>
      <c r="E579" t="str">
        <f>IF(ISNA(MATCH(A579,'ESO zone constants'!$A$3:$A$9952,0)),"","X")</f>
        <v>X</v>
      </c>
    </row>
    <row r="580" spans="1:5" x14ac:dyDescent="0.25">
      <c r="A580" s="116">
        <v>967</v>
      </c>
      <c r="B580">
        <v>578</v>
      </c>
      <c r="C580">
        <v>849</v>
      </c>
      <c r="D580" t="s">
        <v>634</v>
      </c>
      <c r="E580" t="str">
        <f>IF(ISNA(MATCH(A580,'ESO zone constants'!$A$3:$A$9952,0)),"","X")</f>
        <v>X</v>
      </c>
    </row>
    <row r="581" spans="1:5" x14ac:dyDescent="0.25">
      <c r="A581" s="116">
        <v>968</v>
      </c>
      <c r="B581">
        <v>579</v>
      </c>
      <c r="C581">
        <v>849</v>
      </c>
      <c r="D581" t="s">
        <v>635</v>
      </c>
      <c r="E581" t="str">
        <f>IF(ISNA(MATCH(A581,'ESO zone constants'!$A$3:$A$9952,0)),"","X")</f>
        <v>X</v>
      </c>
    </row>
    <row r="582" spans="1:5" x14ac:dyDescent="0.25">
      <c r="A582" s="116">
        <v>969</v>
      </c>
      <c r="B582">
        <v>580</v>
      </c>
      <c r="C582">
        <v>849</v>
      </c>
      <c r="D582" t="s">
        <v>636</v>
      </c>
      <c r="E582" t="str">
        <f>IF(ISNA(MATCH(A582,'ESO zone constants'!$A$3:$A$9952,0)),"","X")</f>
        <v>X</v>
      </c>
    </row>
    <row r="583" spans="1:5" x14ac:dyDescent="0.25">
      <c r="A583" s="116">
        <v>970</v>
      </c>
      <c r="B583">
        <v>581</v>
      </c>
      <c r="C583">
        <v>849</v>
      </c>
      <c r="D583" t="s">
        <v>637</v>
      </c>
      <c r="E583" t="str">
        <f>IF(ISNA(MATCH(A583,'ESO zone constants'!$A$3:$A$9952,0)),"","X")</f>
        <v>X</v>
      </c>
    </row>
    <row r="584" spans="1:5" x14ac:dyDescent="0.25">
      <c r="A584" s="116">
        <v>971</v>
      </c>
      <c r="B584">
        <v>582</v>
      </c>
      <c r="C584">
        <v>849</v>
      </c>
      <c r="D584" t="s">
        <v>638</v>
      </c>
      <c r="E584" t="str">
        <f>IF(ISNA(MATCH(A584,'ESO zone constants'!$A$3:$A$9952,0)),"","X")</f>
        <v>X</v>
      </c>
    </row>
    <row r="585" spans="1:5" x14ac:dyDescent="0.25">
      <c r="A585" s="116">
        <v>972</v>
      </c>
      <c r="B585">
        <v>583</v>
      </c>
      <c r="C585">
        <v>849</v>
      </c>
      <c r="D585" t="s">
        <v>639</v>
      </c>
      <c r="E585" t="str">
        <f>IF(ISNA(MATCH(A585,'ESO zone constants'!$A$3:$A$9952,0)),"","X")</f>
        <v>X</v>
      </c>
    </row>
    <row r="586" spans="1:5" x14ac:dyDescent="0.25">
      <c r="A586" s="116">
        <v>973</v>
      </c>
      <c r="B586">
        <v>584</v>
      </c>
      <c r="C586">
        <v>888</v>
      </c>
      <c r="D586" t="s">
        <v>45</v>
      </c>
      <c r="E586" t="str">
        <f>IF(ISNA(MATCH(A586,'ESO zone constants'!$A$3:$A$9952,0)),"","X")</f>
        <v>X</v>
      </c>
    </row>
    <row r="587" spans="1:5" x14ac:dyDescent="0.25">
      <c r="A587" s="116">
        <v>974</v>
      </c>
      <c r="B587">
        <v>585</v>
      </c>
      <c r="C587">
        <v>888</v>
      </c>
      <c r="D587" t="s">
        <v>44</v>
      </c>
      <c r="E587" t="str">
        <f>IF(ISNA(MATCH(A587,'ESO zone constants'!$A$3:$A$9952,0)),"","X")</f>
        <v>X</v>
      </c>
    </row>
    <row r="588" spans="1:5" x14ac:dyDescent="0.25">
      <c r="A588" s="116">
        <v>975</v>
      </c>
      <c r="B588">
        <v>586</v>
      </c>
      <c r="C588">
        <v>849</v>
      </c>
      <c r="D588" t="s">
        <v>640</v>
      </c>
      <c r="E588" t="str">
        <f>IF(ISNA(MATCH(A588,'ESO zone constants'!$A$3:$A$9952,0)),"","X")</f>
        <v>X</v>
      </c>
    </row>
    <row r="589" spans="1:5" x14ac:dyDescent="0.25">
      <c r="A589" s="116">
        <v>977</v>
      </c>
      <c r="B589">
        <v>587</v>
      </c>
      <c r="C589">
        <v>849</v>
      </c>
      <c r="D589" t="s">
        <v>641</v>
      </c>
      <c r="E589" t="str">
        <f>IF(ISNA(MATCH(A589,'ESO zone constants'!$A$3:$A$9952,0)),"","X")</f>
        <v>X</v>
      </c>
    </row>
    <row r="590" spans="1:5" x14ac:dyDescent="0.25">
      <c r="A590" s="116">
        <v>979</v>
      </c>
      <c r="B590">
        <v>588</v>
      </c>
      <c r="C590">
        <v>849</v>
      </c>
      <c r="D590" t="s">
        <v>634</v>
      </c>
      <c r="E590" t="str">
        <f>IF(ISNA(MATCH(A590,'ESO zone constants'!$A$3:$A$9952,0)),"","X")</f>
        <v>X</v>
      </c>
    </row>
    <row r="591" spans="1:5" x14ac:dyDescent="0.25">
      <c r="A591" s="116">
        <v>980</v>
      </c>
      <c r="B591">
        <v>589</v>
      </c>
      <c r="C591">
        <v>980</v>
      </c>
      <c r="D591" t="s">
        <v>78</v>
      </c>
      <c r="E591" t="str">
        <f>IF(ISNA(MATCH(A591,'ESO zone constants'!$A$3:$A$9952,0)),"","X")</f>
        <v>X</v>
      </c>
    </row>
    <row r="592" spans="1:5" x14ac:dyDescent="0.25">
      <c r="A592" s="116">
        <v>981</v>
      </c>
      <c r="B592">
        <v>590</v>
      </c>
      <c r="C592">
        <v>980</v>
      </c>
      <c r="D592" t="s">
        <v>642</v>
      </c>
      <c r="E592" t="str">
        <f>IF(ISNA(MATCH(A592,'ESO zone constants'!$A$3:$A$9952,0)),"","X")</f>
        <v>X</v>
      </c>
    </row>
    <row r="593" spans="1:5" x14ac:dyDescent="0.25">
      <c r="A593" s="116">
        <v>982</v>
      </c>
      <c r="B593">
        <v>591</v>
      </c>
      <c r="C593">
        <v>980</v>
      </c>
      <c r="D593" t="s">
        <v>643</v>
      </c>
      <c r="E593" t="str">
        <f>IF(ISNA(MATCH(A593,'ESO zone constants'!$A$3:$A$9952,0)),"","X")</f>
        <v>X</v>
      </c>
    </row>
    <row r="594" spans="1:5" x14ac:dyDescent="0.25">
      <c r="A594" s="116">
        <v>983</v>
      </c>
      <c r="B594">
        <v>592</v>
      </c>
      <c r="C594">
        <v>980</v>
      </c>
      <c r="D594" t="s">
        <v>644</v>
      </c>
      <c r="E594" t="str">
        <f>IF(ISNA(MATCH(A594,'ESO zone constants'!$A$3:$A$9952,0)),"","X")</f>
        <v>X</v>
      </c>
    </row>
    <row r="595" spans="1:5" x14ac:dyDescent="0.25">
      <c r="A595" s="116">
        <v>984</v>
      </c>
      <c r="B595">
        <v>593</v>
      </c>
      <c r="C595">
        <v>980</v>
      </c>
      <c r="D595" t="s">
        <v>645</v>
      </c>
      <c r="E595" t="str">
        <f>IF(ISNA(MATCH(A595,'ESO zone constants'!$A$3:$A$9952,0)),"","X")</f>
        <v>X</v>
      </c>
    </row>
    <row r="596" spans="1:5" x14ac:dyDescent="0.25">
      <c r="A596" s="116">
        <v>985</v>
      </c>
      <c r="B596">
        <v>594</v>
      </c>
      <c r="C596">
        <v>980</v>
      </c>
      <c r="D596" t="s">
        <v>646</v>
      </c>
      <c r="E596" t="str">
        <f>IF(ISNA(MATCH(A596,'ESO zone constants'!$A$3:$A$9952,0)),"","X")</f>
        <v>X</v>
      </c>
    </row>
    <row r="597" spans="1:5" x14ac:dyDescent="0.25">
      <c r="A597" s="116">
        <v>986</v>
      </c>
      <c r="B597">
        <v>595</v>
      </c>
      <c r="C597">
        <v>980</v>
      </c>
      <c r="D597" t="s">
        <v>647</v>
      </c>
      <c r="E597" t="str">
        <f>IF(ISNA(MATCH(A597,'ESO zone constants'!$A$3:$A$9952,0)),"","X")</f>
        <v>X</v>
      </c>
    </row>
    <row r="598" spans="1:5" x14ac:dyDescent="0.25">
      <c r="A598" s="116">
        <v>988</v>
      </c>
      <c r="B598">
        <v>596</v>
      </c>
      <c r="C598">
        <v>980</v>
      </c>
      <c r="D598" t="s">
        <v>648</v>
      </c>
      <c r="E598" t="str">
        <f>IF(ISNA(MATCH(A598,'ESO zone constants'!$A$3:$A$9952,0)),"","X")</f>
        <v>X</v>
      </c>
    </row>
    <row r="599" spans="1:5" x14ac:dyDescent="0.25">
      <c r="A599" s="116">
        <v>989</v>
      </c>
      <c r="B599">
        <v>597</v>
      </c>
      <c r="C599">
        <v>980</v>
      </c>
      <c r="D599" t="s">
        <v>649</v>
      </c>
      <c r="E599" t="str">
        <f>IF(ISNA(MATCH(A599,'ESO zone constants'!$A$3:$A$9952,0)),"","X")</f>
        <v>X</v>
      </c>
    </row>
    <row r="600" spans="1:5" x14ac:dyDescent="0.25">
      <c r="A600" s="116">
        <v>990</v>
      </c>
      <c r="B600">
        <v>598</v>
      </c>
      <c r="C600">
        <v>980</v>
      </c>
      <c r="D600" t="s">
        <v>650</v>
      </c>
      <c r="E600" t="str">
        <f>IF(ISNA(MATCH(A600,'ESO zone constants'!$A$3:$A$9952,0)),"","X")</f>
        <v>X</v>
      </c>
    </row>
    <row r="601" spans="1:5" x14ac:dyDescent="0.25">
      <c r="A601" s="116">
        <v>991</v>
      </c>
      <c r="B601">
        <v>599</v>
      </c>
      <c r="C601">
        <v>980</v>
      </c>
      <c r="D601" t="s">
        <v>651</v>
      </c>
      <c r="E601" t="str">
        <f>IF(ISNA(MATCH(A601,'ESO zone constants'!$A$3:$A$9952,0)),"","X")</f>
        <v>X</v>
      </c>
    </row>
    <row r="602" spans="1:5" x14ac:dyDescent="0.25">
      <c r="A602" s="116">
        <v>992</v>
      </c>
      <c r="B602">
        <v>600</v>
      </c>
      <c r="C602">
        <v>980</v>
      </c>
      <c r="D602" t="s">
        <v>652</v>
      </c>
      <c r="E602" t="str">
        <f>IF(ISNA(MATCH(A602,'ESO zone constants'!$A$3:$A$9952,0)),"","X")</f>
        <v>X</v>
      </c>
    </row>
    <row r="603" spans="1:5" x14ac:dyDescent="0.25">
      <c r="A603" s="116">
        <v>993</v>
      </c>
      <c r="B603">
        <v>601</v>
      </c>
      <c r="C603">
        <v>980</v>
      </c>
      <c r="D603" t="s">
        <v>653</v>
      </c>
      <c r="E603" t="str">
        <f>IF(ISNA(MATCH(A603,'ESO zone constants'!$A$3:$A$9952,0)),"","X")</f>
        <v>X</v>
      </c>
    </row>
    <row r="604" spans="1:5" x14ac:dyDescent="0.25">
      <c r="A604" s="116">
        <v>994</v>
      </c>
      <c r="B604">
        <v>602</v>
      </c>
      <c r="C604">
        <v>849</v>
      </c>
      <c r="D604" t="s">
        <v>654</v>
      </c>
      <c r="E604" t="str">
        <f>IF(ISNA(MATCH(A604,'ESO zone constants'!$A$3:$A$9952,0)),"","X")</f>
        <v>X</v>
      </c>
    </row>
    <row r="605" spans="1:5" x14ac:dyDescent="0.25">
      <c r="A605" s="116">
        <v>995</v>
      </c>
      <c r="B605">
        <v>603</v>
      </c>
      <c r="C605">
        <v>849</v>
      </c>
      <c r="D605" t="s">
        <v>655</v>
      </c>
      <c r="E605" t="str">
        <f>IF(ISNA(MATCH(A605,'ESO zone constants'!$A$3:$A$9952,0)),"","X")</f>
        <v>X</v>
      </c>
    </row>
    <row r="606" spans="1:5" x14ac:dyDescent="0.25">
      <c r="A606" s="116">
        <v>996</v>
      </c>
      <c r="B606">
        <v>604</v>
      </c>
      <c r="C606">
        <v>849</v>
      </c>
      <c r="D606" t="s">
        <v>656</v>
      </c>
      <c r="E606" t="str">
        <f>IF(ISNA(MATCH(A606,'ESO zone constants'!$A$3:$A$9952,0)),"","X")</f>
        <v>X</v>
      </c>
    </row>
    <row r="607" spans="1:5" x14ac:dyDescent="0.25">
      <c r="A607" s="116">
        <v>997</v>
      </c>
      <c r="B607">
        <v>605</v>
      </c>
      <c r="C607">
        <v>849</v>
      </c>
      <c r="D607" t="s">
        <v>657</v>
      </c>
      <c r="E607" t="str">
        <f>IF(ISNA(MATCH(A607,'ESO zone constants'!$A$3:$A$9952,0)),"","X")</f>
        <v>X</v>
      </c>
    </row>
    <row r="608" spans="1:5" x14ac:dyDescent="0.25">
      <c r="A608" s="116">
        <v>998</v>
      </c>
      <c r="B608">
        <v>606</v>
      </c>
      <c r="C608">
        <v>381</v>
      </c>
      <c r="D608" t="s">
        <v>658</v>
      </c>
      <c r="E608" t="str">
        <f>IF(ISNA(MATCH(A608,'ESO zone constants'!$A$3:$A$9952,0)),"","X")</f>
        <v>X</v>
      </c>
    </row>
    <row r="609" spans="1:5" x14ac:dyDescent="0.25">
      <c r="A609" s="116">
        <v>999</v>
      </c>
      <c r="B609">
        <v>607</v>
      </c>
      <c r="C609">
        <v>980</v>
      </c>
      <c r="D609" t="s">
        <v>659</v>
      </c>
      <c r="E609" t="str">
        <f>IF(ISNA(MATCH(A609,'ESO zone constants'!$A$3:$A$9952,0)),"","X")</f>
        <v>X</v>
      </c>
    </row>
    <row r="610" spans="1:5" x14ac:dyDescent="0.25">
      <c r="A610" s="116">
        <v>1000</v>
      </c>
      <c r="B610">
        <v>608</v>
      </c>
      <c r="C610">
        <v>980</v>
      </c>
      <c r="D610" t="s">
        <v>660</v>
      </c>
      <c r="E610" t="str">
        <f>IF(ISNA(MATCH(A610,'ESO zone constants'!$A$3:$A$9952,0)),"","X")</f>
        <v>X</v>
      </c>
    </row>
    <row r="611" spans="1:5" x14ac:dyDescent="0.25">
      <c r="A611" s="116">
        <v>1004</v>
      </c>
      <c r="B611">
        <v>609</v>
      </c>
      <c r="C611">
        <v>980</v>
      </c>
      <c r="D611" t="s">
        <v>661</v>
      </c>
      <c r="E611" t="str">
        <f>IF(ISNA(MATCH(A611,'ESO zone constants'!$A$3:$A$9952,0)),"","X")</f>
        <v>X</v>
      </c>
    </row>
    <row r="612" spans="1:5" x14ac:dyDescent="0.25">
      <c r="A612" s="116">
        <v>1005</v>
      </c>
      <c r="B612">
        <v>610</v>
      </c>
      <c r="C612">
        <v>1005</v>
      </c>
      <c r="D612" t="s">
        <v>662</v>
      </c>
      <c r="E612" t="str">
        <f>IF(ISNA(MATCH(A612,'ESO zone constants'!$A$3:$A$9952,0)),"","X")</f>
        <v>X</v>
      </c>
    </row>
    <row r="613" spans="1:5" x14ac:dyDescent="0.25">
      <c r="A613" s="116">
        <v>1006</v>
      </c>
      <c r="B613">
        <v>611</v>
      </c>
      <c r="C613">
        <v>3</v>
      </c>
      <c r="D613" t="s">
        <v>663</v>
      </c>
      <c r="E613" t="str">
        <f>IF(ISNA(MATCH(A613,'ESO zone constants'!$A$3:$A$9952,0)),"","X")</f>
        <v>X</v>
      </c>
    </row>
    <row r="614" spans="1:5" x14ac:dyDescent="0.25">
      <c r="A614" s="116">
        <v>1007</v>
      </c>
      <c r="B614">
        <v>612</v>
      </c>
      <c r="C614">
        <v>888</v>
      </c>
      <c r="D614" t="s">
        <v>664</v>
      </c>
      <c r="E614" t="str">
        <f>IF(ISNA(MATCH(A614,'ESO zone constants'!$A$3:$A$9952,0)),"","X")</f>
        <v>X</v>
      </c>
    </row>
    <row r="615" spans="1:5" x14ac:dyDescent="0.25">
      <c r="A615" s="116">
        <v>1008</v>
      </c>
      <c r="B615">
        <v>613</v>
      </c>
      <c r="C615">
        <v>347</v>
      </c>
      <c r="D615" t="s">
        <v>665</v>
      </c>
      <c r="E615" t="str">
        <f>IF(ISNA(MATCH(A615,'ESO zone constants'!$A$3:$A$9952,0)),"","X")</f>
        <v>X</v>
      </c>
    </row>
    <row r="616" spans="1:5" x14ac:dyDescent="0.25">
      <c r="A616" s="116">
        <v>1009</v>
      </c>
      <c r="B616">
        <v>614</v>
      </c>
      <c r="C616">
        <v>92</v>
      </c>
      <c r="D616" t="s">
        <v>69</v>
      </c>
      <c r="E616" t="str">
        <f>IF(ISNA(MATCH(A616,'ESO zone constants'!$A$3:$A$9952,0)),"","X")</f>
        <v>X</v>
      </c>
    </row>
    <row r="617" spans="1:5" x14ac:dyDescent="0.25">
      <c r="A617" s="116">
        <v>1010</v>
      </c>
      <c r="B617">
        <v>615</v>
      </c>
      <c r="C617">
        <v>19</v>
      </c>
      <c r="D617" t="s">
        <v>74</v>
      </c>
      <c r="E617" t="str">
        <f>IF(ISNA(MATCH(A617,'ESO zone constants'!$A$3:$A$9952,0)),"","X")</f>
        <v>X</v>
      </c>
    </row>
    <row r="618" spans="1:5" x14ac:dyDescent="0.25">
      <c r="A618" s="116">
        <v>1011</v>
      </c>
      <c r="B618">
        <v>616</v>
      </c>
      <c r="C618">
        <v>1011</v>
      </c>
      <c r="D618" t="s">
        <v>79</v>
      </c>
      <c r="E618" t="str">
        <f>IF(ISNA(MATCH(A618,'ESO zone constants'!$A$3:$A$9952,0)),"","X")</f>
        <v>X</v>
      </c>
    </row>
    <row r="619" spans="1:5" x14ac:dyDescent="0.25">
      <c r="A619" s="116">
        <v>1012</v>
      </c>
      <c r="B619">
        <v>617</v>
      </c>
      <c r="C619">
        <v>381</v>
      </c>
      <c r="D619" t="s">
        <v>666</v>
      </c>
      <c r="E619" t="str">
        <f>IF(ISNA(MATCH(A619,'ESO zone constants'!$A$3:$A$9952,0)),"","X")</f>
        <v>X</v>
      </c>
    </row>
    <row r="620" spans="1:5" x14ac:dyDescent="0.25">
      <c r="A620" s="116">
        <v>1013</v>
      </c>
      <c r="B620">
        <v>618</v>
      </c>
      <c r="C620">
        <v>1011</v>
      </c>
      <c r="D620" t="s">
        <v>667</v>
      </c>
      <c r="E620" t="str">
        <f>IF(ISNA(MATCH(A620,'ESO zone constants'!$A$3:$A$9952,0)),"","X")</f>
        <v>X</v>
      </c>
    </row>
    <row r="621" spans="1:5" x14ac:dyDescent="0.25">
      <c r="A621" s="116">
        <v>1014</v>
      </c>
      <c r="B621">
        <v>619</v>
      </c>
      <c r="C621">
        <v>1011</v>
      </c>
      <c r="D621" t="s">
        <v>668</v>
      </c>
      <c r="E621" t="str">
        <f>IF(ISNA(MATCH(A621,'ESO zone constants'!$A$3:$A$9952,0)),"","X")</f>
        <v>X</v>
      </c>
    </row>
    <row r="622" spans="1:5" x14ac:dyDescent="0.25">
      <c r="A622" s="116">
        <v>1015</v>
      </c>
      <c r="B622">
        <v>620</v>
      </c>
      <c r="C622">
        <v>1011</v>
      </c>
      <c r="D622" t="s">
        <v>669</v>
      </c>
      <c r="E622" t="str">
        <f>IF(ISNA(MATCH(A622,'ESO zone constants'!$A$3:$A$9952,0)),"","X")</f>
        <v>X</v>
      </c>
    </row>
    <row r="623" spans="1:5" x14ac:dyDescent="0.25">
      <c r="A623" s="116">
        <v>1016</v>
      </c>
      <c r="B623">
        <v>621</v>
      </c>
      <c r="C623">
        <v>1011</v>
      </c>
      <c r="D623" t="s">
        <v>670</v>
      </c>
      <c r="E623" t="str">
        <f>IF(ISNA(MATCH(A623,'ESO zone constants'!$A$3:$A$9952,0)),"","X")</f>
        <v>X</v>
      </c>
    </row>
    <row r="624" spans="1:5" x14ac:dyDescent="0.25">
      <c r="A624" s="116">
        <v>1017</v>
      </c>
      <c r="B624">
        <v>622</v>
      </c>
      <c r="C624">
        <v>1011</v>
      </c>
      <c r="D624" t="s">
        <v>671</v>
      </c>
      <c r="E624" t="str">
        <f>IF(ISNA(MATCH(A624,'ESO zone constants'!$A$3:$A$9952,0)),"","X")</f>
        <v>X</v>
      </c>
    </row>
    <row r="625" spans="1:5" x14ac:dyDescent="0.25">
      <c r="A625" s="116">
        <v>1018</v>
      </c>
      <c r="B625">
        <v>623</v>
      </c>
      <c r="C625">
        <v>1011</v>
      </c>
      <c r="D625" t="s">
        <v>672</v>
      </c>
      <c r="E625" t="str">
        <f>IF(ISNA(MATCH(A625,'ESO zone constants'!$A$3:$A$9952,0)),"","X")</f>
        <v>X</v>
      </c>
    </row>
    <row r="626" spans="1:5" x14ac:dyDescent="0.25">
      <c r="A626" s="116">
        <v>1019</v>
      </c>
      <c r="B626">
        <v>624</v>
      </c>
      <c r="C626">
        <v>1011</v>
      </c>
      <c r="D626" t="s">
        <v>673</v>
      </c>
      <c r="E626" t="str">
        <f>IF(ISNA(MATCH(A626,'ESO zone constants'!$A$3:$A$9952,0)),"","X")</f>
        <v>X</v>
      </c>
    </row>
    <row r="627" spans="1:5" x14ac:dyDescent="0.25">
      <c r="A627" s="116">
        <v>1020</v>
      </c>
      <c r="B627">
        <v>625</v>
      </c>
      <c r="C627">
        <v>1011</v>
      </c>
      <c r="D627" t="s">
        <v>674</v>
      </c>
      <c r="E627" t="str">
        <f>IF(ISNA(MATCH(A627,'ESO zone constants'!$A$3:$A$9952,0)),"","X")</f>
        <v>X</v>
      </c>
    </row>
    <row r="628" spans="1:5" x14ac:dyDescent="0.25">
      <c r="A628" s="116">
        <v>1021</v>
      </c>
      <c r="B628">
        <v>626</v>
      </c>
      <c r="C628">
        <v>1011</v>
      </c>
      <c r="D628" t="s">
        <v>675</v>
      </c>
      <c r="E628" t="str">
        <f>IF(ISNA(MATCH(A628,'ESO zone constants'!$A$3:$A$9952,0)),"","X")</f>
        <v>X</v>
      </c>
    </row>
    <row r="629" spans="1:5" x14ac:dyDescent="0.25">
      <c r="A629" s="116">
        <v>1022</v>
      </c>
      <c r="B629">
        <v>627</v>
      </c>
      <c r="C629">
        <v>1011</v>
      </c>
      <c r="D629" t="s">
        <v>676</v>
      </c>
      <c r="E629" t="str">
        <f>IF(ISNA(MATCH(A629,'ESO zone constants'!$A$3:$A$9952,0)),"","X")</f>
        <v>X</v>
      </c>
    </row>
    <row r="630" spans="1:5" x14ac:dyDescent="0.25">
      <c r="A630" s="116">
        <v>1023</v>
      </c>
      <c r="B630">
        <v>628</v>
      </c>
      <c r="C630">
        <v>1011</v>
      </c>
      <c r="D630" t="s">
        <v>677</v>
      </c>
      <c r="E630" t="str">
        <f>IF(ISNA(MATCH(A630,'ESO zone constants'!$A$3:$A$9952,0)),"","X")</f>
        <v>X</v>
      </c>
    </row>
    <row r="631" spans="1:5" x14ac:dyDescent="0.25">
      <c r="A631" s="116">
        <v>1024</v>
      </c>
      <c r="B631">
        <v>629</v>
      </c>
      <c r="C631">
        <v>1011</v>
      </c>
      <c r="D631" t="s">
        <v>678</v>
      </c>
      <c r="E631" t="str">
        <f>IF(ISNA(MATCH(A631,'ESO zone constants'!$A$3:$A$9952,0)),"","X")</f>
        <v>X</v>
      </c>
    </row>
    <row r="632" spans="1:5" x14ac:dyDescent="0.25">
      <c r="A632" s="116">
        <v>1025</v>
      </c>
      <c r="B632">
        <v>630</v>
      </c>
      <c r="C632">
        <v>1011</v>
      </c>
      <c r="D632" t="s">
        <v>679</v>
      </c>
      <c r="E632" t="str">
        <f>IF(ISNA(MATCH(A632,'ESO zone constants'!$A$3:$A$9952,0)),"","X")</f>
        <v>X</v>
      </c>
    </row>
    <row r="633" spans="1:5" x14ac:dyDescent="0.25">
      <c r="A633" s="116">
        <v>1026</v>
      </c>
      <c r="B633">
        <v>631</v>
      </c>
      <c r="C633">
        <v>1011</v>
      </c>
      <c r="D633" t="s">
        <v>680</v>
      </c>
      <c r="E633" t="str">
        <f>IF(ISNA(MATCH(A633,'ESO zone constants'!$A$3:$A$9952,0)),"","X")</f>
        <v>X</v>
      </c>
    </row>
    <row r="634" spans="1:5" x14ac:dyDescent="0.25">
      <c r="A634" s="116">
        <v>1027</v>
      </c>
      <c r="B634">
        <v>632</v>
      </c>
      <c r="C634">
        <v>1011</v>
      </c>
      <c r="D634" t="s">
        <v>681</v>
      </c>
      <c r="E634" t="str">
        <f>IF(ISNA(MATCH(A634,'ESO zone constants'!$A$3:$A$9952,0)),"","X")</f>
        <v>X</v>
      </c>
    </row>
    <row r="635" spans="1:5" x14ac:dyDescent="0.25">
      <c r="A635" s="116">
        <v>1028</v>
      </c>
      <c r="B635">
        <v>633</v>
      </c>
      <c r="C635">
        <v>1011</v>
      </c>
      <c r="D635" t="s">
        <v>682</v>
      </c>
      <c r="E635" t="str">
        <f>IF(ISNA(MATCH(A635,'ESO zone constants'!$A$3:$A$9952,0)),"","X")</f>
        <v>X</v>
      </c>
    </row>
    <row r="636" spans="1:5" x14ac:dyDescent="0.25">
      <c r="A636" s="116">
        <v>1029</v>
      </c>
      <c r="B636">
        <v>634</v>
      </c>
      <c r="C636">
        <v>1011</v>
      </c>
      <c r="D636" t="s">
        <v>683</v>
      </c>
      <c r="E636" t="str">
        <f>IF(ISNA(MATCH(A636,'ESO zone constants'!$A$3:$A$9952,0)),"","X")</f>
        <v>X</v>
      </c>
    </row>
    <row r="637" spans="1:5" x14ac:dyDescent="0.25">
      <c r="A637" s="116">
        <v>1030</v>
      </c>
      <c r="B637">
        <v>635</v>
      </c>
      <c r="C637">
        <v>1011</v>
      </c>
      <c r="D637" t="s">
        <v>684</v>
      </c>
      <c r="E637" t="str">
        <f>IF(ISNA(MATCH(A637,'ESO zone constants'!$A$3:$A$9952,0)),"","X")</f>
        <v>X</v>
      </c>
    </row>
    <row r="638" spans="1:5" x14ac:dyDescent="0.25">
      <c r="A638" s="116">
        <v>1031</v>
      </c>
      <c r="B638">
        <v>636</v>
      </c>
      <c r="C638">
        <v>1011</v>
      </c>
      <c r="D638" t="s">
        <v>685</v>
      </c>
      <c r="E638" t="str">
        <f>IF(ISNA(MATCH(A638,'ESO zone constants'!$A$3:$A$9952,0)),"","X")</f>
        <v>X</v>
      </c>
    </row>
    <row r="639" spans="1:5" x14ac:dyDescent="0.25">
      <c r="A639" s="116">
        <v>1032</v>
      </c>
      <c r="B639">
        <v>637</v>
      </c>
      <c r="C639">
        <v>1011</v>
      </c>
      <c r="D639" t="s">
        <v>686</v>
      </c>
      <c r="E639" t="str">
        <f>IF(ISNA(MATCH(A639,'ESO zone constants'!$A$3:$A$9952,0)),"","X")</f>
        <v>X</v>
      </c>
    </row>
    <row r="640" spans="1:5" x14ac:dyDescent="0.25">
      <c r="A640" s="116">
        <v>1033</v>
      </c>
      <c r="B640">
        <v>638</v>
      </c>
      <c r="C640">
        <v>1011</v>
      </c>
      <c r="D640" t="s">
        <v>687</v>
      </c>
      <c r="E640" t="str">
        <f>IF(ISNA(MATCH(A640,'ESO zone constants'!$A$3:$A$9952,0)),"","X")</f>
        <v>X</v>
      </c>
    </row>
    <row r="641" spans="1:5" x14ac:dyDescent="0.25">
      <c r="A641" s="116">
        <v>1034</v>
      </c>
      <c r="B641">
        <v>639</v>
      </c>
      <c r="C641">
        <v>1011</v>
      </c>
      <c r="D641" t="s">
        <v>688</v>
      </c>
      <c r="E641" t="str">
        <f>IF(ISNA(MATCH(A641,'ESO zone constants'!$A$3:$A$9952,0)),"","X")</f>
        <v>X</v>
      </c>
    </row>
    <row r="642" spans="1:5" x14ac:dyDescent="0.25">
      <c r="A642" s="116">
        <v>1035</v>
      </c>
      <c r="B642">
        <v>640</v>
      </c>
      <c r="C642">
        <v>1011</v>
      </c>
      <c r="D642" t="s">
        <v>666</v>
      </c>
      <c r="E642" t="str">
        <f>IF(ISNA(MATCH(A642,'ESO zone constants'!$A$3:$A$9952,0)),"","X")</f>
        <v>X</v>
      </c>
    </row>
    <row r="643" spans="1:5" x14ac:dyDescent="0.25">
      <c r="A643" s="116">
        <v>1036</v>
      </c>
      <c r="B643">
        <v>641</v>
      </c>
      <c r="C643">
        <v>1011</v>
      </c>
      <c r="D643" t="s">
        <v>689</v>
      </c>
      <c r="E643" t="str">
        <f>IF(ISNA(MATCH(A643,'ESO zone constants'!$A$3:$A$9952,0)),"","X")</f>
        <v>X</v>
      </c>
    </row>
    <row r="644" spans="1:5" x14ac:dyDescent="0.25">
      <c r="A644" s="116">
        <v>1037</v>
      </c>
      <c r="B644">
        <v>642</v>
      </c>
      <c r="C644">
        <v>1011</v>
      </c>
      <c r="D644" t="s">
        <v>690</v>
      </c>
      <c r="E644" t="str">
        <f>IF(ISNA(MATCH(A644,'ESO zone constants'!$A$3:$A$9952,0)),"","X")</f>
        <v>X</v>
      </c>
    </row>
    <row r="645" spans="1:5" x14ac:dyDescent="0.25">
      <c r="A645" s="116">
        <v>1038</v>
      </c>
      <c r="B645">
        <v>643</v>
      </c>
      <c r="C645">
        <v>1011</v>
      </c>
      <c r="D645" t="s">
        <v>691</v>
      </c>
      <c r="E645" t="str">
        <f>IF(ISNA(MATCH(A645,'ESO zone constants'!$A$3:$A$9952,0)),"","X")</f>
        <v>X</v>
      </c>
    </row>
    <row r="646" spans="1:5" x14ac:dyDescent="0.25">
      <c r="A646" s="116">
        <v>1039</v>
      </c>
      <c r="B646">
        <v>644</v>
      </c>
      <c r="C646">
        <v>1011</v>
      </c>
      <c r="D646" t="s">
        <v>692</v>
      </c>
      <c r="E646" t="str">
        <f>IF(ISNA(MATCH(A646,'ESO zone constants'!$A$3:$A$9952,0)),"","X")</f>
        <v>X</v>
      </c>
    </row>
    <row r="647" spans="1:5" x14ac:dyDescent="0.25">
      <c r="A647" s="116">
        <v>1040</v>
      </c>
      <c r="B647">
        <v>645</v>
      </c>
      <c r="C647">
        <v>1011</v>
      </c>
      <c r="D647" t="s">
        <v>659</v>
      </c>
      <c r="E647" t="str">
        <f>IF(ISNA(MATCH(A647,'ESO zone constants'!$A$3:$A$9952,0)),"","X")</f>
        <v>X</v>
      </c>
    </row>
    <row r="648" spans="1:5" x14ac:dyDescent="0.25">
      <c r="A648" s="116">
        <v>1042</v>
      </c>
      <c r="B648">
        <v>646</v>
      </c>
      <c r="C648">
        <v>684</v>
      </c>
      <c r="D648" t="s">
        <v>693</v>
      </c>
      <c r="E648" t="str">
        <f>IF(ISNA(MATCH(A648,'ESO zone constants'!$A$3:$A$9952,0)),"","X")</f>
        <v>X</v>
      </c>
    </row>
    <row r="649" spans="1:5" x14ac:dyDescent="0.25">
      <c r="A649" s="116">
        <v>1043</v>
      </c>
      <c r="B649">
        <v>647</v>
      </c>
      <c r="C649">
        <v>980</v>
      </c>
      <c r="D649" t="s">
        <v>694</v>
      </c>
      <c r="E649" t="str">
        <f>IF(ISNA(MATCH(A649,'ESO zone constants'!$A$3:$A$9952,0)),"","X")</f>
        <v>X</v>
      </c>
    </row>
    <row r="650" spans="1:5" x14ac:dyDescent="0.25">
      <c r="A650" s="116">
        <v>1044</v>
      </c>
      <c r="B650">
        <v>648</v>
      </c>
      <c r="C650">
        <v>823</v>
      </c>
      <c r="D650" t="s">
        <v>695</v>
      </c>
      <c r="E650" t="str">
        <f>IF(ISNA(MATCH(A650,'ESO zone constants'!$A$3:$A$9952,0)),"","X")</f>
        <v>X</v>
      </c>
    </row>
    <row r="651" spans="1:5" x14ac:dyDescent="0.25">
      <c r="A651" s="116">
        <v>1045</v>
      </c>
      <c r="B651">
        <v>649</v>
      </c>
      <c r="C651">
        <v>816</v>
      </c>
      <c r="D651" t="s">
        <v>696</v>
      </c>
      <c r="E651" t="str">
        <f>IF(ISNA(MATCH(A651,'ESO zone constants'!$A$3:$A$9952,0)),"","X")</f>
        <v>X</v>
      </c>
    </row>
    <row r="652" spans="1:5" x14ac:dyDescent="0.25">
      <c r="A652" s="116">
        <v>1046</v>
      </c>
      <c r="B652">
        <v>650</v>
      </c>
      <c r="C652">
        <v>1011</v>
      </c>
      <c r="D652" t="s">
        <v>697</v>
      </c>
      <c r="E652" t="str">
        <f>IF(ISNA(MATCH(A652,'ESO zone constants'!$A$3:$A$9952,0)),"","X")</f>
        <v>X</v>
      </c>
    </row>
    <row r="653" spans="1:5" x14ac:dyDescent="0.25">
      <c r="A653" s="116">
        <v>1047</v>
      </c>
      <c r="B653">
        <v>651</v>
      </c>
      <c r="C653">
        <v>1011</v>
      </c>
      <c r="D653" t="s">
        <v>698</v>
      </c>
      <c r="E653" t="str">
        <f>IF(ISNA(MATCH(A653,'ESO zone constants'!$A$3:$A$9952,0)),"","X")</f>
        <v>X</v>
      </c>
    </row>
    <row r="654" spans="1:5" x14ac:dyDescent="0.25">
      <c r="A654" s="116">
        <v>1048</v>
      </c>
      <c r="B654">
        <v>652</v>
      </c>
      <c r="C654">
        <v>1011</v>
      </c>
      <c r="D654" t="s">
        <v>699</v>
      </c>
      <c r="E654" t="str">
        <f>IF(ISNA(MATCH(A654,'ESO zone constants'!$A$3:$A$9952,0)),"","X")</f>
        <v>X</v>
      </c>
    </row>
    <row r="655" spans="1:5" x14ac:dyDescent="0.25">
      <c r="A655" s="116">
        <v>1051</v>
      </c>
      <c r="B655">
        <v>653</v>
      </c>
      <c r="C655">
        <v>1011</v>
      </c>
      <c r="D655" t="s">
        <v>700</v>
      </c>
      <c r="E655" t="str">
        <f>IF(ISNA(MATCH(A655,'ESO zone constants'!$A$3:$A$9952,0)),"","X")</f>
        <v>X</v>
      </c>
    </row>
    <row r="656" spans="1:5" x14ac:dyDescent="0.25">
      <c r="A656" s="116">
        <v>1052</v>
      </c>
      <c r="B656">
        <v>654</v>
      </c>
      <c r="C656">
        <v>382</v>
      </c>
      <c r="D656" t="s">
        <v>73</v>
      </c>
      <c r="E656" t="str">
        <f>IF(ISNA(MATCH(A656,'ESO zone constants'!$A$3:$A$9952,0)),"","X")</f>
        <v>X</v>
      </c>
    </row>
    <row r="657" spans="1:5" x14ac:dyDescent="0.25">
      <c r="A657" s="116">
        <v>1055</v>
      </c>
      <c r="B657">
        <v>655</v>
      </c>
      <c r="C657">
        <v>108</v>
      </c>
      <c r="D657" t="s">
        <v>41</v>
      </c>
      <c r="E657" t="str">
        <f>IF(ISNA(MATCH(A657,'ESO zone constants'!$A$3:$A$9952,0)),"","X")</f>
        <v>X</v>
      </c>
    </row>
    <row r="658" spans="1:5" x14ac:dyDescent="0.25">
      <c r="A658" s="116">
        <v>1059</v>
      </c>
      <c r="B658">
        <v>656</v>
      </c>
      <c r="C658">
        <v>1011</v>
      </c>
      <c r="D658" t="s">
        <v>702</v>
      </c>
      <c r="E658" t="str">
        <f>IF(ISNA(MATCH(A658,'ESO zone constants'!$A$3:$A$9952,0)),"","X")</f>
        <v>X</v>
      </c>
    </row>
    <row r="659" spans="1:5" x14ac:dyDescent="0.25">
      <c r="A659" s="116">
        <v>1060</v>
      </c>
      <c r="B659">
        <v>657</v>
      </c>
      <c r="C659">
        <v>1011</v>
      </c>
      <c r="D659" t="s">
        <v>703</v>
      </c>
      <c r="E659" t="str">
        <f>IF(ISNA(MATCH(A659,'ESO zone constants'!$A$3:$A$9952,0)),"","X")</f>
        <v>X</v>
      </c>
    </row>
    <row r="660" spans="1:5" x14ac:dyDescent="0.25">
      <c r="A660" s="116">
        <v>1061</v>
      </c>
      <c r="B660">
        <v>658</v>
      </c>
      <c r="C660">
        <v>1011</v>
      </c>
      <c r="D660" t="s">
        <v>704</v>
      </c>
      <c r="E660" t="str">
        <f>IF(ISNA(MATCH(A660,'ESO zone constants'!$A$3:$A$9952,0)),"","X")</f>
        <v>X</v>
      </c>
    </row>
    <row r="661" spans="1:5" x14ac:dyDescent="0.25">
      <c r="A661" s="116">
        <v>1063</v>
      </c>
      <c r="B661">
        <v>659</v>
      </c>
      <c r="C661">
        <v>1027</v>
      </c>
      <c r="D661" t="s">
        <v>706</v>
      </c>
      <c r="E661" t="str">
        <f>IF(ISNA(MATCH(A661,'ESO zone constants'!$A$3:$A$9952,0)),"","X")</f>
        <v>X</v>
      </c>
    </row>
    <row r="662" spans="1:5" x14ac:dyDescent="0.25">
      <c r="A662" s="116">
        <v>1064</v>
      </c>
      <c r="B662">
        <v>660</v>
      </c>
      <c r="C662">
        <v>103</v>
      </c>
      <c r="D662" t="s">
        <v>707</v>
      </c>
      <c r="E662" t="str">
        <f>IF(ISNA(MATCH(A662,'ESO zone constants'!$A$3:$A$9952,0)),"","X")</f>
        <v>X</v>
      </c>
    </row>
    <row r="663" spans="1:5" x14ac:dyDescent="0.25">
      <c r="A663" s="116">
        <v>1065</v>
      </c>
      <c r="B663">
        <v>661</v>
      </c>
      <c r="C663">
        <v>726</v>
      </c>
      <c r="D663" t="s">
        <v>708</v>
      </c>
      <c r="E663" t="str">
        <f>IF(ISNA(MATCH(A663,'ESO zone constants'!$A$3:$A$9952,0)),"","X")</f>
        <v>X</v>
      </c>
    </row>
    <row r="664" spans="1:5" x14ac:dyDescent="0.25">
      <c r="A664" s="116">
        <v>1066</v>
      </c>
      <c r="B664">
        <v>662</v>
      </c>
      <c r="C664">
        <v>726</v>
      </c>
      <c r="D664" t="s">
        <v>709</v>
      </c>
      <c r="E664" t="str">
        <f>IF(ISNA(MATCH(A664,'ESO zone constants'!$A$3:$A$9952,0)),"","X")</f>
        <v>X</v>
      </c>
    </row>
    <row r="665" spans="1:5" x14ac:dyDescent="0.25">
      <c r="A665" s="116">
        <v>1067</v>
      </c>
      <c r="B665">
        <v>663</v>
      </c>
      <c r="C665">
        <v>726</v>
      </c>
      <c r="D665" t="s">
        <v>710</v>
      </c>
      <c r="E665" t="str">
        <f>IF(ISNA(MATCH(A665,'ESO zone constants'!$A$3:$A$9952,0)),"","X")</f>
        <v>X</v>
      </c>
    </row>
    <row r="666" spans="1:5" x14ac:dyDescent="0.25">
      <c r="A666" s="116">
        <v>1068</v>
      </c>
      <c r="B666">
        <v>664</v>
      </c>
      <c r="C666">
        <v>726</v>
      </c>
      <c r="D666" t="s">
        <v>711</v>
      </c>
      <c r="E666" t="str">
        <f>IF(ISNA(MATCH(A666,'ESO zone constants'!$A$3:$A$9952,0)),"","X")</f>
        <v>X</v>
      </c>
    </row>
    <row r="667" spans="1:5" x14ac:dyDescent="0.25">
      <c r="A667" s="116">
        <v>1069</v>
      </c>
      <c r="B667">
        <v>665</v>
      </c>
      <c r="C667">
        <v>726</v>
      </c>
      <c r="D667" t="s">
        <v>712</v>
      </c>
      <c r="E667" t="str">
        <f>IF(ISNA(MATCH(A667,'ESO zone constants'!$A$3:$A$9952,0)),"","X")</f>
        <v>X</v>
      </c>
    </row>
    <row r="668" spans="1:5" x14ac:dyDescent="0.25">
      <c r="A668" s="116">
        <v>1070</v>
      </c>
      <c r="B668">
        <v>666</v>
      </c>
      <c r="C668">
        <v>726</v>
      </c>
      <c r="D668" t="s">
        <v>713</v>
      </c>
      <c r="E668" t="str">
        <f>IF(ISNA(MATCH(A668,'ESO zone constants'!$A$3:$A$9952,0)),"","X")</f>
        <v>X</v>
      </c>
    </row>
    <row r="669" spans="1:5" x14ac:dyDescent="0.25">
      <c r="A669" s="116">
        <v>1071</v>
      </c>
      <c r="B669">
        <v>667</v>
      </c>
      <c r="C669">
        <v>726</v>
      </c>
      <c r="D669" t="s">
        <v>714</v>
      </c>
      <c r="E669" t="str">
        <f>IF(ISNA(MATCH(A669,'ESO zone constants'!$A$3:$A$9952,0)),"","X")</f>
        <v>X</v>
      </c>
    </row>
    <row r="670" spans="1:5" x14ac:dyDescent="0.25">
      <c r="A670" s="116">
        <v>1072</v>
      </c>
      <c r="B670">
        <v>668</v>
      </c>
      <c r="C670">
        <v>117</v>
      </c>
      <c r="D670" t="s">
        <v>715</v>
      </c>
      <c r="E670" t="str">
        <f>IF(ISNA(MATCH(A670,'ESO zone constants'!$A$3:$A$9952,0)),"","X")</f>
        <v>X</v>
      </c>
    </row>
    <row r="671" spans="1:5" x14ac:dyDescent="0.25">
      <c r="A671" s="116">
        <v>1073</v>
      </c>
      <c r="B671">
        <v>669</v>
      </c>
      <c r="C671">
        <v>726</v>
      </c>
      <c r="D671" t="s">
        <v>716</v>
      </c>
      <c r="E671" t="str">
        <f>IF(ISNA(MATCH(A671,'ESO zone constants'!$A$3:$A$9952,0)),"","X")</f>
        <v>X</v>
      </c>
    </row>
    <row r="672" spans="1:5" x14ac:dyDescent="0.25">
      <c r="A672" s="116">
        <v>1074</v>
      </c>
      <c r="B672">
        <v>670</v>
      </c>
      <c r="C672">
        <v>41</v>
      </c>
      <c r="D672" t="s">
        <v>717</v>
      </c>
      <c r="E672" t="str">
        <f>IF(ISNA(MATCH(A672,'ESO zone constants'!$A$3:$A$9952,0)),"","X")</f>
        <v>X</v>
      </c>
    </row>
    <row r="673" spans="1:5" x14ac:dyDescent="0.25">
      <c r="A673" s="116">
        <v>1075</v>
      </c>
      <c r="B673">
        <v>671</v>
      </c>
      <c r="C673">
        <v>381</v>
      </c>
      <c r="D673" t="s">
        <v>717</v>
      </c>
      <c r="E673" t="str">
        <f>IF(ISNA(MATCH(A673,'ESO zone constants'!$A$3:$A$9952,0)),"","X")</f>
        <v>X</v>
      </c>
    </row>
    <row r="674" spans="1:5" x14ac:dyDescent="0.25">
      <c r="A674" s="116">
        <v>1076</v>
      </c>
      <c r="B674">
        <v>672</v>
      </c>
      <c r="C674">
        <v>3</v>
      </c>
      <c r="D674" t="s">
        <v>717</v>
      </c>
      <c r="E674" t="str">
        <f>IF(ISNA(MATCH(A674,'ESO zone constants'!$A$3:$A$9952,0)),"","X")</f>
        <v>X</v>
      </c>
    </row>
    <row r="675" spans="1:5" x14ac:dyDescent="0.25">
      <c r="A675" s="116">
        <v>1077</v>
      </c>
      <c r="B675">
        <v>673</v>
      </c>
      <c r="C675">
        <v>726</v>
      </c>
      <c r="D675" t="s">
        <v>718</v>
      </c>
      <c r="E675" t="str">
        <f>IF(ISNA(MATCH(A675,'ESO zone constants'!$A$3:$A$9952,0)),"","X")</f>
        <v>X</v>
      </c>
    </row>
    <row r="676" spans="1:5" x14ac:dyDescent="0.25">
      <c r="A676" s="116">
        <v>1078</v>
      </c>
      <c r="B676">
        <v>674</v>
      </c>
      <c r="C676">
        <v>726</v>
      </c>
      <c r="D676" t="s">
        <v>719</v>
      </c>
      <c r="E676" t="str">
        <f>IF(ISNA(MATCH(A676,'ESO zone constants'!$A$3:$A$9952,0)),"","X")</f>
        <v>X</v>
      </c>
    </row>
    <row r="677" spans="1:5" x14ac:dyDescent="0.25">
      <c r="A677" s="116">
        <v>1079</v>
      </c>
      <c r="B677">
        <v>675</v>
      </c>
      <c r="C677">
        <v>726</v>
      </c>
      <c r="D677" t="s">
        <v>720</v>
      </c>
      <c r="E677" t="str">
        <f>IF(ISNA(MATCH(A677,'ESO zone constants'!$A$3:$A$9952,0)),"","X")</f>
        <v>X</v>
      </c>
    </row>
    <row r="678" spans="1:5" x14ac:dyDescent="0.25">
      <c r="A678" s="116">
        <v>1080</v>
      </c>
      <c r="B678">
        <v>676</v>
      </c>
      <c r="C678">
        <v>101</v>
      </c>
      <c r="D678" t="s">
        <v>64</v>
      </c>
      <c r="E678" t="str">
        <f>IF(ISNA(MATCH(A678,'ESO zone constants'!$A$3:$A$9952,0)),"","X")</f>
        <v>X</v>
      </c>
    </row>
    <row r="679" spans="1:5" x14ac:dyDescent="0.25">
      <c r="A679" s="116">
        <v>1081</v>
      </c>
      <c r="B679">
        <v>677</v>
      </c>
      <c r="C679">
        <v>823</v>
      </c>
      <c r="D679" t="s">
        <v>67</v>
      </c>
      <c r="E679" t="str">
        <f>IF(ISNA(MATCH(A679,'ESO zone constants'!$A$3:$A$9952,0)),"","X")</f>
        <v>X</v>
      </c>
    </row>
    <row r="680" spans="1:5" x14ac:dyDescent="0.25">
      <c r="A680" s="116">
        <v>1082</v>
      </c>
      <c r="B680">
        <v>678</v>
      </c>
      <c r="C680">
        <v>726</v>
      </c>
      <c r="D680" t="s">
        <v>721</v>
      </c>
      <c r="E680" t="str">
        <f>IF(ISNA(MATCH(A680,'ESO zone constants'!$A$3:$A$9952,0)),"","X")</f>
        <v>X</v>
      </c>
    </row>
    <row r="681" spans="1:5" x14ac:dyDescent="0.25">
      <c r="A681" s="116">
        <v>1083</v>
      </c>
      <c r="B681">
        <v>679</v>
      </c>
      <c r="C681">
        <v>726</v>
      </c>
      <c r="D681" t="s">
        <v>722</v>
      </c>
      <c r="E681" t="str">
        <f>IF(ISNA(MATCH(A681,'ESO zone constants'!$A$3:$A$9952,0)),"","X")</f>
        <v>X</v>
      </c>
    </row>
    <row r="682" spans="1:5" x14ac:dyDescent="0.25">
      <c r="A682" s="116">
        <v>1085</v>
      </c>
      <c r="B682">
        <v>680</v>
      </c>
      <c r="C682">
        <v>1086</v>
      </c>
      <c r="D682" t="s">
        <v>724</v>
      </c>
      <c r="E682" t="str">
        <f>IF(ISNA(MATCH(A682,'ESO zone constants'!$A$3:$A$9952,0)),"","X")</f>
        <v>X</v>
      </c>
    </row>
    <row r="683" spans="1:5" x14ac:dyDescent="0.25">
      <c r="A683" s="116">
        <v>1086</v>
      </c>
      <c r="B683">
        <v>681</v>
      </c>
      <c r="C683">
        <v>1086</v>
      </c>
      <c r="D683" t="s">
        <v>1389</v>
      </c>
      <c r="E683" t="str">
        <f>IF(ISNA(MATCH(A683,'ESO zone constants'!$A$3:$A$9952,0)),"","X")</f>
        <v>X</v>
      </c>
    </row>
    <row r="684" spans="1:5" x14ac:dyDescent="0.25">
      <c r="A684" s="116">
        <v>1088</v>
      </c>
      <c r="B684">
        <v>682</v>
      </c>
      <c r="C684">
        <v>1086</v>
      </c>
      <c r="D684" t="s">
        <v>1417</v>
      </c>
      <c r="E684" t="str">
        <f>IF(ISNA(MATCH(A684,'ESO zone constants'!$A$3:$A$9952,0)),"","X")</f>
        <v>X</v>
      </c>
    </row>
    <row r="685" spans="1:5" x14ac:dyDescent="0.25">
      <c r="A685" s="116">
        <v>1089</v>
      </c>
      <c r="B685">
        <v>683</v>
      </c>
      <c r="C685">
        <v>1086</v>
      </c>
      <c r="D685" t="s">
        <v>1390</v>
      </c>
      <c r="E685" t="str">
        <f>IF(ISNA(MATCH(A685,'ESO zone constants'!$A$3:$A$9952,0)),"","X")</f>
        <v>X</v>
      </c>
    </row>
    <row r="686" spans="1:5" x14ac:dyDescent="0.25">
      <c r="A686" s="116">
        <v>1090</v>
      </c>
      <c r="B686">
        <v>684</v>
      </c>
      <c r="C686">
        <v>1086</v>
      </c>
      <c r="D686" t="s">
        <v>1391</v>
      </c>
      <c r="E686" t="str">
        <f>IF(ISNA(MATCH(A686,'ESO zone constants'!$A$3:$A$9952,0)),"","X")</f>
        <v>X</v>
      </c>
    </row>
    <row r="687" spans="1:5" x14ac:dyDescent="0.25">
      <c r="A687" s="116">
        <v>1091</v>
      </c>
      <c r="B687">
        <v>685</v>
      </c>
      <c r="C687">
        <v>1086</v>
      </c>
      <c r="D687" t="s">
        <v>1392</v>
      </c>
      <c r="E687" t="str">
        <f>IF(ISNA(MATCH(A687,'ESO zone constants'!$A$3:$A$9952,0)),"","X")</f>
        <v>X</v>
      </c>
    </row>
    <row r="688" spans="1:5" x14ac:dyDescent="0.25">
      <c r="A688" s="116">
        <v>1092</v>
      </c>
      <c r="B688">
        <v>686</v>
      </c>
      <c r="C688">
        <v>1086</v>
      </c>
      <c r="D688" t="s">
        <v>1393</v>
      </c>
      <c r="E688" t="str">
        <f>IF(ISNA(MATCH(A688,'ESO zone constants'!$A$3:$A$9952,0)),"","X")</f>
        <v>X</v>
      </c>
    </row>
    <row r="689" spans="1:5" x14ac:dyDescent="0.25">
      <c r="A689" s="116">
        <v>1094</v>
      </c>
      <c r="B689">
        <v>687</v>
      </c>
      <c r="C689">
        <v>1086</v>
      </c>
      <c r="D689" t="s">
        <v>1394</v>
      </c>
      <c r="E689" t="str">
        <f>IF(ISNA(MATCH(A689,'ESO zone constants'!$A$3:$A$9952,0)),"","X")</f>
        <v>X</v>
      </c>
    </row>
    <row r="690" spans="1:5" x14ac:dyDescent="0.25">
      <c r="A690" s="116">
        <v>1095</v>
      </c>
      <c r="B690">
        <v>688</v>
      </c>
      <c r="C690">
        <v>1086</v>
      </c>
      <c r="D690" t="s">
        <v>1395</v>
      </c>
      <c r="E690" t="str">
        <f>IF(ISNA(MATCH(A690,'ESO zone constants'!$A$3:$A$9952,0)),"","X")</f>
        <v>X</v>
      </c>
    </row>
    <row r="691" spans="1:5" x14ac:dyDescent="0.25">
      <c r="A691" s="116">
        <v>1096</v>
      </c>
      <c r="B691">
        <v>689</v>
      </c>
      <c r="C691">
        <v>1086</v>
      </c>
      <c r="D691" t="s">
        <v>1396</v>
      </c>
      <c r="E691" t="str">
        <f>IF(ISNA(MATCH(A691,'ESO zone constants'!$A$3:$A$9952,0)),"","X")</f>
        <v>X</v>
      </c>
    </row>
    <row r="692" spans="1:5" x14ac:dyDescent="0.25">
      <c r="A692" s="116">
        <v>1097</v>
      </c>
      <c r="B692">
        <v>690</v>
      </c>
      <c r="C692">
        <v>1086</v>
      </c>
      <c r="D692" t="s">
        <v>1397</v>
      </c>
      <c r="E692" t="str">
        <f>IF(ISNA(MATCH(A692,'ESO zone constants'!$A$3:$A$9952,0)),"","X")</f>
        <v>X</v>
      </c>
    </row>
    <row r="693" spans="1:5" x14ac:dyDescent="0.25">
      <c r="A693" s="116">
        <v>1098</v>
      </c>
      <c r="B693">
        <v>691</v>
      </c>
      <c r="C693">
        <v>1086</v>
      </c>
      <c r="D693" t="s">
        <v>1398</v>
      </c>
      <c r="E693" t="str">
        <f>IF(ISNA(MATCH(A693,'ESO zone constants'!$A$3:$A$9952,0)),"","X")</f>
        <v>X</v>
      </c>
    </row>
    <row r="694" spans="1:5" x14ac:dyDescent="0.25">
      <c r="A694" s="116">
        <v>1099</v>
      </c>
      <c r="B694">
        <v>692</v>
      </c>
      <c r="C694">
        <v>1086</v>
      </c>
      <c r="D694" t="s">
        <v>1399</v>
      </c>
      <c r="E694" t="str">
        <f>IF(ISNA(MATCH(A694,'ESO zone constants'!$A$3:$A$9952,0)),"","X")</f>
        <v>X</v>
      </c>
    </row>
    <row r="695" spans="1:5" x14ac:dyDescent="0.25">
      <c r="A695" s="116">
        <v>1101</v>
      </c>
      <c r="B695">
        <v>693</v>
      </c>
      <c r="C695">
        <v>1086</v>
      </c>
      <c r="D695" t="s">
        <v>1400</v>
      </c>
      <c r="E695" t="str">
        <f>IF(ISNA(MATCH(A695,'ESO zone constants'!$A$3:$A$9952,0)),"","X")</f>
        <v>X</v>
      </c>
    </row>
    <row r="696" spans="1:5" x14ac:dyDescent="0.25">
      <c r="A696" s="116">
        <v>1102</v>
      </c>
      <c r="B696">
        <v>694</v>
      </c>
      <c r="C696">
        <v>1086</v>
      </c>
      <c r="D696" t="s">
        <v>1401</v>
      </c>
      <c r="E696" t="str">
        <f>IF(ISNA(MATCH(A696,'ESO zone constants'!$A$3:$A$9952,0)),"","X")</f>
        <v>X</v>
      </c>
    </row>
    <row r="697" spans="1:5" x14ac:dyDescent="0.25">
      <c r="A697" s="116">
        <v>1103</v>
      </c>
      <c r="B697">
        <v>695</v>
      </c>
      <c r="C697">
        <v>1086</v>
      </c>
      <c r="D697" t="s">
        <v>1402</v>
      </c>
      <c r="E697" t="str">
        <f>IF(ISNA(MATCH(A697,'ESO zone constants'!$A$3:$A$9952,0)),"","X")</f>
        <v>X</v>
      </c>
    </row>
    <row r="698" spans="1:5" x14ac:dyDescent="0.25">
      <c r="A698" s="116">
        <v>1105</v>
      </c>
      <c r="B698">
        <v>696</v>
      </c>
      <c r="C698">
        <v>1086</v>
      </c>
      <c r="D698" t="s">
        <v>1403</v>
      </c>
      <c r="E698" t="str">
        <f>IF(ISNA(MATCH(A698,'ESO zone constants'!$A$3:$A$9952,0)),"","X")</f>
        <v>X</v>
      </c>
    </row>
    <row r="699" spans="1:5" x14ac:dyDescent="0.25">
      <c r="A699" s="116">
        <v>1106</v>
      </c>
      <c r="B699">
        <v>697</v>
      </c>
      <c r="C699">
        <v>1086</v>
      </c>
      <c r="D699" t="s">
        <v>1404</v>
      </c>
      <c r="E699" t="str">
        <f>IF(ISNA(MATCH(A699,'ESO zone constants'!$A$3:$A$9952,0)),"","X")</f>
        <v>X</v>
      </c>
    </row>
    <row r="700" spans="1:5" x14ac:dyDescent="0.25">
      <c r="A700" s="116">
        <v>1107</v>
      </c>
      <c r="B700">
        <v>698</v>
      </c>
      <c r="C700">
        <v>1107</v>
      </c>
      <c r="D700" t="s">
        <v>726</v>
      </c>
      <c r="E700" t="str">
        <f>IF(ISNA(MATCH(A700,'ESO zone constants'!$A$3:$A$9952,0)),"","X")</f>
        <v>X</v>
      </c>
    </row>
    <row r="701" spans="1:5" x14ac:dyDescent="0.25">
      <c r="A701" s="116">
        <v>1108</v>
      </c>
      <c r="B701">
        <v>699</v>
      </c>
      <c r="C701">
        <v>1108</v>
      </c>
      <c r="D701" t="s">
        <v>725</v>
      </c>
      <c r="E701" t="str">
        <f>IF(ISNA(MATCH(A701,'ESO zone constants'!$A$3:$A$9952,0)),"","X")</f>
        <v>X</v>
      </c>
    </row>
    <row r="702" spans="1:5" x14ac:dyDescent="0.25">
      <c r="A702" s="116">
        <v>1109</v>
      </c>
      <c r="B702">
        <v>700</v>
      </c>
      <c r="C702">
        <v>1109</v>
      </c>
      <c r="D702" t="s">
        <v>723</v>
      </c>
      <c r="E702" t="str">
        <f>IF(ISNA(MATCH(A702,'ESO zone constants'!$A$3:$A$9952,0)),"","X")</f>
        <v>X</v>
      </c>
    </row>
    <row r="703" spans="1:5" x14ac:dyDescent="0.25">
      <c r="A703" s="116">
        <v>1110</v>
      </c>
      <c r="B703">
        <v>701</v>
      </c>
      <c r="C703">
        <v>1086</v>
      </c>
      <c r="D703" t="s">
        <v>1405</v>
      </c>
      <c r="E703" t="str">
        <f>IF(ISNA(MATCH(A703,'ESO zone constants'!$A$3:$A$9952,0)),"","X")</f>
        <v>X</v>
      </c>
    </row>
    <row r="704" spans="1:5" x14ac:dyDescent="0.25">
      <c r="A704" s="116">
        <v>1111</v>
      </c>
      <c r="B704">
        <v>702</v>
      </c>
      <c r="C704">
        <v>1086</v>
      </c>
      <c r="D704" t="s">
        <v>1406</v>
      </c>
      <c r="E704" t="str">
        <f>IF(ISNA(MATCH(A704,'ESO zone constants'!$A$3:$A$9952,0)),"","X")</f>
        <v>X</v>
      </c>
    </row>
    <row r="705" spans="1:5" x14ac:dyDescent="0.25">
      <c r="A705" s="116">
        <v>1112</v>
      </c>
      <c r="B705">
        <v>703</v>
      </c>
      <c r="C705">
        <v>1086</v>
      </c>
      <c r="D705" t="s">
        <v>1407</v>
      </c>
      <c r="E705" t="str">
        <f>IF(ISNA(MATCH(A705,'ESO zone constants'!$A$3:$A$9952,0)),"","X")</f>
        <v>X</v>
      </c>
    </row>
    <row r="706" spans="1:5" x14ac:dyDescent="0.25">
      <c r="A706" s="116">
        <v>1113</v>
      </c>
      <c r="B706">
        <v>704</v>
      </c>
      <c r="C706">
        <v>1086</v>
      </c>
      <c r="D706" t="s">
        <v>1408</v>
      </c>
      <c r="E706" t="str">
        <f>IF(ISNA(MATCH(A706,'ESO zone constants'!$A$3:$A$9952,0)),"","X")</f>
        <v>X</v>
      </c>
    </row>
    <row r="707" spans="1:5" x14ac:dyDescent="0.25">
      <c r="A707" s="116">
        <v>1114</v>
      </c>
      <c r="B707">
        <v>705</v>
      </c>
      <c r="C707">
        <v>1086</v>
      </c>
      <c r="D707" t="s">
        <v>1409</v>
      </c>
      <c r="E707" t="str">
        <f>IF(ISNA(MATCH(A707,'ESO zone constants'!$A$3:$A$9952,0)),"","X")</f>
        <v>X</v>
      </c>
    </row>
    <row r="708" spans="1:5" x14ac:dyDescent="0.25">
      <c r="A708" s="116">
        <v>1115</v>
      </c>
      <c r="B708">
        <v>706</v>
      </c>
      <c r="C708">
        <v>1086</v>
      </c>
      <c r="D708" t="s">
        <v>1410</v>
      </c>
      <c r="E708" t="str">
        <f>IF(ISNA(MATCH(A708,'ESO zone constants'!$A$3:$A$9952,0)),"","X")</f>
        <v>X</v>
      </c>
    </row>
    <row r="709" spans="1:5" x14ac:dyDescent="0.25">
      <c r="A709" s="116">
        <v>1116</v>
      </c>
      <c r="B709">
        <v>707</v>
      </c>
      <c r="C709">
        <v>1116</v>
      </c>
      <c r="D709" t="s">
        <v>1383</v>
      </c>
      <c r="E709" t="str">
        <f>IF(ISNA(MATCH(A709,'ESO zone constants'!$A$3:$A$9952,0)),"","X")</f>
        <v>X</v>
      </c>
    </row>
    <row r="710" spans="1:5" x14ac:dyDescent="0.25">
      <c r="A710" s="116">
        <v>1117</v>
      </c>
      <c r="B710">
        <v>708</v>
      </c>
      <c r="C710">
        <v>1086</v>
      </c>
      <c r="D710" t="s">
        <v>1411</v>
      </c>
      <c r="E710" t="str">
        <f>IF(ISNA(MATCH(A710,'ESO zone constants'!$A$3:$A$9952,0)),"","X")</f>
        <v>X</v>
      </c>
    </row>
    <row r="711" spans="1:5" x14ac:dyDescent="0.25">
      <c r="A711" s="116">
        <v>1118</v>
      </c>
      <c r="B711">
        <v>709</v>
      </c>
      <c r="C711">
        <v>1086</v>
      </c>
      <c r="D711" t="s">
        <v>1412</v>
      </c>
      <c r="E711" t="str">
        <f>IF(ISNA(MATCH(A711,'ESO zone constants'!$A$3:$A$9952,0)),"","X")</f>
        <v>X</v>
      </c>
    </row>
    <row r="712" spans="1:5" x14ac:dyDescent="0.25">
      <c r="A712" s="116">
        <v>1119</v>
      </c>
      <c r="B712">
        <v>710</v>
      </c>
      <c r="C712">
        <v>1086</v>
      </c>
      <c r="D712" t="s">
        <v>1413</v>
      </c>
      <c r="E712" t="str">
        <f>IF(ISNA(MATCH(A712,'ESO zone constants'!$A$3:$A$9952,0)),"","X")</f>
        <v>X</v>
      </c>
    </row>
    <row r="713" spans="1:5" x14ac:dyDescent="0.25">
      <c r="A713" s="116">
        <v>1120</v>
      </c>
      <c r="B713">
        <v>711</v>
      </c>
      <c r="C713">
        <v>1086</v>
      </c>
      <c r="D713" t="s">
        <v>1414</v>
      </c>
      <c r="E713" t="str">
        <f>IF(ISNA(MATCH(A713,'ESO zone constants'!$A$3:$A$9952,0)),"","X")</f>
        <v>X</v>
      </c>
    </row>
    <row r="714" spans="1:5" x14ac:dyDescent="0.25">
      <c r="A714" s="116">
        <v>1121</v>
      </c>
      <c r="B714">
        <v>712</v>
      </c>
      <c r="C714">
        <v>1086</v>
      </c>
      <c r="D714" t="s">
        <v>1345</v>
      </c>
      <c r="E714" t="str">
        <f>IF(ISNA(MATCH(A714,'ESO zone constants'!$A$3:$A$9952,0)),"","X")</f>
        <v>X</v>
      </c>
    </row>
    <row r="715" spans="1:5" x14ac:dyDescent="0.25">
      <c r="A715" s="116">
        <v>1122</v>
      </c>
      <c r="B715">
        <v>713</v>
      </c>
      <c r="C715">
        <v>1086</v>
      </c>
      <c r="D715" t="s">
        <v>1486</v>
      </c>
      <c r="E715" t="str">
        <f>IF(ISNA(MATCH(A715,'ESO zone constants'!$A$3:$A$9952,0)),"","X")</f>
        <v>X</v>
      </c>
    </row>
    <row r="716" spans="1:5" x14ac:dyDescent="0.25">
      <c r="A716" s="116">
        <v>1123</v>
      </c>
      <c r="B716">
        <v>714</v>
      </c>
      <c r="C716">
        <v>383</v>
      </c>
      <c r="D716" t="s">
        <v>1487</v>
      </c>
      <c r="E716" t="str">
        <f>IF(ISNA(MATCH(A716,'ESO zone constants'!$A$3:$A$9952,0)),"","X")</f>
        <v>X</v>
      </c>
    </row>
    <row r="717" spans="1:5" x14ac:dyDescent="0.25">
      <c r="A717" s="116">
        <v>1125</v>
      </c>
      <c r="B717">
        <v>715</v>
      </c>
      <c r="C717">
        <v>101</v>
      </c>
      <c r="D717" t="s">
        <v>701</v>
      </c>
      <c r="E717" t="str">
        <f>IF(ISNA(MATCH(A717,'ESO zone constants'!$A$3:$A$9952,0)),"","X")</f>
        <v>X</v>
      </c>
    </row>
    <row r="718" spans="1:5" x14ac:dyDescent="0.25">
      <c r="A718" s="116">
        <v>1126</v>
      </c>
      <c r="B718">
        <v>716</v>
      </c>
      <c r="C718">
        <v>888</v>
      </c>
      <c r="D718" t="s">
        <v>705</v>
      </c>
      <c r="E718" t="str">
        <f>IF(ISNA(MATCH(A718,'ESO zone constants'!$A$3:$A$9952,0)),"","X")</f>
        <v>X</v>
      </c>
    </row>
    <row r="719" spans="1:5" x14ac:dyDescent="0.25">
      <c r="A719" s="116">
        <v>1128</v>
      </c>
      <c r="B719">
        <v>717</v>
      </c>
      <c r="C719">
        <v>1086</v>
      </c>
      <c r="D719" t="s">
        <v>1385</v>
      </c>
      <c r="E719" t="str">
        <f>IF(ISNA(MATCH(A719,'ESO zone constants'!$A$3:$A$9952,0)),"","X")</f>
        <v>X</v>
      </c>
    </row>
    <row r="720" spans="1:5" x14ac:dyDescent="0.25">
      <c r="A720" s="116">
        <v>1129</v>
      </c>
      <c r="B720">
        <v>718</v>
      </c>
      <c r="C720">
        <v>1086</v>
      </c>
      <c r="D720" t="s">
        <v>1386</v>
      </c>
      <c r="E720" t="str">
        <f>IF(ISNA(MATCH(A720,'ESO zone constants'!$A$3:$A$9952,0)),"","X")</f>
        <v>X</v>
      </c>
    </row>
    <row r="721" spans="1:5" x14ac:dyDescent="0.25">
      <c r="A721" s="116">
        <v>1130</v>
      </c>
      <c r="B721">
        <v>719</v>
      </c>
      <c r="C721">
        <v>1086</v>
      </c>
      <c r="D721" t="s">
        <v>1387</v>
      </c>
      <c r="E721" t="str">
        <f>IF(ISNA(MATCH(A721,'ESO zone constants'!$A$3:$A$9952,0)),"","X")</f>
        <v>X</v>
      </c>
    </row>
    <row r="722" spans="1:5" x14ac:dyDescent="0.25">
      <c r="A722" s="116">
        <v>1133</v>
      </c>
      <c r="B722">
        <v>720</v>
      </c>
      <c r="C722">
        <v>1133</v>
      </c>
      <c r="D722" t="s">
        <v>1587</v>
      </c>
      <c r="E722" t="str">
        <f>IF(ISNA(MATCH(A722,'ESO zone constants'!$A$3:$A$9952,0)),"","X")</f>
        <v>X</v>
      </c>
    </row>
    <row r="723" spans="1:5" x14ac:dyDescent="0.25">
      <c r="A723" s="116">
        <v>1134</v>
      </c>
      <c r="B723">
        <v>721</v>
      </c>
      <c r="C723">
        <v>1133</v>
      </c>
      <c r="D723" t="s">
        <v>1588</v>
      </c>
      <c r="E723" t="str">
        <f>IF(ISNA(MATCH(A723,'ESO zone constants'!$A$3:$A$9952,0)),"","X")</f>
        <v>X</v>
      </c>
    </row>
    <row r="724" spans="1:5" x14ac:dyDescent="0.25">
      <c r="A724" s="116">
        <v>1135</v>
      </c>
      <c r="B724">
        <v>722</v>
      </c>
      <c r="C724">
        <v>1133</v>
      </c>
      <c r="D724" t="s">
        <v>1589</v>
      </c>
      <c r="E724" t="str">
        <f>IF(ISNA(MATCH(A724,'ESO zone constants'!$A$3:$A$9952,0)),"","X")</f>
        <v>X</v>
      </c>
    </row>
    <row r="725" spans="1:5" x14ac:dyDescent="0.25">
      <c r="A725" s="116">
        <v>1136</v>
      </c>
      <c r="B725">
        <v>723</v>
      </c>
      <c r="C725">
        <v>1133</v>
      </c>
      <c r="D725" t="s">
        <v>1590</v>
      </c>
      <c r="E725" t="str">
        <f>IF(ISNA(MATCH(A725,'ESO zone constants'!$A$3:$A$9952,0)),"","X")</f>
        <v>X</v>
      </c>
    </row>
    <row r="726" spans="1:5" x14ac:dyDescent="0.25">
      <c r="A726" s="116">
        <v>1137</v>
      </c>
      <c r="B726">
        <v>724</v>
      </c>
      <c r="C726">
        <v>1133</v>
      </c>
      <c r="D726" t="s">
        <v>1591</v>
      </c>
      <c r="E726" t="str">
        <f>IF(ISNA(MATCH(A726,'ESO zone constants'!$A$3:$A$9952,0)),"","X")</f>
        <v>X</v>
      </c>
    </row>
    <row r="727" spans="1:5" x14ac:dyDescent="0.25">
      <c r="A727" s="116">
        <v>1138</v>
      </c>
      <c r="B727">
        <v>725</v>
      </c>
      <c r="C727">
        <v>1133</v>
      </c>
      <c r="D727" t="s">
        <v>1490</v>
      </c>
      <c r="E727" t="str">
        <f>IF(ISNA(MATCH(A727,'ESO zone constants'!$A$3:$A$9952,0)),"","X")</f>
        <v>X</v>
      </c>
    </row>
    <row r="728" spans="1:5" x14ac:dyDescent="0.25">
      <c r="A728" s="116">
        <v>1139</v>
      </c>
      <c r="B728">
        <v>726</v>
      </c>
      <c r="C728">
        <v>1133</v>
      </c>
      <c r="D728" t="s">
        <v>1592</v>
      </c>
      <c r="E728" t="str">
        <f>IF(ISNA(MATCH(A728,'ESO zone constants'!$A$3:$A$9952,0)),"","X")</f>
        <v>X</v>
      </c>
    </row>
    <row r="729" spans="1:5" x14ac:dyDescent="0.25">
      <c r="A729" s="116">
        <v>1140</v>
      </c>
      <c r="B729">
        <v>727</v>
      </c>
      <c r="C729">
        <v>104</v>
      </c>
      <c r="D729" t="s">
        <v>1494</v>
      </c>
      <c r="E729" t="str">
        <f>IF(ISNA(MATCH(A729,'ESO zone constants'!$A$3:$A$9952,0)),"","X")</f>
        <v>X</v>
      </c>
    </row>
    <row r="730" spans="1:5" x14ac:dyDescent="0.25">
      <c r="A730" s="116">
        <v>1141</v>
      </c>
      <c r="B730">
        <v>728</v>
      </c>
      <c r="C730">
        <v>101</v>
      </c>
      <c r="D730" t="s">
        <v>1500</v>
      </c>
      <c r="E730" t="str">
        <f>IF(ISNA(MATCH(A730,'ESO zone constants'!$A$3:$A$9952,0)),"","X")</f>
        <v>X</v>
      </c>
    </row>
    <row r="731" spans="1:5" x14ac:dyDescent="0.25">
      <c r="A731" s="116">
        <v>1142</v>
      </c>
      <c r="B731">
        <v>729</v>
      </c>
      <c r="C731">
        <v>1142</v>
      </c>
      <c r="D731" t="s">
        <v>416</v>
      </c>
      <c r="E731" t="str">
        <f>IF(ISNA(MATCH(A731,'ESO zone constants'!$A$3:$A$9952,0)),"","X")</f>
        <v>X</v>
      </c>
    </row>
    <row r="732" spans="1:5" x14ac:dyDescent="0.25">
      <c r="A732" s="116">
        <v>1143</v>
      </c>
      <c r="B732">
        <v>730</v>
      </c>
      <c r="C732">
        <v>19</v>
      </c>
      <c r="D732" t="s">
        <v>1495</v>
      </c>
      <c r="E732" t="str">
        <f>IF(ISNA(MATCH(A732,'ESO zone constants'!$A$3:$A$9952,0)),"","X")</f>
        <v>X</v>
      </c>
    </row>
    <row r="733" spans="1:5" x14ac:dyDescent="0.25">
      <c r="A733" s="116">
        <v>1144</v>
      </c>
      <c r="B733">
        <v>731</v>
      </c>
      <c r="C733">
        <v>1144</v>
      </c>
      <c r="D733" t="s">
        <v>1496</v>
      </c>
      <c r="E733" t="str">
        <f>IF(ISNA(MATCH(A733,'ESO zone constants'!$A$3:$A$9952,0)),"","X")</f>
        <v>X</v>
      </c>
    </row>
    <row r="734" spans="1:5" x14ac:dyDescent="0.25">
      <c r="A734" s="116">
        <v>1145</v>
      </c>
      <c r="B734">
        <v>732</v>
      </c>
      <c r="C734">
        <v>1133</v>
      </c>
      <c r="D734" t="s">
        <v>1593</v>
      </c>
      <c r="E734" t="str">
        <f>IF(ISNA(MATCH(A734,'ESO zone constants'!$A$3:$A$9952,0)),"","X")</f>
        <v>X</v>
      </c>
    </row>
    <row r="735" spans="1:5" x14ac:dyDescent="0.25">
      <c r="A735" s="116">
        <v>1146</v>
      </c>
      <c r="B735">
        <v>733</v>
      </c>
      <c r="C735">
        <v>1133</v>
      </c>
      <c r="D735" t="s">
        <v>1594</v>
      </c>
      <c r="E735" t="str">
        <f>IF(ISNA(MATCH(A735,'ESO zone constants'!$A$3:$A$9952,0)),"","X")</f>
        <v>X</v>
      </c>
    </row>
    <row r="736" spans="1:5" x14ac:dyDescent="0.25">
      <c r="A736" s="116">
        <v>1147</v>
      </c>
      <c r="B736">
        <v>734</v>
      </c>
      <c r="C736">
        <v>1133</v>
      </c>
      <c r="D736" t="s">
        <v>1595</v>
      </c>
      <c r="E736" t="str">
        <f>IF(ISNA(MATCH(A736,'ESO zone constants'!$A$3:$A$9952,0)),"","X")</f>
        <v>X</v>
      </c>
    </row>
    <row r="737" spans="1:5" x14ac:dyDescent="0.25">
      <c r="A737" s="116">
        <v>1148</v>
      </c>
      <c r="B737">
        <v>735</v>
      </c>
      <c r="C737">
        <v>1133</v>
      </c>
      <c r="D737" t="s">
        <v>1599</v>
      </c>
      <c r="E737" t="str">
        <f>IF(ISNA(MATCH(A737,'ESO zone constants'!$A$3:$A$9952,0)),"","X")</f>
        <v>X</v>
      </c>
    </row>
    <row r="738" spans="1:5" x14ac:dyDescent="0.25">
      <c r="A738" s="116">
        <v>1149</v>
      </c>
      <c r="B738">
        <v>736</v>
      </c>
      <c r="C738">
        <v>1133</v>
      </c>
      <c r="D738" t="s">
        <v>1596</v>
      </c>
      <c r="E738" t="str">
        <f>IF(ISNA(MATCH(A738,'ESO zone constants'!$A$3:$A$9952,0)),"","X")</f>
        <v>X</v>
      </c>
    </row>
    <row r="739" spans="1:5" x14ac:dyDescent="0.25">
      <c r="A739" s="116">
        <v>1150</v>
      </c>
      <c r="B739">
        <v>737</v>
      </c>
      <c r="C739">
        <v>1133</v>
      </c>
      <c r="D739" t="s">
        <v>1598</v>
      </c>
      <c r="E739" t="str">
        <f>IF(ISNA(MATCH(A739,'ESO zone constants'!$A$3:$A$9952,0)),"","X")</f>
        <v>X</v>
      </c>
    </row>
    <row r="740" spans="1:5" x14ac:dyDescent="0.25">
      <c r="A740" s="116">
        <v>1151</v>
      </c>
      <c r="B740">
        <v>738</v>
      </c>
      <c r="C740">
        <v>1133</v>
      </c>
      <c r="D740" t="s">
        <v>1597</v>
      </c>
      <c r="E740" t="str">
        <f>IF(ISNA(MATCH(A740,'ESO zone constants'!$A$3:$A$9952,0)),"","X")</f>
        <v>X</v>
      </c>
    </row>
    <row r="741" spans="1:5" x14ac:dyDescent="0.25">
      <c r="A741" s="116">
        <v>1152</v>
      </c>
      <c r="B741">
        <v>739</v>
      </c>
      <c r="C741">
        <v>684</v>
      </c>
      <c r="D741" t="s">
        <v>1651</v>
      </c>
      <c r="E741" t="str">
        <f>IF(ISNA(MATCH(A741,'ESO zone constants'!$A$3:$A$9952,0)),"","X")</f>
        <v>X</v>
      </c>
    </row>
    <row r="742" spans="1:5" x14ac:dyDescent="0.25">
      <c r="A742" s="116">
        <v>1153</v>
      </c>
      <c r="B742">
        <v>740</v>
      </c>
      <c r="C742">
        <v>92</v>
      </c>
      <c r="D742" t="s">
        <v>1650</v>
      </c>
      <c r="E742" t="str">
        <f>IF(ISNA(MATCH(A742,'ESO zone constants'!$A$3:$A$9952,0)),"","X")</f>
        <v>X</v>
      </c>
    </row>
    <row r="743" spans="1:5" x14ac:dyDescent="0.25">
      <c r="A743" s="116">
        <v>1154</v>
      </c>
      <c r="B743">
        <v>741</v>
      </c>
      <c r="C743">
        <v>1086</v>
      </c>
      <c r="D743" t="s">
        <v>1498</v>
      </c>
      <c r="E743" t="str">
        <f>IF(ISNA(MATCH(A743,'ESO zone constants'!$A$3:$A$9952,0)),"","X")</f>
        <v>X</v>
      </c>
    </row>
    <row r="744" spans="1:5" x14ac:dyDescent="0.25">
      <c r="A744" s="116">
        <v>1155</v>
      </c>
      <c r="B744">
        <v>742</v>
      </c>
      <c r="C744">
        <v>20</v>
      </c>
      <c r="D744" t="s">
        <v>1499</v>
      </c>
      <c r="E744" t="str">
        <f>IF(ISNA(MATCH(A744,'ESO zone constants'!$A$3:$A$9952,0)),"","X")</f>
        <v>X</v>
      </c>
    </row>
    <row r="745" spans="1:5" x14ac:dyDescent="0.25">
      <c r="A745" s="116">
        <v>1160</v>
      </c>
      <c r="B745">
        <v>743</v>
      </c>
      <c r="C745">
        <v>1160</v>
      </c>
      <c r="D745" t="s">
        <v>1694</v>
      </c>
      <c r="E745" t="str">
        <f>IF(ISNA(MATCH(A745,'ESO zone constants'!$A$3:$A$9952,0)),"","X")</f>
        <v>X</v>
      </c>
    </row>
    <row r="746" spans="1:5" x14ac:dyDescent="0.25">
      <c r="A746" s="116">
        <v>1161</v>
      </c>
      <c r="B746">
        <v>744</v>
      </c>
      <c r="C746">
        <v>1161</v>
      </c>
      <c r="D746" t="s">
        <v>1724</v>
      </c>
      <c r="E746" t="str">
        <f>IF(ISNA(MATCH(A746,'ESO zone constants'!$A$3:$A$9952,0)),"","X")</f>
        <v>X</v>
      </c>
    </row>
    <row r="747" spans="1:5" x14ac:dyDescent="0.25">
      <c r="A747" s="116">
        <v>1165</v>
      </c>
      <c r="B747">
        <v>745</v>
      </c>
      <c r="C747">
        <v>1161</v>
      </c>
      <c r="D747" t="s">
        <v>1695</v>
      </c>
      <c r="E747" t="str">
        <f>IF(ISNA(MATCH(A747,'ESO zone constants'!$A$3:$A$9952,0)),"","X")</f>
        <v>X</v>
      </c>
    </row>
    <row r="748" spans="1:5" x14ac:dyDescent="0.25">
      <c r="A748" s="116">
        <v>1166</v>
      </c>
      <c r="B748">
        <v>746</v>
      </c>
      <c r="C748">
        <v>1160</v>
      </c>
      <c r="D748" t="s">
        <v>1723</v>
      </c>
      <c r="E748" t="str">
        <f>IF(ISNA(MATCH(A748,'ESO zone constants'!$A$3:$A$9952,0)),"","X")</f>
        <v>X</v>
      </c>
    </row>
    <row r="749" spans="1:5" x14ac:dyDescent="0.25">
      <c r="A749" s="116">
        <v>1167</v>
      </c>
      <c r="B749">
        <v>747</v>
      </c>
      <c r="C749">
        <v>1160</v>
      </c>
      <c r="D749" t="s">
        <v>1696</v>
      </c>
      <c r="E749" t="str">
        <f>IF(ISNA(MATCH(A749,'ESO zone constants'!$A$3:$A$9952,0)),"","X")</f>
        <v>X</v>
      </c>
    </row>
    <row r="750" spans="1:5" x14ac:dyDescent="0.25">
      <c r="A750" s="116">
        <v>1168</v>
      </c>
      <c r="B750">
        <v>748</v>
      </c>
      <c r="C750">
        <v>1160</v>
      </c>
      <c r="D750" t="s">
        <v>1722</v>
      </c>
      <c r="E750" t="str">
        <f>IF(ISNA(MATCH(A750,'ESO zone constants'!$A$3:$A$9952,0)),"","X")</f>
        <v>X</v>
      </c>
    </row>
    <row r="751" spans="1:5" x14ac:dyDescent="0.25">
      <c r="A751" s="116">
        <v>1169</v>
      </c>
      <c r="B751">
        <v>749</v>
      </c>
      <c r="C751">
        <v>1160</v>
      </c>
      <c r="D751" t="s">
        <v>1697</v>
      </c>
      <c r="E751" t="str">
        <f>IF(ISNA(MATCH(A751,'ESO zone constants'!$A$3:$A$9952,0)),"","X")</f>
        <v>X</v>
      </c>
    </row>
    <row r="752" spans="1:5" x14ac:dyDescent="0.25">
      <c r="A752" s="116">
        <v>1170</v>
      </c>
      <c r="B752">
        <v>750</v>
      </c>
      <c r="C752">
        <v>1160</v>
      </c>
      <c r="D752" t="s">
        <v>1721</v>
      </c>
      <c r="E752" t="str">
        <f>IF(ISNA(MATCH(A752,'ESO zone constants'!$A$3:$A$9952,0)),"","X")</f>
        <v>X</v>
      </c>
    </row>
    <row r="753" spans="1:5" x14ac:dyDescent="0.25">
      <c r="A753" s="116">
        <v>1171</v>
      </c>
      <c r="B753">
        <v>751</v>
      </c>
      <c r="C753">
        <v>1161</v>
      </c>
      <c r="D753" t="s">
        <v>1698</v>
      </c>
      <c r="E753" t="str">
        <f>IF(ISNA(MATCH(A753,'ESO zone constants'!$A$3:$A$9952,0)),"","X")</f>
        <v>X</v>
      </c>
    </row>
    <row r="754" spans="1:5" x14ac:dyDescent="0.25">
      <c r="A754" s="116">
        <v>1172</v>
      </c>
      <c r="B754">
        <v>752</v>
      </c>
      <c r="C754">
        <v>1161</v>
      </c>
      <c r="D754" t="s">
        <v>1719</v>
      </c>
      <c r="E754" t="str">
        <f>IF(ISNA(MATCH(A754,'ESO zone constants'!$A$3:$A$9952,0)),"","X")</f>
        <v>X</v>
      </c>
    </row>
    <row r="755" spans="1:5" x14ac:dyDescent="0.25">
      <c r="A755" s="116">
        <v>1173</v>
      </c>
      <c r="B755">
        <v>753</v>
      </c>
      <c r="C755">
        <v>1161</v>
      </c>
      <c r="D755" t="s">
        <v>1699</v>
      </c>
      <c r="E755" t="str">
        <f>IF(ISNA(MATCH(A755,'ESO zone constants'!$A$3:$A$9952,0)),"","X")</f>
        <v>X</v>
      </c>
    </row>
    <row r="756" spans="1:5" x14ac:dyDescent="0.25">
      <c r="A756" s="116">
        <v>1174</v>
      </c>
      <c r="B756">
        <v>754</v>
      </c>
      <c r="C756">
        <v>1160</v>
      </c>
      <c r="D756" t="s">
        <v>1700</v>
      </c>
      <c r="E756" t="str">
        <f>IF(ISNA(MATCH(A756,'ESO zone constants'!$A$3:$A$9952,0)),"","X")</f>
        <v>X</v>
      </c>
    </row>
    <row r="757" spans="1:5" x14ac:dyDescent="0.25">
      <c r="A757" s="116">
        <v>1175</v>
      </c>
      <c r="B757">
        <v>755</v>
      </c>
      <c r="C757">
        <v>1175</v>
      </c>
      <c r="D757" t="s">
        <v>1701</v>
      </c>
      <c r="E757" t="str">
        <f>IF(ISNA(MATCH(A757,'ESO zone constants'!$A$3:$A$9952,0)),"","X")</f>
        <v>X</v>
      </c>
    </row>
    <row r="758" spans="1:5" x14ac:dyDescent="0.25">
      <c r="A758" s="116">
        <v>1176</v>
      </c>
      <c r="B758">
        <v>756</v>
      </c>
      <c r="C758">
        <v>1160</v>
      </c>
      <c r="D758" t="s">
        <v>1702</v>
      </c>
      <c r="E758" t="str">
        <f>IF(ISNA(MATCH(A758,'ESO zone constants'!$A$3:$A$9952,0)),"","X")</f>
        <v>X</v>
      </c>
    </row>
    <row r="759" spans="1:5" x14ac:dyDescent="0.25">
      <c r="A759" s="116">
        <v>1177</v>
      </c>
      <c r="B759">
        <v>757</v>
      </c>
      <c r="C759">
        <v>1160</v>
      </c>
      <c r="D759" t="s">
        <v>1703</v>
      </c>
      <c r="E759" t="str">
        <f>IF(ISNA(MATCH(A759,'ESO zone constants'!$A$3:$A$9952,0)),"","X")</f>
        <v>X</v>
      </c>
    </row>
    <row r="760" spans="1:5" x14ac:dyDescent="0.25">
      <c r="A760" s="116">
        <v>1178</v>
      </c>
      <c r="B760">
        <v>758</v>
      </c>
      <c r="C760">
        <v>1160</v>
      </c>
      <c r="D760" t="s">
        <v>1704</v>
      </c>
      <c r="E760" t="str">
        <f>IF(ISNA(MATCH(A760,'ESO zone constants'!$A$3:$A$9952,0)),"","X")</f>
        <v>X</v>
      </c>
    </row>
    <row r="761" spans="1:5" x14ac:dyDescent="0.25">
      <c r="A761" s="116">
        <v>1179</v>
      </c>
      <c r="B761">
        <v>759</v>
      </c>
      <c r="C761">
        <v>1160</v>
      </c>
      <c r="D761" t="s">
        <v>1705</v>
      </c>
      <c r="E761" t="str">
        <f>IF(ISNA(MATCH(A761,'ESO zone constants'!$A$3:$A$9952,0)),"","X")</f>
        <v>X</v>
      </c>
    </row>
    <row r="762" spans="1:5" x14ac:dyDescent="0.25">
      <c r="A762" s="116">
        <v>1180</v>
      </c>
      <c r="B762">
        <v>760</v>
      </c>
      <c r="C762">
        <v>383</v>
      </c>
      <c r="D762" t="s">
        <v>2406</v>
      </c>
      <c r="E762" t="str">
        <f>IF(ISNA(MATCH(A762,'ESO zone constants'!$A$3:$A$9952,0)),"","X")</f>
        <v>X</v>
      </c>
    </row>
    <row r="763" spans="1:5" x14ac:dyDescent="0.25">
      <c r="A763" s="116">
        <v>1181</v>
      </c>
      <c r="B763">
        <v>761</v>
      </c>
      <c r="C763">
        <v>1161</v>
      </c>
      <c r="D763" t="s">
        <v>1706</v>
      </c>
      <c r="E763" t="str">
        <f>IF(ISNA(MATCH(A763,'ESO zone constants'!$A$3:$A$9952,0)),"","X")</f>
        <v>X</v>
      </c>
    </row>
    <row r="764" spans="1:5" x14ac:dyDescent="0.25">
      <c r="A764" s="116">
        <v>1182</v>
      </c>
      <c r="B764">
        <v>762</v>
      </c>
      <c r="C764">
        <v>1160</v>
      </c>
      <c r="D764" t="s">
        <v>1707</v>
      </c>
      <c r="E764" t="str">
        <f>IF(ISNA(MATCH(A764,'ESO zone constants'!$A$3:$A$9952,0)),"","X")</f>
        <v>X</v>
      </c>
    </row>
    <row r="765" spans="1:5" x14ac:dyDescent="0.25">
      <c r="A765" s="116">
        <v>1183</v>
      </c>
      <c r="B765">
        <v>763</v>
      </c>
      <c r="C765">
        <v>1161</v>
      </c>
      <c r="D765" t="s">
        <v>1718</v>
      </c>
      <c r="E765" t="str">
        <f>IF(ISNA(MATCH(A765,'ESO zone constants'!$A$3:$A$9952,0)),"","X")</f>
        <v>X</v>
      </c>
    </row>
    <row r="766" spans="1:5" x14ac:dyDescent="0.25">
      <c r="A766" s="116">
        <v>1184</v>
      </c>
      <c r="B766">
        <v>764</v>
      </c>
      <c r="C766">
        <v>1161</v>
      </c>
      <c r="D766" t="s">
        <v>1708</v>
      </c>
      <c r="E766" t="str">
        <f>IF(ISNA(MATCH(A766,'ESO zone constants'!$A$3:$A$9952,0)),"","X")</f>
        <v>X</v>
      </c>
    </row>
    <row r="767" spans="1:5" x14ac:dyDescent="0.25">
      <c r="A767" s="116">
        <v>1185</v>
      </c>
      <c r="B767">
        <v>765</v>
      </c>
      <c r="C767">
        <v>1160</v>
      </c>
      <c r="D767" t="s">
        <v>1709</v>
      </c>
      <c r="E767" t="str">
        <f>IF(ISNA(MATCH(A767,'ESO zone constants'!$A$3:$A$9952,0)),"","X")</f>
        <v>X</v>
      </c>
    </row>
    <row r="768" spans="1:5" x14ac:dyDescent="0.25">
      <c r="A768" s="116">
        <v>1186</v>
      </c>
      <c r="B768">
        <v>766</v>
      </c>
      <c r="C768">
        <v>1160</v>
      </c>
      <c r="D768" t="s">
        <v>1717</v>
      </c>
      <c r="E768" t="str">
        <f>IF(ISNA(MATCH(A768,'ESO zone constants'!$A$3:$A$9952,0)),"","X")</f>
        <v>X</v>
      </c>
    </row>
    <row r="769" spans="1:5" x14ac:dyDescent="0.25">
      <c r="A769" s="116">
        <v>1187</v>
      </c>
      <c r="B769">
        <v>767</v>
      </c>
      <c r="C769">
        <v>1161</v>
      </c>
      <c r="D769" t="s">
        <v>1710</v>
      </c>
      <c r="E769" t="str">
        <f>IF(ISNA(MATCH(A769,'ESO zone constants'!$A$3:$A$9952,0)),"","X")</f>
        <v>X</v>
      </c>
    </row>
    <row r="770" spans="1:5" x14ac:dyDescent="0.25">
      <c r="A770" s="116">
        <v>1188</v>
      </c>
      <c r="B770">
        <v>768</v>
      </c>
      <c r="C770">
        <v>101</v>
      </c>
      <c r="D770" t="s">
        <v>1711</v>
      </c>
      <c r="E770" t="str">
        <f>IF(ISNA(MATCH(A770,'ESO zone constants'!$A$3:$A$9952,0)),"","X")</f>
        <v>X</v>
      </c>
    </row>
    <row r="771" spans="1:5" x14ac:dyDescent="0.25">
      <c r="A771" s="116">
        <v>1189</v>
      </c>
      <c r="B771">
        <v>769</v>
      </c>
      <c r="C771">
        <v>101</v>
      </c>
      <c r="D771" t="s">
        <v>1711</v>
      </c>
      <c r="E771" t="str">
        <f>IF(ISNA(MATCH(A771,'ESO zone constants'!$A$3:$A$9952,0)),"","X")</f>
        <v>X</v>
      </c>
    </row>
    <row r="772" spans="1:5" x14ac:dyDescent="0.25">
      <c r="A772" s="116">
        <v>1190</v>
      </c>
      <c r="B772">
        <v>770</v>
      </c>
      <c r="C772">
        <v>103</v>
      </c>
      <c r="D772" t="s">
        <v>1665</v>
      </c>
      <c r="E772" t="str">
        <f>IF(ISNA(MATCH(A772,'ESO zone constants'!$A$3:$A$9952,0)),"","X")</f>
        <v>X</v>
      </c>
    </row>
    <row r="773" spans="1:5" x14ac:dyDescent="0.25">
      <c r="A773" s="116">
        <v>1191</v>
      </c>
      <c r="B773">
        <v>771</v>
      </c>
      <c r="C773">
        <v>101</v>
      </c>
      <c r="D773" t="s">
        <v>1664</v>
      </c>
      <c r="E773" t="str">
        <f>IF(ISNA(MATCH(A773,'ESO zone constants'!$A$3:$A$9952,0)),"","X")</f>
        <v>X</v>
      </c>
    </row>
    <row r="774" spans="1:5" x14ac:dyDescent="0.25">
      <c r="A774" s="116">
        <v>1192</v>
      </c>
      <c r="B774">
        <v>772</v>
      </c>
      <c r="C774">
        <v>1133</v>
      </c>
      <c r="D774" t="s">
        <v>1600</v>
      </c>
      <c r="E774" t="str">
        <f>IF(ISNA(MATCH(A774,'ESO zone constants'!$A$3:$A$9952,0)),"","X")</f>
        <v>X</v>
      </c>
    </row>
    <row r="775" spans="1:5" x14ac:dyDescent="0.25">
      <c r="A775" s="116">
        <v>1193</v>
      </c>
      <c r="B775">
        <v>773</v>
      </c>
      <c r="C775">
        <v>1133</v>
      </c>
      <c r="D775" t="s">
        <v>1601</v>
      </c>
      <c r="E775" t="str">
        <f>IF(ISNA(MATCH(A775,'ESO zone constants'!$A$3:$A$9952,0)),"","X")</f>
        <v>X</v>
      </c>
    </row>
    <row r="776" spans="1:5" x14ac:dyDescent="0.25">
      <c r="A776" s="116">
        <v>1195</v>
      </c>
      <c r="B776">
        <v>774</v>
      </c>
      <c r="C776">
        <v>1195</v>
      </c>
      <c r="D776" t="s">
        <v>1712</v>
      </c>
      <c r="E776" t="str">
        <f>IF(ISNA(MATCH(A776,'ESO zone constants'!$A$3:$A$9952,0)),"","X")</f>
        <v>X</v>
      </c>
    </row>
    <row r="777" spans="1:5" x14ac:dyDescent="0.25">
      <c r="A777" s="116">
        <v>1196</v>
      </c>
      <c r="B777">
        <v>775</v>
      </c>
      <c r="C777">
        <v>1160</v>
      </c>
      <c r="D777" t="s">
        <v>1713</v>
      </c>
      <c r="E777" t="str">
        <f>IF(ISNA(MATCH(A777,'ESO zone constants'!$A$3:$A$9952,0)),"","X")</f>
        <v>X</v>
      </c>
    </row>
    <row r="778" spans="1:5" x14ac:dyDescent="0.25">
      <c r="A778" s="116">
        <v>1197</v>
      </c>
      <c r="B778">
        <v>776</v>
      </c>
      <c r="C778">
        <v>1161</v>
      </c>
      <c r="D778" t="s">
        <v>1815</v>
      </c>
      <c r="E778" t="str">
        <f>IF(ISNA(MATCH(A778,'ESO zone constants'!$A$3:$A$9952,0)),"","X")</f>
        <v>X</v>
      </c>
    </row>
    <row r="779" spans="1:5" x14ac:dyDescent="0.25">
      <c r="A779" s="116">
        <v>1199</v>
      </c>
      <c r="B779">
        <v>777</v>
      </c>
      <c r="C779">
        <v>684</v>
      </c>
      <c r="D779" t="s">
        <v>1663</v>
      </c>
      <c r="E779" t="str">
        <f>IF(ISNA(MATCH(A779,'ESO zone constants'!$A$3:$A$9952,0)),"","X")</f>
        <v>X</v>
      </c>
    </row>
    <row r="780" spans="1:5" x14ac:dyDescent="0.25">
      <c r="A780" s="116">
        <v>1200</v>
      </c>
      <c r="B780">
        <v>778</v>
      </c>
      <c r="C780">
        <v>1200</v>
      </c>
      <c r="D780" t="s">
        <v>1662</v>
      </c>
      <c r="E780" t="str">
        <f>IF(ISNA(MATCH(A780,'ESO zone constants'!$A$3:$A$9952,0)),"","X")</f>
        <v>X</v>
      </c>
    </row>
    <row r="781" spans="1:5" x14ac:dyDescent="0.25">
      <c r="A781" s="116">
        <v>1201</v>
      </c>
      <c r="B781">
        <v>779</v>
      </c>
      <c r="C781">
        <v>1160</v>
      </c>
      <c r="D781" t="s">
        <v>1810</v>
      </c>
      <c r="E781" t="str">
        <f>IF(ISNA(MATCH(A781,'ESO zone constants'!$A$3:$A$9952,0)),"","X")</f>
        <v>X</v>
      </c>
    </row>
    <row r="782" spans="1:5" x14ac:dyDescent="0.25">
      <c r="A782" s="116">
        <v>1204</v>
      </c>
      <c r="B782">
        <v>780</v>
      </c>
      <c r="C782">
        <v>1204</v>
      </c>
      <c r="D782" t="s">
        <v>2161</v>
      </c>
      <c r="E782" t="str">
        <f>IF(ISNA(MATCH(A782,'ESO zone constants'!$A$3:$A$9952,0)),"","X")</f>
        <v>X</v>
      </c>
    </row>
    <row r="783" spans="1:5" x14ac:dyDescent="0.25">
      <c r="A783" s="116">
        <v>1205</v>
      </c>
      <c r="B783">
        <v>781</v>
      </c>
      <c r="C783">
        <v>20</v>
      </c>
      <c r="D783" t="s">
        <v>2163</v>
      </c>
      <c r="E783" t="str">
        <f>IF(ISNA(MATCH(A783,'ESO zone constants'!$A$3:$A$9952,0)),"","X")</f>
        <v>X</v>
      </c>
    </row>
    <row r="784" spans="1:5" x14ac:dyDescent="0.25">
      <c r="A784" s="116">
        <v>1206</v>
      </c>
      <c r="B784">
        <v>782</v>
      </c>
      <c r="C784">
        <v>20</v>
      </c>
      <c r="D784" t="s">
        <v>2162</v>
      </c>
      <c r="E784" t="str">
        <f>IF(ISNA(MATCH(A784,'ESO zone constants'!$A$3:$A$9952,0)),"","X")</f>
        <v>X</v>
      </c>
    </row>
    <row r="785" spans="1:5" x14ac:dyDescent="0.25">
      <c r="A785" s="116">
        <v>1207</v>
      </c>
      <c r="B785">
        <v>783</v>
      </c>
      <c r="C785">
        <v>1207</v>
      </c>
      <c r="D785" t="s">
        <v>2222</v>
      </c>
      <c r="E785" t="str">
        <f>IF(ISNA(MATCH(A785,'ESO zone constants'!$A$3:$A$9952,0)),"","X")</f>
        <v>X</v>
      </c>
    </row>
    <row r="786" spans="1:5" x14ac:dyDescent="0.25">
      <c r="A786" s="116">
        <v>1208</v>
      </c>
      <c r="B786">
        <v>784</v>
      </c>
      <c r="C786">
        <v>1208</v>
      </c>
      <c r="D786" t="s">
        <v>2223</v>
      </c>
      <c r="E786" t="str">
        <f>IF(ISNA(MATCH(A786,'ESO zone constants'!$A$3:$A$9952,0)),"","X")</f>
        <v>X</v>
      </c>
    </row>
    <row r="787" spans="1:5" x14ac:dyDescent="0.25">
      <c r="A787" s="116">
        <v>1209</v>
      </c>
      <c r="B787">
        <v>785</v>
      </c>
      <c r="C787">
        <v>1207</v>
      </c>
      <c r="D787" t="s">
        <v>2224</v>
      </c>
      <c r="E787" t="str">
        <f>IF(ISNA(MATCH(A787,'ESO zone constants'!$A$3:$A$9952,0)),"","X")</f>
        <v>X</v>
      </c>
    </row>
    <row r="788" spans="1:5" x14ac:dyDescent="0.25">
      <c r="A788" s="116">
        <v>1210</v>
      </c>
      <c r="B788">
        <v>786</v>
      </c>
      <c r="C788">
        <v>1207</v>
      </c>
      <c r="D788" t="s">
        <v>2225</v>
      </c>
      <c r="E788" t="str">
        <f>IF(ISNA(MATCH(A788,'ESO zone constants'!$A$3:$A$9952,0)),"","X")</f>
        <v>X</v>
      </c>
    </row>
    <row r="789" spans="1:5" x14ac:dyDescent="0.25">
      <c r="A789" s="116">
        <v>1211</v>
      </c>
      <c r="B789">
        <v>787</v>
      </c>
      <c r="C789">
        <v>1207</v>
      </c>
      <c r="D789" t="s">
        <v>2237</v>
      </c>
      <c r="E789" t="str">
        <f>IF(ISNA(MATCH(A789,'ESO zone constants'!$A$3:$A$9952,0)),"","X")</f>
        <v>X</v>
      </c>
    </row>
    <row r="790" spans="1:5" x14ac:dyDescent="0.25">
      <c r="A790" s="116">
        <v>1212</v>
      </c>
      <c r="B790">
        <v>788</v>
      </c>
      <c r="C790">
        <v>1208</v>
      </c>
      <c r="D790" t="s">
        <v>2236</v>
      </c>
      <c r="E790" t="str">
        <f>IF(ISNA(MATCH(A790,'ESO zone constants'!$A$3:$A$9952,0)),"","X")</f>
        <v>X</v>
      </c>
    </row>
    <row r="791" spans="1:5" x14ac:dyDescent="0.25">
      <c r="A791" s="116">
        <v>1213</v>
      </c>
      <c r="B791">
        <v>789</v>
      </c>
      <c r="C791">
        <v>1207</v>
      </c>
      <c r="D791" t="s">
        <v>2412</v>
      </c>
      <c r="E791" t="str">
        <f>IF(ISNA(MATCH(A791,'ESO zone constants'!$A$3:$A$9952,0)),"","X")</f>
        <v>X</v>
      </c>
    </row>
    <row r="792" spans="1:5" x14ac:dyDescent="0.25">
      <c r="A792" s="116">
        <v>1214</v>
      </c>
      <c r="B792">
        <v>790</v>
      </c>
      <c r="C792">
        <v>1207</v>
      </c>
      <c r="D792" t="s">
        <v>2235</v>
      </c>
      <c r="E792" t="str">
        <f>IF(ISNA(MATCH(A792,'ESO zone constants'!$A$3:$A$9952,0)),"","X")</f>
        <v>X</v>
      </c>
    </row>
    <row r="793" spans="1:5" x14ac:dyDescent="0.25">
      <c r="A793" s="116">
        <v>1215</v>
      </c>
      <c r="B793">
        <v>791</v>
      </c>
      <c r="C793">
        <v>1207</v>
      </c>
      <c r="D793" t="s">
        <v>2234</v>
      </c>
      <c r="E793" t="str">
        <f>IF(ISNA(MATCH(A793,'ESO zone constants'!$A$3:$A$9952,0)),"","X")</f>
        <v>X</v>
      </c>
    </row>
    <row r="794" spans="1:5" x14ac:dyDescent="0.25">
      <c r="A794" s="116">
        <v>1216</v>
      </c>
      <c r="B794">
        <v>792</v>
      </c>
      <c r="C794">
        <v>1207</v>
      </c>
      <c r="D794" t="s">
        <v>2233</v>
      </c>
      <c r="E794" t="str">
        <f>IF(ISNA(MATCH(A794,'ESO zone constants'!$A$3:$A$9952,0)),"","X")</f>
        <v>X</v>
      </c>
    </row>
    <row r="795" spans="1:5" x14ac:dyDescent="0.25">
      <c r="A795" s="116">
        <v>1217</v>
      </c>
      <c r="B795">
        <v>793</v>
      </c>
      <c r="C795">
        <v>1208</v>
      </c>
      <c r="D795" t="s">
        <v>2232</v>
      </c>
      <c r="E795" t="str">
        <f>IF(ISNA(MATCH(A795,'ESO zone constants'!$A$3:$A$9952,0)),"","X")</f>
        <v>X</v>
      </c>
    </row>
    <row r="796" spans="1:5" x14ac:dyDescent="0.25">
      <c r="A796" s="116">
        <v>1218</v>
      </c>
      <c r="B796">
        <v>794</v>
      </c>
      <c r="C796">
        <v>1160</v>
      </c>
      <c r="D796" t="s">
        <v>1714</v>
      </c>
      <c r="E796" t="str">
        <f>IF(ISNA(MATCH(A796,'ESO zone constants'!$A$3:$A$9952,0)),"","X")</f>
        <v>X</v>
      </c>
    </row>
    <row r="797" spans="1:5" x14ac:dyDescent="0.25">
      <c r="A797" s="116">
        <v>1219</v>
      </c>
      <c r="B797">
        <v>795</v>
      </c>
      <c r="C797">
        <v>1160</v>
      </c>
      <c r="D797" t="s">
        <v>1715</v>
      </c>
      <c r="E797" t="str">
        <f>IF(ISNA(MATCH(A797,'ESO zone constants'!$A$3:$A$9952,0)),"","X")</f>
        <v>X</v>
      </c>
    </row>
    <row r="798" spans="1:5" x14ac:dyDescent="0.25">
      <c r="A798" s="116">
        <v>1220</v>
      </c>
      <c r="B798">
        <v>796</v>
      </c>
      <c r="C798">
        <v>1161</v>
      </c>
      <c r="D798" t="s">
        <v>1716</v>
      </c>
      <c r="E798" t="str">
        <f>IF(ISNA(MATCH(A798,'ESO zone constants'!$A$3:$A$9952,0)),"","X")</f>
        <v>X</v>
      </c>
    </row>
    <row r="799" spans="1:5" x14ac:dyDescent="0.25">
      <c r="A799" s="116">
        <v>1221</v>
      </c>
      <c r="B799">
        <v>797</v>
      </c>
      <c r="C799">
        <v>1207</v>
      </c>
      <c r="D799" t="s">
        <v>2226</v>
      </c>
      <c r="E799" t="str">
        <f>IF(ISNA(MATCH(A799,'ESO zone constants'!$A$3:$A$9952,0)),"","X")</f>
        <v>X</v>
      </c>
    </row>
    <row r="800" spans="1:5" x14ac:dyDescent="0.25">
      <c r="A800" s="116">
        <v>1222</v>
      </c>
      <c r="B800">
        <v>798</v>
      </c>
      <c r="C800">
        <v>1160</v>
      </c>
      <c r="D800" t="s">
        <v>2227</v>
      </c>
      <c r="E800" t="str">
        <f>IF(ISNA(MATCH(A800,'ESO zone constants'!$A$3:$A$9952,0)),"","X")</f>
        <v>X</v>
      </c>
    </row>
    <row r="801" spans="1:5" x14ac:dyDescent="0.25">
      <c r="A801" s="116">
        <v>1223</v>
      </c>
      <c r="B801">
        <v>799</v>
      </c>
      <c r="C801">
        <v>1207</v>
      </c>
      <c r="D801" t="s">
        <v>2231</v>
      </c>
      <c r="E801" t="str">
        <f>IF(ISNA(MATCH(A801,'ESO zone constants'!$A$3:$A$9952,0)),"","X")</f>
        <v>X</v>
      </c>
    </row>
    <row r="802" spans="1:5" x14ac:dyDescent="0.25">
      <c r="A802" s="116">
        <v>1224</v>
      </c>
      <c r="B802">
        <v>800</v>
      </c>
      <c r="C802">
        <v>1208</v>
      </c>
      <c r="D802" t="s">
        <v>2230</v>
      </c>
      <c r="E802" t="str">
        <f>IF(ISNA(MATCH(A802,'ESO zone constants'!$A$3:$A$9952,0)),"","X")</f>
        <v>X</v>
      </c>
    </row>
    <row r="803" spans="1:5" x14ac:dyDescent="0.25">
      <c r="A803" s="116">
        <v>1225</v>
      </c>
      <c r="B803">
        <v>801</v>
      </c>
      <c r="C803">
        <v>1207</v>
      </c>
      <c r="D803" t="s">
        <v>2229</v>
      </c>
      <c r="E803" t="str">
        <f>IF(ISNA(MATCH(A803,'ESO zone constants'!$A$3:$A$9952,0)),"","X")</f>
        <v>X</v>
      </c>
    </row>
    <row r="804" spans="1:5" x14ac:dyDescent="0.25">
      <c r="A804" s="116">
        <v>1226</v>
      </c>
      <c r="B804">
        <v>802</v>
      </c>
      <c r="C804">
        <v>1207</v>
      </c>
      <c r="D804" t="s">
        <v>2228</v>
      </c>
      <c r="E804" t="str">
        <f>IF(ISNA(MATCH(A804,'ESO zone constants'!$A$3:$A$9952,0)),"","X")</f>
        <v>X</v>
      </c>
    </row>
    <row r="805" spans="1:5" x14ac:dyDescent="0.25">
      <c r="A805" s="116">
        <v>1227</v>
      </c>
      <c r="B805">
        <v>803</v>
      </c>
      <c r="C805">
        <v>1207</v>
      </c>
      <c r="D805" t="s">
        <v>2221</v>
      </c>
      <c r="E805" t="str">
        <f>IF(ISNA(MATCH(A805,'ESO zone constants'!$A$3:$A$9952,0)),"","X")</f>
        <v>X</v>
      </c>
    </row>
    <row r="806" spans="1:5" x14ac:dyDescent="0.25">
      <c r="A806" s="116">
        <v>1228</v>
      </c>
      <c r="B806">
        <v>804</v>
      </c>
      <c r="C806">
        <v>823</v>
      </c>
      <c r="D806" t="s">
        <v>2404</v>
      </c>
      <c r="E806" t="str">
        <f>IF(ISNA(MATCH(A806,'ESO zone constants'!$A$3:$A$9952,0)),"","X")</f>
        <v>X</v>
      </c>
    </row>
    <row r="807" spans="1:5" x14ac:dyDescent="0.25">
      <c r="A807" s="116">
        <v>1229</v>
      </c>
      <c r="B807">
        <v>805</v>
      </c>
      <c r="C807">
        <v>57</v>
      </c>
      <c r="D807" t="s">
        <v>2405</v>
      </c>
      <c r="E807" t="str">
        <f>IF(ISNA(MATCH(A807,'ESO zone constants'!$A$3:$A$9952,0)),"","X")</f>
        <v>X</v>
      </c>
    </row>
    <row r="808" spans="1:5" x14ac:dyDescent="0.25">
      <c r="A808" s="116">
        <v>1233</v>
      </c>
      <c r="B808">
        <v>806</v>
      </c>
      <c r="C808">
        <v>1160</v>
      </c>
      <c r="D808" t="s">
        <v>2159</v>
      </c>
      <c r="E808" t="str">
        <f>IF(ISNA(MATCH(A808,'ESO zone constants'!$A$3:$A$9952,0)),"","X")</f>
        <v>X</v>
      </c>
    </row>
    <row r="809" spans="1:5" x14ac:dyDescent="0.25">
      <c r="A809" s="116">
        <v>1234</v>
      </c>
      <c r="B809">
        <v>807</v>
      </c>
      <c r="C809">
        <v>1160</v>
      </c>
      <c r="D809" t="s">
        <v>2160</v>
      </c>
      <c r="E809" t="str">
        <f>IF(ISNA(MATCH(A809,'ESO zone constants'!$A$3:$A$9952,0)),"","X")</f>
        <v>X</v>
      </c>
    </row>
    <row r="810" spans="1:5" x14ac:dyDescent="0.25">
      <c r="A810" s="116">
        <v>1235</v>
      </c>
      <c r="B810">
        <v>808</v>
      </c>
      <c r="C810">
        <v>383</v>
      </c>
      <c r="D810" t="s">
        <v>2407</v>
      </c>
      <c r="E810" t="str">
        <f>IF(ISNA(MATCH(A810,'ESO zone constants'!$A$3:$A$9952,0)),"","X")</f>
        <v>X</v>
      </c>
    </row>
    <row r="811" spans="1:5" x14ac:dyDescent="0.25">
      <c r="A811" s="116">
        <v>1236</v>
      </c>
      <c r="B811">
        <v>809</v>
      </c>
      <c r="C811">
        <v>383</v>
      </c>
      <c r="D811" t="s">
        <v>448</v>
      </c>
      <c r="E811" t="str">
        <f>IF(ISNA(MATCH(A811,'ESO zone constants'!$A$3:$A$9952,0)),"","X")</f>
        <v>X</v>
      </c>
    </row>
    <row r="812" spans="1:5" x14ac:dyDescent="0.25">
      <c r="A812" s="116">
        <v>1237</v>
      </c>
      <c r="B812">
        <v>810</v>
      </c>
      <c r="C812">
        <v>383</v>
      </c>
      <c r="D812" t="s">
        <v>2411</v>
      </c>
      <c r="E812" t="str">
        <f>IF(ISNA(MATCH(A812,'ESO zone constants'!$A$3:$A$9952,0)),"","X")</f>
        <v>X</v>
      </c>
    </row>
    <row r="813" spans="1:5" x14ac:dyDescent="0.25">
      <c r="A813" s="116">
        <v>1238</v>
      </c>
      <c r="B813">
        <v>811</v>
      </c>
      <c r="C813">
        <v>1261</v>
      </c>
      <c r="D813" t="s">
        <v>2437</v>
      </c>
      <c r="E813" t="str">
        <f>IF(ISNA(MATCH(A813,'ESO zone constants'!$A$3:$A$9952,0)),"","X")</f>
        <v>X</v>
      </c>
    </row>
    <row r="814" spans="1:5" x14ac:dyDescent="0.25">
      <c r="A814" s="116">
        <v>1239</v>
      </c>
      <c r="B814">
        <v>812</v>
      </c>
      <c r="C814">
        <v>1261</v>
      </c>
      <c r="D814" t="s">
        <v>2434</v>
      </c>
      <c r="E814" t="str">
        <f>IF(ISNA(MATCH(A814,'ESO zone constants'!$A$3:$A$9952,0)),"","X")</f>
        <v>X</v>
      </c>
    </row>
    <row r="815" spans="1:5" x14ac:dyDescent="0.25">
      <c r="A815" s="116">
        <v>1240</v>
      </c>
      <c r="B815">
        <v>813</v>
      </c>
      <c r="C815">
        <v>1261</v>
      </c>
      <c r="D815" t="s">
        <v>2438</v>
      </c>
      <c r="E815" t="str">
        <f>IF(ISNA(MATCH(A815,'ESO zone constants'!$A$3:$A$9952,0)),"","X")</f>
        <v>X</v>
      </c>
    </row>
    <row r="816" spans="1:5" x14ac:dyDescent="0.25">
      <c r="A816" s="116">
        <v>1241</v>
      </c>
      <c r="B816">
        <v>814</v>
      </c>
      <c r="C816">
        <v>1261</v>
      </c>
      <c r="D816" t="s">
        <v>2439</v>
      </c>
      <c r="E816" t="str">
        <f>IF(ISNA(MATCH(A816,'ESO zone constants'!$A$3:$A$9952,0)),"","X")</f>
        <v>X</v>
      </c>
    </row>
    <row r="817" spans="1:5" x14ac:dyDescent="0.25">
      <c r="A817" s="116">
        <v>1242</v>
      </c>
      <c r="B817">
        <v>815</v>
      </c>
      <c r="C817">
        <v>1261</v>
      </c>
      <c r="D817" t="s">
        <v>2440</v>
      </c>
      <c r="E817" t="str">
        <f>IF(ISNA(MATCH(A817,'ESO zone constants'!$A$3:$A$9952,0)),"","X")</f>
        <v>X</v>
      </c>
    </row>
    <row r="818" spans="1:5" x14ac:dyDescent="0.25">
      <c r="A818" s="116">
        <v>1243</v>
      </c>
      <c r="B818">
        <v>816</v>
      </c>
      <c r="C818">
        <v>1261</v>
      </c>
      <c r="D818" t="s">
        <v>2441</v>
      </c>
      <c r="E818" t="str">
        <f>IF(ISNA(MATCH(A818,'ESO zone constants'!$A$3:$A$9952,0)),"","X")</f>
        <v>X</v>
      </c>
    </row>
    <row r="819" spans="1:5" x14ac:dyDescent="0.25">
      <c r="A819" s="116">
        <v>1244</v>
      </c>
      <c r="B819">
        <v>817</v>
      </c>
      <c r="C819">
        <v>1261</v>
      </c>
      <c r="D819" t="s">
        <v>2442</v>
      </c>
      <c r="E819" t="str">
        <f>IF(ISNA(MATCH(A819,'ESO zone constants'!$A$3:$A$9952,0)),"","X")</f>
        <v>X</v>
      </c>
    </row>
    <row r="820" spans="1:5" x14ac:dyDescent="0.25">
      <c r="A820" s="116">
        <v>1245</v>
      </c>
      <c r="B820">
        <v>818</v>
      </c>
      <c r="C820">
        <v>1261</v>
      </c>
      <c r="D820" t="s">
        <v>2443</v>
      </c>
      <c r="E820" t="str">
        <f>IF(ISNA(MATCH(A820,'ESO zone constants'!$A$3:$A$9952,0)),"","X")</f>
        <v>X</v>
      </c>
    </row>
    <row r="821" spans="1:5" x14ac:dyDescent="0.25">
      <c r="A821" s="116">
        <v>1246</v>
      </c>
      <c r="B821">
        <v>819</v>
      </c>
      <c r="C821">
        <v>1261</v>
      </c>
      <c r="D821" t="s">
        <v>2444</v>
      </c>
      <c r="E821" t="str">
        <f>IF(ISNA(MATCH(A821,'ESO zone constants'!$A$3:$A$9952,0)),"","X")</f>
        <v>X</v>
      </c>
    </row>
    <row r="822" spans="1:5" x14ac:dyDescent="0.25">
      <c r="A822" s="116">
        <v>1247</v>
      </c>
      <c r="B822">
        <v>820</v>
      </c>
      <c r="C822">
        <v>1261</v>
      </c>
      <c r="D822" t="s">
        <v>2435</v>
      </c>
      <c r="E822" t="str">
        <f>IF(ISNA(MATCH(A822,'ESO zone constants'!$A$3:$A$9952,0)),"","X")</f>
        <v>X</v>
      </c>
    </row>
    <row r="823" spans="1:5" x14ac:dyDescent="0.25">
      <c r="A823" s="116">
        <v>1248</v>
      </c>
      <c r="B823">
        <v>821</v>
      </c>
      <c r="C823">
        <v>1261</v>
      </c>
      <c r="D823" t="s">
        <v>2445</v>
      </c>
      <c r="E823" t="str">
        <f>IF(ISNA(MATCH(A823,'ESO zone constants'!$A$3:$A$9952,0)),"","X")</f>
        <v>X</v>
      </c>
    </row>
    <row r="824" spans="1:5" x14ac:dyDescent="0.25">
      <c r="A824" s="116">
        <v>1249</v>
      </c>
      <c r="B824">
        <v>822</v>
      </c>
      <c r="C824">
        <v>1261</v>
      </c>
      <c r="D824" t="s">
        <v>2446</v>
      </c>
      <c r="E824" t="str">
        <f>IF(ISNA(MATCH(A824,'ESO zone constants'!$A$3:$A$9952,0)),"","X")</f>
        <v>X</v>
      </c>
    </row>
    <row r="825" spans="1:5" x14ac:dyDescent="0.25">
      <c r="A825" s="116">
        <v>1250</v>
      </c>
      <c r="B825">
        <v>823</v>
      </c>
      <c r="C825">
        <v>1261</v>
      </c>
      <c r="D825" t="s">
        <v>2447</v>
      </c>
      <c r="E825" t="str">
        <f>IF(ISNA(MATCH(A825,'ESO zone constants'!$A$3:$A$9952,0)),"","X")</f>
        <v>X</v>
      </c>
    </row>
    <row r="826" spans="1:5" x14ac:dyDescent="0.25">
      <c r="A826" s="116">
        <v>1251</v>
      </c>
      <c r="B826">
        <v>824</v>
      </c>
      <c r="C826">
        <v>1261</v>
      </c>
      <c r="D826" t="s">
        <v>2448</v>
      </c>
      <c r="E826" t="str">
        <f>IF(ISNA(MATCH(A826,'ESO zone constants'!$A$3:$A$9952,0)),"","X")</f>
        <v>X</v>
      </c>
    </row>
    <row r="827" spans="1:5" x14ac:dyDescent="0.25">
      <c r="A827" s="116">
        <v>1252</v>
      </c>
      <c r="B827">
        <v>825</v>
      </c>
      <c r="C827">
        <v>1261</v>
      </c>
      <c r="D827" t="s">
        <v>2449</v>
      </c>
      <c r="E827" t="str">
        <f>IF(ISNA(MATCH(A827,'ESO zone constants'!$A$3:$A$9952,0)),"","X")</f>
        <v>X</v>
      </c>
    </row>
    <row r="828" spans="1:5" x14ac:dyDescent="0.25">
      <c r="A828" s="116">
        <v>1253</v>
      </c>
      <c r="B828">
        <v>826</v>
      </c>
      <c r="C828">
        <v>1261</v>
      </c>
      <c r="D828" t="s">
        <v>2450</v>
      </c>
      <c r="E828" t="str">
        <f>IF(ISNA(MATCH(A828,'ESO zone constants'!$A$3:$A$9952,0)),"","X")</f>
        <v>X</v>
      </c>
    </row>
    <row r="829" spans="1:5" x14ac:dyDescent="0.25">
      <c r="A829" s="116">
        <v>1254</v>
      </c>
      <c r="B829">
        <v>827</v>
      </c>
      <c r="C829">
        <v>1261</v>
      </c>
      <c r="D829" t="s">
        <v>2430</v>
      </c>
      <c r="E829" t="str">
        <f>IF(ISNA(MATCH(A829,'ESO zone constants'!$A$3:$A$9952,0)),"","X")</f>
        <v>X</v>
      </c>
    </row>
    <row r="830" spans="1:5" x14ac:dyDescent="0.25">
      <c r="A830" s="116">
        <v>1255</v>
      </c>
      <c r="B830">
        <v>828</v>
      </c>
      <c r="C830">
        <v>1261</v>
      </c>
      <c r="D830" t="s">
        <v>2451</v>
      </c>
      <c r="E830" t="str">
        <f>IF(ISNA(MATCH(A830,'ESO zone constants'!$A$3:$A$9952,0)),"","X")</f>
        <v>X</v>
      </c>
    </row>
    <row r="831" spans="1:5" x14ac:dyDescent="0.25">
      <c r="A831" s="116">
        <v>1256</v>
      </c>
      <c r="B831">
        <v>829</v>
      </c>
      <c r="C831">
        <v>1261</v>
      </c>
      <c r="D831" t="s">
        <v>2452</v>
      </c>
      <c r="E831" t="str">
        <f>IF(ISNA(MATCH(A831,'ESO zone constants'!$A$3:$A$9952,0)),"","X")</f>
        <v>X</v>
      </c>
    </row>
    <row r="832" spans="1:5" x14ac:dyDescent="0.25">
      <c r="A832" s="116">
        <v>1257</v>
      </c>
      <c r="B832">
        <v>830</v>
      </c>
      <c r="C832">
        <v>1261</v>
      </c>
      <c r="D832" t="s">
        <v>2433</v>
      </c>
      <c r="E832" t="str">
        <f>IF(ISNA(MATCH(A832,'ESO zone constants'!$A$3:$A$9952,0)),"","X")</f>
        <v>X</v>
      </c>
    </row>
    <row r="833" spans="1:5" x14ac:dyDescent="0.25">
      <c r="A833" s="116">
        <v>1258</v>
      </c>
      <c r="B833">
        <v>831</v>
      </c>
      <c r="C833">
        <v>1261</v>
      </c>
      <c r="D833" t="s">
        <v>2432</v>
      </c>
      <c r="E833" t="str">
        <f>IF(ISNA(MATCH(A833,'ESO zone constants'!$A$3:$A$9952,0)),"","X")</f>
        <v>X</v>
      </c>
    </row>
    <row r="834" spans="1:5" x14ac:dyDescent="0.25">
      <c r="A834" s="116">
        <v>1259</v>
      </c>
      <c r="B834">
        <v>832</v>
      </c>
      <c r="C834">
        <v>1261</v>
      </c>
      <c r="D834" t="s">
        <v>2453</v>
      </c>
      <c r="E834" t="str">
        <f>IF(ISNA(MATCH(A834,'ESO zone constants'!$A$3:$A$9952,0)),"","X")</f>
        <v>X</v>
      </c>
    </row>
    <row r="835" spans="1:5" x14ac:dyDescent="0.25">
      <c r="A835" s="116">
        <v>1260</v>
      </c>
      <c r="B835">
        <v>833</v>
      </c>
      <c r="C835">
        <v>1261</v>
      </c>
      <c r="D835" t="s">
        <v>2454</v>
      </c>
      <c r="E835" t="str">
        <f>IF(ISNA(MATCH(A835,'ESO zone constants'!$A$3:$A$9952,0)),"","X")</f>
        <v>X</v>
      </c>
    </row>
    <row r="836" spans="1:5" x14ac:dyDescent="0.25">
      <c r="A836" s="116">
        <v>1261</v>
      </c>
      <c r="B836">
        <v>834</v>
      </c>
      <c r="C836">
        <v>1261</v>
      </c>
      <c r="D836" t="s">
        <v>2398</v>
      </c>
      <c r="E836" t="str">
        <f>IF(ISNA(MATCH(A836,'ESO zone constants'!$A$3:$A$9952,0)),"","X")</f>
        <v>X</v>
      </c>
    </row>
    <row r="837" spans="1:5" ht="15" customHeight="1" x14ac:dyDescent="0.25">
      <c r="A837" s="116">
        <v>1262</v>
      </c>
      <c r="B837">
        <v>835</v>
      </c>
      <c r="C837">
        <v>19</v>
      </c>
      <c r="D837" t="s">
        <v>2410</v>
      </c>
      <c r="E837" t="str">
        <f>IF(ISNA(MATCH(A837,'ESO zone constants'!$A$3:$A$9952,0)),"","X")</f>
        <v>X</v>
      </c>
    </row>
    <row r="838" spans="1:5" x14ac:dyDescent="0.25">
      <c r="A838" s="116">
        <v>1263</v>
      </c>
      <c r="B838">
        <v>836</v>
      </c>
      <c r="C838">
        <v>1261</v>
      </c>
      <c r="D838" t="s">
        <v>2455</v>
      </c>
      <c r="E838" t="str">
        <f>IF(ISNA(MATCH(A838,'ESO zone constants'!$A$3:$A$9952,0)),"","X")</f>
        <v>X</v>
      </c>
    </row>
    <row r="839" spans="1:5" ht="15" customHeight="1" x14ac:dyDescent="0.25">
      <c r="A839" s="116">
        <v>1264</v>
      </c>
      <c r="B839">
        <v>837</v>
      </c>
      <c r="C839">
        <v>1264</v>
      </c>
      <c r="D839" t="s">
        <v>2220</v>
      </c>
      <c r="E839" t="str">
        <f>IF(ISNA(MATCH(A839,'ESO zone constants'!$A$3:$A$9952,0)),"","X")</f>
        <v>X</v>
      </c>
    </row>
    <row r="840" spans="1:5" ht="15" customHeight="1" x14ac:dyDescent="0.25">
      <c r="A840" s="116">
        <v>1265</v>
      </c>
      <c r="B840">
        <v>838</v>
      </c>
      <c r="C840">
        <v>1160</v>
      </c>
      <c r="D840" t="s">
        <v>2219</v>
      </c>
      <c r="E840" t="str">
        <f>IF(ISNA(MATCH(A840,'ESO zone constants'!$A$3:$A$9952,0)),"","X")</f>
        <v>X</v>
      </c>
    </row>
    <row r="841" spans="1:5" x14ac:dyDescent="0.25">
      <c r="A841" s="116">
        <v>1266</v>
      </c>
      <c r="B841">
        <v>839</v>
      </c>
      <c r="C841">
        <v>1261</v>
      </c>
      <c r="D841" t="s">
        <v>2431</v>
      </c>
      <c r="E841" t="str">
        <f>IF(ISNA(MATCH(A841,'ESO zone constants'!$A$3:$A$9952,0)),"","X")</f>
        <v>X</v>
      </c>
    </row>
    <row r="842" spans="1:5" ht="15" customHeight="1" x14ac:dyDescent="0.25">
      <c r="A842" s="116">
        <v>1267</v>
      </c>
      <c r="B842">
        <v>840</v>
      </c>
      <c r="C842">
        <v>3</v>
      </c>
      <c r="D842" t="s">
        <v>2508</v>
      </c>
      <c r="E842" t="str">
        <f>IF(ISNA(MATCH(A842,'ESO zone constants'!$A$3:$A$9952,0)),"","X")</f>
        <v>X</v>
      </c>
    </row>
    <row r="843" spans="1:5" ht="15" customHeight="1" x14ac:dyDescent="0.25">
      <c r="A843" s="116">
        <v>1268</v>
      </c>
      <c r="B843">
        <v>841</v>
      </c>
      <c r="C843">
        <v>1261</v>
      </c>
      <c r="D843" t="s">
        <v>2513</v>
      </c>
      <c r="E843" t="str">
        <f>IF(ISNA(MATCH(A843,'ESO zone constants'!$A$3:$A$9952,0)),"","X")</f>
        <v>X</v>
      </c>
    </row>
    <row r="844" spans="1:5" x14ac:dyDescent="0.25">
      <c r="A844" s="116">
        <v>1270</v>
      </c>
      <c r="B844">
        <v>842</v>
      </c>
      <c r="C844">
        <v>849</v>
      </c>
      <c r="D844" t="s">
        <v>2409</v>
      </c>
      <c r="E844" t="str">
        <f>IF(ISNA(MATCH(A844,'ESO zone constants'!$A$3:$A$9952,0)),"","X")</f>
        <v>X</v>
      </c>
    </row>
    <row r="845" spans="1:5" x14ac:dyDescent="0.25">
      <c r="A845" s="116">
        <v>1271</v>
      </c>
      <c r="B845">
        <v>843</v>
      </c>
      <c r="C845">
        <v>823</v>
      </c>
      <c r="D845" t="s">
        <v>2408</v>
      </c>
      <c r="E845" t="str">
        <f>IF(ISNA(MATCH(A845,'ESO zone constants'!$A$3:$A$9952,0)),"","X")</f>
        <v>X</v>
      </c>
    </row>
    <row r="846" spans="1:5" x14ac:dyDescent="0.25">
      <c r="A846" s="116">
        <v>1272</v>
      </c>
      <c r="B846">
        <v>844</v>
      </c>
      <c r="C846">
        <v>1261</v>
      </c>
      <c r="D846" t="s">
        <v>2741</v>
      </c>
      <c r="E846" t="str">
        <f>IF(ISNA(MATCH(A846,'ESO zone constants'!$A$3:$A$9952,0)),"","X")</f>
        <v>X</v>
      </c>
    </row>
    <row r="847" spans="1:5" x14ac:dyDescent="0.25">
      <c r="A847" s="116">
        <v>1274</v>
      </c>
      <c r="B847">
        <v>845</v>
      </c>
      <c r="C847">
        <v>3</v>
      </c>
      <c r="D847" t="s">
        <v>2517</v>
      </c>
      <c r="E847" t="str">
        <f>IF(ISNA(MATCH(A847,'ESO zone constants'!$A$3:$A$9952,0)),"","X")</f>
        <v>X</v>
      </c>
    </row>
    <row r="848" spans="1:5" x14ac:dyDescent="0.25">
      <c r="A848" s="116">
        <v>1275</v>
      </c>
      <c r="B848">
        <v>846</v>
      </c>
      <c r="C848">
        <v>1261</v>
      </c>
      <c r="D848" t="s">
        <v>2457</v>
      </c>
      <c r="E848" t="str">
        <f>IF(ISNA(MATCH(A848,'ESO zone constants'!$A$3:$A$9952,0)),"","X")</f>
        <v>X</v>
      </c>
    </row>
    <row r="849" spans="1:5" x14ac:dyDescent="0.25">
      <c r="A849" s="116">
        <v>1276</v>
      </c>
      <c r="B849">
        <v>847</v>
      </c>
      <c r="C849">
        <v>1261</v>
      </c>
      <c r="D849" t="s">
        <v>2458</v>
      </c>
      <c r="E849" t="str">
        <f>IF(ISNA(MATCH(A849,'ESO zone constants'!$A$3:$A$9952,0)),"","X")</f>
        <v>X</v>
      </c>
    </row>
    <row r="850" spans="1:5" x14ac:dyDescent="0.25">
      <c r="A850" s="116">
        <v>1277</v>
      </c>
      <c r="B850">
        <v>848</v>
      </c>
      <c r="C850">
        <v>1261</v>
      </c>
      <c r="D850" t="s">
        <v>2429</v>
      </c>
      <c r="E850" t="str">
        <f>IF(ISNA(MATCH(A850,'ESO zone constants'!$A$3:$A$9952,0)),"","X")</f>
        <v>X</v>
      </c>
    </row>
    <row r="851" spans="1:5" x14ac:dyDescent="0.25">
      <c r="A851" s="116">
        <v>1278</v>
      </c>
      <c r="B851">
        <v>849</v>
      </c>
      <c r="C851">
        <v>108</v>
      </c>
      <c r="D851" t="s">
        <v>2516</v>
      </c>
      <c r="E851" t="str">
        <f>IF(ISNA(MATCH(A851,'ESO zone constants'!$A$3:$A$9952,0)),"","X")</f>
        <v>X</v>
      </c>
    </row>
    <row r="852" spans="1:5" x14ac:dyDescent="0.25">
      <c r="A852" s="116">
        <v>1279</v>
      </c>
      <c r="B852">
        <v>850</v>
      </c>
      <c r="C852">
        <v>108</v>
      </c>
      <c r="D852" t="s">
        <v>2515</v>
      </c>
      <c r="E852" t="str">
        <f>IF(ISNA(MATCH(A852,'ESO zone constants'!$A$3:$A$9952,0)),"","X")</f>
        <v>X</v>
      </c>
    </row>
    <row r="853" spans="1:5" x14ac:dyDescent="0.25">
      <c r="A853" s="116">
        <v>1280</v>
      </c>
      <c r="B853">
        <v>851</v>
      </c>
      <c r="C853">
        <v>108</v>
      </c>
      <c r="D853" t="s">
        <v>2518</v>
      </c>
      <c r="E853" t="str">
        <f>IF(ISNA(MATCH(A853,'ESO zone constants'!$A$3:$A$9952,0)),"","X")</f>
        <v>X</v>
      </c>
    </row>
    <row r="854" spans="1:5" x14ac:dyDescent="0.25">
      <c r="A854" s="116">
        <v>1281</v>
      </c>
      <c r="B854">
        <v>852</v>
      </c>
      <c r="C854">
        <v>108</v>
      </c>
      <c r="D854" t="s">
        <v>2518</v>
      </c>
      <c r="E854" t="str">
        <f>IF(ISNA(MATCH(A854,'ESO zone constants'!$A$3:$A$9952,0)),"","X")</f>
        <v>X</v>
      </c>
    </row>
    <row r="855" spans="1:5" x14ac:dyDescent="0.25">
      <c r="A855" s="116">
        <v>1282</v>
      </c>
      <c r="B855">
        <v>853</v>
      </c>
      <c r="C855">
        <v>1282</v>
      </c>
      <c r="D855" t="s">
        <v>2692</v>
      </c>
      <c r="E855" t="str">
        <f>IF(ISNA(MATCH(A855,'ESO zone constants'!$A$3:$A$9952,0)),"","X")</f>
        <v>X</v>
      </c>
    </row>
    <row r="856" spans="1:5" x14ac:dyDescent="0.25">
      <c r="A856" s="116">
        <v>1283</v>
      </c>
      <c r="B856">
        <v>854</v>
      </c>
      <c r="C856">
        <v>1282</v>
      </c>
      <c r="D856" t="s">
        <v>2693</v>
      </c>
      <c r="E856" t="str">
        <f>IF(ISNA(MATCH(A856,'ESO zone constants'!$A$3:$A$9952,0)),"","X")</f>
        <v>X</v>
      </c>
    </row>
    <row r="857" spans="1:5" x14ac:dyDescent="0.25">
      <c r="A857" s="116">
        <v>1284</v>
      </c>
      <c r="B857">
        <v>855</v>
      </c>
      <c r="C857">
        <v>1282</v>
      </c>
      <c r="D857" t="s">
        <v>2709</v>
      </c>
      <c r="E857" t="str">
        <f>IF(ISNA(MATCH(A857,'ESO zone constants'!$A$3:$A$9952,0)),"","X")</f>
        <v>X</v>
      </c>
    </row>
    <row r="858" spans="1:5" x14ac:dyDescent="0.25">
      <c r="A858" s="116">
        <v>1285</v>
      </c>
      <c r="B858">
        <v>856</v>
      </c>
      <c r="C858">
        <v>1286</v>
      </c>
      <c r="D858" t="s">
        <v>2708</v>
      </c>
      <c r="E858" t="str">
        <f>IF(ISNA(MATCH(A858,'ESO zone constants'!$A$3:$A$9952,0)),"","X")</f>
        <v>X</v>
      </c>
    </row>
    <row r="859" spans="1:5" x14ac:dyDescent="0.25">
      <c r="A859" s="116">
        <v>1286</v>
      </c>
      <c r="B859">
        <v>857</v>
      </c>
      <c r="C859">
        <v>1286</v>
      </c>
      <c r="D859" t="s">
        <v>2456</v>
      </c>
      <c r="E859" t="str">
        <f>IF(ISNA(MATCH(A859,'ESO zone constants'!$A$3:$A$9952,0)),"","X")</f>
        <v>X</v>
      </c>
    </row>
    <row r="860" spans="1:5" x14ac:dyDescent="0.25">
      <c r="A860" s="116">
        <v>1287</v>
      </c>
      <c r="B860">
        <v>858</v>
      </c>
      <c r="C860">
        <v>1286</v>
      </c>
      <c r="D860" t="s">
        <v>2707</v>
      </c>
      <c r="E860" t="str">
        <f>IF(ISNA(MATCH(A860,'ESO zone constants'!$A$3:$A$9952,0)),"","X")</f>
        <v>X</v>
      </c>
    </row>
    <row r="861" spans="1:5" x14ac:dyDescent="0.25">
      <c r="A861" s="116">
        <v>1289</v>
      </c>
      <c r="B861">
        <v>859</v>
      </c>
      <c r="C861">
        <v>1286</v>
      </c>
      <c r="D861" t="s">
        <v>2705</v>
      </c>
      <c r="E861" t="str">
        <f>IF(ISNA(MATCH(A861,'ESO zone constants'!$A$3:$A$9952,0)),"","X")</f>
        <v>X</v>
      </c>
    </row>
    <row r="862" spans="1:5" x14ac:dyDescent="0.25">
      <c r="A862" s="116">
        <v>1290</v>
      </c>
      <c r="B862">
        <v>860</v>
      </c>
      <c r="C862">
        <v>1286</v>
      </c>
      <c r="D862" t="s">
        <v>2704</v>
      </c>
      <c r="E862" t="str">
        <f>IF(ISNA(MATCH(A862,'ESO zone constants'!$A$3:$A$9952,0)),"","X")</f>
        <v>X</v>
      </c>
    </row>
    <row r="863" spans="1:5" x14ac:dyDescent="0.25">
      <c r="A863" s="116">
        <v>1291</v>
      </c>
      <c r="B863">
        <v>861</v>
      </c>
      <c r="C863">
        <v>1286</v>
      </c>
      <c r="D863" t="s">
        <v>2703</v>
      </c>
      <c r="E863" t="str">
        <f>IF(ISNA(MATCH(A863,'ESO zone constants'!$A$3:$A$9952,0)),"","X")</f>
        <v>X</v>
      </c>
    </row>
    <row r="864" spans="1:5" x14ac:dyDescent="0.25">
      <c r="A864" s="116">
        <v>1292</v>
      </c>
      <c r="B864">
        <v>862</v>
      </c>
      <c r="C864">
        <v>1286</v>
      </c>
      <c r="D864" t="s">
        <v>2702</v>
      </c>
      <c r="E864" t="str">
        <f>IF(ISNA(MATCH(A864,'ESO zone constants'!$A$3:$A$9952,0)),"","X")</f>
        <v>X</v>
      </c>
    </row>
    <row r="865" spans="1:5" x14ac:dyDescent="0.25">
      <c r="A865" s="116">
        <v>1293</v>
      </c>
      <c r="B865">
        <v>863</v>
      </c>
      <c r="C865">
        <v>1282</v>
      </c>
      <c r="D865" t="s">
        <v>2701</v>
      </c>
      <c r="E865" t="str">
        <f>IF(ISNA(MATCH(A865,'ESO zone constants'!$A$3:$A$9952,0)),"","X")</f>
        <v>X</v>
      </c>
    </row>
    <row r="866" spans="1:5" x14ac:dyDescent="0.25">
      <c r="A866" s="116">
        <v>1294</v>
      </c>
      <c r="B866">
        <v>864</v>
      </c>
      <c r="C866">
        <v>1286</v>
      </c>
      <c r="D866" t="s">
        <v>2700</v>
      </c>
      <c r="E866" t="str">
        <f>IF(ISNA(MATCH(A866,'ESO zone constants'!$A$3:$A$9952,0)),"","X")</f>
        <v>X</v>
      </c>
    </row>
    <row r="867" spans="1:5" x14ac:dyDescent="0.25">
      <c r="A867" s="116">
        <v>1295</v>
      </c>
      <c r="B867">
        <v>865</v>
      </c>
      <c r="C867">
        <v>1286</v>
      </c>
      <c r="D867" t="s">
        <v>2699</v>
      </c>
      <c r="E867" t="str">
        <f>IF(ISNA(MATCH(A867,'ESO zone constants'!$A$3:$A$9952,0)),"","X")</f>
        <v>X</v>
      </c>
    </row>
    <row r="868" spans="1:5" x14ac:dyDescent="0.25">
      <c r="A868" s="116">
        <v>1296</v>
      </c>
      <c r="B868">
        <v>866</v>
      </c>
      <c r="C868">
        <v>1286</v>
      </c>
      <c r="D868" t="s">
        <v>2698</v>
      </c>
      <c r="E868" t="str">
        <f>IF(ISNA(MATCH(A868,'ESO zone constants'!$A$3:$A$9952,0)),"","X")</f>
        <v>X</v>
      </c>
    </row>
    <row r="869" spans="1:5" x14ac:dyDescent="0.25">
      <c r="A869" s="116">
        <v>1297</v>
      </c>
      <c r="B869">
        <v>867</v>
      </c>
      <c r="C869">
        <v>1286</v>
      </c>
      <c r="D869" t="s">
        <v>2742</v>
      </c>
      <c r="E869" t="str">
        <f>IF(ISNA(MATCH(A869,'ESO zone constants'!$A$3:$A$9952,0)),"","X")</f>
        <v>X</v>
      </c>
    </row>
    <row r="870" spans="1:5" x14ac:dyDescent="0.25">
      <c r="A870" s="116">
        <v>1298</v>
      </c>
      <c r="B870">
        <v>868</v>
      </c>
      <c r="C870">
        <v>1286</v>
      </c>
      <c r="D870" t="s">
        <v>2697</v>
      </c>
      <c r="E870" t="str">
        <f>IF(ISNA(MATCH(A870,'ESO zone constants'!$A$3:$A$9952,0)),"","X")</f>
        <v>X</v>
      </c>
    </row>
    <row r="871" spans="1:5" x14ac:dyDescent="0.25">
      <c r="A871" s="116">
        <v>1300</v>
      </c>
      <c r="B871">
        <v>869</v>
      </c>
      <c r="C871">
        <v>1286</v>
      </c>
      <c r="D871" t="s">
        <v>2696</v>
      </c>
      <c r="E871" t="str">
        <f>IF(ISNA(MATCH(A871,'ESO zone constants'!$A$3:$A$9952,0)),"","X")</f>
        <v>X</v>
      </c>
    </row>
    <row r="872" spans="1:5" x14ac:dyDescent="0.25">
      <c r="A872" s="116">
        <v>1301</v>
      </c>
      <c r="B872">
        <v>870</v>
      </c>
      <c r="C872">
        <v>1011</v>
      </c>
      <c r="D872" t="s">
        <v>2728</v>
      </c>
      <c r="E872" t="str">
        <f>IF(ISNA(MATCH(A872,'ESO zone constants'!$A$3:$A$9952,0)),"","X")</f>
        <v>X</v>
      </c>
    </row>
    <row r="873" spans="1:5" x14ac:dyDescent="0.25">
      <c r="A873" s="116">
        <v>1302</v>
      </c>
      <c r="B873">
        <v>871</v>
      </c>
      <c r="C873">
        <v>20</v>
      </c>
      <c r="D873" t="s">
        <v>2740</v>
      </c>
      <c r="E873" t="str">
        <f>IF(ISNA(MATCH(A873,'ESO zone constants'!$A$3:$A$9952,0)),"","X")</f>
        <v>X</v>
      </c>
    </row>
    <row r="874" spans="1:5" x14ac:dyDescent="0.25">
      <c r="A874" s="116">
        <v>1304</v>
      </c>
      <c r="B874">
        <v>872</v>
      </c>
      <c r="C874">
        <v>1282</v>
      </c>
      <c r="D874" t="s">
        <v>2695</v>
      </c>
      <c r="E874" t="str">
        <f>IF(ISNA(MATCH(A874,'ESO zone constants'!$A$3:$A$9952,0)),"","X")</f>
        <v>X</v>
      </c>
    </row>
    <row r="875" spans="1:5" x14ac:dyDescent="0.25">
      <c r="A875" s="116">
        <v>1306</v>
      </c>
      <c r="B875">
        <v>873</v>
      </c>
      <c r="C875">
        <v>58</v>
      </c>
      <c r="D875" t="s">
        <v>2514</v>
      </c>
      <c r="E875" t="str">
        <f>IF(ISNA(MATCH(A875,'ESO zone constants'!$A$3:$A$9952,0)),"","X")</f>
        <v>X</v>
      </c>
    </row>
    <row r="876" spans="1:5" x14ac:dyDescent="0.25">
      <c r="A876" s="116">
        <v>1307</v>
      </c>
      <c r="B876">
        <v>874</v>
      </c>
      <c r="C876">
        <v>1261</v>
      </c>
      <c r="D876" t="s">
        <v>2519</v>
      </c>
      <c r="E876" t="str">
        <f>IF(ISNA(MATCH(A876,'ESO zone constants'!$A$3:$A$9952,0)),"","X")</f>
        <v>X</v>
      </c>
    </row>
    <row r="877" spans="1:5" x14ac:dyDescent="0.25">
      <c r="A877" s="116">
        <v>1310</v>
      </c>
      <c r="B877">
        <v>875</v>
      </c>
      <c r="C877">
        <v>1286</v>
      </c>
      <c r="D877" t="s">
        <v>2741</v>
      </c>
      <c r="E877" t="str">
        <f>IF(ISNA(MATCH(A877,'ESO zone constants'!$A$3:$A$9952,0)),"","X")</f>
        <v>X</v>
      </c>
    </row>
    <row r="878" spans="1:5" x14ac:dyDescent="0.25">
      <c r="A878" s="116">
        <v>1311</v>
      </c>
      <c r="B878">
        <v>876</v>
      </c>
      <c r="C878">
        <v>849</v>
      </c>
      <c r="D878" t="s">
        <v>2743</v>
      </c>
      <c r="E878" t="str">
        <f>IF(ISNA(MATCH(A878,'ESO zone constants'!$A$3:$A$9952,0)),"","X")</f>
        <v>X</v>
      </c>
    </row>
    <row r="879" spans="1:5" x14ac:dyDescent="0.25">
      <c r="A879" s="116">
        <v>1312</v>
      </c>
      <c r="B879">
        <v>877</v>
      </c>
      <c r="C879">
        <v>849</v>
      </c>
      <c r="D879" t="s">
        <v>2746</v>
      </c>
      <c r="E879" t="str">
        <f>IF(ISNA(MATCH(A879,'ESO zone constants'!$A$3:$A$9952,0)),"","X")</f>
        <v>X</v>
      </c>
    </row>
    <row r="880" spans="1:5" x14ac:dyDescent="0.25">
      <c r="A880" s="116">
        <v>1313</v>
      </c>
      <c r="B880">
        <v>878</v>
      </c>
      <c r="C880">
        <v>1318</v>
      </c>
      <c r="D880" t="s">
        <v>3441</v>
      </c>
      <c r="E880" t="str">
        <f>IF(ISNA(MATCH(A880,'ESO zone constants'!$A$3:$A$9952,0)),"","X")</f>
        <v>X</v>
      </c>
    </row>
    <row r="881" spans="1:5" x14ac:dyDescent="0.25">
      <c r="A881" s="116">
        <v>1314</v>
      </c>
      <c r="B881">
        <v>879</v>
      </c>
      <c r="C881">
        <v>3</v>
      </c>
      <c r="D881" t="s">
        <v>2745</v>
      </c>
      <c r="E881" t="str">
        <f>IF(ISNA(MATCH(A881,'ESO zone constants'!$A$3:$A$9952,0)),"","X")</f>
        <v>X</v>
      </c>
    </row>
    <row r="882" spans="1:5" x14ac:dyDescent="0.25">
      <c r="A882" s="116">
        <v>1315</v>
      </c>
      <c r="B882">
        <v>880</v>
      </c>
      <c r="C882">
        <v>1318</v>
      </c>
      <c r="D882" t="s">
        <v>3440</v>
      </c>
      <c r="E882" t="str">
        <f>IF(ISNA(MATCH(A882,'ESO zone constants'!$A$3:$A$9952,0)),"","X")</f>
        <v>X</v>
      </c>
    </row>
    <row r="883" spans="1:5" x14ac:dyDescent="0.25">
      <c r="A883" s="116">
        <v>1316</v>
      </c>
      <c r="B883">
        <v>881</v>
      </c>
      <c r="C883">
        <v>1318</v>
      </c>
      <c r="D883" t="s">
        <v>3423</v>
      </c>
      <c r="E883" t="str">
        <f>IF(ISNA(MATCH(A883,'ESO zone constants'!$A$3:$A$9952,0)),"","X")</f>
        <v>X</v>
      </c>
    </row>
    <row r="884" spans="1:5" x14ac:dyDescent="0.25">
      <c r="A884" s="116">
        <v>1317</v>
      </c>
      <c r="B884">
        <v>882</v>
      </c>
      <c r="C884">
        <v>1318</v>
      </c>
      <c r="D884" t="s">
        <v>3416</v>
      </c>
      <c r="E884" t="str">
        <f>IF(ISNA(MATCH(A884,'ESO zone constants'!$A$3:$A$9952,0)),"","X")</f>
        <v>X</v>
      </c>
    </row>
    <row r="885" spans="1:5" x14ac:dyDescent="0.25">
      <c r="A885" s="116">
        <v>1318</v>
      </c>
      <c r="B885">
        <v>883</v>
      </c>
      <c r="C885">
        <v>1318</v>
      </c>
      <c r="D885" t="s">
        <v>3399</v>
      </c>
      <c r="E885" t="str">
        <f>IF(ISNA(MATCH(A885,'ESO zone constants'!$A$3:$A$9952,0)),"","X")</f>
        <v>X</v>
      </c>
    </row>
    <row r="886" spans="1:5" x14ac:dyDescent="0.25">
      <c r="A886" s="116">
        <v>1319</v>
      </c>
      <c r="B886">
        <v>884</v>
      </c>
      <c r="C886">
        <v>1318</v>
      </c>
      <c r="D886" t="s">
        <v>3424</v>
      </c>
      <c r="E886" t="str">
        <f>IF(ISNA(MATCH(A886,'ESO zone constants'!$A$3:$A$9952,0)),"","X")</f>
        <v>X</v>
      </c>
    </row>
    <row r="887" spans="1:5" x14ac:dyDescent="0.25">
      <c r="A887" s="116">
        <v>1320</v>
      </c>
      <c r="B887">
        <v>885</v>
      </c>
      <c r="C887">
        <v>1318</v>
      </c>
      <c r="D887" t="s">
        <v>3439</v>
      </c>
      <c r="E887" t="str">
        <f>IF(ISNA(MATCH(A887,'ESO zone constants'!$A$3:$A$9952,0)),"","X")</f>
        <v>X</v>
      </c>
    </row>
    <row r="888" spans="1:5" x14ac:dyDescent="0.25">
      <c r="A888" s="116">
        <v>1321</v>
      </c>
      <c r="B888">
        <v>886</v>
      </c>
      <c r="C888">
        <v>1318</v>
      </c>
      <c r="D888" t="s">
        <v>3425</v>
      </c>
      <c r="E888" t="str">
        <f>IF(ISNA(MATCH(A888,'ESO zone constants'!$A$3:$A$9952,0)),"","X")</f>
        <v>X</v>
      </c>
    </row>
    <row r="889" spans="1:5" x14ac:dyDescent="0.25">
      <c r="A889" s="116">
        <v>1322</v>
      </c>
      <c r="B889">
        <v>887</v>
      </c>
      <c r="C889">
        <v>1318</v>
      </c>
      <c r="D889" t="s">
        <v>3426</v>
      </c>
      <c r="E889" t="str">
        <f>IF(ISNA(MATCH(A889,'ESO zone constants'!$A$3:$A$9952,0)),"","X")</f>
        <v>X</v>
      </c>
    </row>
    <row r="890" spans="1:5" x14ac:dyDescent="0.25">
      <c r="A890" s="116">
        <v>1324</v>
      </c>
      <c r="B890">
        <v>888</v>
      </c>
      <c r="C890">
        <v>1318</v>
      </c>
      <c r="D890" t="s">
        <v>3427</v>
      </c>
      <c r="E890" t="str">
        <f>IF(ISNA(MATCH(A890,'ESO zone constants'!$A$3:$A$9952,0)),"","X")</f>
        <v>X</v>
      </c>
    </row>
    <row r="891" spans="1:5" x14ac:dyDescent="0.25">
      <c r="A891" s="116">
        <v>1326</v>
      </c>
      <c r="B891">
        <v>889</v>
      </c>
      <c r="C891">
        <v>1318</v>
      </c>
      <c r="D891" t="s">
        <v>3428</v>
      </c>
      <c r="E891" t="str">
        <f>IF(ISNA(MATCH(A891,'ESO zone constants'!$A$3:$A$9952,0)),"","X")</f>
        <v>X</v>
      </c>
    </row>
    <row r="892" spans="1:5" x14ac:dyDescent="0.25">
      <c r="A892" s="116">
        <v>1327</v>
      </c>
      <c r="B892">
        <v>890</v>
      </c>
      <c r="C892">
        <v>1318</v>
      </c>
      <c r="D892" t="s">
        <v>1712</v>
      </c>
      <c r="E892" t="str">
        <f>IF(ISNA(MATCH(A892,'ESO zone constants'!$A$3:$A$9952,0)),"","X")</f>
        <v>X</v>
      </c>
    </row>
    <row r="893" spans="1:5" x14ac:dyDescent="0.25">
      <c r="A893" s="116">
        <v>1328</v>
      </c>
      <c r="B893">
        <v>891</v>
      </c>
      <c r="C893">
        <v>1318</v>
      </c>
      <c r="D893" t="s">
        <v>3429</v>
      </c>
      <c r="E893" t="str">
        <f>IF(ISNA(MATCH(A893,'ESO zone constants'!$A$3:$A$9952,0)),"","X")</f>
        <v>X</v>
      </c>
    </row>
    <row r="894" spans="1:5" x14ac:dyDescent="0.25">
      <c r="A894" s="116">
        <v>1329</v>
      </c>
      <c r="B894">
        <v>892</v>
      </c>
      <c r="C894">
        <v>1318</v>
      </c>
      <c r="D894" t="s">
        <v>3428</v>
      </c>
      <c r="E894" t="str">
        <f>IF(ISNA(MATCH(A894,'ESO zone constants'!$A$3:$A$9952,0)),"","X")</f>
        <v>X</v>
      </c>
    </row>
    <row r="895" spans="1:5" x14ac:dyDescent="0.25">
      <c r="A895" s="116">
        <v>1330</v>
      </c>
      <c r="B895">
        <v>893</v>
      </c>
      <c r="C895">
        <v>1318</v>
      </c>
      <c r="D895" t="s">
        <v>3438</v>
      </c>
      <c r="E895" t="str">
        <f>IF(ISNA(MATCH(A895,'ESO zone constants'!$A$3:$A$9952,0)),"","X")</f>
        <v>X</v>
      </c>
    </row>
    <row r="896" spans="1:5" x14ac:dyDescent="0.25">
      <c r="A896" s="116">
        <v>1331</v>
      </c>
      <c r="B896">
        <v>894</v>
      </c>
      <c r="C896">
        <v>1318</v>
      </c>
      <c r="D896" t="s">
        <v>3430</v>
      </c>
      <c r="E896" t="str">
        <f>IF(ISNA(MATCH(A896,'ESO zone constants'!$A$3:$A$9952,0)),"","X")</f>
        <v>X</v>
      </c>
    </row>
    <row r="897" spans="1:5" x14ac:dyDescent="0.25">
      <c r="A897" s="116">
        <v>1332</v>
      </c>
      <c r="B897">
        <v>895</v>
      </c>
      <c r="C897">
        <v>1318</v>
      </c>
      <c r="D897" t="s">
        <v>3437</v>
      </c>
      <c r="E897" t="str">
        <f>IF(ISNA(MATCH(A897,'ESO zone constants'!$A$3:$A$9952,0)),"","X")</f>
        <v>X</v>
      </c>
    </row>
    <row r="898" spans="1:5" x14ac:dyDescent="0.25">
      <c r="A898" s="116">
        <v>1333</v>
      </c>
      <c r="B898">
        <v>896</v>
      </c>
      <c r="C898">
        <v>1318</v>
      </c>
      <c r="D898" t="s">
        <v>3436</v>
      </c>
      <c r="E898" t="str">
        <f>IF(ISNA(MATCH(A898,'ESO zone constants'!$A$3:$A$9952,0)),"","X")</f>
        <v>X</v>
      </c>
    </row>
    <row r="899" spans="1:5" x14ac:dyDescent="0.25">
      <c r="A899" s="116">
        <v>1334</v>
      </c>
      <c r="B899">
        <v>897</v>
      </c>
      <c r="C899">
        <v>1318</v>
      </c>
      <c r="D899" t="s">
        <v>3435</v>
      </c>
      <c r="E899" t="str">
        <f>IF(ISNA(MATCH(A899,'ESO zone constants'!$A$3:$A$9952,0)),"","X")</f>
        <v>X</v>
      </c>
    </row>
    <row r="900" spans="1:5" x14ac:dyDescent="0.25">
      <c r="A900" s="116">
        <v>1335</v>
      </c>
      <c r="B900">
        <v>898</v>
      </c>
      <c r="C900">
        <v>1318</v>
      </c>
      <c r="D900" t="s">
        <v>3434</v>
      </c>
      <c r="E900" t="str">
        <f>IF(ISNA(MATCH(A900,'ESO zone constants'!$A$3:$A$9952,0)),"","X")</f>
        <v>X</v>
      </c>
    </row>
    <row r="901" spans="1:5" x14ac:dyDescent="0.25">
      <c r="A901" s="116">
        <v>1336</v>
      </c>
      <c r="B901">
        <v>899</v>
      </c>
      <c r="C901">
        <v>1318</v>
      </c>
      <c r="D901" t="s">
        <v>3433</v>
      </c>
      <c r="E901" t="str">
        <f>IF(ISNA(MATCH(A901,'ESO zone constants'!$A$3:$A$9952,0)),"","X")</f>
        <v>X</v>
      </c>
    </row>
    <row r="902" spans="1:5" x14ac:dyDescent="0.25">
      <c r="A902" s="116">
        <v>1337</v>
      </c>
      <c r="B902">
        <v>900</v>
      </c>
      <c r="C902">
        <v>1318</v>
      </c>
      <c r="D902" t="s">
        <v>3432</v>
      </c>
      <c r="E902" t="str">
        <f>IF(ISNA(MATCH(A902,'ESO zone constants'!$A$3:$A$9952,0)),"","X")</f>
        <v>X</v>
      </c>
    </row>
    <row r="903" spans="1:5" x14ac:dyDescent="0.25">
      <c r="A903" s="116">
        <v>1338</v>
      </c>
      <c r="B903">
        <v>901</v>
      </c>
      <c r="C903">
        <v>1318</v>
      </c>
      <c r="D903" t="s">
        <v>3431</v>
      </c>
      <c r="E903" t="str">
        <f>IF(ISNA(MATCH(A903,'ESO zone constants'!$A$3:$A$9952,0)),"","X")</f>
        <v>X</v>
      </c>
    </row>
    <row r="904" spans="1:5" x14ac:dyDescent="0.25">
      <c r="A904" s="116">
        <v>1342</v>
      </c>
      <c r="B904">
        <v>902</v>
      </c>
      <c r="C904">
        <v>1282</v>
      </c>
      <c r="D904" t="s">
        <v>2690</v>
      </c>
      <c r="E904" t="str">
        <f>IF(ISNA(MATCH(A904,'ESO zone constants'!$A$3:$A$9952,0)),"","X")</f>
        <v>X</v>
      </c>
    </row>
    <row r="905" spans="1:5" x14ac:dyDescent="0.25">
      <c r="A905" s="116">
        <v>1343</v>
      </c>
      <c r="B905">
        <v>903</v>
      </c>
      <c r="C905">
        <v>1286</v>
      </c>
      <c r="D905" t="s">
        <v>2691</v>
      </c>
      <c r="E905" t="str">
        <f>IF(ISNA(MATCH(A905,'ESO zone constants'!$A$3:$A$9952,0)),"","X")</f>
        <v>X</v>
      </c>
    </row>
    <row r="906" spans="1:5" x14ac:dyDescent="0.25">
      <c r="A906" s="116">
        <v>1344</v>
      </c>
      <c r="B906">
        <v>904</v>
      </c>
      <c r="C906">
        <v>1318</v>
      </c>
      <c r="D906" t="s">
        <v>3421</v>
      </c>
      <c r="E906" t="str">
        <f>IF(ISNA(MATCH(A906,'ESO zone constants'!$A$3:$A$9952,0)),"","X")</f>
        <v>X</v>
      </c>
    </row>
    <row r="907" spans="1:5" x14ac:dyDescent="0.25">
      <c r="A907" s="116">
        <v>1345</v>
      </c>
      <c r="B907">
        <v>905</v>
      </c>
      <c r="C907">
        <v>535</v>
      </c>
      <c r="D907" t="s">
        <v>2744</v>
      </c>
      <c r="E907" t="str">
        <f>IF(ISNA(MATCH(A907,'ESO zone constants'!$A$3:$A$9952,0)),"","X")</f>
        <v>X</v>
      </c>
    </row>
    <row r="908" spans="1:5" x14ac:dyDescent="0.25">
      <c r="A908" s="116">
        <v>1360</v>
      </c>
      <c r="B908">
        <v>906</v>
      </c>
      <c r="C908">
        <v>1318</v>
      </c>
      <c r="D908" t="s">
        <v>3464</v>
      </c>
      <c r="E908" t="str">
        <f>IF(ISNA(MATCH(A908,'ESO zone constants'!$A$3:$A$9952,0)),"","X")</f>
        <v>X</v>
      </c>
    </row>
    <row r="909" spans="1:5" x14ac:dyDescent="0.25">
      <c r="A909" s="116">
        <v>1361</v>
      </c>
      <c r="B909">
        <v>907</v>
      </c>
      <c r="C909">
        <v>1318</v>
      </c>
      <c r="D909" t="s">
        <v>3465</v>
      </c>
      <c r="E909" t="str">
        <f>IF(ISNA(MATCH(A909,'ESO zone constants'!$A$3:$A$9952,0)),"","X")</f>
        <v>X</v>
      </c>
    </row>
    <row r="910" spans="1:5" x14ac:dyDescent="0.25">
      <c r="A910" s="116">
        <v>1363</v>
      </c>
      <c r="B910">
        <v>908</v>
      </c>
      <c r="C910">
        <v>1318</v>
      </c>
      <c r="D910" t="s">
        <v>3420</v>
      </c>
      <c r="E910" t="str">
        <f>IF(ISNA(MATCH(A910,'ESO zone constants'!$A$3:$A$9952,0)),"","X")</f>
        <v>X</v>
      </c>
    </row>
    <row r="911" spans="1:5" x14ac:dyDescent="0.25">
      <c r="A911" s="116">
        <v>1364</v>
      </c>
      <c r="B911">
        <v>909</v>
      </c>
      <c r="C911">
        <v>1318</v>
      </c>
      <c r="D911" t="s">
        <v>3419</v>
      </c>
      <c r="E911" t="str">
        <f>IF(ISNA(MATCH(A911,'ESO zone constants'!$A$3:$A$9952,0)),"","X")</f>
        <v>X</v>
      </c>
    </row>
    <row r="912" spans="1:5" x14ac:dyDescent="0.25">
      <c r="A912" s="116">
        <v>1365</v>
      </c>
      <c r="B912">
        <v>910</v>
      </c>
      <c r="C912">
        <v>3</v>
      </c>
      <c r="D912" t="s">
        <v>3490</v>
      </c>
      <c r="E912" t="str">
        <f>IF(ISNA(MATCH(A912,'ESO zone constants'!$A$3:$A$9952,0)),"","X")</f>
        <v>X</v>
      </c>
    </row>
    <row r="913" spans="1:5" x14ac:dyDescent="0.25">
      <c r="A913" s="116">
        <v>1366</v>
      </c>
      <c r="B913">
        <v>911</v>
      </c>
      <c r="C913">
        <v>92</v>
      </c>
      <c r="D913" t="s">
        <v>3489</v>
      </c>
      <c r="E913" t="str">
        <f>IF(ISNA(MATCH(A913,'ESO zone constants'!$A$3:$A$9952,0)),"","X")</f>
        <v>X</v>
      </c>
    </row>
  </sheetData>
  <autoFilter ref="A2:E913" xr:uid="{41491B4A-A56B-46BB-9301-6772C5A6F6C3}">
    <sortState xmlns:xlrd2="http://schemas.microsoft.com/office/spreadsheetml/2017/richdata2" ref="A3:E913">
      <sortCondition ref="A2:A913"/>
    </sortState>
  </autoFilter>
  <mergeCells count="1">
    <mergeCell ref="A1:N1"/>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L917"/>
  <sheetViews>
    <sheetView workbookViewId="0">
      <pane xSplit="3" ySplit="2" topLeftCell="D840" activePane="bottomRight" state="frozen"/>
      <selection pane="topRight" activeCell="D1" sqref="D1"/>
      <selection pane="bottomLeft" activeCell="A2" sqref="A2"/>
      <selection pane="bottomRight" activeCell="B2" sqref="B2"/>
    </sheetView>
  </sheetViews>
  <sheetFormatPr baseColWidth="10" defaultColWidth="11.5703125" defaultRowHeight="15" x14ac:dyDescent="0.25"/>
  <cols>
    <col min="1" max="1" width="20.7109375" style="5" bestFit="1" customWidth="1"/>
    <col min="2" max="2" width="24.140625" style="5" bestFit="1" customWidth="1"/>
    <col min="3" max="3" width="24.85546875" style="5" bestFit="1" customWidth="1"/>
    <col min="4" max="4" width="30.28515625" style="17" bestFit="1" customWidth="1"/>
    <col min="5" max="5" width="15.42578125" style="3" bestFit="1" customWidth="1"/>
    <col min="6" max="6" width="18.140625" style="3" bestFit="1" customWidth="1"/>
    <col min="7" max="7" width="22.7109375" style="3" bestFit="1" customWidth="1"/>
    <col min="8" max="8" width="16" style="17" bestFit="1" customWidth="1"/>
    <col min="9" max="9" width="12.28515625" style="17" bestFit="1" customWidth="1"/>
    <col min="10" max="10" width="12.7109375" bestFit="1" customWidth="1"/>
    <col min="11" max="11" width="12.7109375" style="3" customWidth="1"/>
    <col min="12" max="12" width="25.140625" style="3" customWidth="1"/>
  </cols>
  <sheetData>
    <row r="1" spans="1:12" x14ac:dyDescent="0.25">
      <c r="A1" s="109" t="s">
        <v>3500</v>
      </c>
      <c r="B1" s="109"/>
      <c r="C1" s="109"/>
      <c r="D1" s="109"/>
      <c r="E1" s="109"/>
      <c r="F1" s="109"/>
      <c r="G1" s="109"/>
      <c r="H1" s="109"/>
      <c r="I1" s="109"/>
      <c r="J1" s="109"/>
      <c r="K1" s="109"/>
      <c r="L1" s="110"/>
    </row>
    <row r="2" spans="1:12" ht="90" x14ac:dyDescent="0.25">
      <c r="A2" s="6" t="s">
        <v>94</v>
      </c>
      <c r="B2" s="6" t="s">
        <v>101</v>
      </c>
      <c r="C2" s="6" t="s">
        <v>98</v>
      </c>
      <c r="D2" s="66" t="s">
        <v>99</v>
      </c>
      <c r="E2" s="7" t="s">
        <v>100</v>
      </c>
      <c r="F2" s="7" t="s">
        <v>1341</v>
      </c>
      <c r="G2" s="7" t="s">
        <v>727</v>
      </c>
      <c r="H2" s="67" t="s">
        <v>1374</v>
      </c>
      <c r="I2" s="68" t="s">
        <v>1373</v>
      </c>
      <c r="J2" s="1" t="s">
        <v>1420</v>
      </c>
      <c r="K2" s="7" t="s">
        <v>1512</v>
      </c>
      <c r="L2" s="7" t="s">
        <v>1421</v>
      </c>
    </row>
    <row r="3" spans="1:12" x14ac:dyDescent="0.25">
      <c r="A3" s="5">
        <v>0</v>
      </c>
      <c r="B3" s="5">
        <v>4294967296</v>
      </c>
      <c r="C3" s="5">
        <v>0</v>
      </c>
      <c r="D3" s="43" t="s">
        <v>2239</v>
      </c>
      <c r="E3" s="3" t="str">
        <f t="array" ref="E3">IF(OR(EXACT(A3,'ESO Dungeon constants'!$D$3:$D$987)),"X","")</f>
        <v/>
      </c>
      <c r="F3" s="3" t="str">
        <f>IF(EXACT(A3,C3),"X","")</f>
        <v>X</v>
      </c>
      <c r="G3" s="3" t="str">
        <f>IF(A3&lt;&gt;C3,VLOOKUP(C3,$A$3:$D$9952,4,FALSE),"")</f>
        <v/>
      </c>
      <c r="H3" s="17">
        <f>A3</f>
        <v>0</v>
      </c>
      <c r="I3" s="17">
        <f>C3</f>
        <v>0</v>
      </c>
      <c r="J3">
        <v>0</v>
      </c>
      <c r="K3" s="3" t="str">
        <f>VLOOKUP(J3,'LibSets constants'!$A$4:$B$1003,2,FALSE)</f>
        <v>DLC_BASE_GAME</v>
      </c>
      <c r="L3" s="3" t="str">
        <f>VLOOKUP(J3,'LibSets constants'!$A$4:$C$1003,3,FALSE)</f>
        <v>Included in base game</v>
      </c>
    </row>
    <row r="4" spans="1:12" x14ac:dyDescent="0.25">
      <c r="A4" s="12">
        <v>2</v>
      </c>
      <c r="B4" s="5">
        <v>1</v>
      </c>
      <c r="C4" s="5">
        <v>2</v>
      </c>
      <c r="D4" s="3" t="s">
        <v>102</v>
      </c>
      <c r="E4" s="3" t="str">
        <f t="array" ref="E4">IF(OR(EXACT(A4,'ESO Dungeon constants'!$D$3:$D$987)),"X","")</f>
        <v/>
      </c>
      <c r="F4" s="3" t="str">
        <f>IF(EXACT(A4,C4),"X","")</f>
        <v>X</v>
      </c>
      <c r="G4" s="3" t="str">
        <f>IF(A4&lt;&gt;C4,VLOOKUP(C4,$A$3:$D$9952,4,FALSE),"")</f>
        <v/>
      </c>
      <c r="H4" s="17">
        <f>A4</f>
        <v>2</v>
      </c>
      <c r="I4" s="17">
        <f>C4</f>
        <v>2</v>
      </c>
      <c r="J4">
        <v>0</v>
      </c>
      <c r="K4" s="3" t="str">
        <f>VLOOKUP(J4,'LibSets constants'!$A$4:$B$1003,2,FALSE)</f>
        <v>DLC_BASE_GAME</v>
      </c>
      <c r="L4" s="3" t="str">
        <f>VLOOKUP(J4,'LibSets constants'!$A$4:$C$1003,3,FALSE)</f>
        <v>Included in base game</v>
      </c>
    </row>
    <row r="5" spans="1:12" x14ac:dyDescent="0.25">
      <c r="A5" s="12">
        <v>3</v>
      </c>
      <c r="B5" s="5">
        <v>2</v>
      </c>
      <c r="C5" s="5">
        <v>3</v>
      </c>
      <c r="D5" s="3" t="s">
        <v>103</v>
      </c>
      <c r="E5" s="3" t="str">
        <f t="array" ref="E5">IF(OR(EXACT(A5,'ESO Dungeon constants'!$D$3:$D$987)),"X","")</f>
        <v/>
      </c>
      <c r="F5" s="3" t="str">
        <f>IF(EXACT(A5,C5),"X","")</f>
        <v>X</v>
      </c>
      <c r="G5" s="3" t="str">
        <f>IF(A5&lt;&gt;C5,VLOOKUP(C5,$A$3:$D$9952,4,FALSE),"")</f>
        <v/>
      </c>
      <c r="H5" s="17">
        <f>A5</f>
        <v>3</v>
      </c>
      <c r="I5" s="17">
        <f>C5</f>
        <v>3</v>
      </c>
      <c r="J5">
        <v>0</v>
      </c>
      <c r="K5" s="3" t="str">
        <f>VLOOKUP(J5,'LibSets constants'!$A$4:$B$1003,2,FALSE)</f>
        <v>DLC_BASE_GAME</v>
      </c>
      <c r="L5" s="3" t="str">
        <f>VLOOKUP(J5,'LibSets constants'!$A$4:$C$1003,3,FALSE)</f>
        <v>Included in base game</v>
      </c>
    </row>
    <row r="6" spans="1:12" x14ac:dyDescent="0.25">
      <c r="A6" s="12">
        <v>11</v>
      </c>
      <c r="B6" s="5">
        <v>3</v>
      </c>
      <c r="C6" s="5">
        <v>347</v>
      </c>
      <c r="D6" s="3" t="s">
        <v>47</v>
      </c>
      <c r="E6" s="3" t="str">
        <f t="array" ref="E6">IF(OR(EXACT(A6,'ESO Dungeon constants'!$D$3:$D$987)),"X","")</f>
        <v>X</v>
      </c>
      <c r="F6" s="3" t="str">
        <f>IF(EXACT(A6,C6),"X","")</f>
        <v/>
      </c>
      <c r="G6" s="3" t="str">
        <f>IF(A6&lt;&gt;C6,VLOOKUP(C6,$A$3:$D$9952,4,FALSE),"")</f>
        <v>Coldharbour</v>
      </c>
      <c r="H6" s="17">
        <f>A6</f>
        <v>11</v>
      </c>
      <c r="I6" s="17">
        <f>C6</f>
        <v>347</v>
      </c>
      <c r="J6">
        <v>0</v>
      </c>
      <c r="K6" s="3" t="str">
        <f>VLOOKUP(J6,'LibSets constants'!$A$4:$B$1003,2,FALSE)</f>
        <v>DLC_BASE_GAME</v>
      </c>
      <c r="L6" s="3" t="str">
        <f>VLOOKUP(J6,'LibSets constants'!$A$4:$C$1003,3,FALSE)</f>
        <v>Included in base game</v>
      </c>
    </row>
    <row r="7" spans="1:12" x14ac:dyDescent="0.25">
      <c r="A7" s="12">
        <v>19</v>
      </c>
      <c r="B7" s="5">
        <v>4</v>
      </c>
      <c r="C7" s="5">
        <v>19</v>
      </c>
      <c r="D7" s="3" t="s">
        <v>104</v>
      </c>
      <c r="E7" s="3" t="str">
        <f t="array" ref="E7">IF(OR(EXACT(A7,'ESO Dungeon constants'!$D$3:$D$987)),"X","")</f>
        <v/>
      </c>
      <c r="F7" s="3" t="str">
        <f>IF(EXACT(A7,C7),"X","")</f>
        <v>X</v>
      </c>
      <c r="G7" s="3" t="str">
        <f>IF(A7&lt;&gt;C7,VLOOKUP(C7,$A$3:$D$9952,4,FALSE),"")</f>
        <v/>
      </c>
      <c r="H7" s="17">
        <f>A7</f>
        <v>19</v>
      </c>
      <c r="I7" s="17">
        <f>C7</f>
        <v>19</v>
      </c>
      <c r="J7">
        <v>0</v>
      </c>
      <c r="K7" s="3" t="str">
        <f>VLOOKUP(J7,'LibSets constants'!$A$4:$B$1003,2,FALSE)</f>
        <v>DLC_BASE_GAME</v>
      </c>
      <c r="L7" s="3" t="str">
        <f>VLOOKUP(J7,'LibSets constants'!$A$4:$C$1003,3,FALSE)</f>
        <v>Included in base game</v>
      </c>
    </row>
    <row r="8" spans="1:12" x14ac:dyDescent="0.25">
      <c r="A8" s="12">
        <v>20</v>
      </c>
      <c r="B8" s="5">
        <v>5</v>
      </c>
      <c r="C8" s="5">
        <v>20</v>
      </c>
      <c r="D8" s="3" t="s">
        <v>105</v>
      </c>
      <c r="E8" s="3" t="str">
        <f t="array" ref="E8">IF(OR(EXACT(A8,'ESO Dungeon constants'!$D$3:$D$987)),"X","")</f>
        <v/>
      </c>
      <c r="F8" s="3" t="str">
        <f>IF(EXACT(A8,C8),"X","")</f>
        <v>X</v>
      </c>
      <c r="G8" s="3" t="str">
        <f>IF(A8&lt;&gt;C8,VLOOKUP(C8,$A$3:$D$9952,4,FALSE),"")</f>
        <v/>
      </c>
      <c r="H8" s="17">
        <f>A8</f>
        <v>20</v>
      </c>
      <c r="I8" s="17">
        <f>C8</f>
        <v>20</v>
      </c>
      <c r="J8">
        <v>0</v>
      </c>
      <c r="K8" s="3" t="str">
        <f>VLOOKUP(J8,'LibSets constants'!$A$4:$B$1003,2,FALSE)</f>
        <v>DLC_BASE_GAME</v>
      </c>
      <c r="L8" s="3" t="str">
        <f>VLOOKUP(J8,'LibSets constants'!$A$4:$C$1003,3,FALSE)</f>
        <v>Included in base game</v>
      </c>
    </row>
    <row r="9" spans="1:12" x14ac:dyDescent="0.25">
      <c r="A9" s="12">
        <v>22</v>
      </c>
      <c r="B9" s="5">
        <v>6</v>
      </c>
      <c r="C9" s="5">
        <v>104</v>
      </c>
      <c r="D9" s="3" t="s">
        <v>68</v>
      </c>
      <c r="E9" s="3" t="str">
        <f t="array" ref="E9">IF(OR(EXACT(A9,'ESO Dungeon constants'!$D$3:$D$987)),"X","")</f>
        <v>X</v>
      </c>
      <c r="F9" s="3" t="str">
        <f>IF(EXACT(A9,C9),"X","")</f>
        <v/>
      </c>
      <c r="G9" s="3" t="str">
        <f>IF(A9&lt;&gt;C9,VLOOKUP(C9,$A$3:$D$9952,4,FALSE),"")</f>
        <v>Alik'r Desert</v>
      </c>
      <c r="H9" s="17">
        <f>A9</f>
        <v>22</v>
      </c>
      <c r="I9" s="17">
        <f>C9</f>
        <v>104</v>
      </c>
      <c r="J9">
        <v>0</v>
      </c>
      <c r="K9" s="3" t="str">
        <f>VLOOKUP(J9,'LibSets constants'!$A$4:$B$1003,2,FALSE)</f>
        <v>DLC_BASE_GAME</v>
      </c>
      <c r="L9" s="3" t="str">
        <f>VLOOKUP(J9,'LibSets constants'!$A$4:$C$1003,3,FALSE)</f>
        <v>Included in base game</v>
      </c>
    </row>
    <row r="10" spans="1:12" x14ac:dyDescent="0.25">
      <c r="A10" s="12">
        <v>31</v>
      </c>
      <c r="B10" s="5">
        <v>7</v>
      </c>
      <c r="C10" s="5">
        <v>382</v>
      </c>
      <c r="D10" s="3" t="s">
        <v>59</v>
      </c>
      <c r="E10" s="3" t="str">
        <f t="array" ref="E10">IF(OR(EXACT(A10,'ESO Dungeon constants'!$D$3:$D$987)),"X","")</f>
        <v>X</v>
      </c>
      <c r="F10" s="3" t="str">
        <f>IF(EXACT(A10,C10),"X","")</f>
        <v/>
      </c>
      <c r="G10" s="3" t="str">
        <f>IF(A10&lt;&gt;C10,VLOOKUP(C10,$A$3:$D$9952,4,FALSE),"")</f>
        <v>Reaper's March</v>
      </c>
      <c r="H10" s="17">
        <f>A10</f>
        <v>31</v>
      </c>
      <c r="I10" s="17">
        <f>C10</f>
        <v>382</v>
      </c>
      <c r="J10">
        <v>0</v>
      </c>
      <c r="K10" s="3" t="str">
        <f>VLOOKUP(J10,'LibSets constants'!$A$4:$B$1003,2,FALSE)</f>
        <v>DLC_BASE_GAME</v>
      </c>
      <c r="L10" s="3" t="str">
        <f>VLOOKUP(J10,'LibSets constants'!$A$4:$C$1003,3,FALSE)</f>
        <v>Included in base game</v>
      </c>
    </row>
    <row r="11" spans="1:12" x14ac:dyDescent="0.25">
      <c r="A11" s="12">
        <v>38</v>
      </c>
      <c r="B11" s="5">
        <v>8</v>
      </c>
      <c r="C11" s="5">
        <v>92</v>
      </c>
      <c r="D11" s="3" t="s">
        <v>57</v>
      </c>
      <c r="E11" s="3" t="str">
        <f t="array" ref="E11">IF(OR(EXACT(A11,'ESO Dungeon constants'!$D$3:$D$987)),"X","")</f>
        <v>X</v>
      </c>
      <c r="F11" s="3" t="str">
        <f>IF(EXACT(A11,C11),"X","")</f>
        <v/>
      </c>
      <c r="G11" s="3" t="str">
        <f>IF(A11&lt;&gt;C11,VLOOKUP(C11,$A$3:$D$9952,4,FALSE),"")</f>
        <v>Bangkorai</v>
      </c>
      <c r="H11" s="17">
        <f>A11</f>
        <v>38</v>
      </c>
      <c r="I11" s="17">
        <f>C11</f>
        <v>92</v>
      </c>
      <c r="J11">
        <v>0</v>
      </c>
      <c r="K11" s="3" t="str">
        <f>VLOOKUP(J11,'LibSets constants'!$A$4:$B$1003,2,FALSE)</f>
        <v>DLC_BASE_GAME</v>
      </c>
      <c r="L11" s="3" t="str">
        <f>VLOOKUP(J11,'LibSets constants'!$A$4:$C$1003,3,FALSE)</f>
        <v>Included in base game</v>
      </c>
    </row>
    <row r="12" spans="1:12" x14ac:dyDescent="0.25">
      <c r="A12" s="12">
        <v>41</v>
      </c>
      <c r="B12" s="5">
        <v>9</v>
      </c>
      <c r="C12" s="5">
        <v>41</v>
      </c>
      <c r="D12" s="3" t="s">
        <v>106</v>
      </c>
      <c r="E12" s="3" t="str">
        <f t="array" ref="E12">IF(OR(EXACT(A12,'ESO Dungeon constants'!$D$3:$D$987)),"X","")</f>
        <v/>
      </c>
      <c r="F12" s="3" t="str">
        <f>IF(EXACT(A12,C12),"X","")</f>
        <v>X</v>
      </c>
      <c r="G12" s="3" t="str">
        <f>IF(A12&lt;&gt;C12,VLOOKUP(C12,$A$3:$D$9952,4,FALSE),"")</f>
        <v/>
      </c>
      <c r="H12" s="17">
        <f>A12</f>
        <v>41</v>
      </c>
      <c r="I12" s="17">
        <f>C12</f>
        <v>41</v>
      </c>
      <c r="J12">
        <v>0</v>
      </c>
      <c r="K12" s="3" t="str">
        <f>VLOOKUP(J12,'LibSets constants'!$A$4:$B$1003,2,FALSE)</f>
        <v>DLC_BASE_GAME</v>
      </c>
      <c r="L12" s="3" t="str">
        <f>VLOOKUP(J12,'LibSets constants'!$A$4:$C$1003,3,FALSE)</f>
        <v>Included in base game</v>
      </c>
    </row>
    <row r="13" spans="1:12" x14ac:dyDescent="0.25">
      <c r="A13" s="12">
        <v>57</v>
      </c>
      <c r="B13" s="5">
        <v>10</v>
      </c>
      <c r="C13" s="5">
        <v>57</v>
      </c>
      <c r="D13" s="3" t="s">
        <v>107</v>
      </c>
      <c r="E13" s="3" t="str">
        <f t="array" ref="E13">IF(OR(EXACT(A13,'ESO Dungeon constants'!$D$3:$D$987)),"X","")</f>
        <v/>
      </c>
      <c r="F13" s="3" t="str">
        <f>IF(EXACT(A13,C13),"X","")</f>
        <v>X</v>
      </c>
      <c r="G13" s="3" t="str">
        <f>IF(A13&lt;&gt;C13,VLOOKUP(C13,$A$3:$D$9952,4,FALSE),"")</f>
        <v/>
      </c>
      <c r="H13" s="17">
        <f>A13</f>
        <v>57</v>
      </c>
      <c r="I13" s="17">
        <f>C13</f>
        <v>57</v>
      </c>
      <c r="J13">
        <v>0</v>
      </c>
      <c r="K13" s="3" t="str">
        <f>VLOOKUP(J13,'LibSets constants'!$A$4:$B$1003,2,FALSE)</f>
        <v>DLC_BASE_GAME</v>
      </c>
      <c r="L13" s="3" t="str">
        <f>VLOOKUP(J13,'LibSets constants'!$A$4:$C$1003,3,FALSE)</f>
        <v>Included in base game</v>
      </c>
    </row>
    <row r="14" spans="1:12" x14ac:dyDescent="0.25">
      <c r="A14" s="12">
        <v>58</v>
      </c>
      <c r="B14" s="5">
        <v>11</v>
      </c>
      <c r="C14" s="5">
        <v>58</v>
      </c>
      <c r="D14" s="3" t="s">
        <v>108</v>
      </c>
      <c r="E14" s="3" t="str">
        <f t="array" ref="E14">IF(OR(EXACT(A14,'ESO Dungeon constants'!$D$3:$D$987)),"X","")</f>
        <v/>
      </c>
      <c r="F14" s="3" t="str">
        <f>IF(EXACT(A14,C14),"X","")</f>
        <v>X</v>
      </c>
      <c r="G14" s="3" t="str">
        <f>IF(A14&lt;&gt;C14,VLOOKUP(C14,$A$3:$D$9952,4,FALSE),"")</f>
        <v/>
      </c>
      <c r="H14" s="17">
        <f>A14</f>
        <v>58</v>
      </c>
      <c r="I14" s="17">
        <f>C14</f>
        <v>58</v>
      </c>
      <c r="J14">
        <v>0</v>
      </c>
      <c r="K14" s="3" t="str">
        <f>VLOOKUP(J14,'LibSets constants'!$A$4:$B$1003,2,FALSE)</f>
        <v>DLC_BASE_GAME</v>
      </c>
      <c r="L14" s="3" t="str">
        <f>VLOOKUP(J14,'LibSets constants'!$A$4:$C$1003,3,FALSE)</f>
        <v>Included in base game</v>
      </c>
    </row>
    <row r="15" spans="1:12" x14ac:dyDescent="0.25">
      <c r="A15" s="12">
        <v>63</v>
      </c>
      <c r="B15" s="5">
        <v>12</v>
      </c>
      <c r="C15" s="5">
        <v>57</v>
      </c>
      <c r="D15" s="3" t="s">
        <v>61</v>
      </c>
      <c r="E15" s="3" t="str">
        <f t="array" ref="E15">IF(OR(EXACT(A15,'ESO Dungeon constants'!$D$3:$D$987)),"X","")</f>
        <v>X</v>
      </c>
      <c r="F15" s="3" t="str">
        <f>IF(EXACT(A15,C15),"X","")</f>
        <v/>
      </c>
      <c r="G15" s="3" t="str">
        <f>IF(A15&lt;&gt;C15,VLOOKUP(C15,$A$3:$D$9952,4,FALSE),"")</f>
        <v>Deshaan</v>
      </c>
      <c r="H15" s="17">
        <f>A15</f>
        <v>63</v>
      </c>
      <c r="I15" s="17">
        <f>C15</f>
        <v>57</v>
      </c>
      <c r="J15">
        <v>0</v>
      </c>
      <c r="K15" s="3" t="str">
        <f>VLOOKUP(J15,'LibSets constants'!$A$4:$B$1003,2,FALSE)</f>
        <v>DLC_BASE_GAME</v>
      </c>
      <c r="L15" s="3" t="str">
        <f>VLOOKUP(J15,'LibSets constants'!$A$4:$C$1003,3,FALSE)</f>
        <v>Included in base game</v>
      </c>
    </row>
    <row r="16" spans="1:12" x14ac:dyDescent="0.25">
      <c r="A16" s="12">
        <v>64</v>
      </c>
      <c r="B16" s="5">
        <v>13</v>
      </c>
      <c r="C16" s="5">
        <v>103</v>
      </c>
      <c r="D16" s="3" t="s">
        <v>70</v>
      </c>
      <c r="E16" s="3" t="str">
        <f t="array" ref="E16">IF(OR(EXACT(A16,'ESO Dungeon constants'!$D$3:$D$987)),"X","")</f>
        <v>X</v>
      </c>
      <c r="F16" s="3" t="str">
        <f>IF(EXACT(A16,C16),"X","")</f>
        <v/>
      </c>
      <c r="G16" s="3" t="str">
        <f>IF(A16&lt;&gt;C16,VLOOKUP(C16,$A$3:$D$9952,4,FALSE),"")</f>
        <v>The Rift</v>
      </c>
      <c r="H16" s="17">
        <f>A16</f>
        <v>64</v>
      </c>
      <c r="I16" s="17">
        <f>C16</f>
        <v>103</v>
      </c>
      <c r="J16">
        <v>0</v>
      </c>
      <c r="K16" s="3" t="str">
        <f>VLOOKUP(J16,'LibSets constants'!$A$4:$B$1003,2,FALSE)</f>
        <v>DLC_BASE_GAME</v>
      </c>
      <c r="L16" s="3" t="str">
        <f>VLOOKUP(J16,'LibSets constants'!$A$4:$C$1003,3,FALSE)</f>
        <v>Included in base game</v>
      </c>
    </row>
    <row r="17" spans="1:12" x14ac:dyDescent="0.25">
      <c r="A17" s="12">
        <v>92</v>
      </c>
      <c r="B17" s="5">
        <v>14</v>
      </c>
      <c r="C17" s="5">
        <v>92</v>
      </c>
      <c r="D17" s="3" t="s">
        <v>109</v>
      </c>
      <c r="E17" s="3" t="str">
        <f t="array" ref="E17">IF(OR(EXACT(A17,'ESO Dungeon constants'!$D$3:$D$987)),"X","")</f>
        <v/>
      </c>
      <c r="F17" s="3" t="str">
        <f>IF(EXACT(A17,C17),"X","")</f>
        <v>X</v>
      </c>
      <c r="G17" s="3" t="str">
        <f>IF(A17&lt;&gt;C17,VLOOKUP(C17,$A$3:$D$9952,4,FALSE),"")</f>
        <v/>
      </c>
      <c r="H17" s="17">
        <f>A17</f>
        <v>92</v>
      </c>
      <c r="I17" s="17">
        <f>C17</f>
        <v>92</v>
      </c>
      <c r="J17">
        <v>0</v>
      </c>
      <c r="K17" s="3" t="str">
        <f>VLOOKUP(J17,'LibSets constants'!$A$4:$B$1003,2,FALSE)</f>
        <v>DLC_BASE_GAME</v>
      </c>
      <c r="L17" s="3" t="str">
        <f>VLOOKUP(J17,'LibSets constants'!$A$4:$C$1003,3,FALSE)</f>
        <v>Included in base game</v>
      </c>
    </row>
    <row r="18" spans="1:12" x14ac:dyDescent="0.25">
      <c r="A18" s="12">
        <v>101</v>
      </c>
      <c r="B18" s="5">
        <v>15</v>
      </c>
      <c r="C18" s="5">
        <v>101</v>
      </c>
      <c r="D18" s="3" t="s">
        <v>110</v>
      </c>
      <c r="E18" s="3" t="str">
        <f t="array" ref="E18">IF(OR(EXACT(A18,'ESO Dungeon constants'!$D$3:$D$987)),"X","")</f>
        <v/>
      </c>
      <c r="F18" s="3" t="str">
        <f>IF(EXACT(A18,C18),"X","")</f>
        <v>X</v>
      </c>
      <c r="G18" s="3" t="str">
        <f>IF(A18&lt;&gt;C18,VLOOKUP(C18,$A$3:$D$9952,4,FALSE),"")</f>
        <v/>
      </c>
      <c r="H18" s="17">
        <f>A18</f>
        <v>101</v>
      </c>
      <c r="I18" s="17">
        <f>C18</f>
        <v>101</v>
      </c>
      <c r="J18">
        <v>0</v>
      </c>
      <c r="K18" s="3" t="str">
        <f>VLOOKUP(J18,'LibSets constants'!$A$4:$B$1003,2,FALSE)</f>
        <v>DLC_BASE_GAME</v>
      </c>
      <c r="L18" s="3" t="str">
        <f>VLOOKUP(J18,'LibSets constants'!$A$4:$C$1003,3,FALSE)</f>
        <v>Included in base game</v>
      </c>
    </row>
    <row r="19" spans="1:12" x14ac:dyDescent="0.25">
      <c r="A19" s="12">
        <v>103</v>
      </c>
      <c r="B19" s="5">
        <v>16</v>
      </c>
      <c r="C19" s="5">
        <v>103</v>
      </c>
      <c r="D19" s="3" t="s">
        <v>111</v>
      </c>
      <c r="E19" s="3" t="str">
        <f t="array" ref="E19">IF(OR(EXACT(A19,'ESO Dungeon constants'!$D$3:$D$987)),"X","")</f>
        <v/>
      </c>
      <c r="F19" s="3" t="str">
        <f>IF(EXACT(A19,C19),"X","")</f>
        <v>X</v>
      </c>
      <c r="G19" s="3" t="str">
        <f>IF(A19&lt;&gt;C19,VLOOKUP(C19,$A$3:$D$9952,4,FALSE),"")</f>
        <v/>
      </c>
      <c r="H19" s="17">
        <f>A19</f>
        <v>103</v>
      </c>
      <c r="I19" s="17">
        <f>C19</f>
        <v>103</v>
      </c>
      <c r="J19">
        <v>0</v>
      </c>
      <c r="K19" s="3" t="str">
        <f>VLOOKUP(J19,'LibSets constants'!$A$4:$B$1003,2,FALSE)</f>
        <v>DLC_BASE_GAME</v>
      </c>
      <c r="L19" s="3" t="str">
        <f>VLOOKUP(J19,'LibSets constants'!$A$4:$C$1003,3,FALSE)</f>
        <v>Included in base game</v>
      </c>
    </row>
    <row r="20" spans="1:12" x14ac:dyDescent="0.25">
      <c r="A20" s="12">
        <v>104</v>
      </c>
      <c r="B20" s="5">
        <v>17</v>
      </c>
      <c r="C20" s="5">
        <v>104</v>
      </c>
      <c r="D20" s="3" t="s">
        <v>112</v>
      </c>
      <c r="E20" s="3" t="str">
        <f t="array" ref="E20">IF(OR(EXACT(A20,'ESO Dungeon constants'!$D$3:$D$987)),"X","")</f>
        <v/>
      </c>
      <c r="F20" s="3" t="str">
        <f>IF(EXACT(A20,C20),"X","")</f>
        <v>X</v>
      </c>
      <c r="G20" s="3" t="str">
        <f>IF(A20&lt;&gt;C20,VLOOKUP(C20,$A$3:$D$9952,4,FALSE),"")</f>
        <v/>
      </c>
      <c r="H20" s="17">
        <f>A20</f>
        <v>104</v>
      </c>
      <c r="I20" s="17">
        <f>C20</f>
        <v>104</v>
      </c>
      <c r="J20">
        <v>0</v>
      </c>
      <c r="K20" s="3" t="str">
        <f>VLOOKUP(J20,'LibSets constants'!$A$4:$B$1003,2,FALSE)</f>
        <v>DLC_BASE_GAME</v>
      </c>
      <c r="L20" s="3" t="str">
        <f>VLOOKUP(J20,'LibSets constants'!$A$4:$C$1003,3,FALSE)</f>
        <v>Included in base game</v>
      </c>
    </row>
    <row r="21" spans="1:12" x14ac:dyDescent="0.25">
      <c r="A21" s="12">
        <v>108</v>
      </c>
      <c r="B21" s="5">
        <v>18</v>
      </c>
      <c r="C21" s="5">
        <v>108</v>
      </c>
      <c r="D21" s="3" t="s">
        <v>113</v>
      </c>
      <c r="E21" s="3" t="str">
        <f t="array" ref="E21">IF(OR(EXACT(A21,'ESO Dungeon constants'!$D$3:$D$987)),"X","")</f>
        <v/>
      </c>
      <c r="F21" s="3" t="str">
        <f>IF(EXACT(A21,C21),"X","")</f>
        <v>X</v>
      </c>
      <c r="G21" s="3" t="str">
        <f>IF(A21&lt;&gt;C21,VLOOKUP(C21,$A$3:$D$9952,4,FALSE),"")</f>
        <v/>
      </c>
      <c r="H21" s="17">
        <f>A21</f>
        <v>108</v>
      </c>
      <c r="I21" s="17">
        <f>C21</f>
        <v>108</v>
      </c>
      <c r="J21">
        <v>0</v>
      </c>
      <c r="K21" s="3" t="str">
        <f>VLOOKUP(J21,'LibSets constants'!$A$4:$B$1003,2,FALSE)</f>
        <v>DLC_BASE_GAME</v>
      </c>
      <c r="L21" s="3" t="str">
        <f>VLOOKUP(J21,'LibSets constants'!$A$4:$C$1003,3,FALSE)</f>
        <v>Included in base game</v>
      </c>
    </row>
    <row r="22" spans="1:12" x14ac:dyDescent="0.25">
      <c r="A22" s="12">
        <v>117</v>
      </c>
      <c r="B22" s="5">
        <v>19</v>
      </c>
      <c r="C22" s="5">
        <v>117</v>
      </c>
      <c r="D22" s="3" t="s">
        <v>114</v>
      </c>
      <c r="E22" s="3" t="str">
        <f t="array" ref="E22">IF(OR(EXACT(A22,'ESO Dungeon constants'!$D$3:$D$987)),"X","")</f>
        <v/>
      </c>
      <c r="F22" s="3" t="str">
        <f>IF(EXACT(A22,C22),"X","")</f>
        <v>X</v>
      </c>
      <c r="G22" s="3" t="str">
        <f>IF(A22&lt;&gt;C22,VLOOKUP(C22,$A$3:$D$9952,4,FALSE),"")</f>
        <v/>
      </c>
      <c r="H22" s="17">
        <f>A22</f>
        <v>117</v>
      </c>
      <c r="I22" s="17">
        <f>C22</f>
        <v>117</v>
      </c>
      <c r="J22">
        <v>0</v>
      </c>
      <c r="K22" s="3" t="str">
        <f>VLOOKUP(J22,'LibSets constants'!$A$4:$B$1003,2,FALSE)</f>
        <v>DLC_BASE_GAME</v>
      </c>
      <c r="L22" s="3" t="str">
        <f>VLOOKUP(J22,'LibSets constants'!$A$4:$C$1003,3,FALSE)</f>
        <v>Included in base game</v>
      </c>
    </row>
    <row r="23" spans="1:12" x14ac:dyDescent="0.25">
      <c r="A23" s="12">
        <v>124</v>
      </c>
      <c r="B23" s="5">
        <v>20</v>
      </c>
      <c r="C23" s="5">
        <v>383</v>
      </c>
      <c r="D23" s="3" t="s">
        <v>115</v>
      </c>
      <c r="E23" s="3" t="str">
        <f t="array" ref="E23">IF(OR(EXACT(A23,'ESO Dungeon constants'!$D$3:$D$987)),"X","")</f>
        <v/>
      </c>
      <c r="F23" s="3" t="str">
        <f>IF(EXACT(A23,C23),"X","")</f>
        <v/>
      </c>
      <c r="G23" s="3" t="str">
        <f>IF(A23&lt;&gt;C23,VLOOKUP(C23,$A$3:$D$9952,4,FALSE),"")</f>
        <v>Grahtwood</v>
      </c>
      <c r="H23" s="17">
        <f>A23</f>
        <v>124</v>
      </c>
      <c r="I23" s="17">
        <f>C23</f>
        <v>383</v>
      </c>
      <c r="J23">
        <v>0</v>
      </c>
      <c r="K23" s="3" t="str">
        <f>VLOOKUP(J23,'LibSets constants'!$A$4:$B$1003,2,FALSE)</f>
        <v>DLC_BASE_GAME</v>
      </c>
      <c r="L23" s="3" t="str">
        <f>VLOOKUP(J23,'LibSets constants'!$A$4:$C$1003,3,FALSE)</f>
        <v>Included in base game</v>
      </c>
    </row>
    <row r="24" spans="1:12" x14ac:dyDescent="0.25">
      <c r="A24" s="12">
        <v>126</v>
      </c>
      <c r="B24" s="5">
        <v>21</v>
      </c>
      <c r="C24" s="5">
        <v>383</v>
      </c>
      <c r="D24" s="3" t="s">
        <v>43</v>
      </c>
      <c r="E24" s="3" t="str">
        <f t="array" ref="E24">IF(OR(EXACT(A24,'ESO Dungeon constants'!$D$3:$D$987)),"X","")</f>
        <v>X</v>
      </c>
      <c r="F24" s="3" t="str">
        <f>IF(EXACT(A24,C24),"X","")</f>
        <v/>
      </c>
      <c r="G24" s="3" t="str">
        <f>IF(A24&lt;&gt;C24,VLOOKUP(C24,$A$3:$D$9952,4,FALSE),"")</f>
        <v>Grahtwood</v>
      </c>
      <c r="H24" s="17">
        <f>A24</f>
        <v>126</v>
      </c>
      <c r="I24" s="17">
        <f>C24</f>
        <v>383</v>
      </c>
      <c r="J24">
        <v>0</v>
      </c>
      <c r="K24" s="3" t="str">
        <f>VLOOKUP(J24,'LibSets constants'!$A$4:$B$1003,2,FALSE)</f>
        <v>DLC_BASE_GAME</v>
      </c>
      <c r="L24" s="3" t="str">
        <f>VLOOKUP(J24,'LibSets constants'!$A$4:$C$1003,3,FALSE)</f>
        <v>Included in base game</v>
      </c>
    </row>
    <row r="25" spans="1:12" x14ac:dyDescent="0.25">
      <c r="A25" s="12">
        <v>130</v>
      </c>
      <c r="B25" s="5">
        <v>22</v>
      </c>
      <c r="C25" s="5">
        <v>20</v>
      </c>
      <c r="D25" s="3" t="s">
        <v>49</v>
      </c>
      <c r="E25" s="3" t="str">
        <f t="array" ref="E25">IF(OR(EXACT(A25,'ESO Dungeon constants'!$D$3:$D$987)),"X","")</f>
        <v>X</v>
      </c>
      <c r="F25" s="3" t="str">
        <f>IF(EXACT(A25,C25),"X","")</f>
        <v/>
      </c>
      <c r="G25" s="3" t="str">
        <f>IF(A25&lt;&gt;C25,VLOOKUP(C25,$A$3:$D$9952,4,FALSE),"")</f>
        <v>Rivenspire</v>
      </c>
      <c r="H25" s="17">
        <f>A25</f>
        <v>130</v>
      </c>
      <c r="I25" s="17">
        <f>C25</f>
        <v>20</v>
      </c>
      <c r="J25">
        <v>0</v>
      </c>
      <c r="K25" s="3" t="str">
        <f>VLOOKUP(J25,'LibSets constants'!$A$4:$B$1003,2,FALSE)</f>
        <v>DLC_BASE_GAME</v>
      </c>
      <c r="L25" s="3" t="str">
        <f>VLOOKUP(J25,'LibSets constants'!$A$4:$C$1003,3,FALSE)</f>
        <v>Included in base game</v>
      </c>
    </row>
    <row r="26" spans="1:12" x14ac:dyDescent="0.25">
      <c r="A26" s="12">
        <v>131</v>
      </c>
      <c r="B26" s="5">
        <v>23</v>
      </c>
      <c r="C26" s="5">
        <v>58</v>
      </c>
      <c r="D26" s="3" t="s">
        <v>65</v>
      </c>
      <c r="E26" s="3" t="str">
        <f t="array" ref="E26">IF(OR(EXACT(A26,'ESO Dungeon constants'!$D$3:$D$987)),"X","")</f>
        <v>X</v>
      </c>
      <c r="F26" s="3" t="str">
        <f>IF(EXACT(A26,C26),"X","")</f>
        <v/>
      </c>
      <c r="G26" s="3" t="str">
        <f>IF(A26&lt;&gt;C26,VLOOKUP(C26,$A$3:$D$9952,4,FALSE),"")</f>
        <v>Malabal Tor</v>
      </c>
      <c r="H26" s="17">
        <f>A26</f>
        <v>131</v>
      </c>
      <c r="I26" s="17">
        <f>C26</f>
        <v>58</v>
      </c>
      <c r="J26">
        <v>0</v>
      </c>
      <c r="K26" s="3" t="str">
        <f>VLOOKUP(J26,'LibSets constants'!$A$4:$B$1003,2,FALSE)</f>
        <v>DLC_BASE_GAME</v>
      </c>
      <c r="L26" s="3" t="str">
        <f>VLOOKUP(J26,'LibSets constants'!$A$4:$C$1003,3,FALSE)</f>
        <v>Included in base game</v>
      </c>
    </row>
    <row r="27" spans="1:12" x14ac:dyDescent="0.25">
      <c r="A27" s="12">
        <v>134</v>
      </c>
      <c r="B27" s="5">
        <v>24</v>
      </c>
      <c r="C27" s="5">
        <v>117</v>
      </c>
      <c r="D27" s="3" t="s">
        <v>116</v>
      </c>
      <c r="E27" s="3" t="str">
        <f t="array" ref="E27">IF(OR(EXACT(A27,'ESO Dungeon constants'!$D$3:$D$987)),"X","")</f>
        <v/>
      </c>
      <c r="F27" s="3" t="str">
        <f>IF(EXACT(A27,C27),"X","")</f>
        <v/>
      </c>
      <c r="G27" s="3" t="str">
        <f>IF(A27&lt;&gt;C27,VLOOKUP(C27,$A$3:$D$9952,4,FALSE),"")</f>
        <v>Shadowfen</v>
      </c>
      <c r="H27" s="17">
        <f>A27</f>
        <v>134</v>
      </c>
      <c r="I27" s="17">
        <f>C27</f>
        <v>117</v>
      </c>
      <c r="J27">
        <v>0</v>
      </c>
      <c r="K27" s="3" t="str">
        <f>VLOOKUP(J27,'LibSets constants'!$A$4:$B$1003,2,FALSE)</f>
        <v>DLC_BASE_GAME</v>
      </c>
      <c r="L27" s="3" t="str">
        <f>VLOOKUP(J27,'LibSets constants'!$A$4:$C$1003,3,FALSE)</f>
        <v>Included in base game</v>
      </c>
    </row>
    <row r="28" spans="1:12" x14ac:dyDescent="0.25">
      <c r="A28" s="12">
        <v>137</v>
      </c>
      <c r="B28" s="5">
        <v>25</v>
      </c>
      <c r="C28" s="5">
        <v>108</v>
      </c>
      <c r="D28" s="3" t="s">
        <v>117</v>
      </c>
      <c r="E28" s="3" t="str">
        <f t="array" ref="E28">IF(OR(EXACT(A28,'ESO Dungeon constants'!$D$3:$D$987)),"X","")</f>
        <v/>
      </c>
      <c r="F28" s="3" t="str">
        <f>IF(EXACT(A28,C28),"X","")</f>
        <v/>
      </c>
      <c r="G28" s="3" t="str">
        <f>IF(A28&lt;&gt;C28,VLOOKUP(C28,$A$3:$D$9952,4,FALSE),"")</f>
        <v>Greenshade</v>
      </c>
      <c r="H28" s="17">
        <f>A28</f>
        <v>137</v>
      </c>
      <c r="I28" s="17">
        <f>C28</f>
        <v>108</v>
      </c>
      <c r="J28">
        <v>0</v>
      </c>
      <c r="K28" s="3" t="str">
        <f>VLOOKUP(J28,'LibSets constants'!$A$4:$B$1003,2,FALSE)</f>
        <v>DLC_BASE_GAME</v>
      </c>
      <c r="L28" s="3" t="str">
        <f>VLOOKUP(J28,'LibSets constants'!$A$4:$C$1003,3,FALSE)</f>
        <v>Included in base game</v>
      </c>
    </row>
    <row r="29" spans="1:12" x14ac:dyDescent="0.25">
      <c r="A29" s="12">
        <v>138</v>
      </c>
      <c r="B29" s="5">
        <v>26</v>
      </c>
      <c r="C29" s="5">
        <v>58</v>
      </c>
      <c r="D29" s="3" t="s">
        <v>118</v>
      </c>
      <c r="E29" s="3" t="str">
        <f t="array" ref="E29">IF(OR(EXACT(A29,'ESO Dungeon constants'!$D$3:$D$987)),"X","")</f>
        <v/>
      </c>
      <c r="F29" s="3" t="str">
        <f>IF(EXACT(A29,C29),"X","")</f>
        <v/>
      </c>
      <c r="G29" s="3" t="str">
        <f>IF(A29&lt;&gt;C29,VLOOKUP(C29,$A$3:$D$9952,4,FALSE),"")</f>
        <v>Malabal Tor</v>
      </c>
      <c r="H29" s="17">
        <f>A29</f>
        <v>138</v>
      </c>
      <c r="I29" s="17">
        <f>C29</f>
        <v>58</v>
      </c>
      <c r="J29">
        <v>0</v>
      </c>
      <c r="K29" s="3" t="str">
        <f>VLOOKUP(J29,'LibSets constants'!$A$4:$B$1003,2,FALSE)</f>
        <v>DLC_BASE_GAME</v>
      </c>
      <c r="L29" s="3" t="str">
        <f>VLOOKUP(J29,'LibSets constants'!$A$4:$C$1003,3,FALSE)</f>
        <v>Included in base game</v>
      </c>
    </row>
    <row r="30" spans="1:12" x14ac:dyDescent="0.25">
      <c r="A30" s="12">
        <v>142</v>
      </c>
      <c r="B30" s="5">
        <v>27</v>
      </c>
      <c r="C30" s="5">
        <v>19</v>
      </c>
      <c r="D30" s="3" t="s">
        <v>119</v>
      </c>
      <c r="E30" s="3" t="str">
        <f t="array" ref="E30">IF(OR(EXACT(A30,'ESO Dungeon constants'!$D$3:$D$987)),"X","")</f>
        <v/>
      </c>
      <c r="F30" s="3" t="str">
        <f>IF(EXACT(A30,C30),"X","")</f>
        <v/>
      </c>
      <c r="G30" s="3" t="str">
        <f>IF(A30&lt;&gt;C30,VLOOKUP(C30,$A$3:$D$9952,4,FALSE),"")</f>
        <v>Stormhaven</v>
      </c>
      <c r="H30" s="17">
        <f>A30</f>
        <v>142</v>
      </c>
      <c r="I30" s="17">
        <f>C30</f>
        <v>19</v>
      </c>
      <c r="J30">
        <v>0</v>
      </c>
      <c r="K30" s="3" t="str">
        <f>VLOOKUP(J30,'LibSets constants'!$A$4:$B$1003,2,FALSE)</f>
        <v>DLC_BASE_GAME</v>
      </c>
      <c r="L30" s="3" t="str">
        <f>VLOOKUP(J30,'LibSets constants'!$A$4:$C$1003,3,FALSE)</f>
        <v>Included in base game</v>
      </c>
    </row>
    <row r="31" spans="1:12" x14ac:dyDescent="0.25">
      <c r="A31" s="12">
        <v>144</v>
      </c>
      <c r="B31" s="5">
        <v>28</v>
      </c>
      <c r="C31" s="5">
        <v>3</v>
      </c>
      <c r="D31" s="3" t="s">
        <v>66</v>
      </c>
      <c r="E31" s="3" t="str">
        <f t="array" ref="E31">IF(OR(EXACT(A31,'ESO Dungeon constants'!$D$3:$D$987)),"X","")</f>
        <v>X</v>
      </c>
      <c r="F31" s="3" t="str">
        <f>IF(EXACT(A31,C31),"X","")</f>
        <v/>
      </c>
      <c r="G31" s="3" t="str">
        <f>IF(A31&lt;&gt;C31,VLOOKUP(C31,$A$3:$D$9952,4,FALSE),"")</f>
        <v>Glenumbra</v>
      </c>
      <c r="H31" s="17">
        <f>A31</f>
        <v>144</v>
      </c>
      <c r="I31" s="17">
        <f>C31</f>
        <v>3</v>
      </c>
      <c r="J31">
        <v>0</v>
      </c>
      <c r="K31" s="3" t="str">
        <f>VLOOKUP(J31,'LibSets constants'!$A$4:$B$1003,2,FALSE)</f>
        <v>DLC_BASE_GAME</v>
      </c>
      <c r="L31" s="3" t="str">
        <f>VLOOKUP(J31,'LibSets constants'!$A$4:$C$1003,3,FALSE)</f>
        <v>Included in base game</v>
      </c>
    </row>
    <row r="32" spans="1:12" x14ac:dyDescent="0.25">
      <c r="A32" s="12">
        <v>146</v>
      </c>
      <c r="B32" s="5">
        <v>29</v>
      </c>
      <c r="C32" s="5">
        <v>19</v>
      </c>
      <c r="D32" s="3" t="s">
        <v>62</v>
      </c>
      <c r="E32" s="3" t="str">
        <f t="array" ref="E32">IF(OR(EXACT(A32,'ESO Dungeon constants'!$D$3:$D$987)),"X","")</f>
        <v>X</v>
      </c>
      <c r="F32" s="3" t="str">
        <f>IF(EXACT(A32,C32),"X","")</f>
        <v/>
      </c>
      <c r="G32" s="3" t="str">
        <f>IF(A32&lt;&gt;C32,VLOOKUP(C32,$A$3:$D$9952,4,FALSE),"")</f>
        <v>Stormhaven</v>
      </c>
      <c r="H32" s="17">
        <f>A32</f>
        <v>146</v>
      </c>
      <c r="I32" s="17">
        <f>C32</f>
        <v>19</v>
      </c>
      <c r="J32">
        <v>0</v>
      </c>
      <c r="K32" s="3" t="str">
        <f>VLOOKUP(J32,'LibSets constants'!$A$4:$B$1003,2,FALSE)</f>
        <v>DLC_BASE_GAME</v>
      </c>
      <c r="L32" s="3" t="str">
        <f>VLOOKUP(J32,'LibSets constants'!$A$4:$C$1003,3,FALSE)</f>
        <v>Included in base game</v>
      </c>
    </row>
    <row r="33" spans="1:12" x14ac:dyDescent="0.25">
      <c r="A33" s="12">
        <v>148</v>
      </c>
      <c r="B33" s="5">
        <v>30</v>
      </c>
      <c r="C33" s="5">
        <v>117</v>
      </c>
      <c r="D33" s="3" t="s">
        <v>60</v>
      </c>
      <c r="E33" s="3" t="str">
        <f t="array" ref="E33">IF(OR(EXACT(A33,'ESO Dungeon constants'!$D$3:$D$987)),"X","")</f>
        <v>X</v>
      </c>
      <c r="F33" s="3" t="str">
        <f>IF(EXACT(A33,C33),"X","")</f>
        <v/>
      </c>
      <c r="G33" s="3" t="str">
        <f>IF(A33&lt;&gt;C33,VLOOKUP(C33,$A$3:$D$9952,4,FALSE),"")</f>
        <v>Shadowfen</v>
      </c>
      <c r="H33" s="17">
        <f>A33</f>
        <v>148</v>
      </c>
      <c r="I33" s="17">
        <f>C33</f>
        <v>117</v>
      </c>
      <c r="J33">
        <v>0</v>
      </c>
      <c r="K33" s="3" t="str">
        <f>VLOOKUP(J33,'LibSets constants'!$A$4:$B$1003,2,FALSE)</f>
        <v>DLC_BASE_GAME</v>
      </c>
      <c r="L33" s="3" t="str">
        <f>VLOOKUP(J33,'LibSets constants'!$A$4:$C$1003,3,FALSE)</f>
        <v>Included in base game</v>
      </c>
    </row>
    <row r="34" spans="1:12" x14ac:dyDescent="0.25">
      <c r="A34" s="12">
        <v>159</v>
      </c>
      <c r="B34" s="5">
        <v>31</v>
      </c>
      <c r="C34" s="5">
        <v>19</v>
      </c>
      <c r="D34" s="3" t="s">
        <v>120</v>
      </c>
      <c r="E34" s="3" t="str">
        <f t="array" ref="E34">IF(OR(EXACT(A34,'ESO Dungeon constants'!$D$3:$D$987)),"X","")</f>
        <v/>
      </c>
      <c r="F34" s="3" t="str">
        <f>IF(EXACT(A34,C34),"X","")</f>
        <v/>
      </c>
      <c r="G34" s="3" t="str">
        <f>IF(A34&lt;&gt;C34,VLOOKUP(C34,$A$3:$D$9952,4,FALSE),"")</f>
        <v>Stormhaven</v>
      </c>
      <c r="H34" s="17">
        <f>A34</f>
        <v>159</v>
      </c>
      <c r="I34" s="17">
        <f>C34</f>
        <v>19</v>
      </c>
      <c r="J34">
        <v>0</v>
      </c>
      <c r="K34" s="3" t="str">
        <f>VLOOKUP(J34,'LibSets constants'!$A$4:$B$1003,2,FALSE)</f>
        <v>DLC_BASE_GAME</v>
      </c>
      <c r="L34" s="3" t="str">
        <f>VLOOKUP(J34,'LibSets constants'!$A$4:$C$1003,3,FALSE)</f>
        <v>Included in base game</v>
      </c>
    </row>
    <row r="35" spans="1:12" x14ac:dyDescent="0.25">
      <c r="A35" s="12">
        <v>162</v>
      </c>
      <c r="B35" s="5">
        <v>32</v>
      </c>
      <c r="C35" s="5">
        <v>20</v>
      </c>
      <c r="D35" s="43" t="s">
        <v>121</v>
      </c>
      <c r="E35" s="3" t="str">
        <f t="array" ref="E35">IF(OR(EXACT(A35,'ESO Dungeon constants'!$D$3:$D$987)),"X","")</f>
        <v/>
      </c>
      <c r="F35" s="3" t="str">
        <f>IF(EXACT(A35,C35),"X","")</f>
        <v/>
      </c>
      <c r="G35" s="3" t="str">
        <f>IF(A35&lt;&gt;C35,VLOOKUP(C35,$A$3:$D$9952,4,FALSE),"")</f>
        <v>Rivenspire</v>
      </c>
      <c r="H35" s="17">
        <f>A35</f>
        <v>162</v>
      </c>
      <c r="I35" s="17">
        <f>C35</f>
        <v>20</v>
      </c>
      <c r="J35">
        <v>0</v>
      </c>
      <c r="K35" s="3" t="str">
        <f>VLOOKUP(J35,'LibSets constants'!$A$4:$B$1003,2,FALSE)</f>
        <v>DLC_BASE_GAME</v>
      </c>
      <c r="L35" s="3" t="str">
        <f>VLOOKUP(J35,'LibSets constants'!$A$4:$C$1003,3,FALSE)</f>
        <v>Included in base game</v>
      </c>
    </row>
    <row r="36" spans="1:12" x14ac:dyDescent="0.25">
      <c r="A36" s="12">
        <v>166</v>
      </c>
      <c r="B36" s="5">
        <v>33</v>
      </c>
      <c r="C36" s="5">
        <v>3</v>
      </c>
      <c r="D36" s="3" t="s">
        <v>122</v>
      </c>
      <c r="E36" s="3" t="str">
        <f t="array" ref="E36">IF(OR(EXACT(A36,'ESO Dungeon constants'!$D$3:$D$987)),"X","")</f>
        <v/>
      </c>
      <c r="F36" s="3" t="str">
        <f>IF(EXACT(A36,C36),"X","")</f>
        <v/>
      </c>
      <c r="G36" s="3" t="str">
        <f>IF(A36&lt;&gt;C36,VLOOKUP(C36,$A$3:$D$9952,4,FALSE),"")</f>
        <v>Glenumbra</v>
      </c>
      <c r="H36" s="17">
        <f>A36</f>
        <v>166</v>
      </c>
      <c r="I36" s="17">
        <f>C36</f>
        <v>3</v>
      </c>
      <c r="J36">
        <v>0</v>
      </c>
      <c r="K36" s="3" t="str">
        <f>VLOOKUP(J36,'LibSets constants'!$A$4:$B$1003,2,FALSE)</f>
        <v>DLC_BASE_GAME</v>
      </c>
      <c r="L36" s="3" t="str">
        <f>VLOOKUP(J36,'LibSets constants'!$A$4:$C$1003,3,FALSE)</f>
        <v>Included in base game</v>
      </c>
    </row>
    <row r="37" spans="1:12" x14ac:dyDescent="0.25">
      <c r="A37" s="12">
        <v>168</v>
      </c>
      <c r="B37" s="5">
        <v>34</v>
      </c>
      <c r="C37" s="5">
        <v>92</v>
      </c>
      <c r="D37" s="3" t="s">
        <v>123</v>
      </c>
      <c r="E37" s="3" t="str">
        <f t="array" ref="E37">IF(OR(EXACT(A37,'ESO Dungeon constants'!$D$3:$D$987)),"X","")</f>
        <v/>
      </c>
      <c r="F37" s="3" t="str">
        <f>IF(EXACT(A37,C37),"X","")</f>
        <v/>
      </c>
      <c r="G37" s="3" t="str">
        <f>IF(A37&lt;&gt;C37,VLOOKUP(C37,$A$3:$D$9952,4,FALSE),"")</f>
        <v>Bangkorai</v>
      </c>
      <c r="H37" s="17">
        <f>A37</f>
        <v>168</v>
      </c>
      <c r="I37" s="17">
        <f>C37</f>
        <v>92</v>
      </c>
      <c r="J37">
        <v>0</v>
      </c>
      <c r="K37" s="3" t="str">
        <f>VLOOKUP(J37,'LibSets constants'!$A$4:$B$1003,2,FALSE)</f>
        <v>DLC_BASE_GAME</v>
      </c>
      <c r="L37" s="3" t="str">
        <f>VLOOKUP(J37,'LibSets constants'!$A$4:$C$1003,3,FALSE)</f>
        <v>Included in base game</v>
      </c>
    </row>
    <row r="38" spans="1:12" x14ac:dyDescent="0.25">
      <c r="A38" s="12">
        <v>169</v>
      </c>
      <c r="B38" s="5">
        <v>35</v>
      </c>
      <c r="C38" s="5">
        <v>92</v>
      </c>
      <c r="D38" s="3" t="s">
        <v>124</v>
      </c>
      <c r="E38" s="3" t="str">
        <f t="array" ref="E38">IF(OR(EXACT(A38,'ESO Dungeon constants'!$D$3:$D$987)),"X","")</f>
        <v/>
      </c>
      <c r="F38" s="3" t="str">
        <f>IF(EXACT(A38,C38),"X","")</f>
        <v/>
      </c>
      <c r="G38" s="3" t="str">
        <f>IF(A38&lt;&gt;C38,VLOOKUP(C38,$A$3:$D$9952,4,FALSE),"")</f>
        <v>Bangkorai</v>
      </c>
      <c r="H38" s="17">
        <f>A38</f>
        <v>169</v>
      </c>
      <c r="I38" s="17">
        <f>C38</f>
        <v>92</v>
      </c>
      <c r="J38">
        <v>0</v>
      </c>
      <c r="K38" s="3" t="str">
        <f>VLOOKUP(J38,'LibSets constants'!$A$4:$B$1003,2,FALSE)</f>
        <v>DLC_BASE_GAME</v>
      </c>
      <c r="L38" s="3" t="str">
        <f>VLOOKUP(J38,'LibSets constants'!$A$4:$C$1003,3,FALSE)</f>
        <v>Included in base game</v>
      </c>
    </row>
    <row r="39" spans="1:12" x14ac:dyDescent="0.25">
      <c r="A39" s="12">
        <v>176</v>
      </c>
      <c r="B39" s="5">
        <v>36</v>
      </c>
      <c r="C39" s="5">
        <v>108</v>
      </c>
      <c r="D39" s="3" t="s">
        <v>50</v>
      </c>
      <c r="E39" s="3" t="str">
        <f t="array" ref="E39">IF(OR(EXACT(A39,'ESO Dungeon constants'!$D$3:$D$987)),"X","")</f>
        <v>X</v>
      </c>
      <c r="F39" s="3" t="str">
        <f>IF(EXACT(A39,C39),"X","")</f>
        <v/>
      </c>
      <c r="G39" s="3" t="str">
        <f>IF(A39&lt;&gt;C39,VLOOKUP(C39,$A$3:$D$9952,4,FALSE),"")</f>
        <v>Greenshade</v>
      </c>
      <c r="H39" s="17">
        <f>A39</f>
        <v>176</v>
      </c>
      <c r="I39" s="17">
        <f>C39</f>
        <v>108</v>
      </c>
      <c r="J39">
        <v>0</v>
      </c>
      <c r="K39" s="3" t="str">
        <f>VLOOKUP(J39,'LibSets constants'!$A$4:$B$1003,2,FALSE)</f>
        <v>DLC_BASE_GAME</v>
      </c>
      <c r="L39" s="3" t="str">
        <f>VLOOKUP(J39,'LibSets constants'!$A$4:$C$1003,3,FALSE)</f>
        <v>Included in base game</v>
      </c>
    </row>
    <row r="40" spans="1:12" x14ac:dyDescent="0.25">
      <c r="A40" s="12">
        <v>181</v>
      </c>
      <c r="B40" s="5">
        <v>37</v>
      </c>
      <c r="C40" s="5">
        <v>181</v>
      </c>
      <c r="D40" s="3" t="s">
        <v>125</v>
      </c>
      <c r="E40" s="3" t="str">
        <f t="array" ref="E40">IF(OR(EXACT(A40,'ESO Dungeon constants'!$D$3:$D$987)),"X","")</f>
        <v/>
      </c>
      <c r="F40" s="3" t="str">
        <f>IF(EXACT(A40,C40),"X","")</f>
        <v>X</v>
      </c>
      <c r="G40" s="3" t="str">
        <f>IF(A40&lt;&gt;C40,VLOOKUP(C40,$A$3:$D$9952,4,FALSE),"")</f>
        <v/>
      </c>
      <c r="H40" s="17">
        <f>A40</f>
        <v>181</v>
      </c>
      <c r="I40" s="17">
        <f>C40</f>
        <v>181</v>
      </c>
      <c r="J40">
        <v>0</v>
      </c>
      <c r="K40" s="3" t="str">
        <f>VLOOKUP(J40,'LibSets constants'!$A$4:$B$1003,2,FALSE)</f>
        <v>DLC_BASE_GAME</v>
      </c>
      <c r="L40" s="3" t="str">
        <f>VLOOKUP(J40,'LibSets constants'!$A$4:$C$1003,3,FALSE)</f>
        <v>Included in base game</v>
      </c>
    </row>
    <row r="41" spans="1:12" x14ac:dyDescent="0.25">
      <c r="A41" s="12">
        <v>187</v>
      </c>
      <c r="B41" s="5">
        <v>38</v>
      </c>
      <c r="C41" s="5">
        <v>117</v>
      </c>
      <c r="D41" s="3" t="s">
        <v>126</v>
      </c>
      <c r="E41" s="3" t="str">
        <f t="array" ref="E41">IF(OR(EXACT(A41,'ESO Dungeon constants'!$D$3:$D$987)),"X","")</f>
        <v/>
      </c>
      <c r="F41" s="3" t="str">
        <f>IF(EXACT(A41,C41),"X","")</f>
        <v/>
      </c>
      <c r="G41" s="3" t="str">
        <f>IF(A41&lt;&gt;C41,VLOOKUP(C41,$A$3:$D$9952,4,FALSE),"")</f>
        <v>Shadowfen</v>
      </c>
      <c r="H41" s="17">
        <f>A41</f>
        <v>187</v>
      </c>
      <c r="I41" s="17">
        <f>C41</f>
        <v>117</v>
      </c>
      <c r="J41">
        <v>0</v>
      </c>
      <c r="K41" s="3" t="str">
        <f>VLOOKUP(J41,'LibSets constants'!$A$4:$B$1003,2,FALSE)</f>
        <v>DLC_BASE_GAME</v>
      </c>
      <c r="L41" s="3" t="str">
        <f>VLOOKUP(J41,'LibSets constants'!$A$4:$C$1003,3,FALSE)</f>
        <v>Included in base game</v>
      </c>
    </row>
    <row r="42" spans="1:12" x14ac:dyDescent="0.25">
      <c r="A42" s="12">
        <v>188</v>
      </c>
      <c r="B42" s="5">
        <v>39</v>
      </c>
      <c r="C42" s="5">
        <v>57</v>
      </c>
      <c r="D42" s="3" t="s">
        <v>127</v>
      </c>
      <c r="E42" s="3" t="str">
        <f t="array" ref="E42">IF(OR(EXACT(A42,'ESO Dungeon constants'!$D$3:$D$987)),"X","")</f>
        <v/>
      </c>
      <c r="F42" s="3" t="str">
        <f>IF(EXACT(A42,C42),"X","")</f>
        <v/>
      </c>
      <c r="G42" s="3" t="str">
        <f>IF(A42&lt;&gt;C42,VLOOKUP(C42,$A$3:$D$9952,4,FALSE),"")</f>
        <v>Deshaan</v>
      </c>
      <c r="H42" s="17">
        <f>A42</f>
        <v>188</v>
      </c>
      <c r="I42" s="17">
        <f>C42</f>
        <v>57</v>
      </c>
      <c r="J42">
        <v>0</v>
      </c>
      <c r="K42" s="3" t="str">
        <f>VLOOKUP(J42,'LibSets constants'!$A$4:$B$1003,2,FALSE)</f>
        <v>DLC_BASE_GAME</v>
      </c>
      <c r="L42" s="3" t="str">
        <f>VLOOKUP(J42,'LibSets constants'!$A$4:$C$1003,3,FALSE)</f>
        <v>Included in base game</v>
      </c>
    </row>
    <row r="43" spans="1:12" x14ac:dyDescent="0.25">
      <c r="A43" s="12">
        <v>189</v>
      </c>
      <c r="B43" s="5">
        <v>40</v>
      </c>
      <c r="C43" s="5">
        <v>57</v>
      </c>
      <c r="D43" s="3" t="s">
        <v>128</v>
      </c>
      <c r="E43" s="3" t="str">
        <f t="array" ref="E43">IF(OR(EXACT(A43,'ESO Dungeon constants'!$D$3:$D$987)),"X","")</f>
        <v/>
      </c>
      <c r="F43" s="3" t="str">
        <f>IF(EXACT(A43,C43),"X","")</f>
        <v/>
      </c>
      <c r="G43" s="3" t="str">
        <f>IF(A43&lt;&gt;C43,VLOOKUP(C43,$A$3:$D$9952,4,FALSE),"")</f>
        <v>Deshaan</v>
      </c>
      <c r="H43" s="17">
        <f>A43</f>
        <v>189</v>
      </c>
      <c r="I43" s="17">
        <f>C43</f>
        <v>57</v>
      </c>
      <c r="J43">
        <v>0</v>
      </c>
      <c r="K43" s="3" t="str">
        <f>VLOOKUP(J43,'LibSets constants'!$A$4:$B$1003,2,FALSE)</f>
        <v>DLC_BASE_GAME</v>
      </c>
      <c r="L43" s="3" t="str">
        <f>VLOOKUP(J43,'LibSets constants'!$A$4:$C$1003,3,FALSE)</f>
        <v>Included in base game</v>
      </c>
    </row>
    <row r="44" spans="1:12" x14ac:dyDescent="0.25">
      <c r="A44" s="12">
        <v>190</v>
      </c>
      <c r="B44" s="5">
        <v>41</v>
      </c>
      <c r="C44" s="5">
        <v>57</v>
      </c>
      <c r="D44" s="3" t="s">
        <v>129</v>
      </c>
      <c r="E44" s="3" t="str">
        <f t="array" ref="E44">IF(OR(EXACT(A44,'ESO Dungeon constants'!$D$3:$D$987)),"X","")</f>
        <v/>
      </c>
      <c r="F44" s="3" t="str">
        <f>IF(EXACT(A44,C44),"X","")</f>
        <v/>
      </c>
      <c r="G44" s="3" t="str">
        <f>IF(A44&lt;&gt;C44,VLOOKUP(C44,$A$3:$D$9952,4,FALSE),"")</f>
        <v>Deshaan</v>
      </c>
      <c r="H44" s="17">
        <f>A44</f>
        <v>190</v>
      </c>
      <c r="I44" s="17">
        <f>C44</f>
        <v>57</v>
      </c>
      <c r="J44">
        <v>0</v>
      </c>
      <c r="K44" s="3" t="str">
        <f>VLOOKUP(J44,'LibSets constants'!$A$4:$B$1003,2,FALSE)</f>
        <v>DLC_BASE_GAME</v>
      </c>
      <c r="L44" s="3" t="str">
        <f>VLOOKUP(J44,'LibSets constants'!$A$4:$C$1003,3,FALSE)</f>
        <v>Included in base game</v>
      </c>
    </row>
    <row r="45" spans="1:12" x14ac:dyDescent="0.25">
      <c r="A45" s="12">
        <v>191</v>
      </c>
      <c r="B45" s="5">
        <v>42</v>
      </c>
      <c r="C45" s="5">
        <v>41</v>
      </c>
      <c r="D45" s="3" t="s">
        <v>130</v>
      </c>
      <c r="E45" s="3" t="str">
        <f t="array" ref="E45">IF(OR(EXACT(A45,'ESO Dungeon constants'!$D$3:$D$987)),"X","")</f>
        <v/>
      </c>
      <c r="F45" s="3" t="str">
        <f>IF(EXACT(A45,C45),"X","")</f>
        <v/>
      </c>
      <c r="G45" s="3" t="str">
        <f>IF(A45&lt;&gt;C45,VLOOKUP(C45,$A$3:$D$9952,4,FALSE),"")</f>
        <v>Stonefalls</v>
      </c>
      <c r="H45" s="17">
        <f>A45</f>
        <v>191</v>
      </c>
      <c r="I45" s="17">
        <f>C45</f>
        <v>41</v>
      </c>
      <c r="J45">
        <v>0</v>
      </c>
      <c r="K45" s="3" t="str">
        <f>VLOOKUP(J45,'LibSets constants'!$A$4:$B$1003,2,FALSE)</f>
        <v>DLC_BASE_GAME</v>
      </c>
      <c r="L45" s="3" t="str">
        <f>VLOOKUP(J45,'LibSets constants'!$A$4:$C$1003,3,FALSE)</f>
        <v>Included in base game</v>
      </c>
    </row>
    <row r="46" spans="1:12" x14ac:dyDescent="0.25">
      <c r="A46" s="12">
        <v>192</v>
      </c>
      <c r="B46" s="5">
        <v>43</v>
      </c>
      <c r="C46" s="5">
        <v>41</v>
      </c>
      <c r="D46" s="3" t="s">
        <v>131</v>
      </c>
      <c r="E46" s="3" t="str">
        <f t="array" ref="E46">IF(OR(EXACT(A46,'ESO Dungeon constants'!$D$3:$D$987)),"X","")</f>
        <v/>
      </c>
      <c r="F46" s="3" t="str">
        <f>IF(EXACT(A46,C46),"X","")</f>
        <v/>
      </c>
      <c r="G46" s="3" t="str">
        <f>IF(A46&lt;&gt;C46,VLOOKUP(C46,$A$3:$D$9952,4,FALSE),"")</f>
        <v>Stonefalls</v>
      </c>
      <c r="H46" s="17">
        <f>A46</f>
        <v>192</v>
      </c>
      <c r="I46" s="17">
        <f>C46</f>
        <v>41</v>
      </c>
      <c r="J46">
        <v>0</v>
      </c>
      <c r="K46" s="3" t="str">
        <f>VLOOKUP(J46,'LibSets constants'!$A$4:$B$1003,2,FALSE)</f>
        <v>DLC_BASE_GAME</v>
      </c>
      <c r="L46" s="3" t="str">
        <f>VLOOKUP(J46,'LibSets constants'!$A$4:$C$1003,3,FALSE)</f>
        <v>Included in base game</v>
      </c>
    </row>
    <row r="47" spans="1:12" x14ac:dyDescent="0.25">
      <c r="A47" s="12">
        <v>193</v>
      </c>
      <c r="B47" s="5">
        <v>44</v>
      </c>
      <c r="C47" s="5">
        <v>41</v>
      </c>
      <c r="D47" s="3" t="s">
        <v>132</v>
      </c>
      <c r="E47" s="3" t="str">
        <f t="array" ref="E47">IF(OR(EXACT(A47,'ESO Dungeon constants'!$D$3:$D$987)),"X","")</f>
        <v/>
      </c>
      <c r="F47" s="3" t="str">
        <f>IF(EXACT(A47,C47),"X","")</f>
        <v/>
      </c>
      <c r="G47" s="3" t="str">
        <f>IF(A47&lt;&gt;C47,VLOOKUP(C47,$A$3:$D$9952,4,FALSE),"")</f>
        <v>Stonefalls</v>
      </c>
      <c r="H47" s="17">
        <f>A47</f>
        <v>193</v>
      </c>
      <c r="I47" s="17">
        <f>C47</f>
        <v>41</v>
      </c>
      <c r="J47">
        <v>0</v>
      </c>
      <c r="K47" s="3" t="str">
        <f>VLOOKUP(J47,'LibSets constants'!$A$4:$B$1003,2,FALSE)</f>
        <v>DLC_BASE_GAME</v>
      </c>
      <c r="L47" s="3" t="str">
        <f>VLOOKUP(J47,'LibSets constants'!$A$4:$C$1003,3,FALSE)</f>
        <v>Included in base game</v>
      </c>
    </row>
    <row r="48" spans="1:12" x14ac:dyDescent="0.25">
      <c r="A48" s="12">
        <v>199</v>
      </c>
      <c r="B48" s="5">
        <v>45</v>
      </c>
      <c r="C48" s="5">
        <v>199</v>
      </c>
      <c r="D48" s="3" t="s">
        <v>133</v>
      </c>
      <c r="E48" s="3" t="str">
        <f t="array" ref="E48">IF(OR(EXACT(A48,'ESO Dungeon constants'!$D$3:$D$987)),"X","")</f>
        <v/>
      </c>
      <c r="F48" s="3" t="str">
        <f>IF(EXACT(A48,C48),"X","")</f>
        <v>X</v>
      </c>
      <c r="G48" s="3" t="str">
        <f>IF(A48&lt;&gt;C48,VLOOKUP(C48,$A$3:$D$9952,4,FALSE),"")</f>
        <v/>
      </c>
      <c r="H48" s="17">
        <f>A48</f>
        <v>199</v>
      </c>
      <c r="I48" s="17">
        <f>C48</f>
        <v>199</v>
      </c>
      <c r="J48">
        <v>0</v>
      </c>
      <c r="K48" s="3" t="str">
        <f>VLOOKUP(J48,'LibSets constants'!$A$4:$B$1003,2,FALSE)</f>
        <v>DLC_BASE_GAME</v>
      </c>
      <c r="L48" s="3" t="str">
        <f>VLOOKUP(J48,'LibSets constants'!$A$4:$C$1003,3,FALSE)</f>
        <v>Included in base game</v>
      </c>
    </row>
    <row r="49" spans="1:12" x14ac:dyDescent="0.25">
      <c r="A49" s="12">
        <v>200</v>
      </c>
      <c r="B49" s="5">
        <v>46</v>
      </c>
      <c r="C49" s="5">
        <v>199</v>
      </c>
      <c r="D49" s="3" t="s">
        <v>134</v>
      </c>
      <c r="E49" s="3" t="str">
        <f t="array" ref="E49">IF(OR(EXACT(A49,'ESO Dungeon constants'!$D$3:$D$987)),"X","")</f>
        <v/>
      </c>
      <c r="F49" s="3" t="str">
        <f>IF(EXACT(A49,C49),"X","")</f>
        <v/>
      </c>
      <c r="G49" s="3" t="str">
        <f>IF(A49&lt;&gt;C49,VLOOKUP(C49,$A$3:$D$9952,4,FALSE),"")</f>
        <v>The Harborage</v>
      </c>
      <c r="H49" s="17">
        <f>A49</f>
        <v>200</v>
      </c>
      <c r="I49" s="17">
        <f>C49</f>
        <v>199</v>
      </c>
      <c r="J49">
        <v>0</v>
      </c>
      <c r="K49" s="3" t="str">
        <f>VLOOKUP(J49,'LibSets constants'!$A$4:$B$1003,2,FALSE)</f>
        <v>DLC_BASE_GAME</v>
      </c>
      <c r="L49" s="3" t="str">
        <f>VLOOKUP(J49,'LibSets constants'!$A$4:$C$1003,3,FALSE)</f>
        <v>Included in base game</v>
      </c>
    </row>
    <row r="50" spans="1:12" x14ac:dyDescent="0.25">
      <c r="A50" s="12">
        <v>201</v>
      </c>
      <c r="B50" s="5">
        <v>47</v>
      </c>
      <c r="C50" s="5">
        <v>199</v>
      </c>
      <c r="D50" s="3" t="s">
        <v>135</v>
      </c>
      <c r="E50" s="3" t="str">
        <f t="array" ref="E50">IF(OR(EXACT(A50,'ESO Dungeon constants'!$D$3:$D$987)),"X","")</f>
        <v/>
      </c>
      <c r="F50" s="3" t="str">
        <f>IF(EXACT(A50,C50),"X","")</f>
        <v/>
      </c>
      <c r="G50" s="3" t="str">
        <f>IF(A50&lt;&gt;C50,VLOOKUP(C50,$A$3:$D$9952,4,FALSE),"")</f>
        <v>The Harborage</v>
      </c>
      <c r="H50" s="17">
        <f>A50</f>
        <v>201</v>
      </c>
      <c r="I50" s="17">
        <f>C50</f>
        <v>199</v>
      </c>
      <c r="J50">
        <v>0</v>
      </c>
      <c r="K50" s="3" t="str">
        <f>VLOOKUP(J50,'LibSets constants'!$A$4:$B$1003,2,FALSE)</f>
        <v>DLC_BASE_GAME</v>
      </c>
      <c r="L50" s="3" t="str">
        <f>VLOOKUP(J50,'LibSets constants'!$A$4:$C$1003,3,FALSE)</f>
        <v>Included in base game</v>
      </c>
    </row>
    <row r="51" spans="1:12" x14ac:dyDescent="0.25">
      <c r="A51" s="12">
        <v>203</v>
      </c>
      <c r="B51" s="5">
        <v>48</v>
      </c>
      <c r="C51" s="5">
        <v>267</v>
      </c>
      <c r="D51" s="3" t="s">
        <v>136</v>
      </c>
      <c r="E51" s="3" t="str">
        <f t="array" ref="E51">IF(OR(EXACT(A51,'ESO Dungeon constants'!$D$3:$D$987)),"X","")</f>
        <v/>
      </c>
      <c r="F51" s="3" t="str">
        <f>IF(EXACT(A51,C51),"X","")</f>
        <v/>
      </c>
      <c r="G51" s="3" t="str">
        <f>IF(A51&lt;&gt;C51,VLOOKUP(C51,$A$3:$D$9952,4,FALSE),"")</f>
        <v>Eyevea</v>
      </c>
      <c r="H51" s="17">
        <f>A51</f>
        <v>203</v>
      </c>
      <c r="I51" s="17">
        <f>C51</f>
        <v>267</v>
      </c>
      <c r="J51">
        <v>0</v>
      </c>
      <c r="K51" s="3" t="str">
        <f>VLOOKUP(J51,'LibSets constants'!$A$4:$B$1003,2,FALSE)</f>
        <v>DLC_BASE_GAME</v>
      </c>
      <c r="L51" s="3" t="str">
        <f>VLOOKUP(J51,'LibSets constants'!$A$4:$C$1003,3,FALSE)</f>
        <v>Included in base game</v>
      </c>
    </row>
    <row r="52" spans="1:12" x14ac:dyDescent="0.25">
      <c r="A52" s="12">
        <v>207</v>
      </c>
      <c r="B52" s="5">
        <v>49</v>
      </c>
      <c r="C52" s="5">
        <v>208</v>
      </c>
      <c r="D52" s="3" t="s">
        <v>137</v>
      </c>
      <c r="E52" s="3" t="str">
        <f t="array" ref="E52">IF(OR(EXACT(A52,'ESO Dungeon constants'!$D$3:$D$987)),"X","")</f>
        <v/>
      </c>
      <c r="F52" s="3" t="str">
        <f>IF(EXACT(A52,C52),"X","")</f>
        <v/>
      </c>
      <c r="G52" s="3" t="str">
        <f>IF(A52&lt;&gt;C52,VLOOKUP(C52,$A$3:$D$9952,4,FALSE),"")</f>
        <v>The Earth Forge</v>
      </c>
      <c r="H52" s="17">
        <f>A52</f>
        <v>207</v>
      </c>
      <c r="I52" s="17">
        <f>C52</f>
        <v>208</v>
      </c>
      <c r="J52">
        <v>0</v>
      </c>
      <c r="K52" s="3" t="str">
        <f>VLOOKUP(J52,'LibSets constants'!$A$4:$B$1003,2,FALSE)</f>
        <v>DLC_BASE_GAME</v>
      </c>
      <c r="L52" s="3" t="str">
        <f>VLOOKUP(J52,'LibSets constants'!$A$4:$C$1003,3,FALSE)</f>
        <v>Included in base game</v>
      </c>
    </row>
    <row r="53" spans="1:12" x14ac:dyDescent="0.25">
      <c r="A53" s="12">
        <v>208</v>
      </c>
      <c r="B53" s="5">
        <v>50</v>
      </c>
      <c r="C53" s="5">
        <v>208</v>
      </c>
      <c r="D53" s="3" t="s">
        <v>138</v>
      </c>
      <c r="E53" s="3" t="str">
        <f t="array" ref="E53">IF(OR(EXACT(A53,'ESO Dungeon constants'!$D$3:$D$987)),"X","")</f>
        <v/>
      </c>
      <c r="F53" s="3" t="str">
        <f>IF(EXACT(A53,C53),"X","")</f>
        <v>X</v>
      </c>
      <c r="G53" s="3" t="str">
        <f>IF(A53&lt;&gt;C53,VLOOKUP(C53,$A$3:$D$9952,4,FALSE),"")</f>
        <v/>
      </c>
      <c r="H53" s="17">
        <f>A53</f>
        <v>208</v>
      </c>
      <c r="I53" s="17">
        <f>C53</f>
        <v>208</v>
      </c>
      <c r="J53">
        <v>0</v>
      </c>
      <c r="K53" s="3" t="str">
        <f>VLOOKUP(J53,'LibSets constants'!$A$4:$B$1003,2,FALSE)</f>
        <v>DLC_BASE_GAME</v>
      </c>
      <c r="L53" s="3" t="str">
        <f>VLOOKUP(J53,'LibSets constants'!$A$4:$C$1003,3,FALSE)</f>
        <v>Included in base game</v>
      </c>
    </row>
    <row r="54" spans="1:12" x14ac:dyDescent="0.25">
      <c r="A54" s="12">
        <v>209</v>
      </c>
      <c r="B54" s="5">
        <v>51</v>
      </c>
      <c r="C54" s="5">
        <v>208</v>
      </c>
      <c r="D54" s="3" t="s">
        <v>139</v>
      </c>
      <c r="E54" s="3" t="str">
        <f t="array" ref="E54">IF(OR(EXACT(A54,'ESO Dungeon constants'!$D$3:$D$987)),"X","")</f>
        <v/>
      </c>
      <c r="F54" s="3" t="str">
        <f>IF(EXACT(A54,C54),"X","")</f>
        <v/>
      </c>
      <c r="G54" s="3" t="str">
        <f>IF(A54&lt;&gt;C54,VLOOKUP(C54,$A$3:$D$9952,4,FALSE),"")</f>
        <v>The Earth Forge</v>
      </c>
      <c r="H54" s="17">
        <f>A54</f>
        <v>209</v>
      </c>
      <c r="I54" s="17">
        <f>C54</f>
        <v>208</v>
      </c>
      <c r="J54">
        <v>0</v>
      </c>
      <c r="K54" s="3" t="str">
        <f>VLOOKUP(J54,'LibSets constants'!$A$4:$B$1003,2,FALSE)</f>
        <v>DLC_BASE_GAME</v>
      </c>
      <c r="L54" s="3" t="str">
        <f>VLOOKUP(J54,'LibSets constants'!$A$4:$C$1003,3,FALSE)</f>
        <v>Included in base game</v>
      </c>
    </row>
    <row r="55" spans="1:12" x14ac:dyDescent="0.25">
      <c r="A55" s="12">
        <v>212</v>
      </c>
      <c r="B55" s="5">
        <v>52</v>
      </c>
      <c r="C55" s="5">
        <v>57</v>
      </c>
      <c r="D55" s="3" t="s">
        <v>140</v>
      </c>
      <c r="E55" s="3" t="str">
        <f t="array" ref="E55">IF(OR(EXACT(A55,'ESO Dungeon constants'!$D$3:$D$987)),"X","")</f>
        <v/>
      </c>
      <c r="F55" s="3" t="str">
        <f>IF(EXACT(A55,C55),"X","")</f>
        <v/>
      </c>
      <c r="G55" s="3" t="str">
        <f>IF(A55&lt;&gt;C55,VLOOKUP(C55,$A$3:$D$9952,4,FALSE),"")</f>
        <v>Deshaan</v>
      </c>
      <c r="H55" s="17">
        <f>A55</f>
        <v>212</v>
      </c>
      <c r="I55" s="17">
        <f>C55</f>
        <v>57</v>
      </c>
      <c r="J55">
        <v>0</v>
      </c>
      <c r="K55" s="3" t="str">
        <f>VLOOKUP(J55,'LibSets constants'!$A$4:$B$1003,2,FALSE)</f>
        <v>DLC_BASE_GAME</v>
      </c>
      <c r="L55" s="3" t="str">
        <f>VLOOKUP(J55,'LibSets constants'!$A$4:$C$1003,3,FALSE)</f>
        <v>Included in base game</v>
      </c>
    </row>
    <row r="56" spans="1:12" x14ac:dyDescent="0.25">
      <c r="A56" s="12">
        <v>213</v>
      </c>
      <c r="B56" s="5">
        <v>53</v>
      </c>
      <c r="C56" s="5">
        <v>117</v>
      </c>
      <c r="D56" s="3" t="s">
        <v>141</v>
      </c>
      <c r="E56" s="3" t="str">
        <f t="array" ref="E56">IF(OR(EXACT(A56,'ESO Dungeon constants'!$D$3:$D$987)),"X","")</f>
        <v/>
      </c>
      <c r="F56" s="3" t="str">
        <f>IF(EXACT(A56,C56),"X","")</f>
        <v/>
      </c>
      <c r="G56" s="3" t="str">
        <f>IF(A56&lt;&gt;C56,VLOOKUP(C56,$A$3:$D$9952,4,FALSE),"")</f>
        <v>Shadowfen</v>
      </c>
      <c r="H56" s="17">
        <f>A56</f>
        <v>213</v>
      </c>
      <c r="I56" s="17">
        <f>C56</f>
        <v>117</v>
      </c>
      <c r="J56">
        <v>0</v>
      </c>
      <c r="K56" s="3" t="str">
        <f>VLOOKUP(J56,'LibSets constants'!$A$4:$B$1003,2,FALSE)</f>
        <v>DLC_BASE_GAME</v>
      </c>
      <c r="L56" s="3" t="str">
        <f>VLOOKUP(J56,'LibSets constants'!$A$4:$C$1003,3,FALSE)</f>
        <v>Included in base game</v>
      </c>
    </row>
    <row r="57" spans="1:12" x14ac:dyDescent="0.25">
      <c r="A57" s="12">
        <v>214</v>
      </c>
      <c r="B57" s="5">
        <v>54</v>
      </c>
      <c r="C57" s="5">
        <v>117</v>
      </c>
      <c r="D57" s="3" t="s">
        <v>142</v>
      </c>
      <c r="E57" s="3" t="str">
        <f t="array" ref="E57">IF(OR(EXACT(A57,'ESO Dungeon constants'!$D$3:$D$987)),"X","")</f>
        <v/>
      </c>
      <c r="F57" s="3" t="str">
        <f>IF(EXACT(A57,C57),"X","")</f>
        <v/>
      </c>
      <c r="G57" s="3" t="str">
        <f>IF(A57&lt;&gt;C57,VLOOKUP(C57,$A$3:$D$9952,4,FALSE),"")</f>
        <v>Shadowfen</v>
      </c>
      <c r="H57" s="17">
        <f>A57</f>
        <v>214</v>
      </c>
      <c r="I57" s="17">
        <f>C57</f>
        <v>117</v>
      </c>
      <c r="J57">
        <v>0</v>
      </c>
      <c r="K57" s="3" t="str">
        <f>VLOOKUP(J57,'LibSets constants'!$A$4:$B$1003,2,FALSE)</f>
        <v>DLC_BASE_GAME</v>
      </c>
      <c r="L57" s="3" t="str">
        <f>VLOOKUP(J57,'LibSets constants'!$A$4:$C$1003,3,FALSE)</f>
        <v>Included in base game</v>
      </c>
    </row>
    <row r="58" spans="1:12" x14ac:dyDescent="0.25">
      <c r="A58" s="12">
        <v>215</v>
      </c>
      <c r="B58" s="5">
        <v>55</v>
      </c>
      <c r="C58" s="5">
        <v>117</v>
      </c>
      <c r="D58" s="3" t="s">
        <v>143</v>
      </c>
      <c r="E58" s="3" t="str">
        <f t="array" ref="E58">IF(OR(EXACT(A58,'ESO Dungeon constants'!$D$3:$D$987)),"X","")</f>
        <v/>
      </c>
      <c r="F58" s="3" t="str">
        <f>IF(EXACT(A58,C58),"X","")</f>
        <v/>
      </c>
      <c r="G58" s="3" t="str">
        <f>IF(A58&lt;&gt;C58,VLOOKUP(C58,$A$3:$D$9952,4,FALSE),"")</f>
        <v>Shadowfen</v>
      </c>
      <c r="H58" s="17">
        <f>A58</f>
        <v>215</v>
      </c>
      <c r="I58" s="17">
        <f>C58</f>
        <v>117</v>
      </c>
      <c r="J58">
        <v>0</v>
      </c>
      <c r="K58" s="3" t="str">
        <f>VLOOKUP(J58,'LibSets constants'!$A$4:$B$1003,2,FALSE)</f>
        <v>DLC_BASE_GAME</v>
      </c>
      <c r="L58" s="3" t="str">
        <f>VLOOKUP(J58,'LibSets constants'!$A$4:$C$1003,3,FALSE)</f>
        <v>Included in base game</v>
      </c>
    </row>
    <row r="59" spans="1:12" x14ac:dyDescent="0.25">
      <c r="A59" s="12">
        <v>216</v>
      </c>
      <c r="B59" s="5">
        <v>56</v>
      </c>
      <c r="C59" s="5">
        <v>41</v>
      </c>
      <c r="D59" s="3" t="s">
        <v>144</v>
      </c>
      <c r="E59" s="3" t="str">
        <f t="array" ref="E59">IF(OR(EXACT(A59,'ESO Dungeon constants'!$D$3:$D$987)),"X","")</f>
        <v/>
      </c>
      <c r="F59" s="3" t="str">
        <f>IF(EXACT(A59,C59),"X","")</f>
        <v/>
      </c>
      <c r="G59" s="3" t="str">
        <f>IF(A59&lt;&gt;C59,VLOOKUP(C59,$A$3:$D$9952,4,FALSE),"")</f>
        <v>Stonefalls</v>
      </c>
      <c r="H59" s="17">
        <f>A59</f>
        <v>216</v>
      </c>
      <c r="I59" s="17">
        <f>C59</f>
        <v>41</v>
      </c>
      <c r="J59">
        <v>0</v>
      </c>
      <c r="K59" s="3" t="str">
        <f>VLOOKUP(J59,'LibSets constants'!$A$4:$B$1003,2,FALSE)</f>
        <v>DLC_BASE_GAME</v>
      </c>
      <c r="L59" s="3" t="str">
        <f>VLOOKUP(J59,'LibSets constants'!$A$4:$C$1003,3,FALSE)</f>
        <v>Included in base game</v>
      </c>
    </row>
    <row r="60" spans="1:12" x14ac:dyDescent="0.25">
      <c r="A60" s="12">
        <v>217</v>
      </c>
      <c r="B60" s="5">
        <v>57</v>
      </c>
      <c r="C60" s="5">
        <v>199</v>
      </c>
      <c r="D60" s="43" t="s">
        <v>145</v>
      </c>
      <c r="E60" s="3" t="str">
        <f t="array" ref="E60">IF(OR(EXACT(A60,'ESO Dungeon constants'!$D$3:$D$987)),"X","")</f>
        <v/>
      </c>
      <c r="F60" s="3" t="str">
        <f>IF(EXACT(A60,C60),"X","")</f>
        <v/>
      </c>
      <c r="G60" s="3" t="str">
        <f>IF(A60&lt;&gt;C60,VLOOKUP(C60,$A$3:$D$9952,4,FALSE),"")</f>
        <v>The Harborage</v>
      </c>
      <c r="H60" s="17">
        <f>A60</f>
        <v>217</v>
      </c>
      <c r="I60" s="17">
        <f>C60</f>
        <v>199</v>
      </c>
      <c r="J60">
        <v>0</v>
      </c>
      <c r="K60" s="3" t="str">
        <f>VLOOKUP(J60,'LibSets constants'!$A$4:$B$1003,2,FALSE)</f>
        <v>DLC_BASE_GAME</v>
      </c>
      <c r="L60" s="3" t="str">
        <f>VLOOKUP(J60,'LibSets constants'!$A$4:$C$1003,3,FALSE)</f>
        <v>Included in base game</v>
      </c>
    </row>
    <row r="61" spans="1:12" x14ac:dyDescent="0.25">
      <c r="A61" s="12">
        <v>218</v>
      </c>
      <c r="B61" s="5">
        <v>58</v>
      </c>
      <c r="C61" s="5">
        <v>267</v>
      </c>
      <c r="D61" s="3" t="s">
        <v>146</v>
      </c>
      <c r="E61" s="3" t="str">
        <f t="array" ref="E61">IF(OR(EXACT(A61,'ESO Dungeon constants'!$D$3:$D$987)),"X","")</f>
        <v/>
      </c>
      <c r="F61" s="3" t="str">
        <f>IF(EXACT(A61,C61),"X","")</f>
        <v/>
      </c>
      <c r="G61" s="3" t="str">
        <f>IF(A61&lt;&gt;C61,VLOOKUP(C61,$A$3:$D$9952,4,FALSE),"")</f>
        <v>Eyevea</v>
      </c>
      <c r="H61" s="17">
        <f>A61</f>
        <v>218</v>
      </c>
      <c r="I61" s="17">
        <f>C61</f>
        <v>267</v>
      </c>
      <c r="J61">
        <v>0</v>
      </c>
      <c r="K61" s="3" t="str">
        <f>VLOOKUP(J61,'LibSets constants'!$A$4:$B$1003,2,FALSE)</f>
        <v>DLC_BASE_GAME</v>
      </c>
      <c r="L61" s="3" t="str">
        <f>VLOOKUP(J61,'LibSets constants'!$A$4:$C$1003,3,FALSE)</f>
        <v>Included in base game</v>
      </c>
    </row>
    <row r="62" spans="1:12" x14ac:dyDescent="0.25">
      <c r="A62" s="12">
        <v>219</v>
      </c>
      <c r="B62" s="5">
        <v>59</v>
      </c>
      <c r="C62" s="5">
        <v>267</v>
      </c>
      <c r="D62" s="3" t="s">
        <v>147</v>
      </c>
      <c r="E62" s="3" t="str">
        <f t="array" ref="E62">IF(OR(EXACT(A62,'ESO Dungeon constants'!$D$3:$D$987)),"X","")</f>
        <v/>
      </c>
      <c r="F62" s="3" t="str">
        <f>IF(EXACT(A62,C62),"X","")</f>
        <v/>
      </c>
      <c r="G62" s="3" t="str">
        <f>IF(A62&lt;&gt;C62,VLOOKUP(C62,$A$3:$D$9952,4,FALSE),"")</f>
        <v>Eyevea</v>
      </c>
      <c r="H62" s="17">
        <f>A62</f>
        <v>219</v>
      </c>
      <c r="I62" s="17">
        <f>C62</f>
        <v>267</v>
      </c>
      <c r="J62">
        <v>0</v>
      </c>
      <c r="K62" s="3" t="str">
        <f>VLOOKUP(J62,'LibSets constants'!$A$4:$B$1003,2,FALSE)</f>
        <v>DLC_BASE_GAME</v>
      </c>
      <c r="L62" s="3" t="str">
        <f>VLOOKUP(J62,'LibSets constants'!$A$4:$C$1003,3,FALSE)</f>
        <v>Included in base game</v>
      </c>
    </row>
    <row r="63" spans="1:12" x14ac:dyDescent="0.25">
      <c r="A63" s="12">
        <v>222</v>
      </c>
      <c r="B63" s="5">
        <v>60</v>
      </c>
      <c r="C63" s="5">
        <v>3</v>
      </c>
      <c r="D63" s="3" t="s">
        <v>148</v>
      </c>
      <c r="E63" s="3" t="str">
        <f t="array" ref="E63">IF(OR(EXACT(A63,'ESO Dungeon constants'!$D$3:$D$987)),"X","")</f>
        <v/>
      </c>
      <c r="F63" s="3" t="str">
        <f>IF(EXACT(A63,C63),"X","")</f>
        <v/>
      </c>
      <c r="G63" s="3" t="str">
        <f>IF(A63&lt;&gt;C63,VLOOKUP(C63,$A$3:$D$9952,4,FALSE),"")</f>
        <v>Glenumbra</v>
      </c>
      <c r="H63" s="17">
        <f>A63</f>
        <v>222</v>
      </c>
      <c r="I63" s="17">
        <f>C63</f>
        <v>3</v>
      </c>
      <c r="J63">
        <v>0</v>
      </c>
      <c r="K63" s="3" t="str">
        <f>VLOOKUP(J63,'LibSets constants'!$A$4:$B$1003,2,FALSE)</f>
        <v>DLC_BASE_GAME</v>
      </c>
      <c r="L63" s="3" t="str">
        <f>VLOOKUP(J63,'LibSets constants'!$A$4:$C$1003,3,FALSE)</f>
        <v>Included in base game</v>
      </c>
    </row>
    <row r="64" spans="1:12" x14ac:dyDescent="0.25">
      <c r="A64" s="12">
        <v>223</v>
      </c>
      <c r="B64" s="5">
        <v>61</v>
      </c>
      <c r="C64" s="5">
        <v>3</v>
      </c>
      <c r="D64" s="3" t="s">
        <v>149</v>
      </c>
      <c r="E64" s="3" t="str">
        <f t="array" ref="E64">IF(OR(EXACT(A64,'ESO Dungeon constants'!$D$3:$D$987)),"X","")</f>
        <v/>
      </c>
      <c r="F64" s="3" t="str">
        <f>IF(EXACT(A64,C64),"X","")</f>
        <v/>
      </c>
      <c r="G64" s="3" t="str">
        <f>IF(A64&lt;&gt;C64,VLOOKUP(C64,$A$3:$D$9952,4,FALSE),"")</f>
        <v>Glenumbra</v>
      </c>
      <c r="H64" s="17">
        <f>A64</f>
        <v>223</v>
      </c>
      <c r="I64" s="17">
        <f>C64</f>
        <v>3</v>
      </c>
      <c r="J64">
        <v>0</v>
      </c>
      <c r="K64" s="3" t="str">
        <f>VLOOKUP(J64,'LibSets constants'!$A$4:$B$1003,2,FALSE)</f>
        <v>DLC_BASE_GAME</v>
      </c>
      <c r="L64" s="3" t="str">
        <f>VLOOKUP(J64,'LibSets constants'!$A$4:$C$1003,3,FALSE)</f>
        <v>Included in base game</v>
      </c>
    </row>
    <row r="65" spans="1:12" x14ac:dyDescent="0.25">
      <c r="A65" s="12">
        <v>224</v>
      </c>
      <c r="B65" s="5">
        <v>62</v>
      </c>
      <c r="C65" s="5">
        <v>20</v>
      </c>
      <c r="D65" s="3" t="s">
        <v>150</v>
      </c>
      <c r="E65" s="3" t="str">
        <f t="array" ref="E65">IF(OR(EXACT(A65,'ESO Dungeon constants'!$D$3:$D$987)),"X","")</f>
        <v/>
      </c>
      <c r="F65" s="3" t="str">
        <f>IF(EXACT(A65,C65),"X","")</f>
        <v/>
      </c>
      <c r="G65" s="3" t="str">
        <f>IF(A65&lt;&gt;C65,VLOOKUP(C65,$A$3:$D$9952,4,FALSE),"")</f>
        <v>Rivenspire</v>
      </c>
      <c r="H65" s="17">
        <f>A65</f>
        <v>224</v>
      </c>
      <c r="I65" s="17">
        <f>C65</f>
        <v>20</v>
      </c>
      <c r="J65">
        <v>0</v>
      </c>
      <c r="K65" s="3" t="str">
        <f>VLOOKUP(J65,'LibSets constants'!$A$4:$B$1003,2,FALSE)</f>
        <v>DLC_BASE_GAME</v>
      </c>
      <c r="L65" s="3" t="str">
        <f>VLOOKUP(J65,'LibSets constants'!$A$4:$C$1003,3,FALSE)</f>
        <v>Included in base game</v>
      </c>
    </row>
    <row r="66" spans="1:12" x14ac:dyDescent="0.25">
      <c r="A66" s="12">
        <v>227</v>
      </c>
      <c r="B66" s="5">
        <v>63</v>
      </c>
      <c r="C66" s="5">
        <v>92</v>
      </c>
      <c r="D66" s="3" t="s">
        <v>151</v>
      </c>
      <c r="E66" s="3" t="str">
        <f t="array" ref="E66">IF(OR(EXACT(A66,'ESO Dungeon constants'!$D$3:$D$987)),"X","")</f>
        <v/>
      </c>
      <c r="F66" s="3" t="str">
        <f>IF(EXACT(A66,C66),"X","")</f>
        <v/>
      </c>
      <c r="G66" s="3" t="str">
        <f>IF(A66&lt;&gt;C66,VLOOKUP(C66,$A$3:$D$9952,4,FALSE),"")</f>
        <v>Bangkorai</v>
      </c>
      <c r="H66" s="17">
        <f>A66</f>
        <v>227</v>
      </c>
      <c r="I66" s="17">
        <f>C66</f>
        <v>92</v>
      </c>
      <c r="J66">
        <v>0</v>
      </c>
      <c r="K66" s="3" t="str">
        <f>VLOOKUP(J66,'LibSets constants'!$A$4:$B$1003,2,FALSE)</f>
        <v>DLC_BASE_GAME</v>
      </c>
      <c r="L66" s="3" t="str">
        <f>VLOOKUP(J66,'LibSets constants'!$A$4:$C$1003,3,FALSE)</f>
        <v>Included in base game</v>
      </c>
    </row>
    <row r="67" spans="1:12" x14ac:dyDescent="0.25">
      <c r="A67" s="12">
        <v>228</v>
      </c>
      <c r="B67" s="5">
        <v>64</v>
      </c>
      <c r="C67" s="5">
        <v>92</v>
      </c>
      <c r="D67" s="3" t="s">
        <v>152</v>
      </c>
      <c r="E67" s="3" t="str">
        <f t="array" ref="E67">IF(OR(EXACT(A67,'ESO Dungeon constants'!$D$3:$D$987)),"X","")</f>
        <v/>
      </c>
      <c r="F67" s="3" t="str">
        <f>IF(EXACT(A67,C67),"X","")</f>
        <v/>
      </c>
      <c r="G67" s="3" t="str">
        <f>IF(A67&lt;&gt;C67,VLOOKUP(C67,$A$3:$D$9952,4,FALSE),"")</f>
        <v>Bangkorai</v>
      </c>
      <c r="H67" s="17">
        <f>A67</f>
        <v>228</v>
      </c>
      <c r="I67" s="17">
        <f>C67</f>
        <v>92</v>
      </c>
      <c r="J67">
        <v>0</v>
      </c>
      <c r="K67" s="3" t="str">
        <f>VLOOKUP(J67,'LibSets constants'!$A$4:$B$1003,2,FALSE)</f>
        <v>DLC_BASE_GAME</v>
      </c>
      <c r="L67" s="3" t="str">
        <f>VLOOKUP(J67,'LibSets constants'!$A$4:$C$1003,3,FALSE)</f>
        <v>Included in base game</v>
      </c>
    </row>
    <row r="68" spans="1:12" x14ac:dyDescent="0.25">
      <c r="A68" s="12">
        <v>229</v>
      </c>
      <c r="B68" s="5">
        <v>65</v>
      </c>
      <c r="C68" s="5">
        <v>92</v>
      </c>
      <c r="D68" s="3" t="s">
        <v>153</v>
      </c>
      <c r="E68" s="3" t="str">
        <f t="array" ref="E68">IF(OR(EXACT(A68,'ESO Dungeon constants'!$D$3:$D$987)),"X","")</f>
        <v/>
      </c>
      <c r="F68" s="3" t="str">
        <f>IF(EXACT(A68,C68),"X","")</f>
        <v/>
      </c>
      <c r="G68" s="3" t="str">
        <f>IF(A68&lt;&gt;C68,VLOOKUP(C68,$A$3:$D$9952,4,FALSE),"")</f>
        <v>Bangkorai</v>
      </c>
      <c r="H68" s="17">
        <f>A68</f>
        <v>229</v>
      </c>
      <c r="I68" s="17">
        <f>C68</f>
        <v>92</v>
      </c>
      <c r="J68">
        <v>0</v>
      </c>
      <c r="K68" s="3" t="str">
        <f>VLOOKUP(J68,'LibSets constants'!$A$4:$B$1003,2,FALSE)</f>
        <v>DLC_BASE_GAME</v>
      </c>
      <c r="L68" s="3" t="str">
        <f>VLOOKUP(J68,'LibSets constants'!$A$4:$C$1003,3,FALSE)</f>
        <v>Included in base game</v>
      </c>
    </row>
    <row r="69" spans="1:12" x14ac:dyDescent="0.25">
      <c r="A69" s="12">
        <v>231</v>
      </c>
      <c r="B69" s="5">
        <v>66</v>
      </c>
      <c r="C69" s="5">
        <v>92</v>
      </c>
      <c r="D69" s="3" t="s">
        <v>154</v>
      </c>
      <c r="E69" s="3" t="str">
        <f t="array" ref="E69">IF(OR(EXACT(A69,'ESO Dungeon constants'!$D$3:$D$987)),"X","")</f>
        <v/>
      </c>
      <c r="F69" s="3" t="str">
        <f>IF(EXACT(A69,C69),"X","")</f>
        <v/>
      </c>
      <c r="G69" s="3" t="str">
        <f>IF(A69&lt;&gt;C69,VLOOKUP(C69,$A$3:$D$9952,4,FALSE),"")</f>
        <v>Bangkorai</v>
      </c>
      <c r="H69" s="17">
        <f>A69</f>
        <v>231</v>
      </c>
      <c r="I69" s="17">
        <f>C69</f>
        <v>92</v>
      </c>
      <c r="J69">
        <v>0</v>
      </c>
      <c r="K69" s="3" t="str">
        <f>VLOOKUP(J69,'LibSets constants'!$A$4:$B$1003,2,FALSE)</f>
        <v>DLC_BASE_GAME</v>
      </c>
      <c r="L69" s="3" t="str">
        <f>VLOOKUP(J69,'LibSets constants'!$A$4:$C$1003,3,FALSE)</f>
        <v>Included in base game</v>
      </c>
    </row>
    <row r="70" spans="1:12" x14ac:dyDescent="0.25">
      <c r="A70" s="12">
        <v>232</v>
      </c>
      <c r="B70" s="5">
        <v>67</v>
      </c>
      <c r="C70" s="5">
        <v>117</v>
      </c>
      <c r="D70" s="3" t="s">
        <v>155</v>
      </c>
      <c r="E70" s="3" t="str">
        <f t="array" ref="E70">IF(OR(EXACT(A70,'ESO Dungeon constants'!$D$3:$D$987)),"X","")</f>
        <v/>
      </c>
      <c r="F70" s="3" t="str">
        <f>IF(EXACT(A70,C70),"X","")</f>
        <v/>
      </c>
      <c r="G70" s="3" t="str">
        <f>IF(A70&lt;&gt;C70,VLOOKUP(C70,$A$3:$D$9952,4,FALSE),"")</f>
        <v>Shadowfen</v>
      </c>
      <c r="H70" s="17">
        <f>A70</f>
        <v>232</v>
      </c>
      <c r="I70" s="17">
        <f>C70</f>
        <v>117</v>
      </c>
      <c r="J70">
        <v>0</v>
      </c>
      <c r="K70" s="3" t="str">
        <f>VLOOKUP(J70,'LibSets constants'!$A$4:$B$1003,2,FALSE)</f>
        <v>DLC_BASE_GAME</v>
      </c>
      <c r="L70" s="3" t="str">
        <f>VLOOKUP(J70,'LibSets constants'!$A$4:$C$1003,3,FALSE)</f>
        <v>Included in base game</v>
      </c>
    </row>
    <row r="71" spans="1:12" x14ac:dyDescent="0.25">
      <c r="A71" s="12">
        <v>233</v>
      </c>
      <c r="B71" s="5">
        <v>68</v>
      </c>
      <c r="C71" s="5">
        <v>117</v>
      </c>
      <c r="D71" s="3" t="s">
        <v>156</v>
      </c>
      <c r="E71" s="3" t="str">
        <f t="array" ref="E71">IF(OR(EXACT(A71,'ESO Dungeon constants'!$D$3:$D$987)),"X","")</f>
        <v/>
      </c>
      <c r="F71" s="3" t="str">
        <f>IF(EXACT(A71,C71),"X","")</f>
        <v/>
      </c>
      <c r="G71" s="3" t="str">
        <f>IF(A71&lt;&gt;C71,VLOOKUP(C71,$A$3:$D$9952,4,FALSE),"")</f>
        <v>Shadowfen</v>
      </c>
      <c r="H71" s="17">
        <f>A71</f>
        <v>233</v>
      </c>
      <c r="I71" s="17">
        <f>C71</f>
        <v>117</v>
      </c>
      <c r="J71">
        <v>0</v>
      </c>
      <c r="K71" s="3" t="str">
        <f>VLOOKUP(J71,'LibSets constants'!$A$4:$B$1003,2,FALSE)</f>
        <v>DLC_BASE_GAME</v>
      </c>
      <c r="L71" s="3" t="str">
        <f>VLOOKUP(J71,'LibSets constants'!$A$4:$C$1003,3,FALSE)</f>
        <v>Included in base game</v>
      </c>
    </row>
    <row r="72" spans="1:12" x14ac:dyDescent="0.25">
      <c r="A72" s="12">
        <v>234</v>
      </c>
      <c r="B72" s="5">
        <v>69</v>
      </c>
      <c r="C72" s="5">
        <v>117</v>
      </c>
      <c r="D72" s="3" t="s">
        <v>157</v>
      </c>
      <c r="E72" s="3" t="str">
        <f t="array" ref="E72">IF(OR(EXACT(A72,'ESO Dungeon constants'!$D$3:$D$987)),"X","")</f>
        <v/>
      </c>
      <c r="F72" s="3" t="str">
        <f>IF(EXACT(A72,C72),"X","")</f>
        <v/>
      </c>
      <c r="G72" s="3" t="str">
        <f>IF(A72&lt;&gt;C72,VLOOKUP(C72,$A$3:$D$9952,4,FALSE),"")</f>
        <v>Shadowfen</v>
      </c>
      <c r="H72" s="17">
        <f>A72</f>
        <v>234</v>
      </c>
      <c r="I72" s="17">
        <f>C72</f>
        <v>117</v>
      </c>
      <c r="J72">
        <v>0</v>
      </c>
      <c r="K72" s="3" t="str">
        <f>VLOOKUP(J72,'LibSets constants'!$A$4:$B$1003,2,FALSE)</f>
        <v>DLC_BASE_GAME</v>
      </c>
      <c r="L72" s="3" t="str">
        <f>VLOOKUP(J72,'LibSets constants'!$A$4:$C$1003,3,FALSE)</f>
        <v>Included in base game</v>
      </c>
    </row>
    <row r="73" spans="1:12" x14ac:dyDescent="0.25">
      <c r="A73" s="12">
        <v>235</v>
      </c>
      <c r="B73" s="5">
        <v>70</v>
      </c>
      <c r="C73" s="5">
        <v>117</v>
      </c>
      <c r="D73" s="3" t="s">
        <v>158</v>
      </c>
      <c r="E73" s="3" t="str">
        <f t="array" ref="E73">IF(OR(EXACT(A73,'ESO Dungeon constants'!$D$3:$D$987)),"X","")</f>
        <v/>
      </c>
      <c r="F73" s="3" t="str">
        <f>IF(EXACT(A73,C73),"X","")</f>
        <v/>
      </c>
      <c r="G73" s="3" t="str">
        <f>IF(A73&lt;&gt;C73,VLOOKUP(C73,$A$3:$D$9952,4,FALSE),"")</f>
        <v>Shadowfen</v>
      </c>
      <c r="H73" s="17">
        <f>A73</f>
        <v>235</v>
      </c>
      <c r="I73" s="17">
        <f>C73</f>
        <v>117</v>
      </c>
      <c r="J73">
        <v>0</v>
      </c>
      <c r="K73" s="3" t="str">
        <f>VLOOKUP(J73,'LibSets constants'!$A$4:$B$1003,2,FALSE)</f>
        <v>DLC_BASE_GAME</v>
      </c>
      <c r="L73" s="3" t="str">
        <f>VLOOKUP(J73,'LibSets constants'!$A$4:$C$1003,3,FALSE)</f>
        <v>Included in base game</v>
      </c>
    </row>
    <row r="74" spans="1:12" x14ac:dyDescent="0.25">
      <c r="A74" s="12">
        <v>236</v>
      </c>
      <c r="B74" s="5">
        <v>71</v>
      </c>
      <c r="C74" s="5">
        <v>117</v>
      </c>
      <c r="D74" s="3" t="s">
        <v>159</v>
      </c>
      <c r="E74" s="3" t="str">
        <f t="array" ref="E74">IF(OR(EXACT(A74,'ESO Dungeon constants'!$D$3:$D$987)),"X","")</f>
        <v/>
      </c>
      <c r="F74" s="3" t="str">
        <f>IF(EXACT(A74,C74),"X","")</f>
        <v/>
      </c>
      <c r="G74" s="3" t="str">
        <f>IF(A74&lt;&gt;C74,VLOOKUP(C74,$A$3:$D$9952,4,FALSE),"")</f>
        <v>Shadowfen</v>
      </c>
      <c r="H74" s="17">
        <f>A74</f>
        <v>236</v>
      </c>
      <c r="I74" s="17">
        <f>C74</f>
        <v>117</v>
      </c>
      <c r="J74">
        <v>0</v>
      </c>
      <c r="K74" s="3" t="str">
        <f>VLOOKUP(J74,'LibSets constants'!$A$4:$B$1003,2,FALSE)</f>
        <v>DLC_BASE_GAME</v>
      </c>
      <c r="L74" s="3" t="str">
        <f>VLOOKUP(J74,'LibSets constants'!$A$4:$C$1003,3,FALSE)</f>
        <v>Included in base game</v>
      </c>
    </row>
    <row r="75" spans="1:12" x14ac:dyDescent="0.25">
      <c r="A75" s="12">
        <v>237</v>
      </c>
      <c r="B75" s="5">
        <v>72</v>
      </c>
      <c r="C75" s="5">
        <v>104</v>
      </c>
      <c r="D75" s="3" t="s">
        <v>160</v>
      </c>
      <c r="E75" s="3" t="str">
        <f t="array" ref="E75">IF(OR(EXACT(A75,'ESO Dungeon constants'!$D$3:$D$987)),"X","")</f>
        <v/>
      </c>
      <c r="F75" s="3" t="str">
        <f>IF(EXACT(A75,C75),"X","")</f>
        <v/>
      </c>
      <c r="G75" s="3" t="str">
        <f>IF(A75&lt;&gt;C75,VLOOKUP(C75,$A$3:$D$9952,4,FALSE),"")</f>
        <v>Alik'r Desert</v>
      </c>
      <c r="H75" s="17">
        <f>A75</f>
        <v>237</v>
      </c>
      <c r="I75" s="17">
        <f>C75</f>
        <v>104</v>
      </c>
      <c r="J75">
        <v>0</v>
      </c>
      <c r="K75" s="3" t="str">
        <f>VLOOKUP(J75,'LibSets constants'!$A$4:$B$1003,2,FALSE)</f>
        <v>DLC_BASE_GAME</v>
      </c>
      <c r="L75" s="3" t="str">
        <f>VLOOKUP(J75,'LibSets constants'!$A$4:$C$1003,3,FALSE)</f>
        <v>Included in base game</v>
      </c>
    </row>
    <row r="76" spans="1:12" x14ac:dyDescent="0.25">
      <c r="A76" s="12">
        <v>238</v>
      </c>
      <c r="B76" s="5">
        <v>73</v>
      </c>
      <c r="C76" s="5">
        <v>104</v>
      </c>
      <c r="D76" s="3" t="s">
        <v>161</v>
      </c>
      <c r="E76" s="3" t="str">
        <f t="array" ref="E76">IF(OR(EXACT(A76,'ESO Dungeon constants'!$D$3:$D$987)),"X","")</f>
        <v/>
      </c>
      <c r="F76" s="3" t="str">
        <f>IF(EXACT(A76,C76),"X","")</f>
        <v/>
      </c>
      <c r="G76" s="3" t="str">
        <f>IF(A76&lt;&gt;C76,VLOOKUP(C76,$A$3:$D$9952,4,FALSE),"")</f>
        <v>Alik'r Desert</v>
      </c>
      <c r="H76" s="17">
        <f>A76</f>
        <v>238</v>
      </c>
      <c r="I76" s="17">
        <f>C76</f>
        <v>104</v>
      </c>
      <c r="J76">
        <v>0</v>
      </c>
      <c r="K76" s="3" t="str">
        <f>VLOOKUP(J76,'LibSets constants'!$A$4:$B$1003,2,FALSE)</f>
        <v>DLC_BASE_GAME</v>
      </c>
      <c r="L76" s="3" t="str">
        <f>VLOOKUP(J76,'LibSets constants'!$A$4:$C$1003,3,FALSE)</f>
        <v>Included in base game</v>
      </c>
    </row>
    <row r="77" spans="1:12" x14ac:dyDescent="0.25">
      <c r="A77" s="12">
        <v>239</v>
      </c>
      <c r="B77" s="5">
        <v>74</v>
      </c>
      <c r="C77" s="5">
        <v>104</v>
      </c>
      <c r="D77" s="3" t="s">
        <v>162</v>
      </c>
      <c r="E77" s="3" t="str">
        <f t="array" ref="E77">IF(OR(EXACT(A77,'ESO Dungeon constants'!$D$3:$D$987)),"X","")</f>
        <v/>
      </c>
      <c r="F77" s="3" t="str">
        <f>IF(EXACT(A77,C77),"X","")</f>
        <v/>
      </c>
      <c r="G77" s="3" t="str">
        <f>IF(A77&lt;&gt;C77,VLOOKUP(C77,$A$3:$D$9952,4,FALSE),"")</f>
        <v>Alik'r Desert</v>
      </c>
      <c r="H77" s="17">
        <f>A77</f>
        <v>239</v>
      </c>
      <c r="I77" s="17">
        <f>C77</f>
        <v>104</v>
      </c>
      <c r="J77">
        <v>0</v>
      </c>
      <c r="K77" s="3" t="str">
        <f>VLOOKUP(J77,'LibSets constants'!$A$4:$B$1003,2,FALSE)</f>
        <v>DLC_BASE_GAME</v>
      </c>
      <c r="L77" s="3" t="str">
        <f>VLOOKUP(J77,'LibSets constants'!$A$4:$C$1003,3,FALSE)</f>
        <v>Included in base game</v>
      </c>
    </row>
    <row r="78" spans="1:12" x14ac:dyDescent="0.25">
      <c r="A78" s="12">
        <v>241</v>
      </c>
      <c r="B78" s="5">
        <v>75</v>
      </c>
      <c r="C78" s="5">
        <v>41</v>
      </c>
      <c r="D78" s="3" t="s">
        <v>163</v>
      </c>
      <c r="E78" s="3" t="str">
        <f t="array" ref="E78">IF(OR(EXACT(A78,'ESO Dungeon constants'!$D$3:$D$987)),"X","")</f>
        <v/>
      </c>
      <c r="F78" s="3" t="str">
        <f>IF(EXACT(A78,C78),"X","")</f>
        <v/>
      </c>
      <c r="G78" s="3" t="str">
        <f>IF(A78&lt;&gt;C78,VLOOKUP(C78,$A$3:$D$9952,4,FALSE),"")</f>
        <v>Stonefalls</v>
      </c>
      <c r="H78" s="17">
        <f>A78</f>
        <v>241</v>
      </c>
      <c r="I78" s="17">
        <f>C78</f>
        <v>41</v>
      </c>
      <c r="J78">
        <v>0</v>
      </c>
      <c r="K78" s="3" t="str">
        <f>VLOOKUP(J78,'LibSets constants'!$A$4:$B$1003,2,FALSE)</f>
        <v>DLC_BASE_GAME</v>
      </c>
      <c r="L78" s="3" t="str">
        <f>VLOOKUP(J78,'LibSets constants'!$A$4:$C$1003,3,FALSE)</f>
        <v>Included in base game</v>
      </c>
    </row>
    <row r="79" spans="1:12" x14ac:dyDescent="0.25">
      <c r="A79" s="12">
        <v>242</v>
      </c>
      <c r="B79" s="5">
        <v>76</v>
      </c>
      <c r="C79" s="5">
        <v>41</v>
      </c>
      <c r="D79" s="3" t="s">
        <v>164</v>
      </c>
      <c r="E79" s="3" t="str">
        <f t="array" ref="E79">IF(OR(EXACT(A79,'ESO Dungeon constants'!$D$3:$D$987)),"X","")</f>
        <v/>
      </c>
      <c r="F79" s="3" t="str">
        <f>IF(EXACT(A79,C79),"X","")</f>
        <v/>
      </c>
      <c r="G79" s="3" t="str">
        <f>IF(A79&lt;&gt;C79,VLOOKUP(C79,$A$3:$D$9952,4,FALSE),"")</f>
        <v>Stonefalls</v>
      </c>
      <c r="H79" s="17">
        <f>A79</f>
        <v>242</v>
      </c>
      <c r="I79" s="17">
        <f>C79</f>
        <v>41</v>
      </c>
      <c r="J79">
        <v>0</v>
      </c>
      <c r="K79" s="3" t="str">
        <f>VLOOKUP(J79,'LibSets constants'!$A$4:$B$1003,2,FALSE)</f>
        <v>DLC_BASE_GAME</v>
      </c>
      <c r="L79" s="3" t="str">
        <f>VLOOKUP(J79,'LibSets constants'!$A$4:$C$1003,3,FALSE)</f>
        <v>Included in base game</v>
      </c>
    </row>
    <row r="80" spans="1:12" x14ac:dyDescent="0.25">
      <c r="A80" s="12">
        <v>243</v>
      </c>
      <c r="B80" s="5">
        <v>77</v>
      </c>
      <c r="C80" s="5">
        <v>41</v>
      </c>
      <c r="D80" s="3" t="s">
        <v>165</v>
      </c>
      <c r="E80" s="3" t="str">
        <f t="array" ref="E80">IF(OR(EXACT(A80,'ESO Dungeon constants'!$D$3:$D$987)),"X","")</f>
        <v/>
      </c>
      <c r="F80" s="3" t="str">
        <f>IF(EXACT(A80,C80),"X","")</f>
        <v/>
      </c>
      <c r="G80" s="3" t="str">
        <f>IF(A80&lt;&gt;C80,VLOOKUP(C80,$A$3:$D$9952,4,FALSE),"")</f>
        <v>Stonefalls</v>
      </c>
      <c r="H80" s="17">
        <f>A80</f>
        <v>243</v>
      </c>
      <c r="I80" s="17">
        <f>C80</f>
        <v>41</v>
      </c>
      <c r="J80">
        <v>0</v>
      </c>
      <c r="K80" s="3" t="str">
        <f>VLOOKUP(J80,'LibSets constants'!$A$4:$B$1003,2,FALSE)</f>
        <v>DLC_BASE_GAME</v>
      </c>
      <c r="L80" s="3" t="str">
        <f>VLOOKUP(J80,'LibSets constants'!$A$4:$C$1003,3,FALSE)</f>
        <v>Included in base game</v>
      </c>
    </row>
    <row r="81" spans="1:12" x14ac:dyDescent="0.25">
      <c r="A81" s="12">
        <v>245</v>
      </c>
      <c r="B81" s="5">
        <v>78</v>
      </c>
      <c r="C81" s="5">
        <v>41</v>
      </c>
      <c r="D81" s="3" t="s">
        <v>166</v>
      </c>
      <c r="E81" s="3" t="str">
        <f t="array" ref="E81">IF(OR(EXACT(A81,'ESO Dungeon constants'!$D$3:$D$987)),"X","")</f>
        <v/>
      </c>
      <c r="F81" s="3" t="str">
        <f>IF(EXACT(A81,C81),"X","")</f>
        <v/>
      </c>
      <c r="G81" s="3" t="str">
        <f>IF(A81&lt;&gt;C81,VLOOKUP(C81,$A$3:$D$9952,4,FALSE),"")</f>
        <v>Stonefalls</v>
      </c>
      <c r="H81" s="17">
        <f>A81</f>
        <v>245</v>
      </c>
      <c r="I81" s="17">
        <f>C81</f>
        <v>41</v>
      </c>
      <c r="J81">
        <v>0</v>
      </c>
      <c r="K81" s="3" t="str">
        <f>VLOOKUP(J81,'LibSets constants'!$A$4:$B$1003,2,FALSE)</f>
        <v>DLC_BASE_GAME</v>
      </c>
      <c r="L81" s="3" t="str">
        <f>VLOOKUP(J81,'LibSets constants'!$A$4:$C$1003,3,FALSE)</f>
        <v>Included in base game</v>
      </c>
    </row>
    <row r="82" spans="1:12" x14ac:dyDescent="0.25">
      <c r="A82" s="12">
        <v>246</v>
      </c>
      <c r="B82" s="5">
        <v>79</v>
      </c>
      <c r="C82" s="5">
        <v>41</v>
      </c>
      <c r="D82" s="3" t="s">
        <v>167</v>
      </c>
      <c r="E82" s="3" t="str">
        <f t="array" ref="E82">IF(OR(EXACT(A82,'ESO Dungeon constants'!$D$3:$D$987)),"X","")</f>
        <v/>
      </c>
      <c r="F82" s="3" t="str">
        <f>IF(EXACT(A82,C82),"X","")</f>
        <v/>
      </c>
      <c r="G82" s="3" t="str">
        <f>IF(A82&lt;&gt;C82,VLOOKUP(C82,$A$3:$D$9952,4,FALSE),"")</f>
        <v>Stonefalls</v>
      </c>
      <c r="H82" s="17">
        <f>A82</f>
        <v>246</v>
      </c>
      <c r="I82" s="17">
        <f>C82</f>
        <v>41</v>
      </c>
      <c r="J82">
        <v>0</v>
      </c>
      <c r="K82" s="3" t="str">
        <f>VLOOKUP(J82,'LibSets constants'!$A$4:$B$1003,2,FALSE)</f>
        <v>DLC_BASE_GAME</v>
      </c>
      <c r="L82" s="3" t="str">
        <f>VLOOKUP(J82,'LibSets constants'!$A$4:$C$1003,3,FALSE)</f>
        <v>Included in base game</v>
      </c>
    </row>
    <row r="83" spans="1:12" x14ac:dyDescent="0.25">
      <c r="A83" s="12">
        <v>247</v>
      </c>
      <c r="B83" s="5">
        <v>80</v>
      </c>
      <c r="C83" s="5">
        <v>41</v>
      </c>
      <c r="D83" s="3" t="s">
        <v>168</v>
      </c>
      <c r="E83" s="3" t="str">
        <f t="array" ref="E83">IF(OR(EXACT(A83,'ESO Dungeon constants'!$D$3:$D$987)),"X","")</f>
        <v/>
      </c>
      <c r="F83" s="3" t="str">
        <f>IF(EXACT(A83,C83),"X","")</f>
        <v/>
      </c>
      <c r="G83" s="3" t="str">
        <f>IF(A83&lt;&gt;C83,VLOOKUP(C83,$A$3:$D$9952,4,FALSE),"")</f>
        <v>Stonefalls</v>
      </c>
      <c r="H83" s="17">
        <f>A83</f>
        <v>247</v>
      </c>
      <c r="I83" s="17">
        <f>C83</f>
        <v>41</v>
      </c>
      <c r="J83">
        <v>0</v>
      </c>
      <c r="K83" s="3" t="str">
        <f>VLOOKUP(J83,'LibSets constants'!$A$4:$B$1003,2,FALSE)</f>
        <v>DLC_BASE_GAME</v>
      </c>
      <c r="L83" s="3" t="str">
        <f>VLOOKUP(J83,'LibSets constants'!$A$4:$C$1003,3,FALSE)</f>
        <v>Included in base game</v>
      </c>
    </row>
    <row r="84" spans="1:12" x14ac:dyDescent="0.25">
      <c r="A84" s="12">
        <v>248</v>
      </c>
      <c r="B84" s="5">
        <v>81</v>
      </c>
      <c r="C84" s="5">
        <v>57</v>
      </c>
      <c r="D84" s="3" t="s">
        <v>169</v>
      </c>
      <c r="E84" s="3" t="str">
        <f t="array" ref="E84">IF(OR(EXACT(A84,'ESO Dungeon constants'!$D$3:$D$987)),"X","")</f>
        <v/>
      </c>
      <c r="F84" s="3" t="str">
        <f>IF(EXACT(A84,C84),"X","")</f>
        <v/>
      </c>
      <c r="G84" s="3" t="str">
        <f>IF(A84&lt;&gt;C84,VLOOKUP(C84,$A$3:$D$9952,4,FALSE),"")</f>
        <v>Deshaan</v>
      </c>
      <c r="H84" s="17">
        <f>A84</f>
        <v>248</v>
      </c>
      <c r="I84" s="17">
        <f>C84</f>
        <v>57</v>
      </c>
      <c r="J84">
        <v>0</v>
      </c>
      <c r="K84" s="3" t="str">
        <f>VLOOKUP(J84,'LibSets constants'!$A$4:$B$1003,2,FALSE)</f>
        <v>DLC_BASE_GAME</v>
      </c>
      <c r="L84" s="3" t="str">
        <f>VLOOKUP(J84,'LibSets constants'!$A$4:$C$1003,3,FALSE)</f>
        <v>Included in base game</v>
      </c>
    </row>
    <row r="85" spans="1:12" x14ac:dyDescent="0.25">
      <c r="A85" s="12">
        <v>249</v>
      </c>
      <c r="B85" s="5">
        <v>82</v>
      </c>
      <c r="C85" s="5">
        <v>57</v>
      </c>
      <c r="D85" s="3" t="s">
        <v>170</v>
      </c>
      <c r="E85" s="3" t="str">
        <f t="array" ref="E85">IF(OR(EXACT(A85,'ESO Dungeon constants'!$D$3:$D$987)),"X","")</f>
        <v/>
      </c>
      <c r="F85" s="3" t="str">
        <f>IF(EXACT(A85,C85),"X","")</f>
        <v/>
      </c>
      <c r="G85" s="3" t="str">
        <f>IF(A85&lt;&gt;C85,VLOOKUP(C85,$A$3:$D$9952,4,FALSE),"")</f>
        <v>Deshaan</v>
      </c>
      <c r="H85" s="17">
        <f>A85</f>
        <v>249</v>
      </c>
      <c r="I85" s="17">
        <f>C85</f>
        <v>57</v>
      </c>
      <c r="J85">
        <v>0</v>
      </c>
      <c r="K85" s="3" t="str">
        <f>VLOOKUP(J85,'LibSets constants'!$A$4:$B$1003,2,FALSE)</f>
        <v>DLC_BASE_GAME</v>
      </c>
      <c r="L85" s="3" t="str">
        <f>VLOOKUP(J85,'LibSets constants'!$A$4:$C$1003,3,FALSE)</f>
        <v>Included in base game</v>
      </c>
    </row>
    <row r="86" spans="1:12" x14ac:dyDescent="0.25">
      <c r="A86" s="12">
        <v>250</v>
      </c>
      <c r="B86" s="5">
        <v>83</v>
      </c>
      <c r="C86" s="5">
        <v>57</v>
      </c>
      <c r="D86" s="3" t="s">
        <v>171</v>
      </c>
      <c r="E86" s="3" t="str">
        <f t="array" ref="E86">IF(OR(EXACT(A86,'ESO Dungeon constants'!$D$3:$D$987)),"X","")</f>
        <v/>
      </c>
      <c r="F86" s="3" t="str">
        <f>IF(EXACT(A86,C86),"X","")</f>
        <v/>
      </c>
      <c r="G86" s="3" t="str">
        <f>IF(A86&lt;&gt;C86,VLOOKUP(C86,$A$3:$D$9952,4,FALSE),"")</f>
        <v>Deshaan</v>
      </c>
      <c r="H86" s="17">
        <f>A86</f>
        <v>250</v>
      </c>
      <c r="I86" s="17">
        <f>C86</f>
        <v>57</v>
      </c>
      <c r="J86">
        <v>0</v>
      </c>
      <c r="K86" s="3" t="str">
        <f>VLOOKUP(J86,'LibSets constants'!$A$4:$B$1003,2,FALSE)</f>
        <v>DLC_BASE_GAME</v>
      </c>
      <c r="L86" s="3" t="str">
        <f>VLOOKUP(J86,'LibSets constants'!$A$4:$C$1003,3,FALSE)</f>
        <v>Included in base game</v>
      </c>
    </row>
    <row r="87" spans="1:12" x14ac:dyDescent="0.25">
      <c r="A87" s="12">
        <v>252</v>
      </c>
      <c r="B87" s="5">
        <v>84</v>
      </c>
      <c r="C87" s="5">
        <v>57</v>
      </c>
      <c r="D87" s="3" t="s">
        <v>172</v>
      </c>
      <c r="E87" s="3" t="str">
        <f t="array" ref="E87">IF(OR(EXACT(A87,'ESO Dungeon constants'!$D$3:$D$987)),"X","")</f>
        <v/>
      </c>
      <c r="F87" s="3" t="str">
        <f>IF(EXACT(A87,C87),"X","")</f>
        <v/>
      </c>
      <c r="G87" s="3" t="str">
        <f>IF(A87&lt;&gt;C87,VLOOKUP(C87,$A$3:$D$9952,4,FALSE),"")</f>
        <v>Deshaan</v>
      </c>
      <c r="H87" s="17">
        <f>A87</f>
        <v>252</v>
      </c>
      <c r="I87" s="17">
        <f>C87</f>
        <v>57</v>
      </c>
      <c r="J87">
        <v>0</v>
      </c>
      <c r="K87" s="3" t="str">
        <f>VLOOKUP(J87,'LibSets constants'!$A$4:$B$1003,2,FALSE)</f>
        <v>DLC_BASE_GAME</v>
      </c>
      <c r="L87" s="3" t="str">
        <f>VLOOKUP(J87,'LibSets constants'!$A$4:$C$1003,3,FALSE)</f>
        <v>Included in base game</v>
      </c>
    </row>
    <row r="88" spans="1:12" x14ac:dyDescent="0.25">
      <c r="A88" s="12">
        <v>253</v>
      </c>
      <c r="B88" s="5">
        <v>85</v>
      </c>
      <c r="C88" s="5">
        <v>57</v>
      </c>
      <c r="D88" s="3" t="s">
        <v>173</v>
      </c>
      <c r="E88" s="3" t="str">
        <f t="array" ref="E88">IF(OR(EXACT(A88,'ESO Dungeon constants'!$D$3:$D$987)),"X","")</f>
        <v/>
      </c>
      <c r="F88" s="3" t="str">
        <f>IF(EXACT(A88,C88),"X","")</f>
        <v/>
      </c>
      <c r="G88" s="3" t="str">
        <f>IF(A88&lt;&gt;C88,VLOOKUP(C88,$A$3:$D$9952,4,FALSE),"")</f>
        <v>Deshaan</v>
      </c>
      <c r="H88" s="17">
        <f>A88</f>
        <v>253</v>
      </c>
      <c r="I88" s="17">
        <f>C88</f>
        <v>57</v>
      </c>
      <c r="J88">
        <v>0</v>
      </c>
      <c r="K88" s="3" t="str">
        <f>VLOOKUP(J88,'LibSets constants'!$A$4:$B$1003,2,FALSE)</f>
        <v>DLC_BASE_GAME</v>
      </c>
      <c r="L88" s="3" t="str">
        <f>VLOOKUP(J88,'LibSets constants'!$A$4:$C$1003,3,FALSE)</f>
        <v>Included in base game</v>
      </c>
    </row>
    <row r="89" spans="1:12" x14ac:dyDescent="0.25">
      <c r="A89" s="12">
        <v>254</v>
      </c>
      <c r="B89" s="5">
        <v>86</v>
      </c>
      <c r="C89" s="5">
        <v>57</v>
      </c>
      <c r="D89" s="3" t="s">
        <v>174</v>
      </c>
      <c r="E89" s="3" t="str">
        <f t="array" ref="E89">IF(OR(EXACT(A89,'ESO Dungeon constants'!$D$3:$D$987)),"X","")</f>
        <v/>
      </c>
      <c r="F89" s="3" t="str">
        <f>IF(EXACT(A89,C89),"X","")</f>
        <v/>
      </c>
      <c r="G89" s="3" t="str">
        <f>IF(A89&lt;&gt;C89,VLOOKUP(C89,$A$3:$D$9952,4,FALSE),"")</f>
        <v>Deshaan</v>
      </c>
      <c r="H89" s="17">
        <f>A89</f>
        <v>254</v>
      </c>
      <c r="I89" s="17">
        <f>C89</f>
        <v>57</v>
      </c>
      <c r="J89">
        <v>0</v>
      </c>
      <c r="K89" s="3" t="str">
        <f>VLOOKUP(J89,'LibSets constants'!$A$4:$B$1003,2,FALSE)</f>
        <v>DLC_BASE_GAME</v>
      </c>
      <c r="L89" s="3" t="str">
        <f>VLOOKUP(J89,'LibSets constants'!$A$4:$C$1003,3,FALSE)</f>
        <v>Included in base game</v>
      </c>
    </row>
    <row r="90" spans="1:12" x14ac:dyDescent="0.25">
      <c r="A90" s="12">
        <v>255</v>
      </c>
      <c r="B90" s="5">
        <v>87</v>
      </c>
      <c r="C90" s="5">
        <v>57</v>
      </c>
      <c r="D90" s="3" t="s">
        <v>175</v>
      </c>
      <c r="E90" s="3" t="str">
        <f t="array" ref="E90">IF(OR(EXACT(A90,'ESO Dungeon constants'!$D$3:$D$987)),"X","")</f>
        <v/>
      </c>
      <c r="F90" s="3" t="str">
        <f>IF(EXACT(A90,C90),"X","")</f>
        <v/>
      </c>
      <c r="G90" s="3" t="str">
        <f>IF(A90&lt;&gt;C90,VLOOKUP(C90,$A$3:$D$9952,4,FALSE),"")</f>
        <v>Deshaan</v>
      </c>
      <c r="H90" s="17">
        <f>A90</f>
        <v>255</v>
      </c>
      <c r="I90" s="17">
        <f>C90</f>
        <v>57</v>
      </c>
      <c r="J90">
        <v>0</v>
      </c>
      <c r="K90" s="3" t="str">
        <f>VLOOKUP(J90,'LibSets constants'!$A$4:$B$1003,2,FALSE)</f>
        <v>DLC_BASE_GAME</v>
      </c>
      <c r="L90" s="3" t="str">
        <f>VLOOKUP(J90,'LibSets constants'!$A$4:$C$1003,3,FALSE)</f>
        <v>Included in base game</v>
      </c>
    </row>
    <row r="91" spans="1:12" x14ac:dyDescent="0.25">
      <c r="A91" s="12">
        <v>256</v>
      </c>
      <c r="B91" s="5">
        <v>88</v>
      </c>
      <c r="C91" s="5">
        <v>3</v>
      </c>
      <c r="D91" s="3" t="s">
        <v>176</v>
      </c>
      <c r="E91" s="3" t="str">
        <f t="array" ref="E91">IF(OR(EXACT(A91,'ESO Dungeon constants'!$D$3:$D$987)),"X","")</f>
        <v/>
      </c>
      <c r="F91" s="3" t="str">
        <f>IF(EXACT(A91,C91),"X","")</f>
        <v/>
      </c>
      <c r="G91" s="3" t="str">
        <f>IF(A91&lt;&gt;C91,VLOOKUP(C91,$A$3:$D$9952,4,FALSE),"")</f>
        <v>Glenumbra</v>
      </c>
      <c r="H91" s="17">
        <f>A91</f>
        <v>256</v>
      </c>
      <c r="I91" s="17">
        <f>C91</f>
        <v>3</v>
      </c>
      <c r="J91">
        <v>0</v>
      </c>
      <c r="K91" s="3" t="str">
        <f>VLOOKUP(J91,'LibSets constants'!$A$4:$B$1003,2,FALSE)</f>
        <v>DLC_BASE_GAME</v>
      </c>
      <c r="L91" s="3" t="str">
        <f>VLOOKUP(J91,'LibSets constants'!$A$4:$C$1003,3,FALSE)</f>
        <v>Included in base game</v>
      </c>
    </row>
    <row r="92" spans="1:12" x14ac:dyDescent="0.25">
      <c r="A92" s="12">
        <v>257</v>
      </c>
      <c r="B92" s="5">
        <v>89</v>
      </c>
      <c r="C92" s="5">
        <v>103</v>
      </c>
      <c r="D92" s="3" t="s">
        <v>177</v>
      </c>
      <c r="E92" s="3" t="str">
        <f t="array" ref="E92">IF(OR(EXACT(A92,'ESO Dungeon constants'!$D$3:$D$987)),"X","")</f>
        <v/>
      </c>
      <c r="F92" s="3" t="str">
        <f>IF(EXACT(A92,C92),"X","")</f>
        <v/>
      </c>
      <c r="G92" s="3" t="str">
        <f>IF(A92&lt;&gt;C92,VLOOKUP(C92,$A$3:$D$9952,4,FALSE),"")</f>
        <v>The Rift</v>
      </c>
      <c r="H92" s="17">
        <f>A92</f>
        <v>257</v>
      </c>
      <c r="I92" s="17">
        <f>C92</f>
        <v>103</v>
      </c>
      <c r="J92">
        <v>0</v>
      </c>
      <c r="K92" s="3" t="str">
        <f>VLOOKUP(J92,'LibSets constants'!$A$4:$B$1003,2,FALSE)</f>
        <v>DLC_BASE_GAME</v>
      </c>
      <c r="L92" s="3" t="str">
        <f>VLOOKUP(J92,'LibSets constants'!$A$4:$C$1003,3,FALSE)</f>
        <v>Included in base game</v>
      </c>
    </row>
    <row r="93" spans="1:12" x14ac:dyDescent="0.25">
      <c r="A93" s="12">
        <v>258</v>
      </c>
      <c r="B93" s="5">
        <v>90</v>
      </c>
      <c r="C93" s="5">
        <v>103</v>
      </c>
      <c r="D93" s="3" t="s">
        <v>178</v>
      </c>
      <c r="E93" s="3" t="str">
        <f t="array" ref="E93">IF(OR(EXACT(A93,'ESO Dungeon constants'!$D$3:$D$987)),"X","")</f>
        <v/>
      </c>
      <c r="F93" s="3" t="str">
        <f>IF(EXACT(A93,C93),"X","")</f>
        <v/>
      </c>
      <c r="G93" s="3" t="str">
        <f>IF(A93&lt;&gt;C93,VLOOKUP(C93,$A$3:$D$9952,4,FALSE),"")</f>
        <v>The Rift</v>
      </c>
      <c r="H93" s="17">
        <f>A93</f>
        <v>258</v>
      </c>
      <c r="I93" s="17">
        <f>C93</f>
        <v>103</v>
      </c>
      <c r="J93">
        <v>0</v>
      </c>
      <c r="K93" s="3" t="str">
        <f>VLOOKUP(J93,'LibSets constants'!$A$4:$B$1003,2,FALSE)</f>
        <v>DLC_BASE_GAME</v>
      </c>
      <c r="L93" s="3" t="str">
        <f>VLOOKUP(J93,'LibSets constants'!$A$4:$C$1003,3,FALSE)</f>
        <v>Included in base game</v>
      </c>
    </row>
    <row r="94" spans="1:12" x14ac:dyDescent="0.25">
      <c r="A94" s="12">
        <v>259</v>
      </c>
      <c r="B94" s="5">
        <v>91</v>
      </c>
      <c r="C94" s="5">
        <v>103</v>
      </c>
      <c r="D94" s="3" t="s">
        <v>179</v>
      </c>
      <c r="E94" s="3" t="str">
        <f t="array" ref="E94">IF(OR(EXACT(A94,'ESO Dungeon constants'!$D$3:$D$987)),"X","")</f>
        <v/>
      </c>
      <c r="F94" s="3" t="str">
        <f>IF(EXACT(A94,C94),"X","")</f>
        <v/>
      </c>
      <c r="G94" s="3" t="str">
        <f>IF(A94&lt;&gt;C94,VLOOKUP(C94,$A$3:$D$9952,4,FALSE),"")</f>
        <v>The Rift</v>
      </c>
      <c r="H94" s="17">
        <f>A94</f>
        <v>259</v>
      </c>
      <c r="I94" s="17">
        <f>C94</f>
        <v>103</v>
      </c>
      <c r="J94">
        <v>0</v>
      </c>
      <c r="K94" s="3" t="str">
        <f>VLOOKUP(J94,'LibSets constants'!$A$4:$B$1003,2,FALSE)</f>
        <v>DLC_BASE_GAME</v>
      </c>
      <c r="L94" s="3" t="str">
        <f>VLOOKUP(J94,'LibSets constants'!$A$4:$C$1003,3,FALSE)</f>
        <v>Included in base game</v>
      </c>
    </row>
    <row r="95" spans="1:12" x14ac:dyDescent="0.25">
      <c r="A95" s="12">
        <v>260</v>
      </c>
      <c r="B95" s="5">
        <v>92</v>
      </c>
      <c r="C95" s="5">
        <v>101</v>
      </c>
      <c r="D95" s="3" t="s">
        <v>180</v>
      </c>
      <c r="E95" s="3" t="str">
        <f t="array" ref="E95">IF(OR(EXACT(A95,'ESO Dungeon constants'!$D$3:$D$987)),"X","")</f>
        <v/>
      </c>
      <c r="F95" s="3" t="str">
        <f>IF(EXACT(A95,C95),"X","")</f>
        <v/>
      </c>
      <c r="G95" s="3" t="str">
        <f>IF(A95&lt;&gt;C95,VLOOKUP(C95,$A$3:$D$9952,4,FALSE),"")</f>
        <v>Eastmarch</v>
      </c>
      <c r="H95" s="17">
        <f>A95</f>
        <v>260</v>
      </c>
      <c r="I95" s="17">
        <f>C95</f>
        <v>101</v>
      </c>
      <c r="J95">
        <v>0</v>
      </c>
      <c r="K95" s="3" t="str">
        <f>VLOOKUP(J95,'LibSets constants'!$A$4:$B$1003,2,FALSE)</f>
        <v>DLC_BASE_GAME</v>
      </c>
      <c r="L95" s="3" t="str">
        <f>VLOOKUP(J95,'LibSets constants'!$A$4:$C$1003,3,FALSE)</f>
        <v>Included in base game</v>
      </c>
    </row>
    <row r="96" spans="1:12" x14ac:dyDescent="0.25">
      <c r="A96" s="12">
        <v>261</v>
      </c>
      <c r="B96" s="5">
        <v>93</v>
      </c>
      <c r="C96" s="5">
        <v>101</v>
      </c>
      <c r="D96" s="3" t="s">
        <v>181</v>
      </c>
      <c r="E96" s="3" t="str">
        <f t="array" ref="E96">IF(OR(EXACT(A96,'ESO Dungeon constants'!$D$3:$D$987)),"X","")</f>
        <v/>
      </c>
      <c r="F96" s="3" t="str">
        <f>IF(EXACT(A96,C96),"X","")</f>
        <v/>
      </c>
      <c r="G96" s="3" t="str">
        <f>IF(A96&lt;&gt;C96,VLOOKUP(C96,$A$3:$D$9952,4,FALSE),"")</f>
        <v>Eastmarch</v>
      </c>
      <c r="H96" s="17">
        <f>A96</f>
        <v>261</v>
      </c>
      <c r="I96" s="17">
        <f>C96</f>
        <v>101</v>
      </c>
      <c r="J96">
        <v>0</v>
      </c>
      <c r="K96" s="3" t="str">
        <f>VLOOKUP(J96,'LibSets constants'!$A$4:$B$1003,2,FALSE)</f>
        <v>DLC_BASE_GAME</v>
      </c>
      <c r="L96" s="3" t="str">
        <f>VLOOKUP(J96,'LibSets constants'!$A$4:$C$1003,3,FALSE)</f>
        <v>Included in base game</v>
      </c>
    </row>
    <row r="97" spans="1:12" x14ac:dyDescent="0.25">
      <c r="A97" s="12">
        <v>262</v>
      </c>
      <c r="B97" s="5">
        <v>94</v>
      </c>
      <c r="C97" s="5">
        <v>101</v>
      </c>
      <c r="D97" s="3" t="s">
        <v>182</v>
      </c>
      <c r="E97" s="3" t="str">
        <f t="array" ref="E97">IF(OR(EXACT(A97,'ESO Dungeon constants'!$D$3:$D$987)),"X","")</f>
        <v/>
      </c>
      <c r="F97" s="3" t="str">
        <f>IF(EXACT(A97,C97),"X","")</f>
        <v/>
      </c>
      <c r="G97" s="3" t="str">
        <f>IF(A97&lt;&gt;C97,VLOOKUP(C97,$A$3:$D$9952,4,FALSE),"")</f>
        <v>Eastmarch</v>
      </c>
      <c r="H97" s="17">
        <f>A97</f>
        <v>262</v>
      </c>
      <c r="I97" s="17">
        <f>C97</f>
        <v>101</v>
      </c>
      <c r="J97">
        <v>0</v>
      </c>
      <c r="K97" s="3" t="str">
        <f>VLOOKUP(J97,'LibSets constants'!$A$4:$B$1003,2,FALSE)</f>
        <v>DLC_BASE_GAME</v>
      </c>
      <c r="L97" s="3" t="str">
        <f>VLOOKUP(J97,'LibSets constants'!$A$4:$C$1003,3,FALSE)</f>
        <v>Included in base game</v>
      </c>
    </row>
    <row r="98" spans="1:12" x14ac:dyDescent="0.25">
      <c r="A98" s="12">
        <v>263</v>
      </c>
      <c r="B98" s="5">
        <v>95</v>
      </c>
      <c r="C98" s="5">
        <v>101</v>
      </c>
      <c r="D98" s="3" t="s">
        <v>183</v>
      </c>
      <c r="E98" s="3" t="str">
        <f t="array" ref="E98">IF(OR(EXACT(A98,'ESO Dungeon constants'!$D$3:$D$987)),"X","")</f>
        <v/>
      </c>
      <c r="F98" s="3" t="str">
        <f>IF(EXACT(A98,C98),"X","")</f>
        <v/>
      </c>
      <c r="G98" s="3" t="str">
        <f>IF(A98&lt;&gt;C98,VLOOKUP(C98,$A$3:$D$9952,4,FALSE),"")</f>
        <v>Eastmarch</v>
      </c>
      <c r="H98" s="17">
        <f>A98</f>
        <v>263</v>
      </c>
      <c r="I98" s="17">
        <f>C98</f>
        <v>101</v>
      </c>
      <c r="J98">
        <v>0</v>
      </c>
      <c r="K98" s="3" t="str">
        <f>VLOOKUP(J98,'LibSets constants'!$A$4:$B$1003,2,FALSE)</f>
        <v>DLC_BASE_GAME</v>
      </c>
      <c r="L98" s="3" t="str">
        <f>VLOOKUP(J98,'LibSets constants'!$A$4:$C$1003,3,FALSE)</f>
        <v>Included in base game</v>
      </c>
    </row>
    <row r="99" spans="1:12" x14ac:dyDescent="0.25">
      <c r="A99" s="12">
        <v>264</v>
      </c>
      <c r="B99" s="5">
        <v>96</v>
      </c>
      <c r="C99" s="5">
        <v>101</v>
      </c>
      <c r="D99" s="3" t="s">
        <v>184</v>
      </c>
      <c r="E99" s="3" t="str">
        <f t="array" ref="E99">IF(OR(EXACT(A99,'ESO Dungeon constants'!$D$3:$D$987)),"X","")</f>
        <v/>
      </c>
      <c r="F99" s="3" t="str">
        <f>IF(EXACT(A99,C99),"X","")</f>
        <v/>
      </c>
      <c r="G99" s="3" t="str">
        <f>IF(A99&lt;&gt;C99,VLOOKUP(C99,$A$3:$D$9952,4,FALSE),"")</f>
        <v>Eastmarch</v>
      </c>
      <c r="H99" s="17">
        <f>A99</f>
        <v>264</v>
      </c>
      <c r="I99" s="17">
        <f>C99</f>
        <v>101</v>
      </c>
      <c r="J99">
        <v>0</v>
      </c>
      <c r="K99" s="3" t="str">
        <f>VLOOKUP(J99,'LibSets constants'!$A$4:$B$1003,2,FALSE)</f>
        <v>DLC_BASE_GAME</v>
      </c>
      <c r="L99" s="3" t="str">
        <f>VLOOKUP(J99,'LibSets constants'!$A$4:$C$1003,3,FALSE)</f>
        <v>Included in base game</v>
      </c>
    </row>
    <row r="100" spans="1:12" x14ac:dyDescent="0.25">
      <c r="A100" s="12">
        <v>265</v>
      </c>
      <c r="B100" s="5">
        <v>97</v>
      </c>
      <c r="C100" s="5">
        <v>101</v>
      </c>
      <c r="D100" s="3" t="s">
        <v>185</v>
      </c>
      <c r="E100" s="3" t="str">
        <f t="array" ref="E100">IF(OR(EXACT(A100,'ESO Dungeon constants'!$D$3:$D$987)),"X","")</f>
        <v/>
      </c>
      <c r="F100" s="3" t="str">
        <f>IF(EXACT(A100,C100),"X","")</f>
        <v/>
      </c>
      <c r="G100" s="3" t="str">
        <f>IF(A100&lt;&gt;C100,VLOOKUP(C100,$A$3:$D$9952,4,FALSE),"")</f>
        <v>Eastmarch</v>
      </c>
      <c r="H100" s="17">
        <f>A100</f>
        <v>265</v>
      </c>
      <c r="I100" s="17">
        <f>C100</f>
        <v>101</v>
      </c>
      <c r="J100">
        <v>0</v>
      </c>
      <c r="K100" s="3" t="str">
        <f>VLOOKUP(J100,'LibSets constants'!$A$4:$B$1003,2,FALSE)</f>
        <v>DLC_BASE_GAME</v>
      </c>
      <c r="L100" s="3" t="str">
        <f>VLOOKUP(J100,'LibSets constants'!$A$4:$C$1003,3,FALSE)</f>
        <v>Included in base game</v>
      </c>
    </row>
    <row r="101" spans="1:12" x14ac:dyDescent="0.25">
      <c r="A101" s="12">
        <v>266</v>
      </c>
      <c r="B101" s="5">
        <v>98</v>
      </c>
      <c r="C101" s="5">
        <v>101</v>
      </c>
      <c r="D101" s="3" t="s">
        <v>186</v>
      </c>
      <c r="E101" s="3" t="str">
        <f t="array" ref="E101">IF(OR(EXACT(A101,'ESO Dungeon constants'!$D$3:$D$987)),"X","")</f>
        <v/>
      </c>
      <c r="F101" s="3" t="str">
        <f>IF(EXACT(A101,C101),"X","")</f>
        <v/>
      </c>
      <c r="G101" s="3" t="str">
        <f>IF(A101&lt;&gt;C101,VLOOKUP(C101,$A$3:$D$9952,4,FALSE),"")</f>
        <v>Eastmarch</v>
      </c>
      <c r="H101" s="17">
        <f>A101</f>
        <v>266</v>
      </c>
      <c r="I101" s="17">
        <f>C101</f>
        <v>101</v>
      </c>
      <c r="J101">
        <v>0</v>
      </c>
      <c r="K101" s="3" t="str">
        <f>VLOOKUP(J101,'LibSets constants'!$A$4:$B$1003,2,FALSE)</f>
        <v>DLC_BASE_GAME</v>
      </c>
      <c r="L101" s="3" t="str">
        <f>VLOOKUP(J101,'LibSets constants'!$A$4:$C$1003,3,FALSE)</f>
        <v>Included in base game</v>
      </c>
    </row>
    <row r="102" spans="1:12" x14ac:dyDescent="0.25">
      <c r="A102" s="12">
        <v>267</v>
      </c>
      <c r="B102" s="5">
        <v>99</v>
      </c>
      <c r="C102" s="5">
        <v>267</v>
      </c>
      <c r="D102" s="3" t="s">
        <v>187</v>
      </c>
      <c r="E102" s="3" t="str">
        <f t="array" ref="E102">IF(OR(EXACT(A102,'ESO Dungeon constants'!$D$3:$D$987)),"X","")</f>
        <v/>
      </c>
      <c r="F102" s="3" t="str">
        <f>IF(EXACT(A102,C102),"X","")</f>
        <v>X</v>
      </c>
      <c r="G102" s="3" t="str">
        <f>IF(A102&lt;&gt;C102,VLOOKUP(C102,$A$3:$D$9952,4,FALSE),"")</f>
        <v/>
      </c>
      <c r="H102" s="17">
        <f>A102</f>
        <v>267</v>
      </c>
      <c r="I102" s="17">
        <f>C102</f>
        <v>267</v>
      </c>
      <c r="J102">
        <v>0</v>
      </c>
      <c r="K102" s="3" t="str">
        <f>VLOOKUP(J102,'LibSets constants'!$A$4:$B$1003,2,FALSE)</f>
        <v>DLC_BASE_GAME</v>
      </c>
      <c r="L102" s="3" t="str">
        <f>VLOOKUP(J102,'LibSets constants'!$A$4:$C$1003,3,FALSE)</f>
        <v>Included in base game</v>
      </c>
    </row>
    <row r="103" spans="1:12" x14ac:dyDescent="0.25">
      <c r="A103" s="12">
        <v>268</v>
      </c>
      <c r="B103" s="5">
        <v>100</v>
      </c>
      <c r="C103" s="5">
        <v>58</v>
      </c>
      <c r="D103" s="3" t="s">
        <v>188</v>
      </c>
      <c r="E103" s="3" t="str">
        <f t="array" ref="E103">IF(OR(EXACT(A103,'ESO Dungeon constants'!$D$3:$D$987)),"X","")</f>
        <v/>
      </c>
      <c r="F103" s="3" t="str">
        <f>IF(EXACT(A103,C103),"X","")</f>
        <v/>
      </c>
      <c r="G103" s="3" t="str">
        <f>IF(A103&lt;&gt;C103,VLOOKUP(C103,$A$3:$D$9952,4,FALSE),"")</f>
        <v>Malabal Tor</v>
      </c>
      <c r="H103" s="17">
        <f>A103</f>
        <v>268</v>
      </c>
      <c r="I103" s="17">
        <f>C103</f>
        <v>58</v>
      </c>
      <c r="J103">
        <v>0</v>
      </c>
      <c r="K103" s="3" t="str">
        <f>VLOOKUP(J103,'LibSets constants'!$A$4:$B$1003,2,FALSE)</f>
        <v>DLC_BASE_GAME</v>
      </c>
      <c r="L103" s="3" t="str">
        <f>VLOOKUP(J103,'LibSets constants'!$A$4:$C$1003,3,FALSE)</f>
        <v>Included in base game</v>
      </c>
    </row>
    <row r="104" spans="1:12" x14ac:dyDescent="0.25">
      <c r="A104" s="12">
        <v>269</v>
      </c>
      <c r="B104" s="5">
        <v>101</v>
      </c>
      <c r="C104" s="5">
        <v>58</v>
      </c>
      <c r="D104" s="3" t="s">
        <v>189</v>
      </c>
      <c r="E104" s="3" t="str">
        <f t="array" ref="E104">IF(OR(EXACT(A104,'ESO Dungeon constants'!$D$3:$D$987)),"X","")</f>
        <v/>
      </c>
      <c r="F104" s="3" t="str">
        <f>IF(EXACT(A104,C104),"X","")</f>
        <v/>
      </c>
      <c r="G104" s="3" t="str">
        <f>IF(A104&lt;&gt;C104,VLOOKUP(C104,$A$3:$D$9952,4,FALSE),"")</f>
        <v>Malabal Tor</v>
      </c>
      <c r="H104" s="17">
        <f>A104</f>
        <v>269</v>
      </c>
      <c r="I104" s="17">
        <f>C104</f>
        <v>58</v>
      </c>
      <c r="J104">
        <v>0</v>
      </c>
      <c r="K104" s="3" t="str">
        <f>VLOOKUP(J104,'LibSets constants'!$A$4:$B$1003,2,FALSE)</f>
        <v>DLC_BASE_GAME</v>
      </c>
      <c r="L104" s="3" t="str">
        <f>VLOOKUP(J104,'LibSets constants'!$A$4:$C$1003,3,FALSE)</f>
        <v>Included in base game</v>
      </c>
    </row>
    <row r="105" spans="1:12" x14ac:dyDescent="0.25">
      <c r="A105" s="12">
        <v>270</v>
      </c>
      <c r="B105" s="5">
        <v>102</v>
      </c>
      <c r="C105" s="5">
        <v>117</v>
      </c>
      <c r="D105" s="3" t="s">
        <v>190</v>
      </c>
      <c r="E105" s="3" t="str">
        <f t="array" ref="E105">IF(OR(EXACT(A105,'ESO Dungeon constants'!$D$3:$D$987)),"X","")</f>
        <v/>
      </c>
      <c r="F105" s="3" t="str">
        <f>IF(EXACT(A105,C105),"X","")</f>
        <v/>
      </c>
      <c r="G105" s="3" t="str">
        <f>IF(A105&lt;&gt;C105,VLOOKUP(C105,$A$3:$D$9952,4,FALSE),"")</f>
        <v>Shadowfen</v>
      </c>
      <c r="H105" s="17">
        <f>A105</f>
        <v>270</v>
      </c>
      <c r="I105" s="17">
        <f>C105</f>
        <v>117</v>
      </c>
      <c r="J105">
        <v>0</v>
      </c>
      <c r="K105" s="3" t="str">
        <f>VLOOKUP(J105,'LibSets constants'!$A$4:$B$1003,2,FALSE)</f>
        <v>DLC_BASE_GAME</v>
      </c>
      <c r="L105" s="3" t="str">
        <f>VLOOKUP(J105,'LibSets constants'!$A$4:$C$1003,3,FALSE)</f>
        <v>Included in base game</v>
      </c>
    </row>
    <row r="106" spans="1:12" x14ac:dyDescent="0.25">
      <c r="A106" s="12">
        <v>271</v>
      </c>
      <c r="B106" s="5">
        <v>103</v>
      </c>
      <c r="C106" s="5">
        <v>117</v>
      </c>
      <c r="D106" s="3" t="s">
        <v>191</v>
      </c>
      <c r="E106" s="3" t="str">
        <f t="array" ref="E106">IF(OR(EXACT(A106,'ESO Dungeon constants'!$D$3:$D$987)),"X","")</f>
        <v/>
      </c>
      <c r="F106" s="3" t="str">
        <f>IF(EXACT(A106,C106),"X","")</f>
        <v/>
      </c>
      <c r="G106" s="3" t="str">
        <f>IF(A106&lt;&gt;C106,VLOOKUP(C106,$A$3:$D$9952,4,FALSE),"")</f>
        <v>Shadowfen</v>
      </c>
      <c r="H106" s="17">
        <f>A106</f>
        <v>271</v>
      </c>
      <c r="I106" s="17">
        <f>C106</f>
        <v>117</v>
      </c>
      <c r="J106">
        <v>0</v>
      </c>
      <c r="K106" s="3" t="str">
        <f>VLOOKUP(J106,'LibSets constants'!$A$4:$B$1003,2,FALSE)</f>
        <v>DLC_BASE_GAME</v>
      </c>
      <c r="L106" s="3" t="str">
        <f>VLOOKUP(J106,'LibSets constants'!$A$4:$C$1003,3,FALSE)</f>
        <v>Included in base game</v>
      </c>
    </row>
    <row r="107" spans="1:12" x14ac:dyDescent="0.25">
      <c r="A107" s="12">
        <v>272</v>
      </c>
      <c r="B107" s="5">
        <v>104</v>
      </c>
      <c r="C107" s="5">
        <v>117</v>
      </c>
      <c r="D107" s="3" t="s">
        <v>192</v>
      </c>
      <c r="E107" s="3" t="str">
        <f t="array" ref="E107">IF(OR(EXACT(A107,'ESO Dungeon constants'!$D$3:$D$987)),"X","")</f>
        <v/>
      </c>
      <c r="F107" s="3" t="str">
        <f>IF(EXACT(A107,C107),"X","")</f>
        <v/>
      </c>
      <c r="G107" s="3" t="str">
        <f>IF(A107&lt;&gt;C107,VLOOKUP(C107,$A$3:$D$9952,4,FALSE),"")</f>
        <v>Shadowfen</v>
      </c>
      <c r="H107" s="17">
        <f>A107</f>
        <v>272</v>
      </c>
      <c r="I107" s="17">
        <f>C107</f>
        <v>117</v>
      </c>
      <c r="J107">
        <v>0</v>
      </c>
      <c r="K107" s="3" t="str">
        <f>VLOOKUP(J107,'LibSets constants'!$A$4:$B$1003,2,FALSE)</f>
        <v>DLC_BASE_GAME</v>
      </c>
      <c r="L107" s="3" t="str">
        <f>VLOOKUP(J107,'LibSets constants'!$A$4:$C$1003,3,FALSE)</f>
        <v>Included in base game</v>
      </c>
    </row>
    <row r="108" spans="1:12" x14ac:dyDescent="0.25">
      <c r="A108" s="12">
        <v>273</v>
      </c>
      <c r="B108" s="5">
        <v>105</v>
      </c>
      <c r="C108" s="5">
        <v>117</v>
      </c>
      <c r="D108" s="3" t="s">
        <v>193</v>
      </c>
      <c r="E108" s="3" t="str">
        <f t="array" ref="E108">IF(OR(EXACT(A108,'ESO Dungeon constants'!$D$3:$D$987)),"X","")</f>
        <v/>
      </c>
      <c r="F108" s="3" t="str">
        <f>IF(EXACT(A108,C108),"X","")</f>
        <v/>
      </c>
      <c r="G108" s="3" t="str">
        <f>IF(A108&lt;&gt;C108,VLOOKUP(C108,$A$3:$D$9952,4,FALSE),"")</f>
        <v>Shadowfen</v>
      </c>
      <c r="H108" s="17">
        <f>A108</f>
        <v>273</v>
      </c>
      <c r="I108" s="17">
        <f>C108</f>
        <v>117</v>
      </c>
      <c r="J108">
        <v>0</v>
      </c>
      <c r="K108" s="3" t="str">
        <f>VLOOKUP(J108,'LibSets constants'!$A$4:$B$1003,2,FALSE)</f>
        <v>DLC_BASE_GAME</v>
      </c>
      <c r="L108" s="3" t="str">
        <f>VLOOKUP(J108,'LibSets constants'!$A$4:$C$1003,3,FALSE)</f>
        <v>Included in base game</v>
      </c>
    </row>
    <row r="109" spans="1:12" x14ac:dyDescent="0.25">
      <c r="A109" s="12">
        <v>274</v>
      </c>
      <c r="B109" s="5">
        <v>106</v>
      </c>
      <c r="C109" s="5">
        <v>117</v>
      </c>
      <c r="D109" s="43" t="s">
        <v>194</v>
      </c>
      <c r="E109" s="3" t="str">
        <f t="array" ref="E109">IF(OR(EXACT(A109,'ESO Dungeon constants'!$D$3:$D$987)),"X","")</f>
        <v/>
      </c>
      <c r="F109" s="3" t="str">
        <f>IF(EXACT(A109,C109),"X","")</f>
        <v/>
      </c>
      <c r="G109" s="3" t="str">
        <f>IF(A109&lt;&gt;C109,VLOOKUP(C109,$A$3:$D$9952,4,FALSE),"")</f>
        <v>Shadowfen</v>
      </c>
      <c r="H109" s="17">
        <f>A109</f>
        <v>274</v>
      </c>
      <c r="I109" s="17">
        <f>C109</f>
        <v>117</v>
      </c>
      <c r="J109">
        <v>0</v>
      </c>
      <c r="K109" s="3" t="str">
        <f>VLOOKUP(J109,'LibSets constants'!$A$4:$B$1003,2,FALSE)</f>
        <v>DLC_BASE_GAME</v>
      </c>
      <c r="L109" s="3" t="str">
        <f>VLOOKUP(J109,'LibSets constants'!$A$4:$C$1003,3,FALSE)</f>
        <v>Included in base game</v>
      </c>
    </row>
    <row r="110" spans="1:12" x14ac:dyDescent="0.25">
      <c r="A110" s="12">
        <v>275</v>
      </c>
      <c r="B110" s="5">
        <v>107</v>
      </c>
      <c r="C110" s="5">
        <v>117</v>
      </c>
      <c r="D110" s="3" t="s">
        <v>195</v>
      </c>
      <c r="E110" s="3" t="str">
        <f t="array" ref="E110">IF(OR(EXACT(A110,'ESO Dungeon constants'!$D$3:$D$987)),"X","")</f>
        <v/>
      </c>
      <c r="F110" s="3" t="str">
        <f>IF(EXACT(A110,C110),"X","")</f>
        <v/>
      </c>
      <c r="G110" s="3" t="str">
        <f>IF(A110&lt;&gt;C110,VLOOKUP(C110,$A$3:$D$9952,4,FALSE),"")</f>
        <v>Shadowfen</v>
      </c>
      <c r="H110" s="17">
        <f>A110</f>
        <v>275</v>
      </c>
      <c r="I110" s="17">
        <f>C110</f>
        <v>117</v>
      </c>
      <c r="J110">
        <v>0</v>
      </c>
      <c r="K110" s="3" t="str">
        <f>VLOOKUP(J110,'LibSets constants'!$A$4:$B$1003,2,FALSE)</f>
        <v>DLC_BASE_GAME</v>
      </c>
      <c r="L110" s="3" t="str">
        <f>VLOOKUP(J110,'LibSets constants'!$A$4:$C$1003,3,FALSE)</f>
        <v>Included in base game</v>
      </c>
    </row>
    <row r="111" spans="1:12" x14ac:dyDescent="0.25">
      <c r="A111" s="12">
        <v>279</v>
      </c>
      <c r="B111" s="5">
        <v>108</v>
      </c>
      <c r="C111" s="5">
        <v>279</v>
      </c>
      <c r="D111" s="3" t="s">
        <v>196</v>
      </c>
      <c r="E111" s="3" t="str">
        <f t="array" ref="E111">IF(OR(EXACT(A111,'ESO Dungeon constants'!$D$3:$D$987)),"X","")</f>
        <v/>
      </c>
      <c r="F111" s="3" t="str">
        <f>IF(EXACT(A111,C111),"X","")</f>
        <v>X</v>
      </c>
      <c r="G111" s="3" t="str">
        <f>IF(A111&lt;&gt;C111,VLOOKUP(C111,$A$3:$D$9952,4,FALSE),"")</f>
        <v/>
      </c>
      <c r="H111" s="17">
        <f>A111</f>
        <v>279</v>
      </c>
      <c r="I111" s="17">
        <f>C111</f>
        <v>279</v>
      </c>
      <c r="J111">
        <v>0</v>
      </c>
      <c r="K111" s="3" t="str">
        <f>VLOOKUP(J111,'LibSets constants'!$A$4:$B$1003,2,FALSE)</f>
        <v>DLC_BASE_GAME</v>
      </c>
      <c r="L111" s="3" t="str">
        <f>VLOOKUP(J111,'LibSets constants'!$A$4:$C$1003,3,FALSE)</f>
        <v>Included in base game</v>
      </c>
    </row>
    <row r="112" spans="1:12" x14ac:dyDescent="0.25">
      <c r="A112" s="12">
        <v>280</v>
      </c>
      <c r="B112" s="5">
        <v>109</v>
      </c>
      <c r="C112" s="5">
        <v>280</v>
      </c>
      <c r="D112" s="3" t="s">
        <v>197</v>
      </c>
      <c r="E112" s="3" t="str">
        <f t="array" ref="E112">IF(OR(EXACT(A112,'ESO Dungeon constants'!$D$3:$D$987)),"X","")</f>
        <v/>
      </c>
      <c r="F112" s="3" t="str">
        <f>IF(EXACT(A112,C112),"X","")</f>
        <v>X</v>
      </c>
      <c r="G112" s="3" t="str">
        <f>IF(A112&lt;&gt;C112,VLOOKUP(C112,$A$3:$D$9952,4,FALSE),"")</f>
        <v/>
      </c>
      <c r="H112" s="17">
        <f>A112</f>
        <v>280</v>
      </c>
      <c r="I112" s="17">
        <f>C112</f>
        <v>280</v>
      </c>
      <c r="J112">
        <v>0</v>
      </c>
      <c r="K112" s="3" t="str">
        <f>VLOOKUP(J112,'LibSets constants'!$A$4:$B$1003,2,FALSE)</f>
        <v>DLC_BASE_GAME</v>
      </c>
      <c r="L112" s="3" t="str">
        <f>VLOOKUP(J112,'LibSets constants'!$A$4:$C$1003,3,FALSE)</f>
        <v>Included in base game</v>
      </c>
    </row>
    <row r="113" spans="1:12" x14ac:dyDescent="0.25">
      <c r="A113" s="12">
        <v>281</v>
      </c>
      <c r="B113" s="5">
        <v>110</v>
      </c>
      <c r="C113" s="5">
        <v>281</v>
      </c>
      <c r="D113" s="3" t="s">
        <v>198</v>
      </c>
      <c r="E113" s="3" t="str">
        <f t="array" ref="E113">IF(OR(EXACT(A113,'ESO Dungeon constants'!$D$3:$D$987)),"X","")</f>
        <v/>
      </c>
      <c r="F113" s="3" t="str">
        <f>IF(EXACT(A113,C113),"X","")</f>
        <v>X</v>
      </c>
      <c r="G113" s="3" t="str">
        <f>IF(A113&lt;&gt;C113,VLOOKUP(C113,$A$3:$D$9952,4,FALSE),"")</f>
        <v/>
      </c>
      <c r="H113" s="17">
        <f>A113</f>
        <v>281</v>
      </c>
      <c r="I113" s="17">
        <f>C113</f>
        <v>281</v>
      </c>
      <c r="J113">
        <v>0</v>
      </c>
      <c r="K113" s="3" t="str">
        <f>VLOOKUP(J113,'LibSets constants'!$A$4:$B$1003,2,FALSE)</f>
        <v>DLC_BASE_GAME</v>
      </c>
      <c r="L113" s="3" t="str">
        <f>VLOOKUP(J113,'LibSets constants'!$A$4:$C$1003,3,FALSE)</f>
        <v>Included in base game</v>
      </c>
    </row>
    <row r="114" spans="1:12" x14ac:dyDescent="0.25">
      <c r="A114" s="12">
        <v>283</v>
      </c>
      <c r="B114" s="5">
        <v>111</v>
      </c>
      <c r="C114" s="5">
        <v>41</v>
      </c>
      <c r="D114" s="3" t="s">
        <v>51</v>
      </c>
      <c r="E114" s="3" t="str">
        <f t="array" ref="E114">IF(OR(EXACT(A114,'ESO Dungeon constants'!$D$3:$D$987)),"X","")</f>
        <v>X</v>
      </c>
      <c r="F114" s="3" t="str">
        <f>IF(EXACT(A114,C114),"X","")</f>
        <v/>
      </c>
      <c r="G114" s="3" t="str">
        <f>IF(A114&lt;&gt;C114,VLOOKUP(C114,$A$3:$D$9952,4,FALSE),"")</f>
        <v>Stonefalls</v>
      </c>
      <c r="H114" s="17">
        <f>A114</f>
        <v>283</v>
      </c>
      <c r="I114" s="17">
        <f>C114</f>
        <v>41</v>
      </c>
      <c r="J114">
        <v>0</v>
      </c>
      <c r="K114" s="3" t="str">
        <f>VLOOKUP(J114,'LibSets constants'!$A$4:$B$1003,2,FALSE)</f>
        <v>DLC_BASE_GAME</v>
      </c>
      <c r="L114" s="3" t="str">
        <f>VLOOKUP(J114,'LibSets constants'!$A$4:$C$1003,3,FALSE)</f>
        <v>Included in base game</v>
      </c>
    </row>
    <row r="115" spans="1:12" x14ac:dyDescent="0.25">
      <c r="A115" s="12">
        <v>284</v>
      </c>
      <c r="B115" s="5">
        <v>112</v>
      </c>
      <c r="C115" s="5">
        <v>3</v>
      </c>
      <c r="D115" s="3" t="s">
        <v>199</v>
      </c>
      <c r="E115" s="3" t="str">
        <f t="array" ref="E115">IF(OR(EXACT(A115,'ESO Dungeon constants'!$D$3:$D$987)),"X","")</f>
        <v/>
      </c>
      <c r="F115" s="3" t="str">
        <f>IF(EXACT(A115,C115),"X","")</f>
        <v/>
      </c>
      <c r="G115" s="3" t="str">
        <f>IF(A115&lt;&gt;C115,VLOOKUP(C115,$A$3:$D$9952,4,FALSE),"")</f>
        <v>Glenumbra</v>
      </c>
      <c r="H115" s="17">
        <f>A115</f>
        <v>284</v>
      </c>
      <c r="I115" s="17">
        <f>C115</f>
        <v>3</v>
      </c>
      <c r="J115">
        <v>0</v>
      </c>
      <c r="K115" s="3" t="str">
        <f>VLOOKUP(J115,'LibSets constants'!$A$4:$B$1003,2,FALSE)</f>
        <v>DLC_BASE_GAME</v>
      </c>
      <c r="L115" s="3" t="str">
        <f>VLOOKUP(J115,'LibSets constants'!$A$4:$C$1003,3,FALSE)</f>
        <v>Included in base game</v>
      </c>
    </row>
    <row r="116" spans="1:12" x14ac:dyDescent="0.25">
      <c r="A116" s="12">
        <v>287</v>
      </c>
      <c r="B116" s="5">
        <v>113</v>
      </c>
      <c r="C116" s="5">
        <v>41</v>
      </c>
      <c r="D116" s="3" t="s">
        <v>200</v>
      </c>
      <c r="E116" s="3" t="str">
        <f t="array" ref="E116">IF(OR(EXACT(A116,'ESO Dungeon constants'!$D$3:$D$987)),"X","")</f>
        <v/>
      </c>
      <c r="F116" s="3" t="str">
        <f>IF(EXACT(A116,C116),"X","")</f>
        <v/>
      </c>
      <c r="G116" s="3" t="str">
        <f>IF(A116&lt;&gt;C116,VLOOKUP(C116,$A$3:$D$9952,4,FALSE),"")</f>
        <v>Stonefalls</v>
      </c>
      <c r="H116" s="17">
        <f>A116</f>
        <v>287</v>
      </c>
      <c r="I116" s="17">
        <f>C116</f>
        <v>41</v>
      </c>
      <c r="J116">
        <v>0</v>
      </c>
      <c r="K116" s="3" t="str">
        <f>VLOOKUP(J116,'LibSets constants'!$A$4:$B$1003,2,FALSE)</f>
        <v>DLC_BASE_GAME</v>
      </c>
      <c r="L116" s="3" t="str">
        <f>VLOOKUP(J116,'LibSets constants'!$A$4:$C$1003,3,FALSE)</f>
        <v>Included in base game</v>
      </c>
    </row>
    <row r="117" spans="1:12" x14ac:dyDescent="0.25">
      <c r="A117" s="12">
        <v>288</v>
      </c>
      <c r="B117" s="5">
        <v>114</v>
      </c>
      <c r="C117" s="5">
        <v>41</v>
      </c>
      <c r="D117" s="3" t="s">
        <v>201</v>
      </c>
      <c r="E117" s="3" t="str">
        <f t="array" ref="E117">IF(OR(EXACT(A117,'ESO Dungeon constants'!$D$3:$D$987)),"X","")</f>
        <v/>
      </c>
      <c r="F117" s="3" t="str">
        <f>IF(EXACT(A117,C117),"X","")</f>
        <v/>
      </c>
      <c r="G117" s="3" t="str">
        <f>IF(A117&lt;&gt;C117,VLOOKUP(C117,$A$3:$D$9952,4,FALSE),"")</f>
        <v>Stonefalls</v>
      </c>
      <c r="H117" s="17">
        <f>A117</f>
        <v>288</v>
      </c>
      <c r="I117" s="17">
        <f>C117</f>
        <v>41</v>
      </c>
      <c r="J117">
        <v>0</v>
      </c>
      <c r="K117" s="3" t="str">
        <f>VLOOKUP(J117,'LibSets constants'!$A$4:$B$1003,2,FALSE)</f>
        <v>DLC_BASE_GAME</v>
      </c>
      <c r="L117" s="3" t="str">
        <f>VLOOKUP(J117,'LibSets constants'!$A$4:$C$1003,3,FALSE)</f>
        <v>Included in base game</v>
      </c>
    </row>
    <row r="118" spans="1:12" x14ac:dyDescent="0.25">
      <c r="A118" s="12">
        <v>289</v>
      </c>
      <c r="B118" s="5">
        <v>115</v>
      </c>
      <c r="C118" s="5">
        <v>41</v>
      </c>
      <c r="D118" s="43" t="s">
        <v>202</v>
      </c>
      <c r="E118" s="3" t="str">
        <f t="array" ref="E118">IF(OR(EXACT(A118,'ESO Dungeon constants'!$D$3:$D$987)),"X","")</f>
        <v/>
      </c>
      <c r="F118" s="3" t="str">
        <f>IF(EXACT(A118,C118),"X","")</f>
        <v/>
      </c>
      <c r="G118" s="3" t="str">
        <f>IF(A118&lt;&gt;C118,VLOOKUP(C118,$A$3:$D$9952,4,FALSE),"")</f>
        <v>Stonefalls</v>
      </c>
      <c r="H118" s="17">
        <f>A118</f>
        <v>289</v>
      </c>
      <c r="I118" s="17">
        <f>C118</f>
        <v>41</v>
      </c>
      <c r="J118">
        <v>0</v>
      </c>
      <c r="K118" s="3" t="str">
        <f>VLOOKUP(J118,'LibSets constants'!$A$4:$B$1003,2,FALSE)</f>
        <v>DLC_BASE_GAME</v>
      </c>
      <c r="L118" s="3" t="str">
        <f>VLOOKUP(J118,'LibSets constants'!$A$4:$C$1003,3,FALSE)</f>
        <v>Included in base game</v>
      </c>
    </row>
    <row r="119" spans="1:12" x14ac:dyDescent="0.25">
      <c r="A119" s="12">
        <v>290</v>
      </c>
      <c r="B119" s="5">
        <v>116</v>
      </c>
      <c r="C119" s="5">
        <v>41</v>
      </c>
      <c r="D119" s="3" t="s">
        <v>203</v>
      </c>
      <c r="E119" s="3" t="str">
        <f t="array" ref="E119">IF(OR(EXACT(A119,'ESO Dungeon constants'!$D$3:$D$987)),"X","")</f>
        <v/>
      </c>
      <c r="F119" s="3" t="str">
        <f>IF(EXACT(A119,C119),"X","")</f>
        <v/>
      </c>
      <c r="G119" s="3" t="str">
        <f>IF(A119&lt;&gt;C119,VLOOKUP(C119,$A$3:$D$9952,4,FALSE),"")</f>
        <v>Stonefalls</v>
      </c>
      <c r="H119" s="17">
        <f>A119</f>
        <v>290</v>
      </c>
      <c r="I119" s="17">
        <f>C119</f>
        <v>41</v>
      </c>
      <c r="J119">
        <v>0</v>
      </c>
      <c r="K119" s="3" t="str">
        <f>VLOOKUP(J119,'LibSets constants'!$A$4:$B$1003,2,FALSE)</f>
        <v>DLC_BASE_GAME</v>
      </c>
      <c r="L119" s="3" t="str">
        <f>VLOOKUP(J119,'LibSets constants'!$A$4:$C$1003,3,FALSE)</f>
        <v>Included in base game</v>
      </c>
    </row>
    <row r="120" spans="1:12" x14ac:dyDescent="0.25">
      <c r="A120" s="12">
        <v>291</v>
      </c>
      <c r="B120" s="5">
        <v>117</v>
      </c>
      <c r="C120" s="5">
        <v>41</v>
      </c>
      <c r="D120" s="3" t="s">
        <v>204</v>
      </c>
      <c r="E120" s="3" t="str">
        <f t="array" ref="E120">IF(OR(EXACT(A120,'ESO Dungeon constants'!$D$3:$D$987)),"X","")</f>
        <v/>
      </c>
      <c r="F120" s="3" t="str">
        <f>IF(EXACT(A120,C120),"X","")</f>
        <v/>
      </c>
      <c r="G120" s="3" t="str">
        <f>IF(A120&lt;&gt;C120,VLOOKUP(C120,$A$3:$D$9952,4,FALSE),"")</f>
        <v>Stonefalls</v>
      </c>
      <c r="H120" s="17">
        <f>A120</f>
        <v>291</v>
      </c>
      <c r="I120" s="17">
        <f>C120</f>
        <v>41</v>
      </c>
      <c r="J120">
        <v>0</v>
      </c>
      <c r="K120" s="3" t="str">
        <f>VLOOKUP(J120,'LibSets constants'!$A$4:$B$1003,2,FALSE)</f>
        <v>DLC_BASE_GAME</v>
      </c>
      <c r="L120" s="3" t="str">
        <f>VLOOKUP(J120,'LibSets constants'!$A$4:$C$1003,3,FALSE)</f>
        <v>Included in base game</v>
      </c>
    </row>
    <row r="121" spans="1:12" x14ac:dyDescent="0.25">
      <c r="A121" s="12">
        <v>296</v>
      </c>
      <c r="B121" s="5">
        <v>118</v>
      </c>
      <c r="C121" s="5">
        <v>41</v>
      </c>
      <c r="D121" s="3" t="s">
        <v>205</v>
      </c>
      <c r="E121" s="3" t="str">
        <f t="array" ref="E121">IF(OR(EXACT(A121,'ESO Dungeon constants'!$D$3:$D$987)),"X","")</f>
        <v/>
      </c>
      <c r="F121" s="3" t="str">
        <f>IF(EXACT(A121,C121),"X","")</f>
        <v/>
      </c>
      <c r="G121" s="3" t="str">
        <f>IF(A121&lt;&gt;C121,VLOOKUP(C121,$A$3:$D$9952,4,FALSE),"")</f>
        <v>Stonefalls</v>
      </c>
      <c r="H121" s="17">
        <f>A121</f>
        <v>296</v>
      </c>
      <c r="I121" s="17">
        <f>C121</f>
        <v>41</v>
      </c>
      <c r="J121">
        <v>0</v>
      </c>
      <c r="K121" s="3" t="str">
        <f>VLOOKUP(J121,'LibSets constants'!$A$4:$B$1003,2,FALSE)</f>
        <v>DLC_BASE_GAME</v>
      </c>
      <c r="L121" s="3" t="str">
        <f>VLOOKUP(J121,'LibSets constants'!$A$4:$C$1003,3,FALSE)</f>
        <v>Included in base game</v>
      </c>
    </row>
    <row r="122" spans="1:12" x14ac:dyDescent="0.25">
      <c r="A122" s="12">
        <v>306</v>
      </c>
      <c r="B122" s="5">
        <v>119</v>
      </c>
      <c r="C122" s="5">
        <v>57</v>
      </c>
      <c r="D122" s="3" t="s">
        <v>206</v>
      </c>
      <c r="E122" s="3" t="str">
        <f t="array" ref="E122">IF(OR(EXACT(A122,'ESO Dungeon constants'!$D$3:$D$987)),"X","")</f>
        <v/>
      </c>
      <c r="F122" s="3" t="str">
        <f>IF(EXACT(A122,C122),"X","")</f>
        <v/>
      </c>
      <c r="G122" s="3" t="str">
        <f>IF(A122&lt;&gt;C122,VLOOKUP(C122,$A$3:$D$9952,4,FALSE),"")</f>
        <v>Deshaan</v>
      </c>
      <c r="H122" s="17">
        <f>A122</f>
        <v>306</v>
      </c>
      <c r="I122" s="17">
        <f>C122</f>
        <v>57</v>
      </c>
      <c r="J122">
        <v>0</v>
      </c>
      <c r="K122" s="3" t="str">
        <f>VLOOKUP(J122,'LibSets constants'!$A$4:$B$1003,2,FALSE)</f>
        <v>DLC_BASE_GAME</v>
      </c>
      <c r="L122" s="3" t="str">
        <f>VLOOKUP(J122,'LibSets constants'!$A$4:$C$1003,3,FALSE)</f>
        <v>Included in base game</v>
      </c>
    </row>
    <row r="123" spans="1:12" x14ac:dyDescent="0.25">
      <c r="A123" s="12">
        <v>308</v>
      </c>
      <c r="B123" s="5">
        <v>120</v>
      </c>
      <c r="C123" s="5">
        <v>104</v>
      </c>
      <c r="D123" s="3" t="s">
        <v>207</v>
      </c>
      <c r="E123" s="3" t="str">
        <f t="array" ref="E123">IF(OR(EXACT(A123,'ESO Dungeon constants'!$D$3:$D$987)),"X","")</f>
        <v/>
      </c>
      <c r="F123" s="3" t="str">
        <f>IF(EXACT(A123,C123),"X","")</f>
        <v/>
      </c>
      <c r="G123" s="3" t="str">
        <f>IF(A123&lt;&gt;C123,VLOOKUP(C123,$A$3:$D$9952,4,FALSE),"")</f>
        <v>Alik'r Desert</v>
      </c>
      <c r="H123" s="17">
        <f>A123</f>
        <v>308</v>
      </c>
      <c r="I123" s="17">
        <f>C123</f>
        <v>104</v>
      </c>
      <c r="J123">
        <v>0</v>
      </c>
      <c r="K123" s="3" t="str">
        <f>VLOOKUP(J123,'LibSets constants'!$A$4:$B$1003,2,FALSE)</f>
        <v>DLC_BASE_GAME</v>
      </c>
      <c r="L123" s="3" t="str">
        <f>VLOOKUP(J123,'LibSets constants'!$A$4:$C$1003,3,FALSE)</f>
        <v>Included in base game</v>
      </c>
    </row>
    <row r="124" spans="1:12" x14ac:dyDescent="0.25">
      <c r="A124" s="12">
        <v>309</v>
      </c>
      <c r="B124" s="5">
        <v>121</v>
      </c>
      <c r="C124" s="5">
        <v>3</v>
      </c>
      <c r="D124" s="3" t="s">
        <v>208</v>
      </c>
      <c r="E124" s="3" t="str">
        <f t="array" ref="E124">IF(OR(EXACT(A124,'ESO Dungeon constants'!$D$3:$D$987)),"X","")</f>
        <v/>
      </c>
      <c r="F124" s="3" t="str">
        <f>IF(EXACT(A124,C124),"X","")</f>
        <v/>
      </c>
      <c r="G124" s="3" t="str">
        <f>IF(A124&lt;&gt;C124,VLOOKUP(C124,$A$3:$D$9952,4,FALSE),"")</f>
        <v>Glenumbra</v>
      </c>
      <c r="H124" s="17">
        <f>A124</f>
        <v>309</v>
      </c>
      <c r="I124" s="17">
        <f>C124</f>
        <v>3</v>
      </c>
      <c r="J124">
        <v>0</v>
      </c>
      <c r="K124" s="3" t="str">
        <f>VLOOKUP(J124,'LibSets constants'!$A$4:$B$1003,2,FALSE)</f>
        <v>DLC_BASE_GAME</v>
      </c>
      <c r="L124" s="3" t="str">
        <f>VLOOKUP(J124,'LibSets constants'!$A$4:$C$1003,3,FALSE)</f>
        <v>Included in base game</v>
      </c>
    </row>
    <row r="125" spans="1:12" x14ac:dyDescent="0.25">
      <c r="A125" s="12">
        <v>310</v>
      </c>
      <c r="B125" s="5">
        <v>122</v>
      </c>
      <c r="C125" s="5">
        <v>3</v>
      </c>
      <c r="D125" s="3" t="s">
        <v>209</v>
      </c>
      <c r="E125" s="3" t="str">
        <f t="array" ref="E125">IF(OR(EXACT(A125,'ESO Dungeon constants'!$D$3:$D$987)),"X","")</f>
        <v/>
      </c>
      <c r="F125" s="3" t="str">
        <f>IF(EXACT(A125,C125),"X","")</f>
        <v/>
      </c>
      <c r="G125" s="3" t="str">
        <f>IF(A125&lt;&gt;C125,VLOOKUP(C125,$A$3:$D$9952,4,FALSE),"")</f>
        <v>Glenumbra</v>
      </c>
      <c r="H125" s="17">
        <f>A125</f>
        <v>310</v>
      </c>
      <c r="I125" s="17">
        <f>C125</f>
        <v>3</v>
      </c>
      <c r="J125">
        <v>0</v>
      </c>
      <c r="K125" s="3" t="str">
        <f>VLOOKUP(J125,'LibSets constants'!$A$4:$B$1003,2,FALSE)</f>
        <v>DLC_BASE_GAME</v>
      </c>
      <c r="L125" s="3" t="str">
        <f>VLOOKUP(J125,'LibSets constants'!$A$4:$C$1003,3,FALSE)</f>
        <v>Included in base game</v>
      </c>
    </row>
    <row r="126" spans="1:12" x14ac:dyDescent="0.25">
      <c r="A126" s="12">
        <v>311</v>
      </c>
      <c r="B126" s="5">
        <v>123</v>
      </c>
      <c r="C126" s="5">
        <v>3</v>
      </c>
      <c r="D126" s="3" t="s">
        <v>210</v>
      </c>
      <c r="E126" s="3" t="str">
        <f t="array" ref="E126">IF(OR(EXACT(A126,'ESO Dungeon constants'!$D$3:$D$987)),"X","")</f>
        <v/>
      </c>
      <c r="F126" s="3" t="str">
        <f>IF(EXACT(A126,C126),"X","")</f>
        <v/>
      </c>
      <c r="G126" s="3" t="str">
        <f>IF(A126&lt;&gt;C126,VLOOKUP(C126,$A$3:$D$9952,4,FALSE),"")</f>
        <v>Glenumbra</v>
      </c>
      <c r="H126" s="17">
        <f>A126</f>
        <v>311</v>
      </c>
      <c r="I126" s="17">
        <f>C126</f>
        <v>3</v>
      </c>
      <c r="J126">
        <v>0</v>
      </c>
      <c r="K126" s="3" t="str">
        <f>VLOOKUP(J126,'LibSets constants'!$A$4:$B$1003,2,FALSE)</f>
        <v>DLC_BASE_GAME</v>
      </c>
      <c r="L126" s="3" t="str">
        <f>VLOOKUP(J126,'LibSets constants'!$A$4:$C$1003,3,FALSE)</f>
        <v>Included in base game</v>
      </c>
    </row>
    <row r="127" spans="1:12" x14ac:dyDescent="0.25">
      <c r="A127" s="12">
        <v>312</v>
      </c>
      <c r="B127" s="5">
        <v>124</v>
      </c>
      <c r="C127" s="5">
        <v>3</v>
      </c>
      <c r="D127" s="3" t="s">
        <v>211</v>
      </c>
      <c r="E127" s="3" t="str">
        <f t="array" ref="E127">IF(OR(EXACT(A127,'ESO Dungeon constants'!$D$3:$D$987)),"X","")</f>
        <v/>
      </c>
      <c r="F127" s="3" t="str">
        <f>IF(EXACT(A127,C127),"X","")</f>
        <v/>
      </c>
      <c r="G127" s="3" t="str">
        <f>IF(A127&lt;&gt;C127,VLOOKUP(C127,$A$3:$D$9952,4,FALSE),"")</f>
        <v>Glenumbra</v>
      </c>
      <c r="H127" s="17">
        <f>A127</f>
        <v>312</v>
      </c>
      <c r="I127" s="17">
        <f>C127</f>
        <v>3</v>
      </c>
      <c r="J127">
        <v>0</v>
      </c>
      <c r="K127" s="3" t="str">
        <f>VLOOKUP(J127,'LibSets constants'!$A$4:$B$1003,2,FALSE)</f>
        <v>DLC_BASE_GAME</v>
      </c>
      <c r="L127" s="3" t="str">
        <f>VLOOKUP(J127,'LibSets constants'!$A$4:$C$1003,3,FALSE)</f>
        <v>Included in base game</v>
      </c>
    </row>
    <row r="128" spans="1:12" x14ac:dyDescent="0.25">
      <c r="A128" s="12">
        <v>313</v>
      </c>
      <c r="B128" s="5">
        <v>125</v>
      </c>
      <c r="C128" s="5">
        <v>3</v>
      </c>
      <c r="D128" s="3" t="s">
        <v>212</v>
      </c>
      <c r="E128" s="3" t="str">
        <f t="array" ref="E128">IF(OR(EXACT(A128,'ESO Dungeon constants'!$D$3:$D$987)),"X","")</f>
        <v/>
      </c>
      <c r="F128" s="3" t="str">
        <f>IF(EXACT(A128,C128),"X","")</f>
        <v/>
      </c>
      <c r="G128" s="3" t="str">
        <f>IF(A128&lt;&gt;C128,VLOOKUP(C128,$A$3:$D$9952,4,FALSE),"")</f>
        <v>Glenumbra</v>
      </c>
      <c r="H128" s="17">
        <f>A128</f>
        <v>313</v>
      </c>
      <c r="I128" s="17">
        <f>C128</f>
        <v>3</v>
      </c>
      <c r="J128">
        <v>0</v>
      </c>
      <c r="K128" s="3" t="str">
        <f>VLOOKUP(J128,'LibSets constants'!$A$4:$B$1003,2,FALSE)</f>
        <v>DLC_BASE_GAME</v>
      </c>
      <c r="L128" s="3" t="str">
        <f>VLOOKUP(J128,'LibSets constants'!$A$4:$C$1003,3,FALSE)</f>
        <v>Included in base game</v>
      </c>
    </row>
    <row r="129" spans="1:12" x14ac:dyDescent="0.25">
      <c r="A129" s="12">
        <v>314</v>
      </c>
      <c r="B129" s="5">
        <v>126</v>
      </c>
      <c r="C129" s="5">
        <v>3</v>
      </c>
      <c r="D129" s="3" t="s">
        <v>213</v>
      </c>
      <c r="E129" s="3" t="str">
        <f t="array" ref="E129">IF(OR(EXACT(A129,'ESO Dungeon constants'!$D$3:$D$987)),"X","")</f>
        <v/>
      </c>
      <c r="F129" s="3" t="str">
        <f>IF(EXACT(A129,C129),"X","")</f>
        <v/>
      </c>
      <c r="G129" s="3" t="str">
        <f>IF(A129&lt;&gt;C129,VLOOKUP(C129,$A$3:$D$9952,4,FALSE),"")</f>
        <v>Glenumbra</v>
      </c>
      <c r="H129" s="17">
        <f>A129</f>
        <v>314</v>
      </c>
      <c r="I129" s="17">
        <f>C129</f>
        <v>3</v>
      </c>
      <c r="J129">
        <v>0</v>
      </c>
      <c r="K129" s="3" t="str">
        <f>VLOOKUP(J129,'LibSets constants'!$A$4:$B$1003,2,FALSE)</f>
        <v>DLC_BASE_GAME</v>
      </c>
      <c r="L129" s="3" t="str">
        <f>VLOOKUP(J129,'LibSets constants'!$A$4:$C$1003,3,FALSE)</f>
        <v>Included in base game</v>
      </c>
    </row>
    <row r="130" spans="1:12" x14ac:dyDescent="0.25">
      <c r="A130" s="12">
        <v>315</v>
      </c>
      <c r="B130" s="5">
        <v>127</v>
      </c>
      <c r="C130" s="5">
        <v>19</v>
      </c>
      <c r="D130" s="3" t="s">
        <v>214</v>
      </c>
      <c r="E130" s="3" t="str">
        <f t="array" ref="E130">IF(OR(EXACT(A130,'ESO Dungeon constants'!$D$3:$D$987)),"X","")</f>
        <v/>
      </c>
      <c r="F130" s="3" t="str">
        <f>IF(EXACT(A130,C130),"X","")</f>
        <v/>
      </c>
      <c r="G130" s="3" t="str">
        <f>IF(A130&lt;&gt;C130,VLOOKUP(C130,$A$3:$D$9952,4,FALSE),"")</f>
        <v>Stormhaven</v>
      </c>
      <c r="H130" s="17">
        <f>A130</f>
        <v>315</v>
      </c>
      <c r="I130" s="17">
        <f>C130</f>
        <v>19</v>
      </c>
      <c r="J130">
        <v>0</v>
      </c>
      <c r="K130" s="3" t="str">
        <f>VLOOKUP(J130,'LibSets constants'!$A$4:$B$1003,2,FALSE)</f>
        <v>DLC_BASE_GAME</v>
      </c>
      <c r="L130" s="3" t="str">
        <f>VLOOKUP(J130,'LibSets constants'!$A$4:$C$1003,3,FALSE)</f>
        <v>Included in base game</v>
      </c>
    </row>
    <row r="131" spans="1:12" x14ac:dyDescent="0.25">
      <c r="A131" s="12">
        <v>316</v>
      </c>
      <c r="B131" s="5">
        <v>128</v>
      </c>
      <c r="C131" s="5">
        <v>19</v>
      </c>
      <c r="D131" s="3" t="s">
        <v>215</v>
      </c>
      <c r="E131" s="3" t="str">
        <f t="array" ref="E131">IF(OR(EXACT(A131,'ESO Dungeon constants'!$D$3:$D$987)),"X","")</f>
        <v/>
      </c>
      <c r="F131" s="3" t="str">
        <f>IF(EXACT(A131,C131),"X","")</f>
        <v/>
      </c>
      <c r="G131" s="3" t="str">
        <f>IF(A131&lt;&gt;C131,VLOOKUP(C131,$A$3:$D$9952,4,FALSE),"")</f>
        <v>Stormhaven</v>
      </c>
      <c r="H131" s="17">
        <f>A131</f>
        <v>316</v>
      </c>
      <c r="I131" s="17">
        <f>C131</f>
        <v>19</v>
      </c>
      <c r="J131">
        <v>0</v>
      </c>
      <c r="K131" s="3" t="str">
        <f>VLOOKUP(J131,'LibSets constants'!$A$4:$B$1003,2,FALSE)</f>
        <v>DLC_BASE_GAME</v>
      </c>
      <c r="L131" s="3" t="str">
        <f>VLOOKUP(J131,'LibSets constants'!$A$4:$C$1003,3,FALSE)</f>
        <v>Included in base game</v>
      </c>
    </row>
    <row r="132" spans="1:12" x14ac:dyDescent="0.25">
      <c r="A132" s="12">
        <v>317</v>
      </c>
      <c r="B132" s="5">
        <v>129</v>
      </c>
      <c r="C132" s="5">
        <v>19</v>
      </c>
      <c r="D132" s="3" t="s">
        <v>216</v>
      </c>
      <c r="E132" s="3" t="str">
        <f t="array" ref="E132">IF(OR(EXACT(A132,'ESO Dungeon constants'!$D$3:$D$987)),"X","")</f>
        <v/>
      </c>
      <c r="F132" s="3" t="str">
        <f>IF(EXACT(A132,C132),"X","")</f>
        <v/>
      </c>
      <c r="G132" s="3" t="str">
        <f>IF(A132&lt;&gt;C132,VLOOKUP(C132,$A$3:$D$9952,4,FALSE),"")</f>
        <v>Stormhaven</v>
      </c>
      <c r="H132" s="17">
        <f>A132</f>
        <v>317</v>
      </c>
      <c r="I132" s="17">
        <f>C132</f>
        <v>19</v>
      </c>
      <c r="J132">
        <v>0</v>
      </c>
      <c r="K132" s="3" t="str">
        <f>VLOOKUP(J132,'LibSets constants'!$A$4:$B$1003,2,FALSE)</f>
        <v>DLC_BASE_GAME</v>
      </c>
      <c r="L132" s="3" t="str">
        <f>VLOOKUP(J132,'LibSets constants'!$A$4:$C$1003,3,FALSE)</f>
        <v>Included in base game</v>
      </c>
    </row>
    <row r="133" spans="1:12" x14ac:dyDescent="0.25">
      <c r="A133" s="12">
        <v>318</v>
      </c>
      <c r="B133" s="5">
        <v>130</v>
      </c>
      <c r="C133" s="5">
        <v>19</v>
      </c>
      <c r="D133" s="3" t="s">
        <v>217</v>
      </c>
      <c r="E133" s="3" t="str">
        <f t="array" ref="E133">IF(OR(EXACT(A133,'ESO Dungeon constants'!$D$3:$D$987)),"X","")</f>
        <v/>
      </c>
      <c r="F133" s="3" t="str">
        <f>IF(EXACT(A133,C133),"X","")</f>
        <v/>
      </c>
      <c r="G133" s="3" t="str">
        <f>IF(A133&lt;&gt;C133,VLOOKUP(C133,$A$3:$D$9952,4,FALSE),"")</f>
        <v>Stormhaven</v>
      </c>
      <c r="H133" s="17">
        <f>A133</f>
        <v>318</v>
      </c>
      <c r="I133" s="17">
        <f>C133</f>
        <v>19</v>
      </c>
      <c r="J133">
        <v>0</v>
      </c>
      <c r="K133" s="3" t="str">
        <f>VLOOKUP(J133,'LibSets constants'!$A$4:$B$1003,2,FALSE)</f>
        <v>DLC_BASE_GAME</v>
      </c>
      <c r="L133" s="3" t="str">
        <f>VLOOKUP(J133,'LibSets constants'!$A$4:$C$1003,3,FALSE)</f>
        <v>Included in base game</v>
      </c>
    </row>
    <row r="134" spans="1:12" x14ac:dyDescent="0.25">
      <c r="A134" s="12">
        <v>319</v>
      </c>
      <c r="B134" s="5">
        <v>131</v>
      </c>
      <c r="C134" s="5">
        <v>19</v>
      </c>
      <c r="D134" s="3" t="s">
        <v>218</v>
      </c>
      <c r="E134" s="3" t="str">
        <f t="array" ref="E134">IF(OR(EXACT(A134,'ESO Dungeon constants'!$D$3:$D$987)),"X","")</f>
        <v/>
      </c>
      <c r="F134" s="3" t="str">
        <f>IF(EXACT(A134,C134),"X","")</f>
        <v/>
      </c>
      <c r="G134" s="3" t="str">
        <f>IF(A134&lt;&gt;C134,VLOOKUP(C134,$A$3:$D$9952,4,FALSE),"")</f>
        <v>Stormhaven</v>
      </c>
      <c r="H134" s="17">
        <f>A134</f>
        <v>319</v>
      </c>
      <c r="I134" s="17">
        <f>C134</f>
        <v>19</v>
      </c>
      <c r="J134">
        <v>0</v>
      </c>
      <c r="K134" s="3" t="str">
        <f>VLOOKUP(J134,'LibSets constants'!$A$4:$B$1003,2,FALSE)</f>
        <v>DLC_BASE_GAME</v>
      </c>
      <c r="L134" s="3" t="str">
        <f>VLOOKUP(J134,'LibSets constants'!$A$4:$C$1003,3,FALSE)</f>
        <v>Included in base game</v>
      </c>
    </row>
    <row r="135" spans="1:12" x14ac:dyDescent="0.25">
      <c r="A135" s="12">
        <v>320</v>
      </c>
      <c r="B135" s="5">
        <v>132</v>
      </c>
      <c r="C135" s="5">
        <v>19</v>
      </c>
      <c r="D135" s="3" t="s">
        <v>219</v>
      </c>
      <c r="E135" s="3" t="str">
        <f t="array" ref="E135">IF(OR(EXACT(A135,'ESO Dungeon constants'!$D$3:$D$987)),"X","")</f>
        <v/>
      </c>
      <c r="F135" s="3" t="str">
        <f>IF(EXACT(A135,C135),"X","")</f>
        <v/>
      </c>
      <c r="G135" s="3" t="str">
        <f>IF(A135&lt;&gt;C135,VLOOKUP(C135,$A$3:$D$9952,4,FALSE),"")</f>
        <v>Stormhaven</v>
      </c>
      <c r="H135" s="17">
        <f>A135</f>
        <v>320</v>
      </c>
      <c r="I135" s="17">
        <f>C135</f>
        <v>19</v>
      </c>
      <c r="J135">
        <v>0</v>
      </c>
      <c r="K135" s="3" t="str">
        <f>VLOOKUP(J135,'LibSets constants'!$A$4:$B$1003,2,FALSE)</f>
        <v>DLC_BASE_GAME</v>
      </c>
      <c r="L135" s="3" t="str">
        <f>VLOOKUP(J135,'LibSets constants'!$A$4:$C$1003,3,FALSE)</f>
        <v>Included in base game</v>
      </c>
    </row>
    <row r="136" spans="1:12" x14ac:dyDescent="0.25">
      <c r="A136" s="12">
        <v>321</v>
      </c>
      <c r="B136" s="5">
        <v>133</v>
      </c>
      <c r="C136" s="5">
        <v>20</v>
      </c>
      <c r="D136" s="3" t="s">
        <v>220</v>
      </c>
      <c r="E136" s="3" t="str">
        <f t="array" ref="E136">IF(OR(EXACT(A136,'ESO Dungeon constants'!$D$3:$D$987)),"X","")</f>
        <v/>
      </c>
      <c r="F136" s="3" t="str">
        <f>IF(EXACT(A136,C136),"X","")</f>
        <v/>
      </c>
      <c r="G136" s="3" t="str">
        <f>IF(A136&lt;&gt;C136,VLOOKUP(C136,$A$3:$D$9952,4,FALSE),"")</f>
        <v>Rivenspire</v>
      </c>
      <c r="H136" s="17">
        <f>A136</f>
        <v>321</v>
      </c>
      <c r="I136" s="17">
        <f>C136</f>
        <v>20</v>
      </c>
      <c r="J136">
        <v>0</v>
      </c>
      <c r="K136" s="3" t="str">
        <f>VLOOKUP(J136,'LibSets constants'!$A$4:$B$1003,2,FALSE)</f>
        <v>DLC_BASE_GAME</v>
      </c>
      <c r="L136" s="3" t="str">
        <f>VLOOKUP(J136,'LibSets constants'!$A$4:$C$1003,3,FALSE)</f>
        <v>Included in base game</v>
      </c>
    </row>
    <row r="137" spans="1:12" x14ac:dyDescent="0.25">
      <c r="A137" s="12">
        <v>322</v>
      </c>
      <c r="B137" s="5">
        <v>134</v>
      </c>
      <c r="C137" s="5">
        <v>20</v>
      </c>
      <c r="D137" s="3" t="s">
        <v>221</v>
      </c>
      <c r="E137" s="3" t="str">
        <f t="array" ref="E137">IF(OR(EXACT(A137,'ESO Dungeon constants'!$D$3:$D$987)),"X","")</f>
        <v/>
      </c>
      <c r="F137" s="3" t="str">
        <f>IF(EXACT(A137,C137),"X","")</f>
        <v/>
      </c>
      <c r="G137" s="3" t="str">
        <f>IF(A137&lt;&gt;C137,VLOOKUP(C137,$A$3:$D$9952,4,FALSE),"")</f>
        <v>Rivenspire</v>
      </c>
      <c r="H137" s="17">
        <f>A137</f>
        <v>322</v>
      </c>
      <c r="I137" s="17">
        <f>C137</f>
        <v>20</v>
      </c>
      <c r="J137">
        <v>0</v>
      </c>
      <c r="K137" s="3" t="str">
        <f>VLOOKUP(J137,'LibSets constants'!$A$4:$B$1003,2,FALSE)</f>
        <v>DLC_BASE_GAME</v>
      </c>
      <c r="L137" s="3" t="str">
        <f>VLOOKUP(J137,'LibSets constants'!$A$4:$C$1003,3,FALSE)</f>
        <v>Included in base game</v>
      </c>
    </row>
    <row r="138" spans="1:12" x14ac:dyDescent="0.25">
      <c r="A138" s="12">
        <v>323</v>
      </c>
      <c r="B138" s="5">
        <v>135</v>
      </c>
      <c r="C138" s="5">
        <v>20</v>
      </c>
      <c r="D138" s="3" t="s">
        <v>222</v>
      </c>
      <c r="E138" s="3" t="str">
        <f t="array" ref="E138">IF(OR(EXACT(A138,'ESO Dungeon constants'!$D$3:$D$987)),"X","")</f>
        <v/>
      </c>
      <c r="F138" s="3" t="str">
        <f>IF(EXACT(A138,C138),"X","")</f>
        <v/>
      </c>
      <c r="G138" s="3" t="str">
        <f>IF(A138&lt;&gt;C138,VLOOKUP(C138,$A$3:$D$9952,4,FALSE),"")</f>
        <v>Rivenspire</v>
      </c>
      <c r="H138" s="17">
        <f>A138</f>
        <v>323</v>
      </c>
      <c r="I138" s="17">
        <f>C138</f>
        <v>20</v>
      </c>
      <c r="J138">
        <v>0</v>
      </c>
      <c r="K138" s="3" t="str">
        <f>VLOOKUP(J138,'LibSets constants'!$A$4:$B$1003,2,FALSE)</f>
        <v>DLC_BASE_GAME</v>
      </c>
      <c r="L138" s="3" t="str">
        <f>VLOOKUP(J138,'LibSets constants'!$A$4:$C$1003,3,FALSE)</f>
        <v>Included in base game</v>
      </c>
    </row>
    <row r="139" spans="1:12" x14ac:dyDescent="0.25">
      <c r="A139" s="12">
        <v>324</v>
      </c>
      <c r="B139" s="5">
        <v>136</v>
      </c>
      <c r="C139" s="5">
        <v>20</v>
      </c>
      <c r="D139" s="3" t="s">
        <v>223</v>
      </c>
      <c r="E139" s="3" t="str">
        <f t="array" ref="E139">IF(OR(EXACT(A139,'ESO Dungeon constants'!$D$3:$D$987)),"X","")</f>
        <v/>
      </c>
      <c r="F139" s="3" t="str">
        <f>IF(EXACT(A139,C139),"X","")</f>
        <v/>
      </c>
      <c r="G139" s="3" t="str">
        <f>IF(A139&lt;&gt;C139,VLOOKUP(C139,$A$3:$D$9952,4,FALSE),"")</f>
        <v>Rivenspire</v>
      </c>
      <c r="H139" s="17">
        <f>A139</f>
        <v>324</v>
      </c>
      <c r="I139" s="17">
        <f>C139</f>
        <v>20</v>
      </c>
      <c r="J139">
        <v>0</v>
      </c>
      <c r="K139" s="3" t="str">
        <f>VLOOKUP(J139,'LibSets constants'!$A$4:$B$1003,2,FALSE)</f>
        <v>DLC_BASE_GAME</v>
      </c>
      <c r="L139" s="3" t="str">
        <f>VLOOKUP(J139,'LibSets constants'!$A$4:$C$1003,3,FALSE)</f>
        <v>Included in base game</v>
      </c>
    </row>
    <row r="140" spans="1:12" x14ac:dyDescent="0.25">
      <c r="A140" s="12">
        <v>325</v>
      </c>
      <c r="B140" s="5">
        <v>137</v>
      </c>
      <c r="C140" s="5">
        <v>20</v>
      </c>
      <c r="D140" s="3" t="s">
        <v>224</v>
      </c>
      <c r="E140" s="3" t="str">
        <f t="array" ref="E140">IF(OR(EXACT(A140,'ESO Dungeon constants'!$D$3:$D$987)),"X","")</f>
        <v/>
      </c>
      <c r="F140" s="3" t="str">
        <f>IF(EXACT(A140,C140),"X","")</f>
        <v/>
      </c>
      <c r="G140" s="3" t="str">
        <f>IF(A140&lt;&gt;C140,VLOOKUP(C140,$A$3:$D$9952,4,FALSE),"")</f>
        <v>Rivenspire</v>
      </c>
      <c r="H140" s="17">
        <f>A140</f>
        <v>325</v>
      </c>
      <c r="I140" s="17">
        <f>C140</f>
        <v>20</v>
      </c>
      <c r="J140">
        <v>0</v>
      </c>
      <c r="K140" s="3" t="str">
        <f>VLOOKUP(J140,'LibSets constants'!$A$4:$B$1003,2,FALSE)</f>
        <v>DLC_BASE_GAME</v>
      </c>
      <c r="L140" s="3" t="str">
        <f>VLOOKUP(J140,'LibSets constants'!$A$4:$C$1003,3,FALSE)</f>
        <v>Included in base game</v>
      </c>
    </row>
    <row r="141" spans="1:12" x14ac:dyDescent="0.25">
      <c r="A141" s="12">
        <v>326</v>
      </c>
      <c r="B141" s="5">
        <v>138</v>
      </c>
      <c r="C141" s="5">
        <v>20</v>
      </c>
      <c r="D141" s="3" t="s">
        <v>225</v>
      </c>
      <c r="E141" s="3" t="str">
        <f t="array" ref="E141">IF(OR(EXACT(A141,'ESO Dungeon constants'!$D$3:$D$987)),"X","")</f>
        <v/>
      </c>
      <c r="F141" s="3" t="str">
        <f>IF(EXACT(A141,C141),"X","")</f>
        <v/>
      </c>
      <c r="G141" s="3" t="str">
        <f>IF(A141&lt;&gt;C141,VLOOKUP(C141,$A$3:$D$9952,4,FALSE),"")</f>
        <v>Rivenspire</v>
      </c>
      <c r="H141" s="17">
        <f>A141</f>
        <v>326</v>
      </c>
      <c r="I141" s="17">
        <f>C141</f>
        <v>20</v>
      </c>
      <c r="J141">
        <v>0</v>
      </c>
      <c r="K141" s="3" t="str">
        <f>VLOOKUP(J141,'LibSets constants'!$A$4:$B$1003,2,FALSE)</f>
        <v>DLC_BASE_GAME</v>
      </c>
      <c r="L141" s="3" t="str">
        <f>VLOOKUP(J141,'LibSets constants'!$A$4:$C$1003,3,FALSE)</f>
        <v>Included in base game</v>
      </c>
    </row>
    <row r="142" spans="1:12" x14ac:dyDescent="0.25">
      <c r="A142" s="12">
        <v>327</v>
      </c>
      <c r="B142" s="5">
        <v>139</v>
      </c>
      <c r="C142" s="5">
        <v>104</v>
      </c>
      <c r="D142" s="3" t="s">
        <v>226</v>
      </c>
      <c r="E142" s="3" t="str">
        <f t="array" ref="E142">IF(OR(EXACT(A142,'ESO Dungeon constants'!$D$3:$D$987)),"X","")</f>
        <v/>
      </c>
      <c r="F142" s="3" t="str">
        <f>IF(EXACT(A142,C142),"X","")</f>
        <v/>
      </c>
      <c r="G142" s="3" t="str">
        <f>IF(A142&lt;&gt;C142,VLOOKUP(C142,$A$3:$D$9952,4,FALSE),"")</f>
        <v>Alik'r Desert</v>
      </c>
      <c r="H142" s="17">
        <f>A142</f>
        <v>327</v>
      </c>
      <c r="I142" s="17">
        <f>C142</f>
        <v>104</v>
      </c>
      <c r="J142">
        <v>0</v>
      </c>
      <c r="K142" s="3" t="str">
        <f>VLOOKUP(J142,'LibSets constants'!$A$4:$B$1003,2,FALSE)</f>
        <v>DLC_BASE_GAME</v>
      </c>
      <c r="L142" s="3" t="str">
        <f>VLOOKUP(J142,'LibSets constants'!$A$4:$C$1003,3,FALSE)</f>
        <v>Included in base game</v>
      </c>
    </row>
    <row r="143" spans="1:12" x14ac:dyDescent="0.25">
      <c r="A143" s="12">
        <v>328</v>
      </c>
      <c r="B143" s="5">
        <v>140</v>
      </c>
      <c r="C143" s="5">
        <v>104</v>
      </c>
      <c r="D143" s="3" t="s">
        <v>227</v>
      </c>
      <c r="E143" s="3" t="str">
        <f t="array" ref="E143">IF(OR(EXACT(A143,'ESO Dungeon constants'!$D$3:$D$987)),"X","")</f>
        <v/>
      </c>
      <c r="F143" s="3" t="str">
        <f>IF(EXACT(A143,C143),"X","")</f>
        <v/>
      </c>
      <c r="G143" s="3" t="str">
        <f>IF(A143&lt;&gt;C143,VLOOKUP(C143,$A$3:$D$9952,4,FALSE),"")</f>
        <v>Alik'r Desert</v>
      </c>
      <c r="H143" s="17">
        <f>A143</f>
        <v>328</v>
      </c>
      <c r="I143" s="17">
        <f>C143</f>
        <v>104</v>
      </c>
      <c r="J143">
        <v>0</v>
      </c>
      <c r="K143" s="3" t="str">
        <f>VLOOKUP(J143,'LibSets constants'!$A$4:$B$1003,2,FALSE)</f>
        <v>DLC_BASE_GAME</v>
      </c>
      <c r="L143" s="3" t="str">
        <f>VLOOKUP(J143,'LibSets constants'!$A$4:$C$1003,3,FALSE)</f>
        <v>Included in base game</v>
      </c>
    </row>
    <row r="144" spans="1:12" x14ac:dyDescent="0.25">
      <c r="A144" s="12">
        <v>329</v>
      </c>
      <c r="B144" s="5">
        <v>141</v>
      </c>
      <c r="C144" s="5">
        <v>104</v>
      </c>
      <c r="D144" s="3" t="s">
        <v>228</v>
      </c>
      <c r="E144" s="3" t="str">
        <f t="array" ref="E144">IF(OR(EXACT(A144,'ESO Dungeon constants'!$D$3:$D$987)),"X","")</f>
        <v/>
      </c>
      <c r="F144" s="3" t="str">
        <f>IF(EXACT(A144,C144),"X","")</f>
        <v/>
      </c>
      <c r="G144" s="3" t="str">
        <f>IF(A144&lt;&gt;C144,VLOOKUP(C144,$A$3:$D$9952,4,FALSE),"")</f>
        <v>Alik'r Desert</v>
      </c>
      <c r="H144" s="17">
        <f>A144</f>
        <v>329</v>
      </c>
      <c r="I144" s="17">
        <f>C144</f>
        <v>104</v>
      </c>
      <c r="J144">
        <v>0</v>
      </c>
      <c r="K144" s="3" t="str">
        <f>VLOOKUP(J144,'LibSets constants'!$A$4:$B$1003,2,FALSE)</f>
        <v>DLC_BASE_GAME</v>
      </c>
      <c r="L144" s="3" t="str">
        <f>VLOOKUP(J144,'LibSets constants'!$A$4:$C$1003,3,FALSE)</f>
        <v>Included in base game</v>
      </c>
    </row>
    <row r="145" spans="1:12" x14ac:dyDescent="0.25">
      <c r="A145" s="12">
        <v>330</v>
      </c>
      <c r="B145" s="5">
        <v>142</v>
      </c>
      <c r="C145" s="5">
        <v>104</v>
      </c>
      <c r="D145" s="3" t="s">
        <v>229</v>
      </c>
      <c r="E145" s="3" t="str">
        <f t="array" ref="E145">IF(OR(EXACT(A145,'ESO Dungeon constants'!$D$3:$D$987)),"X","")</f>
        <v/>
      </c>
      <c r="F145" s="3" t="str">
        <f>IF(EXACT(A145,C145),"X","")</f>
        <v/>
      </c>
      <c r="G145" s="3" t="str">
        <f>IF(A145&lt;&gt;C145,VLOOKUP(C145,$A$3:$D$9952,4,FALSE),"")</f>
        <v>Alik'r Desert</v>
      </c>
      <c r="H145" s="17">
        <f>A145</f>
        <v>330</v>
      </c>
      <c r="I145" s="17">
        <f>C145</f>
        <v>104</v>
      </c>
      <c r="J145">
        <v>0</v>
      </c>
      <c r="K145" s="3" t="str">
        <f>VLOOKUP(J145,'LibSets constants'!$A$4:$B$1003,2,FALSE)</f>
        <v>DLC_BASE_GAME</v>
      </c>
      <c r="L145" s="3" t="str">
        <f>VLOOKUP(J145,'LibSets constants'!$A$4:$C$1003,3,FALSE)</f>
        <v>Included in base game</v>
      </c>
    </row>
    <row r="146" spans="1:12" x14ac:dyDescent="0.25">
      <c r="A146" s="12">
        <v>331</v>
      </c>
      <c r="B146" s="5">
        <v>143</v>
      </c>
      <c r="C146" s="5">
        <v>104</v>
      </c>
      <c r="D146" s="3" t="s">
        <v>230</v>
      </c>
      <c r="E146" s="3" t="str">
        <f t="array" ref="E146">IF(OR(EXACT(A146,'ESO Dungeon constants'!$D$3:$D$987)),"X","")</f>
        <v/>
      </c>
      <c r="F146" s="3" t="str">
        <f>IF(EXACT(A146,C146),"X","")</f>
        <v/>
      </c>
      <c r="G146" s="3" t="str">
        <f>IF(A146&lt;&gt;C146,VLOOKUP(C146,$A$3:$D$9952,4,FALSE),"")</f>
        <v>Alik'r Desert</v>
      </c>
      <c r="H146" s="17">
        <f>A146</f>
        <v>331</v>
      </c>
      <c r="I146" s="17">
        <f>C146</f>
        <v>104</v>
      </c>
      <c r="J146">
        <v>0</v>
      </c>
      <c r="K146" s="3" t="str">
        <f>VLOOKUP(J146,'LibSets constants'!$A$4:$B$1003,2,FALSE)</f>
        <v>DLC_BASE_GAME</v>
      </c>
      <c r="L146" s="3" t="str">
        <f>VLOOKUP(J146,'LibSets constants'!$A$4:$C$1003,3,FALSE)</f>
        <v>Included in base game</v>
      </c>
    </row>
    <row r="147" spans="1:12" x14ac:dyDescent="0.25">
      <c r="A147" s="12">
        <v>332</v>
      </c>
      <c r="B147" s="5">
        <v>144</v>
      </c>
      <c r="C147" s="5">
        <v>104</v>
      </c>
      <c r="D147" s="3" t="s">
        <v>231</v>
      </c>
      <c r="E147" s="3" t="str">
        <f t="array" ref="E147">IF(OR(EXACT(A147,'ESO Dungeon constants'!$D$3:$D$987)),"X","")</f>
        <v/>
      </c>
      <c r="F147" s="3" t="str">
        <f>IF(EXACT(A147,C147),"X","")</f>
        <v/>
      </c>
      <c r="G147" s="3" t="str">
        <f>IF(A147&lt;&gt;C147,VLOOKUP(C147,$A$3:$D$9952,4,FALSE),"")</f>
        <v>Alik'r Desert</v>
      </c>
      <c r="H147" s="17">
        <f>A147</f>
        <v>332</v>
      </c>
      <c r="I147" s="17">
        <f>C147</f>
        <v>104</v>
      </c>
      <c r="J147">
        <v>0</v>
      </c>
      <c r="K147" s="3" t="str">
        <f>VLOOKUP(J147,'LibSets constants'!$A$4:$B$1003,2,FALSE)</f>
        <v>DLC_BASE_GAME</v>
      </c>
      <c r="L147" s="3" t="str">
        <f>VLOOKUP(J147,'LibSets constants'!$A$4:$C$1003,3,FALSE)</f>
        <v>Included in base game</v>
      </c>
    </row>
    <row r="148" spans="1:12" x14ac:dyDescent="0.25">
      <c r="A148" s="12">
        <v>333</v>
      </c>
      <c r="B148" s="5">
        <v>145</v>
      </c>
      <c r="C148" s="5">
        <v>92</v>
      </c>
      <c r="D148" s="3" t="s">
        <v>232</v>
      </c>
      <c r="E148" s="3" t="str">
        <f t="array" ref="E148">IF(OR(EXACT(A148,'ESO Dungeon constants'!$D$3:$D$987)),"X","")</f>
        <v/>
      </c>
      <c r="F148" s="3" t="str">
        <f>IF(EXACT(A148,C148),"X","")</f>
        <v/>
      </c>
      <c r="G148" s="3" t="str">
        <f>IF(A148&lt;&gt;C148,VLOOKUP(C148,$A$3:$D$9952,4,FALSE),"")</f>
        <v>Bangkorai</v>
      </c>
      <c r="H148" s="17">
        <f>A148</f>
        <v>333</v>
      </c>
      <c r="I148" s="17">
        <f>C148</f>
        <v>92</v>
      </c>
      <c r="J148">
        <v>0</v>
      </c>
      <c r="K148" s="3" t="str">
        <f>VLOOKUP(J148,'LibSets constants'!$A$4:$B$1003,2,FALSE)</f>
        <v>DLC_BASE_GAME</v>
      </c>
      <c r="L148" s="3" t="str">
        <f>VLOOKUP(J148,'LibSets constants'!$A$4:$C$1003,3,FALSE)</f>
        <v>Included in base game</v>
      </c>
    </row>
    <row r="149" spans="1:12" x14ac:dyDescent="0.25">
      <c r="A149" s="12">
        <v>334</v>
      </c>
      <c r="B149" s="5">
        <v>146</v>
      </c>
      <c r="C149" s="5">
        <v>92</v>
      </c>
      <c r="D149" s="3" t="s">
        <v>233</v>
      </c>
      <c r="E149" s="3" t="str">
        <f t="array" ref="E149">IF(OR(EXACT(A149,'ESO Dungeon constants'!$D$3:$D$987)),"X","")</f>
        <v/>
      </c>
      <c r="F149" s="3" t="str">
        <f>IF(EXACT(A149,C149),"X","")</f>
        <v/>
      </c>
      <c r="G149" s="3" t="str">
        <f>IF(A149&lt;&gt;C149,VLOOKUP(C149,$A$3:$D$9952,4,FALSE),"")</f>
        <v>Bangkorai</v>
      </c>
      <c r="H149" s="17">
        <f>A149</f>
        <v>334</v>
      </c>
      <c r="I149" s="17">
        <f>C149</f>
        <v>92</v>
      </c>
      <c r="J149">
        <v>0</v>
      </c>
      <c r="K149" s="3" t="str">
        <f>VLOOKUP(J149,'LibSets constants'!$A$4:$B$1003,2,FALSE)</f>
        <v>DLC_BASE_GAME</v>
      </c>
      <c r="L149" s="3" t="str">
        <f>VLOOKUP(J149,'LibSets constants'!$A$4:$C$1003,3,FALSE)</f>
        <v>Included in base game</v>
      </c>
    </row>
    <row r="150" spans="1:12" x14ac:dyDescent="0.25">
      <c r="A150" s="12">
        <v>335</v>
      </c>
      <c r="B150" s="5">
        <v>147</v>
      </c>
      <c r="C150" s="5">
        <v>92</v>
      </c>
      <c r="D150" s="3" t="s">
        <v>234</v>
      </c>
      <c r="E150" s="3" t="str">
        <f t="array" ref="E150">IF(OR(EXACT(A150,'ESO Dungeon constants'!$D$3:$D$987)),"X","")</f>
        <v/>
      </c>
      <c r="F150" s="3" t="str">
        <f>IF(EXACT(A150,C150),"X","")</f>
        <v/>
      </c>
      <c r="G150" s="3" t="str">
        <f>IF(A150&lt;&gt;C150,VLOOKUP(C150,$A$3:$D$9952,4,FALSE),"")</f>
        <v>Bangkorai</v>
      </c>
      <c r="H150" s="17">
        <f>A150</f>
        <v>335</v>
      </c>
      <c r="I150" s="17">
        <f>C150</f>
        <v>92</v>
      </c>
      <c r="J150">
        <v>0</v>
      </c>
      <c r="K150" s="3" t="str">
        <f>VLOOKUP(J150,'LibSets constants'!$A$4:$B$1003,2,FALSE)</f>
        <v>DLC_BASE_GAME</v>
      </c>
      <c r="L150" s="3" t="str">
        <f>VLOOKUP(J150,'LibSets constants'!$A$4:$C$1003,3,FALSE)</f>
        <v>Included in base game</v>
      </c>
    </row>
    <row r="151" spans="1:12" x14ac:dyDescent="0.25">
      <c r="A151" s="12">
        <v>336</v>
      </c>
      <c r="B151" s="5">
        <v>148</v>
      </c>
      <c r="C151" s="5">
        <v>92</v>
      </c>
      <c r="D151" s="3" t="s">
        <v>235</v>
      </c>
      <c r="E151" s="3" t="str">
        <f t="array" ref="E151">IF(OR(EXACT(A151,'ESO Dungeon constants'!$D$3:$D$987)),"X","")</f>
        <v/>
      </c>
      <c r="F151" s="3" t="str">
        <f>IF(EXACT(A151,C151),"X","")</f>
        <v/>
      </c>
      <c r="G151" s="3" t="str">
        <f>IF(A151&lt;&gt;C151,VLOOKUP(C151,$A$3:$D$9952,4,FALSE),"")</f>
        <v>Bangkorai</v>
      </c>
      <c r="H151" s="17">
        <f>A151</f>
        <v>336</v>
      </c>
      <c r="I151" s="17">
        <f>C151</f>
        <v>92</v>
      </c>
      <c r="J151">
        <v>0</v>
      </c>
      <c r="K151" s="3" t="str">
        <f>VLOOKUP(J151,'LibSets constants'!$A$4:$B$1003,2,FALSE)</f>
        <v>DLC_BASE_GAME</v>
      </c>
      <c r="L151" s="3" t="str">
        <f>VLOOKUP(J151,'LibSets constants'!$A$4:$C$1003,3,FALSE)</f>
        <v>Included in base game</v>
      </c>
    </row>
    <row r="152" spans="1:12" x14ac:dyDescent="0.25">
      <c r="A152" s="12">
        <v>337</v>
      </c>
      <c r="B152" s="5">
        <v>149</v>
      </c>
      <c r="C152" s="5">
        <v>92</v>
      </c>
      <c r="D152" s="3" t="s">
        <v>236</v>
      </c>
      <c r="E152" s="3" t="str">
        <f t="array" ref="E152">IF(OR(EXACT(A152,'ESO Dungeon constants'!$D$3:$D$987)),"X","")</f>
        <v/>
      </c>
      <c r="F152" s="3" t="str">
        <f>IF(EXACT(A152,C152),"X","")</f>
        <v/>
      </c>
      <c r="G152" s="3" t="str">
        <f>IF(A152&lt;&gt;C152,VLOOKUP(C152,$A$3:$D$9952,4,FALSE),"")</f>
        <v>Bangkorai</v>
      </c>
      <c r="H152" s="17">
        <f>A152</f>
        <v>337</v>
      </c>
      <c r="I152" s="17">
        <f>C152</f>
        <v>92</v>
      </c>
      <c r="J152">
        <v>0</v>
      </c>
      <c r="K152" s="3" t="str">
        <f>VLOOKUP(J152,'LibSets constants'!$A$4:$B$1003,2,FALSE)</f>
        <v>DLC_BASE_GAME</v>
      </c>
      <c r="L152" s="3" t="str">
        <f>VLOOKUP(J152,'LibSets constants'!$A$4:$C$1003,3,FALSE)</f>
        <v>Included in base game</v>
      </c>
    </row>
    <row r="153" spans="1:12" x14ac:dyDescent="0.25">
      <c r="A153" s="12">
        <v>338</v>
      </c>
      <c r="B153" s="5">
        <v>150</v>
      </c>
      <c r="C153" s="5">
        <v>92</v>
      </c>
      <c r="D153" s="3" t="s">
        <v>237</v>
      </c>
      <c r="E153" s="3" t="str">
        <f t="array" ref="E153">IF(OR(EXACT(A153,'ESO Dungeon constants'!$D$3:$D$987)),"X","")</f>
        <v/>
      </c>
      <c r="F153" s="3" t="str">
        <f>IF(EXACT(A153,C153),"X","")</f>
        <v/>
      </c>
      <c r="G153" s="3" t="str">
        <f>IF(A153&lt;&gt;C153,VLOOKUP(C153,$A$3:$D$9952,4,FALSE),"")</f>
        <v>Bangkorai</v>
      </c>
      <c r="H153" s="17">
        <f>A153</f>
        <v>338</v>
      </c>
      <c r="I153" s="17">
        <f>C153</f>
        <v>92</v>
      </c>
      <c r="J153">
        <v>0</v>
      </c>
      <c r="K153" s="3" t="str">
        <f>VLOOKUP(J153,'LibSets constants'!$A$4:$B$1003,2,FALSE)</f>
        <v>DLC_BASE_GAME</v>
      </c>
      <c r="L153" s="3" t="str">
        <f>VLOOKUP(J153,'LibSets constants'!$A$4:$C$1003,3,FALSE)</f>
        <v>Included in base game</v>
      </c>
    </row>
    <row r="154" spans="1:12" x14ac:dyDescent="0.25">
      <c r="A154" s="12">
        <v>339</v>
      </c>
      <c r="B154" s="5">
        <v>151</v>
      </c>
      <c r="C154" s="5">
        <v>101</v>
      </c>
      <c r="D154" s="3" t="s">
        <v>238</v>
      </c>
      <c r="E154" s="3" t="str">
        <f t="array" ref="E154">IF(OR(EXACT(A154,'ESO Dungeon constants'!$D$3:$D$987)),"X","")</f>
        <v/>
      </c>
      <c r="F154" s="3" t="str">
        <f>IF(EXACT(A154,C154),"X","")</f>
        <v/>
      </c>
      <c r="G154" s="3" t="str">
        <f>IF(A154&lt;&gt;C154,VLOOKUP(C154,$A$3:$D$9952,4,FALSE),"")</f>
        <v>Eastmarch</v>
      </c>
      <c r="H154" s="17">
        <f>A154</f>
        <v>339</v>
      </c>
      <c r="I154" s="17">
        <f>C154</f>
        <v>101</v>
      </c>
      <c r="J154">
        <v>0</v>
      </c>
      <c r="K154" s="3" t="str">
        <f>VLOOKUP(J154,'LibSets constants'!$A$4:$B$1003,2,FALSE)</f>
        <v>DLC_BASE_GAME</v>
      </c>
      <c r="L154" s="3" t="str">
        <f>VLOOKUP(J154,'LibSets constants'!$A$4:$C$1003,3,FALSE)</f>
        <v>Included in base game</v>
      </c>
    </row>
    <row r="155" spans="1:12" x14ac:dyDescent="0.25">
      <c r="A155" s="12">
        <v>341</v>
      </c>
      <c r="B155" s="5">
        <v>152</v>
      </c>
      <c r="C155" s="5">
        <v>103</v>
      </c>
      <c r="D155" s="3" t="s">
        <v>239</v>
      </c>
      <c r="E155" s="3" t="str">
        <f t="array" ref="E155">IF(OR(EXACT(A155,'ESO Dungeon constants'!$D$3:$D$987)),"X","")</f>
        <v/>
      </c>
      <c r="F155" s="3" t="str">
        <f>IF(EXACT(A155,C155),"X","")</f>
        <v/>
      </c>
      <c r="G155" s="3" t="str">
        <f>IF(A155&lt;&gt;C155,VLOOKUP(C155,$A$3:$D$9952,4,FALSE),"")</f>
        <v>The Rift</v>
      </c>
      <c r="H155" s="17">
        <f>A155</f>
        <v>341</v>
      </c>
      <c r="I155" s="17">
        <f>C155</f>
        <v>103</v>
      </c>
      <c r="J155">
        <v>0</v>
      </c>
      <c r="K155" s="3" t="str">
        <f>VLOOKUP(J155,'LibSets constants'!$A$4:$B$1003,2,FALSE)</f>
        <v>DLC_BASE_GAME</v>
      </c>
      <c r="L155" s="3" t="str">
        <f>VLOOKUP(J155,'LibSets constants'!$A$4:$C$1003,3,FALSE)</f>
        <v>Included in base game</v>
      </c>
    </row>
    <row r="156" spans="1:12" x14ac:dyDescent="0.25">
      <c r="A156" s="12">
        <v>346</v>
      </c>
      <c r="B156" s="5">
        <v>153</v>
      </c>
      <c r="C156" s="5">
        <v>101</v>
      </c>
      <c r="D156" s="3" t="s">
        <v>240</v>
      </c>
      <c r="E156" s="3" t="str">
        <f t="array" ref="E156">IF(OR(EXACT(A156,'ESO Dungeon constants'!$D$3:$D$987)),"X","")</f>
        <v/>
      </c>
      <c r="F156" s="3" t="str">
        <f>IF(EXACT(A156,C156),"X","")</f>
        <v/>
      </c>
      <c r="G156" s="3" t="str">
        <f>IF(A156&lt;&gt;C156,VLOOKUP(C156,$A$3:$D$9952,4,FALSE),"")</f>
        <v>Eastmarch</v>
      </c>
      <c r="H156" s="17">
        <f>A156</f>
        <v>346</v>
      </c>
      <c r="I156" s="17">
        <f>C156</f>
        <v>101</v>
      </c>
      <c r="J156">
        <v>0</v>
      </c>
      <c r="K156" s="3" t="str">
        <f>VLOOKUP(J156,'LibSets constants'!$A$4:$B$1003,2,FALSE)</f>
        <v>DLC_BASE_GAME</v>
      </c>
      <c r="L156" s="3" t="str">
        <f>VLOOKUP(J156,'LibSets constants'!$A$4:$C$1003,3,FALSE)</f>
        <v>Included in base game</v>
      </c>
    </row>
    <row r="157" spans="1:12" x14ac:dyDescent="0.25">
      <c r="A157" s="12">
        <v>347</v>
      </c>
      <c r="B157" s="5">
        <v>154</v>
      </c>
      <c r="C157" s="5">
        <v>347</v>
      </c>
      <c r="D157" s="3" t="s">
        <v>241</v>
      </c>
      <c r="E157" s="3" t="str">
        <f t="array" ref="E157">IF(OR(EXACT(A157,'ESO Dungeon constants'!$D$3:$D$987)),"X","")</f>
        <v/>
      </c>
      <c r="F157" s="3" t="str">
        <f>IF(EXACT(A157,C157),"X","")</f>
        <v>X</v>
      </c>
      <c r="G157" s="3" t="str">
        <f>IF(A157&lt;&gt;C157,VLOOKUP(C157,$A$3:$D$9952,4,FALSE),"")</f>
        <v/>
      </c>
      <c r="H157" s="17">
        <f>A157</f>
        <v>347</v>
      </c>
      <c r="I157" s="17">
        <f>C157</f>
        <v>347</v>
      </c>
      <c r="J157">
        <v>0</v>
      </c>
      <c r="K157" s="3" t="str">
        <f>VLOOKUP(J157,'LibSets constants'!$A$4:$B$1003,2,FALSE)</f>
        <v>DLC_BASE_GAME</v>
      </c>
      <c r="L157" s="3" t="str">
        <f>VLOOKUP(J157,'LibSets constants'!$A$4:$C$1003,3,FALSE)</f>
        <v>Included in base game</v>
      </c>
    </row>
    <row r="158" spans="1:12" x14ac:dyDescent="0.25">
      <c r="A158" s="12">
        <v>353</v>
      </c>
      <c r="B158" s="5">
        <v>155</v>
      </c>
      <c r="C158" s="5">
        <v>101</v>
      </c>
      <c r="D158" s="3" t="s">
        <v>242</v>
      </c>
      <c r="E158" s="3" t="str">
        <f t="array" ref="E158">IF(OR(EXACT(A158,'ESO Dungeon constants'!$D$3:$D$987)),"X","")</f>
        <v/>
      </c>
      <c r="F158" s="3" t="str">
        <f>IF(EXACT(A158,C158),"X","")</f>
        <v/>
      </c>
      <c r="G158" s="3" t="str">
        <f>IF(A158&lt;&gt;C158,VLOOKUP(C158,$A$3:$D$9952,4,FALSE),"")</f>
        <v>Eastmarch</v>
      </c>
      <c r="H158" s="17">
        <f>A158</f>
        <v>353</v>
      </c>
      <c r="I158" s="17">
        <f>C158</f>
        <v>101</v>
      </c>
      <c r="J158">
        <v>0</v>
      </c>
      <c r="K158" s="3" t="str">
        <f>VLOOKUP(J158,'LibSets constants'!$A$4:$B$1003,2,FALSE)</f>
        <v>DLC_BASE_GAME</v>
      </c>
      <c r="L158" s="3" t="str">
        <f>VLOOKUP(J158,'LibSets constants'!$A$4:$C$1003,3,FALSE)</f>
        <v>Included in base game</v>
      </c>
    </row>
    <row r="159" spans="1:12" x14ac:dyDescent="0.25">
      <c r="A159" s="12">
        <v>354</v>
      </c>
      <c r="B159" s="5">
        <v>156</v>
      </c>
      <c r="C159" s="5">
        <v>101</v>
      </c>
      <c r="D159" s="3" t="s">
        <v>243</v>
      </c>
      <c r="E159" s="3" t="str">
        <f t="array" ref="E159">IF(OR(EXACT(A159,'ESO Dungeon constants'!$D$3:$D$987)),"X","")</f>
        <v/>
      </c>
      <c r="F159" s="3" t="str">
        <f>IF(EXACT(A159,C159),"X","")</f>
        <v/>
      </c>
      <c r="G159" s="3" t="str">
        <f>IF(A159&lt;&gt;C159,VLOOKUP(C159,$A$3:$D$9952,4,FALSE),"")</f>
        <v>Eastmarch</v>
      </c>
      <c r="H159" s="17">
        <f>A159</f>
        <v>354</v>
      </c>
      <c r="I159" s="17">
        <f>C159</f>
        <v>101</v>
      </c>
      <c r="J159">
        <v>0</v>
      </c>
      <c r="K159" s="3" t="str">
        <f>VLOOKUP(J159,'LibSets constants'!$A$4:$B$1003,2,FALSE)</f>
        <v>DLC_BASE_GAME</v>
      </c>
      <c r="L159" s="3" t="str">
        <f>VLOOKUP(J159,'LibSets constants'!$A$4:$C$1003,3,FALSE)</f>
        <v>Included in base game</v>
      </c>
    </row>
    <row r="160" spans="1:12" x14ac:dyDescent="0.25">
      <c r="A160" s="12">
        <v>359</v>
      </c>
      <c r="B160" s="5">
        <v>157</v>
      </c>
      <c r="C160" s="5">
        <v>101</v>
      </c>
      <c r="D160" s="3" t="s">
        <v>244</v>
      </c>
      <c r="E160" s="3" t="str">
        <f t="array" ref="E160">IF(OR(EXACT(A160,'ESO Dungeon constants'!$D$3:$D$987)),"X","")</f>
        <v/>
      </c>
      <c r="F160" s="3" t="str">
        <f>IF(EXACT(A160,C160),"X","")</f>
        <v/>
      </c>
      <c r="G160" s="3" t="str">
        <f>IF(A160&lt;&gt;C160,VLOOKUP(C160,$A$3:$D$9952,4,FALSE),"")</f>
        <v>Eastmarch</v>
      </c>
      <c r="H160" s="17">
        <f>A160</f>
        <v>359</v>
      </c>
      <c r="I160" s="17">
        <f>C160</f>
        <v>101</v>
      </c>
      <c r="J160">
        <v>0</v>
      </c>
      <c r="K160" s="3" t="str">
        <f>VLOOKUP(J160,'LibSets constants'!$A$4:$B$1003,2,FALSE)</f>
        <v>DLC_BASE_GAME</v>
      </c>
      <c r="L160" s="3" t="str">
        <f>VLOOKUP(J160,'LibSets constants'!$A$4:$C$1003,3,FALSE)</f>
        <v>Included in base game</v>
      </c>
    </row>
    <row r="161" spans="1:12" x14ac:dyDescent="0.25">
      <c r="A161" s="12">
        <v>360</v>
      </c>
      <c r="B161" s="5">
        <v>158</v>
      </c>
      <c r="C161" s="5">
        <v>101</v>
      </c>
      <c r="D161" s="3" t="s">
        <v>245</v>
      </c>
      <c r="E161" s="3" t="str">
        <f t="array" ref="E161">IF(OR(EXACT(A161,'ESO Dungeon constants'!$D$3:$D$987)),"X","")</f>
        <v/>
      </c>
      <c r="F161" s="3" t="str">
        <f>IF(EXACT(A161,C161),"X","")</f>
        <v/>
      </c>
      <c r="G161" s="3" t="str">
        <f>IF(A161&lt;&gt;C161,VLOOKUP(C161,$A$3:$D$9952,4,FALSE),"")</f>
        <v>Eastmarch</v>
      </c>
      <c r="H161" s="17">
        <f>A161</f>
        <v>360</v>
      </c>
      <c r="I161" s="17">
        <f>C161</f>
        <v>101</v>
      </c>
      <c r="J161">
        <v>0</v>
      </c>
      <c r="K161" s="3" t="str">
        <f>VLOOKUP(J161,'LibSets constants'!$A$4:$B$1003,2,FALSE)</f>
        <v>DLC_BASE_GAME</v>
      </c>
      <c r="L161" s="3" t="str">
        <f>VLOOKUP(J161,'LibSets constants'!$A$4:$C$1003,3,FALSE)</f>
        <v>Included in base game</v>
      </c>
    </row>
    <row r="162" spans="1:12" x14ac:dyDescent="0.25">
      <c r="A162" s="12">
        <v>361</v>
      </c>
      <c r="B162" s="5">
        <v>159</v>
      </c>
      <c r="C162" s="5">
        <v>101</v>
      </c>
      <c r="D162" s="3" t="s">
        <v>246</v>
      </c>
      <c r="E162" s="3" t="str">
        <f t="array" ref="E162">IF(OR(EXACT(A162,'ESO Dungeon constants'!$D$3:$D$987)),"X","")</f>
        <v/>
      </c>
      <c r="F162" s="3" t="str">
        <f>IF(EXACT(A162,C162),"X","")</f>
        <v/>
      </c>
      <c r="G162" s="3" t="str">
        <f>IF(A162&lt;&gt;C162,VLOOKUP(C162,$A$3:$D$9952,4,FALSE),"")</f>
        <v>Eastmarch</v>
      </c>
      <c r="H162" s="17">
        <f>A162</f>
        <v>361</v>
      </c>
      <c r="I162" s="17">
        <f>C162</f>
        <v>101</v>
      </c>
      <c r="J162">
        <v>0</v>
      </c>
      <c r="K162" s="3" t="str">
        <f>VLOOKUP(J162,'LibSets constants'!$A$4:$B$1003,2,FALSE)</f>
        <v>DLC_BASE_GAME</v>
      </c>
      <c r="L162" s="3" t="str">
        <f>VLOOKUP(J162,'LibSets constants'!$A$4:$C$1003,3,FALSE)</f>
        <v>Included in base game</v>
      </c>
    </row>
    <row r="163" spans="1:12" x14ac:dyDescent="0.25">
      <c r="A163" s="12">
        <v>362</v>
      </c>
      <c r="B163" s="5">
        <v>160</v>
      </c>
      <c r="C163" s="5">
        <v>101</v>
      </c>
      <c r="D163" s="3" t="s">
        <v>247</v>
      </c>
      <c r="E163" s="3" t="str">
        <f t="array" ref="E163">IF(OR(EXACT(A163,'ESO Dungeon constants'!$D$3:$D$987)),"X","")</f>
        <v/>
      </c>
      <c r="F163" s="3" t="str">
        <f>IF(EXACT(A163,C163),"X","")</f>
        <v/>
      </c>
      <c r="G163" s="3" t="str">
        <f>IF(A163&lt;&gt;C163,VLOOKUP(C163,$A$3:$D$9952,4,FALSE),"")</f>
        <v>Eastmarch</v>
      </c>
      <c r="H163" s="17">
        <f>A163</f>
        <v>362</v>
      </c>
      <c r="I163" s="17">
        <f>C163</f>
        <v>101</v>
      </c>
      <c r="J163">
        <v>0</v>
      </c>
      <c r="K163" s="3" t="str">
        <f>VLOOKUP(J163,'LibSets constants'!$A$4:$B$1003,2,FALSE)</f>
        <v>DLC_BASE_GAME</v>
      </c>
      <c r="L163" s="3" t="str">
        <f>VLOOKUP(J163,'LibSets constants'!$A$4:$C$1003,3,FALSE)</f>
        <v>Included in base game</v>
      </c>
    </row>
    <row r="164" spans="1:12" x14ac:dyDescent="0.25">
      <c r="A164" s="12">
        <v>363</v>
      </c>
      <c r="B164" s="5">
        <v>161</v>
      </c>
      <c r="C164" s="5">
        <v>101</v>
      </c>
      <c r="D164" s="3" t="s">
        <v>248</v>
      </c>
      <c r="E164" s="3" t="str">
        <f t="array" ref="E164">IF(OR(EXACT(A164,'ESO Dungeon constants'!$D$3:$D$987)),"X","")</f>
        <v/>
      </c>
      <c r="F164" s="3" t="str">
        <f>IF(EXACT(A164,C164),"X","")</f>
        <v/>
      </c>
      <c r="G164" s="3" t="str">
        <f>IF(A164&lt;&gt;C164,VLOOKUP(C164,$A$3:$D$9952,4,FALSE),"")</f>
        <v>Eastmarch</v>
      </c>
      <c r="H164" s="17">
        <f>A164</f>
        <v>363</v>
      </c>
      <c r="I164" s="17">
        <f>C164</f>
        <v>101</v>
      </c>
      <c r="J164">
        <v>0</v>
      </c>
      <c r="K164" s="3" t="str">
        <f>VLOOKUP(J164,'LibSets constants'!$A$4:$B$1003,2,FALSE)</f>
        <v>DLC_BASE_GAME</v>
      </c>
      <c r="L164" s="3" t="str">
        <f>VLOOKUP(J164,'LibSets constants'!$A$4:$C$1003,3,FALSE)</f>
        <v>Included in base game</v>
      </c>
    </row>
    <row r="165" spans="1:12" x14ac:dyDescent="0.25">
      <c r="A165" s="12">
        <v>364</v>
      </c>
      <c r="B165" s="5">
        <v>162</v>
      </c>
      <c r="C165" s="5">
        <v>101</v>
      </c>
      <c r="D165" s="3" t="s">
        <v>249</v>
      </c>
      <c r="E165" s="3" t="str">
        <f t="array" ref="E165">IF(OR(EXACT(A165,'ESO Dungeon constants'!$D$3:$D$987)),"X","")</f>
        <v/>
      </c>
      <c r="F165" s="3" t="str">
        <f>IF(EXACT(A165,C165),"X","")</f>
        <v/>
      </c>
      <c r="G165" s="3" t="str">
        <f>IF(A165&lt;&gt;C165,VLOOKUP(C165,$A$3:$D$9952,4,FALSE),"")</f>
        <v>Eastmarch</v>
      </c>
      <c r="H165" s="17">
        <f>A165</f>
        <v>364</v>
      </c>
      <c r="I165" s="17">
        <f>C165</f>
        <v>101</v>
      </c>
      <c r="J165">
        <v>0</v>
      </c>
      <c r="K165" s="3" t="str">
        <f>VLOOKUP(J165,'LibSets constants'!$A$4:$B$1003,2,FALSE)</f>
        <v>DLC_BASE_GAME</v>
      </c>
      <c r="L165" s="3" t="str">
        <f>VLOOKUP(J165,'LibSets constants'!$A$4:$C$1003,3,FALSE)</f>
        <v>Included in base game</v>
      </c>
    </row>
    <row r="166" spans="1:12" x14ac:dyDescent="0.25">
      <c r="A166" s="12">
        <v>365</v>
      </c>
      <c r="B166" s="5">
        <v>163</v>
      </c>
      <c r="C166" s="5">
        <v>347</v>
      </c>
      <c r="D166" s="3" t="s">
        <v>250</v>
      </c>
      <c r="E166" s="3" t="str">
        <f t="array" ref="E166">IF(OR(EXACT(A166,'ESO Dungeon constants'!$D$3:$D$987)),"X","")</f>
        <v/>
      </c>
      <c r="F166" s="3" t="str">
        <f>IF(EXACT(A166,C166),"X","")</f>
        <v/>
      </c>
      <c r="G166" s="3" t="str">
        <f>IF(A166&lt;&gt;C166,VLOOKUP(C166,$A$3:$D$9952,4,FALSE),"")</f>
        <v>Coldharbour</v>
      </c>
      <c r="H166" s="17">
        <f>A166</f>
        <v>365</v>
      </c>
      <c r="I166" s="17">
        <f>C166</f>
        <v>347</v>
      </c>
      <c r="J166">
        <v>0</v>
      </c>
      <c r="K166" s="3" t="str">
        <f>VLOOKUP(J166,'LibSets constants'!$A$4:$B$1003,2,FALSE)</f>
        <v>DLC_BASE_GAME</v>
      </c>
      <c r="L166" s="3" t="str">
        <f>VLOOKUP(J166,'LibSets constants'!$A$4:$C$1003,3,FALSE)</f>
        <v>Included in base game</v>
      </c>
    </row>
    <row r="167" spans="1:12" x14ac:dyDescent="0.25">
      <c r="A167" s="12">
        <v>366</v>
      </c>
      <c r="B167" s="5">
        <v>164</v>
      </c>
      <c r="C167" s="5">
        <v>347</v>
      </c>
      <c r="D167" s="3" t="s">
        <v>251</v>
      </c>
      <c r="E167" s="3" t="str">
        <f t="array" ref="E167">IF(OR(EXACT(A167,'ESO Dungeon constants'!$D$3:$D$987)),"X","")</f>
        <v/>
      </c>
      <c r="F167" s="3" t="str">
        <f>IF(EXACT(A167,C167),"X","")</f>
        <v/>
      </c>
      <c r="G167" s="3" t="str">
        <f>IF(A167&lt;&gt;C167,VLOOKUP(C167,$A$3:$D$9952,4,FALSE),"")</f>
        <v>Coldharbour</v>
      </c>
      <c r="H167" s="17">
        <f>A167</f>
        <v>366</v>
      </c>
      <c r="I167" s="17">
        <f>C167</f>
        <v>347</v>
      </c>
      <c r="J167">
        <v>0</v>
      </c>
      <c r="K167" s="3" t="str">
        <f>VLOOKUP(J167,'LibSets constants'!$A$4:$B$1003,2,FALSE)</f>
        <v>DLC_BASE_GAME</v>
      </c>
      <c r="L167" s="3" t="str">
        <f>VLOOKUP(J167,'LibSets constants'!$A$4:$C$1003,3,FALSE)</f>
        <v>Included in base game</v>
      </c>
    </row>
    <row r="168" spans="1:12" x14ac:dyDescent="0.25">
      <c r="A168" s="12">
        <v>367</v>
      </c>
      <c r="B168" s="5">
        <v>165</v>
      </c>
      <c r="C168" s="5">
        <v>347</v>
      </c>
      <c r="D168" s="3" t="s">
        <v>252</v>
      </c>
      <c r="E168" s="3" t="str">
        <f t="array" ref="E168">IF(OR(EXACT(A168,'ESO Dungeon constants'!$D$3:$D$987)),"X","")</f>
        <v/>
      </c>
      <c r="F168" s="3" t="str">
        <f>IF(EXACT(A168,C168),"X","")</f>
        <v/>
      </c>
      <c r="G168" s="3" t="str">
        <f>IF(A168&lt;&gt;C168,VLOOKUP(C168,$A$3:$D$9952,4,FALSE),"")</f>
        <v>Coldharbour</v>
      </c>
      <c r="H168" s="17">
        <f>A168</f>
        <v>367</v>
      </c>
      <c r="I168" s="17">
        <f>C168</f>
        <v>347</v>
      </c>
      <c r="J168">
        <v>0</v>
      </c>
      <c r="K168" s="3" t="str">
        <f>VLOOKUP(J168,'LibSets constants'!$A$4:$B$1003,2,FALSE)</f>
        <v>DLC_BASE_GAME</v>
      </c>
      <c r="L168" s="3" t="str">
        <f>VLOOKUP(J168,'LibSets constants'!$A$4:$C$1003,3,FALSE)</f>
        <v>Included in base game</v>
      </c>
    </row>
    <row r="169" spans="1:12" x14ac:dyDescent="0.25">
      <c r="A169" s="12">
        <v>368</v>
      </c>
      <c r="B169" s="5">
        <v>166</v>
      </c>
      <c r="C169" s="5">
        <v>347</v>
      </c>
      <c r="D169" s="3" t="s">
        <v>253</v>
      </c>
      <c r="E169" s="3" t="str">
        <f t="array" ref="E169">IF(OR(EXACT(A169,'ESO Dungeon constants'!$D$3:$D$987)),"X","")</f>
        <v/>
      </c>
      <c r="F169" s="3" t="str">
        <f>IF(EXACT(A169,C169),"X","")</f>
        <v/>
      </c>
      <c r="G169" s="3" t="str">
        <f>IF(A169&lt;&gt;C169,VLOOKUP(C169,$A$3:$D$9952,4,FALSE),"")</f>
        <v>Coldharbour</v>
      </c>
      <c r="H169" s="17">
        <f>A169</f>
        <v>368</v>
      </c>
      <c r="I169" s="17">
        <f>C169</f>
        <v>347</v>
      </c>
      <c r="J169">
        <v>0</v>
      </c>
      <c r="K169" s="3" t="str">
        <f>VLOOKUP(J169,'LibSets constants'!$A$4:$B$1003,2,FALSE)</f>
        <v>DLC_BASE_GAME</v>
      </c>
      <c r="L169" s="3" t="str">
        <f>VLOOKUP(J169,'LibSets constants'!$A$4:$C$1003,3,FALSE)</f>
        <v>Included in base game</v>
      </c>
    </row>
    <row r="170" spans="1:12" x14ac:dyDescent="0.25">
      <c r="A170" s="12">
        <v>369</v>
      </c>
      <c r="B170" s="5">
        <v>167</v>
      </c>
      <c r="C170" s="5">
        <v>347</v>
      </c>
      <c r="D170" s="43" t="s">
        <v>254</v>
      </c>
      <c r="E170" s="3" t="str">
        <f t="array" ref="E170">IF(OR(EXACT(A170,'ESO Dungeon constants'!$D$3:$D$987)),"X","")</f>
        <v/>
      </c>
      <c r="F170" s="3" t="str">
        <f>IF(EXACT(A170,C170),"X","")</f>
        <v/>
      </c>
      <c r="G170" s="3" t="str">
        <f>IF(A170&lt;&gt;C170,VLOOKUP(C170,$A$3:$D$9952,4,FALSE),"")</f>
        <v>Coldharbour</v>
      </c>
      <c r="H170" s="17">
        <f>A170</f>
        <v>369</v>
      </c>
      <c r="I170" s="17">
        <f>C170</f>
        <v>347</v>
      </c>
      <c r="J170">
        <v>0</v>
      </c>
      <c r="K170" s="3" t="str">
        <f>VLOOKUP(J170,'LibSets constants'!$A$4:$B$1003,2,FALSE)</f>
        <v>DLC_BASE_GAME</v>
      </c>
      <c r="L170" s="3" t="str">
        <f>VLOOKUP(J170,'LibSets constants'!$A$4:$C$1003,3,FALSE)</f>
        <v>Included in base game</v>
      </c>
    </row>
    <row r="171" spans="1:12" x14ac:dyDescent="0.25">
      <c r="A171" s="12">
        <v>370</v>
      </c>
      <c r="B171" s="5">
        <v>168</v>
      </c>
      <c r="C171" s="5">
        <v>347</v>
      </c>
      <c r="D171" s="3" t="s">
        <v>255</v>
      </c>
      <c r="E171" s="3" t="str">
        <f t="array" ref="E171">IF(OR(EXACT(A171,'ESO Dungeon constants'!$D$3:$D$987)),"X","")</f>
        <v/>
      </c>
      <c r="F171" s="3" t="str">
        <f>IF(EXACT(A171,C171),"X","")</f>
        <v/>
      </c>
      <c r="G171" s="3" t="str">
        <f>IF(A171&lt;&gt;C171,VLOOKUP(C171,$A$3:$D$9952,4,FALSE),"")</f>
        <v>Coldharbour</v>
      </c>
      <c r="H171" s="17">
        <f>A171</f>
        <v>370</v>
      </c>
      <c r="I171" s="17">
        <f>C171</f>
        <v>347</v>
      </c>
      <c r="J171">
        <v>0</v>
      </c>
      <c r="K171" s="3" t="str">
        <f>VLOOKUP(J171,'LibSets constants'!$A$4:$B$1003,2,FALSE)</f>
        <v>DLC_BASE_GAME</v>
      </c>
      <c r="L171" s="3" t="str">
        <f>VLOOKUP(J171,'LibSets constants'!$A$4:$C$1003,3,FALSE)</f>
        <v>Included in base game</v>
      </c>
    </row>
    <row r="172" spans="1:12" x14ac:dyDescent="0.25">
      <c r="A172" s="12">
        <v>371</v>
      </c>
      <c r="B172" s="5">
        <v>169</v>
      </c>
      <c r="C172" s="5">
        <v>347</v>
      </c>
      <c r="D172" s="3" t="s">
        <v>256</v>
      </c>
      <c r="E172" s="3" t="str">
        <f t="array" ref="E172">IF(OR(EXACT(A172,'ESO Dungeon constants'!$D$3:$D$987)),"X","")</f>
        <v/>
      </c>
      <c r="F172" s="3" t="str">
        <f>IF(EXACT(A172,C172),"X","")</f>
        <v/>
      </c>
      <c r="G172" s="3" t="str">
        <f>IF(A172&lt;&gt;C172,VLOOKUP(C172,$A$3:$D$9952,4,FALSE),"")</f>
        <v>Coldharbour</v>
      </c>
      <c r="H172" s="17">
        <f>A172</f>
        <v>371</v>
      </c>
      <c r="I172" s="17">
        <f>C172</f>
        <v>347</v>
      </c>
      <c r="J172">
        <v>0</v>
      </c>
      <c r="K172" s="3" t="str">
        <f>VLOOKUP(J172,'LibSets constants'!$A$4:$B$1003,2,FALSE)</f>
        <v>DLC_BASE_GAME</v>
      </c>
      <c r="L172" s="3" t="str">
        <f>VLOOKUP(J172,'LibSets constants'!$A$4:$C$1003,3,FALSE)</f>
        <v>Included in base game</v>
      </c>
    </row>
    <row r="173" spans="1:12" x14ac:dyDescent="0.25">
      <c r="A173" s="12">
        <v>372</v>
      </c>
      <c r="B173" s="5">
        <v>170</v>
      </c>
      <c r="C173" s="5">
        <v>347</v>
      </c>
      <c r="D173" s="3" t="s">
        <v>257</v>
      </c>
      <c r="E173" s="3" t="str">
        <f t="array" ref="E173">IF(OR(EXACT(A173,'ESO Dungeon constants'!$D$3:$D$987)),"X","")</f>
        <v/>
      </c>
      <c r="F173" s="3" t="str">
        <f>IF(EXACT(A173,C173),"X","")</f>
        <v/>
      </c>
      <c r="G173" s="3" t="str">
        <f>IF(A173&lt;&gt;C173,VLOOKUP(C173,$A$3:$D$9952,4,FALSE),"")</f>
        <v>Coldharbour</v>
      </c>
      <c r="H173" s="17">
        <f>A173</f>
        <v>372</v>
      </c>
      <c r="I173" s="17">
        <f>C173</f>
        <v>347</v>
      </c>
      <c r="J173">
        <v>0</v>
      </c>
      <c r="K173" s="3" t="str">
        <f>VLOOKUP(J173,'LibSets constants'!$A$4:$B$1003,2,FALSE)</f>
        <v>DLC_BASE_GAME</v>
      </c>
      <c r="L173" s="3" t="str">
        <f>VLOOKUP(J173,'LibSets constants'!$A$4:$C$1003,3,FALSE)</f>
        <v>Included in base game</v>
      </c>
    </row>
    <row r="174" spans="1:12" x14ac:dyDescent="0.25">
      <c r="A174" s="12">
        <v>374</v>
      </c>
      <c r="B174" s="5">
        <v>171</v>
      </c>
      <c r="C174" s="5">
        <v>347</v>
      </c>
      <c r="D174" s="3" t="s">
        <v>258</v>
      </c>
      <c r="E174" s="3" t="str">
        <f t="array" ref="E174">IF(OR(EXACT(A174,'ESO Dungeon constants'!$D$3:$D$987)),"X","")</f>
        <v/>
      </c>
      <c r="F174" s="3" t="str">
        <f>IF(EXACT(A174,C174),"X","")</f>
        <v/>
      </c>
      <c r="G174" s="3" t="str">
        <f>IF(A174&lt;&gt;C174,VLOOKUP(C174,$A$3:$D$9952,4,FALSE),"")</f>
        <v>Coldharbour</v>
      </c>
      <c r="H174" s="17">
        <f>A174</f>
        <v>374</v>
      </c>
      <c r="I174" s="17">
        <f>C174</f>
        <v>347</v>
      </c>
      <c r="J174">
        <v>0</v>
      </c>
      <c r="K174" s="3" t="str">
        <f>VLOOKUP(J174,'LibSets constants'!$A$4:$B$1003,2,FALSE)</f>
        <v>DLC_BASE_GAME</v>
      </c>
      <c r="L174" s="3" t="str">
        <f>VLOOKUP(J174,'LibSets constants'!$A$4:$C$1003,3,FALSE)</f>
        <v>Included in base game</v>
      </c>
    </row>
    <row r="175" spans="1:12" x14ac:dyDescent="0.25">
      <c r="A175" s="12">
        <v>375</v>
      </c>
      <c r="B175" s="5">
        <v>172</v>
      </c>
      <c r="C175" s="5">
        <v>347</v>
      </c>
      <c r="D175" s="3" t="s">
        <v>259</v>
      </c>
      <c r="E175" s="3" t="str">
        <f t="array" ref="E175">IF(OR(EXACT(A175,'ESO Dungeon constants'!$D$3:$D$987)),"X","")</f>
        <v/>
      </c>
      <c r="F175" s="3" t="str">
        <f>IF(EXACT(A175,C175),"X","")</f>
        <v/>
      </c>
      <c r="G175" s="3" t="str">
        <f>IF(A175&lt;&gt;C175,VLOOKUP(C175,$A$3:$D$9952,4,FALSE),"")</f>
        <v>Coldharbour</v>
      </c>
      <c r="H175" s="17">
        <f>A175</f>
        <v>375</v>
      </c>
      <c r="I175" s="17">
        <f>C175</f>
        <v>347</v>
      </c>
      <c r="J175">
        <v>0</v>
      </c>
      <c r="K175" s="3" t="str">
        <f>VLOOKUP(J175,'LibSets constants'!$A$4:$B$1003,2,FALSE)</f>
        <v>DLC_BASE_GAME</v>
      </c>
      <c r="L175" s="3" t="str">
        <f>VLOOKUP(J175,'LibSets constants'!$A$4:$C$1003,3,FALSE)</f>
        <v>Included in base game</v>
      </c>
    </row>
    <row r="176" spans="1:12" x14ac:dyDescent="0.25">
      <c r="A176" s="12">
        <v>376</v>
      </c>
      <c r="B176" s="5">
        <v>173</v>
      </c>
      <c r="C176" s="5">
        <v>347</v>
      </c>
      <c r="D176" s="3" t="s">
        <v>260</v>
      </c>
      <c r="E176" s="3" t="str">
        <f t="array" ref="E176">IF(OR(EXACT(A176,'ESO Dungeon constants'!$D$3:$D$987)),"X","")</f>
        <v/>
      </c>
      <c r="F176" s="3" t="str">
        <f>IF(EXACT(A176,C176),"X","")</f>
        <v/>
      </c>
      <c r="G176" s="3" t="str">
        <f>IF(A176&lt;&gt;C176,VLOOKUP(C176,$A$3:$D$9952,4,FALSE),"")</f>
        <v>Coldharbour</v>
      </c>
      <c r="H176" s="17">
        <f>A176</f>
        <v>376</v>
      </c>
      <c r="I176" s="17">
        <f>C176</f>
        <v>347</v>
      </c>
      <c r="J176">
        <v>0</v>
      </c>
      <c r="K176" s="3" t="str">
        <f>VLOOKUP(J176,'LibSets constants'!$A$4:$B$1003,2,FALSE)</f>
        <v>DLC_BASE_GAME</v>
      </c>
      <c r="L176" s="3" t="str">
        <f>VLOOKUP(J176,'LibSets constants'!$A$4:$C$1003,3,FALSE)</f>
        <v>Included in base game</v>
      </c>
    </row>
    <row r="177" spans="1:12" x14ac:dyDescent="0.25">
      <c r="A177" s="12">
        <v>377</v>
      </c>
      <c r="B177" s="5">
        <v>174</v>
      </c>
      <c r="C177" s="5">
        <v>58</v>
      </c>
      <c r="D177" s="3" t="s">
        <v>261</v>
      </c>
      <c r="E177" s="3" t="str">
        <f t="array" ref="E177">IF(OR(EXACT(A177,'ESO Dungeon constants'!$D$3:$D$987)),"X","")</f>
        <v/>
      </c>
      <c r="F177" s="3" t="str">
        <f>IF(EXACT(A177,C177),"X","")</f>
        <v/>
      </c>
      <c r="G177" s="3" t="str">
        <f>IF(A177&lt;&gt;C177,VLOOKUP(C177,$A$3:$D$9952,4,FALSE),"")</f>
        <v>Malabal Tor</v>
      </c>
      <c r="H177" s="17">
        <f>A177</f>
        <v>377</v>
      </c>
      <c r="I177" s="17">
        <f>C177</f>
        <v>58</v>
      </c>
      <c r="J177">
        <v>0</v>
      </c>
      <c r="K177" s="3" t="str">
        <f>VLOOKUP(J177,'LibSets constants'!$A$4:$B$1003,2,FALSE)</f>
        <v>DLC_BASE_GAME</v>
      </c>
      <c r="L177" s="3" t="str">
        <f>VLOOKUP(J177,'LibSets constants'!$A$4:$C$1003,3,FALSE)</f>
        <v>Included in base game</v>
      </c>
    </row>
    <row r="178" spans="1:12" x14ac:dyDescent="0.25">
      <c r="A178" s="12">
        <v>378</v>
      </c>
      <c r="B178" s="5">
        <v>175</v>
      </c>
      <c r="C178" s="5">
        <v>58</v>
      </c>
      <c r="D178" s="3" t="s">
        <v>262</v>
      </c>
      <c r="E178" s="3" t="str">
        <f t="array" ref="E178">IF(OR(EXACT(A178,'ESO Dungeon constants'!$D$3:$D$987)),"X","")</f>
        <v/>
      </c>
      <c r="F178" s="3" t="str">
        <f>IF(EXACT(A178,C178),"X","")</f>
        <v/>
      </c>
      <c r="G178" s="3" t="str">
        <f>IF(A178&lt;&gt;C178,VLOOKUP(C178,$A$3:$D$9952,4,FALSE),"")</f>
        <v>Malabal Tor</v>
      </c>
      <c r="H178" s="17">
        <f>A178</f>
        <v>378</v>
      </c>
      <c r="I178" s="17">
        <f>C178</f>
        <v>58</v>
      </c>
      <c r="J178">
        <v>0</v>
      </c>
      <c r="K178" s="3" t="str">
        <f>VLOOKUP(J178,'LibSets constants'!$A$4:$B$1003,2,FALSE)</f>
        <v>DLC_BASE_GAME</v>
      </c>
      <c r="L178" s="3" t="str">
        <f>VLOOKUP(J178,'LibSets constants'!$A$4:$C$1003,3,FALSE)</f>
        <v>Included in base game</v>
      </c>
    </row>
    <row r="179" spans="1:12" x14ac:dyDescent="0.25">
      <c r="A179" s="12">
        <v>379</v>
      </c>
      <c r="B179" s="5">
        <v>176</v>
      </c>
      <c r="C179" s="5">
        <v>58</v>
      </c>
      <c r="D179" s="3" t="s">
        <v>263</v>
      </c>
      <c r="E179" s="3" t="str">
        <f t="array" ref="E179">IF(OR(EXACT(A179,'ESO Dungeon constants'!$D$3:$D$987)),"X","")</f>
        <v/>
      </c>
      <c r="F179" s="3" t="str">
        <f>IF(EXACT(A179,C179),"X","")</f>
        <v/>
      </c>
      <c r="G179" s="3" t="str">
        <f>IF(A179&lt;&gt;C179,VLOOKUP(C179,$A$3:$D$9952,4,FALSE),"")</f>
        <v>Malabal Tor</v>
      </c>
      <c r="H179" s="17">
        <f>A179</f>
        <v>379</v>
      </c>
      <c r="I179" s="17">
        <f>C179</f>
        <v>58</v>
      </c>
      <c r="J179">
        <v>0</v>
      </c>
      <c r="K179" s="3" t="str">
        <f>VLOOKUP(J179,'LibSets constants'!$A$4:$B$1003,2,FALSE)</f>
        <v>DLC_BASE_GAME</v>
      </c>
      <c r="L179" s="3" t="str">
        <f>VLOOKUP(J179,'LibSets constants'!$A$4:$C$1003,3,FALSE)</f>
        <v>Included in base game</v>
      </c>
    </row>
    <row r="180" spans="1:12" x14ac:dyDescent="0.25">
      <c r="A180" s="12">
        <v>380</v>
      </c>
      <c r="B180" s="5">
        <v>177</v>
      </c>
      <c r="C180" s="5">
        <v>381</v>
      </c>
      <c r="D180" s="3" t="s">
        <v>96</v>
      </c>
      <c r="E180" s="3" t="str">
        <f t="array" ref="E180">IF(OR(EXACT(A180,'ESO Dungeon constants'!$D$3:$D$987)),"X","")</f>
        <v>X</v>
      </c>
      <c r="F180" s="3" t="str">
        <f>IF(EXACT(A180,C180),"X","")</f>
        <v/>
      </c>
      <c r="G180" s="3" t="str">
        <f>IF(A180&lt;&gt;C180,VLOOKUP(C180,$A$3:$D$9952,4,FALSE),"")</f>
        <v>Auridon</v>
      </c>
      <c r="H180" s="17">
        <f>A180</f>
        <v>380</v>
      </c>
      <c r="I180" s="17">
        <f>C180</f>
        <v>381</v>
      </c>
      <c r="J180">
        <v>0</v>
      </c>
      <c r="K180" s="3" t="str">
        <f>VLOOKUP(J180,'LibSets constants'!$A$4:$B$1003,2,FALSE)</f>
        <v>DLC_BASE_GAME</v>
      </c>
      <c r="L180" s="3" t="str">
        <f>VLOOKUP(J180,'LibSets constants'!$A$4:$C$1003,3,FALSE)</f>
        <v>Included in base game</v>
      </c>
    </row>
    <row r="181" spans="1:12" x14ac:dyDescent="0.25">
      <c r="A181" s="12">
        <v>381</v>
      </c>
      <c r="B181" s="5">
        <v>178</v>
      </c>
      <c r="C181" s="5">
        <v>381</v>
      </c>
      <c r="D181" s="3" t="s">
        <v>264</v>
      </c>
      <c r="E181" s="3" t="str">
        <f t="array" ref="E181">IF(OR(EXACT(A181,'ESO Dungeon constants'!$D$3:$D$987)),"X","")</f>
        <v/>
      </c>
      <c r="F181" s="3" t="str">
        <f>IF(EXACT(A181,C181),"X","")</f>
        <v>X</v>
      </c>
      <c r="G181" s="3" t="str">
        <f>IF(A181&lt;&gt;C181,VLOOKUP(C181,$A$3:$D$9952,4,FALSE),"")</f>
        <v/>
      </c>
      <c r="H181" s="17">
        <f>A181</f>
        <v>381</v>
      </c>
      <c r="I181" s="17">
        <f>C181</f>
        <v>381</v>
      </c>
      <c r="J181">
        <v>0</v>
      </c>
      <c r="K181" s="3" t="str">
        <f>VLOOKUP(J181,'LibSets constants'!$A$4:$B$1003,2,FALSE)</f>
        <v>DLC_BASE_GAME</v>
      </c>
      <c r="L181" s="3" t="str">
        <f>VLOOKUP(J181,'LibSets constants'!$A$4:$C$1003,3,FALSE)</f>
        <v>Included in base game</v>
      </c>
    </row>
    <row r="182" spans="1:12" x14ac:dyDescent="0.25">
      <c r="A182" s="12">
        <v>382</v>
      </c>
      <c r="B182" s="5">
        <v>179</v>
      </c>
      <c r="C182" s="5">
        <v>382</v>
      </c>
      <c r="D182" s="3" t="s">
        <v>265</v>
      </c>
      <c r="E182" s="3" t="str">
        <f t="array" ref="E182">IF(OR(EXACT(A182,'ESO Dungeon constants'!$D$3:$D$987)),"X","")</f>
        <v/>
      </c>
      <c r="F182" s="3" t="str">
        <f>IF(EXACT(A182,C182),"X","")</f>
        <v>X</v>
      </c>
      <c r="G182" s="3" t="str">
        <f>IF(A182&lt;&gt;C182,VLOOKUP(C182,$A$3:$D$9952,4,FALSE),"")</f>
        <v/>
      </c>
      <c r="H182" s="17">
        <f>A182</f>
        <v>382</v>
      </c>
      <c r="I182" s="17">
        <f>C182</f>
        <v>382</v>
      </c>
      <c r="J182">
        <v>0</v>
      </c>
      <c r="K182" s="3" t="str">
        <f>VLOOKUP(J182,'LibSets constants'!$A$4:$B$1003,2,FALSE)</f>
        <v>DLC_BASE_GAME</v>
      </c>
      <c r="L182" s="3" t="str">
        <f>VLOOKUP(J182,'LibSets constants'!$A$4:$C$1003,3,FALSE)</f>
        <v>Included in base game</v>
      </c>
    </row>
    <row r="183" spans="1:12" x14ac:dyDescent="0.25">
      <c r="A183" s="12">
        <v>383</v>
      </c>
      <c r="B183" s="5">
        <v>180</v>
      </c>
      <c r="C183" s="5">
        <v>383</v>
      </c>
      <c r="D183" s="3" t="s">
        <v>266</v>
      </c>
      <c r="E183" s="3" t="str">
        <f t="array" ref="E183">IF(OR(EXACT(A183,'ESO Dungeon constants'!$D$3:$D$987)),"X","")</f>
        <v/>
      </c>
      <c r="F183" s="3" t="str">
        <f>IF(EXACT(A183,C183),"X","")</f>
        <v>X</v>
      </c>
      <c r="G183" s="3" t="str">
        <f>IF(A183&lt;&gt;C183,VLOOKUP(C183,$A$3:$D$9952,4,FALSE),"")</f>
        <v/>
      </c>
      <c r="H183" s="17">
        <f>A183</f>
        <v>383</v>
      </c>
      <c r="I183" s="17">
        <f>C183</f>
        <v>383</v>
      </c>
      <c r="J183">
        <v>0</v>
      </c>
      <c r="K183" s="3" t="str">
        <f>VLOOKUP(J183,'LibSets constants'!$A$4:$B$1003,2,FALSE)</f>
        <v>DLC_BASE_GAME</v>
      </c>
      <c r="L183" s="3" t="str">
        <f>VLOOKUP(J183,'LibSets constants'!$A$4:$C$1003,3,FALSE)</f>
        <v>Included in base game</v>
      </c>
    </row>
    <row r="184" spans="1:12" x14ac:dyDescent="0.25">
      <c r="A184" s="12">
        <v>385</v>
      </c>
      <c r="B184" s="5">
        <v>181</v>
      </c>
      <c r="C184" s="5">
        <v>208</v>
      </c>
      <c r="D184" s="3" t="s">
        <v>267</v>
      </c>
      <c r="E184" s="3" t="str">
        <f t="array" ref="E184">IF(OR(EXACT(A184,'ESO Dungeon constants'!$D$3:$D$987)),"X","")</f>
        <v/>
      </c>
      <c r="F184" s="3" t="str">
        <f>IF(EXACT(A184,C184),"X","")</f>
        <v/>
      </c>
      <c r="G184" s="3" t="str">
        <f>IF(A184&lt;&gt;C184,VLOOKUP(C184,$A$3:$D$9952,4,FALSE),"")</f>
        <v>The Earth Forge</v>
      </c>
      <c r="H184" s="17">
        <f>A184</f>
        <v>385</v>
      </c>
      <c r="I184" s="17">
        <f>C184</f>
        <v>208</v>
      </c>
      <c r="J184">
        <v>0</v>
      </c>
      <c r="K184" s="3" t="str">
        <f>VLOOKUP(J184,'LibSets constants'!$A$4:$B$1003,2,FALSE)</f>
        <v>DLC_BASE_GAME</v>
      </c>
      <c r="L184" s="3" t="str">
        <f>VLOOKUP(J184,'LibSets constants'!$A$4:$C$1003,3,FALSE)</f>
        <v>Included in base game</v>
      </c>
    </row>
    <row r="185" spans="1:12" x14ac:dyDescent="0.25">
      <c r="A185" s="12">
        <v>386</v>
      </c>
      <c r="B185" s="5">
        <v>182</v>
      </c>
      <c r="C185" s="5">
        <v>41</v>
      </c>
      <c r="D185" s="3" t="s">
        <v>268</v>
      </c>
      <c r="E185" s="3" t="str">
        <f t="array" ref="E185">IF(OR(EXACT(A185,'ESO Dungeon constants'!$D$3:$D$987)),"X","")</f>
        <v/>
      </c>
      <c r="F185" s="3" t="str">
        <f>IF(EXACT(A185,C185),"X","")</f>
        <v/>
      </c>
      <c r="G185" s="3" t="str">
        <f>IF(A185&lt;&gt;C185,VLOOKUP(C185,$A$3:$D$9952,4,FALSE),"")</f>
        <v>Stonefalls</v>
      </c>
      <c r="H185" s="17">
        <f>A185</f>
        <v>386</v>
      </c>
      <c r="I185" s="17">
        <f>C185</f>
        <v>41</v>
      </c>
      <c r="J185">
        <v>0</v>
      </c>
      <c r="K185" s="3" t="str">
        <f>VLOOKUP(J185,'LibSets constants'!$A$4:$B$1003,2,FALSE)</f>
        <v>DLC_BASE_GAME</v>
      </c>
      <c r="L185" s="3" t="str">
        <f>VLOOKUP(J185,'LibSets constants'!$A$4:$C$1003,3,FALSE)</f>
        <v>Included in base game</v>
      </c>
    </row>
    <row r="186" spans="1:12" x14ac:dyDescent="0.25">
      <c r="A186" s="12">
        <v>387</v>
      </c>
      <c r="B186" s="5">
        <v>183</v>
      </c>
      <c r="C186" s="5">
        <v>381</v>
      </c>
      <c r="D186" s="3" t="s">
        <v>269</v>
      </c>
      <c r="E186" s="3" t="str">
        <f t="array" ref="E186">IF(OR(EXACT(A186,'ESO Dungeon constants'!$D$3:$D$987)),"X","")</f>
        <v/>
      </c>
      <c r="F186" s="3" t="str">
        <f>IF(EXACT(A186,C186),"X","")</f>
        <v/>
      </c>
      <c r="G186" s="3" t="str">
        <f>IF(A186&lt;&gt;C186,VLOOKUP(C186,$A$3:$D$9952,4,FALSE),"")</f>
        <v>Auridon</v>
      </c>
      <c r="H186" s="17">
        <f>A186</f>
        <v>387</v>
      </c>
      <c r="I186" s="17">
        <f>C186</f>
        <v>381</v>
      </c>
      <c r="J186">
        <v>0</v>
      </c>
      <c r="K186" s="3" t="str">
        <f>VLOOKUP(J186,'LibSets constants'!$A$4:$B$1003,2,FALSE)</f>
        <v>DLC_BASE_GAME</v>
      </c>
      <c r="L186" s="3" t="str">
        <f>VLOOKUP(J186,'LibSets constants'!$A$4:$C$1003,3,FALSE)</f>
        <v>Included in base game</v>
      </c>
    </row>
    <row r="187" spans="1:12" x14ac:dyDescent="0.25">
      <c r="A187" s="12">
        <v>388</v>
      </c>
      <c r="B187" s="5">
        <v>184</v>
      </c>
      <c r="C187" s="5">
        <v>381</v>
      </c>
      <c r="D187" s="3" t="s">
        <v>270</v>
      </c>
      <c r="E187" s="3" t="str">
        <f t="array" ref="E187">IF(OR(EXACT(A187,'ESO Dungeon constants'!$D$3:$D$987)),"X","")</f>
        <v/>
      </c>
      <c r="F187" s="3" t="str">
        <f>IF(EXACT(A187,C187),"X","")</f>
        <v/>
      </c>
      <c r="G187" s="3" t="str">
        <f>IF(A187&lt;&gt;C187,VLOOKUP(C187,$A$3:$D$9952,4,FALSE),"")</f>
        <v>Auridon</v>
      </c>
      <c r="H187" s="17">
        <f>A187</f>
        <v>388</v>
      </c>
      <c r="I187" s="17">
        <f>C187</f>
        <v>381</v>
      </c>
      <c r="J187">
        <v>0</v>
      </c>
      <c r="K187" s="3" t="str">
        <f>VLOOKUP(J187,'LibSets constants'!$A$4:$B$1003,2,FALSE)</f>
        <v>DLC_BASE_GAME</v>
      </c>
      <c r="L187" s="3" t="str">
        <f>VLOOKUP(J187,'LibSets constants'!$A$4:$C$1003,3,FALSE)</f>
        <v>Included in base game</v>
      </c>
    </row>
    <row r="188" spans="1:12" x14ac:dyDescent="0.25">
      <c r="A188" s="12">
        <v>389</v>
      </c>
      <c r="B188" s="5">
        <v>185</v>
      </c>
      <c r="C188" s="5">
        <v>383</v>
      </c>
      <c r="D188" s="3" t="s">
        <v>271</v>
      </c>
      <c r="E188" s="3" t="str">
        <f t="array" ref="E188">IF(OR(EXACT(A188,'ESO Dungeon constants'!$D$3:$D$987)),"X","")</f>
        <v/>
      </c>
      <c r="F188" s="3" t="str">
        <f>IF(EXACT(A188,C188),"X","")</f>
        <v/>
      </c>
      <c r="G188" s="3" t="str">
        <f>IF(A188&lt;&gt;C188,VLOOKUP(C188,$A$3:$D$9952,4,FALSE),"")</f>
        <v>Grahtwood</v>
      </c>
      <c r="H188" s="17">
        <f>A188</f>
        <v>389</v>
      </c>
      <c r="I188" s="17">
        <f>C188</f>
        <v>383</v>
      </c>
      <c r="J188">
        <v>0</v>
      </c>
      <c r="K188" s="3" t="str">
        <f>VLOOKUP(J188,'LibSets constants'!$A$4:$B$1003,2,FALSE)</f>
        <v>DLC_BASE_GAME</v>
      </c>
      <c r="L188" s="3" t="str">
        <f>VLOOKUP(J188,'LibSets constants'!$A$4:$C$1003,3,FALSE)</f>
        <v>Included in base game</v>
      </c>
    </row>
    <row r="189" spans="1:12" x14ac:dyDescent="0.25">
      <c r="A189" s="12">
        <v>390</v>
      </c>
      <c r="B189" s="5">
        <v>186</v>
      </c>
      <c r="C189" s="5">
        <v>381</v>
      </c>
      <c r="D189" s="3" t="s">
        <v>272</v>
      </c>
      <c r="E189" s="3" t="str">
        <f t="array" ref="E189">IF(OR(EXACT(A189,'ESO Dungeon constants'!$D$3:$D$987)),"X","")</f>
        <v/>
      </c>
      <c r="F189" s="3" t="str">
        <f>IF(EXACT(A189,C189),"X","")</f>
        <v/>
      </c>
      <c r="G189" s="3" t="str">
        <f>IF(A189&lt;&gt;C189,VLOOKUP(C189,$A$3:$D$9952,4,FALSE),"")</f>
        <v>Auridon</v>
      </c>
      <c r="H189" s="17">
        <f>A189</f>
        <v>390</v>
      </c>
      <c r="I189" s="17">
        <f>C189</f>
        <v>381</v>
      </c>
      <c r="J189">
        <v>0</v>
      </c>
      <c r="K189" s="3" t="str">
        <f>VLOOKUP(J189,'LibSets constants'!$A$4:$B$1003,2,FALSE)</f>
        <v>DLC_BASE_GAME</v>
      </c>
      <c r="L189" s="3" t="str">
        <f>VLOOKUP(J189,'LibSets constants'!$A$4:$C$1003,3,FALSE)</f>
        <v>Included in base game</v>
      </c>
    </row>
    <row r="190" spans="1:12" x14ac:dyDescent="0.25">
      <c r="A190" s="12">
        <v>392</v>
      </c>
      <c r="B190" s="5">
        <v>187</v>
      </c>
      <c r="C190" s="5">
        <v>381</v>
      </c>
      <c r="D190" s="3" t="s">
        <v>273</v>
      </c>
      <c r="E190" s="3" t="str">
        <f t="array" ref="E190">IF(OR(EXACT(A190,'ESO Dungeon constants'!$D$3:$D$987)),"X","")</f>
        <v/>
      </c>
      <c r="F190" s="3" t="str">
        <f>IF(EXACT(A190,C190),"X","")</f>
        <v/>
      </c>
      <c r="G190" s="3" t="str">
        <f>IF(A190&lt;&gt;C190,VLOOKUP(C190,$A$3:$D$9952,4,FALSE),"")</f>
        <v>Auridon</v>
      </c>
      <c r="H190" s="17">
        <f>A190</f>
        <v>392</v>
      </c>
      <c r="I190" s="17">
        <f>C190</f>
        <v>381</v>
      </c>
      <c r="J190">
        <v>0</v>
      </c>
      <c r="K190" s="3" t="str">
        <f>VLOOKUP(J190,'LibSets constants'!$A$4:$B$1003,2,FALSE)</f>
        <v>DLC_BASE_GAME</v>
      </c>
      <c r="L190" s="3" t="str">
        <f>VLOOKUP(J190,'LibSets constants'!$A$4:$C$1003,3,FALSE)</f>
        <v>Included in base game</v>
      </c>
    </row>
    <row r="191" spans="1:12" x14ac:dyDescent="0.25">
      <c r="A191" s="12">
        <v>393</v>
      </c>
      <c r="B191" s="5">
        <v>188</v>
      </c>
      <c r="C191" s="5">
        <v>381</v>
      </c>
      <c r="D191" s="3" t="s">
        <v>274</v>
      </c>
      <c r="E191" s="3" t="str">
        <f t="array" ref="E191">IF(OR(EXACT(A191,'ESO Dungeon constants'!$D$3:$D$987)),"X","")</f>
        <v/>
      </c>
      <c r="F191" s="3" t="str">
        <f>IF(EXACT(A191,C191),"X","")</f>
        <v/>
      </c>
      <c r="G191" s="3" t="str">
        <f>IF(A191&lt;&gt;C191,VLOOKUP(C191,$A$3:$D$9952,4,FALSE),"")</f>
        <v>Auridon</v>
      </c>
      <c r="H191" s="17">
        <f>A191</f>
        <v>393</v>
      </c>
      <c r="I191" s="17">
        <f>C191</f>
        <v>381</v>
      </c>
      <c r="J191">
        <v>0</v>
      </c>
      <c r="K191" s="3" t="str">
        <f>VLOOKUP(J191,'LibSets constants'!$A$4:$B$1003,2,FALSE)</f>
        <v>DLC_BASE_GAME</v>
      </c>
      <c r="L191" s="3" t="str">
        <f>VLOOKUP(J191,'LibSets constants'!$A$4:$C$1003,3,FALSE)</f>
        <v>Included in base game</v>
      </c>
    </row>
    <row r="192" spans="1:12" x14ac:dyDescent="0.25">
      <c r="A192" s="12">
        <v>394</v>
      </c>
      <c r="B192" s="5">
        <v>189</v>
      </c>
      <c r="C192" s="5">
        <v>381</v>
      </c>
      <c r="D192" s="3" t="s">
        <v>275</v>
      </c>
      <c r="E192" s="3" t="str">
        <f t="array" ref="E192">IF(OR(EXACT(A192,'ESO Dungeon constants'!$D$3:$D$987)),"X","")</f>
        <v/>
      </c>
      <c r="F192" s="3" t="str">
        <f>IF(EXACT(A192,C192),"X","")</f>
        <v/>
      </c>
      <c r="G192" s="3" t="str">
        <f>IF(A192&lt;&gt;C192,VLOOKUP(C192,$A$3:$D$9952,4,FALSE),"")</f>
        <v>Auridon</v>
      </c>
      <c r="H192" s="17">
        <f>A192</f>
        <v>394</v>
      </c>
      <c r="I192" s="17">
        <f>C192</f>
        <v>381</v>
      </c>
      <c r="J192">
        <v>0</v>
      </c>
      <c r="K192" s="3" t="str">
        <f>VLOOKUP(J192,'LibSets constants'!$A$4:$B$1003,2,FALSE)</f>
        <v>DLC_BASE_GAME</v>
      </c>
      <c r="L192" s="3" t="str">
        <f>VLOOKUP(J192,'LibSets constants'!$A$4:$C$1003,3,FALSE)</f>
        <v>Included in base game</v>
      </c>
    </row>
    <row r="193" spans="1:12" x14ac:dyDescent="0.25">
      <c r="A193" s="12">
        <v>395</v>
      </c>
      <c r="B193" s="5">
        <v>190</v>
      </c>
      <c r="C193" s="5">
        <v>381</v>
      </c>
      <c r="D193" s="3" t="s">
        <v>276</v>
      </c>
      <c r="E193" s="3" t="str">
        <f t="array" ref="E193">IF(OR(EXACT(A193,'ESO Dungeon constants'!$D$3:$D$987)),"X","")</f>
        <v/>
      </c>
      <c r="F193" s="3" t="str">
        <f>IF(EXACT(A193,C193),"X","")</f>
        <v/>
      </c>
      <c r="G193" s="3" t="str">
        <f>IF(A193&lt;&gt;C193,VLOOKUP(C193,$A$3:$D$9952,4,FALSE),"")</f>
        <v>Auridon</v>
      </c>
      <c r="H193" s="17">
        <f>A193</f>
        <v>395</v>
      </c>
      <c r="I193" s="17">
        <f>C193</f>
        <v>381</v>
      </c>
      <c r="J193">
        <v>0</v>
      </c>
      <c r="K193" s="3" t="str">
        <f>VLOOKUP(J193,'LibSets constants'!$A$4:$B$1003,2,FALSE)</f>
        <v>DLC_BASE_GAME</v>
      </c>
      <c r="L193" s="3" t="str">
        <f>VLOOKUP(J193,'LibSets constants'!$A$4:$C$1003,3,FALSE)</f>
        <v>Included in base game</v>
      </c>
    </row>
    <row r="194" spans="1:12" x14ac:dyDescent="0.25">
      <c r="A194" s="12">
        <v>396</v>
      </c>
      <c r="B194" s="5">
        <v>191</v>
      </c>
      <c r="C194" s="5">
        <v>381</v>
      </c>
      <c r="D194" s="3" t="s">
        <v>277</v>
      </c>
      <c r="E194" s="3" t="str">
        <f t="array" ref="E194">IF(OR(EXACT(A194,'ESO Dungeon constants'!$D$3:$D$987)),"X","")</f>
        <v/>
      </c>
      <c r="F194" s="3" t="str">
        <f>IF(EXACT(A194,C194),"X","")</f>
        <v/>
      </c>
      <c r="G194" s="3" t="str">
        <f>IF(A194&lt;&gt;C194,VLOOKUP(C194,$A$3:$D$9952,4,FALSE),"")</f>
        <v>Auridon</v>
      </c>
      <c r="H194" s="17">
        <f>A194</f>
        <v>396</v>
      </c>
      <c r="I194" s="17">
        <f>C194</f>
        <v>381</v>
      </c>
      <c r="J194">
        <v>0</v>
      </c>
      <c r="K194" s="3" t="str">
        <f>VLOOKUP(J194,'LibSets constants'!$A$4:$B$1003,2,FALSE)</f>
        <v>DLC_BASE_GAME</v>
      </c>
      <c r="L194" s="3" t="str">
        <f>VLOOKUP(J194,'LibSets constants'!$A$4:$C$1003,3,FALSE)</f>
        <v>Included in base game</v>
      </c>
    </row>
    <row r="195" spans="1:12" x14ac:dyDescent="0.25">
      <c r="A195" s="12">
        <v>397</v>
      </c>
      <c r="B195" s="5">
        <v>192</v>
      </c>
      <c r="C195" s="5">
        <v>381</v>
      </c>
      <c r="D195" s="3" t="s">
        <v>278</v>
      </c>
      <c r="E195" s="3" t="str">
        <f t="array" ref="E195">IF(OR(EXACT(A195,'ESO Dungeon constants'!$D$3:$D$987)),"X","")</f>
        <v/>
      </c>
      <c r="F195" s="3" t="str">
        <f>IF(EXACT(A195,C195),"X","")</f>
        <v/>
      </c>
      <c r="G195" s="3" t="str">
        <f>IF(A195&lt;&gt;C195,VLOOKUP(C195,$A$3:$D$9952,4,FALSE),"")</f>
        <v>Auridon</v>
      </c>
      <c r="H195" s="17">
        <f>A195</f>
        <v>397</v>
      </c>
      <c r="I195" s="17">
        <f>C195</f>
        <v>381</v>
      </c>
      <c r="J195">
        <v>0</v>
      </c>
      <c r="K195" s="3" t="str">
        <f>VLOOKUP(J195,'LibSets constants'!$A$4:$B$1003,2,FALSE)</f>
        <v>DLC_BASE_GAME</v>
      </c>
      <c r="L195" s="3" t="str">
        <f>VLOOKUP(J195,'LibSets constants'!$A$4:$C$1003,3,FALSE)</f>
        <v>Included in base game</v>
      </c>
    </row>
    <row r="196" spans="1:12" x14ac:dyDescent="0.25">
      <c r="A196" s="12">
        <v>398</v>
      </c>
      <c r="B196" s="5">
        <v>193</v>
      </c>
      <c r="C196" s="5">
        <v>381</v>
      </c>
      <c r="D196" s="3" t="s">
        <v>279</v>
      </c>
      <c r="E196" s="3" t="str">
        <f t="array" ref="E196">IF(OR(EXACT(A196,'ESO Dungeon constants'!$D$3:$D$987)),"X","")</f>
        <v/>
      </c>
      <c r="F196" s="3" t="str">
        <f>IF(EXACT(A196,C196),"X","")</f>
        <v/>
      </c>
      <c r="G196" s="3" t="str">
        <f>IF(A196&lt;&gt;C196,VLOOKUP(C196,$A$3:$D$9952,4,FALSE),"")</f>
        <v>Auridon</v>
      </c>
      <c r="H196" s="17">
        <f>A196</f>
        <v>398</v>
      </c>
      <c r="I196" s="17">
        <f>C196</f>
        <v>381</v>
      </c>
      <c r="J196">
        <v>0</v>
      </c>
      <c r="K196" s="3" t="str">
        <f>VLOOKUP(J196,'LibSets constants'!$A$4:$B$1003,2,FALSE)</f>
        <v>DLC_BASE_GAME</v>
      </c>
      <c r="L196" s="3" t="str">
        <f>VLOOKUP(J196,'LibSets constants'!$A$4:$C$1003,3,FALSE)</f>
        <v>Included in base game</v>
      </c>
    </row>
    <row r="197" spans="1:12" x14ac:dyDescent="0.25">
      <c r="A197" s="12">
        <v>399</v>
      </c>
      <c r="B197" s="5">
        <v>194</v>
      </c>
      <c r="C197" s="5">
        <v>381</v>
      </c>
      <c r="D197" s="3" t="s">
        <v>280</v>
      </c>
      <c r="E197" s="3" t="str">
        <f t="array" ref="E197">IF(OR(EXACT(A197,'ESO Dungeon constants'!$D$3:$D$987)),"X","")</f>
        <v/>
      </c>
      <c r="F197" s="3" t="str">
        <f>IF(EXACT(A197,C197),"X","")</f>
        <v/>
      </c>
      <c r="G197" s="3" t="str">
        <f>IF(A197&lt;&gt;C197,VLOOKUP(C197,$A$3:$D$9952,4,FALSE),"")</f>
        <v>Auridon</v>
      </c>
      <c r="H197" s="17">
        <f>A197</f>
        <v>399</v>
      </c>
      <c r="I197" s="17">
        <f>C197</f>
        <v>381</v>
      </c>
      <c r="J197">
        <v>0</v>
      </c>
      <c r="K197" s="3" t="str">
        <f>VLOOKUP(J197,'LibSets constants'!$A$4:$B$1003,2,FALSE)</f>
        <v>DLC_BASE_GAME</v>
      </c>
      <c r="L197" s="3" t="str">
        <f>VLOOKUP(J197,'LibSets constants'!$A$4:$C$1003,3,FALSE)</f>
        <v>Included in base game</v>
      </c>
    </row>
    <row r="198" spans="1:12" x14ac:dyDescent="0.25">
      <c r="A198" s="12">
        <v>400</v>
      </c>
      <c r="B198" s="5">
        <v>195</v>
      </c>
      <c r="C198" s="5">
        <v>381</v>
      </c>
      <c r="D198" s="3" t="s">
        <v>281</v>
      </c>
      <c r="E198" s="3" t="str">
        <f t="array" ref="E198">IF(OR(EXACT(A198,'ESO Dungeon constants'!$D$3:$D$987)),"X","")</f>
        <v/>
      </c>
      <c r="F198" s="3" t="str">
        <f>IF(EXACT(A198,C198),"X","")</f>
        <v/>
      </c>
      <c r="G198" s="3" t="str">
        <f>IF(A198&lt;&gt;C198,VLOOKUP(C198,$A$3:$D$9952,4,FALSE),"")</f>
        <v>Auridon</v>
      </c>
      <c r="H198" s="17">
        <f>A198</f>
        <v>400</v>
      </c>
      <c r="I198" s="17">
        <f>C198</f>
        <v>381</v>
      </c>
      <c r="J198">
        <v>0</v>
      </c>
      <c r="K198" s="3" t="str">
        <f>VLOOKUP(J198,'LibSets constants'!$A$4:$B$1003,2,FALSE)</f>
        <v>DLC_BASE_GAME</v>
      </c>
      <c r="L198" s="3" t="str">
        <f>VLOOKUP(J198,'LibSets constants'!$A$4:$C$1003,3,FALSE)</f>
        <v>Included in base game</v>
      </c>
    </row>
    <row r="199" spans="1:12" x14ac:dyDescent="0.25">
      <c r="A199" s="12">
        <v>401</v>
      </c>
      <c r="B199" s="5">
        <v>196</v>
      </c>
      <c r="C199" s="5">
        <v>381</v>
      </c>
      <c r="D199" s="3" t="s">
        <v>282</v>
      </c>
      <c r="E199" s="3" t="str">
        <f t="array" ref="E199">IF(OR(EXACT(A199,'ESO Dungeon constants'!$D$3:$D$987)),"X","")</f>
        <v/>
      </c>
      <c r="F199" s="3" t="str">
        <f>IF(EXACT(A199,C199),"X","")</f>
        <v/>
      </c>
      <c r="G199" s="3" t="str">
        <f>IF(A199&lt;&gt;C199,VLOOKUP(C199,$A$3:$D$9952,4,FALSE),"")</f>
        <v>Auridon</v>
      </c>
      <c r="H199" s="17">
        <f>A199</f>
        <v>401</v>
      </c>
      <c r="I199" s="17">
        <f>C199</f>
        <v>381</v>
      </c>
      <c r="J199">
        <v>0</v>
      </c>
      <c r="K199" s="3" t="str">
        <f>VLOOKUP(J199,'LibSets constants'!$A$4:$B$1003,2,FALSE)</f>
        <v>DLC_BASE_GAME</v>
      </c>
      <c r="L199" s="3" t="str">
        <f>VLOOKUP(J199,'LibSets constants'!$A$4:$C$1003,3,FALSE)</f>
        <v>Included in base game</v>
      </c>
    </row>
    <row r="200" spans="1:12" x14ac:dyDescent="0.25">
      <c r="A200" s="12">
        <v>402</v>
      </c>
      <c r="B200" s="5">
        <v>197</v>
      </c>
      <c r="C200" s="5">
        <v>103</v>
      </c>
      <c r="D200" s="3" t="s">
        <v>283</v>
      </c>
      <c r="E200" s="3" t="str">
        <f t="array" ref="E200">IF(OR(EXACT(A200,'ESO Dungeon constants'!$D$3:$D$987)),"X","")</f>
        <v/>
      </c>
      <c r="F200" s="3" t="str">
        <f>IF(EXACT(A200,C200),"X","")</f>
        <v/>
      </c>
      <c r="G200" s="3" t="str">
        <f>IF(A200&lt;&gt;C200,VLOOKUP(C200,$A$3:$D$9952,4,FALSE),"")</f>
        <v>The Rift</v>
      </c>
      <c r="H200" s="17">
        <f>A200</f>
        <v>402</v>
      </c>
      <c r="I200" s="17">
        <f>C200</f>
        <v>103</v>
      </c>
      <c r="J200">
        <v>0</v>
      </c>
      <c r="K200" s="3" t="str">
        <f>VLOOKUP(J200,'LibSets constants'!$A$4:$B$1003,2,FALSE)</f>
        <v>DLC_BASE_GAME</v>
      </c>
      <c r="L200" s="3" t="str">
        <f>VLOOKUP(J200,'LibSets constants'!$A$4:$C$1003,3,FALSE)</f>
        <v>Included in base game</v>
      </c>
    </row>
    <row r="201" spans="1:12" x14ac:dyDescent="0.25">
      <c r="A201" s="12">
        <v>403</v>
      </c>
      <c r="B201" s="5">
        <v>198</v>
      </c>
      <c r="C201" s="5">
        <v>103</v>
      </c>
      <c r="D201" s="3" t="s">
        <v>284</v>
      </c>
      <c r="E201" s="3" t="str">
        <f t="array" ref="E201">IF(OR(EXACT(A201,'ESO Dungeon constants'!$D$3:$D$987)),"X","")</f>
        <v/>
      </c>
      <c r="F201" s="3" t="str">
        <f>IF(EXACT(A201,C201),"X","")</f>
        <v/>
      </c>
      <c r="G201" s="3" t="str">
        <f>IF(A201&lt;&gt;C201,VLOOKUP(C201,$A$3:$D$9952,4,FALSE),"")</f>
        <v>The Rift</v>
      </c>
      <c r="H201" s="17">
        <f>A201</f>
        <v>403</v>
      </c>
      <c r="I201" s="17">
        <f>C201</f>
        <v>103</v>
      </c>
      <c r="J201">
        <v>0</v>
      </c>
      <c r="K201" s="3" t="str">
        <f>VLOOKUP(J201,'LibSets constants'!$A$4:$B$1003,2,FALSE)</f>
        <v>DLC_BASE_GAME</v>
      </c>
      <c r="L201" s="3" t="str">
        <f>VLOOKUP(J201,'LibSets constants'!$A$4:$C$1003,3,FALSE)</f>
        <v>Included in base game</v>
      </c>
    </row>
    <row r="202" spans="1:12" x14ac:dyDescent="0.25">
      <c r="A202" s="12">
        <v>404</v>
      </c>
      <c r="B202" s="5">
        <v>199</v>
      </c>
      <c r="C202" s="5">
        <v>103</v>
      </c>
      <c r="D202" s="3" t="s">
        <v>285</v>
      </c>
      <c r="E202" s="3" t="str">
        <f t="array" ref="E202">IF(OR(EXACT(A202,'ESO Dungeon constants'!$D$3:$D$987)),"X","")</f>
        <v/>
      </c>
      <c r="F202" s="3" t="str">
        <f>IF(EXACT(A202,C202),"X","")</f>
        <v/>
      </c>
      <c r="G202" s="3" t="str">
        <f>IF(A202&lt;&gt;C202,VLOOKUP(C202,$A$3:$D$9952,4,FALSE),"")</f>
        <v>The Rift</v>
      </c>
      <c r="H202" s="17">
        <f>A202</f>
        <v>404</v>
      </c>
      <c r="I202" s="17">
        <f>C202</f>
        <v>103</v>
      </c>
      <c r="J202">
        <v>0</v>
      </c>
      <c r="K202" s="3" t="str">
        <f>VLOOKUP(J202,'LibSets constants'!$A$4:$B$1003,2,FALSE)</f>
        <v>DLC_BASE_GAME</v>
      </c>
      <c r="L202" s="3" t="str">
        <f>VLOOKUP(J202,'LibSets constants'!$A$4:$C$1003,3,FALSE)</f>
        <v>Included in base game</v>
      </c>
    </row>
    <row r="203" spans="1:12" x14ac:dyDescent="0.25">
      <c r="A203" s="12">
        <v>405</v>
      </c>
      <c r="B203" s="5">
        <v>200</v>
      </c>
      <c r="C203" s="5">
        <v>57</v>
      </c>
      <c r="D203" s="3" t="s">
        <v>286</v>
      </c>
      <c r="E203" s="3" t="str">
        <f t="array" ref="E203">IF(OR(EXACT(A203,'ESO Dungeon constants'!$D$3:$D$987)),"X","")</f>
        <v/>
      </c>
      <c r="F203" s="3" t="str">
        <f>IF(EXACT(A203,C203),"X","")</f>
        <v/>
      </c>
      <c r="G203" s="3" t="str">
        <f>IF(A203&lt;&gt;C203,VLOOKUP(C203,$A$3:$D$9952,4,FALSE),"")</f>
        <v>Deshaan</v>
      </c>
      <c r="H203" s="17">
        <f>A203</f>
        <v>405</v>
      </c>
      <c r="I203" s="17">
        <f>C203</f>
        <v>57</v>
      </c>
      <c r="J203">
        <v>0</v>
      </c>
      <c r="K203" s="3" t="str">
        <f>VLOOKUP(J203,'LibSets constants'!$A$4:$B$1003,2,FALSE)</f>
        <v>DLC_BASE_GAME</v>
      </c>
      <c r="L203" s="3" t="str">
        <f>VLOOKUP(J203,'LibSets constants'!$A$4:$C$1003,3,FALSE)</f>
        <v>Included in base game</v>
      </c>
    </row>
    <row r="204" spans="1:12" x14ac:dyDescent="0.25">
      <c r="A204" s="12">
        <v>406</v>
      </c>
      <c r="B204" s="5">
        <v>201</v>
      </c>
      <c r="C204" s="5">
        <v>57</v>
      </c>
      <c r="D204" s="3" t="s">
        <v>287</v>
      </c>
      <c r="E204" s="3" t="str">
        <f t="array" ref="E204">IF(OR(EXACT(A204,'ESO Dungeon constants'!$D$3:$D$987)),"X","")</f>
        <v/>
      </c>
      <c r="F204" s="3" t="str">
        <f>IF(EXACT(A204,C204),"X","")</f>
        <v/>
      </c>
      <c r="G204" s="3" t="str">
        <f>IF(A204&lt;&gt;C204,VLOOKUP(C204,$A$3:$D$9952,4,FALSE),"")</f>
        <v>Deshaan</v>
      </c>
      <c r="H204" s="17">
        <f>A204</f>
        <v>406</v>
      </c>
      <c r="I204" s="17">
        <f>C204</f>
        <v>57</v>
      </c>
      <c r="J204">
        <v>0</v>
      </c>
      <c r="K204" s="3" t="str">
        <f>VLOOKUP(J204,'LibSets constants'!$A$4:$B$1003,2,FALSE)</f>
        <v>DLC_BASE_GAME</v>
      </c>
      <c r="L204" s="3" t="str">
        <f>VLOOKUP(J204,'LibSets constants'!$A$4:$C$1003,3,FALSE)</f>
        <v>Included in base game</v>
      </c>
    </row>
    <row r="205" spans="1:12" x14ac:dyDescent="0.25">
      <c r="A205" s="12">
        <v>407</v>
      </c>
      <c r="B205" s="5">
        <v>202</v>
      </c>
      <c r="C205" s="5">
        <v>57</v>
      </c>
      <c r="D205" s="3" t="s">
        <v>288</v>
      </c>
      <c r="E205" s="3" t="str">
        <f t="array" ref="E205">IF(OR(EXACT(A205,'ESO Dungeon constants'!$D$3:$D$987)),"X","")</f>
        <v/>
      </c>
      <c r="F205" s="3" t="str">
        <f>IF(EXACT(A205,C205),"X","")</f>
        <v/>
      </c>
      <c r="G205" s="3" t="str">
        <f>IF(A205&lt;&gt;C205,VLOOKUP(C205,$A$3:$D$9952,4,FALSE),"")</f>
        <v>Deshaan</v>
      </c>
      <c r="H205" s="17">
        <f>A205</f>
        <v>407</v>
      </c>
      <c r="I205" s="17">
        <f>C205</f>
        <v>57</v>
      </c>
      <c r="J205">
        <v>0</v>
      </c>
      <c r="K205" s="3" t="str">
        <f>VLOOKUP(J205,'LibSets constants'!$A$4:$B$1003,2,FALSE)</f>
        <v>DLC_BASE_GAME</v>
      </c>
      <c r="L205" s="3" t="str">
        <f>VLOOKUP(J205,'LibSets constants'!$A$4:$C$1003,3,FALSE)</f>
        <v>Included in base game</v>
      </c>
    </row>
    <row r="206" spans="1:12" x14ac:dyDescent="0.25">
      <c r="A206" s="12">
        <v>408</v>
      </c>
      <c r="B206" s="5">
        <v>203</v>
      </c>
      <c r="C206" s="5">
        <v>57</v>
      </c>
      <c r="D206" s="3" t="s">
        <v>289</v>
      </c>
      <c r="E206" s="3" t="str">
        <f t="array" ref="E206">IF(OR(EXACT(A206,'ESO Dungeon constants'!$D$3:$D$987)),"X","")</f>
        <v/>
      </c>
      <c r="F206" s="3" t="str">
        <f>IF(EXACT(A206,C206),"X","")</f>
        <v/>
      </c>
      <c r="G206" s="3" t="str">
        <f>IF(A206&lt;&gt;C206,VLOOKUP(C206,$A$3:$D$9952,4,FALSE),"")</f>
        <v>Deshaan</v>
      </c>
      <c r="H206" s="17">
        <f>A206</f>
        <v>408</v>
      </c>
      <c r="I206" s="17">
        <f>C206</f>
        <v>57</v>
      </c>
      <c r="J206">
        <v>0</v>
      </c>
      <c r="K206" s="3" t="str">
        <f>VLOOKUP(J206,'LibSets constants'!$A$4:$B$1003,2,FALSE)</f>
        <v>DLC_BASE_GAME</v>
      </c>
      <c r="L206" s="3" t="str">
        <f>VLOOKUP(J206,'LibSets constants'!$A$4:$C$1003,3,FALSE)</f>
        <v>Included in base game</v>
      </c>
    </row>
    <row r="207" spans="1:12" x14ac:dyDescent="0.25">
      <c r="A207" s="12">
        <v>409</v>
      </c>
      <c r="B207" s="5">
        <v>204</v>
      </c>
      <c r="C207" s="5">
        <v>57</v>
      </c>
      <c r="D207" s="3" t="s">
        <v>290</v>
      </c>
      <c r="E207" s="3" t="str">
        <f t="array" ref="E207">IF(OR(EXACT(A207,'ESO Dungeon constants'!$D$3:$D$987)),"X","")</f>
        <v/>
      </c>
      <c r="F207" s="3" t="str">
        <f>IF(EXACT(A207,C207),"X","")</f>
        <v/>
      </c>
      <c r="G207" s="3" t="str">
        <f>IF(A207&lt;&gt;C207,VLOOKUP(C207,$A$3:$D$9952,4,FALSE),"")</f>
        <v>Deshaan</v>
      </c>
      <c r="H207" s="17">
        <f>A207</f>
        <v>409</v>
      </c>
      <c r="I207" s="17">
        <f>C207</f>
        <v>57</v>
      </c>
      <c r="J207">
        <v>0</v>
      </c>
      <c r="K207" s="3" t="str">
        <f>VLOOKUP(J207,'LibSets constants'!$A$4:$B$1003,2,FALSE)</f>
        <v>DLC_BASE_GAME</v>
      </c>
      <c r="L207" s="3" t="str">
        <f>VLOOKUP(J207,'LibSets constants'!$A$4:$C$1003,3,FALSE)</f>
        <v>Included in base game</v>
      </c>
    </row>
    <row r="208" spans="1:12" x14ac:dyDescent="0.25">
      <c r="A208" s="12">
        <v>410</v>
      </c>
      <c r="B208" s="5">
        <v>205</v>
      </c>
      <c r="C208" s="5">
        <v>57</v>
      </c>
      <c r="D208" s="3" t="s">
        <v>291</v>
      </c>
      <c r="E208" s="3" t="str">
        <f t="array" ref="E208">IF(OR(EXACT(A208,'ESO Dungeon constants'!$D$3:$D$987)),"X","")</f>
        <v/>
      </c>
      <c r="F208" s="3" t="str">
        <f>IF(EXACT(A208,C208),"X","")</f>
        <v/>
      </c>
      <c r="G208" s="3" t="str">
        <f>IF(A208&lt;&gt;C208,VLOOKUP(C208,$A$3:$D$9952,4,FALSE),"")</f>
        <v>Deshaan</v>
      </c>
      <c r="H208" s="17">
        <f>A208</f>
        <v>410</v>
      </c>
      <c r="I208" s="17">
        <f>C208</f>
        <v>57</v>
      </c>
      <c r="J208">
        <v>0</v>
      </c>
      <c r="K208" s="3" t="str">
        <f>VLOOKUP(J208,'LibSets constants'!$A$4:$B$1003,2,FALSE)</f>
        <v>DLC_BASE_GAME</v>
      </c>
      <c r="L208" s="3" t="str">
        <f>VLOOKUP(J208,'LibSets constants'!$A$4:$C$1003,3,FALSE)</f>
        <v>Included in base game</v>
      </c>
    </row>
    <row r="209" spans="1:12" x14ac:dyDescent="0.25">
      <c r="A209" s="12">
        <v>411</v>
      </c>
      <c r="B209" s="5">
        <v>206</v>
      </c>
      <c r="C209" s="5">
        <v>58</v>
      </c>
      <c r="D209" s="3" t="s">
        <v>292</v>
      </c>
      <c r="E209" s="3" t="str">
        <f t="array" ref="E209">IF(OR(EXACT(A209,'ESO Dungeon constants'!$D$3:$D$987)),"X","")</f>
        <v/>
      </c>
      <c r="F209" s="3" t="str">
        <f>IF(EXACT(A209,C209),"X","")</f>
        <v/>
      </c>
      <c r="G209" s="3" t="str">
        <f>IF(A209&lt;&gt;C209,VLOOKUP(C209,$A$3:$D$9952,4,FALSE),"")</f>
        <v>Malabal Tor</v>
      </c>
      <c r="H209" s="17">
        <f>A209</f>
        <v>411</v>
      </c>
      <c r="I209" s="17">
        <f>C209</f>
        <v>58</v>
      </c>
      <c r="J209">
        <v>0</v>
      </c>
      <c r="K209" s="3" t="str">
        <f>VLOOKUP(J209,'LibSets constants'!$A$4:$B$1003,2,FALSE)</f>
        <v>DLC_BASE_GAME</v>
      </c>
      <c r="L209" s="3" t="str">
        <f>VLOOKUP(J209,'LibSets constants'!$A$4:$C$1003,3,FALSE)</f>
        <v>Included in base game</v>
      </c>
    </row>
    <row r="210" spans="1:12" x14ac:dyDescent="0.25">
      <c r="A210" s="12">
        <v>412</v>
      </c>
      <c r="B210" s="5">
        <v>207</v>
      </c>
      <c r="C210" s="5">
        <v>103</v>
      </c>
      <c r="D210" s="3" t="s">
        <v>293</v>
      </c>
      <c r="E210" s="3" t="str">
        <f t="array" ref="E210">IF(OR(EXACT(A210,'ESO Dungeon constants'!$D$3:$D$987)),"X","")</f>
        <v/>
      </c>
      <c r="F210" s="3" t="str">
        <f>IF(EXACT(A210,C210),"X","")</f>
        <v/>
      </c>
      <c r="G210" s="3" t="str">
        <f>IF(A210&lt;&gt;C210,VLOOKUP(C210,$A$3:$D$9952,4,FALSE),"")</f>
        <v>The Rift</v>
      </c>
      <c r="H210" s="17">
        <f>A210</f>
        <v>412</v>
      </c>
      <c r="I210" s="17">
        <f>C210</f>
        <v>103</v>
      </c>
      <c r="J210">
        <v>0</v>
      </c>
      <c r="K210" s="3" t="str">
        <f>VLOOKUP(J210,'LibSets constants'!$A$4:$B$1003,2,FALSE)</f>
        <v>DLC_BASE_GAME</v>
      </c>
      <c r="L210" s="3" t="str">
        <f>VLOOKUP(J210,'LibSets constants'!$A$4:$C$1003,3,FALSE)</f>
        <v>Included in base game</v>
      </c>
    </row>
    <row r="211" spans="1:12" x14ac:dyDescent="0.25">
      <c r="A211" s="12">
        <v>413</v>
      </c>
      <c r="B211" s="5">
        <v>208</v>
      </c>
      <c r="C211" s="5">
        <v>103</v>
      </c>
      <c r="D211" s="3" t="s">
        <v>294</v>
      </c>
      <c r="E211" s="3" t="str">
        <f t="array" ref="E211">IF(OR(EXACT(A211,'ESO Dungeon constants'!$D$3:$D$987)),"X","")</f>
        <v/>
      </c>
      <c r="F211" s="3" t="str">
        <f>IF(EXACT(A211,C211),"X","")</f>
        <v/>
      </c>
      <c r="G211" s="3" t="str">
        <f>IF(A211&lt;&gt;C211,VLOOKUP(C211,$A$3:$D$9952,4,FALSE),"")</f>
        <v>The Rift</v>
      </c>
      <c r="H211" s="17">
        <f>A211</f>
        <v>413</v>
      </c>
      <c r="I211" s="17">
        <f>C211</f>
        <v>103</v>
      </c>
      <c r="J211">
        <v>0</v>
      </c>
      <c r="K211" s="3" t="str">
        <f>VLOOKUP(J211,'LibSets constants'!$A$4:$B$1003,2,FALSE)</f>
        <v>DLC_BASE_GAME</v>
      </c>
      <c r="L211" s="3" t="str">
        <f>VLOOKUP(J211,'LibSets constants'!$A$4:$C$1003,3,FALSE)</f>
        <v>Included in base game</v>
      </c>
    </row>
    <row r="212" spans="1:12" x14ac:dyDescent="0.25">
      <c r="A212" s="12">
        <v>414</v>
      </c>
      <c r="B212" s="5">
        <v>209</v>
      </c>
      <c r="C212" s="5">
        <v>103</v>
      </c>
      <c r="D212" s="3" t="s">
        <v>295</v>
      </c>
      <c r="E212" s="3" t="str">
        <f t="array" ref="E212">IF(OR(EXACT(A212,'ESO Dungeon constants'!$D$3:$D$987)),"X","")</f>
        <v/>
      </c>
      <c r="F212" s="3" t="str">
        <f>IF(EXACT(A212,C212),"X","")</f>
        <v/>
      </c>
      <c r="G212" s="3" t="str">
        <f>IF(A212&lt;&gt;C212,VLOOKUP(C212,$A$3:$D$9952,4,FALSE),"")</f>
        <v>The Rift</v>
      </c>
      <c r="H212" s="17">
        <f>A212</f>
        <v>414</v>
      </c>
      <c r="I212" s="17">
        <f>C212</f>
        <v>103</v>
      </c>
      <c r="J212">
        <v>0</v>
      </c>
      <c r="K212" s="3" t="str">
        <f>VLOOKUP(J212,'LibSets constants'!$A$4:$B$1003,2,FALSE)</f>
        <v>DLC_BASE_GAME</v>
      </c>
      <c r="L212" s="3" t="str">
        <f>VLOOKUP(J212,'LibSets constants'!$A$4:$C$1003,3,FALSE)</f>
        <v>Included in base game</v>
      </c>
    </row>
    <row r="213" spans="1:12" x14ac:dyDescent="0.25">
      <c r="A213" s="12">
        <v>415</v>
      </c>
      <c r="B213" s="5">
        <v>210</v>
      </c>
      <c r="C213" s="5">
        <v>103</v>
      </c>
      <c r="D213" s="3" t="s">
        <v>296</v>
      </c>
      <c r="E213" s="3" t="str">
        <f t="array" ref="E213">IF(OR(EXACT(A213,'ESO Dungeon constants'!$D$3:$D$987)),"X","")</f>
        <v/>
      </c>
      <c r="F213" s="3" t="str">
        <f>IF(EXACT(A213,C213),"X","")</f>
        <v/>
      </c>
      <c r="G213" s="3" t="str">
        <f>IF(A213&lt;&gt;C213,VLOOKUP(C213,$A$3:$D$9952,4,FALSE),"")</f>
        <v>The Rift</v>
      </c>
      <c r="H213" s="17">
        <f>A213</f>
        <v>415</v>
      </c>
      <c r="I213" s="17">
        <f>C213</f>
        <v>103</v>
      </c>
      <c r="J213">
        <v>0</v>
      </c>
      <c r="K213" s="3" t="str">
        <f>VLOOKUP(J213,'LibSets constants'!$A$4:$B$1003,2,FALSE)</f>
        <v>DLC_BASE_GAME</v>
      </c>
      <c r="L213" s="3" t="str">
        <f>VLOOKUP(J213,'LibSets constants'!$A$4:$C$1003,3,FALSE)</f>
        <v>Included in base game</v>
      </c>
    </row>
    <row r="214" spans="1:12" x14ac:dyDescent="0.25">
      <c r="A214" s="12">
        <v>416</v>
      </c>
      <c r="B214" s="5">
        <v>211</v>
      </c>
      <c r="C214" s="5">
        <v>381</v>
      </c>
      <c r="D214" s="3" t="s">
        <v>297</v>
      </c>
      <c r="E214" s="3" t="str">
        <f t="array" ref="E214">IF(OR(EXACT(A214,'ESO Dungeon constants'!$D$3:$D$987)),"X","")</f>
        <v/>
      </c>
      <c r="F214" s="3" t="str">
        <f>IF(EXACT(A214,C214),"X","")</f>
        <v/>
      </c>
      <c r="G214" s="3" t="str">
        <f>IF(A214&lt;&gt;C214,VLOOKUP(C214,$A$3:$D$9952,4,FALSE),"")</f>
        <v>Auridon</v>
      </c>
      <c r="H214" s="17">
        <f>A214</f>
        <v>416</v>
      </c>
      <c r="I214" s="17">
        <f>C214</f>
        <v>381</v>
      </c>
      <c r="J214">
        <v>0</v>
      </c>
      <c r="K214" s="3" t="str">
        <f>VLOOKUP(J214,'LibSets constants'!$A$4:$B$1003,2,FALSE)</f>
        <v>DLC_BASE_GAME</v>
      </c>
      <c r="L214" s="3" t="str">
        <f>VLOOKUP(J214,'LibSets constants'!$A$4:$C$1003,3,FALSE)</f>
        <v>Included in base game</v>
      </c>
    </row>
    <row r="215" spans="1:12" x14ac:dyDescent="0.25">
      <c r="A215" s="12">
        <v>417</v>
      </c>
      <c r="B215" s="5">
        <v>212</v>
      </c>
      <c r="C215" s="5">
        <v>347</v>
      </c>
      <c r="D215" s="3" t="s">
        <v>298</v>
      </c>
      <c r="E215" s="3" t="str">
        <f t="array" ref="E215">IF(OR(EXACT(A215,'ESO Dungeon constants'!$D$3:$D$987)),"X","")</f>
        <v/>
      </c>
      <c r="F215" s="3" t="str">
        <f>IF(EXACT(A215,C215),"X","")</f>
        <v/>
      </c>
      <c r="G215" s="3" t="str">
        <f>IF(A215&lt;&gt;C215,VLOOKUP(C215,$A$3:$D$9952,4,FALSE),"")</f>
        <v>Coldharbour</v>
      </c>
      <c r="H215" s="17">
        <f>A215</f>
        <v>417</v>
      </c>
      <c r="I215" s="17">
        <f>C215</f>
        <v>347</v>
      </c>
      <c r="J215">
        <v>0</v>
      </c>
      <c r="K215" s="3" t="str">
        <f>VLOOKUP(J215,'LibSets constants'!$A$4:$B$1003,2,FALSE)</f>
        <v>DLC_BASE_GAME</v>
      </c>
      <c r="L215" s="3" t="str">
        <f>VLOOKUP(J215,'LibSets constants'!$A$4:$C$1003,3,FALSE)</f>
        <v>Included in base game</v>
      </c>
    </row>
    <row r="216" spans="1:12" x14ac:dyDescent="0.25">
      <c r="A216" s="12">
        <v>418</v>
      </c>
      <c r="B216" s="5">
        <v>213</v>
      </c>
      <c r="C216" s="5">
        <v>347</v>
      </c>
      <c r="D216" s="3" t="s">
        <v>299</v>
      </c>
      <c r="E216" s="3" t="str">
        <f t="array" ref="E216">IF(OR(EXACT(A216,'ESO Dungeon constants'!$D$3:$D$987)),"X","")</f>
        <v/>
      </c>
      <c r="F216" s="3" t="str">
        <f>IF(EXACT(A216,C216),"X","")</f>
        <v/>
      </c>
      <c r="G216" s="3" t="str">
        <f>IF(A216&lt;&gt;C216,VLOOKUP(C216,$A$3:$D$9952,4,FALSE),"")</f>
        <v>Coldharbour</v>
      </c>
      <c r="H216" s="17">
        <f>A216</f>
        <v>418</v>
      </c>
      <c r="I216" s="17">
        <f>C216</f>
        <v>347</v>
      </c>
      <c r="J216">
        <v>0</v>
      </c>
      <c r="K216" s="3" t="str">
        <f>VLOOKUP(J216,'LibSets constants'!$A$4:$B$1003,2,FALSE)</f>
        <v>DLC_BASE_GAME</v>
      </c>
      <c r="L216" s="3" t="str">
        <f>VLOOKUP(J216,'LibSets constants'!$A$4:$C$1003,3,FALSE)</f>
        <v>Included in base game</v>
      </c>
    </row>
    <row r="217" spans="1:12" x14ac:dyDescent="0.25">
      <c r="A217" s="12">
        <v>419</v>
      </c>
      <c r="B217" s="5">
        <v>214</v>
      </c>
      <c r="C217" s="5">
        <v>347</v>
      </c>
      <c r="D217" s="3" t="s">
        <v>300</v>
      </c>
      <c r="E217" s="3" t="str">
        <f t="array" ref="E217">IF(OR(EXACT(A217,'ESO Dungeon constants'!$D$3:$D$987)),"X","")</f>
        <v/>
      </c>
      <c r="F217" s="3" t="str">
        <f>IF(EXACT(A217,C217),"X","")</f>
        <v/>
      </c>
      <c r="G217" s="3" t="str">
        <f>IF(A217&lt;&gt;C217,VLOOKUP(C217,$A$3:$D$9952,4,FALSE),"")</f>
        <v>Coldharbour</v>
      </c>
      <c r="H217" s="17">
        <f>A217</f>
        <v>419</v>
      </c>
      <c r="I217" s="17">
        <f>C217</f>
        <v>347</v>
      </c>
      <c r="J217">
        <v>0</v>
      </c>
      <c r="K217" s="3" t="str">
        <f>VLOOKUP(J217,'LibSets constants'!$A$4:$B$1003,2,FALSE)</f>
        <v>DLC_BASE_GAME</v>
      </c>
      <c r="L217" s="3" t="str">
        <f>VLOOKUP(J217,'LibSets constants'!$A$4:$C$1003,3,FALSE)</f>
        <v>Included in base game</v>
      </c>
    </row>
    <row r="218" spans="1:12" x14ac:dyDescent="0.25">
      <c r="A218" s="12">
        <v>420</v>
      </c>
      <c r="B218" s="5">
        <v>215</v>
      </c>
      <c r="C218" s="5">
        <v>347</v>
      </c>
      <c r="D218" s="3" t="s">
        <v>301</v>
      </c>
      <c r="E218" s="3" t="str">
        <f t="array" ref="E218">IF(OR(EXACT(A218,'ESO Dungeon constants'!$D$3:$D$987)),"X","")</f>
        <v/>
      </c>
      <c r="F218" s="3" t="str">
        <f>IF(EXACT(A218,C218),"X","")</f>
        <v/>
      </c>
      <c r="G218" s="3" t="str">
        <f>IF(A218&lt;&gt;C218,VLOOKUP(C218,$A$3:$D$9952,4,FALSE),"")</f>
        <v>Coldharbour</v>
      </c>
      <c r="H218" s="17">
        <f>A218</f>
        <v>420</v>
      </c>
      <c r="I218" s="17">
        <f>C218</f>
        <v>347</v>
      </c>
      <c r="J218">
        <v>0</v>
      </c>
      <c r="K218" s="3" t="str">
        <f>VLOOKUP(J218,'LibSets constants'!$A$4:$B$1003,2,FALSE)</f>
        <v>DLC_BASE_GAME</v>
      </c>
      <c r="L218" s="3" t="str">
        <f>VLOOKUP(J218,'LibSets constants'!$A$4:$C$1003,3,FALSE)</f>
        <v>Included in base game</v>
      </c>
    </row>
    <row r="219" spans="1:12" x14ac:dyDescent="0.25">
      <c r="A219" s="12">
        <v>421</v>
      </c>
      <c r="B219" s="5">
        <v>216</v>
      </c>
      <c r="C219" s="5">
        <v>347</v>
      </c>
      <c r="D219" s="43" t="s">
        <v>302</v>
      </c>
      <c r="E219" s="3" t="str">
        <f t="array" ref="E219">IF(OR(EXACT(A219,'ESO Dungeon constants'!$D$3:$D$987)),"X","")</f>
        <v/>
      </c>
      <c r="F219" s="3" t="str">
        <f>IF(EXACT(A219,C219),"X","")</f>
        <v/>
      </c>
      <c r="G219" s="3" t="str">
        <f>IF(A219&lt;&gt;C219,VLOOKUP(C219,$A$3:$D$9952,4,FALSE),"")</f>
        <v>Coldharbour</v>
      </c>
      <c r="H219" s="17">
        <f>A219</f>
        <v>421</v>
      </c>
      <c r="I219" s="17">
        <f>C219</f>
        <v>347</v>
      </c>
      <c r="J219">
        <v>0</v>
      </c>
      <c r="K219" s="3" t="str">
        <f>VLOOKUP(J219,'LibSets constants'!$A$4:$B$1003,2,FALSE)</f>
        <v>DLC_BASE_GAME</v>
      </c>
      <c r="L219" s="3" t="str">
        <f>VLOOKUP(J219,'LibSets constants'!$A$4:$C$1003,3,FALSE)</f>
        <v>Included in base game</v>
      </c>
    </row>
    <row r="220" spans="1:12" x14ac:dyDescent="0.25">
      <c r="A220" s="12">
        <v>422</v>
      </c>
      <c r="B220" s="5">
        <v>217</v>
      </c>
      <c r="C220" s="5">
        <v>347</v>
      </c>
      <c r="D220" s="3" t="s">
        <v>303</v>
      </c>
      <c r="E220" s="3" t="str">
        <f t="array" ref="E220">IF(OR(EXACT(A220,'ESO Dungeon constants'!$D$3:$D$987)),"X","")</f>
        <v/>
      </c>
      <c r="F220" s="3" t="str">
        <f>IF(EXACT(A220,C220),"X","")</f>
        <v/>
      </c>
      <c r="G220" s="3" t="str">
        <f>IF(A220&lt;&gt;C220,VLOOKUP(C220,$A$3:$D$9952,4,FALSE),"")</f>
        <v>Coldharbour</v>
      </c>
      <c r="H220" s="17">
        <f>A220</f>
        <v>422</v>
      </c>
      <c r="I220" s="17">
        <f>C220</f>
        <v>347</v>
      </c>
      <c r="J220">
        <v>0</v>
      </c>
      <c r="K220" s="3" t="str">
        <f>VLOOKUP(J220,'LibSets constants'!$A$4:$B$1003,2,FALSE)</f>
        <v>DLC_BASE_GAME</v>
      </c>
      <c r="L220" s="3" t="str">
        <f>VLOOKUP(J220,'LibSets constants'!$A$4:$C$1003,3,FALSE)</f>
        <v>Included in base game</v>
      </c>
    </row>
    <row r="221" spans="1:12" x14ac:dyDescent="0.25">
      <c r="A221" s="12">
        <v>424</v>
      </c>
      <c r="B221" s="5">
        <v>218</v>
      </c>
      <c r="C221" s="5">
        <v>3</v>
      </c>
      <c r="D221" s="3" t="s">
        <v>304</v>
      </c>
      <c r="E221" s="3" t="str">
        <f t="array" ref="E221">IF(OR(EXACT(A221,'ESO Dungeon constants'!$D$3:$D$987)),"X","")</f>
        <v/>
      </c>
      <c r="F221" s="3" t="str">
        <f>IF(EXACT(A221,C221),"X","")</f>
        <v/>
      </c>
      <c r="G221" s="3" t="str">
        <f>IF(A221&lt;&gt;C221,VLOOKUP(C221,$A$3:$D$9952,4,FALSE),"")</f>
        <v>Glenumbra</v>
      </c>
      <c r="H221" s="17">
        <f>A221</f>
        <v>424</v>
      </c>
      <c r="I221" s="17">
        <f>C221</f>
        <v>3</v>
      </c>
      <c r="J221">
        <v>0</v>
      </c>
      <c r="K221" s="3" t="str">
        <f>VLOOKUP(J221,'LibSets constants'!$A$4:$B$1003,2,FALSE)</f>
        <v>DLC_BASE_GAME</v>
      </c>
      <c r="L221" s="3" t="str">
        <f>VLOOKUP(J221,'LibSets constants'!$A$4:$C$1003,3,FALSE)</f>
        <v>Included in base game</v>
      </c>
    </row>
    <row r="222" spans="1:12" x14ac:dyDescent="0.25">
      <c r="A222" s="12">
        <v>425</v>
      </c>
      <c r="B222" s="5">
        <v>219</v>
      </c>
      <c r="C222" s="5">
        <v>3</v>
      </c>
      <c r="D222" s="3" t="s">
        <v>305</v>
      </c>
      <c r="E222" s="3" t="str">
        <f t="array" ref="E222">IF(OR(EXACT(A222,'ESO Dungeon constants'!$D$3:$D$987)),"X","")</f>
        <v/>
      </c>
      <c r="F222" s="3" t="str">
        <f>IF(EXACT(A222,C222),"X","")</f>
        <v/>
      </c>
      <c r="G222" s="3" t="str">
        <f>IF(A222&lt;&gt;C222,VLOOKUP(C222,$A$3:$D$9952,4,FALSE),"")</f>
        <v>Glenumbra</v>
      </c>
      <c r="H222" s="17">
        <f>A222</f>
        <v>425</v>
      </c>
      <c r="I222" s="17">
        <f>C222</f>
        <v>3</v>
      </c>
      <c r="J222">
        <v>0</v>
      </c>
      <c r="K222" s="3" t="str">
        <f>VLOOKUP(J222,'LibSets constants'!$A$4:$B$1003,2,FALSE)</f>
        <v>DLC_BASE_GAME</v>
      </c>
      <c r="L222" s="3" t="str">
        <f>VLOOKUP(J222,'LibSets constants'!$A$4:$C$1003,3,FALSE)</f>
        <v>Included in base game</v>
      </c>
    </row>
    <row r="223" spans="1:12" x14ac:dyDescent="0.25">
      <c r="A223" s="12">
        <v>426</v>
      </c>
      <c r="B223" s="5">
        <v>220</v>
      </c>
      <c r="C223" s="5">
        <v>3</v>
      </c>
      <c r="D223" s="3" t="s">
        <v>306</v>
      </c>
      <c r="E223" s="3" t="str">
        <f t="array" ref="E223">IF(OR(EXACT(A223,'ESO Dungeon constants'!$D$3:$D$987)),"X","")</f>
        <v/>
      </c>
      <c r="F223" s="3" t="str">
        <f>IF(EXACT(A223,C223),"X","")</f>
        <v/>
      </c>
      <c r="G223" s="3" t="str">
        <f>IF(A223&lt;&gt;C223,VLOOKUP(C223,$A$3:$D$9952,4,FALSE),"")</f>
        <v>Glenumbra</v>
      </c>
      <c r="H223" s="17">
        <f>A223</f>
        <v>426</v>
      </c>
      <c r="I223" s="17">
        <f>C223</f>
        <v>3</v>
      </c>
      <c r="J223">
        <v>0</v>
      </c>
      <c r="K223" s="3" t="str">
        <f>VLOOKUP(J223,'LibSets constants'!$A$4:$B$1003,2,FALSE)</f>
        <v>DLC_BASE_GAME</v>
      </c>
      <c r="L223" s="3" t="str">
        <f>VLOOKUP(J223,'LibSets constants'!$A$4:$C$1003,3,FALSE)</f>
        <v>Included in base game</v>
      </c>
    </row>
    <row r="224" spans="1:12" x14ac:dyDescent="0.25">
      <c r="A224" s="12">
        <v>429</v>
      </c>
      <c r="B224" s="5">
        <v>221</v>
      </c>
      <c r="C224" s="5">
        <v>3</v>
      </c>
      <c r="D224" s="3" t="s">
        <v>307</v>
      </c>
      <c r="E224" s="3" t="str">
        <f t="array" ref="E224">IF(OR(EXACT(A224,'ESO Dungeon constants'!$D$3:$D$987)),"X","")</f>
        <v/>
      </c>
      <c r="F224" s="3" t="str">
        <f>IF(EXACT(A224,C224),"X","")</f>
        <v/>
      </c>
      <c r="G224" s="3" t="str">
        <f>IF(A224&lt;&gt;C224,VLOOKUP(C224,$A$3:$D$9952,4,FALSE),"")</f>
        <v>Glenumbra</v>
      </c>
      <c r="H224" s="17">
        <f>A224</f>
        <v>429</v>
      </c>
      <c r="I224" s="17">
        <f>C224</f>
        <v>3</v>
      </c>
      <c r="J224">
        <v>0</v>
      </c>
      <c r="K224" s="3" t="str">
        <f>VLOOKUP(J224,'LibSets constants'!$A$4:$B$1003,2,FALSE)</f>
        <v>DLC_BASE_GAME</v>
      </c>
      <c r="L224" s="3" t="str">
        <f>VLOOKUP(J224,'LibSets constants'!$A$4:$C$1003,3,FALSE)</f>
        <v>Included in base game</v>
      </c>
    </row>
    <row r="225" spans="1:12" x14ac:dyDescent="0.25">
      <c r="A225" s="12">
        <v>430</v>
      </c>
      <c r="B225" s="5">
        <v>222</v>
      </c>
      <c r="C225" s="5">
        <v>19</v>
      </c>
      <c r="D225" s="3" t="s">
        <v>308</v>
      </c>
      <c r="E225" s="3" t="str">
        <f t="array" ref="E225">IF(OR(EXACT(A225,'ESO Dungeon constants'!$D$3:$D$987)),"X","")</f>
        <v/>
      </c>
      <c r="F225" s="3" t="str">
        <f>IF(EXACT(A225,C225),"X","")</f>
        <v/>
      </c>
      <c r="G225" s="3" t="str">
        <f>IF(A225&lt;&gt;C225,VLOOKUP(C225,$A$3:$D$9952,4,FALSE),"")</f>
        <v>Stormhaven</v>
      </c>
      <c r="H225" s="17">
        <f>A225</f>
        <v>430</v>
      </c>
      <c r="I225" s="17">
        <f>C225</f>
        <v>19</v>
      </c>
      <c r="J225">
        <v>0</v>
      </c>
      <c r="K225" s="3" t="str">
        <f>VLOOKUP(J225,'LibSets constants'!$A$4:$B$1003,2,FALSE)</f>
        <v>DLC_BASE_GAME</v>
      </c>
      <c r="L225" s="3" t="str">
        <f>VLOOKUP(J225,'LibSets constants'!$A$4:$C$1003,3,FALSE)</f>
        <v>Included in base game</v>
      </c>
    </row>
    <row r="226" spans="1:12" x14ac:dyDescent="0.25">
      <c r="A226" s="12">
        <v>431</v>
      </c>
      <c r="B226" s="5">
        <v>223</v>
      </c>
      <c r="C226" s="5">
        <v>103</v>
      </c>
      <c r="D226" s="3" t="s">
        <v>309</v>
      </c>
      <c r="E226" s="3" t="str">
        <f t="array" ref="E226">IF(OR(EXACT(A226,'ESO Dungeon constants'!$D$3:$D$987)),"X","")</f>
        <v/>
      </c>
      <c r="F226" s="3" t="str">
        <f>IF(EXACT(A226,C226),"X","")</f>
        <v/>
      </c>
      <c r="G226" s="3" t="str">
        <f>IF(A226&lt;&gt;C226,VLOOKUP(C226,$A$3:$D$9952,4,FALSE),"")</f>
        <v>The Rift</v>
      </c>
      <c r="H226" s="17">
        <f>A226</f>
        <v>431</v>
      </c>
      <c r="I226" s="17">
        <f>C226</f>
        <v>103</v>
      </c>
      <c r="J226">
        <v>0</v>
      </c>
      <c r="K226" s="3" t="str">
        <f>VLOOKUP(J226,'LibSets constants'!$A$4:$B$1003,2,FALSE)</f>
        <v>DLC_BASE_GAME</v>
      </c>
      <c r="L226" s="3" t="str">
        <f>VLOOKUP(J226,'LibSets constants'!$A$4:$C$1003,3,FALSE)</f>
        <v>Included in base game</v>
      </c>
    </row>
    <row r="227" spans="1:12" x14ac:dyDescent="0.25">
      <c r="A227" s="12">
        <v>433</v>
      </c>
      <c r="B227" s="5">
        <v>224</v>
      </c>
      <c r="C227" s="5">
        <v>383</v>
      </c>
      <c r="D227" s="3" t="s">
        <v>310</v>
      </c>
      <c r="E227" s="3" t="str">
        <f t="array" ref="E227">IF(OR(EXACT(A227,'ESO Dungeon constants'!$D$3:$D$987)),"X","")</f>
        <v/>
      </c>
      <c r="F227" s="3" t="str">
        <f>IF(EXACT(A227,C227),"X","")</f>
        <v/>
      </c>
      <c r="G227" s="3" t="str">
        <f>IF(A227&lt;&gt;C227,VLOOKUP(C227,$A$3:$D$9952,4,FALSE),"")</f>
        <v>Grahtwood</v>
      </c>
      <c r="H227" s="17">
        <f>A227</f>
        <v>433</v>
      </c>
      <c r="I227" s="17">
        <f>C227</f>
        <v>383</v>
      </c>
      <c r="J227">
        <v>0</v>
      </c>
      <c r="K227" s="3" t="str">
        <f>VLOOKUP(J227,'LibSets constants'!$A$4:$B$1003,2,FALSE)</f>
        <v>DLC_BASE_GAME</v>
      </c>
      <c r="L227" s="3" t="str">
        <f>VLOOKUP(J227,'LibSets constants'!$A$4:$C$1003,3,FALSE)</f>
        <v>Included in base game</v>
      </c>
    </row>
    <row r="228" spans="1:12" x14ac:dyDescent="0.25">
      <c r="A228" s="12">
        <v>434</v>
      </c>
      <c r="B228" s="5">
        <v>225</v>
      </c>
      <c r="C228" s="5">
        <v>383</v>
      </c>
      <c r="D228" s="3" t="s">
        <v>311</v>
      </c>
      <c r="E228" s="3" t="str">
        <f t="array" ref="E228">IF(OR(EXACT(A228,'ESO Dungeon constants'!$D$3:$D$987)),"X","")</f>
        <v/>
      </c>
      <c r="F228" s="3" t="str">
        <f>IF(EXACT(A228,C228),"X","")</f>
        <v/>
      </c>
      <c r="G228" s="3" t="str">
        <f>IF(A228&lt;&gt;C228,VLOOKUP(C228,$A$3:$D$9952,4,FALSE),"")</f>
        <v>Grahtwood</v>
      </c>
      <c r="H228" s="17">
        <f>A228</f>
        <v>434</v>
      </c>
      <c r="I228" s="17">
        <f>C228</f>
        <v>383</v>
      </c>
      <c r="J228">
        <v>0</v>
      </c>
      <c r="K228" s="3" t="str">
        <f>VLOOKUP(J228,'LibSets constants'!$A$4:$B$1003,2,FALSE)</f>
        <v>DLC_BASE_GAME</v>
      </c>
      <c r="L228" s="3" t="str">
        <f>VLOOKUP(J228,'LibSets constants'!$A$4:$C$1003,3,FALSE)</f>
        <v>Included in base game</v>
      </c>
    </row>
    <row r="229" spans="1:12" x14ac:dyDescent="0.25">
      <c r="A229" s="12">
        <v>435</v>
      </c>
      <c r="B229" s="5">
        <v>226</v>
      </c>
      <c r="C229" s="5">
        <v>383</v>
      </c>
      <c r="D229" s="3" t="s">
        <v>312</v>
      </c>
      <c r="E229" s="3" t="str">
        <f t="array" ref="E229">IF(OR(EXACT(A229,'ESO Dungeon constants'!$D$3:$D$987)),"X","")</f>
        <v/>
      </c>
      <c r="F229" s="3" t="str">
        <f>IF(EXACT(A229,C229),"X","")</f>
        <v/>
      </c>
      <c r="G229" s="3" t="str">
        <f>IF(A229&lt;&gt;C229,VLOOKUP(C229,$A$3:$D$9952,4,FALSE),"")</f>
        <v>Grahtwood</v>
      </c>
      <c r="H229" s="17">
        <f>A229</f>
        <v>435</v>
      </c>
      <c r="I229" s="17">
        <f>C229</f>
        <v>383</v>
      </c>
      <c r="J229">
        <v>0</v>
      </c>
      <c r="K229" s="3" t="str">
        <f>VLOOKUP(J229,'LibSets constants'!$A$4:$B$1003,2,FALSE)</f>
        <v>DLC_BASE_GAME</v>
      </c>
      <c r="L229" s="3" t="str">
        <f>VLOOKUP(J229,'LibSets constants'!$A$4:$C$1003,3,FALSE)</f>
        <v>Included in base game</v>
      </c>
    </row>
    <row r="230" spans="1:12" x14ac:dyDescent="0.25">
      <c r="A230" s="12">
        <v>436</v>
      </c>
      <c r="B230" s="5">
        <v>227</v>
      </c>
      <c r="C230" s="5">
        <v>383</v>
      </c>
      <c r="D230" s="3" t="s">
        <v>313</v>
      </c>
      <c r="E230" s="3" t="str">
        <f t="array" ref="E230">IF(OR(EXACT(A230,'ESO Dungeon constants'!$D$3:$D$987)),"X","")</f>
        <v/>
      </c>
      <c r="F230" s="3" t="str">
        <f>IF(EXACT(A230,C230),"X","")</f>
        <v/>
      </c>
      <c r="G230" s="3" t="str">
        <f>IF(A230&lt;&gt;C230,VLOOKUP(C230,$A$3:$D$9952,4,FALSE),"")</f>
        <v>Grahtwood</v>
      </c>
      <c r="H230" s="17">
        <f>A230</f>
        <v>436</v>
      </c>
      <c r="I230" s="17">
        <f>C230</f>
        <v>383</v>
      </c>
      <c r="J230">
        <v>0</v>
      </c>
      <c r="K230" s="3" t="str">
        <f>VLOOKUP(J230,'LibSets constants'!$A$4:$B$1003,2,FALSE)</f>
        <v>DLC_BASE_GAME</v>
      </c>
      <c r="L230" s="3" t="str">
        <f>VLOOKUP(J230,'LibSets constants'!$A$4:$C$1003,3,FALSE)</f>
        <v>Included in base game</v>
      </c>
    </row>
    <row r="231" spans="1:12" x14ac:dyDescent="0.25">
      <c r="A231" s="12">
        <v>437</v>
      </c>
      <c r="B231" s="5">
        <v>228</v>
      </c>
      <c r="C231" s="5">
        <v>383</v>
      </c>
      <c r="D231" s="3" t="s">
        <v>314</v>
      </c>
      <c r="E231" s="3" t="str">
        <f t="array" ref="E231">IF(OR(EXACT(A231,'ESO Dungeon constants'!$D$3:$D$987)),"X","")</f>
        <v/>
      </c>
      <c r="F231" s="3" t="str">
        <f>IF(EXACT(A231,C231),"X","")</f>
        <v/>
      </c>
      <c r="G231" s="3" t="str">
        <f>IF(A231&lt;&gt;C231,VLOOKUP(C231,$A$3:$D$9952,4,FALSE),"")</f>
        <v>Grahtwood</v>
      </c>
      <c r="H231" s="17">
        <f>A231</f>
        <v>437</v>
      </c>
      <c r="I231" s="17">
        <f>C231</f>
        <v>383</v>
      </c>
      <c r="J231">
        <v>0</v>
      </c>
      <c r="K231" s="3" t="str">
        <f>VLOOKUP(J231,'LibSets constants'!$A$4:$B$1003,2,FALSE)</f>
        <v>DLC_BASE_GAME</v>
      </c>
      <c r="L231" s="3" t="str">
        <f>VLOOKUP(J231,'LibSets constants'!$A$4:$C$1003,3,FALSE)</f>
        <v>Included in base game</v>
      </c>
    </row>
    <row r="232" spans="1:12" x14ac:dyDescent="0.25">
      <c r="A232" s="12">
        <v>438</v>
      </c>
      <c r="B232" s="5">
        <v>229</v>
      </c>
      <c r="C232" s="5">
        <v>383</v>
      </c>
      <c r="D232" s="3" t="s">
        <v>315</v>
      </c>
      <c r="E232" s="3" t="str">
        <f t="array" ref="E232">IF(OR(EXACT(A232,'ESO Dungeon constants'!$D$3:$D$987)),"X","")</f>
        <v/>
      </c>
      <c r="F232" s="3" t="str">
        <f>IF(EXACT(A232,C232),"X","")</f>
        <v/>
      </c>
      <c r="G232" s="3" t="str">
        <f>IF(A232&lt;&gt;C232,VLOOKUP(C232,$A$3:$D$9952,4,FALSE),"")</f>
        <v>Grahtwood</v>
      </c>
      <c r="H232" s="17">
        <f>A232</f>
        <v>438</v>
      </c>
      <c r="I232" s="17">
        <f>C232</f>
        <v>383</v>
      </c>
      <c r="J232">
        <v>0</v>
      </c>
      <c r="K232" s="3" t="str">
        <f>VLOOKUP(J232,'LibSets constants'!$A$4:$B$1003,2,FALSE)</f>
        <v>DLC_BASE_GAME</v>
      </c>
      <c r="L232" s="3" t="str">
        <f>VLOOKUP(J232,'LibSets constants'!$A$4:$C$1003,3,FALSE)</f>
        <v>Included in base game</v>
      </c>
    </row>
    <row r="233" spans="1:12" x14ac:dyDescent="0.25">
      <c r="A233" s="12">
        <v>439</v>
      </c>
      <c r="B233" s="5">
        <v>230</v>
      </c>
      <c r="C233" s="5">
        <v>383</v>
      </c>
      <c r="D233" s="3" t="s">
        <v>316</v>
      </c>
      <c r="E233" s="3" t="str">
        <f t="array" ref="E233">IF(OR(EXACT(A233,'ESO Dungeon constants'!$D$3:$D$987)),"X","")</f>
        <v/>
      </c>
      <c r="F233" s="3" t="str">
        <f>IF(EXACT(A233,C233),"X","")</f>
        <v/>
      </c>
      <c r="G233" s="3" t="str">
        <f>IF(A233&lt;&gt;C233,VLOOKUP(C233,$A$3:$D$9952,4,FALSE),"")</f>
        <v>Grahtwood</v>
      </c>
      <c r="H233" s="17">
        <f>A233</f>
        <v>439</v>
      </c>
      <c r="I233" s="17">
        <f>C233</f>
        <v>383</v>
      </c>
      <c r="J233">
        <v>0</v>
      </c>
      <c r="K233" s="3" t="str">
        <f>VLOOKUP(J233,'LibSets constants'!$A$4:$B$1003,2,FALSE)</f>
        <v>DLC_BASE_GAME</v>
      </c>
      <c r="L233" s="3" t="str">
        <f>VLOOKUP(J233,'LibSets constants'!$A$4:$C$1003,3,FALSE)</f>
        <v>Included in base game</v>
      </c>
    </row>
    <row r="234" spans="1:12" x14ac:dyDescent="0.25">
      <c r="A234" s="12">
        <v>440</v>
      </c>
      <c r="B234" s="5">
        <v>231</v>
      </c>
      <c r="C234" s="5">
        <v>383</v>
      </c>
      <c r="D234" s="3" t="s">
        <v>317</v>
      </c>
      <c r="E234" s="3" t="str">
        <f t="array" ref="E234">IF(OR(EXACT(A234,'ESO Dungeon constants'!$D$3:$D$987)),"X","")</f>
        <v/>
      </c>
      <c r="F234" s="3" t="str">
        <f>IF(EXACT(A234,C234),"X","")</f>
        <v/>
      </c>
      <c r="G234" s="3" t="str">
        <f>IF(A234&lt;&gt;C234,VLOOKUP(C234,$A$3:$D$9952,4,FALSE),"")</f>
        <v>Grahtwood</v>
      </c>
      <c r="H234" s="17">
        <f>A234</f>
        <v>440</v>
      </c>
      <c r="I234" s="17">
        <f>C234</f>
        <v>383</v>
      </c>
      <c r="J234">
        <v>0</v>
      </c>
      <c r="K234" s="3" t="str">
        <f>VLOOKUP(J234,'LibSets constants'!$A$4:$B$1003,2,FALSE)</f>
        <v>DLC_BASE_GAME</v>
      </c>
      <c r="L234" s="3" t="str">
        <f>VLOOKUP(J234,'LibSets constants'!$A$4:$C$1003,3,FALSE)</f>
        <v>Included in base game</v>
      </c>
    </row>
    <row r="235" spans="1:12" x14ac:dyDescent="0.25">
      <c r="A235" s="12">
        <v>442</v>
      </c>
      <c r="B235" s="5">
        <v>232</v>
      </c>
      <c r="C235" s="5">
        <v>383</v>
      </c>
      <c r="D235" s="3" t="s">
        <v>318</v>
      </c>
      <c r="E235" s="3" t="str">
        <f t="array" ref="E235">IF(OR(EXACT(A235,'ESO Dungeon constants'!$D$3:$D$987)),"X","")</f>
        <v/>
      </c>
      <c r="F235" s="3" t="str">
        <f>IF(EXACT(A235,C235),"X","")</f>
        <v/>
      </c>
      <c r="G235" s="3" t="str">
        <f>IF(A235&lt;&gt;C235,VLOOKUP(C235,$A$3:$D$9952,4,FALSE),"")</f>
        <v>Grahtwood</v>
      </c>
      <c r="H235" s="17">
        <f>A235</f>
        <v>442</v>
      </c>
      <c r="I235" s="17">
        <f>C235</f>
        <v>383</v>
      </c>
      <c r="J235">
        <v>0</v>
      </c>
      <c r="K235" s="3" t="str">
        <f>VLOOKUP(J235,'LibSets constants'!$A$4:$B$1003,2,FALSE)</f>
        <v>DLC_BASE_GAME</v>
      </c>
      <c r="L235" s="3" t="str">
        <f>VLOOKUP(J235,'LibSets constants'!$A$4:$C$1003,3,FALSE)</f>
        <v>Included in base game</v>
      </c>
    </row>
    <row r="236" spans="1:12" x14ac:dyDescent="0.25">
      <c r="A236" s="12">
        <v>444</v>
      </c>
      <c r="B236" s="5">
        <v>233</v>
      </c>
      <c r="C236" s="5">
        <v>383</v>
      </c>
      <c r="D236" s="43" t="s">
        <v>319</v>
      </c>
      <c r="E236" s="3" t="str">
        <f t="array" ref="E236">IF(OR(EXACT(A236,'ESO Dungeon constants'!$D$3:$D$987)),"X","")</f>
        <v/>
      </c>
      <c r="F236" s="3" t="str">
        <f>IF(EXACT(A236,C236),"X","")</f>
        <v/>
      </c>
      <c r="G236" s="3" t="str">
        <f>IF(A236&lt;&gt;C236,VLOOKUP(C236,$A$3:$D$9952,4,FALSE),"")</f>
        <v>Grahtwood</v>
      </c>
      <c r="H236" s="17">
        <f>A236</f>
        <v>444</v>
      </c>
      <c r="I236" s="17">
        <f>C236</f>
        <v>383</v>
      </c>
      <c r="J236">
        <v>0</v>
      </c>
      <c r="K236" s="3" t="str">
        <f>VLOOKUP(J236,'LibSets constants'!$A$4:$B$1003,2,FALSE)</f>
        <v>DLC_BASE_GAME</v>
      </c>
      <c r="L236" s="3" t="str">
        <f>VLOOKUP(J236,'LibSets constants'!$A$4:$C$1003,3,FALSE)</f>
        <v>Included in base game</v>
      </c>
    </row>
    <row r="237" spans="1:12" x14ac:dyDescent="0.25">
      <c r="A237" s="12">
        <v>447</v>
      </c>
      <c r="B237" s="5">
        <v>234</v>
      </c>
      <c r="C237" s="5">
        <v>383</v>
      </c>
      <c r="D237" s="43" t="s">
        <v>320</v>
      </c>
      <c r="E237" s="3" t="str">
        <f t="array" ref="E237">IF(OR(EXACT(A237,'ESO Dungeon constants'!$D$3:$D$987)),"X","")</f>
        <v/>
      </c>
      <c r="F237" s="3" t="str">
        <f>IF(EXACT(A237,C237),"X","")</f>
        <v/>
      </c>
      <c r="G237" s="3" t="str">
        <f>IF(A237&lt;&gt;C237,VLOOKUP(C237,$A$3:$D$9952,4,FALSE),"")</f>
        <v>Grahtwood</v>
      </c>
      <c r="H237" s="17">
        <f>A237</f>
        <v>447</v>
      </c>
      <c r="I237" s="17">
        <f>C237</f>
        <v>383</v>
      </c>
      <c r="J237">
        <v>0</v>
      </c>
      <c r="K237" s="3" t="str">
        <f>VLOOKUP(J237,'LibSets constants'!$A$4:$B$1003,2,FALSE)</f>
        <v>DLC_BASE_GAME</v>
      </c>
      <c r="L237" s="3" t="str">
        <f>VLOOKUP(J237,'LibSets constants'!$A$4:$C$1003,3,FALSE)</f>
        <v>Included in base game</v>
      </c>
    </row>
    <row r="238" spans="1:12" x14ac:dyDescent="0.25">
      <c r="A238" s="12">
        <v>449</v>
      </c>
      <c r="B238" s="5">
        <v>235</v>
      </c>
      <c r="C238" s="5">
        <v>101</v>
      </c>
      <c r="D238" s="3" t="s">
        <v>48</v>
      </c>
      <c r="E238" s="3" t="str">
        <f t="array" ref="E238">IF(OR(EXACT(A238,'ESO Dungeon constants'!$D$3:$D$987)),"X","")</f>
        <v>X</v>
      </c>
      <c r="F238" s="3" t="str">
        <f>IF(EXACT(A238,C238),"X","")</f>
        <v/>
      </c>
      <c r="G238" s="3" t="str">
        <f>IF(A238&lt;&gt;C238,VLOOKUP(C238,$A$3:$D$9952,4,FALSE),"")</f>
        <v>Eastmarch</v>
      </c>
      <c r="H238" s="17">
        <f>A238</f>
        <v>449</v>
      </c>
      <c r="I238" s="17">
        <f>C238</f>
        <v>101</v>
      </c>
      <c r="J238">
        <v>0</v>
      </c>
      <c r="K238" s="3" t="str">
        <f>VLOOKUP(J238,'LibSets constants'!$A$4:$B$1003,2,FALSE)</f>
        <v>DLC_BASE_GAME</v>
      </c>
      <c r="L238" s="3" t="str">
        <f>VLOOKUP(J238,'LibSets constants'!$A$4:$C$1003,3,FALSE)</f>
        <v>Included in base game</v>
      </c>
    </row>
    <row r="239" spans="1:12" x14ac:dyDescent="0.25">
      <c r="A239" s="12">
        <v>451</v>
      </c>
      <c r="B239" s="5">
        <v>236</v>
      </c>
      <c r="C239" s="5">
        <v>382</v>
      </c>
      <c r="D239" s="3" t="s">
        <v>321</v>
      </c>
      <c r="E239" s="3" t="str">
        <f t="array" ref="E239">IF(OR(EXACT(A239,'ESO Dungeon constants'!$D$3:$D$987)),"X","")</f>
        <v/>
      </c>
      <c r="F239" s="3" t="str">
        <f>IF(EXACT(A239,C239),"X","")</f>
        <v/>
      </c>
      <c r="G239" s="3" t="str">
        <f>IF(A239&lt;&gt;C239,VLOOKUP(C239,$A$3:$D$9952,4,FALSE),"")</f>
        <v>Reaper's March</v>
      </c>
      <c r="H239" s="17">
        <f>A239</f>
        <v>451</v>
      </c>
      <c r="I239" s="17">
        <f>C239</f>
        <v>382</v>
      </c>
      <c r="J239">
        <v>0</v>
      </c>
      <c r="K239" s="3" t="str">
        <f>VLOOKUP(J239,'LibSets constants'!$A$4:$B$1003,2,FALSE)</f>
        <v>DLC_BASE_GAME</v>
      </c>
      <c r="L239" s="3" t="str">
        <f>VLOOKUP(J239,'LibSets constants'!$A$4:$C$1003,3,FALSE)</f>
        <v>Included in base game</v>
      </c>
    </row>
    <row r="240" spans="1:12" x14ac:dyDescent="0.25">
      <c r="A240" s="12">
        <v>452</v>
      </c>
      <c r="B240" s="5">
        <v>237</v>
      </c>
      <c r="C240" s="5">
        <v>382</v>
      </c>
      <c r="D240" s="43" t="s">
        <v>322</v>
      </c>
      <c r="E240" s="3" t="str">
        <f t="array" ref="E240">IF(OR(EXACT(A240,'ESO Dungeon constants'!$D$3:$D$987)),"X","")</f>
        <v/>
      </c>
      <c r="F240" s="3" t="str">
        <f>IF(EXACT(A240,C240),"X","")</f>
        <v/>
      </c>
      <c r="G240" s="3" t="str">
        <f>IF(A240&lt;&gt;C240,VLOOKUP(C240,$A$3:$D$9952,4,FALSE),"")</f>
        <v>Reaper's March</v>
      </c>
      <c r="H240" s="17">
        <f>A240</f>
        <v>452</v>
      </c>
      <c r="I240" s="17">
        <f>C240</f>
        <v>382</v>
      </c>
      <c r="J240">
        <v>0</v>
      </c>
      <c r="K240" s="3" t="str">
        <f>VLOOKUP(J240,'LibSets constants'!$A$4:$B$1003,2,FALSE)</f>
        <v>DLC_BASE_GAME</v>
      </c>
      <c r="L240" s="3" t="str">
        <f>VLOOKUP(J240,'LibSets constants'!$A$4:$C$1003,3,FALSE)</f>
        <v>Included in base game</v>
      </c>
    </row>
    <row r="241" spans="1:12" x14ac:dyDescent="0.25">
      <c r="A241" s="12">
        <v>453</v>
      </c>
      <c r="B241" s="5">
        <v>238</v>
      </c>
      <c r="C241" s="5">
        <v>382</v>
      </c>
      <c r="D241" s="3" t="s">
        <v>323</v>
      </c>
      <c r="E241" s="3" t="str">
        <f t="array" ref="E241">IF(OR(EXACT(A241,'ESO Dungeon constants'!$D$3:$D$987)),"X","")</f>
        <v/>
      </c>
      <c r="F241" s="3" t="str">
        <f>IF(EXACT(A241,C241),"X","")</f>
        <v/>
      </c>
      <c r="G241" s="3" t="str">
        <f>IF(A241&lt;&gt;C241,VLOOKUP(C241,$A$3:$D$9952,4,FALSE),"")</f>
        <v>Reaper's March</v>
      </c>
      <c r="H241" s="17">
        <f>A241</f>
        <v>453</v>
      </c>
      <c r="I241" s="17">
        <f>C241</f>
        <v>382</v>
      </c>
      <c r="J241">
        <v>0</v>
      </c>
      <c r="K241" s="3" t="str">
        <f>VLOOKUP(J241,'LibSets constants'!$A$4:$B$1003,2,FALSE)</f>
        <v>DLC_BASE_GAME</v>
      </c>
      <c r="L241" s="3" t="str">
        <f>VLOOKUP(J241,'LibSets constants'!$A$4:$C$1003,3,FALSE)</f>
        <v>Included in base game</v>
      </c>
    </row>
    <row r="242" spans="1:12" x14ac:dyDescent="0.25">
      <c r="A242" s="12">
        <v>454</v>
      </c>
      <c r="B242" s="5">
        <v>239</v>
      </c>
      <c r="C242" s="5">
        <v>382</v>
      </c>
      <c r="D242" s="3" t="s">
        <v>324</v>
      </c>
      <c r="E242" s="3" t="str">
        <f t="array" ref="E242">IF(OR(EXACT(A242,'ESO Dungeon constants'!$D$3:$D$987)),"X","")</f>
        <v/>
      </c>
      <c r="F242" s="3" t="str">
        <f>IF(EXACT(A242,C242),"X","")</f>
        <v/>
      </c>
      <c r="G242" s="3" t="str">
        <f>IF(A242&lt;&gt;C242,VLOOKUP(C242,$A$3:$D$9952,4,FALSE),"")</f>
        <v>Reaper's March</v>
      </c>
      <c r="H242" s="17">
        <f>A242</f>
        <v>454</v>
      </c>
      <c r="I242" s="17">
        <f>C242</f>
        <v>382</v>
      </c>
      <c r="J242">
        <v>0</v>
      </c>
      <c r="K242" s="3" t="str">
        <f>VLOOKUP(J242,'LibSets constants'!$A$4:$B$1003,2,FALSE)</f>
        <v>DLC_BASE_GAME</v>
      </c>
      <c r="L242" s="3" t="str">
        <f>VLOOKUP(J242,'LibSets constants'!$A$4:$C$1003,3,FALSE)</f>
        <v>Included in base game</v>
      </c>
    </row>
    <row r="243" spans="1:12" x14ac:dyDescent="0.25">
      <c r="A243" s="12">
        <v>455</v>
      </c>
      <c r="B243" s="5">
        <v>240</v>
      </c>
      <c r="C243" s="5">
        <v>382</v>
      </c>
      <c r="D243" s="3" t="s">
        <v>325</v>
      </c>
      <c r="E243" s="3" t="str">
        <f t="array" ref="E243">IF(OR(EXACT(A243,'ESO Dungeon constants'!$D$3:$D$987)),"X","")</f>
        <v/>
      </c>
      <c r="F243" s="3" t="str">
        <f>IF(EXACT(A243,C243),"X","")</f>
        <v/>
      </c>
      <c r="G243" s="3" t="str">
        <f>IF(A243&lt;&gt;C243,VLOOKUP(C243,$A$3:$D$9952,4,FALSE),"")</f>
        <v>Reaper's March</v>
      </c>
      <c r="H243" s="17">
        <f>A243</f>
        <v>455</v>
      </c>
      <c r="I243" s="17">
        <f>C243</f>
        <v>382</v>
      </c>
      <c r="J243">
        <v>0</v>
      </c>
      <c r="K243" s="3" t="str">
        <f>VLOOKUP(J243,'LibSets constants'!$A$4:$B$1003,2,FALSE)</f>
        <v>DLC_BASE_GAME</v>
      </c>
      <c r="L243" s="3" t="str">
        <f>VLOOKUP(J243,'LibSets constants'!$A$4:$C$1003,3,FALSE)</f>
        <v>Included in base game</v>
      </c>
    </row>
    <row r="244" spans="1:12" x14ac:dyDescent="0.25">
      <c r="A244" s="12">
        <v>456</v>
      </c>
      <c r="B244" s="5">
        <v>241</v>
      </c>
      <c r="C244" s="5">
        <v>382</v>
      </c>
      <c r="D244" s="43" t="s">
        <v>326</v>
      </c>
      <c r="E244" s="3" t="str">
        <f t="array" ref="E244">IF(OR(EXACT(A244,'ESO Dungeon constants'!$D$3:$D$987)),"X","")</f>
        <v/>
      </c>
      <c r="F244" s="3" t="str">
        <f>IF(EXACT(A244,C244),"X","")</f>
        <v/>
      </c>
      <c r="G244" s="3" t="str">
        <f>IF(A244&lt;&gt;C244,VLOOKUP(C244,$A$3:$D$9952,4,FALSE),"")</f>
        <v>Reaper's March</v>
      </c>
      <c r="H244" s="17">
        <f>A244</f>
        <v>456</v>
      </c>
      <c r="I244" s="17">
        <f>C244</f>
        <v>382</v>
      </c>
      <c r="J244">
        <v>0</v>
      </c>
      <c r="K244" s="3" t="str">
        <f>VLOOKUP(J244,'LibSets constants'!$A$4:$B$1003,2,FALSE)</f>
        <v>DLC_BASE_GAME</v>
      </c>
      <c r="L244" s="3" t="str">
        <f>VLOOKUP(J244,'LibSets constants'!$A$4:$C$1003,3,FALSE)</f>
        <v>Included in base game</v>
      </c>
    </row>
    <row r="245" spans="1:12" x14ac:dyDescent="0.25">
      <c r="A245" s="12">
        <v>457</v>
      </c>
      <c r="B245" s="5">
        <v>242</v>
      </c>
      <c r="C245" s="5">
        <v>382</v>
      </c>
      <c r="D245" s="3" t="s">
        <v>327</v>
      </c>
      <c r="E245" s="3" t="str">
        <f t="array" ref="E245">IF(OR(EXACT(A245,'ESO Dungeon constants'!$D$3:$D$987)),"X","")</f>
        <v/>
      </c>
      <c r="F245" s="3" t="str">
        <f>IF(EXACT(A245,C245),"X","")</f>
        <v/>
      </c>
      <c r="G245" s="3" t="str">
        <f>IF(A245&lt;&gt;C245,VLOOKUP(C245,$A$3:$D$9952,4,FALSE),"")</f>
        <v>Reaper's March</v>
      </c>
      <c r="H245" s="17">
        <f>A245</f>
        <v>457</v>
      </c>
      <c r="I245" s="17">
        <f>C245</f>
        <v>382</v>
      </c>
      <c r="J245">
        <v>0</v>
      </c>
      <c r="K245" s="3" t="str">
        <f>VLOOKUP(J245,'LibSets constants'!$A$4:$B$1003,2,FALSE)</f>
        <v>DLC_BASE_GAME</v>
      </c>
      <c r="L245" s="3" t="str">
        <f>VLOOKUP(J245,'LibSets constants'!$A$4:$C$1003,3,FALSE)</f>
        <v>Included in base game</v>
      </c>
    </row>
    <row r="246" spans="1:12" x14ac:dyDescent="0.25">
      <c r="A246" s="12">
        <v>458</v>
      </c>
      <c r="B246" s="5">
        <v>243</v>
      </c>
      <c r="C246" s="5">
        <v>382</v>
      </c>
      <c r="D246" s="3" t="s">
        <v>328</v>
      </c>
      <c r="E246" s="3" t="str">
        <f t="array" ref="E246">IF(OR(EXACT(A246,'ESO Dungeon constants'!$D$3:$D$987)),"X","")</f>
        <v/>
      </c>
      <c r="F246" s="3" t="str">
        <f>IF(EXACT(A246,C246),"X","")</f>
        <v/>
      </c>
      <c r="G246" s="3" t="str">
        <f>IF(A246&lt;&gt;C246,VLOOKUP(C246,$A$3:$D$9952,4,FALSE),"")</f>
        <v>Reaper's March</v>
      </c>
      <c r="H246" s="17">
        <f>A246</f>
        <v>458</v>
      </c>
      <c r="I246" s="17">
        <f>C246</f>
        <v>382</v>
      </c>
      <c r="J246">
        <v>0</v>
      </c>
      <c r="K246" s="3" t="str">
        <f>VLOOKUP(J246,'LibSets constants'!$A$4:$B$1003,2,FALSE)</f>
        <v>DLC_BASE_GAME</v>
      </c>
      <c r="L246" s="3" t="str">
        <f>VLOOKUP(J246,'LibSets constants'!$A$4:$C$1003,3,FALSE)</f>
        <v>Included in base game</v>
      </c>
    </row>
    <row r="247" spans="1:12" x14ac:dyDescent="0.25">
      <c r="A247" s="12">
        <v>459</v>
      </c>
      <c r="B247" s="5">
        <v>244</v>
      </c>
      <c r="C247" s="5">
        <v>382</v>
      </c>
      <c r="D247" s="3" t="s">
        <v>329</v>
      </c>
      <c r="E247" s="3" t="str">
        <f t="array" ref="E247">IF(OR(EXACT(A247,'ESO Dungeon constants'!$D$3:$D$987)),"X","")</f>
        <v/>
      </c>
      <c r="F247" s="3" t="str">
        <f>IF(EXACT(A247,C247),"X","")</f>
        <v/>
      </c>
      <c r="G247" s="3" t="str">
        <f>IF(A247&lt;&gt;C247,VLOOKUP(C247,$A$3:$D$9952,4,FALSE),"")</f>
        <v>Reaper's March</v>
      </c>
      <c r="H247" s="17">
        <f>A247</f>
        <v>459</v>
      </c>
      <c r="I247" s="17">
        <f>C247</f>
        <v>382</v>
      </c>
      <c r="J247">
        <v>0</v>
      </c>
      <c r="K247" s="3" t="str">
        <f>VLOOKUP(J247,'LibSets constants'!$A$4:$B$1003,2,FALSE)</f>
        <v>DLC_BASE_GAME</v>
      </c>
      <c r="L247" s="3" t="str">
        <f>VLOOKUP(J247,'LibSets constants'!$A$4:$C$1003,3,FALSE)</f>
        <v>Included in base game</v>
      </c>
    </row>
    <row r="248" spans="1:12" x14ac:dyDescent="0.25">
      <c r="A248" s="12">
        <v>460</v>
      </c>
      <c r="B248" s="5">
        <v>245</v>
      </c>
      <c r="C248" s="5">
        <v>382</v>
      </c>
      <c r="D248" s="3" t="s">
        <v>330</v>
      </c>
      <c r="E248" s="3" t="str">
        <f t="array" ref="E248">IF(OR(EXACT(A248,'ESO Dungeon constants'!$D$3:$D$987)),"X","")</f>
        <v/>
      </c>
      <c r="F248" s="3" t="str">
        <f>IF(EXACT(A248,C248),"X","")</f>
        <v/>
      </c>
      <c r="G248" s="3" t="str">
        <f>IF(A248&lt;&gt;C248,VLOOKUP(C248,$A$3:$D$9952,4,FALSE),"")</f>
        <v>Reaper's March</v>
      </c>
      <c r="H248" s="17">
        <f>A248</f>
        <v>460</v>
      </c>
      <c r="I248" s="17">
        <f>C248</f>
        <v>382</v>
      </c>
      <c r="J248">
        <v>0</v>
      </c>
      <c r="K248" s="3" t="str">
        <f>VLOOKUP(J248,'LibSets constants'!$A$4:$B$1003,2,FALSE)</f>
        <v>DLC_BASE_GAME</v>
      </c>
      <c r="L248" s="3" t="str">
        <f>VLOOKUP(J248,'LibSets constants'!$A$4:$C$1003,3,FALSE)</f>
        <v>Included in base game</v>
      </c>
    </row>
    <row r="249" spans="1:12" x14ac:dyDescent="0.25">
      <c r="A249" s="12">
        <v>461</v>
      </c>
      <c r="B249" s="5">
        <v>246</v>
      </c>
      <c r="C249" s="5">
        <v>382</v>
      </c>
      <c r="D249" s="3" t="s">
        <v>331</v>
      </c>
      <c r="E249" s="3" t="str">
        <f t="array" ref="E249">IF(OR(EXACT(A249,'ESO Dungeon constants'!$D$3:$D$987)),"X","")</f>
        <v/>
      </c>
      <c r="F249" s="3" t="str">
        <f>IF(EXACT(A249,C249),"X","")</f>
        <v/>
      </c>
      <c r="G249" s="3" t="str">
        <f>IF(A249&lt;&gt;C249,VLOOKUP(C249,$A$3:$D$9952,4,FALSE),"")</f>
        <v>Reaper's March</v>
      </c>
      <c r="H249" s="17">
        <f>A249</f>
        <v>461</v>
      </c>
      <c r="I249" s="17">
        <f>C249</f>
        <v>382</v>
      </c>
      <c r="J249">
        <v>0</v>
      </c>
      <c r="K249" s="3" t="str">
        <f>VLOOKUP(J249,'LibSets constants'!$A$4:$B$1003,2,FALSE)</f>
        <v>DLC_BASE_GAME</v>
      </c>
      <c r="L249" s="3" t="str">
        <f>VLOOKUP(J249,'LibSets constants'!$A$4:$C$1003,3,FALSE)</f>
        <v>Included in base game</v>
      </c>
    </row>
    <row r="250" spans="1:12" x14ac:dyDescent="0.25">
      <c r="A250" s="12">
        <v>462</v>
      </c>
      <c r="B250" s="5">
        <v>247</v>
      </c>
      <c r="C250" s="5">
        <v>382</v>
      </c>
      <c r="D250" s="3" t="s">
        <v>332</v>
      </c>
      <c r="E250" s="3" t="str">
        <f t="array" ref="E250">IF(OR(EXACT(A250,'ESO Dungeon constants'!$D$3:$D$987)),"X","")</f>
        <v/>
      </c>
      <c r="F250" s="3" t="str">
        <f>IF(EXACT(A250,C250),"X","")</f>
        <v/>
      </c>
      <c r="G250" s="3" t="str">
        <f>IF(A250&lt;&gt;C250,VLOOKUP(C250,$A$3:$D$9952,4,FALSE),"")</f>
        <v>Reaper's March</v>
      </c>
      <c r="H250" s="17">
        <f>A250</f>
        <v>462</v>
      </c>
      <c r="I250" s="17">
        <f>C250</f>
        <v>382</v>
      </c>
      <c r="J250">
        <v>0</v>
      </c>
      <c r="K250" s="3" t="str">
        <f>VLOOKUP(J250,'LibSets constants'!$A$4:$B$1003,2,FALSE)</f>
        <v>DLC_BASE_GAME</v>
      </c>
      <c r="L250" s="3" t="str">
        <f>VLOOKUP(J250,'LibSets constants'!$A$4:$C$1003,3,FALSE)</f>
        <v>Included in base game</v>
      </c>
    </row>
    <row r="251" spans="1:12" x14ac:dyDescent="0.25">
      <c r="A251" s="12">
        <v>463</v>
      </c>
      <c r="B251" s="5">
        <v>248</v>
      </c>
      <c r="C251" s="5">
        <v>382</v>
      </c>
      <c r="D251" s="3" t="s">
        <v>333</v>
      </c>
      <c r="E251" s="3" t="str">
        <f t="array" ref="E251">IF(OR(EXACT(A251,'ESO Dungeon constants'!$D$3:$D$987)),"X","")</f>
        <v/>
      </c>
      <c r="F251" s="3" t="str">
        <f>IF(EXACT(A251,C251),"X","")</f>
        <v/>
      </c>
      <c r="G251" s="3" t="str">
        <f>IF(A251&lt;&gt;C251,VLOOKUP(C251,$A$3:$D$9952,4,FALSE),"")</f>
        <v>Reaper's March</v>
      </c>
      <c r="H251" s="17">
        <f>A251</f>
        <v>463</v>
      </c>
      <c r="I251" s="17">
        <f>C251</f>
        <v>382</v>
      </c>
      <c r="J251">
        <v>0</v>
      </c>
      <c r="K251" s="3" t="str">
        <f>VLOOKUP(J251,'LibSets constants'!$A$4:$B$1003,2,FALSE)</f>
        <v>DLC_BASE_GAME</v>
      </c>
      <c r="L251" s="3" t="str">
        <f>VLOOKUP(J251,'LibSets constants'!$A$4:$C$1003,3,FALSE)</f>
        <v>Included in base game</v>
      </c>
    </row>
    <row r="252" spans="1:12" x14ac:dyDescent="0.25">
      <c r="A252" s="12">
        <v>464</v>
      </c>
      <c r="B252" s="5">
        <v>249</v>
      </c>
      <c r="C252" s="5">
        <v>382</v>
      </c>
      <c r="D252" s="3" t="s">
        <v>334</v>
      </c>
      <c r="E252" s="3" t="str">
        <f t="array" ref="E252">IF(OR(EXACT(A252,'ESO Dungeon constants'!$D$3:$D$987)),"X","")</f>
        <v/>
      </c>
      <c r="F252" s="3" t="str">
        <f>IF(EXACT(A252,C252),"X","")</f>
        <v/>
      </c>
      <c r="G252" s="3" t="str">
        <f>IF(A252&lt;&gt;C252,VLOOKUP(C252,$A$3:$D$9952,4,FALSE),"")</f>
        <v>Reaper's March</v>
      </c>
      <c r="H252" s="17">
        <f>A252</f>
        <v>464</v>
      </c>
      <c r="I252" s="17">
        <f>C252</f>
        <v>382</v>
      </c>
      <c r="J252">
        <v>0</v>
      </c>
      <c r="K252" s="3" t="str">
        <f>VLOOKUP(J252,'LibSets constants'!$A$4:$B$1003,2,FALSE)</f>
        <v>DLC_BASE_GAME</v>
      </c>
      <c r="L252" s="3" t="str">
        <f>VLOOKUP(J252,'LibSets constants'!$A$4:$C$1003,3,FALSE)</f>
        <v>Included in base game</v>
      </c>
    </row>
    <row r="253" spans="1:12" x14ac:dyDescent="0.25">
      <c r="A253" s="12">
        <v>465</v>
      </c>
      <c r="B253" s="5">
        <v>250</v>
      </c>
      <c r="C253" s="5">
        <v>382</v>
      </c>
      <c r="D253" s="3" t="s">
        <v>335</v>
      </c>
      <c r="E253" s="3" t="str">
        <f t="array" ref="E253">IF(OR(EXACT(A253,'ESO Dungeon constants'!$D$3:$D$987)),"X","")</f>
        <v/>
      </c>
      <c r="F253" s="3" t="str">
        <f>IF(EXACT(A253,C253),"X","")</f>
        <v/>
      </c>
      <c r="G253" s="3" t="str">
        <f>IF(A253&lt;&gt;C253,VLOOKUP(C253,$A$3:$D$9952,4,FALSE),"")</f>
        <v>Reaper's March</v>
      </c>
      <c r="H253" s="17">
        <f>A253</f>
        <v>465</v>
      </c>
      <c r="I253" s="17">
        <f>C253</f>
        <v>382</v>
      </c>
      <c r="J253">
        <v>0</v>
      </c>
      <c r="K253" s="3" t="str">
        <f>VLOOKUP(J253,'LibSets constants'!$A$4:$B$1003,2,FALSE)</f>
        <v>DLC_BASE_GAME</v>
      </c>
      <c r="L253" s="3" t="str">
        <f>VLOOKUP(J253,'LibSets constants'!$A$4:$C$1003,3,FALSE)</f>
        <v>Included in base game</v>
      </c>
    </row>
    <row r="254" spans="1:12" x14ac:dyDescent="0.25">
      <c r="A254" s="12">
        <v>466</v>
      </c>
      <c r="B254" s="5">
        <v>251</v>
      </c>
      <c r="C254" s="5">
        <v>382</v>
      </c>
      <c r="D254" s="3" t="s">
        <v>336</v>
      </c>
      <c r="E254" s="3" t="str">
        <f t="array" ref="E254">IF(OR(EXACT(A254,'ESO Dungeon constants'!$D$3:$D$987)),"X","")</f>
        <v/>
      </c>
      <c r="F254" s="3" t="str">
        <f>IF(EXACT(A254,C254),"X","")</f>
        <v/>
      </c>
      <c r="G254" s="3" t="str">
        <f>IF(A254&lt;&gt;C254,VLOOKUP(C254,$A$3:$D$9952,4,FALSE),"")</f>
        <v>Reaper's March</v>
      </c>
      <c r="H254" s="17">
        <f>A254</f>
        <v>466</v>
      </c>
      <c r="I254" s="17">
        <f>C254</f>
        <v>382</v>
      </c>
      <c r="J254">
        <v>0</v>
      </c>
      <c r="K254" s="3" t="str">
        <f>VLOOKUP(J254,'LibSets constants'!$A$4:$B$1003,2,FALSE)</f>
        <v>DLC_BASE_GAME</v>
      </c>
      <c r="L254" s="3" t="str">
        <f>VLOOKUP(J254,'LibSets constants'!$A$4:$C$1003,3,FALSE)</f>
        <v>Included in base game</v>
      </c>
    </row>
    <row r="255" spans="1:12" x14ac:dyDescent="0.25">
      <c r="A255" s="12">
        <v>467</v>
      </c>
      <c r="B255" s="5">
        <v>252</v>
      </c>
      <c r="C255" s="5">
        <v>382</v>
      </c>
      <c r="D255" s="3" t="s">
        <v>337</v>
      </c>
      <c r="E255" s="3" t="str">
        <f t="array" ref="E255">IF(OR(EXACT(A255,'ESO Dungeon constants'!$D$3:$D$987)),"X","")</f>
        <v/>
      </c>
      <c r="F255" s="3" t="str">
        <f>IF(EXACT(A255,C255),"X","")</f>
        <v/>
      </c>
      <c r="G255" s="3" t="str">
        <f>IF(A255&lt;&gt;C255,VLOOKUP(C255,$A$3:$D$9952,4,FALSE),"")</f>
        <v>Reaper's March</v>
      </c>
      <c r="H255" s="17">
        <f>A255</f>
        <v>467</v>
      </c>
      <c r="I255" s="17">
        <f>C255</f>
        <v>382</v>
      </c>
      <c r="J255">
        <v>0</v>
      </c>
      <c r="K255" s="3" t="str">
        <f>VLOOKUP(J255,'LibSets constants'!$A$4:$B$1003,2,FALSE)</f>
        <v>DLC_BASE_GAME</v>
      </c>
      <c r="L255" s="3" t="str">
        <f>VLOOKUP(J255,'LibSets constants'!$A$4:$C$1003,3,FALSE)</f>
        <v>Included in base game</v>
      </c>
    </row>
    <row r="256" spans="1:12" x14ac:dyDescent="0.25">
      <c r="A256" s="12">
        <v>468</v>
      </c>
      <c r="B256" s="5">
        <v>253</v>
      </c>
      <c r="C256" s="5">
        <v>58</v>
      </c>
      <c r="D256" s="3" t="s">
        <v>338</v>
      </c>
      <c r="E256" s="3" t="str">
        <f t="array" ref="E256">IF(OR(EXACT(A256,'ESO Dungeon constants'!$D$3:$D$987)),"X","")</f>
        <v/>
      </c>
      <c r="F256" s="3" t="str">
        <f>IF(EXACT(A256,C256),"X","")</f>
        <v/>
      </c>
      <c r="G256" s="3" t="str">
        <f>IF(A256&lt;&gt;C256,VLOOKUP(C256,$A$3:$D$9952,4,FALSE),"")</f>
        <v>Malabal Tor</v>
      </c>
      <c r="H256" s="17">
        <f>A256</f>
        <v>468</v>
      </c>
      <c r="I256" s="17">
        <f>C256</f>
        <v>58</v>
      </c>
      <c r="J256">
        <v>0</v>
      </c>
      <c r="K256" s="3" t="str">
        <f>VLOOKUP(J256,'LibSets constants'!$A$4:$B$1003,2,FALSE)</f>
        <v>DLC_BASE_GAME</v>
      </c>
      <c r="L256" s="3" t="str">
        <f>VLOOKUP(J256,'LibSets constants'!$A$4:$C$1003,3,FALSE)</f>
        <v>Included in base game</v>
      </c>
    </row>
    <row r="257" spans="1:12" x14ac:dyDescent="0.25">
      <c r="A257" s="12">
        <v>469</v>
      </c>
      <c r="B257" s="5">
        <v>254</v>
      </c>
      <c r="C257" s="5">
        <v>58</v>
      </c>
      <c r="D257" s="3" t="s">
        <v>339</v>
      </c>
      <c r="E257" s="3" t="str">
        <f t="array" ref="E257">IF(OR(EXACT(A257,'ESO Dungeon constants'!$D$3:$D$987)),"X","")</f>
        <v/>
      </c>
      <c r="F257" s="3" t="str">
        <f>IF(EXACT(A257,C257),"X","")</f>
        <v/>
      </c>
      <c r="G257" s="3" t="str">
        <f>IF(A257&lt;&gt;C257,VLOOKUP(C257,$A$3:$D$9952,4,FALSE),"")</f>
        <v>Malabal Tor</v>
      </c>
      <c r="H257" s="17">
        <f>A257</f>
        <v>469</v>
      </c>
      <c r="I257" s="17">
        <f>C257</f>
        <v>58</v>
      </c>
      <c r="J257">
        <v>0</v>
      </c>
      <c r="K257" s="3" t="str">
        <f>VLOOKUP(J257,'LibSets constants'!$A$4:$B$1003,2,FALSE)</f>
        <v>DLC_BASE_GAME</v>
      </c>
      <c r="L257" s="3" t="str">
        <f>VLOOKUP(J257,'LibSets constants'!$A$4:$C$1003,3,FALSE)</f>
        <v>Included in base game</v>
      </c>
    </row>
    <row r="258" spans="1:12" x14ac:dyDescent="0.25">
      <c r="A258" s="12">
        <v>470</v>
      </c>
      <c r="B258" s="5">
        <v>255</v>
      </c>
      <c r="C258" s="5">
        <v>58</v>
      </c>
      <c r="D258" s="3" t="s">
        <v>340</v>
      </c>
      <c r="E258" s="3" t="str">
        <f t="array" ref="E258">IF(OR(EXACT(A258,'ESO Dungeon constants'!$D$3:$D$987)),"X","")</f>
        <v/>
      </c>
      <c r="F258" s="3" t="str">
        <f>IF(EXACT(A258,C258),"X","")</f>
        <v/>
      </c>
      <c r="G258" s="3" t="str">
        <f>IF(A258&lt;&gt;C258,VLOOKUP(C258,$A$3:$D$9952,4,FALSE),"")</f>
        <v>Malabal Tor</v>
      </c>
      <c r="H258" s="17">
        <f>A258</f>
        <v>470</v>
      </c>
      <c r="I258" s="17">
        <f>C258</f>
        <v>58</v>
      </c>
      <c r="J258">
        <v>0</v>
      </c>
      <c r="K258" s="3" t="str">
        <f>VLOOKUP(J258,'LibSets constants'!$A$4:$B$1003,2,FALSE)</f>
        <v>DLC_BASE_GAME</v>
      </c>
      <c r="L258" s="3" t="str">
        <f>VLOOKUP(J258,'LibSets constants'!$A$4:$C$1003,3,FALSE)</f>
        <v>Included in base game</v>
      </c>
    </row>
    <row r="259" spans="1:12" x14ac:dyDescent="0.25">
      <c r="A259" s="12">
        <v>471</v>
      </c>
      <c r="B259" s="5">
        <v>256</v>
      </c>
      <c r="C259" s="5">
        <v>58</v>
      </c>
      <c r="D259" s="3" t="s">
        <v>341</v>
      </c>
      <c r="E259" s="3" t="str">
        <f t="array" ref="E259">IF(OR(EXACT(A259,'ESO Dungeon constants'!$D$3:$D$987)),"X","")</f>
        <v/>
      </c>
      <c r="F259" s="3" t="str">
        <f>IF(EXACT(A259,C259),"X","")</f>
        <v/>
      </c>
      <c r="G259" s="3" t="str">
        <f>IF(A259&lt;&gt;C259,VLOOKUP(C259,$A$3:$D$9952,4,FALSE),"")</f>
        <v>Malabal Tor</v>
      </c>
      <c r="H259" s="17">
        <f>A259</f>
        <v>471</v>
      </c>
      <c r="I259" s="17">
        <f>C259</f>
        <v>58</v>
      </c>
      <c r="J259">
        <v>0</v>
      </c>
      <c r="K259" s="3" t="str">
        <f>VLOOKUP(J259,'LibSets constants'!$A$4:$B$1003,2,FALSE)</f>
        <v>DLC_BASE_GAME</v>
      </c>
      <c r="L259" s="3" t="str">
        <f>VLOOKUP(J259,'LibSets constants'!$A$4:$C$1003,3,FALSE)</f>
        <v>Included in base game</v>
      </c>
    </row>
    <row r="260" spans="1:12" x14ac:dyDescent="0.25">
      <c r="A260" s="12">
        <v>472</v>
      </c>
      <c r="B260" s="5">
        <v>257</v>
      </c>
      <c r="C260" s="5">
        <v>58</v>
      </c>
      <c r="D260" s="3" t="s">
        <v>342</v>
      </c>
      <c r="E260" s="3" t="str">
        <f t="array" ref="E260">IF(OR(EXACT(A260,'ESO Dungeon constants'!$D$3:$D$987)),"X","")</f>
        <v/>
      </c>
      <c r="F260" s="3" t="str">
        <f>IF(EXACT(A260,C260),"X","")</f>
        <v/>
      </c>
      <c r="G260" s="3" t="str">
        <f>IF(A260&lt;&gt;C260,VLOOKUP(C260,$A$3:$D$9952,4,FALSE),"")</f>
        <v>Malabal Tor</v>
      </c>
      <c r="H260" s="17">
        <f>A260</f>
        <v>472</v>
      </c>
      <c r="I260" s="17">
        <f>C260</f>
        <v>58</v>
      </c>
      <c r="J260">
        <v>0</v>
      </c>
      <c r="K260" s="3" t="str">
        <f>VLOOKUP(J260,'LibSets constants'!$A$4:$B$1003,2,FALSE)</f>
        <v>DLC_BASE_GAME</v>
      </c>
      <c r="L260" s="3" t="str">
        <f>VLOOKUP(J260,'LibSets constants'!$A$4:$C$1003,3,FALSE)</f>
        <v>Included in base game</v>
      </c>
    </row>
    <row r="261" spans="1:12" x14ac:dyDescent="0.25">
      <c r="A261" s="12">
        <v>473</v>
      </c>
      <c r="B261" s="5">
        <v>258</v>
      </c>
      <c r="C261" s="5">
        <v>58</v>
      </c>
      <c r="D261" s="3" t="s">
        <v>343</v>
      </c>
      <c r="E261" s="3" t="str">
        <f t="array" ref="E261">IF(OR(EXACT(A261,'ESO Dungeon constants'!$D$3:$D$987)),"X","")</f>
        <v/>
      </c>
      <c r="F261" s="3" t="str">
        <f>IF(EXACT(A261,C261),"X","")</f>
        <v/>
      </c>
      <c r="G261" s="3" t="str">
        <f>IF(A261&lt;&gt;C261,VLOOKUP(C261,$A$3:$D$9952,4,FALSE),"")</f>
        <v>Malabal Tor</v>
      </c>
      <c r="H261" s="17">
        <f>A261</f>
        <v>473</v>
      </c>
      <c r="I261" s="17">
        <f>C261</f>
        <v>58</v>
      </c>
      <c r="J261">
        <v>0</v>
      </c>
      <c r="K261" s="3" t="str">
        <f>VLOOKUP(J261,'LibSets constants'!$A$4:$B$1003,2,FALSE)</f>
        <v>DLC_BASE_GAME</v>
      </c>
      <c r="L261" s="3" t="str">
        <f>VLOOKUP(J261,'LibSets constants'!$A$4:$C$1003,3,FALSE)</f>
        <v>Included in base game</v>
      </c>
    </row>
    <row r="262" spans="1:12" x14ac:dyDescent="0.25">
      <c r="A262" s="12">
        <v>475</v>
      </c>
      <c r="B262" s="5">
        <v>259</v>
      </c>
      <c r="C262" s="5">
        <v>383</v>
      </c>
      <c r="D262" s="3" t="s">
        <v>344</v>
      </c>
      <c r="E262" s="3" t="str">
        <f t="array" ref="E262">IF(OR(EXACT(A262,'ESO Dungeon constants'!$D$3:$D$987)),"X","")</f>
        <v/>
      </c>
      <c r="F262" s="3" t="str">
        <f>IF(EXACT(A262,C262),"X","")</f>
        <v/>
      </c>
      <c r="G262" s="3" t="str">
        <f>IF(A262&lt;&gt;C262,VLOOKUP(C262,$A$3:$D$9952,4,FALSE),"")</f>
        <v>Grahtwood</v>
      </c>
      <c r="H262" s="17">
        <f>A262</f>
        <v>475</v>
      </c>
      <c r="I262" s="17">
        <f>C262</f>
        <v>383</v>
      </c>
      <c r="J262">
        <v>0</v>
      </c>
      <c r="K262" s="3" t="str">
        <f>VLOOKUP(J262,'LibSets constants'!$A$4:$B$1003,2,FALSE)</f>
        <v>DLC_BASE_GAME</v>
      </c>
      <c r="L262" s="3" t="str">
        <f>VLOOKUP(J262,'LibSets constants'!$A$4:$C$1003,3,FALSE)</f>
        <v>Included in base game</v>
      </c>
    </row>
    <row r="263" spans="1:12" x14ac:dyDescent="0.25">
      <c r="A263" s="12">
        <v>477</v>
      </c>
      <c r="B263" s="5">
        <v>260</v>
      </c>
      <c r="C263" s="5">
        <v>383</v>
      </c>
      <c r="D263" s="3" t="s">
        <v>345</v>
      </c>
      <c r="E263" s="3" t="str">
        <f t="array" ref="E263">IF(OR(EXACT(A263,'ESO Dungeon constants'!$D$3:$D$987)),"X","")</f>
        <v/>
      </c>
      <c r="F263" s="3" t="str">
        <f>IF(EXACT(A263,C263),"X","")</f>
        <v/>
      </c>
      <c r="G263" s="3" t="str">
        <f>IF(A263&lt;&gt;C263,VLOOKUP(C263,$A$3:$D$9952,4,FALSE),"")</f>
        <v>Grahtwood</v>
      </c>
      <c r="H263" s="17">
        <f>A263</f>
        <v>477</v>
      </c>
      <c r="I263" s="17">
        <f>C263</f>
        <v>383</v>
      </c>
      <c r="J263">
        <v>0</v>
      </c>
      <c r="K263" s="3" t="str">
        <f>VLOOKUP(J263,'LibSets constants'!$A$4:$B$1003,2,FALSE)</f>
        <v>DLC_BASE_GAME</v>
      </c>
      <c r="L263" s="3" t="str">
        <f>VLOOKUP(J263,'LibSets constants'!$A$4:$C$1003,3,FALSE)</f>
        <v>Included in base game</v>
      </c>
    </row>
    <row r="264" spans="1:12" x14ac:dyDescent="0.25">
      <c r="A264" s="12">
        <v>478</v>
      </c>
      <c r="B264" s="5">
        <v>261</v>
      </c>
      <c r="C264" s="5">
        <v>383</v>
      </c>
      <c r="D264" s="3" t="s">
        <v>346</v>
      </c>
      <c r="E264" s="3" t="str">
        <f t="array" ref="E264">IF(OR(EXACT(A264,'ESO Dungeon constants'!$D$3:$D$987)),"X","")</f>
        <v/>
      </c>
      <c r="F264" s="3" t="str">
        <f>IF(EXACT(A264,C264),"X","")</f>
        <v/>
      </c>
      <c r="G264" s="3" t="str">
        <f>IF(A264&lt;&gt;C264,VLOOKUP(C264,$A$3:$D$9952,4,FALSE),"")</f>
        <v>Grahtwood</v>
      </c>
      <c r="H264" s="17">
        <f>A264</f>
        <v>478</v>
      </c>
      <c r="I264" s="17">
        <f>C264</f>
        <v>383</v>
      </c>
      <c r="J264">
        <v>0</v>
      </c>
      <c r="K264" s="3" t="str">
        <f>VLOOKUP(J264,'LibSets constants'!$A$4:$B$1003,2,FALSE)</f>
        <v>DLC_BASE_GAME</v>
      </c>
      <c r="L264" s="3" t="str">
        <f>VLOOKUP(J264,'LibSets constants'!$A$4:$C$1003,3,FALSE)</f>
        <v>Included in base game</v>
      </c>
    </row>
    <row r="265" spans="1:12" x14ac:dyDescent="0.25">
      <c r="A265" s="12">
        <v>480</v>
      </c>
      <c r="B265" s="5">
        <v>262</v>
      </c>
      <c r="C265" s="5">
        <v>103</v>
      </c>
      <c r="D265" s="3" t="s">
        <v>347</v>
      </c>
      <c r="E265" s="3" t="str">
        <f t="array" ref="E265">IF(OR(EXACT(A265,'ESO Dungeon constants'!$D$3:$D$987)),"X","")</f>
        <v/>
      </c>
      <c r="F265" s="3" t="str">
        <f>IF(EXACT(A265,C265),"X","")</f>
        <v/>
      </c>
      <c r="G265" s="3" t="str">
        <f>IF(A265&lt;&gt;C265,VLOOKUP(C265,$A$3:$D$9952,4,FALSE),"")</f>
        <v>The Rift</v>
      </c>
      <c r="H265" s="17">
        <f>A265</f>
        <v>480</v>
      </c>
      <c r="I265" s="17">
        <f>C265</f>
        <v>103</v>
      </c>
      <c r="J265">
        <v>0</v>
      </c>
      <c r="K265" s="3" t="str">
        <f>VLOOKUP(J265,'LibSets constants'!$A$4:$B$1003,2,FALSE)</f>
        <v>DLC_BASE_GAME</v>
      </c>
      <c r="L265" s="3" t="str">
        <f>VLOOKUP(J265,'LibSets constants'!$A$4:$C$1003,3,FALSE)</f>
        <v>Included in base game</v>
      </c>
    </row>
    <row r="266" spans="1:12" x14ac:dyDescent="0.25">
      <c r="A266" s="12">
        <v>481</v>
      </c>
      <c r="B266" s="5">
        <v>263</v>
      </c>
      <c r="C266" s="5">
        <v>103</v>
      </c>
      <c r="D266" s="43" t="s">
        <v>348</v>
      </c>
      <c r="E266" s="3" t="str">
        <f t="array" ref="E266">IF(OR(EXACT(A266,'ESO Dungeon constants'!$D$3:$D$987)),"X","")</f>
        <v/>
      </c>
      <c r="F266" s="3" t="str">
        <f>IF(EXACT(A266,C266),"X","")</f>
        <v/>
      </c>
      <c r="G266" s="3" t="str">
        <f>IF(A266&lt;&gt;C266,VLOOKUP(C266,$A$3:$D$9952,4,FALSE),"")</f>
        <v>The Rift</v>
      </c>
      <c r="H266" s="17">
        <f>A266</f>
        <v>481</v>
      </c>
      <c r="I266" s="17">
        <f>C266</f>
        <v>103</v>
      </c>
      <c r="J266">
        <v>0</v>
      </c>
      <c r="K266" s="3" t="str">
        <f>VLOOKUP(J266,'LibSets constants'!$A$4:$B$1003,2,FALSE)</f>
        <v>DLC_BASE_GAME</v>
      </c>
      <c r="L266" s="3" t="str">
        <f>VLOOKUP(J266,'LibSets constants'!$A$4:$C$1003,3,FALSE)</f>
        <v>Included in base game</v>
      </c>
    </row>
    <row r="267" spans="1:12" x14ac:dyDescent="0.25">
      <c r="A267" s="12">
        <v>482</v>
      </c>
      <c r="B267" s="5">
        <v>264</v>
      </c>
      <c r="C267" s="5">
        <v>103</v>
      </c>
      <c r="D267" s="3" t="s">
        <v>349</v>
      </c>
      <c r="E267" s="3" t="str">
        <f t="array" ref="E267">IF(OR(EXACT(A267,'ESO Dungeon constants'!$D$3:$D$987)),"X","")</f>
        <v/>
      </c>
      <c r="F267" s="3" t="str">
        <f>IF(EXACT(A267,C267),"X","")</f>
        <v/>
      </c>
      <c r="G267" s="3" t="str">
        <f>IF(A267&lt;&gt;C267,VLOOKUP(C267,$A$3:$D$9952,4,FALSE),"")</f>
        <v>The Rift</v>
      </c>
      <c r="H267" s="17">
        <f>A267</f>
        <v>482</v>
      </c>
      <c r="I267" s="17">
        <f>C267</f>
        <v>103</v>
      </c>
      <c r="J267">
        <v>0</v>
      </c>
      <c r="K267" s="3" t="str">
        <f>VLOOKUP(J267,'LibSets constants'!$A$4:$B$1003,2,FALSE)</f>
        <v>DLC_BASE_GAME</v>
      </c>
      <c r="L267" s="3" t="str">
        <f>VLOOKUP(J267,'LibSets constants'!$A$4:$C$1003,3,FALSE)</f>
        <v>Included in base game</v>
      </c>
    </row>
    <row r="268" spans="1:12" x14ac:dyDescent="0.25">
      <c r="A268" s="12">
        <v>484</v>
      </c>
      <c r="B268" s="5">
        <v>265</v>
      </c>
      <c r="C268" s="5">
        <v>103</v>
      </c>
      <c r="D268" s="3" t="s">
        <v>350</v>
      </c>
      <c r="E268" s="3" t="str">
        <f t="array" ref="E268">IF(OR(EXACT(A268,'ESO Dungeon constants'!$D$3:$D$987)),"X","")</f>
        <v/>
      </c>
      <c r="F268" s="3" t="str">
        <f>IF(EXACT(A268,C268),"X","")</f>
        <v/>
      </c>
      <c r="G268" s="3" t="str">
        <f>IF(A268&lt;&gt;C268,VLOOKUP(C268,$A$3:$D$9952,4,FALSE),"")</f>
        <v>The Rift</v>
      </c>
      <c r="H268" s="17">
        <f>A268</f>
        <v>484</v>
      </c>
      <c r="I268" s="17">
        <f>C268</f>
        <v>103</v>
      </c>
      <c r="J268">
        <v>0</v>
      </c>
      <c r="K268" s="3" t="str">
        <f>VLOOKUP(J268,'LibSets constants'!$A$4:$B$1003,2,FALSE)</f>
        <v>DLC_BASE_GAME</v>
      </c>
      <c r="L268" s="3" t="str">
        <f>VLOOKUP(J268,'LibSets constants'!$A$4:$C$1003,3,FALSE)</f>
        <v>Included in base game</v>
      </c>
    </row>
    <row r="269" spans="1:12" x14ac:dyDescent="0.25">
      <c r="A269" s="12">
        <v>485</v>
      </c>
      <c r="B269" s="5">
        <v>266</v>
      </c>
      <c r="C269" s="5">
        <v>103</v>
      </c>
      <c r="D269" s="3" t="s">
        <v>351</v>
      </c>
      <c r="E269" s="3" t="str">
        <f t="array" ref="E269">IF(OR(EXACT(A269,'ESO Dungeon constants'!$D$3:$D$987)),"X","")</f>
        <v/>
      </c>
      <c r="F269" s="3" t="str">
        <f>IF(EXACT(A269,C269),"X","")</f>
        <v/>
      </c>
      <c r="G269" s="3" t="str">
        <f>IF(A269&lt;&gt;C269,VLOOKUP(C269,$A$3:$D$9952,4,FALSE),"")</f>
        <v>The Rift</v>
      </c>
      <c r="H269" s="17">
        <f>A269</f>
        <v>485</v>
      </c>
      <c r="I269" s="17">
        <f>C269</f>
        <v>103</v>
      </c>
      <c r="J269">
        <v>0</v>
      </c>
      <c r="K269" s="3" t="str">
        <f>VLOOKUP(J269,'LibSets constants'!$A$4:$B$1003,2,FALSE)</f>
        <v>DLC_BASE_GAME</v>
      </c>
      <c r="L269" s="3" t="str">
        <f>VLOOKUP(J269,'LibSets constants'!$A$4:$C$1003,3,FALSE)</f>
        <v>Included in base game</v>
      </c>
    </row>
    <row r="270" spans="1:12" x14ac:dyDescent="0.25">
      <c r="A270" s="12">
        <v>486</v>
      </c>
      <c r="B270" s="5">
        <v>267</v>
      </c>
      <c r="C270" s="5">
        <v>381</v>
      </c>
      <c r="D270" s="3" t="s">
        <v>352</v>
      </c>
      <c r="E270" s="3" t="str">
        <f t="array" ref="E270">IF(OR(EXACT(A270,'ESO Dungeon constants'!$D$3:$D$987)),"X","")</f>
        <v/>
      </c>
      <c r="F270" s="3" t="str">
        <f>IF(EXACT(A270,C270),"X","")</f>
        <v/>
      </c>
      <c r="G270" s="3" t="str">
        <f>IF(A270&lt;&gt;C270,VLOOKUP(C270,$A$3:$D$9952,4,FALSE),"")</f>
        <v>Auridon</v>
      </c>
      <c r="H270" s="17">
        <f>A270</f>
        <v>486</v>
      </c>
      <c r="I270" s="17">
        <f>C270</f>
        <v>381</v>
      </c>
      <c r="J270">
        <v>0</v>
      </c>
      <c r="K270" s="3" t="str">
        <f>VLOOKUP(J270,'LibSets constants'!$A$4:$B$1003,2,FALSE)</f>
        <v>DLC_BASE_GAME</v>
      </c>
      <c r="L270" s="3" t="str">
        <f>VLOOKUP(J270,'LibSets constants'!$A$4:$C$1003,3,FALSE)</f>
        <v>Included in base game</v>
      </c>
    </row>
    <row r="271" spans="1:12" x14ac:dyDescent="0.25">
      <c r="A271" s="12">
        <v>487</v>
      </c>
      <c r="B271" s="5">
        <v>268</v>
      </c>
      <c r="C271" s="5">
        <v>382</v>
      </c>
      <c r="D271" s="3" t="s">
        <v>353</v>
      </c>
      <c r="E271" s="3" t="str">
        <f t="array" ref="E271">IF(OR(EXACT(A271,'ESO Dungeon constants'!$D$3:$D$987)),"X","")</f>
        <v/>
      </c>
      <c r="F271" s="3" t="str">
        <f>IF(EXACT(A271,C271),"X","")</f>
        <v/>
      </c>
      <c r="G271" s="3" t="str">
        <f>IF(A271&lt;&gt;C271,VLOOKUP(C271,$A$3:$D$9952,4,FALSE),"")</f>
        <v>Reaper's March</v>
      </c>
      <c r="H271" s="17">
        <f>A271</f>
        <v>487</v>
      </c>
      <c r="I271" s="17">
        <f>C271</f>
        <v>382</v>
      </c>
      <c r="J271">
        <v>0</v>
      </c>
      <c r="K271" s="3" t="str">
        <f>VLOOKUP(J271,'LibSets constants'!$A$4:$B$1003,2,FALSE)</f>
        <v>DLC_BASE_GAME</v>
      </c>
      <c r="L271" s="3" t="str">
        <f>VLOOKUP(J271,'LibSets constants'!$A$4:$C$1003,3,FALSE)</f>
        <v>Included in base game</v>
      </c>
    </row>
    <row r="272" spans="1:12" x14ac:dyDescent="0.25">
      <c r="A272" s="12">
        <v>492</v>
      </c>
      <c r="B272" s="5">
        <v>269</v>
      </c>
      <c r="C272" s="5">
        <v>41</v>
      </c>
      <c r="D272" s="43" t="s">
        <v>354</v>
      </c>
      <c r="E272" s="3" t="str">
        <f t="array" ref="E272">IF(OR(EXACT(A272,'ESO Dungeon constants'!$D$3:$D$987)),"X","")</f>
        <v/>
      </c>
      <c r="F272" s="3" t="str">
        <f>IF(EXACT(A272,C272),"X","")</f>
        <v/>
      </c>
      <c r="G272" s="3" t="str">
        <f>IF(A272&lt;&gt;C272,VLOOKUP(C272,$A$3:$D$9952,4,FALSE),"")</f>
        <v>Stonefalls</v>
      </c>
      <c r="H272" s="17">
        <f>A272</f>
        <v>492</v>
      </c>
      <c r="I272" s="17">
        <f>C272</f>
        <v>41</v>
      </c>
      <c r="J272">
        <v>0</v>
      </c>
      <c r="K272" s="3" t="str">
        <f>VLOOKUP(J272,'LibSets constants'!$A$4:$B$1003,2,FALSE)</f>
        <v>DLC_BASE_GAME</v>
      </c>
      <c r="L272" s="3" t="str">
        <f>VLOOKUP(J272,'LibSets constants'!$A$4:$C$1003,3,FALSE)</f>
        <v>Included in base game</v>
      </c>
    </row>
    <row r="273" spans="1:12" x14ac:dyDescent="0.25">
      <c r="A273" s="12">
        <v>493</v>
      </c>
      <c r="B273" s="5">
        <v>270</v>
      </c>
      <c r="C273" s="5">
        <v>181</v>
      </c>
      <c r="D273" s="3" t="s">
        <v>355</v>
      </c>
      <c r="E273" s="3" t="str">
        <f t="array" ref="E273">IF(OR(EXACT(A273,'ESO Dungeon constants'!$D$3:$D$987)),"X","")</f>
        <v/>
      </c>
      <c r="F273" s="3" t="str">
        <f>IF(EXACT(A273,C273),"X","")</f>
        <v/>
      </c>
      <c r="G273" s="3" t="str">
        <f>IF(A273&lt;&gt;C273,VLOOKUP(C273,$A$3:$D$9952,4,FALSE),"")</f>
        <v>Cyrodiil</v>
      </c>
      <c r="H273" s="17">
        <f>A273</f>
        <v>493</v>
      </c>
      <c r="I273" s="17">
        <f>C273</f>
        <v>181</v>
      </c>
      <c r="J273">
        <v>0</v>
      </c>
      <c r="K273" s="3" t="str">
        <f>VLOOKUP(J273,'LibSets constants'!$A$4:$B$1003,2,FALSE)</f>
        <v>DLC_BASE_GAME</v>
      </c>
      <c r="L273" s="3" t="str">
        <f>VLOOKUP(J273,'LibSets constants'!$A$4:$C$1003,3,FALSE)</f>
        <v>Included in base game</v>
      </c>
    </row>
    <row r="274" spans="1:12" x14ac:dyDescent="0.25">
      <c r="A274" s="12">
        <v>494</v>
      </c>
      <c r="B274" s="5">
        <v>271</v>
      </c>
      <c r="C274" s="5">
        <v>181</v>
      </c>
      <c r="D274" s="3" t="s">
        <v>356</v>
      </c>
      <c r="E274" s="3" t="str">
        <f t="array" ref="E274">IF(OR(EXACT(A274,'ESO Dungeon constants'!$D$3:$D$987)),"X","")</f>
        <v/>
      </c>
      <c r="F274" s="3" t="str">
        <f>IF(EXACT(A274,C274),"X","")</f>
        <v/>
      </c>
      <c r="G274" s="3" t="str">
        <f>IF(A274&lt;&gt;C274,VLOOKUP(C274,$A$3:$D$9952,4,FALSE),"")</f>
        <v>Cyrodiil</v>
      </c>
      <c r="H274" s="17">
        <f>A274</f>
        <v>494</v>
      </c>
      <c r="I274" s="17">
        <f>C274</f>
        <v>181</v>
      </c>
      <c r="J274">
        <v>0</v>
      </c>
      <c r="K274" s="3" t="str">
        <f>VLOOKUP(J274,'LibSets constants'!$A$4:$B$1003,2,FALSE)</f>
        <v>DLC_BASE_GAME</v>
      </c>
      <c r="L274" s="3" t="str">
        <f>VLOOKUP(J274,'LibSets constants'!$A$4:$C$1003,3,FALSE)</f>
        <v>Included in base game</v>
      </c>
    </row>
    <row r="275" spans="1:12" x14ac:dyDescent="0.25">
      <c r="A275" s="12">
        <v>495</v>
      </c>
      <c r="B275" s="5">
        <v>272</v>
      </c>
      <c r="C275" s="5">
        <v>181</v>
      </c>
      <c r="D275" s="3" t="s">
        <v>357</v>
      </c>
      <c r="E275" s="3" t="str">
        <f t="array" ref="E275">IF(OR(EXACT(A275,'ESO Dungeon constants'!$D$3:$D$987)),"X","")</f>
        <v/>
      </c>
      <c r="F275" s="3" t="str">
        <f>IF(EXACT(A275,C275),"X","")</f>
        <v/>
      </c>
      <c r="G275" s="3" t="str">
        <f>IF(A275&lt;&gt;C275,VLOOKUP(C275,$A$3:$D$9952,4,FALSE),"")</f>
        <v>Cyrodiil</v>
      </c>
      <c r="H275" s="17">
        <f>A275</f>
        <v>495</v>
      </c>
      <c r="I275" s="17">
        <f>C275</f>
        <v>181</v>
      </c>
      <c r="J275">
        <v>0</v>
      </c>
      <c r="K275" s="3" t="str">
        <f>VLOOKUP(J275,'LibSets constants'!$A$4:$B$1003,2,FALSE)</f>
        <v>DLC_BASE_GAME</v>
      </c>
      <c r="L275" s="3" t="str">
        <f>VLOOKUP(J275,'LibSets constants'!$A$4:$C$1003,3,FALSE)</f>
        <v>Included in base game</v>
      </c>
    </row>
    <row r="276" spans="1:12" x14ac:dyDescent="0.25">
      <c r="A276" s="12">
        <v>496</v>
      </c>
      <c r="B276" s="5">
        <v>273</v>
      </c>
      <c r="C276" s="5">
        <v>181</v>
      </c>
      <c r="D276" s="3" t="s">
        <v>358</v>
      </c>
      <c r="E276" s="3" t="str">
        <f t="array" ref="E276">IF(OR(EXACT(A276,'ESO Dungeon constants'!$D$3:$D$987)),"X","")</f>
        <v/>
      </c>
      <c r="F276" s="3" t="str">
        <f>IF(EXACT(A276,C276),"X","")</f>
        <v/>
      </c>
      <c r="G276" s="3" t="str">
        <f>IF(A276&lt;&gt;C276,VLOOKUP(C276,$A$3:$D$9952,4,FALSE),"")</f>
        <v>Cyrodiil</v>
      </c>
      <c r="H276" s="17">
        <f>A276</f>
        <v>496</v>
      </c>
      <c r="I276" s="17">
        <f>C276</f>
        <v>181</v>
      </c>
      <c r="J276">
        <v>0</v>
      </c>
      <c r="K276" s="3" t="str">
        <f>VLOOKUP(J276,'LibSets constants'!$A$4:$B$1003,2,FALSE)</f>
        <v>DLC_BASE_GAME</v>
      </c>
      <c r="L276" s="3" t="str">
        <f>VLOOKUP(J276,'LibSets constants'!$A$4:$C$1003,3,FALSE)</f>
        <v>Included in base game</v>
      </c>
    </row>
    <row r="277" spans="1:12" x14ac:dyDescent="0.25">
      <c r="A277" s="12">
        <v>497</v>
      </c>
      <c r="B277" s="5">
        <v>274</v>
      </c>
      <c r="C277" s="5">
        <v>181</v>
      </c>
      <c r="D277" s="3" t="s">
        <v>359</v>
      </c>
      <c r="E277" s="3" t="str">
        <f t="array" ref="E277">IF(OR(EXACT(A277,'ESO Dungeon constants'!$D$3:$D$987)),"X","")</f>
        <v/>
      </c>
      <c r="F277" s="3" t="str">
        <f>IF(EXACT(A277,C277),"X","")</f>
        <v/>
      </c>
      <c r="G277" s="3" t="str">
        <f>IF(A277&lt;&gt;C277,VLOOKUP(C277,$A$3:$D$9952,4,FALSE),"")</f>
        <v>Cyrodiil</v>
      </c>
      <c r="H277" s="17">
        <f>A277</f>
        <v>497</v>
      </c>
      <c r="I277" s="17">
        <f>C277</f>
        <v>181</v>
      </c>
      <c r="J277">
        <v>0</v>
      </c>
      <c r="K277" s="3" t="str">
        <f>VLOOKUP(J277,'LibSets constants'!$A$4:$B$1003,2,FALSE)</f>
        <v>DLC_BASE_GAME</v>
      </c>
      <c r="L277" s="3" t="str">
        <f>VLOOKUP(J277,'LibSets constants'!$A$4:$C$1003,3,FALSE)</f>
        <v>Included in base game</v>
      </c>
    </row>
    <row r="278" spans="1:12" x14ac:dyDescent="0.25">
      <c r="A278" s="12">
        <v>498</v>
      </c>
      <c r="B278" s="5">
        <v>275</v>
      </c>
      <c r="C278" s="5">
        <v>181</v>
      </c>
      <c r="D278" s="43" t="s">
        <v>360</v>
      </c>
      <c r="E278" s="3" t="str">
        <f t="array" ref="E278">IF(OR(EXACT(A278,'ESO Dungeon constants'!$D$3:$D$987)),"X","")</f>
        <v/>
      </c>
      <c r="F278" s="3" t="str">
        <f>IF(EXACT(A278,C278),"X","")</f>
        <v/>
      </c>
      <c r="G278" s="3" t="str">
        <f>IF(A278&lt;&gt;C278,VLOOKUP(C278,$A$3:$D$9952,4,FALSE),"")</f>
        <v>Cyrodiil</v>
      </c>
      <c r="H278" s="17">
        <f>A278</f>
        <v>498</v>
      </c>
      <c r="I278" s="17">
        <f>C278</f>
        <v>181</v>
      </c>
      <c r="J278">
        <v>0</v>
      </c>
      <c r="K278" s="3" t="str">
        <f>VLOOKUP(J278,'LibSets constants'!$A$4:$B$1003,2,FALSE)</f>
        <v>DLC_BASE_GAME</v>
      </c>
      <c r="L278" s="3" t="str">
        <f>VLOOKUP(J278,'LibSets constants'!$A$4:$C$1003,3,FALSE)</f>
        <v>Included in base game</v>
      </c>
    </row>
    <row r="279" spans="1:12" x14ac:dyDescent="0.25">
      <c r="A279" s="12">
        <v>499</v>
      </c>
      <c r="B279" s="5">
        <v>276</v>
      </c>
      <c r="C279" s="5">
        <v>181</v>
      </c>
      <c r="D279" s="3" t="s">
        <v>361</v>
      </c>
      <c r="E279" s="3" t="str">
        <f t="array" ref="E279">IF(OR(EXACT(A279,'ESO Dungeon constants'!$D$3:$D$987)),"X","")</f>
        <v/>
      </c>
      <c r="F279" s="3" t="str">
        <f>IF(EXACT(A279,C279),"X","")</f>
        <v/>
      </c>
      <c r="G279" s="3" t="str">
        <f>IF(A279&lt;&gt;C279,VLOOKUP(C279,$A$3:$D$9952,4,FALSE),"")</f>
        <v>Cyrodiil</v>
      </c>
      <c r="H279" s="17">
        <f>A279</f>
        <v>499</v>
      </c>
      <c r="I279" s="17">
        <f>C279</f>
        <v>181</v>
      </c>
      <c r="J279">
        <v>0</v>
      </c>
      <c r="K279" s="3" t="str">
        <f>VLOOKUP(J279,'LibSets constants'!$A$4:$B$1003,2,FALSE)</f>
        <v>DLC_BASE_GAME</v>
      </c>
      <c r="L279" s="3" t="str">
        <f>VLOOKUP(J279,'LibSets constants'!$A$4:$C$1003,3,FALSE)</f>
        <v>Included in base game</v>
      </c>
    </row>
    <row r="280" spans="1:12" x14ac:dyDescent="0.25">
      <c r="A280" s="12">
        <v>500</v>
      </c>
      <c r="B280" s="5">
        <v>277</v>
      </c>
      <c r="C280" s="5">
        <v>181</v>
      </c>
      <c r="D280" s="3" t="s">
        <v>362</v>
      </c>
      <c r="E280" s="3" t="str">
        <f t="array" ref="E280">IF(OR(EXACT(A280,'ESO Dungeon constants'!$D$3:$D$987)),"X","")</f>
        <v/>
      </c>
      <c r="F280" s="3" t="str">
        <f>IF(EXACT(A280,C280),"X","")</f>
        <v/>
      </c>
      <c r="G280" s="3" t="str">
        <f>IF(A280&lt;&gt;C280,VLOOKUP(C280,$A$3:$D$9952,4,FALSE),"")</f>
        <v>Cyrodiil</v>
      </c>
      <c r="H280" s="17">
        <f>A280</f>
        <v>500</v>
      </c>
      <c r="I280" s="17">
        <f>C280</f>
        <v>181</v>
      </c>
      <c r="J280">
        <v>0</v>
      </c>
      <c r="K280" s="3" t="str">
        <f>VLOOKUP(J280,'LibSets constants'!$A$4:$B$1003,2,FALSE)</f>
        <v>DLC_BASE_GAME</v>
      </c>
      <c r="L280" s="3" t="str">
        <f>VLOOKUP(J280,'LibSets constants'!$A$4:$C$1003,3,FALSE)</f>
        <v>Included in base game</v>
      </c>
    </row>
    <row r="281" spans="1:12" x14ac:dyDescent="0.25">
      <c r="A281" s="12">
        <v>501</v>
      </c>
      <c r="B281" s="5">
        <v>278</v>
      </c>
      <c r="C281" s="5">
        <v>181</v>
      </c>
      <c r="D281" s="3" t="s">
        <v>363</v>
      </c>
      <c r="E281" s="3" t="str">
        <f t="array" ref="E281">IF(OR(EXACT(A281,'ESO Dungeon constants'!$D$3:$D$987)),"X","")</f>
        <v/>
      </c>
      <c r="F281" s="3" t="str">
        <f>IF(EXACT(A281,C281),"X","")</f>
        <v/>
      </c>
      <c r="G281" s="3" t="str">
        <f>IF(A281&lt;&gt;C281,VLOOKUP(C281,$A$3:$D$9952,4,FALSE),"")</f>
        <v>Cyrodiil</v>
      </c>
      <c r="H281" s="17">
        <f>A281</f>
        <v>501</v>
      </c>
      <c r="I281" s="17">
        <f>C281</f>
        <v>181</v>
      </c>
      <c r="J281">
        <v>0</v>
      </c>
      <c r="K281" s="3" t="str">
        <f>VLOOKUP(J281,'LibSets constants'!$A$4:$B$1003,2,FALSE)</f>
        <v>DLC_BASE_GAME</v>
      </c>
      <c r="L281" s="3" t="str">
        <f>VLOOKUP(J281,'LibSets constants'!$A$4:$C$1003,3,FALSE)</f>
        <v>Included in base game</v>
      </c>
    </row>
    <row r="282" spans="1:12" x14ac:dyDescent="0.25">
      <c r="A282" s="12">
        <v>502</v>
      </c>
      <c r="B282" s="5">
        <v>279</v>
      </c>
      <c r="C282" s="5">
        <v>181</v>
      </c>
      <c r="D282" s="3" t="s">
        <v>364</v>
      </c>
      <c r="E282" s="3" t="str">
        <f t="array" ref="E282">IF(OR(EXACT(A282,'ESO Dungeon constants'!$D$3:$D$987)),"X","")</f>
        <v/>
      </c>
      <c r="F282" s="3" t="str">
        <f>IF(EXACT(A282,C282),"X","")</f>
        <v/>
      </c>
      <c r="G282" s="3" t="str">
        <f>IF(A282&lt;&gt;C282,VLOOKUP(C282,$A$3:$D$9952,4,FALSE),"")</f>
        <v>Cyrodiil</v>
      </c>
      <c r="H282" s="17">
        <f>A282</f>
        <v>502</v>
      </c>
      <c r="I282" s="17">
        <f>C282</f>
        <v>181</v>
      </c>
      <c r="J282">
        <v>0</v>
      </c>
      <c r="K282" s="3" t="str">
        <f>VLOOKUP(J282,'LibSets constants'!$A$4:$B$1003,2,FALSE)</f>
        <v>DLC_BASE_GAME</v>
      </c>
      <c r="L282" s="3" t="str">
        <f>VLOOKUP(J282,'LibSets constants'!$A$4:$C$1003,3,FALSE)</f>
        <v>Included in base game</v>
      </c>
    </row>
    <row r="283" spans="1:12" x14ac:dyDescent="0.25">
      <c r="A283" s="12">
        <v>503</v>
      </c>
      <c r="B283" s="5">
        <v>280</v>
      </c>
      <c r="C283" s="5">
        <v>181</v>
      </c>
      <c r="D283" s="3" t="s">
        <v>365</v>
      </c>
      <c r="E283" s="3" t="str">
        <f t="array" ref="E283">IF(OR(EXACT(A283,'ESO Dungeon constants'!$D$3:$D$987)),"X","")</f>
        <v/>
      </c>
      <c r="F283" s="3" t="str">
        <f>IF(EXACT(A283,C283),"X","")</f>
        <v/>
      </c>
      <c r="G283" s="3" t="str">
        <f>IF(A283&lt;&gt;C283,VLOOKUP(C283,$A$3:$D$9952,4,FALSE),"")</f>
        <v>Cyrodiil</v>
      </c>
      <c r="H283" s="17">
        <f>A283</f>
        <v>503</v>
      </c>
      <c r="I283" s="17">
        <f>C283</f>
        <v>181</v>
      </c>
      <c r="J283">
        <v>0</v>
      </c>
      <c r="K283" s="3" t="str">
        <f>VLOOKUP(J283,'LibSets constants'!$A$4:$B$1003,2,FALSE)</f>
        <v>DLC_BASE_GAME</v>
      </c>
      <c r="L283" s="3" t="str">
        <f>VLOOKUP(J283,'LibSets constants'!$A$4:$C$1003,3,FALSE)</f>
        <v>Included in base game</v>
      </c>
    </row>
    <row r="284" spans="1:12" x14ac:dyDescent="0.25">
      <c r="A284" s="12">
        <v>504</v>
      </c>
      <c r="B284" s="5">
        <v>281</v>
      </c>
      <c r="C284" s="5">
        <v>181</v>
      </c>
      <c r="D284" s="3" t="s">
        <v>366</v>
      </c>
      <c r="E284" s="3" t="str">
        <f t="array" ref="E284">IF(OR(EXACT(A284,'ESO Dungeon constants'!$D$3:$D$987)),"X","")</f>
        <v/>
      </c>
      <c r="F284" s="3" t="str">
        <f>IF(EXACT(A284,C284),"X","")</f>
        <v/>
      </c>
      <c r="G284" s="3" t="str">
        <f>IF(A284&lt;&gt;C284,VLOOKUP(C284,$A$3:$D$9952,4,FALSE),"")</f>
        <v>Cyrodiil</v>
      </c>
      <c r="H284" s="17">
        <f>A284</f>
        <v>504</v>
      </c>
      <c r="I284" s="17">
        <f>C284</f>
        <v>181</v>
      </c>
      <c r="J284">
        <v>0</v>
      </c>
      <c r="K284" s="3" t="str">
        <f>VLOOKUP(J284,'LibSets constants'!$A$4:$B$1003,2,FALSE)</f>
        <v>DLC_BASE_GAME</v>
      </c>
      <c r="L284" s="3" t="str">
        <f>VLOOKUP(J284,'LibSets constants'!$A$4:$C$1003,3,FALSE)</f>
        <v>Included in base game</v>
      </c>
    </row>
    <row r="285" spans="1:12" x14ac:dyDescent="0.25">
      <c r="A285" s="12">
        <v>505</v>
      </c>
      <c r="B285" s="5">
        <v>282</v>
      </c>
      <c r="C285" s="5">
        <v>181</v>
      </c>
      <c r="D285" s="3" t="s">
        <v>367</v>
      </c>
      <c r="E285" s="3" t="str">
        <f t="array" ref="E285">IF(OR(EXACT(A285,'ESO Dungeon constants'!$D$3:$D$987)),"X","")</f>
        <v/>
      </c>
      <c r="F285" s="3" t="str">
        <f>IF(EXACT(A285,C285),"X","")</f>
        <v/>
      </c>
      <c r="G285" s="3" t="str">
        <f>IF(A285&lt;&gt;C285,VLOOKUP(C285,$A$3:$D$9952,4,FALSE),"")</f>
        <v>Cyrodiil</v>
      </c>
      <c r="H285" s="17">
        <f>A285</f>
        <v>505</v>
      </c>
      <c r="I285" s="17">
        <f>C285</f>
        <v>181</v>
      </c>
      <c r="J285">
        <v>0</v>
      </c>
      <c r="K285" s="3" t="str">
        <f>VLOOKUP(J285,'LibSets constants'!$A$4:$B$1003,2,FALSE)</f>
        <v>DLC_BASE_GAME</v>
      </c>
      <c r="L285" s="3" t="str">
        <f>VLOOKUP(J285,'LibSets constants'!$A$4:$C$1003,3,FALSE)</f>
        <v>Included in base game</v>
      </c>
    </row>
    <row r="286" spans="1:12" x14ac:dyDescent="0.25">
      <c r="A286" s="12">
        <v>506</v>
      </c>
      <c r="B286" s="5">
        <v>283</v>
      </c>
      <c r="C286" s="5">
        <v>181</v>
      </c>
      <c r="D286" s="3" t="s">
        <v>368</v>
      </c>
      <c r="E286" s="3" t="str">
        <f t="array" ref="E286">IF(OR(EXACT(A286,'ESO Dungeon constants'!$D$3:$D$987)),"X","")</f>
        <v/>
      </c>
      <c r="F286" s="3" t="str">
        <f>IF(EXACT(A286,C286),"X","")</f>
        <v/>
      </c>
      <c r="G286" s="3" t="str">
        <f>IF(A286&lt;&gt;C286,VLOOKUP(C286,$A$3:$D$9952,4,FALSE),"")</f>
        <v>Cyrodiil</v>
      </c>
      <c r="H286" s="17">
        <f>A286</f>
        <v>506</v>
      </c>
      <c r="I286" s="17">
        <f>C286</f>
        <v>181</v>
      </c>
      <c r="J286">
        <v>0</v>
      </c>
      <c r="K286" s="3" t="str">
        <f>VLOOKUP(J286,'LibSets constants'!$A$4:$B$1003,2,FALSE)</f>
        <v>DLC_BASE_GAME</v>
      </c>
      <c r="L286" s="3" t="str">
        <f>VLOOKUP(J286,'LibSets constants'!$A$4:$C$1003,3,FALSE)</f>
        <v>Included in base game</v>
      </c>
    </row>
    <row r="287" spans="1:12" x14ac:dyDescent="0.25">
      <c r="A287" s="12">
        <v>507</v>
      </c>
      <c r="B287" s="5">
        <v>284</v>
      </c>
      <c r="C287" s="5">
        <v>181</v>
      </c>
      <c r="D287" s="3" t="s">
        <v>369</v>
      </c>
      <c r="E287" s="3" t="str">
        <f t="array" ref="E287">IF(OR(EXACT(A287,'ESO Dungeon constants'!$D$3:$D$987)),"X","")</f>
        <v/>
      </c>
      <c r="F287" s="3" t="str">
        <f>IF(EXACT(A287,C287),"X","")</f>
        <v/>
      </c>
      <c r="G287" s="3" t="str">
        <f>IF(A287&lt;&gt;C287,VLOOKUP(C287,$A$3:$D$9952,4,FALSE),"")</f>
        <v>Cyrodiil</v>
      </c>
      <c r="H287" s="17">
        <f>A287</f>
        <v>507</v>
      </c>
      <c r="I287" s="17">
        <f>C287</f>
        <v>181</v>
      </c>
      <c r="J287">
        <v>0</v>
      </c>
      <c r="K287" s="3" t="str">
        <f>VLOOKUP(J287,'LibSets constants'!$A$4:$B$1003,2,FALSE)</f>
        <v>DLC_BASE_GAME</v>
      </c>
      <c r="L287" s="3" t="str">
        <f>VLOOKUP(J287,'LibSets constants'!$A$4:$C$1003,3,FALSE)</f>
        <v>Included in base game</v>
      </c>
    </row>
    <row r="288" spans="1:12" x14ac:dyDescent="0.25">
      <c r="A288" s="12">
        <v>508</v>
      </c>
      <c r="B288" s="5">
        <v>285</v>
      </c>
      <c r="C288" s="5">
        <v>849</v>
      </c>
      <c r="D288" s="3" t="s">
        <v>370</v>
      </c>
      <c r="E288" s="3" t="str">
        <f t="array" ref="E288">IF(OR(EXACT(A288,'ESO Dungeon constants'!$D$3:$D$987)),"X","")</f>
        <v/>
      </c>
      <c r="F288" s="3" t="str">
        <f>IF(EXACT(A288,C288),"X","")</f>
        <v/>
      </c>
      <c r="G288" s="3" t="str">
        <f>IF(A288&lt;&gt;C288,VLOOKUP(C288,$A$3:$D$9952,4,FALSE),"")</f>
        <v>Vvardenfell</v>
      </c>
      <c r="H288" s="17">
        <f>A288</f>
        <v>508</v>
      </c>
      <c r="I288" s="17">
        <f>C288</f>
        <v>849</v>
      </c>
      <c r="J288">
        <v>6</v>
      </c>
      <c r="K288" s="3" t="str">
        <f>VLOOKUP(J288,'LibSets constants'!$A$4:$B$1003,2,FALSE)</f>
        <v>DLC_MORROWIND</v>
      </c>
      <c r="L288" s="3" t="str">
        <f>VLOOKUP(J288,'LibSets constants'!$A$4:$C$1003,3,FALSE)</f>
        <v>Morrowind</v>
      </c>
    </row>
    <row r="289" spans="1:12" x14ac:dyDescent="0.25">
      <c r="A289" s="12">
        <v>509</v>
      </c>
      <c r="B289" s="5">
        <v>286</v>
      </c>
      <c r="C289" s="5">
        <v>849</v>
      </c>
      <c r="D289" s="3" t="s">
        <v>371</v>
      </c>
      <c r="E289" s="3" t="str">
        <f t="array" ref="E289">IF(OR(EXACT(A289,'ESO Dungeon constants'!$D$3:$D$987)),"X","")</f>
        <v/>
      </c>
      <c r="F289" s="3" t="str">
        <f>IF(EXACT(A289,C289),"X","")</f>
        <v/>
      </c>
      <c r="G289" s="3" t="str">
        <f>IF(A289&lt;&gt;C289,VLOOKUP(C289,$A$3:$D$9952,4,FALSE),"")</f>
        <v>Vvardenfell</v>
      </c>
      <c r="H289" s="17">
        <f>A289</f>
        <v>509</v>
      </c>
      <c r="I289" s="17">
        <f>C289</f>
        <v>849</v>
      </c>
      <c r="J289">
        <v>6</v>
      </c>
      <c r="K289" s="3" t="str">
        <f>VLOOKUP(J289,'LibSets constants'!$A$4:$B$1003,2,FALSE)</f>
        <v>DLC_MORROWIND</v>
      </c>
      <c r="L289" s="3" t="str">
        <f>VLOOKUP(J289,'LibSets constants'!$A$4:$C$1003,3,FALSE)</f>
        <v>Morrowind</v>
      </c>
    </row>
    <row r="290" spans="1:12" x14ac:dyDescent="0.25">
      <c r="A290" s="12">
        <v>510</v>
      </c>
      <c r="B290" s="5">
        <v>287</v>
      </c>
      <c r="C290" s="5">
        <v>849</v>
      </c>
      <c r="D290" s="3" t="s">
        <v>372</v>
      </c>
      <c r="E290" s="3" t="str">
        <f t="array" ref="E290">IF(OR(EXACT(A290,'ESO Dungeon constants'!$D$3:$D$987)),"X","")</f>
        <v/>
      </c>
      <c r="F290" s="3" t="str">
        <f>IF(EXACT(A290,C290),"X","")</f>
        <v/>
      </c>
      <c r="G290" s="3" t="str">
        <f>IF(A290&lt;&gt;C290,VLOOKUP(C290,$A$3:$D$9952,4,FALSE),"")</f>
        <v>Vvardenfell</v>
      </c>
      <c r="H290" s="17">
        <f>A290</f>
        <v>510</v>
      </c>
      <c r="I290" s="17">
        <f>C290</f>
        <v>849</v>
      </c>
      <c r="J290">
        <v>6</v>
      </c>
      <c r="K290" s="3" t="str">
        <f>VLOOKUP(J290,'LibSets constants'!$A$4:$B$1003,2,FALSE)</f>
        <v>DLC_MORROWIND</v>
      </c>
      <c r="L290" s="3" t="str">
        <f>VLOOKUP(J290,'LibSets constants'!$A$4:$C$1003,3,FALSE)</f>
        <v>Morrowind</v>
      </c>
    </row>
    <row r="291" spans="1:12" x14ac:dyDescent="0.25">
      <c r="A291" s="12">
        <v>511</v>
      </c>
      <c r="B291" s="5">
        <v>288</v>
      </c>
      <c r="C291" s="5">
        <v>511</v>
      </c>
      <c r="D291" s="3" t="s">
        <v>373</v>
      </c>
      <c r="E291" s="3" t="str">
        <f t="array" ref="E291">IF(OR(EXACT(A291,'ESO Dungeon constants'!$D$3:$D$987)),"X","")</f>
        <v/>
      </c>
      <c r="F291" s="3" t="str">
        <f>IF(EXACT(A291,C291),"X","")</f>
        <v>X</v>
      </c>
      <c r="G291" s="3" t="str">
        <f>IF(A291&lt;&gt;C291,VLOOKUP(C291,$A$3:$D$9952,4,FALSE),"")</f>
        <v/>
      </c>
      <c r="H291" s="17">
        <f>A291</f>
        <v>511</v>
      </c>
      <c r="I291" s="17">
        <f>C291</f>
        <v>511</v>
      </c>
      <c r="J291">
        <v>2</v>
      </c>
      <c r="K291" s="3" t="str">
        <f>VLOOKUP(J291,'LibSets constants'!$A$4:$B$1003,2,FALSE)</f>
        <v>DLC_ORSINIUM</v>
      </c>
      <c r="L291" s="3" t="str">
        <f>VLOOKUP(J291,'LibSets constants'!$A$4:$C$1003,3,FALSE)</f>
        <v>Orsinium</v>
      </c>
    </row>
    <row r="292" spans="1:12" x14ac:dyDescent="0.25">
      <c r="A292" s="12">
        <v>512</v>
      </c>
      <c r="B292" s="5">
        <v>289</v>
      </c>
      <c r="C292" s="5">
        <v>512</v>
      </c>
      <c r="D292" s="3" t="s">
        <v>374</v>
      </c>
      <c r="E292" s="3" t="str">
        <f t="array" ref="E292">IF(OR(EXACT(A292,'ESO Dungeon constants'!$D$3:$D$987)),"X","")</f>
        <v/>
      </c>
      <c r="F292" s="3" t="str">
        <f>IF(EXACT(A292,C292),"X","")</f>
        <v>X</v>
      </c>
      <c r="G292" s="3" t="str">
        <f>IF(A292&lt;&gt;C292,VLOOKUP(C292,$A$3:$D$9952,4,FALSE),"")</f>
        <v/>
      </c>
      <c r="H292" s="17">
        <f>A292</f>
        <v>512</v>
      </c>
      <c r="I292" s="17">
        <f>C292</f>
        <v>512</v>
      </c>
      <c r="J292">
        <v>2</v>
      </c>
      <c r="K292" s="3" t="str">
        <f>VLOOKUP(J292,'LibSets constants'!$A$4:$B$1003,2,FALSE)</f>
        <v>DLC_ORSINIUM</v>
      </c>
      <c r="L292" s="3" t="str">
        <f>VLOOKUP(J292,'LibSets constants'!$A$4:$C$1003,3,FALSE)</f>
        <v>Orsinium</v>
      </c>
    </row>
    <row r="293" spans="1:12" x14ac:dyDescent="0.25">
      <c r="A293" s="46">
        <v>513</v>
      </c>
      <c r="B293" s="45">
        <v>290</v>
      </c>
      <c r="C293" s="45">
        <v>513</v>
      </c>
      <c r="D293" s="43" t="s">
        <v>375</v>
      </c>
      <c r="E293" s="3" t="str">
        <f t="array" ref="E293">IF(OR(EXACT(A293,'ESO Dungeon constants'!$D$3:$D$987)),"X","")</f>
        <v/>
      </c>
      <c r="F293" s="3" t="str">
        <f>IF(EXACT(A293,C293),"X","")</f>
        <v>X</v>
      </c>
      <c r="G293" s="3" t="str">
        <f>IF(A293&lt;&gt;C293,VLOOKUP(C293,$A$3:$D$9952,4,FALSE),"")</f>
        <v/>
      </c>
      <c r="H293" s="17">
        <f>A293</f>
        <v>513</v>
      </c>
      <c r="I293" s="17">
        <f>C293</f>
        <v>513</v>
      </c>
      <c r="J293">
        <v>18</v>
      </c>
      <c r="K293" s="3" t="str">
        <f>VLOOKUP(J293,'LibSets constants'!$A$4:$B$1003,2,FALSE)</f>
        <v>DLC_GREYMOOR</v>
      </c>
      <c r="L293" s="3" t="str">
        <f>VLOOKUP(J293,'LibSets constants'!$A$4:$C$1003,3,FALSE)</f>
        <v>Greymoor</v>
      </c>
    </row>
    <row r="294" spans="1:12" x14ac:dyDescent="0.25">
      <c r="A294" s="12">
        <v>514</v>
      </c>
      <c r="B294" s="5">
        <v>291</v>
      </c>
      <c r="C294" s="5">
        <v>514</v>
      </c>
      <c r="D294" s="3" t="s">
        <v>376</v>
      </c>
      <c r="E294" s="3" t="str">
        <f t="array" ref="E294">IF(OR(EXACT(A294,'ESO Dungeon constants'!$D$3:$D$987)),"X","")</f>
        <v/>
      </c>
      <c r="F294" s="3" t="str">
        <f>IF(EXACT(A294,C294),"X","")</f>
        <v>X</v>
      </c>
      <c r="G294" s="3" t="str">
        <f>IF(A294&lt;&gt;C294,VLOOKUP(C294,$A$3:$D$9952,4,FALSE),"")</f>
        <v/>
      </c>
      <c r="H294" s="17">
        <f>A294</f>
        <v>514</v>
      </c>
      <c r="I294" s="17">
        <f>C294</f>
        <v>514</v>
      </c>
      <c r="J294">
        <v>11</v>
      </c>
      <c r="K294" s="3" t="str">
        <f>VLOOKUP(J294,'LibSets constants'!$A$4:$B$1003,2,FALSE)</f>
        <v>DLC_WOLFHUNTER</v>
      </c>
      <c r="L294" s="3" t="str">
        <f>VLOOKUP(J294,'LibSets constants'!$A$4:$C$1003,3,FALSE)</f>
        <v>Wolfhunter</v>
      </c>
    </row>
    <row r="295" spans="1:12" x14ac:dyDescent="0.25">
      <c r="A295" s="12">
        <v>515</v>
      </c>
      <c r="B295" s="5">
        <v>292</v>
      </c>
      <c r="C295" s="5">
        <v>515</v>
      </c>
      <c r="D295" s="3" t="s">
        <v>1497</v>
      </c>
      <c r="E295" s="3" t="str">
        <f t="array" ref="E295">IF(OR(EXACT(A295,'ESO Dungeon constants'!$D$3:$D$987)),"X","")</f>
        <v/>
      </c>
      <c r="F295" s="3" t="str">
        <f>IF(EXACT(A295,C295),"X","")</f>
        <v>X</v>
      </c>
      <c r="G295" s="3" t="str">
        <f>IF(A295&lt;&gt;C295,VLOOKUP(C295,$A$3:$D$9952,4,FALSE),"")</f>
        <v/>
      </c>
      <c r="H295" s="17">
        <f>A295</f>
        <v>515</v>
      </c>
      <c r="I295" s="17">
        <f>C295</f>
        <v>515</v>
      </c>
      <c r="J295">
        <v>11</v>
      </c>
      <c r="K295" s="3" t="str">
        <f>VLOOKUP(J295,'LibSets constants'!$A$4:$B$1003,2,FALSE)</f>
        <v>DLC_WOLFHUNTER</v>
      </c>
      <c r="L295" s="3" t="str">
        <f>VLOOKUP(J295,'LibSets constants'!$A$4:$C$1003,3,FALSE)</f>
        <v>Wolfhunter</v>
      </c>
    </row>
    <row r="296" spans="1:12" x14ac:dyDescent="0.25">
      <c r="A296" s="12">
        <v>516</v>
      </c>
      <c r="B296" s="5">
        <v>293</v>
      </c>
      <c r="C296" s="5">
        <v>516</v>
      </c>
      <c r="D296" s="3" t="s">
        <v>371</v>
      </c>
      <c r="E296" s="3" t="str">
        <f t="array" ref="E296">IF(OR(EXACT(A296,'ESO Dungeon constants'!$D$3:$D$987)),"X","")</f>
        <v/>
      </c>
      <c r="F296" s="3" t="str">
        <f>IF(EXACT(A296,C296),"X","")</f>
        <v>X</v>
      </c>
      <c r="G296" s="3" t="str">
        <f>IF(A296&lt;&gt;C296,VLOOKUP(C296,$A$3:$D$9952,4,FALSE),"")</f>
        <v/>
      </c>
      <c r="H296" s="17">
        <f>A296</f>
        <v>516</v>
      </c>
      <c r="I296" s="17">
        <f>C296</f>
        <v>516</v>
      </c>
      <c r="J296">
        <v>6</v>
      </c>
      <c r="K296" s="3" t="str">
        <f>VLOOKUP(J296,'LibSets constants'!$A$4:$B$1003,2,FALSE)</f>
        <v>DLC_MORROWIND</v>
      </c>
      <c r="L296" s="3" t="str">
        <f>VLOOKUP(J296,'LibSets constants'!$A$4:$C$1003,3,FALSE)</f>
        <v>Morrowind</v>
      </c>
    </row>
    <row r="297" spans="1:12" x14ac:dyDescent="0.25">
      <c r="A297" s="12">
        <v>517</v>
      </c>
      <c r="B297" s="5">
        <v>294</v>
      </c>
      <c r="C297" s="5">
        <v>517</v>
      </c>
      <c r="D297" s="3" t="s">
        <v>377</v>
      </c>
      <c r="E297" s="3" t="str">
        <f t="array" ref="E297">IF(OR(EXACT(A297,'ESO Dungeon constants'!$D$3:$D$987)),"X","")</f>
        <v/>
      </c>
      <c r="F297" s="3" t="str">
        <f>IF(EXACT(A297,C297),"X","")</f>
        <v>X</v>
      </c>
      <c r="G297" s="3" t="str">
        <f>IF(A297&lt;&gt;C297,VLOOKUP(C297,$A$3:$D$9952,4,FALSE),"")</f>
        <v/>
      </c>
      <c r="H297" s="17">
        <f>A297</f>
        <v>517</v>
      </c>
      <c r="I297" s="17">
        <f>C297</f>
        <v>517</v>
      </c>
      <c r="J297">
        <v>13</v>
      </c>
      <c r="K297" s="3" t="str">
        <f>VLOOKUP(J297,'LibSets constants'!$A$4:$B$1003,2,FALSE)</f>
        <v>DLC_WRATHSTONE</v>
      </c>
      <c r="L297" s="3" t="str">
        <f>VLOOKUP(J297,'LibSets constants'!$A$4:$C$1003,3,FALSE)</f>
        <v>Wrathstone</v>
      </c>
    </row>
    <row r="298" spans="1:12" x14ac:dyDescent="0.25">
      <c r="A298" s="12">
        <v>518</v>
      </c>
      <c r="B298" s="5">
        <v>295</v>
      </c>
      <c r="C298" s="5">
        <v>518</v>
      </c>
      <c r="D298" s="3" t="s">
        <v>377</v>
      </c>
      <c r="E298" s="3" t="str">
        <f t="array" ref="E298">IF(OR(EXACT(A298,'ESO Dungeon constants'!$D$3:$D$987)),"X","")</f>
        <v/>
      </c>
      <c r="F298" s="3" t="str">
        <f>IF(EXACT(A298,C298),"X","")</f>
        <v>X</v>
      </c>
      <c r="G298" s="3" t="str">
        <f>IF(A298&lt;&gt;C298,VLOOKUP(C298,$A$3:$D$9952,4,FALSE),"")</f>
        <v/>
      </c>
      <c r="H298" s="17">
        <f>A298</f>
        <v>518</v>
      </c>
      <c r="I298" s="17">
        <f>C298</f>
        <v>518</v>
      </c>
      <c r="J298">
        <v>13</v>
      </c>
      <c r="K298" s="3" t="str">
        <f>VLOOKUP(J298,'LibSets constants'!$A$4:$B$1003,2,FALSE)</f>
        <v>DLC_WRATHSTONE</v>
      </c>
      <c r="L298" s="3" t="str">
        <f>VLOOKUP(J298,'LibSets constants'!$A$4:$C$1003,3,FALSE)</f>
        <v>Wrathstone</v>
      </c>
    </row>
    <row r="299" spans="1:12" x14ac:dyDescent="0.25">
      <c r="A299" s="12">
        <v>525</v>
      </c>
      <c r="B299" s="5">
        <v>296</v>
      </c>
      <c r="C299" s="5">
        <v>181</v>
      </c>
      <c r="D299" s="3" t="s">
        <v>1415</v>
      </c>
      <c r="E299" s="3" t="str">
        <f t="array" ref="E299">IF(OR(EXACT(A299,'ESO Dungeon constants'!$D$3:$D$987)),"X","")</f>
        <v/>
      </c>
      <c r="F299" s="3" t="str">
        <f>IF(EXACT(A299,C299),"X","")</f>
        <v/>
      </c>
      <c r="G299" s="3" t="str">
        <f>IF(A299&lt;&gt;C299,VLOOKUP(C299,$A$3:$D$9952,4,FALSE),"")</f>
        <v>Cyrodiil</v>
      </c>
      <c r="H299" s="17">
        <f>A299</f>
        <v>525</v>
      </c>
      <c r="I299" s="17">
        <f>C299</f>
        <v>181</v>
      </c>
      <c r="J299">
        <v>0</v>
      </c>
      <c r="K299" s="3" t="str">
        <f>VLOOKUP(J299,'LibSets constants'!$A$4:$B$1003,2,FALSE)</f>
        <v>DLC_BASE_GAME</v>
      </c>
      <c r="L299" s="3" t="str">
        <f>VLOOKUP(J299,'LibSets constants'!$A$4:$C$1003,3,FALSE)</f>
        <v>Included in base game</v>
      </c>
    </row>
    <row r="300" spans="1:12" x14ac:dyDescent="0.25">
      <c r="A300" s="12">
        <v>526</v>
      </c>
      <c r="B300" s="5">
        <v>297</v>
      </c>
      <c r="C300" s="5">
        <v>382</v>
      </c>
      <c r="D300" s="3" t="s">
        <v>378</v>
      </c>
      <c r="E300" s="3" t="str">
        <f t="array" ref="E300">IF(OR(EXACT(A300,'ESO Dungeon constants'!$D$3:$D$987)),"X","")</f>
        <v/>
      </c>
      <c r="F300" s="3" t="str">
        <f>IF(EXACT(A300,C300),"X","")</f>
        <v/>
      </c>
      <c r="G300" s="3" t="str">
        <f>IF(A300&lt;&gt;C300,VLOOKUP(C300,$A$3:$D$9952,4,FALSE),"")</f>
        <v>Reaper's March</v>
      </c>
      <c r="H300" s="17">
        <f>A300</f>
        <v>526</v>
      </c>
      <c r="I300" s="17">
        <f>C300</f>
        <v>382</v>
      </c>
      <c r="J300">
        <v>0</v>
      </c>
      <c r="K300" s="3" t="str">
        <f>VLOOKUP(J300,'LibSets constants'!$A$4:$B$1003,2,FALSE)</f>
        <v>DLC_BASE_GAME</v>
      </c>
      <c r="L300" s="3" t="str">
        <f>VLOOKUP(J300,'LibSets constants'!$A$4:$C$1003,3,FALSE)</f>
        <v>Included in base game</v>
      </c>
    </row>
    <row r="301" spans="1:12" x14ac:dyDescent="0.25">
      <c r="A301" s="12">
        <v>527</v>
      </c>
      <c r="B301" s="5">
        <v>298</v>
      </c>
      <c r="C301" s="5">
        <v>199</v>
      </c>
      <c r="D301" s="3" t="s">
        <v>379</v>
      </c>
      <c r="E301" s="3" t="str">
        <f t="array" ref="E301">IF(OR(EXACT(A301,'ESO Dungeon constants'!$D$3:$D$987)),"X","")</f>
        <v/>
      </c>
      <c r="F301" s="3" t="str">
        <f>IF(EXACT(A301,C301),"X","")</f>
        <v/>
      </c>
      <c r="G301" s="3" t="str">
        <f>IF(A301&lt;&gt;C301,VLOOKUP(C301,$A$3:$D$9952,4,FALSE),"")</f>
        <v>The Harborage</v>
      </c>
      <c r="H301" s="17">
        <f>A301</f>
        <v>527</v>
      </c>
      <c r="I301" s="17">
        <f>C301</f>
        <v>199</v>
      </c>
      <c r="J301">
        <v>0</v>
      </c>
      <c r="K301" s="3" t="str">
        <f>VLOOKUP(J301,'LibSets constants'!$A$4:$B$1003,2,FALSE)</f>
        <v>DLC_BASE_GAME</v>
      </c>
      <c r="L301" s="3" t="str">
        <f>VLOOKUP(J301,'LibSets constants'!$A$4:$C$1003,3,FALSE)</f>
        <v>Included in base game</v>
      </c>
    </row>
    <row r="302" spans="1:12" x14ac:dyDescent="0.25">
      <c r="A302" s="12">
        <v>529</v>
      </c>
      <c r="B302" s="5">
        <v>299</v>
      </c>
      <c r="C302" s="5">
        <v>267</v>
      </c>
      <c r="D302" s="3" t="s">
        <v>380</v>
      </c>
      <c r="E302" s="3" t="str">
        <f t="array" ref="E302">IF(OR(EXACT(A302,'ESO Dungeon constants'!$D$3:$D$987)),"X","")</f>
        <v/>
      </c>
      <c r="F302" s="3" t="str">
        <f>IF(EXACT(A302,C302),"X","")</f>
        <v/>
      </c>
      <c r="G302" s="3" t="str">
        <f>IF(A302&lt;&gt;C302,VLOOKUP(C302,$A$3:$D$9952,4,FALSE),"")</f>
        <v>Eyevea</v>
      </c>
      <c r="H302" s="17">
        <f>A302</f>
        <v>529</v>
      </c>
      <c r="I302" s="17">
        <f>C302</f>
        <v>267</v>
      </c>
      <c r="J302">
        <v>0</v>
      </c>
      <c r="K302" s="3" t="str">
        <f>VLOOKUP(J302,'LibSets constants'!$A$4:$B$1003,2,FALSE)</f>
        <v>DLC_BASE_GAME</v>
      </c>
      <c r="L302" s="3" t="str">
        <f>VLOOKUP(J302,'LibSets constants'!$A$4:$C$1003,3,FALSE)</f>
        <v>Included in base game</v>
      </c>
    </row>
    <row r="303" spans="1:12" x14ac:dyDescent="0.25">
      <c r="A303" s="12">
        <v>530</v>
      </c>
      <c r="B303" s="5">
        <v>300</v>
      </c>
      <c r="C303" s="5">
        <v>347</v>
      </c>
      <c r="D303" s="3" t="s">
        <v>381</v>
      </c>
      <c r="E303" s="3" t="str">
        <f t="array" ref="E303">IF(OR(EXACT(A303,'ESO Dungeon constants'!$D$3:$D$987)),"X","")</f>
        <v/>
      </c>
      <c r="F303" s="3" t="str">
        <f>IF(EXACT(A303,C303),"X","")</f>
        <v/>
      </c>
      <c r="G303" s="3" t="str">
        <f>IF(A303&lt;&gt;C303,VLOOKUP(C303,$A$3:$D$9952,4,FALSE),"")</f>
        <v>Coldharbour</v>
      </c>
      <c r="H303" s="17">
        <f>A303</f>
        <v>530</v>
      </c>
      <c r="I303" s="17">
        <f>C303</f>
        <v>347</v>
      </c>
      <c r="J303">
        <v>0</v>
      </c>
      <c r="K303" s="3" t="str">
        <f>VLOOKUP(J303,'LibSets constants'!$A$4:$B$1003,2,FALSE)</f>
        <v>DLC_BASE_GAME</v>
      </c>
      <c r="L303" s="3" t="str">
        <f>VLOOKUP(J303,'LibSets constants'!$A$4:$C$1003,3,FALSE)</f>
        <v>Included in base game</v>
      </c>
    </row>
    <row r="304" spans="1:12" x14ac:dyDescent="0.25">
      <c r="A304" s="12">
        <v>531</v>
      </c>
      <c r="B304" s="5">
        <v>301</v>
      </c>
      <c r="C304" s="5">
        <v>181</v>
      </c>
      <c r="D304" s="3" t="s">
        <v>382</v>
      </c>
      <c r="E304" s="3" t="str">
        <f t="array" ref="E304">IF(OR(EXACT(A304,'ESO Dungeon constants'!$D$3:$D$987)),"X","")</f>
        <v/>
      </c>
      <c r="F304" s="3" t="str">
        <f>IF(EXACT(A304,C304),"X","")</f>
        <v/>
      </c>
      <c r="G304" s="3" t="str">
        <f>IF(A304&lt;&gt;C304,VLOOKUP(C304,$A$3:$D$9952,4,FALSE),"")</f>
        <v>Cyrodiil</v>
      </c>
      <c r="H304" s="17">
        <f>A304</f>
        <v>531</v>
      </c>
      <c r="I304" s="17">
        <f>C304</f>
        <v>181</v>
      </c>
      <c r="J304">
        <v>0</v>
      </c>
      <c r="K304" s="3" t="str">
        <f>VLOOKUP(J304,'LibSets constants'!$A$4:$B$1003,2,FALSE)</f>
        <v>DLC_BASE_GAME</v>
      </c>
      <c r="L304" s="3" t="str">
        <f>VLOOKUP(J304,'LibSets constants'!$A$4:$C$1003,3,FALSE)</f>
        <v>Included in base game</v>
      </c>
    </row>
    <row r="305" spans="1:12" x14ac:dyDescent="0.25">
      <c r="A305" s="12">
        <v>532</v>
      </c>
      <c r="B305" s="5">
        <v>302</v>
      </c>
      <c r="C305" s="5">
        <v>181</v>
      </c>
      <c r="D305" s="3" t="s">
        <v>383</v>
      </c>
      <c r="E305" s="3" t="str">
        <f t="array" ref="E305">IF(OR(EXACT(A305,'ESO Dungeon constants'!$D$3:$D$987)),"X","")</f>
        <v/>
      </c>
      <c r="F305" s="3" t="str">
        <f>IF(EXACT(A305,C305),"X","")</f>
        <v/>
      </c>
      <c r="G305" s="3" t="str">
        <f>IF(A305&lt;&gt;C305,VLOOKUP(C305,$A$3:$D$9952,4,FALSE),"")</f>
        <v>Cyrodiil</v>
      </c>
      <c r="H305" s="17">
        <f>A305</f>
        <v>532</v>
      </c>
      <c r="I305" s="17">
        <f>C305</f>
        <v>181</v>
      </c>
      <c r="J305">
        <v>0</v>
      </c>
      <c r="K305" s="3" t="str">
        <f>VLOOKUP(J305,'LibSets constants'!$A$4:$B$1003,2,FALSE)</f>
        <v>DLC_BASE_GAME</v>
      </c>
      <c r="L305" s="3" t="str">
        <f>VLOOKUP(J305,'LibSets constants'!$A$4:$C$1003,3,FALSE)</f>
        <v>Included in base game</v>
      </c>
    </row>
    <row r="306" spans="1:12" x14ac:dyDescent="0.25">
      <c r="A306" s="12">
        <v>533</v>
      </c>
      <c r="B306" s="5">
        <v>303</v>
      </c>
      <c r="C306" s="5">
        <v>181</v>
      </c>
      <c r="D306" s="3" t="s">
        <v>384</v>
      </c>
      <c r="E306" s="3" t="str">
        <f t="array" ref="E306">IF(OR(EXACT(A306,'ESO Dungeon constants'!$D$3:$D$987)),"X","")</f>
        <v/>
      </c>
      <c r="F306" s="3" t="str">
        <f>IF(EXACT(A306,C306),"X","")</f>
        <v/>
      </c>
      <c r="G306" s="3" t="str">
        <f>IF(A306&lt;&gt;C306,VLOOKUP(C306,$A$3:$D$9952,4,FALSE),"")</f>
        <v>Cyrodiil</v>
      </c>
      <c r="H306" s="17">
        <f>A306</f>
        <v>533</v>
      </c>
      <c r="I306" s="17">
        <f>C306</f>
        <v>181</v>
      </c>
      <c r="J306">
        <v>0</v>
      </c>
      <c r="K306" s="3" t="str">
        <f>VLOOKUP(J306,'LibSets constants'!$A$4:$B$1003,2,FALSE)</f>
        <v>DLC_BASE_GAME</v>
      </c>
      <c r="L306" s="3" t="str">
        <f>VLOOKUP(J306,'LibSets constants'!$A$4:$C$1003,3,FALSE)</f>
        <v>Included in base game</v>
      </c>
    </row>
    <row r="307" spans="1:12" x14ac:dyDescent="0.25">
      <c r="A307" s="12">
        <v>534</v>
      </c>
      <c r="B307" s="5">
        <v>304</v>
      </c>
      <c r="C307" s="5">
        <v>534</v>
      </c>
      <c r="D307" s="3" t="s">
        <v>385</v>
      </c>
      <c r="E307" s="3" t="str">
        <f t="array" ref="E307">IF(OR(EXACT(A307,'ESO Dungeon constants'!$D$3:$D$987)),"X","")</f>
        <v/>
      </c>
      <c r="F307" s="3" t="str">
        <f>IF(EXACT(A307,C307),"X","")</f>
        <v>X</v>
      </c>
      <c r="G307" s="3" t="str">
        <f>IF(A307&lt;&gt;C307,VLOOKUP(C307,$A$3:$D$9952,4,FALSE),"")</f>
        <v/>
      </c>
      <c r="H307" s="17">
        <f>A307</f>
        <v>534</v>
      </c>
      <c r="I307" s="17">
        <f>C307</f>
        <v>534</v>
      </c>
      <c r="J307">
        <v>0</v>
      </c>
      <c r="K307" s="3" t="str">
        <f>VLOOKUP(J307,'LibSets constants'!$A$4:$B$1003,2,FALSE)</f>
        <v>DLC_BASE_GAME</v>
      </c>
      <c r="L307" s="3" t="str">
        <f>VLOOKUP(J307,'LibSets constants'!$A$4:$C$1003,3,FALSE)</f>
        <v>Included in base game</v>
      </c>
    </row>
    <row r="308" spans="1:12" x14ac:dyDescent="0.25">
      <c r="A308" s="12">
        <v>535</v>
      </c>
      <c r="B308" s="5">
        <v>305</v>
      </c>
      <c r="C308" s="5">
        <v>535</v>
      </c>
      <c r="D308" s="3" t="s">
        <v>386</v>
      </c>
      <c r="E308" s="3" t="str">
        <f t="array" ref="E308">IF(OR(EXACT(A308,'ESO Dungeon constants'!$D$3:$D$987)),"X","")</f>
        <v/>
      </c>
      <c r="F308" s="3" t="str">
        <f>IF(EXACT(A308,C308),"X","")</f>
        <v>X</v>
      </c>
      <c r="G308" s="3" t="str">
        <f>IF(A308&lt;&gt;C308,VLOOKUP(C308,$A$3:$D$9952,4,FALSE),"")</f>
        <v/>
      </c>
      <c r="H308" s="17">
        <f>A308</f>
        <v>535</v>
      </c>
      <c r="I308" s="17">
        <f>C308</f>
        <v>535</v>
      </c>
      <c r="J308">
        <v>0</v>
      </c>
      <c r="K308" s="3" t="str">
        <f>VLOOKUP(J308,'LibSets constants'!$A$4:$B$1003,2,FALSE)</f>
        <v>DLC_BASE_GAME</v>
      </c>
      <c r="L308" s="3" t="str">
        <f>VLOOKUP(J308,'LibSets constants'!$A$4:$C$1003,3,FALSE)</f>
        <v>Included in base game</v>
      </c>
    </row>
    <row r="309" spans="1:12" x14ac:dyDescent="0.25">
      <c r="A309" s="12">
        <v>537</v>
      </c>
      <c r="B309" s="5">
        <v>306</v>
      </c>
      <c r="C309" s="5">
        <v>537</v>
      </c>
      <c r="D309" s="3" t="s">
        <v>387</v>
      </c>
      <c r="E309" s="3" t="str">
        <f t="array" ref="E309">IF(OR(EXACT(A309,'ESO Dungeon constants'!$D$3:$D$987)),"X","")</f>
        <v/>
      </c>
      <c r="F309" s="3" t="str">
        <f>IF(EXACT(A309,C309),"X","")</f>
        <v>X</v>
      </c>
      <c r="G309" s="3" t="str">
        <f>IF(A309&lt;&gt;C309,VLOOKUP(C309,$A$3:$D$9952,4,FALSE),"")</f>
        <v/>
      </c>
      <c r="H309" s="17">
        <f>A309</f>
        <v>537</v>
      </c>
      <c r="I309" s="17">
        <f>C309</f>
        <v>537</v>
      </c>
      <c r="J309">
        <v>0</v>
      </c>
      <c r="K309" s="3" t="str">
        <f>VLOOKUP(J309,'LibSets constants'!$A$4:$B$1003,2,FALSE)</f>
        <v>DLC_BASE_GAME</v>
      </c>
      <c r="L309" s="3" t="str">
        <f>VLOOKUP(J309,'LibSets constants'!$A$4:$C$1003,3,FALSE)</f>
        <v>Included in base game</v>
      </c>
    </row>
    <row r="310" spans="1:12" x14ac:dyDescent="0.25">
      <c r="A310" s="12">
        <v>539</v>
      </c>
      <c r="B310" s="5">
        <v>307</v>
      </c>
      <c r="C310" s="5">
        <v>535</v>
      </c>
      <c r="D310" s="3" t="s">
        <v>388</v>
      </c>
      <c r="E310" s="3" t="str">
        <f t="array" ref="E310">IF(OR(EXACT(A310,'ESO Dungeon constants'!$D$3:$D$987)),"X","")</f>
        <v/>
      </c>
      <c r="F310" s="3" t="str">
        <f>IF(EXACT(A310,C310),"X","")</f>
        <v/>
      </c>
      <c r="G310" s="3" t="str">
        <f>IF(A310&lt;&gt;C310,VLOOKUP(C310,$A$3:$D$9952,4,FALSE),"")</f>
        <v>Betnikh</v>
      </c>
      <c r="H310" s="17">
        <f>A310</f>
        <v>539</v>
      </c>
      <c r="I310" s="17">
        <f>C310</f>
        <v>535</v>
      </c>
      <c r="J310">
        <v>0</v>
      </c>
      <c r="K310" s="3" t="str">
        <f>VLOOKUP(J310,'LibSets constants'!$A$4:$B$1003,2,FALSE)</f>
        <v>DLC_BASE_GAME</v>
      </c>
      <c r="L310" s="3" t="str">
        <f>VLOOKUP(J310,'LibSets constants'!$A$4:$C$1003,3,FALSE)</f>
        <v>Included in base game</v>
      </c>
    </row>
    <row r="311" spans="1:12" x14ac:dyDescent="0.25">
      <c r="A311" s="12">
        <v>541</v>
      </c>
      <c r="B311" s="5">
        <v>308</v>
      </c>
      <c r="C311" s="5">
        <v>267</v>
      </c>
      <c r="D311" s="3" t="s">
        <v>389</v>
      </c>
      <c r="E311" s="3" t="str">
        <f t="array" ref="E311">IF(OR(EXACT(A311,'ESO Dungeon constants'!$D$3:$D$987)),"X","")</f>
        <v/>
      </c>
      <c r="F311" s="3" t="str">
        <f>IF(EXACT(A311,C311),"X","")</f>
        <v/>
      </c>
      <c r="G311" s="3" t="str">
        <f>IF(A311&lt;&gt;C311,VLOOKUP(C311,$A$3:$D$9952,4,FALSE),"")</f>
        <v>Eyevea</v>
      </c>
      <c r="H311" s="17">
        <f>A311</f>
        <v>541</v>
      </c>
      <c r="I311" s="17">
        <f>C311</f>
        <v>267</v>
      </c>
      <c r="J311">
        <v>0</v>
      </c>
      <c r="K311" s="3" t="str">
        <f>VLOOKUP(J311,'LibSets constants'!$A$4:$B$1003,2,FALSE)</f>
        <v>DLC_BASE_GAME</v>
      </c>
      <c r="L311" s="3" t="str">
        <f>VLOOKUP(J311,'LibSets constants'!$A$4:$C$1003,3,FALSE)</f>
        <v>Included in base game</v>
      </c>
    </row>
    <row r="312" spans="1:12" x14ac:dyDescent="0.25">
      <c r="A312" s="12">
        <v>542</v>
      </c>
      <c r="B312" s="5">
        <v>309</v>
      </c>
      <c r="C312" s="5">
        <v>208</v>
      </c>
      <c r="D312" s="3" t="s">
        <v>390</v>
      </c>
      <c r="E312" s="3" t="str">
        <f t="array" ref="E312">IF(OR(EXACT(A312,'ESO Dungeon constants'!$D$3:$D$987)),"X","")</f>
        <v/>
      </c>
      <c r="F312" s="3" t="str">
        <f>IF(EXACT(A312,C312),"X","")</f>
        <v/>
      </c>
      <c r="G312" s="3" t="str">
        <f>IF(A312&lt;&gt;C312,VLOOKUP(C312,$A$3:$D$9952,4,FALSE),"")</f>
        <v>The Earth Forge</v>
      </c>
      <c r="H312" s="17">
        <f>A312</f>
        <v>542</v>
      </c>
      <c r="I312" s="17">
        <f>C312</f>
        <v>208</v>
      </c>
      <c r="J312">
        <v>0</v>
      </c>
      <c r="K312" s="3" t="str">
        <f>VLOOKUP(J312,'LibSets constants'!$A$4:$B$1003,2,FALSE)</f>
        <v>DLC_BASE_GAME</v>
      </c>
      <c r="L312" s="3" t="str">
        <f>VLOOKUP(J312,'LibSets constants'!$A$4:$C$1003,3,FALSE)</f>
        <v>Included in base game</v>
      </c>
    </row>
    <row r="313" spans="1:12" x14ac:dyDescent="0.25">
      <c r="A313" s="12">
        <v>543</v>
      </c>
      <c r="B313" s="5">
        <v>310</v>
      </c>
      <c r="C313" s="5">
        <v>208</v>
      </c>
      <c r="D313" s="3" t="s">
        <v>391</v>
      </c>
      <c r="E313" s="3" t="str">
        <f t="array" ref="E313">IF(OR(EXACT(A313,'ESO Dungeon constants'!$D$3:$D$987)),"X","")</f>
        <v/>
      </c>
      <c r="F313" s="3" t="str">
        <f>IF(EXACT(A313,C313),"X","")</f>
        <v/>
      </c>
      <c r="G313" s="3" t="str">
        <f>IF(A313&lt;&gt;C313,VLOOKUP(C313,$A$3:$D$9952,4,FALSE),"")</f>
        <v>The Earth Forge</v>
      </c>
      <c r="H313" s="17">
        <f>A313</f>
        <v>543</v>
      </c>
      <c r="I313" s="17">
        <f>C313</f>
        <v>208</v>
      </c>
      <c r="J313">
        <v>0</v>
      </c>
      <c r="K313" s="3" t="str">
        <f>VLOOKUP(J313,'LibSets constants'!$A$4:$B$1003,2,FALSE)</f>
        <v>DLC_BASE_GAME</v>
      </c>
      <c r="L313" s="3" t="str">
        <f>VLOOKUP(J313,'LibSets constants'!$A$4:$C$1003,3,FALSE)</f>
        <v>Included in base game</v>
      </c>
    </row>
    <row r="314" spans="1:12" x14ac:dyDescent="0.25">
      <c r="A314" s="12">
        <v>544</v>
      </c>
      <c r="B314" s="5">
        <v>311</v>
      </c>
      <c r="C314" s="5">
        <v>208</v>
      </c>
      <c r="D314" s="3" t="s">
        <v>392</v>
      </c>
      <c r="E314" s="3" t="str">
        <f t="array" ref="E314">IF(OR(EXACT(A314,'ESO Dungeon constants'!$D$3:$D$987)),"X","")</f>
        <v/>
      </c>
      <c r="F314" s="3" t="str">
        <f>IF(EXACT(A314,C314),"X","")</f>
        <v/>
      </c>
      <c r="G314" s="3" t="str">
        <f>IF(A314&lt;&gt;C314,VLOOKUP(C314,$A$3:$D$9952,4,FALSE),"")</f>
        <v>The Earth Forge</v>
      </c>
      <c r="H314" s="17">
        <f>A314</f>
        <v>544</v>
      </c>
      <c r="I314" s="17">
        <f>C314</f>
        <v>208</v>
      </c>
      <c r="J314">
        <v>0</v>
      </c>
      <c r="K314" s="3" t="str">
        <f>VLOOKUP(J314,'LibSets constants'!$A$4:$B$1003,2,FALSE)</f>
        <v>DLC_BASE_GAME</v>
      </c>
      <c r="L314" s="3" t="str">
        <f>VLOOKUP(J314,'LibSets constants'!$A$4:$C$1003,3,FALSE)</f>
        <v>Included in base game</v>
      </c>
    </row>
    <row r="315" spans="1:12" x14ac:dyDescent="0.25">
      <c r="A315" s="12">
        <v>545</v>
      </c>
      <c r="B315" s="5">
        <v>312</v>
      </c>
      <c r="C315" s="5">
        <v>19</v>
      </c>
      <c r="D315" s="3" t="s">
        <v>393</v>
      </c>
      <c r="E315" s="3" t="str">
        <f t="array" ref="E315">IF(OR(EXACT(A315,'ESO Dungeon constants'!$D$3:$D$987)),"X","")</f>
        <v/>
      </c>
      <c r="F315" s="3" t="str">
        <f>IF(EXACT(A315,C315),"X","")</f>
        <v/>
      </c>
      <c r="G315" s="3" t="str">
        <f>IF(A315&lt;&gt;C315,VLOOKUP(C315,$A$3:$D$9952,4,FALSE),"")</f>
        <v>Stormhaven</v>
      </c>
      <c r="H315" s="17">
        <f>A315</f>
        <v>545</v>
      </c>
      <c r="I315" s="17">
        <f>C315</f>
        <v>19</v>
      </c>
      <c r="J315">
        <v>0</v>
      </c>
      <c r="K315" s="3" t="str">
        <f>VLOOKUP(J315,'LibSets constants'!$A$4:$B$1003,2,FALSE)</f>
        <v>DLC_BASE_GAME</v>
      </c>
      <c r="L315" s="3" t="str">
        <f>VLOOKUP(J315,'LibSets constants'!$A$4:$C$1003,3,FALSE)</f>
        <v>Included in base game</v>
      </c>
    </row>
    <row r="316" spans="1:12" x14ac:dyDescent="0.25">
      <c r="A316" s="12">
        <v>546</v>
      </c>
      <c r="B316" s="5">
        <v>313</v>
      </c>
      <c r="C316" s="5">
        <v>19</v>
      </c>
      <c r="D316" s="3" t="s">
        <v>394</v>
      </c>
      <c r="E316" s="3" t="str">
        <f t="array" ref="E316">IF(OR(EXACT(A316,'ESO Dungeon constants'!$D$3:$D$987)),"X","")</f>
        <v/>
      </c>
      <c r="F316" s="3" t="str">
        <f>IF(EXACT(A316,C316),"X","")</f>
        <v/>
      </c>
      <c r="G316" s="3" t="str">
        <f>IF(A316&lt;&gt;C316,VLOOKUP(C316,$A$3:$D$9952,4,FALSE),"")</f>
        <v>Stormhaven</v>
      </c>
      <c r="H316" s="17">
        <f>A316</f>
        <v>546</v>
      </c>
      <c r="I316" s="17">
        <f>C316</f>
        <v>19</v>
      </c>
      <c r="J316">
        <v>0</v>
      </c>
      <c r="K316" s="3" t="str">
        <f>VLOOKUP(J316,'LibSets constants'!$A$4:$B$1003,2,FALSE)</f>
        <v>DLC_BASE_GAME</v>
      </c>
      <c r="L316" s="3" t="str">
        <f>VLOOKUP(J316,'LibSets constants'!$A$4:$C$1003,3,FALSE)</f>
        <v>Included in base game</v>
      </c>
    </row>
    <row r="317" spans="1:12" x14ac:dyDescent="0.25">
      <c r="A317" s="12">
        <v>547</v>
      </c>
      <c r="B317" s="5">
        <v>314</v>
      </c>
      <c r="C317" s="5">
        <v>108</v>
      </c>
      <c r="D317" s="3" t="s">
        <v>395</v>
      </c>
      <c r="E317" s="3" t="str">
        <f t="array" ref="E317">IF(OR(EXACT(A317,'ESO Dungeon constants'!$D$3:$D$987)),"X","")</f>
        <v/>
      </c>
      <c r="F317" s="3" t="str">
        <f>IF(EXACT(A317,C317),"X","")</f>
        <v/>
      </c>
      <c r="G317" s="3" t="str">
        <f>IF(A317&lt;&gt;C317,VLOOKUP(C317,$A$3:$D$9952,4,FALSE),"")</f>
        <v>Greenshade</v>
      </c>
      <c r="H317" s="17">
        <f>A317</f>
        <v>547</v>
      </c>
      <c r="I317" s="17">
        <f>C317</f>
        <v>108</v>
      </c>
      <c r="J317">
        <v>0</v>
      </c>
      <c r="K317" s="3" t="str">
        <f>VLOOKUP(J317,'LibSets constants'!$A$4:$B$1003,2,FALSE)</f>
        <v>DLC_BASE_GAME</v>
      </c>
      <c r="L317" s="3" t="str">
        <f>VLOOKUP(J317,'LibSets constants'!$A$4:$C$1003,3,FALSE)</f>
        <v>Included in base game</v>
      </c>
    </row>
    <row r="318" spans="1:12" x14ac:dyDescent="0.25">
      <c r="A318" s="12">
        <v>548</v>
      </c>
      <c r="B318" s="5">
        <v>315</v>
      </c>
      <c r="C318" s="5">
        <v>108</v>
      </c>
      <c r="D318" s="3" t="s">
        <v>396</v>
      </c>
      <c r="E318" s="3" t="str">
        <f t="array" ref="E318">IF(OR(EXACT(A318,'ESO Dungeon constants'!$D$3:$D$987)),"X","")</f>
        <v/>
      </c>
      <c r="F318" s="3" t="str">
        <f>IF(EXACT(A318,C318),"X","")</f>
        <v/>
      </c>
      <c r="G318" s="3" t="str">
        <f>IF(A318&lt;&gt;C318,VLOOKUP(C318,$A$3:$D$9952,4,FALSE),"")</f>
        <v>Greenshade</v>
      </c>
      <c r="H318" s="17">
        <f>A318</f>
        <v>548</v>
      </c>
      <c r="I318" s="17">
        <f>C318</f>
        <v>108</v>
      </c>
      <c r="J318">
        <v>0</v>
      </c>
      <c r="K318" s="3" t="str">
        <f>VLOOKUP(J318,'LibSets constants'!$A$4:$B$1003,2,FALSE)</f>
        <v>DLC_BASE_GAME</v>
      </c>
      <c r="L318" s="3" t="str">
        <f>VLOOKUP(J318,'LibSets constants'!$A$4:$C$1003,3,FALSE)</f>
        <v>Included in base game</v>
      </c>
    </row>
    <row r="319" spans="1:12" x14ac:dyDescent="0.25">
      <c r="A319" s="12">
        <v>549</v>
      </c>
      <c r="B319" s="5">
        <v>316</v>
      </c>
      <c r="C319" s="5">
        <v>383</v>
      </c>
      <c r="D319" s="3" t="s">
        <v>397</v>
      </c>
      <c r="E319" s="3" t="str">
        <f t="array" ref="E319">IF(OR(EXACT(A319,'ESO Dungeon constants'!$D$3:$D$987)),"X","")</f>
        <v/>
      </c>
      <c r="F319" s="3" t="str">
        <f>IF(EXACT(A319,C319),"X","")</f>
        <v/>
      </c>
      <c r="G319" s="3" t="str">
        <f>IF(A319&lt;&gt;C319,VLOOKUP(C319,$A$3:$D$9952,4,FALSE),"")</f>
        <v>Grahtwood</v>
      </c>
      <c r="H319" s="17">
        <f>A319</f>
        <v>549</v>
      </c>
      <c r="I319" s="17">
        <f>C319</f>
        <v>383</v>
      </c>
      <c r="J319">
        <v>0</v>
      </c>
      <c r="K319" s="3" t="str">
        <f>VLOOKUP(J319,'LibSets constants'!$A$4:$B$1003,2,FALSE)</f>
        <v>DLC_BASE_GAME</v>
      </c>
      <c r="L319" s="3" t="str">
        <f>VLOOKUP(J319,'LibSets constants'!$A$4:$C$1003,3,FALSE)</f>
        <v>Included in base game</v>
      </c>
    </row>
    <row r="320" spans="1:12" x14ac:dyDescent="0.25">
      <c r="A320" s="12">
        <v>551</v>
      </c>
      <c r="B320" s="5">
        <v>317</v>
      </c>
      <c r="C320" s="5">
        <v>108</v>
      </c>
      <c r="D320" s="3" t="s">
        <v>398</v>
      </c>
      <c r="E320" s="3" t="str">
        <f t="array" ref="E320">IF(OR(EXACT(A320,'ESO Dungeon constants'!$D$3:$D$987)),"X","")</f>
        <v/>
      </c>
      <c r="F320" s="3" t="str">
        <f>IF(EXACT(A320,C320),"X","")</f>
        <v/>
      </c>
      <c r="G320" s="3" t="str">
        <f>IF(A320&lt;&gt;C320,VLOOKUP(C320,$A$3:$D$9952,4,FALSE),"")</f>
        <v>Greenshade</v>
      </c>
      <c r="H320" s="17">
        <f>A320</f>
        <v>551</v>
      </c>
      <c r="I320" s="17">
        <f>C320</f>
        <v>108</v>
      </c>
      <c r="J320">
        <v>0</v>
      </c>
      <c r="K320" s="3" t="str">
        <f>VLOOKUP(J320,'LibSets constants'!$A$4:$B$1003,2,FALSE)</f>
        <v>DLC_BASE_GAME</v>
      </c>
      <c r="L320" s="3" t="str">
        <f>VLOOKUP(J320,'LibSets constants'!$A$4:$C$1003,3,FALSE)</f>
        <v>Included in base game</v>
      </c>
    </row>
    <row r="321" spans="1:12" x14ac:dyDescent="0.25">
      <c r="A321" s="12">
        <v>552</v>
      </c>
      <c r="B321" s="5">
        <v>318</v>
      </c>
      <c r="C321" s="5">
        <v>108</v>
      </c>
      <c r="D321" s="3" t="s">
        <v>399</v>
      </c>
      <c r="E321" s="3" t="str">
        <f t="array" ref="E321">IF(OR(EXACT(A321,'ESO Dungeon constants'!$D$3:$D$987)),"X","")</f>
        <v/>
      </c>
      <c r="F321" s="3" t="str">
        <f>IF(EXACT(A321,C321),"X","")</f>
        <v/>
      </c>
      <c r="G321" s="3" t="str">
        <f>IF(A321&lt;&gt;C321,VLOOKUP(C321,$A$3:$D$9952,4,FALSE),"")</f>
        <v>Greenshade</v>
      </c>
      <c r="H321" s="17">
        <f>A321</f>
        <v>552</v>
      </c>
      <c r="I321" s="17">
        <f>C321</f>
        <v>108</v>
      </c>
      <c r="J321">
        <v>0</v>
      </c>
      <c r="K321" s="3" t="str">
        <f>VLOOKUP(J321,'LibSets constants'!$A$4:$B$1003,2,FALSE)</f>
        <v>DLC_BASE_GAME</v>
      </c>
      <c r="L321" s="3" t="str">
        <f>VLOOKUP(J321,'LibSets constants'!$A$4:$C$1003,3,FALSE)</f>
        <v>Included in base game</v>
      </c>
    </row>
    <row r="322" spans="1:12" x14ac:dyDescent="0.25">
      <c r="A322" s="12">
        <v>553</v>
      </c>
      <c r="B322" s="5">
        <v>319</v>
      </c>
      <c r="C322" s="5">
        <v>108</v>
      </c>
      <c r="D322" s="3" t="s">
        <v>400</v>
      </c>
      <c r="E322" s="3" t="str">
        <f t="array" ref="E322">IF(OR(EXACT(A322,'ESO Dungeon constants'!$D$3:$D$987)),"X","")</f>
        <v/>
      </c>
      <c r="F322" s="3" t="str">
        <f>IF(EXACT(A322,C322),"X","")</f>
        <v/>
      </c>
      <c r="G322" s="3" t="str">
        <f>IF(A322&lt;&gt;C322,VLOOKUP(C322,$A$3:$D$9952,4,FALSE),"")</f>
        <v>Greenshade</v>
      </c>
      <c r="H322" s="17">
        <f>A322</f>
        <v>553</v>
      </c>
      <c r="I322" s="17">
        <f>C322</f>
        <v>108</v>
      </c>
      <c r="J322">
        <v>0</v>
      </c>
      <c r="K322" s="3" t="str">
        <f>VLOOKUP(J322,'LibSets constants'!$A$4:$B$1003,2,FALSE)</f>
        <v>DLC_BASE_GAME</v>
      </c>
      <c r="L322" s="3" t="str">
        <f>VLOOKUP(J322,'LibSets constants'!$A$4:$C$1003,3,FALSE)</f>
        <v>Included in base game</v>
      </c>
    </row>
    <row r="323" spans="1:12" x14ac:dyDescent="0.25">
      <c r="A323" s="12">
        <v>554</v>
      </c>
      <c r="B323" s="5">
        <v>320</v>
      </c>
      <c r="C323" s="5">
        <v>108</v>
      </c>
      <c r="D323" s="3" t="s">
        <v>401</v>
      </c>
      <c r="E323" s="3" t="str">
        <f t="array" ref="E323">IF(OR(EXACT(A323,'ESO Dungeon constants'!$D$3:$D$987)),"X","")</f>
        <v/>
      </c>
      <c r="F323" s="3" t="str">
        <f>IF(EXACT(A323,C323),"X","")</f>
        <v/>
      </c>
      <c r="G323" s="3" t="str">
        <f>IF(A323&lt;&gt;C323,VLOOKUP(C323,$A$3:$D$9952,4,FALSE),"")</f>
        <v>Greenshade</v>
      </c>
      <c r="H323" s="17">
        <f>A323</f>
        <v>554</v>
      </c>
      <c r="I323" s="17">
        <f>C323</f>
        <v>108</v>
      </c>
      <c r="J323">
        <v>0</v>
      </c>
      <c r="K323" s="3" t="str">
        <f>VLOOKUP(J323,'LibSets constants'!$A$4:$B$1003,2,FALSE)</f>
        <v>DLC_BASE_GAME</v>
      </c>
      <c r="L323" s="3" t="str">
        <f>VLOOKUP(J323,'LibSets constants'!$A$4:$C$1003,3,FALSE)</f>
        <v>Included in base game</v>
      </c>
    </row>
    <row r="324" spans="1:12" x14ac:dyDescent="0.25">
      <c r="A324" s="12">
        <v>555</v>
      </c>
      <c r="B324" s="5">
        <v>321</v>
      </c>
      <c r="C324" s="5">
        <v>108</v>
      </c>
      <c r="D324" s="43" t="s">
        <v>402</v>
      </c>
      <c r="E324" s="3" t="str">
        <f t="array" ref="E324">IF(OR(EXACT(A324,'ESO Dungeon constants'!$D$3:$D$987)),"X","")</f>
        <v/>
      </c>
      <c r="F324" s="3" t="str">
        <f>IF(EXACT(A324,C324),"X","")</f>
        <v/>
      </c>
      <c r="G324" s="3" t="str">
        <f>IF(A324&lt;&gt;C324,VLOOKUP(C324,$A$3:$D$9952,4,FALSE),"")</f>
        <v>Greenshade</v>
      </c>
      <c r="H324" s="17">
        <f>A324</f>
        <v>555</v>
      </c>
      <c r="I324" s="17">
        <f>C324</f>
        <v>108</v>
      </c>
      <c r="J324">
        <v>0</v>
      </c>
      <c r="K324" s="3" t="str">
        <f>VLOOKUP(J324,'LibSets constants'!$A$4:$B$1003,2,FALSE)</f>
        <v>DLC_BASE_GAME</v>
      </c>
      <c r="L324" s="3" t="str">
        <f>VLOOKUP(J324,'LibSets constants'!$A$4:$C$1003,3,FALSE)</f>
        <v>Included in base game</v>
      </c>
    </row>
    <row r="325" spans="1:12" x14ac:dyDescent="0.25">
      <c r="A325" s="12">
        <v>556</v>
      </c>
      <c r="B325" s="5">
        <v>322</v>
      </c>
      <c r="C325" s="5">
        <v>108</v>
      </c>
      <c r="D325" s="3" t="s">
        <v>403</v>
      </c>
      <c r="E325" s="3" t="str">
        <f t="array" ref="E325">IF(OR(EXACT(A325,'ESO Dungeon constants'!$D$3:$D$987)),"X","")</f>
        <v/>
      </c>
      <c r="F325" s="3" t="str">
        <f>IF(EXACT(A325,C325),"X","")</f>
        <v/>
      </c>
      <c r="G325" s="3" t="str">
        <f>IF(A325&lt;&gt;C325,VLOOKUP(C325,$A$3:$D$9952,4,FALSE),"")</f>
        <v>Greenshade</v>
      </c>
      <c r="H325" s="17">
        <f>A325</f>
        <v>556</v>
      </c>
      <c r="I325" s="17">
        <f>C325</f>
        <v>108</v>
      </c>
      <c r="J325">
        <v>0</v>
      </c>
      <c r="K325" s="3" t="str">
        <f>VLOOKUP(J325,'LibSets constants'!$A$4:$B$1003,2,FALSE)</f>
        <v>DLC_BASE_GAME</v>
      </c>
      <c r="L325" s="3" t="str">
        <f>VLOOKUP(J325,'LibSets constants'!$A$4:$C$1003,3,FALSE)</f>
        <v>Included in base game</v>
      </c>
    </row>
    <row r="326" spans="1:12" x14ac:dyDescent="0.25">
      <c r="A326" s="12">
        <v>557</v>
      </c>
      <c r="B326" s="5">
        <v>323</v>
      </c>
      <c r="C326" s="5">
        <v>347</v>
      </c>
      <c r="D326" s="3" t="s">
        <v>404</v>
      </c>
      <c r="E326" s="3" t="str">
        <f t="array" ref="E326">IF(OR(EXACT(A326,'ESO Dungeon constants'!$D$3:$D$987)),"X","")</f>
        <v/>
      </c>
      <c r="F326" s="3" t="str">
        <f>IF(EXACT(A326,C326),"X","")</f>
        <v/>
      </c>
      <c r="G326" s="3" t="str">
        <f>IF(A326&lt;&gt;C326,VLOOKUP(C326,$A$3:$D$9952,4,FALSE),"")</f>
        <v>Coldharbour</v>
      </c>
      <c r="H326" s="17">
        <f>A326</f>
        <v>557</v>
      </c>
      <c r="I326" s="17">
        <f>C326</f>
        <v>347</v>
      </c>
      <c r="J326">
        <v>0</v>
      </c>
      <c r="K326" s="3" t="str">
        <f>VLOOKUP(J326,'LibSets constants'!$A$4:$B$1003,2,FALSE)</f>
        <v>DLC_BASE_GAME</v>
      </c>
      <c r="L326" s="3" t="str">
        <f>VLOOKUP(J326,'LibSets constants'!$A$4:$C$1003,3,FALSE)</f>
        <v>Included in base game</v>
      </c>
    </row>
    <row r="327" spans="1:12" x14ac:dyDescent="0.25">
      <c r="A327" s="12">
        <v>558</v>
      </c>
      <c r="B327" s="5">
        <v>324</v>
      </c>
      <c r="C327" s="5">
        <v>108</v>
      </c>
      <c r="D327" s="3" t="s">
        <v>405</v>
      </c>
      <c r="E327" s="3" t="str">
        <f t="array" ref="E327">IF(OR(EXACT(A327,'ESO Dungeon constants'!$D$3:$D$987)),"X","")</f>
        <v/>
      </c>
      <c r="F327" s="3" t="str">
        <f>IF(EXACT(A327,C327),"X","")</f>
        <v/>
      </c>
      <c r="G327" s="3" t="str">
        <f>IF(A327&lt;&gt;C327,VLOOKUP(C327,$A$3:$D$9952,4,FALSE),"")</f>
        <v>Greenshade</v>
      </c>
      <c r="H327" s="17">
        <f>A327</f>
        <v>558</v>
      </c>
      <c r="I327" s="17">
        <f>C327</f>
        <v>108</v>
      </c>
      <c r="J327">
        <v>0</v>
      </c>
      <c r="K327" s="3" t="str">
        <f>VLOOKUP(J327,'LibSets constants'!$A$4:$B$1003,2,FALSE)</f>
        <v>DLC_BASE_GAME</v>
      </c>
      <c r="L327" s="3" t="str">
        <f>VLOOKUP(J327,'LibSets constants'!$A$4:$C$1003,3,FALSE)</f>
        <v>Included in base game</v>
      </c>
    </row>
    <row r="328" spans="1:12" x14ac:dyDescent="0.25">
      <c r="A328" s="12">
        <v>559</v>
      </c>
      <c r="B328" s="5">
        <v>325</v>
      </c>
      <c r="C328" s="5">
        <v>108</v>
      </c>
      <c r="D328" s="3" t="s">
        <v>406</v>
      </c>
      <c r="E328" s="3" t="str">
        <f t="array" ref="E328">IF(OR(EXACT(A328,'ESO Dungeon constants'!$D$3:$D$987)),"X","")</f>
        <v/>
      </c>
      <c r="F328" s="3" t="str">
        <f>IF(EXACT(A328,C328),"X","")</f>
        <v/>
      </c>
      <c r="G328" s="3" t="str">
        <f>IF(A328&lt;&gt;C328,VLOOKUP(C328,$A$3:$D$9952,4,FALSE),"")</f>
        <v>Greenshade</v>
      </c>
      <c r="H328" s="17">
        <f>A328</f>
        <v>559</v>
      </c>
      <c r="I328" s="17">
        <f>C328</f>
        <v>108</v>
      </c>
      <c r="J328">
        <v>0</v>
      </c>
      <c r="K328" s="3" t="str">
        <f>VLOOKUP(J328,'LibSets constants'!$A$4:$B$1003,2,FALSE)</f>
        <v>DLC_BASE_GAME</v>
      </c>
      <c r="L328" s="3" t="str">
        <f>VLOOKUP(J328,'LibSets constants'!$A$4:$C$1003,3,FALSE)</f>
        <v>Included in base game</v>
      </c>
    </row>
    <row r="329" spans="1:12" x14ac:dyDescent="0.25">
      <c r="A329" s="12">
        <v>560</v>
      </c>
      <c r="B329" s="5">
        <v>326</v>
      </c>
      <c r="C329" s="5">
        <v>103</v>
      </c>
      <c r="D329" s="3" t="s">
        <v>293</v>
      </c>
      <c r="E329" s="3" t="str">
        <f t="array" ref="E329">IF(OR(EXACT(A329,'ESO Dungeon constants'!$D$3:$D$987)),"X","")</f>
        <v/>
      </c>
      <c r="F329" s="3" t="str">
        <f>IF(EXACT(A329,C329),"X","")</f>
        <v/>
      </c>
      <c r="G329" s="3" t="str">
        <f>IF(A329&lt;&gt;C329,VLOOKUP(C329,$A$3:$D$9952,4,FALSE),"")</f>
        <v>The Rift</v>
      </c>
      <c r="H329" s="17">
        <f>A329</f>
        <v>560</v>
      </c>
      <c r="I329" s="17">
        <f>C329</f>
        <v>103</v>
      </c>
      <c r="J329">
        <v>0</v>
      </c>
      <c r="K329" s="3" t="str">
        <f>VLOOKUP(J329,'LibSets constants'!$A$4:$B$1003,2,FALSE)</f>
        <v>DLC_BASE_GAME</v>
      </c>
      <c r="L329" s="3" t="str">
        <f>VLOOKUP(J329,'LibSets constants'!$A$4:$C$1003,3,FALSE)</f>
        <v>Included in base game</v>
      </c>
    </row>
    <row r="330" spans="1:12" x14ac:dyDescent="0.25">
      <c r="A330" s="12">
        <v>561</v>
      </c>
      <c r="B330" s="5">
        <v>327</v>
      </c>
      <c r="C330" s="5">
        <v>108</v>
      </c>
      <c r="D330" s="3" t="s">
        <v>407</v>
      </c>
      <c r="E330" s="3" t="str">
        <f t="array" ref="E330">IF(OR(EXACT(A330,'ESO Dungeon constants'!$D$3:$D$987)),"X","")</f>
        <v/>
      </c>
      <c r="F330" s="3" t="str">
        <f>IF(EXACT(A330,C330),"X","")</f>
        <v/>
      </c>
      <c r="G330" s="3" t="str">
        <f>IF(A330&lt;&gt;C330,VLOOKUP(C330,$A$3:$D$9952,4,FALSE),"")</f>
        <v>Greenshade</v>
      </c>
      <c r="H330" s="17">
        <f>A330</f>
        <v>561</v>
      </c>
      <c r="I330" s="17">
        <f>C330</f>
        <v>108</v>
      </c>
      <c r="J330">
        <v>0</v>
      </c>
      <c r="K330" s="3" t="str">
        <f>VLOOKUP(J330,'LibSets constants'!$A$4:$B$1003,2,FALSE)</f>
        <v>DLC_BASE_GAME</v>
      </c>
      <c r="L330" s="3" t="str">
        <f>VLOOKUP(J330,'LibSets constants'!$A$4:$C$1003,3,FALSE)</f>
        <v>Included in base game</v>
      </c>
    </row>
    <row r="331" spans="1:12" x14ac:dyDescent="0.25">
      <c r="A331" s="12">
        <v>562</v>
      </c>
      <c r="B331" s="5">
        <v>328</v>
      </c>
      <c r="C331" s="5">
        <v>382</v>
      </c>
      <c r="D331" s="3" t="s">
        <v>408</v>
      </c>
      <c r="E331" s="3" t="str">
        <f t="array" ref="E331">IF(OR(EXACT(A331,'ESO Dungeon constants'!$D$3:$D$987)),"X","")</f>
        <v/>
      </c>
      <c r="F331" s="3" t="str">
        <f>IF(EXACT(A331,C331),"X","")</f>
        <v/>
      </c>
      <c r="G331" s="3" t="str">
        <f>IF(A331&lt;&gt;C331,VLOOKUP(C331,$A$3:$D$9952,4,FALSE),"")</f>
        <v>Reaper's March</v>
      </c>
      <c r="H331" s="17">
        <f>A331</f>
        <v>562</v>
      </c>
      <c r="I331" s="17">
        <f>C331</f>
        <v>382</v>
      </c>
      <c r="J331">
        <v>0</v>
      </c>
      <c r="K331" s="3" t="str">
        <f>VLOOKUP(J331,'LibSets constants'!$A$4:$B$1003,2,FALSE)</f>
        <v>DLC_BASE_GAME</v>
      </c>
      <c r="L331" s="3" t="str">
        <f>VLOOKUP(J331,'LibSets constants'!$A$4:$C$1003,3,FALSE)</f>
        <v>Included in base game</v>
      </c>
    </row>
    <row r="332" spans="1:12" x14ac:dyDescent="0.25">
      <c r="A332" s="12">
        <v>565</v>
      </c>
      <c r="B332" s="5">
        <v>329</v>
      </c>
      <c r="C332" s="5">
        <v>382</v>
      </c>
      <c r="D332" s="3" t="s">
        <v>409</v>
      </c>
      <c r="E332" s="3" t="str">
        <f t="array" ref="E332">IF(OR(EXACT(A332,'ESO Dungeon constants'!$D$3:$D$987)),"X","")</f>
        <v/>
      </c>
      <c r="F332" s="3" t="str">
        <f>IF(EXACT(A332,C332),"X","")</f>
        <v/>
      </c>
      <c r="G332" s="3" t="str">
        <f>IF(A332&lt;&gt;C332,VLOOKUP(C332,$A$3:$D$9952,4,FALSE),"")</f>
        <v>Reaper's March</v>
      </c>
      <c r="H332" s="17">
        <f>A332</f>
        <v>565</v>
      </c>
      <c r="I332" s="17">
        <f>C332</f>
        <v>382</v>
      </c>
      <c r="J332">
        <v>0</v>
      </c>
      <c r="K332" s="3" t="str">
        <f>VLOOKUP(J332,'LibSets constants'!$A$4:$B$1003,2,FALSE)</f>
        <v>DLC_BASE_GAME</v>
      </c>
      <c r="L332" s="3" t="str">
        <f>VLOOKUP(J332,'LibSets constants'!$A$4:$C$1003,3,FALSE)</f>
        <v>Included in base game</v>
      </c>
    </row>
    <row r="333" spans="1:12" x14ac:dyDescent="0.25">
      <c r="A333" s="12">
        <v>566</v>
      </c>
      <c r="B333" s="5">
        <v>330</v>
      </c>
      <c r="C333" s="5">
        <v>3</v>
      </c>
      <c r="D333" s="3" t="s">
        <v>410</v>
      </c>
      <c r="E333" s="3" t="str">
        <f t="array" ref="E333">IF(OR(EXACT(A333,'ESO Dungeon constants'!$D$3:$D$987)),"X","")</f>
        <v/>
      </c>
      <c r="F333" s="3" t="str">
        <f>IF(EXACT(A333,C333),"X","")</f>
        <v/>
      </c>
      <c r="G333" s="3" t="str">
        <f>IF(A333&lt;&gt;C333,VLOOKUP(C333,$A$3:$D$9952,4,FALSE),"")</f>
        <v>Glenumbra</v>
      </c>
      <c r="H333" s="17">
        <f>A333</f>
        <v>566</v>
      </c>
      <c r="I333" s="17">
        <f>C333</f>
        <v>3</v>
      </c>
      <c r="J333">
        <v>0</v>
      </c>
      <c r="K333" s="3" t="str">
        <f>VLOOKUP(J333,'LibSets constants'!$A$4:$B$1003,2,FALSE)</f>
        <v>DLC_BASE_GAME</v>
      </c>
      <c r="L333" s="3" t="str">
        <f>VLOOKUP(J333,'LibSets constants'!$A$4:$C$1003,3,FALSE)</f>
        <v>Included in base game</v>
      </c>
    </row>
    <row r="334" spans="1:12" x14ac:dyDescent="0.25">
      <c r="A334" s="12">
        <v>567</v>
      </c>
      <c r="B334" s="5">
        <v>331</v>
      </c>
      <c r="C334" s="5">
        <v>103</v>
      </c>
      <c r="D334" s="3" t="s">
        <v>292</v>
      </c>
      <c r="E334" s="3" t="str">
        <f t="array" ref="E334">IF(OR(EXACT(A334,'ESO Dungeon constants'!$D$3:$D$987)),"X","")</f>
        <v/>
      </c>
      <c r="F334" s="3" t="str">
        <f>IF(EXACT(A334,C334),"X","")</f>
        <v/>
      </c>
      <c r="G334" s="3" t="str">
        <f>IF(A334&lt;&gt;C334,VLOOKUP(C334,$A$3:$D$9952,4,FALSE),"")</f>
        <v>The Rift</v>
      </c>
      <c r="H334" s="17">
        <f>A334</f>
        <v>567</v>
      </c>
      <c r="I334" s="17">
        <f>C334</f>
        <v>103</v>
      </c>
      <c r="J334">
        <v>0</v>
      </c>
      <c r="K334" s="3" t="str">
        <f>VLOOKUP(J334,'LibSets constants'!$A$4:$B$1003,2,FALSE)</f>
        <v>DLC_BASE_GAME</v>
      </c>
      <c r="L334" s="3" t="str">
        <f>VLOOKUP(J334,'LibSets constants'!$A$4:$C$1003,3,FALSE)</f>
        <v>Included in base game</v>
      </c>
    </row>
    <row r="335" spans="1:12" x14ac:dyDescent="0.25">
      <c r="A335" s="12">
        <v>569</v>
      </c>
      <c r="B335" s="5">
        <v>332</v>
      </c>
      <c r="C335" s="5">
        <v>104</v>
      </c>
      <c r="D335" s="3" t="s">
        <v>411</v>
      </c>
      <c r="E335" s="3" t="str">
        <f t="array" ref="E335">IF(OR(EXACT(A335,'ESO Dungeon constants'!$D$3:$D$987)),"X","")</f>
        <v/>
      </c>
      <c r="F335" s="3" t="str">
        <f>IF(EXACT(A335,C335),"X","")</f>
        <v/>
      </c>
      <c r="G335" s="3" t="str">
        <f>IF(A335&lt;&gt;C335,VLOOKUP(C335,$A$3:$D$9952,4,FALSE),"")</f>
        <v>Alik'r Desert</v>
      </c>
      <c r="H335" s="17">
        <f>A335</f>
        <v>569</v>
      </c>
      <c r="I335" s="17">
        <f>C335</f>
        <v>104</v>
      </c>
      <c r="J335">
        <v>0</v>
      </c>
      <c r="K335" s="3" t="str">
        <f>VLOOKUP(J335,'LibSets constants'!$A$4:$B$1003,2,FALSE)</f>
        <v>DLC_BASE_GAME</v>
      </c>
      <c r="L335" s="3" t="str">
        <f>VLOOKUP(J335,'LibSets constants'!$A$4:$C$1003,3,FALSE)</f>
        <v>Included in base game</v>
      </c>
    </row>
    <row r="336" spans="1:12" x14ac:dyDescent="0.25">
      <c r="A336" s="12">
        <v>570</v>
      </c>
      <c r="B336" s="5">
        <v>333</v>
      </c>
      <c r="C336" s="5">
        <v>104</v>
      </c>
      <c r="D336" s="3" t="s">
        <v>412</v>
      </c>
      <c r="E336" s="3" t="str">
        <f t="array" ref="E336">IF(OR(EXACT(A336,'ESO Dungeon constants'!$D$3:$D$987)),"X","")</f>
        <v/>
      </c>
      <c r="F336" s="3" t="str">
        <f>IF(EXACT(A336,C336),"X","")</f>
        <v/>
      </c>
      <c r="G336" s="3" t="str">
        <f>IF(A336&lt;&gt;C336,VLOOKUP(C336,$A$3:$D$9952,4,FALSE),"")</f>
        <v>Alik'r Desert</v>
      </c>
      <c r="H336" s="17">
        <f>A336</f>
        <v>570</v>
      </c>
      <c r="I336" s="17">
        <f>C336</f>
        <v>104</v>
      </c>
      <c r="J336">
        <v>0</v>
      </c>
      <c r="K336" s="3" t="str">
        <f>VLOOKUP(J336,'LibSets constants'!$A$4:$B$1003,2,FALSE)</f>
        <v>DLC_BASE_GAME</v>
      </c>
      <c r="L336" s="3" t="str">
        <f>VLOOKUP(J336,'LibSets constants'!$A$4:$C$1003,3,FALSE)</f>
        <v>Included in base game</v>
      </c>
    </row>
    <row r="337" spans="1:12" x14ac:dyDescent="0.25">
      <c r="A337" s="12">
        <v>571</v>
      </c>
      <c r="B337" s="5">
        <v>334</v>
      </c>
      <c r="C337" s="5">
        <v>104</v>
      </c>
      <c r="D337" s="3" t="s">
        <v>413</v>
      </c>
      <c r="E337" s="3" t="str">
        <f t="array" ref="E337">IF(OR(EXACT(A337,'ESO Dungeon constants'!$D$3:$D$987)),"X","")</f>
        <v/>
      </c>
      <c r="F337" s="3" t="str">
        <f>IF(EXACT(A337,C337),"X","")</f>
        <v/>
      </c>
      <c r="G337" s="3" t="str">
        <f>IF(A337&lt;&gt;C337,VLOOKUP(C337,$A$3:$D$9952,4,FALSE),"")</f>
        <v>Alik'r Desert</v>
      </c>
      <c r="H337" s="17">
        <f>A337</f>
        <v>571</v>
      </c>
      <c r="I337" s="17">
        <f>C337</f>
        <v>104</v>
      </c>
      <c r="J337">
        <v>0</v>
      </c>
      <c r="K337" s="3" t="str">
        <f>VLOOKUP(J337,'LibSets constants'!$A$4:$B$1003,2,FALSE)</f>
        <v>DLC_BASE_GAME</v>
      </c>
      <c r="L337" s="3" t="str">
        <f>VLOOKUP(J337,'LibSets constants'!$A$4:$C$1003,3,FALSE)</f>
        <v>Included in base game</v>
      </c>
    </row>
    <row r="338" spans="1:12" x14ac:dyDescent="0.25">
      <c r="A338" s="12">
        <v>572</v>
      </c>
      <c r="B338" s="5">
        <v>335</v>
      </c>
      <c r="C338" s="5">
        <v>572</v>
      </c>
      <c r="D338" s="3" t="s">
        <v>414</v>
      </c>
      <c r="E338" s="3" t="str">
        <f t="array" ref="E338">IF(OR(EXACT(A338,'ESO Dungeon constants'!$D$3:$D$987)),"X","")</f>
        <v/>
      </c>
      <c r="F338" s="3" t="str">
        <f>IF(EXACT(A338,C338),"X","")</f>
        <v>X</v>
      </c>
      <c r="G338" s="3" t="str">
        <f>IF(A338&lt;&gt;C338,VLOOKUP(C338,$A$3:$D$9952,4,FALSE),"")</f>
        <v/>
      </c>
      <c r="H338" s="17">
        <f>A338</f>
        <v>572</v>
      </c>
      <c r="I338" s="17">
        <f>C338</f>
        <v>572</v>
      </c>
      <c r="J338">
        <v>0</v>
      </c>
      <c r="K338" s="3" t="str">
        <f>VLOOKUP(J338,'LibSets constants'!$A$4:$B$1003,2,FALSE)</f>
        <v>DLC_BASE_GAME</v>
      </c>
      <c r="L338" s="3" t="str">
        <f>VLOOKUP(J338,'LibSets constants'!$A$4:$C$1003,3,FALSE)</f>
        <v>Included in base game</v>
      </c>
    </row>
    <row r="339" spans="1:12" x14ac:dyDescent="0.25">
      <c r="A339" s="12">
        <v>573</v>
      </c>
      <c r="B339" s="5">
        <v>336</v>
      </c>
      <c r="C339" s="5">
        <v>199</v>
      </c>
      <c r="D339" s="3" t="s">
        <v>415</v>
      </c>
      <c r="E339" s="3" t="str">
        <f t="array" ref="E339">IF(OR(EXACT(A339,'ESO Dungeon constants'!$D$3:$D$987)),"X","")</f>
        <v/>
      </c>
      <c r="F339" s="3" t="str">
        <f>IF(EXACT(A339,C339),"X","")</f>
        <v/>
      </c>
      <c r="G339" s="3" t="str">
        <f>IF(A339&lt;&gt;C339,VLOOKUP(C339,$A$3:$D$9952,4,FALSE),"")</f>
        <v>The Harborage</v>
      </c>
      <c r="H339" s="17">
        <f>A339</f>
        <v>573</v>
      </c>
      <c r="I339" s="17">
        <f>C339</f>
        <v>199</v>
      </c>
      <c r="J339">
        <v>0</v>
      </c>
      <c r="K339" s="3" t="str">
        <f>VLOOKUP(J339,'LibSets constants'!$A$4:$B$1003,2,FALSE)</f>
        <v>DLC_BASE_GAME</v>
      </c>
      <c r="L339" s="3" t="str">
        <f>VLOOKUP(J339,'LibSets constants'!$A$4:$C$1003,3,FALSE)</f>
        <v>Included in base game</v>
      </c>
    </row>
    <row r="340" spans="1:12" x14ac:dyDescent="0.25">
      <c r="A340" s="12">
        <v>574</v>
      </c>
      <c r="B340" s="5">
        <v>337</v>
      </c>
      <c r="C340" s="5">
        <v>199</v>
      </c>
      <c r="D340" s="3" t="s">
        <v>416</v>
      </c>
      <c r="E340" s="3" t="str">
        <f t="array" ref="E340">IF(OR(EXACT(A340,'ESO Dungeon constants'!$D$3:$D$987)),"X","")</f>
        <v/>
      </c>
      <c r="F340" s="3" t="str">
        <f>IF(EXACT(A340,C340),"X","")</f>
        <v/>
      </c>
      <c r="G340" s="3" t="str">
        <f>IF(A340&lt;&gt;C340,VLOOKUP(C340,$A$3:$D$9952,4,FALSE),"")</f>
        <v>The Harborage</v>
      </c>
      <c r="H340" s="17">
        <f>A340</f>
        <v>574</v>
      </c>
      <c r="I340" s="17">
        <f>C340</f>
        <v>199</v>
      </c>
      <c r="J340">
        <v>0</v>
      </c>
      <c r="K340" s="3" t="str">
        <f>VLOOKUP(J340,'LibSets constants'!$A$4:$B$1003,2,FALSE)</f>
        <v>DLC_BASE_GAME</v>
      </c>
      <c r="L340" s="3" t="str">
        <f>VLOOKUP(J340,'LibSets constants'!$A$4:$C$1003,3,FALSE)</f>
        <v>Included in base game</v>
      </c>
    </row>
    <row r="341" spans="1:12" x14ac:dyDescent="0.25">
      <c r="A341" s="12">
        <v>575</v>
      </c>
      <c r="B341" s="5">
        <v>338</v>
      </c>
      <c r="C341" s="5">
        <v>108</v>
      </c>
      <c r="D341" s="3" t="s">
        <v>417</v>
      </c>
      <c r="E341" s="3" t="str">
        <f t="array" ref="E341">IF(OR(EXACT(A341,'ESO Dungeon constants'!$D$3:$D$987)),"X","")</f>
        <v/>
      </c>
      <c r="F341" s="3" t="str">
        <f>IF(EXACT(A341,C341),"X","")</f>
        <v/>
      </c>
      <c r="G341" s="3" t="str">
        <f>IF(A341&lt;&gt;C341,VLOOKUP(C341,$A$3:$D$9952,4,FALSE),"")</f>
        <v>Greenshade</v>
      </c>
      <c r="H341" s="17">
        <f>A341</f>
        <v>575</v>
      </c>
      <c r="I341" s="17">
        <f>C341</f>
        <v>108</v>
      </c>
      <c r="J341">
        <v>0</v>
      </c>
      <c r="K341" s="3" t="str">
        <f>VLOOKUP(J341,'LibSets constants'!$A$4:$B$1003,2,FALSE)</f>
        <v>DLC_BASE_GAME</v>
      </c>
      <c r="L341" s="3" t="str">
        <f>VLOOKUP(J341,'LibSets constants'!$A$4:$C$1003,3,FALSE)</f>
        <v>Included in base game</v>
      </c>
    </row>
    <row r="342" spans="1:12" x14ac:dyDescent="0.25">
      <c r="A342" s="12">
        <v>576</v>
      </c>
      <c r="B342" s="5">
        <v>339</v>
      </c>
      <c r="C342" s="5">
        <v>108</v>
      </c>
      <c r="D342" s="3" t="s">
        <v>418</v>
      </c>
      <c r="E342" s="3" t="str">
        <f t="array" ref="E342">IF(OR(EXACT(A342,'ESO Dungeon constants'!$D$3:$D$987)),"X","")</f>
        <v/>
      </c>
      <c r="F342" s="3" t="str">
        <f>IF(EXACT(A342,C342),"X","")</f>
        <v/>
      </c>
      <c r="G342" s="3" t="str">
        <f>IF(A342&lt;&gt;C342,VLOOKUP(C342,$A$3:$D$9952,4,FALSE),"")</f>
        <v>Greenshade</v>
      </c>
      <c r="H342" s="17">
        <f>A342</f>
        <v>576</v>
      </c>
      <c r="I342" s="17">
        <f>C342</f>
        <v>108</v>
      </c>
      <c r="J342">
        <v>0</v>
      </c>
      <c r="K342" s="3" t="str">
        <f>VLOOKUP(J342,'LibSets constants'!$A$4:$B$1003,2,FALSE)</f>
        <v>DLC_BASE_GAME</v>
      </c>
      <c r="L342" s="3" t="str">
        <f>VLOOKUP(J342,'LibSets constants'!$A$4:$C$1003,3,FALSE)</f>
        <v>Included in base game</v>
      </c>
    </row>
    <row r="343" spans="1:12" x14ac:dyDescent="0.25">
      <c r="A343" s="12">
        <v>577</v>
      </c>
      <c r="B343" s="5">
        <v>340</v>
      </c>
      <c r="C343" s="5">
        <v>108</v>
      </c>
      <c r="D343" s="3" t="s">
        <v>419</v>
      </c>
      <c r="E343" s="3" t="str">
        <f t="array" ref="E343">IF(OR(EXACT(A343,'ESO Dungeon constants'!$D$3:$D$987)),"X","")</f>
        <v/>
      </c>
      <c r="F343" s="3" t="str">
        <f>IF(EXACT(A343,C343),"X","")</f>
        <v/>
      </c>
      <c r="G343" s="3" t="str">
        <f>IF(A343&lt;&gt;C343,VLOOKUP(C343,$A$3:$D$9952,4,FALSE),"")</f>
        <v>Greenshade</v>
      </c>
      <c r="H343" s="17">
        <f>A343</f>
        <v>577</v>
      </c>
      <c r="I343" s="17">
        <f>C343</f>
        <v>108</v>
      </c>
      <c r="J343">
        <v>0</v>
      </c>
      <c r="K343" s="3" t="str">
        <f>VLOOKUP(J343,'LibSets constants'!$A$4:$B$1003,2,FALSE)</f>
        <v>DLC_BASE_GAME</v>
      </c>
      <c r="L343" s="3" t="str">
        <f>VLOOKUP(J343,'LibSets constants'!$A$4:$C$1003,3,FALSE)</f>
        <v>Included in base game</v>
      </c>
    </row>
    <row r="344" spans="1:12" x14ac:dyDescent="0.25">
      <c r="A344" s="12">
        <v>578</v>
      </c>
      <c r="B344" s="5">
        <v>341</v>
      </c>
      <c r="C344" s="5">
        <v>108</v>
      </c>
      <c r="D344" s="3" t="s">
        <v>420</v>
      </c>
      <c r="E344" s="3" t="str">
        <f t="array" ref="E344">IF(OR(EXACT(A344,'ESO Dungeon constants'!$D$3:$D$987)),"X","")</f>
        <v/>
      </c>
      <c r="F344" s="3" t="str">
        <f>IF(EXACT(A344,C344),"X","")</f>
        <v/>
      </c>
      <c r="G344" s="3" t="str">
        <f>IF(A344&lt;&gt;C344,VLOOKUP(C344,$A$3:$D$9952,4,FALSE),"")</f>
        <v>Greenshade</v>
      </c>
      <c r="H344" s="17">
        <f>A344</f>
        <v>578</v>
      </c>
      <c r="I344" s="17">
        <f>C344</f>
        <v>108</v>
      </c>
      <c r="J344">
        <v>0</v>
      </c>
      <c r="K344" s="3" t="str">
        <f>VLOOKUP(J344,'LibSets constants'!$A$4:$B$1003,2,FALSE)</f>
        <v>DLC_BASE_GAME</v>
      </c>
      <c r="L344" s="3" t="str">
        <f>VLOOKUP(J344,'LibSets constants'!$A$4:$C$1003,3,FALSE)</f>
        <v>Included in base game</v>
      </c>
    </row>
    <row r="345" spans="1:12" x14ac:dyDescent="0.25">
      <c r="A345" s="12">
        <v>579</v>
      </c>
      <c r="B345" s="5">
        <v>342</v>
      </c>
      <c r="C345" s="5">
        <v>108</v>
      </c>
      <c r="D345" s="3" t="s">
        <v>421</v>
      </c>
      <c r="E345" s="3" t="str">
        <f t="array" ref="E345">IF(OR(EXACT(A345,'ESO Dungeon constants'!$D$3:$D$987)),"X","")</f>
        <v/>
      </c>
      <c r="F345" s="3" t="str">
        <f>IF(EXACT(A345,C345),"X","")</f>
        <v/>
      </c>
      <c r="G345" s="3" t="str">
        <f>IF(A345&lt;&gt;C345,VLOOKUP(C345,$A$3:$D$9952,4,FALSE),"")</f>
        <v>Greenshade</v>
      </c>
      <c r="H345" s="17">
        <f>A345</f>
        <v>579</v>
      </c>
      <c r="I345" s="17">
        <f>C345</f>
        <v>108</v>
      </c>
      <c r="J345">
        <v>0</v>
      </c>
      <c r="K345" s="3" t="str">
        <f>VLOOKUP(J345,'LibSets constants'!$A$4:$B$1003,2,FALSE)</f>
        <v>DLC_BASE_GAME</v>
      </c>
      <c r="L345" s="3" t="str">
        <f>VLOOKUP(J345,'LibSets constants'!$A$4:$C$1003,3,FALSE)</f>
        <v>Included in base game</v>
      </c>
    </row>
    <row r="346" spans="1:12" x14ac:dyDescent="0.25">
      <c r="A346" s="12">
        <v>580</v>
      </c>
      <c r="B346" s="5">
        <v>343</v>
      </c>
      <c r="C346" s="5">
        <v>108</v>
      </c>
      <c r="D346" s="3" t="s">
        <v>422</v>
      </c>
      <c r="E346" s="3" t="str">
        <f t="array" ref="E346">IF(OR(EXACT(A346,'ESO Dungeon constants'!$D$3:$D$987)),"X","")</f>
        <v/>
      </c>
      <c r="F346" s="3" t="str">
        <f>IF(EXACT(A346,C346),"X","")</f>
        <v/>
      </c>
      <c r="G346" s="3" t="str">
        <f>IF(A346&lt;&gt;C346,VLOOKUP(C346,$A$3:$D$9952,4,FALSE),"")</f>
        <v>Greenshade</v>
      </c>
      <c r="H346" s="17">
        <f>A346</f>
        <v>580</v>
      </c>
      <c r="I346" s="17">
        <f>C346</f>
        <v>108</v>
      </c>
      <c r="J346">
        <v>0</v>
      </c>
      <c r="K346" s="3" t="str">
        <f>VLOOKUP(J346,'LibSets constants'!$A$4:$B$1003,2,FALSE)</f>
        <v>DLC_BASE_GAME</v>
      </c>
      <c r="L346" s="3" t="str">
        <f>VLOOKUP(J346,'LibSets constants'!$A$4:$C$1003,3,FALSE)</f>
        <v>Included in base game</v>
      </c>
    </row>
    <row r="347" spans="1:12" x14ac:dyDescent="0.25">
      <c r="A347" s="12">
        <v>581</v>
      </c>
      <c r="B347" s="5">
        <v>344</v>
      </c>
      <c r="C347" s="5">
        <v>199</v>
      </c>
      <c r="D347" s="3" t="s">
        <v>423</v>
      </c>
      <c r="E347" s="3" t="str">
        <f t="array" ref="E347">IF(OR(EXACT(A347,'ESO Dungeon constants'!$D$3:$D$987)),"X","")</f>
        <v/>
      </c>
      <c r="F347" s="3" t="str">
        <f>IF(EXACT(A347,C347),"X","")</f>
        <v/>
      </c>
      <c r="G347" s="3" t="str">
        <f>IF(A347&lt;&gt;C347,VLOOKUP(C347,$A$3:$D$9952,4,FALSE),"")</f>
        <v>The Harborage</v>
      </c>
      <c r="H347" s="17">
        <f>A347</f>
        <v>581</v>
      </c>
      <c r="I347" s="17">
        <f>C347</f>
        <v>199</v>
      </c>
      <c r="J347">
        <v>0</v>
      </c>
      <c r="K347" s="3" t="str">
        <f>VLOOKUP(J347,'LibSets constants'!$A$4:$B$1003,2,FALSE)</f>
        <v>DLC_BASE_GAME</v>
      </c>
      <c r="L347" s="3" t="str">
        <f>VLOOKUP(J347,'LibSets constants'!$A$4:$C$1003,3,FALSE)</f>
        <v>Included in base game</v>
      </c>
    </row>
    <row r="348" spans="1:12" x14ac:dyDescent="0.25">
      <c r="A348" s="12">
        <v>582</v>
      </c>
      <c r="B348" s="5">
        <v>345</v>
      </c>
      <c r="C348" s="5">
        <v>381</v>
      </c>
      <c r="D348" s="3" t="s">
        <v>424</v>
      </c>
      <c r="E348" s="3" t="str">
        <f t="array" ref="E348">IF(OR(EXACT(A348,'ESO Dungeon constants'!$D$3:$D$987)),"X","")</f>
        <v/>
      </c>
      <c r="F348" s="3" t="str">
        <f>IF(EXACT(A348,C348),"X","")</f>
        <v/>
      </c>
      <c r="G348" s="3" t="str">
        <f>IF(A348&lt;&gt;C348,VLOOKUP(C348,$A$3:$D$9952,4,FALSE),"")</f>
        <v>Auridon</v>
      </c>
      <c r="H348" s="17">
        <f>A348</f>
        <v>582</v>
      </c>
      <c r="I348" s="17">
        <f>C348</f>
        <v>381</v>
      </c>
      <c r="J348">
        <v>0</v>
      </c>
      <c r="K348" s="3" t="str">
        <f>VLOOKUP(J348,'LibSets constants'!$A$4:$B$1003,2,FALSE)</f>
        <v>DLC_BASE_GAME</v>
      </c>
      <c r="L348" s="3" t="str">
        <f>VLOOKUP(J348,'LibSets constants'!$A$4:$C$1003,3,FALSE)</f>
        <v>Included in base game</v>
      </c>
    </row>
    <row r="349" spans="1:12" x14ac:dyDescent="0.25">
      <c r="A349" s="12">
        <v>584</v>
      </c>
      <c r="B349" s="5">
        <v>346</v>
      </c>
      <c r="C349" s="5">
        <v>584</v>
      </c>
      <c r="D349" s="3" t="s">
        <v>39</v>
      </c>
      <c r="E349" s="3" t="str">
        <f t="array" ref="E349">IF(OR(EXACT(A349,'ESO Dungeon constants'!$D$3:$D$987)),"X","")</f>
        <v/>
      </c>
      <c r="F349" s="3" t="str">
        <f>IF(EXACT(A349,C349),"X","")</f>
        <v>X</v>
      </c>
      <c r="G349" s="3" t="str">
        <f>IF(A349&lt;&gt;C349,VLOOKUP(C349,$A$3:$D$9952,4,FALSE),"")</f>
        <v/>
      </c>
      <c r="H349" s="17">
        <f>A349</f>
        <v>584</v>
      </c>
      <c r="I349" s="17">
        <f>C349</f>
        <v>584</v>
      </c>
      <c r="J349">
        <v>0</v>
      </c>
      <c r="K349" s="3" t="str">
        <f>VLOOKUP(J349,'LibSets constants'!$A$4:$B$1003,2,FALSE)</f>
        <v>DLC_BASE_GAME</v>
      </c>
      <c r="L349" s="3" t="str">
        <f>VLOOKUP(J349,'LibSets constants'!$A$4:$C$1003,3,FALSE)</f>
        <v>Included in base game</v>
      </c>
    </row>
    <row r="350" spans="1:12" x14ac:dyDescent="0.25">
      <c r="A350" s="12">
        <v>585</v>
      </c>
      <c r="B350" s="5">
        <v>347</v>
      </c>
      <c r="C350" s="5">
        <v>92</v>
      </c>
      <c r="D350" s="3" t="s">
        <v>425</v>
      </c>
      <c r="E350" s="3" t="str">
        <f t="array" ref="E350">IF(OR(EXACT(A350,'ESO Dungeon constants'!$D$3:$D$987)),"X","")</f>
        <v/>
      </c>
      <c r="F350" s="3" t="str">
        <f>IF(EXACT(A350,C350),"X","")</f>
        <v/>
      </c>
      <c r="G350" s="3" t="str">
        <f>IF(A350&lt;&gt;C350,VLOOKUP(C350,$A$3:$D$9952,4,FALSE),"")</f>
        <v>Bangkorai</v>
      </c>
      <c r="H350" s="17">
        <f>A350</f>
        <v>585</v>
      </c>
      <c r="I350" s="17">
        <f>C350</f>
        <v>92</v>
      </c>
      <c r="J350">
        <v>0</v>
      </c>
      <c r="K350" s="3" t="str">
        <f>VLOOKUP(J350,'LibSets constants'!$A$4:$B$1003,2,FALSE)</f>
        <v>DLC_BASE_GAME</v>
      </c>
      <c r="L350" s="3" t="str">
        <f>VLOOKUP(J350,'LibSets constants'!$A$4:$C$1003,3,FALSE)</f>
        <v>Included in base game</v>
      </c>
    </row>
    <row r="351" spans="1:12" x14ac:dyDescent="0.25">
      <c r="A351" s="12">
        <v>586</v>
      </c>
      <c r="B351" s="5">
        <v>348</v>
      </c>
      <c r="C351" s="5">
        <v>586</v>
      </c>
      <c r="D351" s="3" t="s">
        <v>426</v>
      </c>
      <c r="E351" s="3" t="str">
        <f t="array" ref="E351">IF(OR(EXACT(A351,'ESO Dungeon constants'!$D$3:$D$987)),"X","")</f>
        <v/>
      </c>
      <c r="F351" s="3" t="str">
        <f>IF(EXACT(A351,C351),"X","")</f>
        <v>X</v>
      </c>
      <c r="G351" s="3" t="str">
        <f>IF(A351&lt;&gt;C351,VLOOKUP(C351,$A$3:$D$9952,4,FALSE),"")</f>
        <v/>
      </c>
      <c r="H351" s="17">
        <f>A351</f>
        <v>586</v>
      </c>
      <c r="I351" s="17">
        <f>C351</f>
        <v>586</v>
      </c>
      <c r="J351">
        <v>0</v>
      </c>
      <c r="K351" s="3" t="str">
        <f>VLOOKUP(J351,'LibSets constants'!$A$4:$B$1003,2,FALSE)</f>
        <v>DLC_BASE_GAME</v>
      </c>
      <c r="L351" s="3" t="str">
        <f>VLOOKUP(J351,'LibSets constants'!$A$4:$C$1003,3,FALSE)</f>
        <v>Included in base game</v>
      </c>
    </row>
    <row r="352" spans="1:12" x14ac:dyDescent="0.25">
      <c r="A352" s="12">
        <v>587</v>
      </c>
      <c r="B352" s="5">
        <v>349</v>
      </c>
      <c r="C352" s="5">
        <v>20</v>
      </c>
      <c r="D352" s="3" t="s">
        <v>427</v>
      </c>
      <c r="E352" s="3" t="str">
        <f t="array" ref="E352">IF(OR(EXACT(A352,'ESO Dungeon constants'!$D$3:$D$987)),"X","")</f>
        <v/>
      </c>
      <c r="F352" s="3" t="str">
        <f>IF(EXACT(A352,C352),"X","")</f>
        <v/>
      </c>
      <c r="G352" s="3" t="str">
        <f>IF(A352&lt;&gt;C352,VLOOKUP(C352,$A$3:$D$9952,4,FALSE),"")</f>
        <v>Rivenspire</v>
      </c>
      <c r="H352" s="17">
        <f>A352</f>
        <v>587</v>
      </c>
      <c r="I352" s="17">
        <f>C352</f>
        <v>20</v>
      </c>
      <c r="J352">
        <v>0</v>
      </c>
      <c r="K352" s="3" t="str">
        <f>VLOOKUP(J352,'LibSets constants'!$A$4:$B$1003,2,FALSE)</f>
        <v>DLC_BASE_GAME</v>
      </c>
      <c r="L352" s="3" t="str">
        <f>VLOOKUP(J352,'LibSets constants'!$A$4:$C$1003,3,FALSE)</f>
        <v>Included in base game</v>
      </c>
    </row>
    <row r="353" spans="1:12" x14ac:dyDescent="0.25">
      <c r="A353" s="12">
        <v>588</v>
      </c>
      <c r="B353" s="5">
        <v>350</v>
      </c>
      <c r="C353" s="5">
        <v>20</v>
      </c>
      <c r="D353" s="3" t="s">
        <v>428</v>
      </c>
      <c r="E353" s="3" t="str">
        <f t="array" ref="E353">IF(OR(EXACT(A353,'ESO Dungeon constants'!$D$3:$D$987)),"X","")</f>
        <v/>
      </c>
      <c r="F353" s="3" t="str">
        <f>IF(EXACT(A353,C353),"X","")</f>
        <v/>
      </c>
      <c r="G353" s="3" t="str">
        <f>IF(A353&lt;&gt;C353,VLOOKUP(C353,$A$3:$D$9952,4,FALSE),"")</f>
        <v>Rivenspire</v>
      </c>
      <c r="H353" s="17">
        <f>A353</f>
        <v>588</v>
      </c>
      <c r="I353" s="17">
        <f>C353</f>
        <v>20</v>
      </c>
      <c r="J353">
        <v>0</v>
      </c>
      <c r="K353" s="3" t="str">
        <f>VLOOKUP(J353,'LibSets constants'!$A$4:$B$1003,2,FALSE)</f>
        <v>DLC_BASE_GAME</v>
      </c>
      <c r="L353" s="3" t="str">
        <f>VLOOKUP(J353,'LibSets constants'!$A$4:$C$1003,3,FALSE)</f>
        <v>Included in base game</v>
      </c>
    </row>
    <row r="354" spans="1:12" x14ac:dyDescent="0.25">
      <c r="A354" s="12">
        <v>589</v>
      </c>
      <c r="B354" s="5">
        <v>351</v>
      </c>
      <c r="C354" s="5">
        <v>20</v>
      </c>
      <c r="D354" s="3" t="s">
        <v>429</v>
      </c>
      <c r="E354" s="3" t="str">
        <f t="array" ref="E354">IF(OR(EXACT(A354,'ESO Dungeon constants'!$D$3:$D$987)),"X","")</f>
        <v/>
      </c>
      <c r="F354" s="3" t="str">
        <f>IF(EXACT(A354,C354),"X","")</f>
        <v/>
      </c>
      <c r="G354" s="3" t="str">
        <f>IF(A354&lt;&gt;C354,VLOOKUP(C354,$A$3:$D$9952,4,FALSE),"")</f>
        <v>Rivenspire</v>
      </c>
      <c r="H354" s="17">
        <f>A354</f>
        <v>589</v>
      </c>
      <c r="I354" s="17">
        <f>C354</f>
        <v>20</v>
      </c>
      <c r="J354">
        <v>0</v>
      </c>
      <c r="K354" s="3" t="str">
        <f>VLOOKUP(J354,'LibSets constants'!$A$4:$B$1003,2,FALSE)</f>
        <v>DLC_BASE_GAME</v>
      </c>
      <c r="L354" s="3" t="str">
        <f>VLOOKUP(J354,'LibSets constants'!$A$4:$C$1003,3,FALSE)</f>
        <v>Included in base game</v>
      </c>
    </row>
    <row r="355" spans="1:12" x14ac:dyDescent="0.25">
      <c r="A355" s="12">
        <v>590</v>
      </c>
      <c r="B355" s="5">
        <v>352</v>
      </c>
      <c r="C355" s="5">
        <v>20</v>
      </c>
      <c r="D355" s="3" t="s">
        <v>430</v>
      </c>
      <c r="E355" s="3" t="str">
        <f t="array" ref="E355">IF(OR(EXACT(A355,'ESO Dungeon constants'!$D$3:$D$987)),"X","")</f>
        <v/>
      </c>
      <c r="F355" s="3" t="str">
        <f>IF(EXACT(A355,C355),"X","")</f>
        <v/>
      </c>
      <c r="G355" s="3" t="str">
        <f>IF(A355&lt;&gt;C355,VLOOKUP(C355,$A$3:$D$9952,4,FALSE),"")</f>
        <v>Rivenspire</v>
      </c>
      <c r="H355" s="17">
        <f>A355</f>
        <v>590</v>
      </c>
      <c r="I355" s="17">
        <f>C355</f>
        <v>20</v>
      </c>
      <c r="J355">
        <v>0</v>
      </c>
      <c r="K355" s="3" t="str">
        <f>VLOOKUP(J355,'LibSets constants'!$A$4:$B$1003,2,FALSE)</f>
        <v>DLC_BASE_GAME</v>
      </c>
      <c r="L355" s="3" t="str">
        <f>VLOOKUP(J355,'LibSets constants'!$A$4:$C$1003,3,FALSE)</f>
        <v>Included in base game</v>
      </c>
    </row>
    <row r="356" spans="1:12" x14ac:dyDescent="0.25">
      <c r="A356" s="12">
        <v>591</v>
      </c>
      <c r="B356" s="5">
        <v>353</v>
      </c>
      <c r="C356" s="5">
        <v>20</v>
      </c>
      <c r="D356" s="3" t="s">
        <v>431</v>
      </c>
      <c r="E356" s="3" t="str">
        <f t="array" ref="E356">IF(OR(EXACT(A356,'ESO Dungeon constants'!$D$3:$D$987)),"X","")</f>
        <v/>
      </c>
      <c r="F356" s="3" t="str">
        <f>IF(EXACT(A356,C356),"X","")</f>
        <v/>
      </c>
      <c r="G356" s="3" t="str">
        <f>IF(A356&lt;&gt;C356,VLOOKUP(C356,$A$3:$D$9952,4,FALSE),"")</f>
        <v>Rivenspire</v>
      </c>
      <c r="H356" s="17">
        <f>A356</f>
        <v>591</v>
      </c>
      <c r="I356" s="17">
        <f>C356</f>
        <v>20</v>
      </c>
      <c r="J356">
        <v>0</v>
      </c>
      <c r="K356" s="3" t="str">
        <f>VLOOKUP(J356,'LibSets constants'!$A$4:$B$1003,2,FALSE)</f>
        <v>DLC_BASE_GAME</v>
      </c>
      <c r="L356" s="3" t="str">
        <f>VLOOKUP(J356,'LibSets constants'!$A$4:$C$1003,3,FALSE)</f>
        <v>Included in base game</v>
      </c>
    </row>
    <row r="357" spans="1:12" x14ac:dyDescent="0.25">
      <c r="A357" s="12">
        <v>592</v>
      </c>
      <c r="B357" s="5">
        <v>354</v>
      </c>
      <c r="C357" s="5">
        <v>20</v>
      </c>
      <c r="D357" s="3" t="s">
        <v>432</v>
      </c>
      <c r="E357" s="3" t="str">
        <f t="array" ref="E357">IF(OR(EXACT(A357,'ESO Dungeon constants'!$D$3:$D$987)),"X","")</f>
        <v/>
      </c>
      <c r="F357" s="3" t="str">
        <f>IF(EXACT(A357,C357),"X","")</f>
        <v/>
      </c>
      <c r="G357" s="3" t="str">
        <f>IF(A357&lt;&gt;C357,VLOOKUP(C357,$A$3:$D$9952,4,FALSE),"")</f>
        <v>Rivenspire</v>
      </c>
      <c r="H357" s="17">
        <f>A357</f>
        <v>592</v>
      </c>
      <c r="I357" s="17">
        <f>C357</f>
        <v>20</v>
      </c>
      <c r="J357">
        <v>0</v>
      </c>
      <c r="K357" s="3" t="str">
        <f>VLOOKUP(J357,'LibSets constants'!$A$4:$B$1003,2,FALSE)</f>
        <v>DLC_BASE_GAME</v>
      </c>
      <c r="L357" s="3" t="str">
        <f>VLOOKUP(J357,'LibSets constants'!$A$4:$C$1003,3,FALSE)</f>
        <v>Included in base game</v>
      </c>
    </row>
    <row r="358" spans="1:12" x14ac:dyDescent="0.25">
      <c r="A358" s="12">
        <v>593</v>
      </c>
      <c r="B358" s="5">
        <v>355</v>
      </c>
      <c r="C358" s="5">
        <v>92</v>
      </c>
      <c r="D358" s="3" t="s">
        <v>152</v>
      </c>
      <c r="E358" s="3" t="str">
        <f t="array" ref="E358">IF(OR(EXACT(A358,'ESO Dungeon constants'!$D$3:$D$987)),"X","")</f>
        <v/>
      </c>
      <c r="F358" s="3" t="str">
        <f>IF(EXACT(A358,C358),"X","")</f>
        <v/>
      </c>
      <c r="G358" s="3" t="str">
        <f>IF(A358&lt;&gt;C358,VLOOKUP(C358,$A$3:$D$9952,4,FALSE),"")</f>
        <v>Bangkorai</v>
      </c>
      <c r="H358" s="17">
        <f>A358</f>
        <v>593</v>
      </c>
      <c r="I358" s="17">
        <f>C358</f>
        <v>92</v>
      </c>
      <c r="J358">
        <v>0</v>
      </c>
      <c r="K358" s="3" t="str">
        <f>VLOOKUP(J358,'LibSets constants'!$A$4:$B$1003,2,FALSE)</f>
        <v>DLC_BASE_GAME</v>
      </c>
      <c r="L358" s="3" t="str">
        <f>VLOOKUP(J358,'LibSets constants'!$A$4:$C$1003,3,FALSE)</f>
        <v>Included in base game</v>
      </c>
    </row>
    <row r="359" spans="1:12" x14ac:dyDescent="0.25">
      <c r="A359" s="12">
        <v>594</v>
      </c>
      <c r="B359" s="5">
        <v>356</v>
      </c>
      <c r="C359" s="5">
        <v>92</v>
      </c>
      <c r="D359" s="3" t="s">
        <v>433</v>
      </c>
      <c r="E359" s="3" t="str">
        <f t="array" ref="E359">IF(OR(EXACT(A359,'ESO Dungeon constants'!$D$3:$D$987)),"X","")</f>
        <v/>
      </c>
      <c r="F359" s="3" t="str">
        <f>IF(EXACT(A359,C359),"X","")</f>
        <v/>
      </c>
      <c r="G359" s="3" t="str">
        <f>IF(A359&lt;&gt;C359,VLOOKUP(C359,$A$3:$D$9952,4,FALSE),"")</f>
        <v>Bangkorai</v>
      </c>
      <c r="H359" s="17">
        <f>A359</f>
        <v>594</v>
      </c>
      <c r="I359" s="17">
        <f>C359</f>
        <v>92</v>
      </c>
      <c r="J359">
        <v>0</v>
      </c>
      <c r="K359" s="3" t="str">
        <f>VLOOKUP(J359,'LibSets constants'!$A$4:$B$1003,2,FALSE)</f>
        <v>DLC_BASE_GAME</v>
      </c>
      <c r="L359" s="3" t="str">
        <f>VLOOKUP(J359,'LibSets constants'!$A$4:$C$1003,3,FALSE)</f>
        <v>Included in base game</v>
      </c>
    </row>
    <row r="360" spans="1:12" x14ac:dyDescent="0.25">
      <c r="A360" s="12">
        <v>595</v>
      </c>
      <c r="B360" s="5">
        <v>357</v>
      </c>
      <c r="C360" s="5">
        <v>208</v>
      </c>
      <c r="D360" s="3" t="s">
        <v>434</v>
      </c>
      <c r="E360" s="3" t="str">
        <f t="array" ref="E360">IF(OR(EXACT(A360,'ESO Dungeon constants'!$D$3:$D$987)),"X","")</f>
        <v/>
      </c>
      <c r="F360" s="3" t="str">
        <f>IF(EXACT(A360,C360),"X","")</f>
        <v/>
      </c>
      <c r="G360" s="3" t="str">
        <f>IF(A360&lt;&gt;C360,VLOOKUP(C360,$A$3:$D$9952,4,FALSE),"")</f>
        <v>The Earth Forge</v>
      </c>
      <c r="H360" s="17">
        <f>A360</f>
        <v>595</v>
      </c>
      <c r="I360" s="17">
        <f>C360</f>
        <v>208</v>
      </c>
      <c r="J360">
        <v>0</v>
      </c>
      <c r="K360" s="3" t="str">
        <f>VLOOKUP(J360,'LibSets constants'!$A$4:$B$1003,2,FALSE)</f>
        <v>DLC_BASE_GAME</v>
      </c>
      <c r="L360" s="3" t="str">
        <f>VLOOKUP(J360,'LibSets constants'!$A$4:$C$1003,3,FALSE)</f>
        <v>Included in base game</v>
      </c>
    </row>
    <row r="361" spans="1:12" x14ac:dyDescent="0.25">
      <c r="A361" s="12">
        <v>596</v>
      </c>
      <c r="B361" s="5">
        <v>358</v>
      </c>
      <c r="C361" s="5">
        <v>103</v>
      </c>
      <c r="D361" s="3" t="s">
        <v>435</v>
      </c>
      <c r="E361" s="3" t="str">
        <f t="array" ref="E361">IF(OR(EXACT(A361,'ESO Dungeon constants'!$D$3:$D$987)),"X","")</f>
        <v/>
      </c>
      <c r="F361" s="3" t="str">
        <f>IF(EXACT(A361,C361),"X","")</f>
        <v/>
      </c>
      <c r="G361" s="3" t="str">
        <f>IF(A361&lt;&gt;C361,VLOOKUP(C361,$A$3:$D$9952,4,FALSE),"")</f>
        <v>The Rift</v>
      </c>
      <c r="H361" s="17">
        <f>A361</f>
        <v>596</v>
      </c>
      <c r="I361" s="17">
        <f>C361</f>
        <v>103</v>
      </c>
      <c r="J361">
        <v>0</v>
      </c>
      <c r="K361" s="3" t="str">
        <f>VLOOKUP(J361,'LibSets constants'!$A$4:$B$1003,2,FALSE)</f>
        <v>DLC_BASE_GAME</v>
      </c>
      <c r="L361" s="3" t="str">
        <f>VLOOKUP(J361,'LibSets constants'!$A$4:$C$1003,3,FALSE)</f>
        <v>Included in base game</v>
      </c>
    </row>
    <row r="362" spans="1:12" x14ac:dyDescent="0.25">
      <c r="A362" s="12">
        <v>598</v>
      </c>
      <c r="B362" s="5">
        <v>359</v>
      </c>
      <c r="C362" s="5">
        <v>199</v>
      </c>
      <c r="D362" s="3" t="s">
        <v>436</v>
      </c>
      <c r="E362" s="3" t="str">
        <f t="array" ref="E362">IF(OR(EXACT(A362,'ESO Dungeon constants'!$D$3:$D$987)),"X","")</f>
        <v/>
      </c>
      <c r="F362" s="3" t="str">
        <f>IF(EXACT(A362,C362),"X","")</f>
        <v/>
      </c>
      <c r="G362" s="3" t="str">
        <f>IF(A362&lt;&gt;C362,VLOOKUP(C362,$A$3:$D$9952,4,FALSE),"")</f>
        <v>The Harborage</v>
      </c>
      <c r="H362" s="17">
        <f>A362</f>
        <v>598</v>
      </c>
      <c r="I362" s="17">
        <f>C362</f>
        <v>199</v>
      </c>
      <c r="J362">
        <v>0</v>
      </c>
      <c r="K362" s="3" t="str">
        <f>VLOOKUP(J362,'LibSets constants'!$A$4:$B$1003,2,FALSE)</f>
        <v>DLC_BASE_GAME</v>
      </c>
      <c r="L362" s="3" t="str">
        <f>VLOOKUP(J362,'LibSets constants'!$A$4:$C$1003,3,FALSE)</f>
        <v>Included in base game</v>
      </c>
    </row>
    <row r="363" spans="1:12" x14ac:dyDescent="0.25">
      <c r="A363" s="12">
        <v>599</v>
      </c>
      <c r="B363" s="5">
        <v>360</v>
      </c>
      <c r="C363" s="5">
        <v>572</v>
      </c>
      <c r="D363" s="3" t="s">
        <v>437</v>
      </c>
      <c r="E363" s="3" t="str">
        <f t="array" ref="E363">IF(OR(EXACT(A363,'ESO Dungeon constants'!$D$3:$D$987)),"X","")</f>
        <v/>
      </c>
      <c r="F363" s="3" t="str">
        <f>IF(EXACT(A363,C363),"X","")</f>
        <v/>
      </c>
      <c r="G363" s="3" t="str">
        <f>IF(A363&lt;&gt;C363,VLOOKUP(C363,$A$3:$D$9952,4,FALSE),"")</f>
        <v>Stirk</v>
      </c>
      <c r="H363" s="17">
        <f>A363</f>
        <v>599</v>
      </c>
      <c r="I363" s="17">
        <f>C363</f>
        <v>572</v>
      </c>
      <c r="J363">
        <v>0</v>
      </c>
      <c r="K363" s="3" t="str">
        <f>VLOOKUP(J363,'LibSets constants'!$A$4:$B$1003,2,FALSE)</f>
        <v>DLC_BASE_GAME</v>
      </c>
      <c r="L363" s="3" t="str">
        <f>VLOOKUP(J363,'LibSets constants'!$A$4:$C$1003,3,FALSE)</f>
        <v>Included in base game</v>
      </c>
    </row>
    <row r="364" spans="1:12" x14ac:dyDescent="0.25">
      <c r="A364" s="12">
        <v>600</v>
      </c>
      <c r="B364" s="5">
        <v>361</v>
      </c>
      <c r="C364" s="5">
        <v>572</v>
      </c>
      <c r="D364" s="3" t="s">
        <v>438</v>
      </c>
      <c r="E364" s="3" t="str">
        <f t="array" ref="E364">IF(OR(EXACT(A364,'ESO Dungeon constants'!$D$3:$D$987)),"X","")</f>
        <v/>
      </c>
      <c r="F364" s="3" t="str">
        <f>IF(EXACT(A364,C364),"X","")</f>
        <v/>
      </c>
      <c r="G364" s="3" t="str">
        <f>IF(A364&lt;&gt;C364,VLOOKUP(C364,$A$3:$D$9952,4,FALSE),"")</f>
        <v>Stirk</v>
      </c>
      <c r="H364" s="17">
        <f>A364</f>
        <v>600</v>
      </c>
      <c r="I364" s="17">
        <f>C364</f>
        <v>572</v>
      </c>
      <c r="J364">
        <v>0</v>
      </c>
      <c r="K364" s="3" t="str">
        <f>VLOOKUP(J364,'LibSets constants'!$A$4:$B$1003,2,FALSE)</f>
        <v>DLC_BASE_GAME</v>
      </c>
      <c r="L364" s="3" t="str">
        <f>VLOOKUP(J364,'LibSets constants'!$A$4:$C$1003,3,FALSE)</f>
        <v>Included in base game</v>
      </c>
    </row>
    <row r="365" spans="1:12" x14ac:dyDescent="0.25">
      <c r="A365" s="12">
        <v>601</v>
      </c>
      <c r="B365" s="5">
        <v>362</v>
      </c>
      <c r="C365" s="5">
        <v>572</v>
      </c>
      <c r="D365" s="3" t="s">
        <v>439</v>
      </c>
      <c r="E365" s="3" t="str">
        <f t="array" ref="E365">IF(OR(EXACT(A365,'ESO Dungeon constants'!$D$3:$D$987)),"X","")</f>
        <v/>
      </c>
      <c r="F365" s="3" t="str">
        <f>IF(EXACT(A365,C365),"X","")</f>
        <v/>
      </c>
      <c r="G365" s="3" t="str">
        <f>IF(A365&lt;&gt;C365,VLOOKUP(C365,$A$3:$D$9952,4,FALSE),"")</f>
        <v>Stirk</v>
      </c>
      <c r="H365" s="17">
        <f>A365</f>
        <v>601</v>
      </c>
      <c r="I365" s="17">
        <f>C365</f>
        <v>572</v>
      </c>
      <c r="J365">
        <v>0</v>
      </c>
      <c r="K365" s="3" t="str">
        <f>VLOOKUP(J365,'LibSets constants'!$A$4:$B$1003,2,FALSE)</f>
        <v>DLC_BASE_GAME</v>
      </c>
      <c r="L365" s="3" t="str">
        <f>VLOOKUP(J365,'LibSets constants'!$A$4:$C$1003,3,FALSE)</f>
        <v>Included in base game</v>
      </c>
    </row>
    <row r="366" spans="1:12" x14ac:dyDescent="0.25">
      <c r="A366" s="12">
        <v>628</v>
      </c>
      <c r="B366" s="5">
        <v>363</v>
      </c>
      <c r="C366" s="5">
        <v>20</v>
      </c>
      <c r="D366" s="3" t="s">
        <v>428</v>
      </c>
      <c r="E366" s="3" t="str">
        <f t="array" ref="E366">IF(OR(EXACT(A366,'ESO Dungeon constants'!$D$3:$D$987)),"X","")</f>
        <v/>
      </c>
      <c r="F366" s="3" t="str">
        <f>IF(EXACT(A366,C366),"X","")</f>
        <v/>
      </c>
      <c r="G366" s="3" t="str">
        <f>IF(A366&lt;&gt;C366,VLOOKUP(C366,$A$3:$D$9952,4,FALSE),"")</f>
        <v>Rivenspire</v>
      </c>
      <c r="H366" s="17">
        <f>A366</f>
        <v>628</v>
      </c>
      <c r="I366" s="17">
        <f>C366</f>
        <v>20</v>
      </c>
      <c r="J366">
        <v>0</v>
      </c>
      <c r="K366" s="3" t="str">
        <f>VLOOKUP(J366,'LibSets constants'!$A$4:$B$1003,2,FALSE)</f>
        <v>DLC_BASE_GAME</v>
      </c>
      <c r="L366" s="3" t="str">
        <f>VLOOKUP(J366,'LibSets constants'!$A$4:$C$1003,3,FALSE)</f>
        <v>Included in base game</v>
      </c>
    </row>
    <row r="367" spans="1:12" x14ac:dyDescent="0.25">
      <c r="A367" s="12">
        <v>632</v>
      </c>
      <c r="B367" s="5">
        <v>364</v>
      </c>
      <c r="C367" s="5">
        <v>888</v>
      </c>
      <c r="D367" s="3" t="s">
        <v>440</v>
      </c>
      <c r="E367" s="3" t="str">
        <f t="array" ref="E367">IF(OR(EXACT(A367,'ESO Dungeon constants'!$D$3:$D$987)),"X","")</f>
        <v/>
      </c>
      <c r="F367" s="3" t="str">
        <f>IF(EXACT(A367,C367),"X","")</f>
        <v/>
      </c>
      <c r="G367" s="3" t="str">
        <f>IF(A367&lt;&gt;C367,VLOOKUP(C367,$A$3:$D$9952,4,FALSE),"")</f>
        <v>Craglorn</v>
      </c>
      <c r="H367" s="17">
        <f>A367</f>
        <v>632</v>
      </c>
      <c r="I367" s="17">
        <f>C367</f>
        <v>888</v>
      </c>
      <c r="J367">
        <v>0</v>
      </c>
      <c r="K367" s="3" t="str">
        <f>VLOOKUP(J367,'LibSets constants'!$A$4:$B$1003,2,FALSE)</f>
        <v>DLC_BASE_GAME</v>
      </c>
      <c r="L367" s="3" t="str">
        <f>VLOOKUP(J367,'LibSets constants'!$A$4:$C$1003,3,FALSE)</f>
        <v>Included in base game</v>
      </c>
    </row>
    <row r="368" spans="1:12" x14ac:dyDescent="0.25">
      <c r="A368" s="12">
        <v>635</v>
      </c>
      <c r="B368" s="5">
        <v>365</v>
      </c>
      <c r="C368" s="5">
        <v>888</v>
      </c>
      <c r="D368" s="3" t="s">
        <v>441</v>
      </c>
      <c r="E368" s="3" t="str">
        <f t="array" ref="E368">IF(OR(EXACT(A368,'ESO Dungeon constants'!$D$3:$D$987)),"X","")</f>
        <v/>
      </c>
      <c r="F368" s="3" t="str">
        <f>IF(EXACT(A368,C368),"X","")</f>
        <v/>
      </c>
      <c r="G368" s="3" t="str">
        <f>IF(A368&lt;&gt;C368,VLOOKUP(C368,$A$3:$D$9952,4,FALSE),"")</f>
        <v>Craglorn</v>
      </c>
      <c r="H368" s="17">
        <f>A368</f>
        <v>635</v>
      </c>
      <c r="I368" s="17">
        <f>C368</f>
        <v>888</v>
      </c>
      <c r="J368">
        <v>0</v>
      </c>
      <c r="K368" s="3" t="str">
        <f>VLOOKUP(J368,'LibSets constants'!$A$4:$B$1003,2,FALSE)</f>
        <v>DLC_BASE_GAME</v>
      </c>
      <c r="L368" s="3" t="str">
        <f>VLOOKUP(J368,'LibSets constants'!$A$4:$C$1003,3,FALSE)</f>
        <v>Included in base game</v>
      </c>
    </row>
    <row r="369" spans="1:12" x14ac:dyDescent="0.25">
      <c r="A369" s="12">
        <v>636</v>
      </c>
      <c r="B369" s="5">
        <v>366</v>
      </c>
      <c r="C369" s="5">
        <v>888</v>
      </c>
      <c r="D369" s="3" t="s">
        <v>442</v>
      </c>
      <c r="E369" s="3" t="str">
        <f t="array" ref="E369">IF(OR(EXACT(A369,'ESO Dungeon constants'!$D$3:$D$987)),"X","")</f>
        <v>X</v>
      </c>
      <c r="F369" s="3" t="str">
        <f>IF(EXACT(A369,C369),"X","")</f>
        <v/>
      </c>
      <c r="G369" s="3" t="str">
        <f>IF(A369&lt;&gt;C369,VLOOKUP(C369,$A$3:$D$9952,4,FALSE),"")</f>
        <v>Craglorn</v>
      </c>
      <c r="H369" s="17">
        <f>A369</f>
        <v>636</v>
      </c>
      <c r="I369" s="17">
        <f>C369</f>
        <v>888</v>
      </c>
      <c r="J369">
        <v>0</v>
      </c>
      <c r="K369" s="3" t="str">
        <f>VLOOKUP(J369,'LibSets constants'!$A$4:$B$1003,2,FALSE)</f>
        <v>DLC_BASE_GAME</v>
      </c>
      <c r="L369" s="3" t="str">
        <f>VLOOKUP(J369,'LibSets constants'!$A$4:$C$1003,3,FALSE)</f>
        <v>Included in base game</v>
      </c>
    </row>
    <row r="370" spans="1:12" x14ac:dyDescent="0.25">
      <c r="A370" s="12">
        <v>637</v>
      </c>
      <c r="B370" s="5">
        <v>367</v>
      </c>
      <c r="C370" s="5">
        <v>57</v>
      </c>
      <c r="D370" s="3" t="s">
        <v>443</v>
      </c>
      <c r="E370" s="3" t="str">
        <f t="array" ref="E370">IF(OR(EXACT(A370,'ESO Dungeon constants'!$D$3:$D$987)),"X","")</f>
        <v/>
      </c>
      <c r="F370" s="3" t="str">
        <f>IF(EXACT(A370,C370),"X","")</f>
        <v/>
      </c>
      <c r="G370" s="3" t="str">
        <f>IF(A370&lt;&gt;C370,VLOOKUP(C370,$A$3:$D$9952,4,FALSE),"")</f>
        <v>Deshaan</v>
      </c>
      <c r="H370" s="17">
        <f>A370</f>
        <v>637</v>
      </c>
      <c r="I370" s="17">
        <f>C370</f>
        <v>57</v>
      </c>
      <c r="J370">
        <v>0</v>
      </c>
      <c r="K370" s="3" t="str">
        <f>VLOOKUP(J370,'LibSets constants'!$A$4:$B$1003,2,FALSE)</f>
        <v>DLC_BASE_GAME</v>
      </c>
      <c r="L370" s="3" t="str">
        <f>VLOOKUP(J370,'LibSets constants'!$A$4:$C$1003,3,FALSE)</f>
        <v>Included in base game</v>
      </c>
    </row>
    <row r="371" spans="1:12" x14ac:dyDescent="0.25">
      <c r="A371" s="12">
        <v>638</v>
      </c>
      <c r="B371" s="5">
        <v>368</v>
      </c>
      <c r="C371" s="5">
        <v>888</v>
      </c>
      <c r="D371" s="3" t="s">
        <v>444</v>
      </c>
      <c r="E371" s="3" t="str">
        <f t="array" ref="E371">IF(OR(EXACT(A371,'ESO Dungeon constants'!$D$3:$D$987)),"X","")</f>
        <v>X</v>
      </c>
      <c r="F371" s="3" t="str">
        <f>IF(EXACT(A371,C371),"X","")</f>
        <v/>
      </c>
      <c r="G371" s="3" t="str">
        <f>IF(A371&lt;&gt;C371,VLOOKUP(C371,$A$3:$D$9952,4,FALSE),"")</f>
        <v>Craglorn</v>
      </c>
      <c r="H371" s="17">
        <f>A371</f>
        <v>638</v>
      </c>
      <c r="I371" s="17">
        <f>C371</f>
        <v>888</v>
      </c>
      <c r="J371">
        <v>0</v>
      </c>
      <c r="K371" s="3" t="str">
        <f>VLOOKUP(J371,'LibSets constants'!$A$4:$B$1003,2,FALSE)</f>
        <v>DLC_BASE_GAME</v>
      </c>
      <c r="L371" s="3" t="str">
        <f>VLOOKUP(J371,'LibSets constants'!$A$4:$C$1003,3,FALSE)</f>
        <v>Included in base game</v>
      </c>
    </row>
    <row r="372" spans="1:12" x14ac:dyDescent="0.25">
      <c r="A372" s="12">
        <v>639</v>
      </c>
      <c r="B372" s="5">
        <v>369</v>
      </c>
      <c r="C372" s="5">
        <v>888</v>
      </c>
      <c r="D372" s="3" t="s">
        <v>445</v>
      </c>
      <c r="E372" s="3" t="str">
        <f t="array" ref="E372">IF(OR(EXACT(A372,'ESO Dungeon constants'!$D$3:$D$987)),"X","")</f>
        <v>X</v>
      </c>
      <c r="F372" s="3" t="str">
        <f>IF(EXACT(A372,C372),"X","")</f>
        <v/>
      </c>
      <c r="G372" s="3" t="str">
        <f>IF(A372&lt;&gt;C372,VLOOKUP(C372,$A$3:$D$9952,4,FALSE),"")</f>
        <v>Craglorn</v>
      </c>
      <c r="H372" s="17">
        <f>A372</f>
        <v>639</v>
      </c>
      <c r="I372" s="17">
        <f>C372</f>
        <v>888</v>
      </c>
      <c r="J372">
        <v>0</v>
      </c>
      <c r="K372" s="3" t="str">
        <f>VLOOKUP(J372,'LibSets constants'!$A$4:$B$1003,2,FALSE)</f>
        <v>DLC_BASE_GAME</v>
      </c>
      <c r="L372" s="3" t="str">
        <f>VLOOKUP(J372,'LibSets constants'!$A$4:$C$1003,3,FALSE)</f>
        <v>Included in base game</v>
      </c>
    </row>
    <row r="373" spans="1:12" x14ac:dyDescent="0.25">
      <c r="A373" s="12">
        <v>640</v>
      </c>
      <c r="B373" s="5">
        <v>370</v>
      </c>
      <c r="C373" s="5">
        <v>19</v>
      </c>
      <c r="D373" s="43" t="s">
        <v>446</v>
      </c>
      <c r="E373" s="3" t="str">
        <f t="array" ref="E373">IF(OR(EXACT(A373,'ESO Dungeon constants'!$D$3:$D$987)),"X","")</f>
        <v/>
      </c>
      <c r="F373" s="3" t="str">
        <f>IF(EXACT(A373,C373),"X","")</f>
        <v/>
      </c>
      <c r="G373" s="3" t="str">
        <f>IF(A373&lt;&gt;C373,VLOOKUP(C373,$A$3:$D$9952,4,FALSE),"")</f>
        <v>Stormhaven</v>
      </c>
      <c r="H373" s="17">
        <f>A373</f>
        <v>640</v>
      </c>
      <c r="I373" s="17">
        <f>C373</f>
        <v>19</v>
      </c>
      <c r="J373">
        <v>0</v>
      </c>
      <c r="K373" s="3" t="str">
        <f>VLOOKUP(J373,'LibSets constants'!$A$4:$B$1003,2,FALSE)</f>
        <v>DLC_BASE_GAME</v>
      </c>
      <c r="L373" s="3" t="str">
        <f>VLOOKUP(J373,'LibSets constants'!$A$4:$C$1003,3,FALSE)</f>
        <v>Included in base game</v>
      </c>
    </row>
    <row r="374" spans="1:12" x14ac:dyDescent="0.25">
      <c r="A374" s="12">
        <v>641</v>
      </c>
      <c r="B374" s="5">
        <v>371</v>
      </c>
      <c r="C374" s="5">
        <v>3</v>
      </c>
      <c r="D374" s="3" t="s">
        <v>447</v>
      </c>
      <c r="E374" s="3" t="str">
        <f t="array" ref="E374">IF(OR(EXACT(A374,'ESO Dungeon constants'!$D$3:$D$987)),"X","")</f>
        <v/>
      </c>
      <c r="F374" s="3" t="str">
        <f>IF(EXACT(A374,C374),"X","")</f>
        <v/>
      </c>
      <c r="G374" s="3" t="str">
        <f>IF(A374&lt;&gt;C374,VLOOKUP(C374,$A$3:$D$9952,4,FALSE),"")</f>
        <v>Glenumbra</v>
      </c>
      <c r="H374" s="17">
        <f>A374</f>
        <v>641</v>
      </c>
      <c r="I374" s="17">
        <f>C374</f>
        <v>3</v>
      </c>
      <c r="J374">
        <v>0</v>
      </c>
      <c r="K374" s="3" t="str">
        <f>VLOOKUP(J374,'LibSets constants'!$A$4:$B$1003,2,FALSE)</f>
        <v>DLC_BASE_GAME</v>
      </c>
      <c r="L374" s="3" t="str">
        <f>VLOOKUP(J374,'LibSets constants'!$A$4:$C$1003,3,FALSE)</f>
        <v>Included in base game</v>
      </c>
    </row>
    <row r="375" spans="1:12" x14ac:dyDescent="0.25">
      <c r="A375" s="12">
        <v>642</v>
      </c>
      <c r="B375" s="5">
        <v>372</v>
      </c>
      <c r="C375" s="5">
        <v>642</v>
      </c>
      <c r="D375" s="3" t="s">
        <v>138</v>
      </c>
      <c r="E375" s="3" t="str">
        <f t="array" ref="E375">IF(OR(EXACT(A375,'ESO Dungeon constants'!$D$3:$D$987)),"X","")</f>
        <v/>
      </c>
      <c r="F375" s="3" t="str">
        <f>IF(EXACT(A375,C375),"X","")</f>
        <v>X</v>
      </c>
      <c r="G375" s="3" t="str">
        <f>IF(A375&lt;&gt;C375,VLOOKUP(C375,$A$3:$D$9952,4,FALSE),"")</f>
        <v/>
      </c>
      <c r="H375" s="17">
        <f>A375</f>
        <v>642</v>
      </c>
      <c r="I375" s="17">
        <f>C375</f>
        <v>642</v>
      </c>
      <c r="J375">
        <v>0</v>
      </c>
      <c r="K375" s="3" t="str">
        <f>VLOOKUP(J375,'LibSets constants'!$A$4:$B$1003,2,FALSE)</f>
        <v>DLC_BASE_GAME</v>
      </c>
      <c r="L375" s="3" t="str">
        <f>VLOOKUP(J375,'LibSets constants'!$A$4:$C$1003,3,FALSE)</f>
        <v>Included in base game</v>
      </c>
    </row>
    <row r="376" spans="1:12" x14ac:dyDescent="0.25">
      <c r="A376" s="12">
        <v>643</v>
      </c>
      <c r="B376" s="5">
        <v>373</v>
      </c>
      <c r="C376" s="5">
        <v>584</v>
      </c>
      <c r="D376" s="3" t="s">
        <v>448</v>
      </c>
      <c r="E376" s="3" t="str">
        <f t="array" ref="E376">IF(OR(EXACT(A376,'ESO Dungeon constants'!$D$3:$D$987)),"X","")</f>
        <v/>
      </c>
      <c r="F376" s="3" t="str">
        <f>IF(EXACT(A376,C376),"X","")</f>
        <v/>
      </c>
      <c r="G376" s="3" t="str">
        <f>IF(A376&lt;&gt;C376,VLOOKUP(C376,$A$3:$D$9952,4,FALSE),"")</f>
        <v>Imperial City</v>
      </c>
      <c r="H376" s="17">
        <f>A376</f>
        <v>643</v>
      </c>
      <c r="I376" s="17">
        <f>C376</f>
        <v>584</v>
      </c>
      <c r="J376">
        <v>1</v>
      </c>
      <c r="K376" s="3" t="str">
        <f>VLOOKUP(J376,'LibSets constants'!$A$4:$B$1003,2,FALSE)</f>
        <v>DLC_IMPERIAL_CITY</v>
      </c>
      <c r="L376" s="3" t="str">
        <f>VLOOKUP(J376,'LibSets constants'!$A$4:$C$1003,3,FALSE)</f>
        <v>Imperial City</v>
      </c>
    </row>
    <row r="377" spans="1:12" x14ac:dyDescent="0.25">
      <c r="A377" s="12">
        <v>649</v>
      </c>
      <c r="B377" s="5">
        <v>374</v>
      </c>
      <c r="C377" s="5">
        <v>584</v>
      </c>
      <c r="D377" s="3" t="s">
        <v>449</v>
      </c>
      <c r="E377" s="3" t="str">
        <f t="array" ref="E377">IF(OR(EXACT(A377,'ESO Dungeon constants'!$D$3:$D$987)),"X","")</f>
        <v/>
      </c>
      <c r="F377" s="3" t="str">
        <f>IF(EXACT(A377,C377),"X","")</f>
        <v/>
      </c>
      <c r="G377" s="3" t="str">
        <f>IF(A377&lt;&gt;C377,VLOOKUP(C377,$A$3:$D$9952,4,FALSE),"")</f>
        <v>Imperial City</v>
      </c>
      <c r="H377" s="17">
        <f>A377</f>
        <v>649</v>
      </c>
      <c r="I377" s="17">
        <f>C377</f>
        <v>584</v>
      </c>
      <c r="J377">
        <v>1</v>
      </c>
      <c r="K377" s="3" t="str">
        <f>VLOOKUP(J377,'LibSets constants'!$A$4:$B$1003,2,FALSE)</f>
        <v>DLC_IMPERIAL_CITY</v>
      </c>
      <c r="L377" s="3" t="str">
        <f>VLOOKUP(J377,'LibSets constants'!$A$4:$C$1003,3,FALSE)</f>
        <v>Imperial City</v>
      </c>
    </row>
    <row r="378" spans="1:12" x14ac:dyDescent="0.25">
      <c r="A378" s="12">
        <v>676</v>
      </c>
      <c r="B378" s="5">
        <v>375</v>
      </c>
      <c r="C378" s="5">
        <v>816</v>
      </c>
      <c r="D378" s="3" t="s">
        <v>450</v>
      </c>
      <c r="E378" s="3" t="str">
        <f t="array" ref="E378">IF(OR(EXACT(A378,'ESO Dungeon constants'!$D$3:$D$987)),"X","")</f>
        <v/>
      </c>
      <c r="F378" s="3" t="str">
        <f>IF(EXACT(A378,C378),"X","")</f>
        <v/>
      </c>
      <c r="G378" s="3" t="str">
        <f>IF(A378&lt;&gt;C378,VLOOKUP(C378,$A$3:$D$9952,4,FALSE),"")</f>
        <v>Hew's Bane</v>
      </c>
      <c r="H378" s="17">
        <f>A378</f>
        <v>676</v>
      </c>
      <c r="I378" s="17">
        <f>C378</f>
        <v>816</v>
      </c>
      <c r="J378">
        <v>3</v>
      </c>
      <c r="K378" s="3" t="str">
        <f>VLOOKUP(J378,'LibSets constants'!$A$4:$B$1003,2,FALSE)</f>
        <v>DLC_THIEVES_GUILD</v>
      </c>
      <c r="L378" s="3" t="str">
        <f>VLOOKUP(J378,'LibSets constants'!$A$4:$C$1003,3,FALSE)</f>
        <v>Thieves Guild</v>
      </c>
    </row>
    <row r="379" spans="1:12" x14ac:dyDescent="0.25">
      <c r="A379" s="12">
        <v>677</v>
      </c>
      <c r="B379" s="5">
        <v>376</v>
      </c>
      <c r="C379" s="5">
        <v>684</v>
      </c>
      <c r="D379" s="3" t="s">
        <v>451</v>
      </c>
      <c r="E379" s="3" t="str">
        <f t="array" ref="E379">IF(OR(EXACT(A379,'ESO Dungeon constants'!$D$3:$D$987)),"X","")</f>
        <v/>
      </c>
      <c r="F379" s="3" t="str">
        <f>IF(EXACT(A379,C379),"X","")</f>
        <v/>
      </c>
      <c r="G379" s="3" t="str">
        <f>IF(A379&lt;&gt;C379,VLOOKUP(C379,$A$3:$D$9952,4,FALSE),"")</f>
        <v>Wrothgar</v>
      </c>
      <c r="H379" s="17">
        <f>A379</f>
        <v>677</v>
      </c>
      <c r="I379" s="17">
        <f>C379</f>
        <v>684</v>
      </c>
      <c r="J379">
        <v>2</v>
      </c>
      <c r="K379" s="3" t="str">
        <f>VLOOKUP(J379,'LibSets constants'!$A$4:$B$1003,2,FALSE)</f>
        <v>DLC_ORSINIUM</v>
      </c>
      <c r="L379" s="3" t="str">
        <f>VLOOKUP(J379,'LibSets constants'!$A$4:$C$1003,3,FALSE)</f>
        <v>Orsinium</v>
      </c>
    </row>
    <row r="380" spans="1:12" x14ac:dyDescent="0.25">
      <c r="A380" s="12">
        <v>678</v>
      </c>
      <c r="B380" s="5">
        <v>377</v>
      </c>
      <c r="C380" s="5">
        <v>584</v>
      </c>
      <c r="D380" s="3" t="s">
        <v>52</v>
      </c>
      <c r="E380" s="3" t="str">
        <f t="array" ref="E380">IF(OR(EXACT(A380,'ESO Dungeon constants'!$D$3:$D$987)),"X","")</f>
        <v>X</v>
      </c>
      <c r="F380" s="3" t="str">
        <f>IF(EXACT(A380,C380),"X","")</f>
        <v/>
      </c>
      <c r="G380" s="3" t="str">
        <f>IF(A380&lt;&gt;C380,VLOOKUP(C380,$A$3:$D$9952,4,FALSE),"")</f>
        <v>Imperial City</v>
      </c>
      <c r="H380" s="17">
        <f>A380</f>
        <v>678</v>
      </c>
      <c r="I380" s="17">
        <f>C380</f>
        <v>584</v>
      </c>
      <c r="J380">
        <v>1</v>
      </c>
      <c r="K380" s="3" t="str">
        <f>VLOOKUP(J380,'LibSets constants'!$A$4:$B$1003,2,FALSE)</f>
        <v>DLC_IMPERIAL_CITY</v>
      </c>
      <c r="L380" s="3" t="str">
        <f>VLOOKUP(J380,'LibSets constants'!$A$4:$C$1003,3,FALSE)</f>
        <v>Imperial City</v>
      </c>
    </row>
    <row r="381" spans="1:12" x14ac:dyDescent="0.25">
      <c r="A381" s="12">
        <v>681</v>
      </c>
      <c r="B381" s="5">
        <v>378</v>
      </c>
      <c r="C381" s="5">
        <v>108</v>
      </c>
      <c r="D381" s="3" t="s">
        <v>71</v>
      </c>
      <c r="E381" s="3" t="str">
        <f t="array" ref="E381">IF(OR(EXACT(A381,'ESO Dungeon constants'!$D$3:$D$987)),"X","")</f>
        <v>X</v>
      </c>
      <c r="F381" s="3" t="str">
        <f>IF(EXACT(A381,C381),"X","")</f>
        <v/>
      </c>
      <c r="G381" s="3" t="str">
        <f>IF(A381&lt;&gt;C381,VLOOKUP(C381,$A$3:$D$9952,4,FALSE),"")</f>
        <v>Greenshade</v>
      </c>
      <c r="H381" s="17">
        <f>A381</f>
        <v>681</v>
      </c>
      <c r="I381" s="17">
        <f>C381</f>
        <v>108</v>
      </c>
      <c r="J381">
        <v>0</v>
      </c>
      <c r="K381" s="3" t="str">
        <f>VLOOKUP(J381,'LibSets constants'!$A$4:$B$1003,2,FALSE)</f>
        <v>DLC_BASE_GAME</v>
      </c>
      <c r="L381" s="3" t="str">
        <f>VLOOKUP(J381,'LibSets constants'!$A$4:$C$1003,3,FALSE)</f>
        <v>Included in base game</v>
      </c>
    </row>
    <row r="382" spans="1:12" x14ac:dyDescent="0.25">
      <c r="A382" s="12">
        <v>684</v>
      </c>
      <c r="B382" s="5">
        <v>379</v>
      </c>
      <c r="C382" s="5">
        <v>684</v>
      </c>
      <c r="D382" s="3" t="s">
        <v>452</v>
      </c>
      <c r="E382" s="3" t="str">
        <f t="array" ref="E382">IF(OR(EXACT(A382,'ESO Dungeon constants'!$D$3:$D$987)),"X","")</f>
        <v/>
      </c>
      <c r="F382" s="3" t="str">
        <f>IF(EXACT(A382,C382),"X","")</f>
        <v>X</v>
      </c>
      <c r="G382" s="3" t="str">
        <f>IF(A382&lt;&gt;C382,VLOOKUP(C382,$A$3:$D$9952,4,FALSE),"")</f>
        <v/>
      </c>
      <c r="H382" s="17">
        <f>A382</f>
        <v>684</v>
      </c>
      <c r="I382" s="17">
        <f>C382</f>
        <v>684</v>
      </c>
      <c r="J382">
        <v>2</v>
      </c>
      <c r="K382" s="3" t="str">
        <f>VLOOKUP(J382,'LibSets constants'!$A$4:$B$1003,2,FALSE)</f>
        <v>DLC_ORSINIUM</v>
      </c>
      <c r="L382" s="3" t="str">
        <f>VLOOKUP(J382,'LibSets constants'!$A$4:$C$1003,3,FALSE)</f>
        <v>Orsinium</v>
      </c>
    </row>
    <row r="383" spans="1:12" x14ac:dyDescent="0.25">
      <c r="A383" s="12">
        <v>688</v>
      </c>
      <c r="B383" s="5">
        <v>380</v>
      </c>
      <c r="C383" s="5">
        <v>584</v>
      </c>
      <c r="D383" s="3" t="s">
        <v>54</v>
      </c>
      <c r="E383" s="3" t="str">
        <f t="array" ref="E383">IF(OR(EXACT(A383,'ESO Dungeon constants'!$D$3:$D$987)),"X","")</f>
        <v>X</v>
      </c>
      <c r="F383" s="3" t="str">
        <f>IF(EXACT(A383,C383),"X","")</f>
        <v/>
      </c>
      <c r="G383" s="3" t="str">
        <f>IF(A383&lt;&gt;C383,VLOOKUP(C383,$A$3:$D$9952,4,FALSE),"")</f>
        <v>Imperial City</v>
      </c>
      <c r="H383" s="17">
        <f>A383</f>
        <v>688</v>
      </c>
      <c r="I383" s="17">
        <f>C383</f>
        <v>584</v>
      </c>
      <c r="J383">
        <v>1</v>
      </c>
      <c r="K383" s="3" t="str">
        <f>VLOOKUP(J383,'LibSets constants'!$A$4:$B$1003,2,FALSE)</f>
        <v>DLC_IMPERIAL_CITY</v>
      </c>
      <c r="L383" s="3" t="str">
        <f>VLOOKUP(J383,'LibSets constants'!$A$4:$C$1003,3,FALSE)</f>
        <v>Imperial City</v>
      </c>
    </row>
    <row r="384" spans="1:12" x14ac:dyDescent="0.25">
      <c r="A384" s="12">
        <v>689</v>
      </c>
      <c r="B384" s="5">
        <v>381</v>
      </c>
      <c r="C384" s="5">
        <v>684</v>
      </c>
      <c r="D384" s="3" t="s">
        <v>453</v>
      </c>
      <c r="E384" s="3" t="str">
        <f t="array" ref="E384">IF(OR(EXACT(A384,'ESO Dungeon constants'!$D$3:$D$987)),"X","")</f>
        <v/>
      </c>
      <c r="F384" s="3" t="str">
        <f>IF(EXACT(A384,C384),"X","")</f>
        <v/>
      </c>
      <c r="G384" s="3" t="str">
        <f>IF(A384&lt;&gt;C384,VLOOKUP(C384,$A$3:$D$9952,4,FALSE),"")</f>
        <v>Wrothgar</v>
      </c>
      <c r="H384" s="17">
        <f>A384</f>
        <v>689</v>
      </c>
      <c r="I384" s="17">
        <f>C384</f>
        <v>684</v>
      </c>
      <c r="J384">
        <v>2</v>
      </c>
      <c r="K384" s="3" t="str">
        <f>VLOOKUP(J384,'LibSets constants'!$A$4:$B$1003,2,FALSE)</f>
        <v>DLC_ORSINIUM</v>
      </c>
      <c r="L384" s="3" t="str">
        <f>VLOOKUP(J384,'LibSets constants'!$A$4:$C$1003,3,FALSE)</f>
        <v>Orsinium</v>
      </c>
    </row>
    <row r="385" spans="1:12" x14ac:dyDescent="0.25">
      <c r="A385" s="12">
        <v>691</v>
      </c>
      <c r="B385" s="5">
        <v>382</v>
      </c>
      <c r="C385" s="5">
        <v>684</v>
      </c>
      <c r="D385" s="43" t="s">
        <v>454</v>
      </c>
      <c r="E385" s="3" t="str">
        <f t="array" ref="E385">IF(OR(EXACT(A385,'ESO Dungeon constants'!$D$3:$D$987)),"X","")</f>
        <v/>
      </c>
      <c r="F385" s="3" t="str">
        <f>IF(EXACT(A385,C385),"X","")</f>
        <v/>
      </c>
      <c r="G385" s="3" t="str">
        <f>IF(A385&lt;&gt;C385,VLOOKUP(C385,$A$3:$D$9952,4,FALSE),"")</f>
        <v>Wrothgar</v>
      </c>
      <c r="H385" s="17">
        <f>A385</f>
        <v>691</v>
      </c>
      <c r="I385" s="17">
        <f>C385</f>
        <v>684</v>
      </c>
      <c r="J385">
        <v>2</v>
      </c>
      <c r="K385" s="3" t="str">
        <f>VLOOKUP(J385,'LibSets constants'!$A$4:$B$1003,2,FALSE)</f>
        <v>DLC_ORSINIUM</v>
      </c>
      <c r="L385" s="3" t="str">
        <f>VLOOKUP(J385,'LibSets constants'!$A$4:$C$1003,3,FALSE)</f>
        <v>Orsinium</v>
      </c>
    </row>
    <row r="386" spans="1:12" x14ac:dyDescent="0.25">
      <c r="A386" s="5">
        <v>692</v>
      </c>
      <c r="B386" s="5">
        <v>383</v>
      </c>
      <c r="C386" s="5">
        <v>684</v>
      </c>
      <c r="D386" s="3" t="s">
        <v>455</v>
      </c>
      <c r="E386" s="3" t="str">
        <f t="array" ref="E386">IF(OR(EXACT(A386,'ESO Dungeon constants'!$D$3:$D$987)),"X","")</f>
        <v/>
      </c>
      <c r="F386" s="3" t="str">
        <f>IF(EXACT(A386,C386),"X","")</f>
        <v/>
      </c>
      <c r="G386" s="3" t="str">
        <f>IF(A386&lt;&gt;C386,VLOOKUP(C386,$A$3:$D$9952,4,FALSE),"")</f>
        <v>Wrothgar</v>
      </c>
      <c r="H386" s="3">
        <f>A386</f>
        <v>692</v>
      </c>
      <c r="I386" s="3">
        <f>C386</f>
        <v>684</v>
      </c>
      <c r="J386">
        <v>2</v>
      </c>
      <c r="K386" s="3" t="str">
        <f>VLOOKUP(J386,'LibSets constants'!$A$4:$B$1003,2,FALSE)</f>
        <v>DLC_ORSINIUM</v>
      </c>
      <c r="L386" s="3" t="str">
        <f>VLOOKUP(J386,'LibSets constants'!$A$4:$C$1003,3,FALSE)</f>
        <v>Orsinium</v>
      </c>
    </row>
    <row r="387" spans="1:12" x14ac:dyDescent="0.25">
      <c r="A387" s="12">
        <v>693</v>
      </c>
      <c r="B387" s="5">
        <v>384</v>
      </c>
      <c r="C387" s="5">
        <v>684</v>
      </c>
      <c r="D387" s="3" t="s">
        <v>456</v>
      </c>
      <c r="E387" s="3" t="str">
        <f t="array" ref="E387">IF(OR(EXACT(A387,'ESO Dungeon constants'!$D$3:$D$987)),"X","")</f>
        <v/>
      </c>
      <c r="F387" s="3" t="str">
        <f>IF(EXACT(A387,C387),"X","")</f>
        <v/>
      </c>
      <c r="G387" s="3" t="str">
        <f>IF(A387&lt;&gt;C387,VLOOKUP(C387,$A$3:$D$9952,4,FALSE),"")</f>
        <v>Wrothgar</v>
      </c>
      <c r="H387" s="17">
        <f>A387</f>
        <v>693</v>
      </c>
      <c r="I387" s="17">
        <f>C387</f>
        <v>684</v>
      </c>
      <c r="J387">
        <v>2</v>
      </c>
      <c r="K387" s="3" t="str">
        <f>VLOOKUP(J387,'LibSets constants'!$A$4:$B$1003,2,FALSE)</f>
        <v>DLC_ORSINIUM</v>
      </c>
      <c r="L387" s="3" t="str">
        <f>VLOOKUP(J387,'LibSets constants'!$A$4:$C$1003,3,FALSE)</f>
        <v>Orsinium</v>
      </c>
    </row>
    <row r="388" spans="1:12" x14ac:dyDescent="0.25">
      <c r="A388" s="12">
        <v>694</v>
      </c>
      <c r="B388" s="5">
        <v>385</v>
      </c>
      <c r="C388" s="5">
        <v>684</v>
      </c>
      <c r="D388" s="3" t="s">
        <v>457</v>
      </c>
      <c r="E388" s="3" t="str">
        <f t="array" ref="E388">IF(OR(EXACT(A388,'ESO Dungeon constants'!$D$3:$D$987)),"X","")</f>
        <v/>
      </c>
      <c r="F388" s="3" t="str">
        <f>IF(EXACT(A388,C388),"X","")</f>
        <v/>
      </c>
      <c r="G388" s="3" t="str">
        <f>IF(A388&lt;&gt;C388,VLOOKUP(C388,$A$3:$D$9952,4,FALSE),"")</f>
        <v>Wrothgar</v>
      </c>
      <c r="H388" s="17">
        <f>A388</f>
        <v>694</v>
      </c>
      <c r="I388" s="17">
        <f>C388</f>
        <v>684</v>
      </c>
      <c r="J388">
        <v>2</v>
      </c>
      <c r="K388" s="3" t="str">
        <f>VLOOKUP(J388,'LibSets constants'!$A$4:$B$1003,2,FALSE)</f>
        <v>DLC_ORSINIUM</v>
      </c>
      <c r="L388" s="3" t="str">
        <f>VLOOKUP(J388,'LibSets constants'!$A$4:$C$1003,3,FALSE)</f>
        <v>Orsinium</v>
      </c>
    </row>
    <row r="389" spans="1:12" x14ac:dyDescent="0.25">
      <c r="A389" s="12">
        <v>695</v>
      </c>
      <c r="B389" s="5">
        <v>386</v>
      </c>
      <c r="C389" s="5">
        <v>684</v>
      </c>
      <c r="D389" s="3" t="s">
        <v>458</v>
      </c>
      <c r="E389" s="3" t="str">
        <f t="array" ref="E389">IF(OR(EXACT(A389,'ESO Dungeon constants'!$D$3:$D$987)),"X","")</f>
        <v/>
      </c>
      <c r="F389" s="3" t="str">
        <f>IF(EXACT(A389,C389),"X","")</f>
        <v/>
      </c>
      <c r="G389" s="3" t="str">
        <f>IF(A389&lt;&gt;C389,VLOOKUP(C389,$A$3:$D$9952,4,FALSE),"")</f>
        <v>Wrothgar</v>
      </c>
      <c r="H389" s="17">
        <f>A389</f>
        <v>695</v>
      </c>
      <c r="I389" s="17">
        <f>C389</f>
        <v>684</v>
      </c>
      <c r="J389">
        <v>2</v>
      </c>
      <c r="K389" s="3" t="str">
        <f>VLOOKUP(J389,'LibSets constants'!$A$4:$B$1003,2,FALSE)</f>
        <v>DLC_ORSINIUM</v>
      </c>
      <c r="L389" s="3" t="str">
        <f>VLOOKUP(J389,'LibSets constants'!$A$4:$C$1003,3,FALSE)</f>
        <v>Orsinium</v>
      </c>
    </row>
    <row r="390" spans="1:12" x14ac:dyDescent="0.25">
      <c r="A390" s="12">
        <v>697</v>
      </c>
      <c r="B390" s="5">
        <v>387</v>
      </c>
      <c r="C390" s="5">
        <v>684</v>
      </c>
      <c r="D390" s="43" t="s">
        <v>459</v>
      </c>
      <c r="E390" s="3" t="str">
        <f t="array" ref="E390">IF(OR(EXACT(A390,'ESO Dungeon constants'!$D$3:$D$987)),"X","")</f>
        <v/>
      </c>
      <c r="F390" s="3" t="str">
        <f>IF(EXACT(A390,C390),"X","")</f>
        <v/>
      </c>
      <c r="G390" s="3" t="str">
        <f>IF(A390&lt;&gt;C390,VLOOKUP(C390,$A$3:$D$9952,4,FALSE),"")</f>
        <v>Wrothgar</v>
      </c>
      <c r="H390" s="17">
        <f>A390</f>
        <v>697</v>
      </c>
      <c r="I390" s="17">
        <f>C390</f>
        <v>684</v>
      </c>
      <c r="J390">
        <v>2</v>
      </c>
      <c r="K390" s="3" t="str">
        <f>VLOOKUP(J390,'LibSets constants'!$A$4:$B$1003,2,FALSE)</f>
        <v>DLC_ORSINIUM</v>
      </c>
      <c r="L390" s="3" t="str">
        <f>VLOOKUP(J390,'LibSets constants'!$A$4:$C$1003,3,FALSE)</f>
        <v>Orsinium</v>
      </c>
    </row>
    <row r="391" spans="1:12" x14ac:dyDescent="0.25">
      <c r="A391" s="12">
        <v>698</v>
      </c>
      <c r="B391" s="5">
        <v>388</v>
      </c>
      <c r="C391" s="5">
        <v>684</v>
      </c>
      <c r="D391" s="3" t="s">
        <v>460</v>
      </c>
      <c r="E391" s="3" t="str">
        <f t="array" ref="E391">IF(OR(EXACT(A391,'ESO Dungeon constants'!$D$3:$D$987)),"X","")</f>
        <v/>
      </c>
      <c r="F391" s="3" t="str">
        <f>IF(EXACT(A391,C391),"X","")</f>
        <v/>
      </c>
      <c r="G391" s="3" t="str">
        <f>IF(A391&lt;&gt;C391,VLOOKUP(C391,$A$3:$D$9952,4,FALSE),"")</f>
        <v>Wrothgar</v>
      </c>
      <c r="H391" s="17">
        <f>A391</f>
        <v>698</v>
      </c>
      <c r="I391" s="17">
        <f>C391</f>
        <v>684</v>
      </c>
      <c r="J391">
        <v>2</v>
      </c>
      <c r="K391" s="3" t="str">
        <f>VLOOKUP(J391,'LibSets constants'!$A$4:$B$1003,2,FALSE)</f>
        <v>DLC_ORSINIUM</v>
      </c>
      <c r="L391" s="3" t="str">
        <f>VLOOKUP(J391,'LibSets constants'!$A$4:$C$1003,3,FALSE)</f>
        <v>Orsinium</v>
      </c>
    </row>
    <row r="392" spans="1:12" x14ac:dyDescent="0.25">
      <c r="A392" s="12">
        <v>699</v>
      </c>
      <c r="B392" s="5">
        <v>389</v>
      </c>
      <c r="C392" s="5">
        <v>684</v>
      </c>
      <c r="D392" s="3" t="s">
        <v>461</v>
      </c>
      <c r="E392" s="3" t="str">
        <f t="array" ref="E392">IF(OR(EXACT(A392,'ESO Dungeon constants'!$D$3:$D$987)),"X","")</f>
        <v/>
      </c>
      <c r="F392" s="3" t="str">
        <f>IF(EXACT(A392,C392),"X","")</f>
        <v/>
      </c>
      <c r="G392" s="3" t="str">
        <f>IF(A392&lt;&gt;C392,VLOOKUP(C392,$A$3:$D$9952,4,FALSE),"")</f>
        <v>Wrothgar</v>
      </c>
      <c r="H392" s="17">
        <f>A392</f>
        <v>699</v>
      </c>
      <c r="I392" s="17">
        <f>C392</f>
        <v>684</v>
      </c>
      <c r="J392">
        <v>2</v>
      </c>
      <c r="K392" s="3" t="str">
        <f>VLOOKUP(J392,'LibSets constants'!$A$4:$B$1003,2,FALSE)</f>
        <v>DLC_ORSINIUM</v>
      </c>
      <c r="L392" s="3" t="str">
        <f>VLOOKUP(J392,'LibSets constants'!$A$4:$C$1003,3,FALSE)</f>
        <v>Orsinium</v>
      </c>
    </row>
    <row r="393" spans="1:12" x14ac:dyDescent="0.25">
      <c r="A393" s="12">
        <v>700</v>
      </c>
      <c r="B393" s="5">
        <v>390</v>
      </c>
      <c r="C393" s="5">
        <v>684</v>
      </c>
      <c r="D393" s="3" t="s">
        <v>462</v>
      </c>
      <c r="E393" s="3" t="str">
        <f t="array" ref="E393">IF(OR(EXACT(A393,'ESO Dungeon constants'!$D$3:$D$987)),"X","")</f>
        <v/>
      </c>
      <c r="F393" s="3" t="str">
        <f>IF(EXACT(A393,C393),"X","")</f>
        <v/>
      </c>
      <c r="G393" s="3" t="str">
        <f>IF(A393&lt;&gt;C393,VLOOKUP(C393,$A$3:$D$9952,4,FALSE),"")</f>
        <v>Wrothgar</v>
      </c>
      <c r="H393" s="17">
        <f>A393</f>
        <v>700</v>
      </c>
      <c r="I393" s="17">
        <f>C393</f>
        <v>684</v>
      </c>
      <c r="J393">
        <v>2</v>
      </c>
      <c r="K393" s="3" t="str">
        <f>VLOOKUP(J393,'LibSets constants'!$A$4:$B$1003,2,FALSE)</f>
        <v>DLC_ORSINIUM</v>
      </c>
      <c r="L393" s="3" t="str">
        <f>VLOOKUP(J393,'LibSets constants'!$A$4:$C$1003,3,FALSE)</f>
        <v>Orsinium</v>
      </c>
    </row>
    <row r="394" spans="1:12" x14ac:dyDescent="0.25">
      <c r="A394" s="12">
        <v>701</v>
      </c>
      <c r="B394" s="5">
        <v>391</v>
      </c>
      <c r="C394" s="5">
        <v>684</v>
      </c>
      <c r="D394" s="3" t="s">
        <v>463</v>
      </c>
      <c r="E394" s="3" t="str">
        <f t="array" ref="E394">IF(OR(EXACT(A394,'ESO Dungeon constants'!$D$3:$D$987)),"X","")</f>
        <v/>
      </c>
      <c r="F394" s="3" t="str">
        <f>IF(EXACT(A394,C394),"X","")</f>
        <v/>
      </c>
      <c r="G394" s="3" t="str">
        <f>IF(A394&lt;&gt;C394,VLOOKUP(C394,$A$3:$D$9952,4,FALSE),"")</f>
        <v>Wrothgar</v>
      </c>
      <c r="H394" s="17">
        <f>A394</f>
        <v>701</v>
      </c>
      <c r="I394" s="17">
        <f>C394</f>
        <v>684</v>
      </c>
      <c r="J394">
        <v>2</v>
      </c>
      <c r="K394" s="3" t="str">
        <f>VLOOKUP(J394,'LibSets constants'!$A$4:$B$1003,2,FALSE)</f>
        <v>DLC_ORSINIUM</v>
      </c>
      <c r="L394" s="3" t="str">
        <f>VLOOKUP(J394,'LibSets constants'!$A$4:$C$1003,3,FALSE)</f>
        <v>Orsinium</v>
      </c>
    </row>
    <row r="395" spans="1:12" x14ac:dyDescent="0.25">
      <c r="A395" s="12">
        <v>702</v>
      </c>
      <c r="B395" s="5">
        <v>392</v>
      </c>
      <c r="C395" s="5">
        <v>684</v>
      </c>
      <c r="D395" s="3" t="s">
        <v>464</v>
      </c>
      <c r="E395" s="3" t="str">
        <f t="array" ref="E395">IF(OR(EXACT(A395,'ESO Dungeon constants'!$D$3:$D$987)),"X","")</f>
        <v/>
      </c>
      <c r="F395" s="3" t="str">
        <f>IF(EXACT(A395,C395),"X","")</f>
        <v/>
      </c>
      <c r="G395" s="3" t="str">
        <f>IF(A395&lt;&gt;C395,VLOOKUP(C395,$A$3:$D$9952,4,FALSE),"")</f>
        <v>Wrothgar</v>
      </c>
      <c r="H395" s="17">
        <f>A395</f>
        <v>702</v>
      </c>
      <c r="I395" s="17">
        <f>C395</f>
        <v>684</v>
      </c>
      <c r="J395">
        <v>2</v>
      </c>
      <c r="K395" s="3" t="str">
        <f>VLOOKUP(J395,'LibSets constants'!$A$4:$B$1003,2,FALSE)</f>
        <v>DLC_ORSINIUM</v>
      </c>
      <c r="L395" s="3" t="str">
        <f>VLOOKUP(J395,'LibSets constants'!$A$4:$C$1003,3,FALSE)</f>
        <v>Orsinium</v>
      </c>
    </row>
    <row r="396" spans="1:12" x14ac:dyDescent="0.25">
      <c r="A396" s="12">
        <v>703</v>
      </c>
      <c r="B396" s="5">
        <v>393</v>
      </c>
      <c r="C396" s="5">
        <v>684</v>
      </c>
      <c r="D396" s="43" t="s">
        <v>465</v>
      </c>
      <c r="E396" s="3" t="str">
        <f t="array" ref="E396">IF(OR(EXACT(A396,'ESO Dungeon constants'!$D$3:$D$987)),"X","")</f>
        <v/>
      </c>
      <c r="F396" s="3" t="str">
        <f>IF(EXACT(A396,C396),"X","")</f>
        <v/>
      </c>
      <c r="G396" s="3" t="str">
        <f>IF(A396&lt;&gt;C396,VLOOKUP(C396,$A$3:$D$9952,4,FALSE),"")</f>
        <v>Wrothgar</v>
      </c>
      <c r="H396" s="17">
        <f>A396</f>
        <v>703</v>
      </c>
      <c r="I396" s="17">
        <f>C396</f>
        <v>684</v>
      </c>
      <c r="J396">
        <v>2</v>
      </c>
      <c r="K396" s="3" t="str">
        <f>VLOOKUP(J396,'LibSets constants'!$A$4:$B$1003,2,FALSE)</f>
        <v>DLC_ORSINIUM</v>
      </c>
      <c r="L396" s="3" t="str">
        <f>VLOOKUP(J396,'LibSets constants'!$A$4:$C$1003,3,FALSE)</f>
        <v>Orsinium</v>
      </c>
    </row>
    <row r="397" spans="1:12" x14ac:dyDescent="0.25">
      <c r="A397" s="12">
        <v>704</v>
      </c>
      <c r="B397" s="5">
        <v>394</v>
      </c>
      <c r="C397" s="5">
        <v>684</v>
      </c>
      <c r="D397" s="3" t="s">
        <v>466</v>
      </c>
      <c r="E397" s="3" t="str">
        <f t="array" ref="E397">IF(OR(EXACT(A397,'ESO Dungeon constants'!$D$3:$D$987)),"X","")</f>
        <v/>
      </c>
      <c r="F397" s="3" t="str">
        <f>IF(EXACT(A397,C397),"X","")</f>
        <v/>
      </c>
      <c r="G397" s="3" t="str">
        <f>IF(A397&lt;&gt;C397,VLOOKUP(C397,$A$3:$D$9952,4,FALSE),"")</f>
        <v>Wrothgar</v>
      </c>
      <c r="H397" s="17">
        <f>A397</f>
        <v>704</v>
      </c>
      <c r="I397" s="17">
        <f>C397</f>
        <v>684</v>
      </c>
      <c r="J397">
        <v>2</v>
      </c>
      <c r="K397" s="3" t="str">
        <f>VLOOKUP(J397,'LibSets constants'!$A$4:$B$1003,2,FALSE)</f>
        <v>DLC_ORSINIUM</v>
      </c>
      <c r="L397" s="3" t="str">
        <f>VLOOKUP(J397,'LibSets constants'!$A$4:$C$1003,3,FALSE)</f>
        <v>Orsinium</v>
      </c>
    </row>
    <row r="398" spans="1:12" x14ac:dyDescent="0.25">
      <c r="A398" s="12">
        <v>705</v>
      </c>
      <c r="B398" s="5">
        <v>395</v>
      </c>
      <c r="C398" s="5">
        <v>684</v>
      </c>
      <c r="D398" s="3" t="s">
        <v>467</v>
      </c>
      <c r="E398" s="3" t="str">
        <f t="array" ref="E398">IF(OR(EXACT(A398,'ESO Dungeon constants'!$D$3:$D$987)),"X","")</f>
        <v/>
      </c>
      <c r="F398" s="3" t="str">
        <f>IF(EXACT(A398,C398),"X","")</f>
        <v/>
      </c>
      <c r="G398" s="3" t="str">
        <f>IF(A398&lt;&gt;C398,VLOOKUP(C398,$A$3:$D$9952,4,FALSE),"")</f>
        <v>Wrothgar</v>
      </c>
      <c r="H398" s="17">
        <f>A398</f>
        <v>705</v>
      </c>
      <c r="I398" s="17">
        <f>C398</f>
        <v>684</v>
      </c>
      <c r="J398">
        <v>2</v>
      </c>
      <c r="K398" s="3" t="str">
        <f>VLOOKUP(J398,'LibSets constants'!$A$4:$B$1003,2,FALSE)</f>
        <v>DLC_ORSINIUM</v>
      </c>
      <c r="L398" s="3" t="str">
        <f>VLOOKUP(J398,'LibSets constants'!$A$4:$C$1003,3,FALSE)</f>
        <v>Orsinium</v>
      </c>
    </row>
    <row r="399" spans="1:12" x14ac:dyDescent="0.25">
      <c r="A399" s="12">
        <v>706</v>
      </c>
      <c r="B399" s="5">
        <v>396</v>
      </c>
      <c r="C399" s="5">
        <v>684</v>
      </c>
      <c r="D399" s="3" t="s">
        <v>468</v>
      </c>
      <c r="E399" s="3" t="str">
        <f t="array" ref="E399">IF(OR(EXACT(A399,'ESO Dungeon constants'!$D$3:$D$987)),"X","")</f>
        <v/>
      </c>
      <c r="F399" s="3" t="str">
        <f>IF(EXACT(A399,C399),"X","")</f>
        <v/>
      </c>
      <c r="G399" s="3" t="str">
        <f>IF(A399&lt;&gt;C399,VLOOKUP(C399,$A$3:$D$9952,4,FALSE),"")</f>
        <v>Wrothgar</v>
      </c>
      <c r="H399" s="17">
        <f>A399</f>
        <v>706</v>
      </c>
      <c r="I399" s="17">
        <f>C399</f>
        <v>684</v>
      </c>
      <c r="J399">
        <v>2</v>
      </c>
      <c r="K399" s="3" t="str">
        <f>VLOOKUP(J399,'LibSets constants'!$A$4:$B$1003,2,FALSE)</f>
        <v>DLC_ORSINIUM</v>
      </c>
      <c r="L399" s="3" t="str">
        <f>VLOOKUP(J399,'LibSets constants'!$A$4:$C$1003,3,FALSE)</f>
        <v>Orsinium</v>
      </c>
    </row>
    <row r="400" spans="1:12" x14ac:dyDescent="0.25">
      <c r="A400" s="12">
        <v>707</v>
      </c>
      <c r="B400" s="5">
        <v>397</v>
      </c>
      <c r="C400" s="5">
        <v>684</v>
      </c>
      <c r="D400" s="3" t="s">
        <v>469</v>
      </c>
      <c r="E400" s="3" t="str">
        <f t="array" ref="E400">IF(OR(EXACT(A400,'ESO Dungeon constants'!$D$3:$D$987)),"X","")</f>
        <v/>
      </c>
      <c r="F400" s="3" t="str">
        <f>IF(EXACT(A400,C400),"X","")</f>
        <v/>
      </c>
      <c r="G400" s="3" t="str">
        <f>IF(A400&lt;&gt;C400,VLOOKUP(C400,$A$3:$D$9952,4,FALSE),"")</f>
        <v>Wrothgar</v>
      </c>
      <c r="H400" s="17">
        <f>A400</f>
        <v>707</v>
      </c>
      <c r="I400" s="17">
        <f>C400</f>
        <v>684</v>
      </c>
      <c r="J400">
        <v>2</v>
      </c>
      <c r="K400" s="3" t="str">
        <f>VLOOKUP(J400,'LibSets constants'!$A$4:$B$1003,2,FALSE)</f>
        <v>DLC_ORSINIUM</v>
      </c>
      <c r="L400" s="3" t="str">
        <f>VLOOKUP(J400,'LibSets constants'!$A$4:$C$1003,3,FALSE)</f>
        <v>Orsinium</v>
      </c>
    </row>
    <row r="401" spans="1:12" x14ac:dyDescent="0.25">
      <c r="A401" s="12">
        <v>708</v>
      </c>
      <c r="B401" s="5">
        <v>398</v>
      </c>
      <c r="C401" s="5">
        <v>684</v>
      </c>
      <c r="D401" s="43" t="s">
        <v>470</v>
      </c>
      <c r="E401" s="3" t="str">
        <f t="array" ref="E401">IF(OR(EXACT(A401,'ESO Dungeon constants'!$D$3:$D$987)),"X","")</f>
        <v/>
      </c>
      <c r="F401" s="3" t="str">
        <f>IF(EXACT(A401,C401),"X","")</f>
        <v/>
      </c>
      <c r="G401" s="3" t="str">
        <f>IF(A401&lt;&gt;C401,VLOOKUP(C401,$A$3:$D$9952,4,FALSE),"")</f>
        <v>Wrothgar</v>
      </c>
      <c r="H401" s="17">
        <f>A401</f>
        <v>708</v>
      </c>
      <c r="I401" s="17">
        <f>C401</f>
        <v>684</v>
      </c>
      <c r="J401">
        <v>2</v>
      </c>
      <c r="K401" s="3" t="str">
        <f>VLOOKUP(J401,'LibSets constants'!$A$4:$B$1003,2,FALSE)</f>
        <v>DLC_ORSINIUM</v>
      </c>
      <c r="L401" s="3" t="str">
        <f>VLOOKUP(J401,'LibSets constants'!$A$4:$C$1003,3,FALSE)</f>
        <v>Orsinium</v>
      </c>
    </row>
    <row r="402" spans="1:12" x14ac:dyDescent="0.25">
      <c r="A402" s="12">
        <v>710</v>
      </c>
      <c r="B402" s="5">
        <v>399</v>
      </c>
      <c r="C402" s="5">
        <v>684</v>
      </c>
      <c r="D402" s="3" t="s">
        <v>471</v>
      </c>
      <c r="E402" s="3" t="str">
        <f t="array" ref="E402">IF(OR(EXACT(A402,'ESO Dungeon constants'!$D$3:$D$987)),"X","")</f>
        <v/>
      </c>
      <c r="F402" s="3" t="str">
        <f>IF(EXACT(A402,C402),"X","")</f>
        <v/>
      </c>
      <c r="G402" s="3" t="str">
        <f>IF(A402&lt;&gt;C402,VLOOKUP(C402,$A$3:$D$9952,4,FALSE),"")</f>
        <v>Wrothgar</v>
      </c>
      <c r="H402" s="17">
        <f>A402</f>
        <v>710</v>
      </c>
      <c r="I402" s="17">
        <f>C402</f>
        <v>684</v>
      </c>
      <c r="J402">
        <v>2</v>
      </c>
      <c r="K402" s="3" t="str">
        <f>VLOOKUP(J402,'LibSets constants'!$A$4:$B$1003,2,FALSE)</f>
        <v>DLC_ORSINIUM</v>
      </c>
      <c r="L402" s="3" t="str">
        <f>VLOOKUP(J402,'LibSets constants'!$A$4:$C$1003,3,FALSE)</f>
        <v>Orsinium</v>
      </c>
    </row>
    <row r="403" spans="1:12" x14ac:dyDescent="0.25">
      <c r="A403" s="12">
        <v>711</v>
      </c>
      <c r="B403" s="5">
        <v>400</v>
      </c>
      <c r="C403" s="5">
        <v>684</v>
      </c>
      <c r="D403" s="3" t="s">
        <v>472</v>
      </c>
      <c r="E403" s="3" t="str">
        <f t="array" ref="E403">IF(OR(EXACT(A403,'ESO Dungeon constants'!$D$3:$D$987)),"X","")</f>
        <v/>
      </c>
      <c r="F403" s="3" t="str">
        <f>IF(EXACT(A403,C403),"X","")</f>
        <v/>
      </c>
      <c r="G403" s="3" t="str">
        <f>IF(A403&lt;&gt;C403,VLOOKUP(C403,$A$3:$D$9952,4,FALSE),"")</f>
        <v>Wrothgar</v>
      </c>
      <c r="H403" s="17">
        <f>A403</f>
        <v>711</v>
      </c>
      <c r="I403" s="17">
        <f>C403</f>
        <v>684</v>
      </c>
      <c r="J403">
        <v>2</v>
      </c>
      <c r="K403" s="3" t="str">
        <f>VLOOKUP(J403,'LibSets constants'!$A$4:$B$1003,2,FALSE)</f>
        <v>DLC_ORSINIUM</v>
      </c>
      <c r="L403" s="3" t="str">
        <f>VLOOKUP(J403,'LibSets constants'!$A$4:$C$1003,3,FALSE)</f>
        <v>Orsinium</v>
      </c>
    </row>
    <row r="404" spans="1:12" x14ac:dyDescent="0.25">
      <c r="A404" s="12">
        <v>712</v>
      </c>
      <c r="B404" s="5">
        <v>401</v>
      </c>
      <c r="C404" s="5">
        <v>684</v>
      </c>
      <c r="D404" s="3" t="s">
        <v>473</v>
      </c>
      <c r="E404" s="3" t="str">
        <f t="array" ref="E404">IF(OR(EXACT(A404,'ESO Dungeon constants'!$D$3:$D$987)),"X","")</f>
        <v/>
      </c>
      <c r="F404" s="3" t="str">
        <f>IF(EXACT(A404,C404),"X","")</f>
        <v/>
      </c>
      <c r="G404" s="3" t="str">
        <f>IF(A404&lt;&gt;C404,VLOOKUP(C404,$A$3:$D$9952,4,FALSE),"")</f>
        <v>Wrothgar</v>
      </c>
      <c r="H404" s="17">
        <f>A404</f>
        <v>712</v>
      </c>
      <c r="I404" s="17">
        <f>C404</f>
        <v>684</v>
      </c>
      <c r="J404">
        <v>2</v>
      </c>
      <c r="K404" s="3" t="str">
        <f>VLOOKUP(J404,'LibSets constants'!$A$4:$B$1003,2,FALSE)</f>
        <v>DLC_ORSINIUM</v>
      </c>
      <c r="L404" s="3" t="str">
        <f>VLOOKUP(J404,'LibSets constants'!$A$4:$C$1003,3,FALSE)</f>
        <v>Orsinium</v>
      </c>
    </row>
    <row r="405" spans="1:12" x14ac:dyDescent="0.25">
      <c r="A405" s="12">
        <v>715</v>
      </c>
      <c r="B405" s="5">
        <v>402</v>
      </c>
      <c r="C405" s="5">
        <v>684</v>
      </c>
      <c r="D405" s="3" t="s">
        <v>474</v>
      </c>
      <c r="E405" s="3" t="str">
        <f t="array" ref="E405">IF(OR(EXACT(A405,'ESO Dungeon constants'!$D$3:$D$987)),"X","")</f>
        <v/>
      </c>
      <c r="F405" s="3" t="str">
        <f>IF(EXACT(A405,C405),"X","")</f>
        <v/>
      </c>
      <c r="G405" s="3" t="str">
        <f>IF(A405&lt;&gt;C405,VLOOKUP(C405,$A$3:$D$9952,4,FALSE),"")</f>
        <v>Wrothgar</v>
      </c>
      <c r="H405" s="17">
        <f>A405</f>
        <v>715</v>
      </c>
      <c r="I405" s="17">
        <f>C405</f>
        <v>684</v>
      </c>
      <c r="J405">
        <v>2</v>
      </c>
      <c r="K405" s="3" t="str">
        <f>VLOOKUP(J405,'LibSets constants'!$A$4:$B$1003,2,FALSE)</f>
        <v>DLC_ORSINIUM</v>
      </c>
      <c r="L405" s="3" t="str">
        <f>VLOOKUP(J405,'LibSets constants'!$A$4:$C$1003,3,FALSE)</f>
        <v>Orsinium</v>
      </c>
    </row>
    <row r="406" spans="1:12" x14ac:dyDescent="0.25">
      <c r="A406" s="12">
        <v>719</v>
      </c>
      <c r="B406" s="5">
        <v>403</v>
      </c>
      <c r="C406" s="5">
        <v>1011</v>
      </c>
      <c r="D406" s="3" t="s">
        <v>475</v>
      </c>
      <c r="E406" s="3" t="str">
        <f t="array" ref="E406">IF(OR(EXACT(A406,'ESO Dungeon constants'!$D$3:$D$987)),"X","")</f>
        <v/>
      </c>
      <c r="F406" s="3" t="str">
        <f>IF(EXACT(A406,C406),"X","")</f>
        <v/>
      </c>
      <c r="G406" s="3" t="str">
        <f>IF(A406&lt;&gt;C406,VLOOKUP(C406,$A$3:$D$9952,4,FALSE),"")</f>
        <v>Summerset</v>
      </c>
      <c r="H406" s="17">
        <f>A406</f>
        <v>719</v>
      </c>
      <c r="I406" s="17">
        <f>C406</f>
        <v>1011</v>
      </c>
      <c r="J406">
        <v>10</v>
      </c>
      <c r="K406" s="3" t="str">
        <f>VLOOKUP(J406,'LibSets constants'!$A$4:$B$1003,2,FALSE)</f>
        <v>DLC_SUMMERSET</v>
      </c>
      <c r="L406" s="3" t="str">
        <f>VLOOKUP(J406,'LibSets constants'!$A$4:$C$1003,3,FALSE)</f>
        <v>Summerset</v>
      </c>
    </row>
    <row r="407" spans="1:12" x14ac:dyDescent="0.25">
      <c r="A407" s="12">
        <v>723</v>
      </c>
      <c r="B407" s="5">
        <v>404</v>
      </c>
      <c r="C407" s="5">
        <v>199</v>
      </c>
      <c r="D407" s="3" t="s">
        <v>423</v>
      </c>
      <c r="E407" s="3" t="str">
        <f t="array" ref="E407">IF(OR(EXACT(A407,'ESO Dungeon constants'!$D$3:$D$987)),"X","")</f>
        <v/>
      </c>
      <c r="F407" s="3" t="str">
        <f>IF(EXACT(A407,C407),"X","")</f>
        <v/>
      </c>
      <c r="G407" s="3" t="str">
        <f>IF(A407&lt;&gt;C407,VLOOKUP(C407,$A$3:$D$9952,4,FALSE),"")</f>
        <v>The Harborage</v>
      </c>
      <c r="H407" s="17">
        <f>A407</f>
        <v>723</v>
      </c>
      <c r="I407" s="17">
        <f>C407</f>
        <v>199</v>
      </c>
      <c r="J407">
        <v>0</v>
      </c>
      <c r="K407" s="3" t="str">
        <f>VLOOKUP(J407,'LibSets constants'!$A$4:$B$1003,2,FALSE)</f>
        <v>DLC_BASE_GAME</v>
      </c>
      <c r="L407" s="3" t="str">
        <f>VLOOKUP(J407,'LibSets constants'!$A$4:$C$1003,3,FALSE)</f>
        <v>Included in base game</v>
      </c>
    </row>
    <row r="408" spans="1:12" x14ac:dyDescent="0.25">
      <c r="A408" s="12">
        <v>724</v>
      </c>
      <c r="B408" s="5">
        <v>405</v>
      </c>
      <c r="C408" s="5">
        <v>684</v>
      </c>
      <c r="D408" s="3" t="s">
        <v>476</v>
      </c>
      <c r="E408" s="3" t="str">
        <f t="array" ref="E408">IF(OR(EXACT(A408,'ESO Dungeon constants'!$D$3:$D$987)),"X","")</f>
        <v/>
      </c>
      <c r="F408" s="3" t="str">
        <f>IF(EXACT(A408,C408),"X","")</f>
        <v/>
      </c>
      <c r="G408" s="3" t="str">
        <f>IF(A408&lt;&gt;C408,VLOOKUP(C408,$A$3:$D$9952,4,FALSE),"")</f>
        <v>Wrothgar</v>
      </c>
      <c r="H408" s="17">
        <f>A408</f>
        <v>724</v>
      </c>
      <c r="I408" s="17">
        <f>C408</f>
        <v>684</v>
      </c>
      <c r="J408">
        <v>2</v>
      </c>
      <c r="K408" s="3" t="str">
        <f>VLOOKUP(J408,'LibSets constants'!$A$4:$B$1003,2,FALSE)</f>
        <v>DLC_ORSINIUM</v>
      </c>
      <c r="L408" s="3" t="str">
        <f>VLOOKUP(J408,'LibSets constants'!$A$4:$C$1003,3,FALSE)</f>
        <v>Orsinium</v>
      </c>
    </row>
    <row r="409" spans="1:12" x14ac:dyDescent="0.25">
      <c r="A409" s="12">
        <v>725</v>
      </c>
      <c r="B409" s="5">
        <v>406</v>
      </c>
      <c r="C409" s="5">
        <v>816</v>
      </c>
      <c r="D409" s="3" t="s">
        <v>477</v>
      </c>
      <c r="E409" s="3" t="str">
        <f t="array" ref="E409">IF(OR(EXACT(A409,'ESO Dungeon constants'!$D$3:$D$987)),"X","")</f>
        <v>X</v>
      </c>
      <c r="F409" s="3" t="str">
        <f>IF(EXACT(A409,C409),"X","")</f>
        <v/>
      </c>
      <c r="G409" s="3" t="str">
        <f>IF(A409&lt;&gt;C409,VLOOKUP(C409,$A$3:$D$9952,4,FALSE),"")</f>
        <v>Hew's Bane</v>
      </c>
      <c r="H409" s="17">
        <f>A409</f>
        <v>725</v>
      </c>
      <c r="I409" s="17">
        <f>C409</f>
        <v>816</v>
      </c>
      <c r="J409">
        <v>3</v>
      </c>
      <c r="K409" s="3" t="str">
        <f>VLOOKUP(J409,'LibSets constants'!$A$4:$B$1003,2,FALSE)</f>
        <v>DLC_THIEVES_GUILD</v>
      </c>
      <c r="L409" s="3" t="str">
        <f>VLOOKUP(J409,'LibSets constants'!$A$4:$C$1003,3,FALSE)</f>
        <v>Thieves Guild</v>
      </c>
    </row>
    <row r="410" spans="1:12" x14ac:dyDescent="0.25">
      <c r="A410" s="12">
        <v>726</v>
      </c>
      <c r="B410" s="5">
        <v>407</v>
      </c>
      <c r="C410" s="5">
        <v>726</v>
      </c>
      <c r="D410" s="3" t="s">
        <v>80</v>
      </c>
      <c r="E410" s="3" t="str">
        <f t="array" ref="E410">IF(OR(EXACT(A410,'ESO Dungeon constants'!$D$3:$D$987)),"X","")</f>
        <v/>
      </c>
      <c r="F410" s="3" t="str">
        <f>IF(EXACT(A410,C410),"X","")</f>
        <v>X</v>
      </c>
      <c r="G410" s="3" t="str">
        <f>IF(A410&lt;&gt;C410,VLOOKUP(C410,$A$3:$D$9952,4,FALSE),"")</f>
        <v/>
      </c>
      <c r="H410" s="17">
        <f>A410</f>
        <v>726</v>
      </c>
      <c r="I410" s="17">
        <f>C410</f>
        <v>726</v>
      </c>
      <c r="J410">
        <v>12</v>
      </c>
      <c r="K410" s="3" t="str">
        <f>VLOOKUP(J410,'LibSets constants'!$A$4:$B$1003,2,FALSE)</f>
        <v>DLC_MURKMIRE</v>
      </c>
      <c r="L410" s="3" t="str">
        <f>VLOOKUP(J410,'LibSets constants'!$A$4:$C$1003,3,FALSE)</f>
        <v>Murkmire</v>
      </c>
    </row>
    <row r="411" spans="1:12" x14ac:dyDescent="0.25">
      <c r="A411" s="12">
        <v>745</v>
      </c>
      <c r="B411" s="5">
        <v>408</v>
      </c>
      <c r="C411" s="5">
        <v>41</v>
      </c>
      <c r="D411" s="3" t="s">
        <v>478</v>
      </c>
      <c r="E411" s="3" t="str">
        <f t="array" ref="E411">IF(OR(EXACT(A411,'ESO Dungeon constants'!$D$3:$D$987)),"X","")</f>
        <v/>
      </c>
      <c r="F411" s="3" t="str">
        <f>IF(EXACT(A411,C411),"X","")</f>
        <v/>
      </c>
      <c r="G411" s="3" t="str">
        <f>IF(A411&lt;&gt;C411,VLOOKUP(C411,$A$3:$D$9952,4,FALSE),"")</f>
        <v>Stonefalls</v>
      </c>
      <c r="H411" s="17">
        <f>A411</f>
        <v>745</v>
      </c>
      <c r="I411" s="17">
        <f>C411</f>
        <v>41</v>
      </c>
      <c r="J411">
        <v>0</v>
      </c>
      <c r="K411" s="3" t="str">
        <f>VLOOKUP(J411,'LibSets constants'!$A$4:$B$1003,2,FALSE)</f>
        <v>DLC_BASE_GAME</v>
      </c>
      <c r="L411" s="3" t="str">
        <f>VLOOKUP(J411,'LibSets constants'!$A$4:$C$1003,3,FALSE)</f>
        <v>Included in base game</v>
      </c>
    </row>
    <row r="412" spans="1:12" x14ac:dyDescent="0.25">
      <c r="A412" s="12">
        <v>746</v>
      </c>
      <c r="B412" s="5">
        <v>409</v>
      </c>
      <c r="C412" s="5">
        <v>381</v>
      </c>
      <c r="D412" s="3" t="s">
        <v>479</v>
      </c>
      <c r="E412" s="3" t="str">
        <f t="array" ref="E412">IF(OR(EXACT(A412,'ESO Dungeon constants'!$D$3:$D$987)),"X","")</f>
        <v/>
      </c>
      <c r="F412" s="3" t="str">
        <f>IF(EXACT(A412,C412),"X","")</f>
        <v/>
      </c>
      <c r="G412" s="3" t="str">
        <f>IF(A412&lt;&gt;C412,VLOOKUP(C412,$A$3:$D$9952,4,FALSE),"")</f>
        <v>Auridon</v>
      </c>
      <c r="H412" s="17">
        <f>A412</f>
        <v>746</v>
      </c>
      <c r="I412" s="17">
        <f>C412</f>
        <v>381</v>
      </c>
      <c r="J412">
        <v>0</v>
      </c>
      <c r="K412" s="3" t="str">
        <f>VLOOKUP(J412,'LibSets constants'!$A$4:$B$1003,2,FALSE)</f>
        <v>DLC_BASE_GAME</v>
      </c>
      <c r="L412" s="3" t="str">
        <f>VLOOKUP(J412,'LibSets constants'!$A$4:$C$1003,3,FALSE)</f>
        <v>Included in base game</v>
      </c>
    </row>
    <row r="413" spans="1:12" x14ac:dyDescent="0.25">
      <c r="A413" s="12">
        <v>747</v>
      </c>
      <c r="B413" s="5">
        <v>410</v>
      </c>
      <c r="C413" s="5">
        <v>383</v>
      </c>
      <c r="D413" s="3" t="s">
        <v>480</v>
      </c>
      <c r="E413" s="3" t="str">
        <f t="array" ref="E413">IF(OR(EXACT(A413,'ESO Dungeon constants'!$D$3:$D$987)),"X","")</f>
        <v/>
      </c>
      <c r="F413" s="3" t="str">
        <f>IF(EXACT(A413,C413),"X","")</f>
        <v/>
      </c>
      <c r="G413" s="3" t="str">
        <f>IF(A413&lt;&gt;C413,VLOOKUP(C413,$A$3:$D$9952,4,FALSE),"")</f>
        <v>Grahtwood</v>
      </c>
      <c r="H413" s="17">
        <f>A413</f>
        <v>747</v>
      </c>
      <c r="I413" s="17">
        <f>C413</f>
        <v>383</v>
      </c>
      <c r="J413">
        <v>0</v>
      </c>
      <c r="K413" s="3" t="str">
        <f>VLOOKUP(J413,'LibSets constants'!$A$4:$B$1003,2,FALSE)</f>
        <v>DLC_BASE_GAME</v>
      </c>
      <c r="L413" s="3" t="str">
        <f>VLOOKUP(J413,'LibSets constants'!$A$4:$C$1003,3,FALSE)</f>
        <v>Included in base game</v>
      </c>
    </row>
    <row r="414" spans="1:12" x14ac:dyDescent="0.25">
      <c r="A414" s="12">
        <v>748</v>
      </c>
      <c r="B414" s="5">
        <v>411</v>
      </c>
      <c r="C414" s="5">
        <v>108</v>
      </c>
      <c r="D414" s="3" t="s">
        <v>481</v>
      </c>
      <c r="E414" s="3" t="str">
        <f t="array" ref="E414">IF(OR(EXACT(A414,'ESO Dungeon constants'!$D$3:$D$987)),"X","")</f>
        <v/>
      </c>
      <c r="F414" s="3" t="str">
        <f>IF(EXACT(A414,C414),"X","")</f>
        <v/>
      </c>
      <c r="G414" s="3" t="str">
        <f>IF(A414&lt;&gt;C414,VLOOKUP(C414,$A$3:$D$9952,4,FALSE),"")</f>
        <v>Greenshade</v>
      </c>
      <c r="H414" s="17">
        <f>A414</f>
        <v>748</v>
      </c>
      <c r="I414" s="17">
        <f>C414</f>
        <v>108</v>
      </c>
      <c r="J414">
        <v>0</v>
      </c>
      <c r="K414" s="3" t="str">
        <f>VLOOKUP(J414,'LibSets constants'!$A$4:$B$1003,2,FALSE)</f>
        <v>DLC_BASE_GAME</v>
      </c>
      <c r="L414" s="3" t="str">
        <f>VLOOKUP(J414,'LibSets constants'!$A$4:$C$1003,3,FALSE)</f>
        <v>Included in base game</v>
      </c>
    </row>
    <row r="415" spans="1:12" x14ac:dyDescent="0.25">
      <c r="A415" s="12">
        <v>749</v>
      </c>
      <c r="B415" s="5">
        <v>412</v>
      </c>
      <c r="C415" s="5">
        <v>58</v>
      </c>
      <c r="D415" s="3" t="s">
        <v>482</v>
      </c>
      <c r="E415" s="3" t="str">
        <f t="array" ref="E415">IF(OR(EXACT(A415,'ESO Dungeon constants'!$D$3:$D$987)),"X","")</f>
        <v/>
      </c>
      <c r="F415" s="3" t="str">
        <f>IF(EXACT(A415,C415),"X","")</f>
        <v/>
      </c>
      <c r="G415" s="3" t="str">
        <f>IF(A415&lt;&gt;C415,VLOOKUP(C415,$A$3:$D$9952,4,FALSE),"")</f>
        <v>Malabal Tor</v>
      </c>
      <c r="H415" s="17">
        <f>A415</f>
        <v>749</v>
      </c>
      <c r="I415" s="17">
        <f>C415</f>
        <v>58</v>
      </c>
      <c r="J415">
        <v>0</v>
      </c>
      <c r="K415" s="3" t="str">
        <f>VLOOKUP(J415,'LibSets constants'!$A$4:$B$1003,2,FALSE)</f>
        <v>DLC_BASE_GAME</v>
      </c>
      <c r="L415" s="3" t="str">
        <f>VLOOKUP(J415,'LibSets constants'!$A$4:$C$1003,3,FALSE)</f>
        <v>Included in base game</v>
      </c>
    </row>
    <row r="416" spans="1:12" x14ac:dyDescent="0.25">
      <c r="A416" s="12">
        <v>750</v>
      </c>
      <c r="B416" s="5">
        <v>413</v>
      </c>
      <c r="C416" s="5">
        <v>382</v>
      </c>
      <c r="D416" s="3" t="s">
        <v>483</v>
      </c>
      <c r="E416" s="3" t="str">
        <f t="array" ref="E416">IF(OR(EXACT(A416,'ESO Dungeon constants'!$D$3:$D$987)),"X","")</f>
        <v/>
      </c>
      <c r="F416" s="3" t="str">
        <f>IF(EXACT(A416,C416),"X","")</f>
        <v/>
      </c>
      <c r="G416" s="3" t="str">
        <f>IF(A416&lt;&gt;C416,VLOOKUP(C416,$A$3:$D$9952,4,FALSE),"")</f>
        <v>Reaper's March</v>
      </c>
      <c r="H416" s="17">
        <f>A416</f>
        <v>750</v>
      </c>
      <c r="I416" s="17">
        <f>C416</f>
        <v>382</v>
      </c>
      <c r="J416">
        <v>0</v>
      </c>
      <c r="K416" s="3" t="str">
        <f>VLOOKUP(J416,'LibSets constants'!$A$4:$B$1003,2,FALSE)</f>
        <v>DLC_BASE_GAME</v>
      </c>
      <c r="L416" s="3" t="str">
        <f>VLOOKUP(J416,'LibSets constants'!$A$4:$C$1003,3,FALSE)</f>
        <v>Included in base game</v>
      </c>
    </row>
    <row r="417" spans="1:12" x14ac:dyDescent="0.25">
      <c r="A417" s="12">
        <v>751</v>
      </c>
      <c r="B417" s="5">
        <v>414</v>
      </c>
      <c r="C417" s="5">
        <v>888</v>
      </c>
      <c r="D417" s="3" t="s">
        <v>484</v>
      </c>
      <c r="E417" s="3" t="str">
        <f t="array" ref="E417">IF(OR(EXACT(A417,'ESO Dungeon constants'!$D$3:$D$987)),"X","")</f>
        <v/>
      </c>
      <c r="F417" s="3" t="str">
        <f>IF(EXACT(A417,C417),"X","")</f>
        <v/>
      </c>
      <c r="G417" s="3" t="str">
        <f>IF(A417&lt;&gt;C417,VLOOKUP(C417,$A$3:$D$9952,4,FALSE),"")</f>
        <v>Craglorn</v>
      </c>
      <c r="H417" s="17">
        <f>A417</f>
        <v>751</v>
      </c>
      <c r="I417" s="17">
        <f>C417</f>
        <v>888</v>
      </c>
      <c r="J417">
        <v>0</v>
      </c>
      <c r="K417" s="3" t="str">
        <f>VLOOKUP(J417,'LibSets constants'!$A$4:$B$1003,2,FALSE)</f>
        <v>DLC_BASE_GAME</v>
      </c>
      <c r="L417" s="3" t="str">
        <f>VLOOKUP(J417,'LibSets constants'!$A$4:$C$1003,3,FALSE)</f>
        <v>Included in base game</v>
      </c>
    </row>
    <row r="418" spans="1:12" x14ac:dyDescent="0.25">
      <c r="A418" s="12">
        <v>752</v>
      </c>
      <c r="B418" s="5">
        <v>415</v>
      </c>
      <c r="C418" s="5">
        <v>19</v>
      </c>
      <c r="D418" s="3" t="s">
        <v>485</v>
      </c>
      <c r="E418" s="3" t="str">
        <f t="array" ref="E418">IF(OR(EXACT(A418,'ESO Dungeon constants'!$D$3:$D$987)),"X","")</f>
        <v/>
      </c>
      <c r="F418" s="3" t="str">
        <f>IF(EXACT(A418,C418),"X","")</f>
        <v/>
      </c>
      <c r="G418" s="3" t="str">
        <f>IF(A418&lt;&gt;C418,VLOOKUP(C418,$A$3:$D$9952,4,FALSE),"")</f>
        <v>Stormhaven</v>
      </c>
      <c r="H418" s="17">
        <f>A418</f>
        <v>752</v>
      </c>
      <c r="I418" s="17">
        <f>C418</f>
        <v>19</v>
      </c>
      <c r="J418">
        <v>0</v>
      </c>
      <c r="K418" s="3" t="str">
        <f>VLOOKUP(J418,'LibSets constants'!$A$4:$B$1003,2,FALSE)</f>
        <v>DLC_BASE_GAME</v>
      </c>
      <c r="L418" s="3" t="str">
        <f>VLOOKUP(J418,'LibSets constants'!$A$4:$C$1003,3,FALSE)</f>
        <v>Included in base game</v>
      </c>
    </row>
    <row r="419" spans="1:12" x14ac:dyDescent="0.25">
      <c r="A419" s="12">
        <v>753</v>
      </c>
      <c r="B419" s="5">
        <v>416</v>
      </c>
      <c r="C419" s="5">
        <v>3</v>
      </c>
      <c r="D419" s="3" t="s">
        <v>486</v>
      </c>
      <c r="E419" s="3" t="str">
        <f t="array" ref="E419">IF(OR(EXACT(A419,'ESO Dungeon constants'!$D$3:$D$987)),"X","")</f>
        <v/>
      </c>
      <c r="F419" s="3" t="str">
        <f>IF(EXACT(A419,C419),"X","")</f>
        <v/>
      </c>
      <c r="G419" s="3" t="str">
        <f>IF(A419&lt;&gt;C419,VLOOKUP(C419,$A$3:$D$9952,4,FALSE),"")</f>
        <v>Glenumbra</v>
      </c>
      <c r="H419" s="17">
        <f>A419</f>
        <v>753</v>
      </c>
      <c r="I419" s="17">
        <f>C419</f>
        <v>3</v>
      </c>
      <c r="J419">
        <v>0</v>
      </c>
      <c r="K419" s="3" t="str">
        <f>VLOOKUP(J419,'LibSets constants'!$A$4:$B$1003,2,FALSE)</f>
        <v>DLC_BASE_GAME</v>
      </c>
      <c r="L419" s="3" t="str">
        <f>VLOOKUP(J419,'LibSets constants'!$A$4:$C$1003,3,FALSE)</f>
        <v>Included in base game</v>
      </c>
    </row>
    <row r="420" spans="1:12" x14ac:dyDescent="0.25">
      <c r="A420" s="12">
        <v>754</v>
      </c>
      <c r="B420" s="5">
        <v>417</v>
      </c>
      <c r="C420" s="5">
        <v>92</v>
      </c>
      <c r="D420" s="3" t="s">
        <v>487</v>
      </c>
      <c r="E420" s="3" t="str">
        <f t="array" ref="E420">IF(OR(EXACT(A420,'ESO Dungeon constants'!$D$3:$D$987)),"X","")</f>
        <v/>
      </c>
      <c r="F420" s="3" t="str">
        <f>IF(EXACT(A420,C420),"X","")</f>
        <v/>
      </c>
      <c r="G420" s="3" t="str">
        <f>IF(A420&lt;&gt;C420,VLOOKUP(C420,$A$3:$D$9952,4,FALSE),"")</f>
        <v>Bangkorai</v>
      </c>
      <c r="H420" s="17">
        <f>A420</f>
        <v>754</v>
      </c>
      <c r="I420" s="17">
        <f>C420</f>
        <v>92</v>
      </c>
      <c r="J420">
        <v>0</v>
      </c>
      <c r="K420" s="3" t="str">
        <f>VLOOKUP(J420,'LibSets constants'!$A$4:$B$1003,2,FALSE)</f>
        <v>DLC_BASE_GAME</v>
      </c>
      <c r="L420" s="3" t="str">
        <f>VLOOKUP(J420,'LibSets constants'!$A$4:$C$1003,3,FALSE)</f>
        <v>Included in base game</v>
      </c>
    </row>
    <row r="421" spans="1:12" x14ac:dyDescent="0.25">
      <c r="A421" s="12">
        <v>755</v>
      </c>
      <c r="B421" s="5">
        <v>418</v>
      </c>
      <c r="C421" s="5">
        <v>20</v>
      </c>
      <c r="D421" s="3" t="s">
        <v>488</v>
      </c>
      <c r="E421" s="3" t="str">
        <f t="array" ref="E421">IF(OR(EXACT(A421,'ESO Dungeon constants'!$D$3:$D$987)),"X","")</f>
        <v/>
      </c>
      <c r="F421" s="3" t="str">
        <f>IF(EXACT(A421,C421),"X","")</f>
        <v/>
      </c>
      <c r="G421" s="3" t="str">
        <f>IF(A421&lt;&gt;C421,VLOOKUP(C421,$A$3:$D$9952,4,FALSE),"")</f>
        <v>Rivenspire</v>
      </c>
      <c r="H421" s="17">
        <f>A421</f>
        <v>755</v>
      </c>
      <c r="I421" s="17">
        <f>C421</f>
        <v>20</v>
      </c>
      <c r="J421">
        <v>0</v>
      </c>
      <c r="K421" s="3" t="str">
        <f>VLOOKUP(J421,'LibSets constants'!$A$4:$B$1003,2,FALSE)</f>
        <v>DLC_BASE_GAME</v>
      </c>
      <c r="L421" s="3" t="str">
        <f>VLOOKUP(J421,'LibSets constants'!$A$4:$C$1003,3,FALSE)</f>
        <v>Included in base game</v>
      </c>
    </row>
    <row r="422" spans="1:12" x14ac:dyDescent="0.25">
      <c r="A422" s="12">
        <v>756</v>
      </c>
      <c r="B422" s="5">
        <v>419</v>
      </c>
      <c r="C422" s="5">
        <v>104</v>
      </c>
      <c r="D422" s="3" t="s">
        <v>489</v>
      </c>
      <c r="E422" s="3" t="str">
        <f t="array" ref="E422">IF(OR(EXACT(A422,'ESO Dungeon constants'!$D$3:$D$987)),"X","")</f>
        <v/>
      </c>
      <c r="F422" s="3" t="str">
        <f>IF(EXACT(A422,C422),"X","")</f>
        <v/>
      </c>
      <c r="G422" s="3" t="str">
        <f>IF(A422&lt;&gt;C422,VLOOKUP(C422,$A$3:$D$9952,4,FALSE),"")</f>
        <v>Alik'r Desert</v>
      </c>
      <c r="H422" s="17">
        <f>A422</f>
        <v>756</v>
      </c>
      <c r="I422" s="17">
        <f>C422</f>
        <v>104</v>
      </c>
      <c r="J422">
        <v>0</v>
      </c>
      <c r="K422" s="3" t="str">
        <f>VLOOKUP(J422,'LibSets constants'!$A$4:$B$1003,2,FALSE)</f>
        <v>DLC_BASE_GAME</v>
      </c>
      <c r="L422" s="3" t="str">
        <f>VLOOKUP(J422,'LibSets constants'!$A$4:$C$1003,3,FALSE)</f>
        <v>Included in base game</v>
      </c>
    </row>
    <row r="423" spans="1:12" x14ac:dyDescent="0.25">
      <c r="A423" s="12">
        <v>757</v>
      </c>
      <c r="B423" s="5">
        <v>420</v>
      </c>
      <c r="C423" s="5">
        <v>41</v>
      </c>
      <c r="D423" s="3" t="s">
        <v>490</v>
      </c>
      <c r="E423" s="3" t="str">
        <f t="array" ref="E423">IF(OR(EXACT(A423,'ESO Dungeon constants'!$D$3:$D$987)),"X","")</f>
        <v/>
      </c>
      <c r="F423" s="3" t="str">
        <f>IF(EXACT(A423,C423),"X","")</f>
        <v/>
      </c>
      <c r="G423" s="3" t="str">
        <f>IF(A423&lt;&gt;C423,VLOOKUP(C423,$A$3:$D$9952,4,FALSE),"")</f>
        <v>Stonefalls</v>
      </c>
      <c r="H423" s="17">
        <f>A423</f>
        <v>757</v>
      </c>
      <c r="I423" s="17">
        <f>C423</f>
        <v>41</v>
      </c>
      <c r="J423">
        <v>0</v>
      </c>
      <c r="K423" s="3" t="str">
        <f>VLOOKUP(J423,'LibSets constants'!$A$4:$B$1003,2,FALSE)</f>
        <v>DLC_BASE_GAME</v>
      </c>
      <c r="L423" s="3" t="str">
        <f>VLOOKUP(J423,'LibSets constants'!$A$4:$C$1003,3,FALSE)</f>
        <v>Included in base game</v>
      </c>
    </row>
    <row r="424" spans="1:12" x14ac:dyDescent="0.25">
      <c r="A424" s="12">
        <v>758</v>
      </c>
      <c r="B424" s="5">
        <v>421</v>
      </c>
      <c r="C424" s="5">
        <v>101</v>
      </c>
      <c r="D424" s="3" t="s">
        <v>491</v>
      </c>
      <c r="E424" s="3" t="str">
        <f t="array" ref="E424">IF(OR(EXACT(A424,'ESO Dungeon constants'!$D$3:$D$987)),"X","")</f>
        <v/>
      </c>
      <c r="F424" s="3" t="str">
        <f>IF(EXACT(A424,C424),"X","")</f>
        <v/>
      </c>
      <c r="G424" s="3" t="str">
        <f>IF(A424&lt;&gt;C424,VLOOKUP(C424,$A$3:$D$9952,4,FALSE),"")</f>
        <v>Eastmarch</v>
      </c>
      <c r="H424" s="17">
        <f>A424</f>
        <v>758</v>
      </c>
      <c r="I424" s="17">
        <f>C424</f>
        <v>101</v>
      </c>
      <c r="J424">
        <v>0</v>
      </c>
      <c r="K424" s="3" t="str">
        <f>VLOOKUP(J424,'LibSets constants'!$A$4:$B$1003,2,FALSE)</f>
        <v>DLC_BASE_GAME</v>
      </c>
      <c r="L424" s="3" t="str">
        <f>VLOOKUP(J424,'LibSets constants'!$A$4:$C$1003,3,FALSE)</f>
        <v>Included in base game</v>
      </c>
    </row>
    <row r="425" spans="1:12" x14ac:dyDescent="0.25">
      <c r="A425" s="12">
        <v>759</v>
      </c>
      <c r="B425" s="5">
        <v>422</v>
      </c>
      <c r="C425" s="5">
        <v>117</v>
      </c>
      <c r="D425" s="3" t="s">
        <v>492</v>
      </c>
      <c r="E425" s="3" t="str">
        <f t="array" ref="E425">IF(OR(EXACT(A425,'ESO Dungeon constants'!$D$3:$D$987)),"X","")</f>
        <v/>
      </c>
      <c r="F425" s="3" t="str">
        <f>IF(EXACT(A425,C425),"X","")</f>
        <v/>
      </c>
      <c r="G425" s="3" t="str">
        <f>IF(A425&lt;&gt;C425,VLOOKUP(C425,$A$3:$D$9952,4,FALSE),"")</f>
        <v>Shadowfen</v>
      </c>
      <c r="H425" s="17">
        <f>A425</f>
        <v>759</v>
      </c>
      <c r="I425" s="17">
        <f>C425</f>
        <v>117</v>
      </c>
      <c r="J425">
        <v>0</v>
      </c>
      <c r="K425" s="3" t="str">
        <f>VLOOKUP(J425,'LibSets constants'!$A$4:$B$1003,2,FALSE)</f>
        <v>DLC_BASE_GAME</v>
      </c>
      <c r="L425" s="3" t="str">
        <f>VLOOKUP(J425,'LibSets constants'!$A$4:$C$1003,3,FALSE)</f>
        <v>Included in base game</v>
      </c>
    </row>
    <row r="426" spans="1:12" x14ac:dyDescent="0.25">
      <c r="A426" s="12">
        <v>760</v>
      </c>
      <c r="B426" s="5">
        <v>423</v>
      </c>
      <c r="C426" s="5">
        <v>57</v>
      </c>
      <c r="D426" s="3" t="s">
        <v>493</v>
      </c>
      <c r="E426" s="3" t="str">
        <f t="array" ref="E426">IF(OR(EXACT(A426,'ESO Dungeon constants'!$D$3:$D$987)),"X","")</f>
        <v/>
      </c>
      <c r="F426" s="3" t="str">
        <f>IF(EXACT(A426,C426),"X","")</f>
        <v/>
      </c>
      <c r="G426" s="3" t="str">
        <f>IF(A426&lt;&gt;C426,VLOOKUP(C426,$A$3:$D$9952,4,FALSE),"")</f>
        <v>Deshaan</v>
      </c>
      <c r="H426" s="17">
        <f>A426</f>
        <v>760</v>
      </c>
      <c r="I426" s="17">
        <f>C426</f>
        <v>57</v>
      </c>
      <c r="J426">
        <v>0</v>
      </c>
      <c r="K426" s="3" t="str">
        <f>VLOOKUP(J426,'LibSets constants'!$A$4:$B$1003,2,FALSE)</f>
        <v>DLC_BASE_GAME</v>
      </c>
      <c r="L426" s="3" t="str">
        <f>VLOOKUP(J426,'LibSets constants'!$A$4:$C$1003,3,FALSE)</f>
        <v>Included in base game</v>
      </c>
    </row>
    <row r="427" spans="1:12" x14ac:dyDescent="0.25">
      <c r="A427" s="12">
        <v>761</v>
      </c>
      <c r="B427" s="5">
        <v>424</v>
      </c>
      <c r="C427" s="5">
        <v>103</v>
      </c>
      <c r="D427" s="3" t="s">
        <v>494</v>
      </c>
      <c r="E427" s="3" t="str">
        <f t="array" ref="E427">IF(OR(EXACT(A427,'ESO Dungeon constants'!$D$3:$D$987)),"X","")</f>
        <v/>
      </c>
      <c r="F427" s="3" t="str">
        <f>IF(EXACT(A427,C427),"X","")</f>
        <v/>
      </c>
      <c r="G427" s="3" t="str">
        <f>IF(A427&lt;&gt;C427,VLOOKUP(C427,$A$3:$D$9952,4,FALSE),"")</f>
        <v>The Rift</v>
      </c>
      <c r="H427" s="17">
        <f>A427</f>
        <v>761</v>
      </c>
      <c r="I427" s="17">
        <f>C427</f>
        <v>103</v>
      </c>
      <c r="J427">
        <v>0</v>
      </c>
      <c r="K427" s="3" t="str">
        <f>VLOOKUP(J427,'LibSets constants'!$A$4:$B$1003,2,FALSE)</f>
        <v>DLC_BASE_GAME</v>
      </c>
      <c r="L427" s="3" t="str">
        <f>VLOOKUP(J427,'LibSets constants'!$A$4:$C$1003,3,FALSE)</f>
        <v>Included in base game</v>
      </c>
    </row>
    <row r="428" spans="1:12" x14ac:dyDescent="0.25">
      <c r="A428" s="12">
        <v>763</v>
      </c>
      <c r="B428" s="5">
        <v>425</v>
      </c>
      <c r="C428" s="5">
        <v>816</v>
      </c>
      <c r="D428" s="3" t="s">
        <v>495</v>
      </c>
      <c r="E428" s="3" t="str">
        <f t="array" ref="E428">IF(OR(EXACT(A428,'ESO Dungeon constants'!$D$3:$D$987)),"X","")</f>
        <v/>
      </c>
      <c r="F428" s="3" t="str">
        <f>IF(EXACT(A428,C428),"X","")</f>
        <v/>
      </c>
      <c r="G428" s="3" t="str">
        <f>IF(A428&lt;&gt;C428,VLOOKUP(C428,$A$3:$D$9952,4,FALSE),"")</f>
        <v>Hew's Bane</v>
      </c>
      <c r="H428" s="17">
        <f>A428</f>
        <v>763</v>
      </c>
      <c r="I428" s="17">
        <f>C428</f>
        <v>816</v>
      </c>
      <c r="J428">
        <v>3</v>
      </c>
      <c r="K428" s="3" t="str">
        <f>VLOOKUP(J428,'LibSets constants'!$A$4:$B$1003,2,FALSE)</f>
        <v>DLC_THIEVES_GUILD</v>
      </c>
      <c r="L428" s="3" t="str">
        <f>VLOOKUP(J428,'LibSets constants'!$A$4:$C$1003,3,FALSE)</f>
        <v>Thieves Guild</v>
      </c>
    </row>
    <row r="429" spans="1:12" x14ac:dyDescent="0.25">
      <c r="A429" s="12">
        <v>764</v>
      </c>
      <c r="B429" s="5">
        <v>426</v>
      </c>
      <c r="C429" s="5">
        <v>816</v>
      </c>
      <c r="D429" s="3" t="s">
        <v>496</v>
      </c>
      <c r="E429" s="3" t="str">
        <f t="array" ref="E429">IF(OR(EXACT(A429,'ESO Dungeon constants'!$D$3:$D$987)),"X","")</f>
        <v/>
      </c>
      <c r="F429" s="3" t="str">
        <f>IF(EXACT(A429,C429),"X","")</f>
        <v/>
      </c>
      <c r="G429" s="3" t="str">
        <f>IF(A429&lt;&gt;C429,VLOOKUP(C429,$A$3:$D$9952,4,FALSE),"")</f>
        <v>Hew's Bane</v>
      </c>
      <c r="H429" s="17">
        <f>A429</f>
        <v>764</v>
      </c>
      <c r="I429" s="17">
        <f>C429</f>
        <v>816</v>
      </c>
      <c r="J429">
        <v>3</v>
      </c>
      <c r="K429" s="3" t="str">
        <f>VLOOKUP(J429,'LibSets constants'!$A$4:$B$1003,2,FALSE)</f>
        <v>DLC_THIEVES_GUILD</v>
      </c>
      <c r="L429" s="3" t="str">
        <f>VLOOKUP(J429,'LibSets constants'!$A$4:$C$1003,3,FALSE)</f>
        <v>Thieves Guild</v>
      </c>
    </row>
    <row r="430" spans="1:12" x14ac:dyDescent="0.25">
      <c r="A430" s="12">
        <v>765</v>
      </c>
      <c r="B430" s="5">
        <v>427</v>
      </c>
      <c r="C430" s="5">
        <v>823</v>
      </c>
      <c r="D430" s="3" t="s">
        <v>497</v>
      </c>
      <c r="E430" s="3" t="str">
        <f t="array" ref="E430">IF(OR(EXACT(A430,'ESO Dungeon constants'!$D$3:$D$987)),"X","")</f>
        <v/>
      </c>
      <c r="F430" s="3" t="str">
        <f>IF(EXACT(A430,C430),"X","")</f>
        <v/>
      </c>
      <c r="G430" s="3" t="str">
        <f>IF(A430&lt;&gt;C430,VLOOKUP(C430,$A$3:$D$9952,4,FALSE),"")</f>
        <v>Gold Coast</v>
      </c>
      <c r="H430" s="17">
        <f>A430</f>
        <v>765</v>
      </c>
      <c r="I430" s="17">
        <f>C430</f>
        <v>823</v>
      </c>
      <c r="J430">
        <v>4</v>
      </c>
      <c r="K430" s="3" t="str">
        <f>VLOOKUP(J430,'LibSets constants'!$A$4:$B$1003,2,FALSE)</f>
        <v>DLC_DARK_BROTHERHOOD</v>
      </c>
      <c r="L430" s="3" t="str">
        <f>VLOOKUP(J430,'LibSets constants'!$A$4:$C$1003,3,FALSE)</f>
        <v>Dark Brotherhood</v>
      </c>
    </row>
    <row r="431" spans="1:12" x14ac:dyDescent="0.25">
      <c r="A431" s="12">
        <v>766</v>
      </c>
      <c r="B431" s="5">
        <v>428</v>
      </c>
      <c r="C431" s="5">
        <v>823</v>
      </c>
      <c r="D431" s="3" t="s">
        <v>498</v>
      </c>
      <c r="E431" s="3" t="str">
        <f t="array" ref="E431">IF(OR(EXACT(A431,'ESO Dungeon constants'!$D$3:$D$987)),"X","")</f>
        <v/>
      </c>
      <c r="F431" s="3" t="str">
        <f>IF(EXACT(A431,C431),"X","")</f>
        <v/>
      </c>
      <c r="G431" s="3" t="str">
        <f>IF(A431&lt;&gt;C431,VLOOKUP(C431,$A$3:$D$9952,4,FALSE),"")</f>
        <v>Gold Coast</v>
      </c>
      <c r="H431" s="17">
        <f>A431</f>
        <v>766</v>
      </c>
      <c r="I431" s="17">
        <f>C431</f>
        <v>823</v>
      </c>
      <c r="J431">
        <v>4</v>
      </c>
      <c r="K431" s="3" t="str">
        <f>VLOOKUP(J431,'LibSets constants'!$A$4:$B$1003,2,FALSE)</f>
        <v>DLC_DARK_BROTHERHOOD</v>
      </c>
      <c r="L431" s="3" t="str">
        <f>VLOOKUP(J431,'LibSets constants'!$A$4:$C$1003,3,FALSE)</f>
        <v>Dark Brotherhood</v>
      </c>
    </row>
    <row r="432" spans="1:12" x14ac:dyDescent="0.25">
      <c r="A432" s="12">
        <v>767</v>
      </c>
      <c r="B432" s="5">
        <v>429</v>
      </c>
      <c r="C432" s="5">
        <v>816</v>
      </c>
      <c r="D432" s="3" t="s">
        <v>499</v>
      </c>
      <c r="E432" s="3" t="str">
        <f t="array" ref="E432">IF(OR(EXACT(A432,'ESO Dungeon constants'!$D$3:$D$987)),"X","")</f>
        <v/>
      </c>
      <c r="F432" s="3" t="str">
        <f>IF(EXACT(A432,C432),"X","")</f>
        <v/>
      </c>
      <c r="G432" s="3" t="str">
        <f>IF(A432&lt;&gt;C432,VLOOKUP(C432,$A$3:$D$9952,4,FALSE),"")</f>
        <v>Hew's Bane</v>
      </c>
      <c r="H432" s="17">
        <f>A432</f>
        <v>767</v>
      </c>
      <c r="I432" s="17">
        <f>C432</f>
        <v>816</v>
      </c>
      <c r="J432">
        <v>3</v>
      </c>
      <c r="K432" s="3" t="str">
        <f>VLOOKUP(J432,'LibSets constants'!$A$4:$B$1003,2,FALSE)</f>
        <v>DLC_THIEVES_GUILD</v>
      </c>
      <c r="L432" s="3" t="str">
        <f>VLOOKUP(J432,'LibSets constants'!$A$4:$C$1003,3,FALSE)</f>
        <v>Thieves Guild</v>
      </c>
    </row>
    <row r="433" spans="1:12" x14ac:dyDescent="0.25">
      <c r="A433" s="12">
        <v>769</v>
      </c>
      <c r="B433" s="5">
        <v>430</v>
      </c>
      <c r="C433" s="5">
        <v>823</v>
      </c>
      <c r="D433" s="3" t="s">
        <v>500</v>
      </c>
      <c r="E433" s="3" t="str">
        <f t="array" ref="E433">IF(OR(EXACT(A433,'ESO Dungeon constants'!$D$3:$D$987)),"X","")</f>
        <v/>
      </c>
      <c r="F433" s="3" t="str">
        <f>IF(EXACT(A433,C433),"X","")</f>
        <v/>
      </c>
      <c r="G433" s="3" t="str">
        <f>IF(A433&lt;&gt;C433,VLOOKUP(C433,$A$3:$D$9952,4,FALSE),"")</f>
        <v>Gold Coast</v>
      </c>
      <c r="H433" s="17">
        <f>A433</f>
        <v>769</v>
      </c>
      <c r="I433" s="17">
        <f>C433</f>
        <v>823</v>
      </c>
      <c r="J433">
        <v>4</v>
      </c>
      <c r="K433" s="3" t="str">
        <f>VLOOKUP(J433,'LibSets constants'!$A$4:$B$1003,2,FALSE)</f>
        <v>DLC_DARK_BROTHERHOOD</v>
      </c>
      <c r="L433" s="3" t="str">
        <f>VLOOKUP(J433,'LibSets constants'!$A$4:$C$1003,3,FALSE)</f>
        <v>Dark Brotherhood</v>
      </c>
    </row>
    <row r="434" spans="1:12" x14ac:dyDescent="0.25">
      <c r="A434" s="12">
        <v>770</v>
      </c>
      <c r="B434" s="5">
        <v>431</v>
      </c>
      <c r="C434" s="5">
        <v>816</v>
      </c>
      <c r="D434" s="3" t="s">
        <v>501</v>
      </c>
      <c r="E434" s="3" t="str">
        <f t="array" ref="E434">IF(OR(EXACT(A434,'ESO Dungeon constants'!$D$3:$D$987)),"X","")</f>
        <v/>
      </c>
      <c r="F434" s="3" t="str">
        <f>IF(EXACT(A434,C434),"X","")</f>
        <v/>
      </c>
      <c r="G434" s="3" t="str">
        <f>IF(A434&lt;&gt;C434,VLOOKUP(C434,$A$3:$D$9952,4,FALSE),"")</f>
        <v>Hew's Bane</v>
      </c>
      <c r="H434" s="17">
        <f>A434</f>
        <v>770</v>
      </c>
      <c r="I434" s="17">
        <f>C434</f>
        <v>816</v>
      </c>
      <c r="J434">
        <v>3</v>
      </c>
      <c r="K434" s="3" t="str">
        <f>VLOOKUP(J434,'LibSets constants'!$A$4:$B$1003,2,FALSE)</f>
        <v>DLC_THIEVES_GUILD</v>
      </c>
      <c r="L434" s="3" t="str">
        <f>VLOOKUP(J434,'LibSets constants'!$A$4:$C$1003,3,FALSE)</f>
        <v>Thieves Guild</v>
      </c>
    </row>
    <row r="435" spans="1:12" x14ac:dyDescent="0.25">
      <c r="A435" s="12">
        <v>771</v>
      </c>
      <c r="B435" s="5">
        <v>432</v>
      </c>
      <c r="C435" s="5">
        <v>816</v>
      </c>
      <c r="D435" s="3" t="s">
        <v>502</v>
      </c>
      <c r="E435" s="3" t="str">
        <f t="array" ref="E435">IF(OR(EXACT(A435,'ESO Dungeon constants'!$D$3:$D$987)),"X","")</f>
        <v/>
      </c>
      <c r="F435" s="3" t="str">
        <f>IF(EXACT(A435,C435),"X","")</f>
        <v/>
      </c>
      <c r="G435" s="3" t="str">
        <f>IF(A435&lt;&gt;C435,VLOOKUP(C435,$A$3:$D$9952,4,FALSE),"")</f>
        <v>Hew's Bane</v>
      </c>
      <c r="H435" s="17">
        <f>A435</f>
        <v>771</v>
      </c>
      <c r="I435" s="17">
        <f>C435</f>
        <v>816</v>
      </c>
      <c r="J435">
        <v>3</v>
      </c>
      <c r="K435" s="3" t="str">
        <f>VLOOKUP(J435,'LibSets constants'!$A$4:$B$1003,2,FALSE)</f>
        <v>DLC_THIEVES_GUILD</v>
      </c>
      <c r="L435" s="3" t="str">
        <f>VLOOKUP(J435,'LibSets constants'!$A$4:$C$1003,3,FALSE)</f>
        <v>Thieves Guild</v>
      </c>
    </row>
    <row r="436" spans="1:12" x14ac:dyDescent="0.25">
      <c r="A436" s="12">
        <v>773</v>
      </c>
      <c r="B436" s="5">
        <v>433</v>
      </c>
      <c r="C436" s="5">
        <v>117</v>
      </c>
      <c r="D436" s="3" t="s">
        <v>503</v>
      </c>
      <c r="E436" s="3" t="str">
        <f t="array" ref="E436">IF(OR(EXACT(A436,'ESO Dungeon constants'!$D$3:$D$987)),"X","")</f>
        <v/>
      </c>
      <c r="F436" s="3" t="str">
        <f>IF(EXACT(A436,C436),"X","")</f>
        <v/>
      </c>
      <c r="G436" s="3" t="str">
        <f>IF(A436&lt;&gt;C436,VLOOKUP(C436,$A$3:$D$9952,4,FALSE),"")</f>
        <v>Shadowfen</v>
      </c>
      <c r="H436" s="17">
        <f>A436</f>
        <v>773</v>
      </c>
      <c r="I436" s="17">
        <f>C436</f>
        <v>117</v>
      </c>
      <c r="J436">
        <v>0</v>
      </c>
      <c r="K436" s="3" t="str">
        <f>VLOOKUP(J436,'LibSets constants'!$A$4:$B$1003,2,FALSE)</f>
        <v>DLC_BASE_GAME</v>
      </c>
      <c r="L436" s="3" t="str">
        <f>VLOOKUP(J436,'LibSets constants'!$A$4:$C$1003,3,FALSE)</f>
        <v>Included in base game</v>
      </c>
    </row>
    <row r="437" spans="1:12" x14ac:dyDescent="0.25">
      <c r="A437" s="12">
        <v>774</v>
      </c>
      <c r="B437" s="5">
        <v>434</v>
      </c>
      <c r="C437" s="5">
        <v>1086</v>
      </c>
      <c r="D437" s="3" t="s">
        <v>1416</v>
      </c>
      <c r="E437" s="3" t="str">
        <f t="array" ref="E437">IF(OR(EXACT(A437,'ESO Dungeon constants'!$D$3:$D$987)),"X","")</f>
        <v/>
      </c>
      <c r="F437" s="3" t="str">
        <f>IF(EXACT(A437,C437),"X","")</f>
        <v/>
      </c>
      <c r="G437" s="3" t="str">
        <f>IF(A437&lt;&gt;C437,VLOOKUP(C437,$A$3:$D$9952,4,FALSE),"")</f>
        <v>Northern Elsweyr</v>
      </c>
      <c r="H437" s="17">
        <f>A437</f>
        <v>774</v>
      </c>
      <c r="I437" s="17">
        <f>C437</f>
        <v>1086</v>
      </c>
      <c r="J437">
        <v>14</v>
      </c>
      <c r="K437" s="3" t="str">
        <f>VLOOKUP(J437,'LibSets constants'!$A$4:$B$1003,2,FALSE)</f>
        <v>DLC_ELSWEYR</v>
      </c>
      <c r="L437" s="3" t="str">
        <f>VLOOKUP(J437,'LibSets constants'!$A$4:$C$1003,3,FALSE)</f>
        <v>Elsweyr</v>
      </c>
    </row>
    <row r="438" spans="1:12" x14ac:dyDescent="0.25">
      <c r="A438" s="12">
        <v>780</v>
      </c>
      <c r="B438" s="5">
        <v>435</v>
      </c>
      <c r="C438" s="5">
        <v>684</v>
      </c>
      <c r="D438" s="3" t="s">
        <v>504</v>
      </c>
      <c r="E438" s="3" t="str">
        <f t="array" ref="E438">IF(OR(EXACT(A438,'ESO Dungeon constants'!$D$3:$D$987)),"X","")</f>
        <v/>
      </c>
      <c r="F438" s="3" t="str">
        <f>IF(EXACT(A438,C438),"X","")</f>
        <v/>
      </c>
      <c r="G438" s="3" t="str">
        <f>IF(A438&lt;&gt;C438,VLOOKUP(C438,$A$3:$D$9952,4,FALSE),"")</f>
        <v>Wrothgar</v>
      </c>
      <c r="H438" s="17">
        <f>A438</f>
        <v>780</v>
      </c>
      <c r="I438" s="17">
        <f>C438</f>
        <v>684</v>
      </c>
      <c r="J438">
        <v>2</v>
      </c>
      <c r="K438" s="3" t="str">
        <f>VLOOKUP(J438,'LibSets constants'!$A$4:$B$1003,2,FALSE)</f>
        <v>DLC_ORSINIUM</v>
      </c>
      <c r="L438" s="3" t="str">
        <f>VLOOKUP(J438,'LibSets constants'!$A$4:$C$1003,3,FALSE)</f>
        <v>Orsinium</v>
      </c>
    </row>
    <row r="439" spans="1:12" x14ac:dyDescent="0.25">
      <c r="A439" s="12">
        <v>808</v>
      </c>
      <c r="B439" s="5">
        <v>436</v>
      </c>
      <c r="C439" s="5">
        <v>1160</v>
      </c>
      <c r="D439" s="3" t="s">
        <v>1720</v>
      </c>
      <c r="E439" s="3" t="str">
        <f t="array" ref="E439">IF(OR(EXACT(A439,'ESO Dungeon constants'!$D$3:$D$987)),"X","")</f>
        <v/>
      </c>
      <c r="F439" s="3" t="str">
        <f>IF(EXACT(A439,C439),"X","")</f>
        <v/>
      </c>
      <c r="G439" s="3" t="str">
        <f>IF(A439&lt;&gt;C439,VLOOKUP(C439,$A$3:$D$9952,4,FALSE),"")</f>
        <v>Western Skyrim</v>
      </c>
      <c r="H439" s="17">
        <f>A439</f>
        <v>808</v>
      </c>
      <c r="I439" s="17">
        <f>C439</f>
        <v>1160</v>
      </c>
      <c r="J439">
        <v>18</v>
      </c>
      <c r="K439" s="3" t="str">
        <f>VLOOKUP(J439,'LibSets constants'!$A$4:$B$1003,2,FALSE)</f>
        <v>DLC_GREYMOOR</v>
      </c>
      <c r="L439" s="3" t="str">
        <f>VLOOKUP(J439,'LibSets constants'!$A$4:$C$1003,3,FALSE)</f>
        <v>Greymoor</v>
      </c>
    </row>
    <row r="440" spans="1:12" x14ac:dyDescent="0.25">
      <c r="A440" s="12">
        <v>809</v>
      </c>
      <c r="B440" s="5">
        <v>437</v>
      </c>
      <c r="C440" s="5">
        <v>199</v>
      </c>
      <c r="D440" s="3" t="s">
        <v>426</v>
      </c>
      <c r="E440" s="3" t="str">
        <f t="array" ref="E440">IF(OR(EXACT(A440,'ESO Dungeon constants'!$D$3:$D$987)),"X","")</f>
        <v/>
      </c>
      <c r="F440" s="3" t="str">
        <f>IF(EXACT(A440,C440),"X","")</f>
        <v/>
      </c>
      <c r="G440" s="3" t="str">
        <f>IF(A440&lt;&gt;C440,VLOOKUP(C440,$A$3:$D$9952,4,FALSE),"")</f>
        <v>The Harborage</v>
      </c>
      <c r="H440" s="17">
        <f>A440</f>
        <v>809</v>
      </c>
      <c r="I440" s="17">
        <f>C440</f>
        <v>199</v>
      </c>
      <c r="J440">
        <v>0</v>
      </c>
      <c r="K440" s="3" t="str">
        <f>VLOOKUP(J440,'LibSets constants'!$A$4:$B$1003,2,FALSE)</f>
        <v>DLC_BASE_GAME</v>
      </c>
      <c r="L440" s="3" t="str">
        <f>VLOOKUP(J440,'LibSets constants'!$A$4:$C$1003,3,FALSE)</f>
        <v>Included in base game</v>
      </c>
    </row>
    <row r="441" spans="1:12" x14ac:dyDescent="0.25">
      <c r="A441" s="12">
        <v>810</v>
      </c>
      <c r="B441" s="5">
        <v>438</v>
      </c>
      <c r="C441" s="5">
        <v>381</v>
      </c>
      <c r="D441" s="3" t="s">
        <v>505</v>
      </c>
      <c r="E441" s="3" t="str">
        <f t="array" ref="E441">IF(OR(EXACT(A441,'ESO Dungeon constants'!$D$3:$D$987)),"X","")</f>
        <v/>
      </c>
      <c r="F441" s="3" t="str">
        <f>IF(EXACT(A441,C441),"X","")</f>
        <v/>
      </c>
      <c r="G441" s="3" t="str">
        <f>IF(A441&lt;&gt;C441,VLOOKUP(C441,$A$3:$D$9952,4,FALSE),"")</f>
        <v>Auridon</v>
      </c>
      <c r="H441" s="17">
        <f>A441</f>
        <v>810</v>
      </c>
      <c r="I441" s="17">
        <f>C441</f>
        <v>381</v>
      </c>
      <c r="J441">
        <v>0</v>
      </c>
      <c r="K441" s="3" t="str">
        <f>VLOOKUP(J441,'LibSets constants'!$A$4:$B$1003,2,FALSE)</f>
        <v>DLC_BASE_GAME</v>
      </c>
      <c r="L441" s="3" t="str">
        <f>VLOOKUP(J441,'LibSets constants'!$A$4:$C$1003,3,FALSE)</f>
        <v>Included in base game</v>
      </c>
    </row>
    <row r="442" spans="1:12" x14ac:dyDescent="0.25">
      <c r="A442" s="12">
        <v>811</v>
      </c>
      <c r="B442" s="5">
        <v>439</v>
      </c>
      <c r="C442" s="5">
        <v>535</v>
      </c>
      <c r="D442" s="3" t="s">
        <v>506</v>
      </c>
      <c r="E442" s="3" t="str">
        <f t="array" ref="E442">IF(OR(EXACT(A442,'ESO Dungeon constants'!$D$3:$D$987)),"X","")</f>
        <v/>
      </c>
      <c r="F442" s="3" t="str">
        <f>IF(EXACT(A442,C442),"X","")</f>
        <v/>
      </c>
      <c r="G442" s="3" t="str">
        <f>IF(A442&lt;&gt;C442,VLOOKUP(C442,$A$3:$D$9952,4,FALSE),"")</f>
        <v>Betnikh</v>
      </c>
      <c r="H442" s="17">
        <f>A442</f>
        <v>811</v>
      </c>
      <c r="I442" s="17">
        <f>C442</f>
        <v>535</v>
      </c>
      <c r="J442">
        <v>0</v>
      </c>
      <c r="K442" s="3" t="str">
        <f>VLOOKUP(J442,'LibSets constants'!$A$4:$B$1003,2,FALSE)</f>
        <v>DLC_BASE_GAME</v>
      </c>
      <c r="L442" s="3" t="str">
        <f>VLOOKUP(J442,'LibSets constants'!$A$4:$C$1003,3,FALSE)</f>
        <v>Included in base game</v>
      </c>
    </row>
    <row r="443" spans="1:12" x14ac:dyDescent="0.25">
      <c r="A443" s="12">
        <v>814</v>
      </c>
      <c r="B443" s="5">
        <v>440</v>
      </c>
      <c r="C443" s="5">
        <v>684</v>
      </c>
      <c r="D443" s="3" t="s">
        <v>507</v>
      </c>
      <c r="E443" s="3" t="str">
        <f t="array" ref="E443">IF(OR(EXACT(A443,'ESO Dungeon constants'!$D$3:$D$987)),"X","")</f>
        <v/>
      </c>
      <c r="F443" s="3" t="str">
        <f>IF(EXACT(A443,C443),"X","")</f>
        <v/>
      </c>
      <c r="G443" s="3" t="str">
        <f>IF(A443&lt;&gt;C443,VLOOKUP(C443,$A$3:$D$9952,4,FALSE),"")</f>
        <v>Wrothgar</v>
      </c>
      <c r="H443" s="17">
        <f>A443</f>
        <v>814</v>
      </c>
      <c r="I443" s="17">
        <f>C443</f>
        <v>684</v>
      </c>
      <c r="J443">
        <v>2</v>
      </c>
      <c r="K443" s="3" t="str">
        <f>VLOOKUP(J443,'LibSets constants'!$A$4:$B$1003,2,FALSE)</f>
        <v>DLC_ORSINIUM</v>
      </c>
      <c r="L443" s="3" t="str">
        <f>VLOOKUP(J443,'LibSets constants'!$A$4:$C$1003,3,FALSE)</f>
        <v>Orsinium</v>
      </c>
    </row>
    <row r="444" spans="1:12" x14ac:dyDescent="0.25">
      <c r="A444" s="12">
        <v>815</v>
      </c>
      <c r="B444" s="5">
        <v>441</v>
      </c>
      <c r="C444" s="5">
        <v>684</v>
      </c>
      <c r="D444" s="3" t="s">
        <v>508</v>
      </c>
      <c r="E444" s="3" t="str">
        <f t="array" ref="E444">IF(OR(EXACT(A444,'ESO Dungeon constants'!$D$3:$D$987)),"X","")</f>
        <v/>
      </c>
      <c r="F444" s="3" t="str">
        <f>IF(EXACT(A444,C444),"X","")</f>
        <v/>
      </c>
      <c r="G444" s="3" t="str">
        <f>IF(A444&lt;&gt;C444,VLOOKUP(C444,$A$3:$D$9952,4,FALSE),"")</f>
        <v>Wrothgar</v>
      </c>
      <c r="H444" s="17">
        <f>A444</f>
        <v>815</v>
      </c>
      <c r="I444" s="17">
        <f>C444</f>
        <v>684</v>
      </c>
      <c r="J444">
        <v>2</v>
      </c>
      <c r="K444" s="3" t="str">
        <f>VLOOKUP(J444,'LibSets constants'!$A$4:$B$1003,2,FALSE)</f>
        <v>DLC_ORSINIUM</v>
      </c>
      <c r="L444" s="3" t="str">
        <f>VLOOKUP(J444,'LibSets constants'!$A$4:$C$1003,3,FALSE)</f>
        <v>Orsinium</v>
      </c>
    </row>
    <row r="445" spans="1:12" x14ac:dyDescent="0.25">
      <c r="A445" s="12">
        <v>816</v>
      </c>
      <c r="B445" s="5">
        <v>442</v>
      </c>
      <c r="C445" s="5">
        <v>816</v>
      </c>
      <c r="D445" s="3" t="s">
        <v>509</v>
      </c>
      <c r="E445" s="3" t="str">
        <f t="array" ref="E445">IF(OR(EXACT(A445,'ESO Dungeon constants'!$D$3:$D$987)),"X","")</f>
        <v/>
      </c>
      <c r="F445" s="3" t="str">
        <f>IF(EXACT(A445,C445),"X","")</f>
        <v>X</v>
      </c>
      <c r="G445" s="3" t="str">
        <f>IF(A445&lt;&gt;C445,VLOOKUP(C445,$A$3:$D$9952,4,FALSE),"")</f>
        <v/>
      </c>
      <c r="H445" s="17">
        <f>A445</f>
        <v>816</v>
      </c>
      <c r="I445" s="17">
        <f>C445</f>
        <v>816</v>
      </c>
      <c r="J445">
        <v>3</v>
      </c>
      <c r="K445" s="3" t="str">
        <f>VLOOKUP(J445,'LibSets constants'!$A$4:$B$1003,2,FALSE)</f>
        <v>DLC_THIEVES_GUILD</v>
      </c>
      <c r="L445" s="3" t="str">
        <f>VLOOKUP(J445,'LibSets constants'!$A$4:$C$1003,3,FALSE)</f>
        <v>Thieves Guild</v>
      </c>
    </row>
    <row r="446" spans="1:12" x14ac:dyDescent="0.25">
      <c r="A446" s="12">
        <v>817</v>
      </c>
      <c r="B446" s="5">
        <v>443</v>
      </c>
      <c r="C446" s="5">
        <v>816</v>
      </c>
      <c r="D446" s="3" t="s">
        <v>510</v>
      </c>
      <c r="E446" s="3" t="str">
        <f t="array" ref="E446">IF(OR(EXACT(A446,'ESO Dungeon constants'!$D$3:$D$987)),"X","")</f>
        <v/>
      </c>
      <c r="F446" s="3" t="str">
        <f>IF(EXACT(A446,C446),"X","")</f>
        <v/>
      </c>
      <c r="G446" s="3" t="str">
        <f>IF(A446&lt;&gt;C446,VLOOKUP(C446,$A$3:$D$9952,4,FALSE),"")</f>
        <v>Hew's Bane</v>
      </c>
      <c r="H446" s="17">
        <f>A446</f>
        <v>817</v>
      </c>
      <c r="I446" s="17">
        <f>C446</f>
        <v>816</v>
      </c>
      <c r="J446">
        <v>3</v>
      </c>
      <c r="K446" s="3" t="str">
        <f>VLOOKUP(J446,'LibSets constants'!$A$4:$B$1003,2,FALSE)</f>
        <v>DLC_THIEVES_GUILD</v>
      </c>
      <c r="L446" s="3" t="str">
        <f>VLOOKUP(J446,'LibSets constants'!$A$4:$C$1003,3,FALSE)</f>
        <v>Thieves Guild</v>
      </c>
    </row>
    <row r="447" spans="1:12" x14ac:dyDescent="0.25">
      <c r="A447" s="12">
        <v>818</v>
      </c>
      <c r="B447" s="5">
        <v>444</v>
      </c>
      <c r="C447" s="5">
        <v>816</v>
      </c>
      <c r="D447" s="3" t="s">
        <v>511</v>
      </c>
      <c r="E447" s="3" t="str">
        <f t="array" ref="E447">IF(OR(EXACT(A447,'ESO Dungeon constants'!$D$3:$D$987)),"X","")</f>
        <v/>
      </c>
      <c r="F447" s="3" t="str">
        <f>IF(EXACT(A447,C447),"X","")</f>
        <v/>
      </c>
      <c r="G447" s="3" t="str">
        <f>IF(A447&lt;&gt;C447,VLOOKUP(C447,$A$3:$D$9952,4,FALSE),"")</f>
        <v>Hew's Bane</v>
      </c>
      <c r="H447" s="17">
        <f>A447</f>
        <v>818</v>
      </c>
      <c r="I447" s="17">
        <f>C447</f>
        <v>816</v>
      </c>
      <c r="J447">
        <v>3</v>
      </c>
      <c r="K447" s="3" t="str">
        <f>VLOOKUP(J447,'LibSets constants'!$A$4:$B$1003,2,FALSE)</f>
        <v>DLC_THIEVES_GUILD</v>
      </c>
      <c r="L447" s="3" t="str">
        <f>VLOOKUP(J447,'LibSets constants'!$A$4:$C$1003,3,FALSE)</f>
        <v>Thieves Guild</v>
      </c>
    </row>
    <row r="448" spans="1:12" x14ac:dyDescent="0.25">
      <c r="A448" s="12">
        <v>819</v>
      </c>
      <c r="B448" s="5">
        <v>445</v>
      </c>
      <c r="C448" s="5">
        <v>816</v>
      </c>
      <c r="D448" s="3" t="s">
        <v>512</v>
      </c>
      <c r="E448" s="3" t="str">
        <f t="array" ref="E448">IF(OR(EXACT(A448,'ESO Dungeon constants'!$D$3:$D$987)),"X","")</f>
        <v/>
      </c>
      <c r="F448" s="3" t="str">
        <f>IF(EXACT(A448,C448),"X","")</f>
        <v/>
      </c>
      <c r="G448" s="3" t="str">
        <f>IF(A448&lt;&gt;C448,VLOOKUP(C448,$A$3:$D$9952,4,FALSE),"")</f>
        <v>Hew's Bane</v>
      </c>
      <c r="H448" s="17">
        <f>A448</f>
        <v>819</v>
      </c>
      <c r="I448" s="17">
        <f>C448</f>
        <v>816</v>
      </c>
      <c r="J448">
        <v>3</v>
      </c>
      <c r="K448" s="3" t="str">
        <f>VLOOKUP(J448,'LibSets constants'!$A$4:$B$1003,2,FALSE)</f>
        <v>DLC_THIEVES_GUILD</v>
      </c>
      <c r="L448" s="3" t="str">
        <f>VLOOKUP(J448,'LibSets constants'!$A$4:$C$1003,3,FALSE)</f>
        <v>Thieves Guild</v>
      </c>
    </row>
    <row r="449" spans="1:12" x14ac:dyDescent="0.25">
      <c r="A449" s="12">
        <v>820</v>
      </c>
      <c r="B449" s="5">
        <v>446</v>
      </c>
      <c r="C449" s="5">
        <v>816</v>
      </c>
      <c r="D449" s="3" t="s">
        <v>513</v>
      </c>
      <c r="E449" s="3" t="str">
        <f t="array" ref="E449">IF(OR(EXACT(A449,'ESO Dungeon constants'!$D$3:$D$987)),"X","")</f>
        <v/>
      </c>
      <c r="F449" s="3" t="str">
        <f>IF(EXACT(A449,C449),"X","")</f>
        <v/>
      </c>
      <c r="G449" s="3" t="str">
        <f>IF(A449&lt;&gt;C449,VLOOKUP(C449,$A$3:$D$9952,4,FALSE),"")</f>
        <v>Hew's Bane</v>
      </c>
      <c r="H449" s="17">
        <f>A449</f>
        <v>820</v>
      </c>
      <c r="I449" s="17">
        <f>C449</f>
        <v>816</v>
      </c>
      <c r="J449">
        <v>3</v>
      </c>
      <c r="K449" s="3" t="str">
        <f>VLOOKUP(J449,'LibSets constants'!$A$4:$B$1003,2,FALSE)</f>
        <v>DLC_THIEVES_GUILD</v>
      </c>
      <c r="L449" s="3" t="str">
        <f>VLOOKUP(J449,'LibSets constants'!$A$4:$C$1003,3,FALSE)</f>
        <v>Thieves Guild</v>
      </c>
    </row>
    <row r="450" spans="1:12" x14ac:dyDescent="0.25">
      <c r="A450" s="12">
        <v>821</v>
      </c>
      <c r="B450" s="5">
        <v>447</v>
      </c>
      <c r="C450" s="5">
        <v>816</v>
      </c>
      <c r="D450" s="3" t="s">
        <v>514</v>
      </c>
      <c r="E450" s="3" t="str">
        <f t="array" ref="E450">IF(OR(EXACT(A450,'ESO Dungeon constants'!$D$3:$D$987)),"X","")</f>
        <v/>
      </c>
      <c r="F450" s="3" t="str">
        <f>IF(EXACT(A450,C450),"X","")</f>
        <v/>
      </c>
      <c r="G450" s="3" t="str">
        <f>IF(A450&lt;&gt;C450,VLOOKUP(C450,$A$3:$D$9952,4,FALSE),"")</f>
        <v>Hew's Bane</v>
      </c>
      <c r="H450" s="17">
        <f>A450</f>
        <v>821</v>
      </c>
      <c r="I450" s="17">
        <f>C450</f>
        <v>816</v>
      </c>
      <c r="J450">
        <v>3</v>
      </c>
      <c r="K450" s="3" t="str">
        <f>VLOOKUP(J450,'LibSets constants'!$A$4:$B$1003,2,FALSE)</f>
        <v>DLC_THIEVES_GUILD</v>
      </c>
      <c r="L450" s="3" t="str">
        <f>VLOOKUP(J450,'LibSets constants'!$A$4:$C$1003,3,FALSE)</f>
        <v>Thieves Guild</v>
      </c>
    </row>
    <row r="451" spans="1:12" x14ac:dyDescent="0.25">
      <c r="A451" s="12">
        <v>823</v>
      </c>
      <c r="B451" s="5">
        <v>448</v>
      </c>
      <c r="C451" s="5">
        <v>823</v>
      </c>
      <c r="D451" s="3" t="s">
        <v>515</v>
      </c>
      <c r="E451" s="3" t="str">
        <f t="array" ref="E451">IF(OR(EXACT(A451,'ESO Dungeon constants'!$D$3:$D$987)),"X","")</f>
        <v/>
      </c>
      <c r="F451" s="3" t="str">
        <f>IF(EXACT(A451,C451),"X","")</f>
        <v>X</v>
      </c>
      <c r="G451" s="3" t="str">
        <f>IF(A451&lt;&gt;C451,VLOOKUP(C451,$A$3:$D$9952,4,FALSE),"")</f>
        <v/>
      </c>
      <c r="H451" s="17">
        <f>A451</f>
        <v>823</v>
      </c>
      <c r="I451" s="17">
        <f>C451</f>
        <v>823</v>
      </c>
      <c r="J451">
        <v>4</v>
      </c>
      <c r="K451" s="3" t="str">
        <f>VLOOKUP(J451,'LibSets constants'!$A$4:$B$1003,2,FALSE)</f>
        <v>DLC_DARK_BROTHERHOOD</v>
      </c>
      <c r="L451" s="3" t="str">
        <f>VLOOKUP(J451,'LibSets constants'!$A$4:$C$1003,3,FALSE)</f>
        <v>Dark Brotherhood</v>
      </c>
    </row>
    <row r="452" spans="1:12" x14ac:dyDescent="0.25">
      <c r="A452" s="12">
        <v>824</v>
      </c>
      <c r="B452" s="5">
        <v>449</v>
      </c>
      <c r="C452" s="5">
        <v>823</v>
      </c>
      <c r="D452" s="3" t="s">
        <v>516</v>
      </c>
      <c r="E452" s="3" t="str">
        <f t="array" ref="E452">IF(OR(EXACT(A452,'ESO Dungeon constants'!$D$3:$D$987)),"X","")</f>
        <v/>
      </c>
      <c r="F452" s="3" t="str">
        <f>IF(EXACT(A452,C452),"X","")</f>
        <v/>
      </c>
      <c r="G452" s="3" t="str">
        <f>IF(A452&lt;&gt;C452,VLOOKUP(C452,$A$3:$D$9952,4,FALSE),"")</f>
        <v>Gold Coast</v>
      </c>
      <c r="H452" s="17">
        <f>A452</f>
        <v>824</v>
      </c>
      <c r="I452" s="17">
        <f>C452</f>
        <v>823</v>
      </c>
      <c r="J452">
        <v>4</v>
      </c>
      <c r="K452" s="3" t="str">
        <f>VLOOKUP(J452,'LibSets constants'!$A$4:$B$1003,2,FALSE)</f>
        <v>DLC_DARK_BROTHERHOOD</v>
      </c>
      <c r="L452" s="3" t="str">
        <f>VLOOKUP(J452,'LibSets constants'!$A$4:$C$1003,3,FALSE)</f>
        <v>Dark Brotherhood</v>
      </c>
    </row>
    <row r="453" spans="1:12" x14ac:dyDescent="0.25">
      <c r="A453" s="12">
        <v>825</v>
      </c>
      <c r="B453" s="5">
        <v>450</v>
      </c>
      <c r="C453" s="5">
        <v>823</v>
      </c>
      <c r="D453" s="3" t="s">
        <v>517</v>
      </c>
      <c r="E453" s="3" t="str">
        <f t="array" ref="E453">IF(OR(EXACT(A453,'ESO Dungeon constants'!$D$3:$D$987)),"X","")</f>
        <v/>
      </c>
      <c r="F453" s="3" t="str">
        <f>IF(EXACT(A453,C453),"X","")</f>
        <v/>
      </c>
      <c r="G453" s="3" t="str">
        <f>IF(A453&lt;&gt;C453,VLOOKUP(C453,$A$3:$D$9952,4,FALSE),"")</f>
        <v>Gold Coast</v>
      </c>
      <c r="H453" s="17">
        <f>A453</f>
        <v>825</v>
      </c>
      <c r="I453" s="17">
        <f>C453</f>
        <v>823</v>
      </c>
      <c r="J453">
        <v>4</v>
      </c>
      <c r="K453" s="3" t="str">
        <f>VLOOKUP(J453,'LibSets constants'!$A$4:$B$1003,2,FALSE)</f>
        <v>DLC_DARK_BROTHERHOOD</v>
      </c>
      <c r="L453" s="3" t="str">
        <f>VLOOKUP(J453,'LibSets constants'!$A$4:$C$1003,3,FALSE)</f>
        <v>Dark Brotherhood</v>
      </c>
    </row>
    <row r="454" spans="1:12" x14ac:dyDescent="0.25">
      <c r="A454" s="12">
        <v>826</v>
      </c>
      <c r="B454" s="5">
        <v>451</v>
      </c>
      <c r="C454" s="5">
        <v>823</v>
      </c>
      <c r="D454" s="3" t="s">
        <v>518</v>
      </c>
      <c r="E454" s="3" t="str">
        <f t="array" ref="E454">IF(OR(EXACT(A454,'ESO Dungeon constants'!$D$3:$D$987)),"X","")</f>
        <v/>
      </c>
      <c r="F454" s="3" t="str">
        <f>IF(EXACT(A454,C454),"X","")</f>
        <v/>
      </c>
      <c r="G454" s="3" t="str">
        <f>IF(A454&lt;&gt;C454,VLOOKUP(C454,$A$3:$D$9952,4,FALSE),"")</f>
        <v>Gold Coast</v>
      </c>
      <c r="H454" s="17">
        <f>A454</f>
        <v>826</v>
      </c>
      <c r="I454" s="17">
        <f>C454</f>
        <v>823</v>
      </c>
      <c r="J454">
        <v>4</v>
      </c>
      <c r="K454" s="3" t="str">
        <f>VLOOKUP(J454,'LibSets constants'!$A$4:$B$1003,2,FALSE)</f>
        <v>DLC_DARK_BROTHERHOOD</v>
      </c>
      <c r="L454" s="3" t="str">
        <f>VLOOKUP(J454,'LibSets constants'!$A$4:$C$1003,3,FALSE)</f>
        <v>Dark Brotherhood</v>
      </c>
    </row>
    <row r="455" spans="1:12" x14ac:dyDescent="0.25">
      <c r="A455" s="12">
        <v>827</v>
      </c>
      <c r="B455" s="5">
        <v>452</v>
      </c>
      <c r="C455" s="5">
        <v>823</v>
      </c>
      <c r="D455" s="3" t="s">
        <v>519</v>
      </c>
      <c r="E455" s="3" t="str">
        <f t="array" ref="E455">IF(OR(EXACT(A455,'ESO Dungeon constants'!$D$3:$D$987)),"X","")</f>
        <v/>
      </c>
      <c r="F455" s="3" t="str">
        <f>IF(EXACT(A455,C455),"X","")</f>
        <v/>
      </c>
      <c r="G455" s="3" t="str">
        <f>IF(A455&lt;&gt;C455,VLOOKUP(C455,$A$3:$D$9952,4,FALSE),"")</f>
        <v>Gold Coast</v>
      </c>
      <c r="H455" s="17">
        <f>A455</f>
        <v>827</v>
      </c>
      <c r="I455" s="17">
        <f>C455</f>
        <v>823</v>
      </c>
      <c r="J455">
        <v>4</v>
      </c>
      <c r="K455" s="3" t="str">
        <f>VLOOKUP(J455,'LibSets constants'!$A$4:$B$1003,2,FALSE)</f>
        <v>DLC_DARK_BROTHERHOOD</v>
      </c>
      <c r="L455" s="3" t="str">
        <f>VLOOKUP(J455,'LibSets constants'!$A$4:$C$1003,3,FALSE)</f>
        <v>Dark Brotherhood</v>
      </c>
    </row>
    <row r="456" spans="1:12" x14ac:dyDescent="0.25">
      <c r="A456" s="12">
        <v>828</v>
      </c>
      <c r="B456" s="5">
        <v>453</v>
      </c>
      <c r="C456" s="5">
        <v>823</v>
      </c>
      <c r="D456" s="3" t="s">
        <v>520</v>
      </c>
      <c r="E456" s="3" t="str">
        <f t="array" ref="E456">IF(OR(EXACT(A456,'ESO Dungeon constants'!$D$3:$D$987)),"X","")</f>
        <v/>
      </c>
      <c r="F456" s="3" t="str">
        <f>IF(EXACT(A456,C456),"X","")</f>
        <v/>
      </c>
      <c r="G456" s="3" t="str">
        <f>IF(A456&lt;&gt;C456,VLOOKUP(C456,$A$3:$D$9952,4,FALSE),"")</f>
        <v>Gold Coast</v>
      </c>
      <c r="H456" s="17">
        <f>A456</f>
        <v>828</v>
      </c>
      <c r="I456" s="17">
        <f>C456</f>
        <v>823</v>
      </c>
      <c r="J456">
        <v>4</v>
      </c>
      <c r="K456" s="3" t="str">
        <f>VLOOKUP(J456,'LibSets constants'!$A$4:$B$1003,2,FALSE)</f>
        <v>DLC_DARK_BROTHERHOOD</v>
      </c>
      <c r="L456" s="3" t="str">
        <f>VLOOKUP(J456,'LibSets constants'!$A$4:$C$1003,3,FALSE)</f>
        <v>Dark Brotherhood</v>
      </c>
    </row>
    <row r="457" spans="1:12" x14ac:dyDescent="0.25">
      <c r="A457" s="12">
        <v>829</v>
      </c>
      <c r="B457" s="5">
        <v>454</v>
      </c>
      <c r="C457" s="5">
        <v>823</v>
      </c>
      <c r="D457" s="3" t="s">
        <v>521</v>
      </c>
      <c r="E457" s="3" t="str">
        <f t="array" ref="E457">IF(OR(EXACT(A457,'ESO Dungeon constants'!$D$3:$D$987)),"X","")</f>
        <v/>
      </c>
      <c r="F457" s="3" t="str">
        <f>IF(EXACT(A457,C457),"X","")</f>
        <v/>
      </c>
      <c r="G457" s="3" t="str">
        <f>IF(A457&lt;&gt;C457,VLOOKUP(C457,$A$3:$D$9952,4,FALSE),"")</f>
        <v>Gold Coast</v>
      </c>
      <c r="H457" s="17">
        <f>A457</f>
        <v>829</v>
      </c>
      <c r="I457" s="17">
        <f>C457</f>
        <v>823</v>
      </c>
      <c r="J457">
        <v>4</v>
      </c>
      <c r="K457" s="3" t="str">
        <f>VLOOKUP(J457,'LibSets constants'!$A$4:$B$1003,2,FALSE)</f>
        <v>DLC_DARK_BROTHERHOOD</v>
      </c>
      <c r="L457" s="3" t="str">
        <f>VLOOKUP(J457,'LibSets constants'!$A$4:$C$1003,3,FALSE)</f>
        <v>Dark Brotherhood</v>
      </c>
    </row>
    <row r="458" spans="1:12" x14ac:dyDescent="0.25">
      <c r="A458" s="12">
        <v>831</v>
      </c>
      <c r="B458" s="5">
        <v>455</v>
      </c>
      <c r="C458" s="5">
        <v>823</v>
      </c>
      <c r="D458" s="3" t="s">
        <v>522</v>
      </c>
      <c r="E458" s="3" t="str">
        <f t="array" ref="E458">IF(OR(EXACT(A458,'ESO Dungeon constants'!$D$3:$D$987)),"X","")</f>
        <v/>
      </c>
      <c r="F458" s="3" t="str">
        <f>IF(EXACT(A458,C458),"X","")</f>
        <v/>
      </c>
      <c r="G458" s="3" t="str">
        <f>IF(A458&lt;&gt;C458,VLOOKUP(C458,$A$3:$D$9952,4,FALSE),"")</f>
        <v>Gold Coast</v>
      </c>
      <c r="H458" s="17">
        <f>A458</f>
        <v>831</v>
      </c>
      <c r="I458" s="17">
        <f>C458</f>
        <v>823</v>
      </c>
      <c r="J458">
        <v>4</v>
      </c>
      <c r="K458" s="3" t="str">
        <f>VLOOKUP(J458,'LibSets constants'!$A$4:$B$1003,2,FALSE)</f>
        <v>DLC_DARK_BROTHERHOOD</v>
      </c>
      <c r="L458" s="3" t="str">
        <f>VLOOKUP(J458,'LibSets constants'!$A$4:$C$1003,3,FALSE)</f>
        <v>Dark Brotherhood</v>
      </c>
    </row>
    <row r="459" spans="1:12" x14ac:dyDescent="0.25">
      <c r="A459" s="12">
        <v>832</v>
      </c>
      <c r="B459" s="5">
        <v>456</v>
      </c>
      <c r="C459" s="5">
        <v>823</v>
      </c>
      <c r="D459" s="3" t="s">
        <v>523</v>
      </c>
      <c r="E459" s="3" t="str">
        <f t="array" ref="E459">IF(OR(EXACT(A459,'ESO Dungeon constants'!$D$3:$D$987)),"X","")</f>
        <v/>
      </c>
      <c r="F459" s="3" t="str">
        <f>IF(EXACT(A459,C459),"X","")</f>
        <v/>
      </c>
      <c r="G459" s="3" t="str">
        <f>IF(A459&lt;&gt;C459,VLOOKUP(C459,$A$3:$D$9952,4,FALSE),"")</f>
        <v>Gold Coast</v>
      </c>
      <c r="H459" s="17">
        <f>A459</f>
        <v>832</v>
      </c>
      <c r="I459" s="17">
        <f>C459</f>
        <v>823</v>
      </c>
      <c r="J459">
        <v>4</v>
      </c>
      <c r="K459" s="3" t="str">
        <f>VLOOKUP(J459,'LibSets constants'!$A$4:$B$1003,2,FALSE)</f>
        <v>DLC_DARK_BROTHERHOOD</v>
      </c>
      <c r="L459" s="3" t="str">
        <f>VLOOKUP(J459,'LibSets constants'!$A$4:$C$1003,3,FALSE)</f>
        <v>Dark Brotherhood</v>
      </c>
    </row>
    <row r="460" spans="1:12" x14ac:dyDescent="0.25">
      <c r="A460" s="12">
        <v>833</v>
      </c>
      <c r="B460" s="5">
        <v>457</v>
      </c>
      <c r="C460" s="5">
        <v>823</v>
      </c>
      <c r="D460" s="3" t="s">
        <v>524</v>
      </c>
      <c r="E460" s="3" t="str">
        <f t="array" ref="E460">IF(OR(EXACT(A460,'ESO Dungeon constants'!$D$3:$D$987)),"X","")</f>
        <v/>
      </c>
      <c r="F460" s="3" t="str">
        <f>IF(EXACT(A460,C460),"X","")</f>
        <v/>
      </c>
      <c r="G460" s="3" t="str">
        <f>IF(A460&lt;&gt;C460,VLOOKUP(C460,$A$3:$D$9952,4,FALSE),"")</f>
        <v>Gold Coast</v>
      </c>
      <c r="H460" s="17">
        <f>A460</f>
        <v>833</v>
      </c>
      <c r="I460" s="17">
        <f>C460</f>
        <v>823</v>
      </c>
      <c r="J460">
        <v>4</v>
      </c>
      <c r="K460" s="3" t="str">
        <f>VLOOKUP(J460,'LibSets constants'!$A$4:$B$1003,2,FALSE)</f>
        <v>DLC_DARK_BROTHERHOOD</v>
      </c>
      <c r="L460" s="3" t="str">
        <f>VLOOKUP(J460,'LibSets constants'!$A$4:$C$1003,3,FALSE)</f>
        <v>Dark Brotherhood</v>
      </c>
    </row>
    <row r="461" spans="1:12" x14ac:dyDescent="0.25">
      <c r="A461" s="12">
        <v>834</v>
      </c>
      <c r="B461" s="5">
        <v>458</v>
      </c>
      <c r="C461" s="5">
        <v>816</v>
      </c>
      <c r="D461" s="3" t="s">
        <v>525</v>
      </c>
      <c r="E461" s="3" t="str">
        <f t="array" ref="E461">IF(OR(EXACT(A461,'ESO Dungeon constants'!$D$3:$D$987)),"X","")</f>
        <v/>
      </c>
      <c r="F461" s="3" t="str">
        <f>IF(EXACT(A461,C461),"X","")</f>
        <v/>
      </c>
      <c r="G461" s="3" t="str">
        <f>IF(A461&lt;&gt;C461,VLOOKUP(C461,$A$3:$D$9952,4,FALSE),"")</f>
        <v>Hew's Bane</v>
      </c>
      <c r="H461" s="17">
        <f>A461</f>
        <v>834</v>
      </c>
      <c r="I461" s="17">
        <f>C461</f>
        <v>816</v>
      </c>
      <c r="J461">
        <v>3</v>
      </c>
      <c r="K461" s="3" t="str">
        <f>VLOOKUP(J461,'LibSets constants'!$A$4:$B$1003,2,FALSE)</f>
        <v>DLC_THIEVES_GUILD</v>
      </c>
      <c r="L461" s="3" t="str">
        <f>VLOOKUP(J461,'LibSets constants'!$A$4:$C$1003,3,FALSE)</f>
        <v>Thieves Guild</v>
      </c>
    </row>
    <row r="462" spans="1:12" x14ac:dyDescent="0.25">
      <c r="A462" s="12">
        <v>836</v>
      </c>
      <c r="B462" s="5">
        <v>459</v>
      </c>
      <c r="C462" s="5">
        <v>823</v>
      </c>
      <c r="D462" s="43" t="s">
        <v>526</v>
      </c>
      <c r="E462" s="3" t="str">
        <f t="array" ref="E462">IF(OR(EXACT(A462,'ESO Dungeon constants'!$D$3:$D$987)),"X","")</f>
        <v/>
      </c>
      <c r="F462" s="3" t="str">
        <f>IF(EXACT(A462,C462),"X","")</f>
        <v/>
      </c>
      <c r="G462" s="3" t="str">
        <f>IF(A462&lt;&gt;C462,VLOOKUP(C462,$A$3:$D$9952,4,FALSE),"")</f>
        <v>Gold Coast</v>
      </c>
      <c r="H462" s="17">
        <f>A462</f>
        <v>836</v>
      </c>
      <c r="I462" s="17">
        <f>C462</f>
        <v>823</v>
      </c>
      <c r="J462">
        <v>4</v>
      </c>
      <c r="K462" s="3" t="str">
        <f>VLOOKUP(J462,'LibSets constants'!$A$4:$B$1003,2,FALSE)</f>
        <v>DLC_DARK_BROTHERHOOD</v>
      </c>
      <c r="L462" s="3" t="str">
        <f>VLOOKUP(J462,'LibSets constants'!$A$4:$C$1003,3,FALSE)</f>
        <v>Dark Brotherhood</v>
      </c>
    </row>
    <row r="463" spans="1:12" x14ac:dyDescent="0.25">
      <c r="A463" s="12">
        <v>837</v>
      </c>
      <c r="B463" s="5">
        <v>460</v>
      </c>
      <c r="C463" s="5">
        <v>823</v>
      </c>
      <c r="D463" s="3" t="s">
        <v>527</v>
      </c>
      <c r="E463" s="3" t="str">
        <f t="array" ref="E463">IF(OR(EXACT(A463,'ESO Dungeon constants'!$D$3:$D$987)),"X","")</f>
        <v/>
      </c>
      <c r="F463" s="3" t="str">
        <f>IF(EXACT(A463,C463),"X","")</f>
        <v/>
      </c>
      <c r="G463" s="3" t="str">
        <f>IF(A463&lt;&gt;C463,VLOOKUP(C463,$A$3:$D$9952,4,FALSE),"")</f>
        <v>Gold Coast</v>
      </c>
      <c r="H463" s="17">
        <f>A463</f>
        <v>837</v>
      </c>
      <c r="I463" s="17">
        <f>C463</f>
        <v>823</v>
      </c>
      <c r="J463">
        <v>4</v>
      </c>
      <c r="K463" s="3" t="str">
        <f>VLOOKUP(J463,'LibSets constants'!$A$4:$B$1003,2,FALSE)</f>
        <v>DLC_DARK_BROTHERHOOD</v>
      </c>
      <c r="L463" s="3" t="str">
        <f>VLOOKUP(J463,'LibSets constants'!$A$4:$C$1003,3,FALSE)</f>
        <v>Dark Brotherhood</v>
      </c>
    </row>
    <row r="464" spans="1:12" x14ac:dyDescent="0.25">
      <c r="A464" s="12">
        <v>841</v>
      </c>
      <c r="B464" s="5">
        <v>461</v>
      </c>
      <c r="C464" s="5">
        <v>823</v>
      </c>
      <c r="D464" s="3" t="s">
        <v>528</v>
      </c>
      <c r="E464" s="3" t="str">
        <f t="array" ref="E464">IF(OR(EXACT(A464,'ESO Dungeon constants'!$D$3:$D$987)),"X","")</f>
        <v/>
      </c>
      <c r="F464" s="3" t="str">
        <f>IF(EXACT(A464,C464),"X","")</f>
        <v/>
      </c>
      <c r="G464" s="3" t="str">
        <f>IF(A464&lt;&gt;C464,VLOOKUP(C464,$A$3:$D$9952,4,FALSE),"")</f>
        <v>Gold Coast</v>
      </c>
      <c r="H464" s="17">
        <f>A464</f>
        <v>841</v>
      </c>
      <c r="I464" s="17">
        <f>C464</f>
        <v>823</v>
      </c>
      <c r="J464">
        <v>4</v>
      </c>
      <c r="K464" s="3" t="str">
        <f>VLOOKUP(J464,'LibSets constants'!$A$4:$B$1003,2,FALSE)</f>
        <v>DLC_DARK_BROTHERHOOD</v>
      </c>
      <c r="L464" s="3" t="str">
        <f>VLOOKUP(J464,'LibSets constants'!$A$4:$C$1003,3,FALSE)</f>
        <v>Dark Brotherhood</v>
      </c>
    </row>
    <row r="465" spans="1:12" x14ac:dyDescent="0.25">
      <c r="A465" s="12">
        <v>842</v>
      </c>
      <c r="B465" s="5">
        <v>462</v>
      </c>
      <c r="C465" s="5">
        <v>823</v>
      </c>
      <c r="D465" s="3" t="s">
        <v>529</v>
      </c>
      <c r="E465" s="3" t="str">
        <f t="array" ref="E465">IF(OR(EXACT(A465,'ESO Dungeon constants'!$D$3:$D$987)),"X","")</f>
        <v/>
      </c>
      <c r="F465" s="3" t="str">
        <f>IF(EXACT(A465,C465),"X","")</f>
        <v/>
      </c>
      <c r="G465" s="3" t="str">
        <f>IF(A465&lt;&gt;C465,VLOOKUP(C465,$A$3:$D$9952,4,FALSE),"")</f>
        <v>Gold Coast</v>
      </c>
      <c r="H465" s="17">
        <f>A465</f>
        <v>842</v>
      </c>
      <c r="I465" s="17">
        <f>C465</f>
        <v>823</v>
      </c>
      <c r="J465">
        <v>4</v>
      </c>
      <c r="K465" s="3" t="str">
        <f>VLOOKUP(J465,'LibSets constants'!$A$4:$B$1003,2,FALSE)</f>
        <v>DLC_DARK_BROTHERHOOD</v>
      </c>
      <c r="L465" s="3" t="str">
        <f>VLOOKUP(J465,'LibSets constants'!$A$4:$C$1003,3,FALSE)</f>
        <v>Dark Brotherhood</v>
      </c>
    </row>
    <row r="466" spans="1:12" x14ac:dyDescent="0.25">
      <c r="A466" s="12">
        <v>843</v>
      </c>
      <c r="B466" s="5">
        <v>463</v>
      </c>
      <c r="C466" s="5">
        <v>117</v>
      </c>
      <c r="D466" s="3" t="s">
        <v>53</v>
      </c>
      <c r="E466" s="3" t="str">
        <f t="array" ref="E466">IF(OR(EXACT(A466,'ESO Dungeon constants'!$D$3:$D$987)),"X","")</f>
        <v>X</v>
      </c>
      <c r="F466" s="3" t="str">
        <f>IF(EXACT(A466,C466),"X","")</f>
        <v/>
      </c>
      <c r="G466" s="3" t="str">
        <f>IF(A466&lt;&gt;C466,VLOOKUP(C466,$A$3:$D$9952,4,FALSE),"")</f>
        <v>Shadowfen</v>
      </c>
      <c r="H466" s="17">
        <f>A466</f>
        <v>843</v>
      </c>
      <c r="I466" s="17">
        <f>C466</f>
        <v>117</v>
      </c>
      <c r="J466">
        <v>5</v>
      </c>
      <c r="K466" s="3" t="str">
        <f>VLOOKUP(J466,'LibSets constants'!$A$4:$B$1003,2,FALSE)</f>
        <v>DLC_SHADOWS_OF_THE_HIST</v>
      </c>
      <c r="L466" s="3" t="str">
        <f>VLOOKUP(J466,'LibSets constants'!$A$4:$C$1003,3,FALSE)</f>
        <v>Shadows of the Hist</v>
      </c>
    </row>
    <row r="467" spans="1:12" x14ac:dyDescent="0.25">
      <c r="A467" s="12">
        <v>844</v>
      </c>
      <c r="B467" s="5">
        <v>464</v>
      </c>
      <c r="C467" s="5">
        <v>816</v>
      </c>
      <c r="D467" s="3" t="s">
        <v>530</v>
      </c>
      <c r="E467" s="3" t="str">
        <f t="array" ref="E467">IF(OR(EXACT(A467,'ESO Dungeon constants'!$D$3:$D$987)),"X","")</f>
        <v/>
      </c>
      <c r="F467" s="3" t="str">
        <f>IF(EXACT(A467,C467),"X","")</f>
        <v/>
      </c>
      <c r="G467" s="3" t="str">
        <f>IF(A467&lt;&gt;C467,VLOOKUP(C467,$A$3:$D$9952,4,FALSE),"")</f>
        <v>Hew's Bane</v>
      </c>
      <c r="H467" s="17">
        <f>A467</f>
        <v>844</v>
      </c>
      <c r="I467" s="17">
        <f>C467</f>
        <v>816</v>
      </c>
      <c r="J467">
        <v>3</v>
      </c>
      <c r="K467" s="3" t="str">
        <f>VLOOKUP(J467,'LibSets constants'!$A$4:$B$1003,2,FALSE)</f>
        <v>DLC_THIEVES_GUILD</v>
      </c>
      <c r="L467" s="3" t="str">
        <f>VLOOKUP(J467,'LibSets constants'!$A$4:$C$1003,3,FALSE)</f>
        <v>Thieves Guild</v>
      </c>
    </row>
    <row r="468" spans="1:12" x14ac:dyDescent="0.25">
      <c r="A468" s="12">
        <v>845</v>
      </c>
      <c r="B468" s="5">
        <v>465</v>
      </c>
      <c r="C468" s="5">
        <v>816</v>
      </c>
      <c r="D468" s="3" t="s">
        <v>531</v>
      </c>
      <c r="E468" s="3" t="str">
        <f t="array" ref="E468">IF(OR(EXACT(A468,'ESO Dungeon constants'!$D$3:$D$987)),"X","")</f>
        <v/>
      </c>
      <c r="F468" s="3" t="str">
        <f>IF(EXACT(A468,C468),"X","")</f>
        <v/>
      </c>
      <c r="G468" s="3" t="str">
        <f>IF(A468&lt;&gt;C468,VLOOKUP(C468,$A$3:$D$9952,4,FALSE),"")</f>
        <v>Hew's Bane</v>
      </c>
      <c r="H468" s="17">
        <f>A468</f>
        <v>845</v>
      </c>
      <c r="I468" s="17">
        <f>C468</f>
        <v>816</v>
      </c>
      <c r="J468">
        <v>3</v>
      </c>
      <c r="K468" s="3" t="str">
        <f>VLOOKUP(J468,'LibSets constants'!$A$4:$B$1003,2,FALSE)</f>
        <v>DLC_THIEVES_GUILD</v>
      </c>
      <c r="L468" s="3" t="str">
        <f>VLOOKUP(J468,'LibSets constants'!$A$4:$C$1003,3,FALSE)</f>
        <v>Thieves Guild</v>
      </c>
    </row>
    <row r="469" spans="1:12" x14ac:dyDescent="0.25">
      <c r="A469" s="12">
        <v>848</v>
      </c>
      <c r="B469" s="5">
        <v>466</v>
      </c>
      <c r="C469" s="5">
        <v>117</v>
      </c>
      <c r="D469" s="3" t="s">
        <v>72</v>
      </c>
      <c r="E469" s="3" t="str">
        <f t="array" ref="E469">IF(OR(EXACT(A469,'ESO Dungeon constants'!$D$3:$D$987)),"X","")</f>
        <v>X</v>
      </c>
      <c r="F469" s="3" t="str">
        <f>IF(EXACT(A469,C469),"X","")</f>
        <v/>
      </c>
      <c r="G469" s="3" t="str">
        <f>IF(A469&lt;&gt;C469,VLOOKUP(C469,$A$3:$D$9952,4,FALSE),"")</f>
        <v>Shadowfen</v>
      </c>
      <c r="H469" s="17">
        <f>A469</f>
        <v>848</v>
      </c>
      <c r="I469" s="17">
        <f>C469</f>
        <v>117</v>
      </c>
      <c r="J469">
        <v>5</v>
      </c>
      <c r="K469" s="3" t="str">
        <f>VLOOKUP(J469,'LibSets constants'!$A$4:$B$1003,2,FALSE)</f>
        <v>DLC_SHADOWS_OF_THE_HIST</v>
      </c>
      <c r="L469" s="3" t="str">
        <f>VLOOKUP(J469,'LibSets constants'!$A$4:$C$1003,3,FALSE)</f>
        <v>Shadows of the Hist</v>
      </c>
    </row>
    <row r="470" spans="1:12" x14ac:dyDescent="0.25">
      <c r="A470" s="12">
        <v>849</v>
      </c>
      <c r="B470" s="5">
        <v>467</v>
      </c>
      <c r="C470" s="5">
        <v>849</v>
      </c>
      <c r="D470" s="3" t="s">
        <v>532</v>
      </c>
      <c r="E470" s="3" t="str">
        <f t="array" ref="E470">IF(OR(EXACT(A470,'ESO Dungeon constants'!$D$3:$D$987)),"X","")</f>
        <v/>
      </c>
      <c r="F470" s="3" t="str">
        <f>IF(EXACT(A470,C470),"X","")</f>
        <v>X</v>
      </c>
      <c r="G470" s="3" t="str">
        <f>IF(A470&lt;&gt;C470,VLOOKUP(C470,$A$3:$D$9952,4,FALSE),"")</f>
        <v/>
      </c>
      <c r="H470" s="17">
        <f>A470</f>
        <v>849</v>
      </c>
      <c r="I470" s="17">
        <f>C470</f>
        <v>849</v>
      </c>
      <c r="J470">
        <v>6</v>
      </c>
      <c r="K470" s="3" t="str">
        <f>VLOOKUP(J470,'LibSets constants'!$A$4:$B$1003,2,FALSE)</f>
        <v>DLC_MORROWIND</v>
      </c>
      <c r="L470" s="3" t="str">
        <f>VLOOKUP(J470,'LibSets constants'!$A$4:$C$1003,3,FALSE)</f>
        <v>Morrowind</v>
      </c>
    </row>
    <row r="471" spans="1:12" x14ac:dyDescent="0.25">
      <c r="A471" s="12">
        <v>852</v>
      </c>
      <c r="B471" s="5">
        <v>468</v>
      </c>
      <c r="C471" s="5">
        <v>3</v>
      </c>
      <c r="D471" s="3" t="s">
        <v>533</v>
      </c>
      <c r="E471" s="3" t="str">
        <f t="array" ref="E471">IF(OR(EXACT(A471,'ESO Dungeon constants'!$D$3:$D$987)),"X","")</f>
        <v/>
      </c>
      <c r="F471" s="3" t="str">
        <f>IF(EXACT(A471,C471),"X","")</f>
        <v/>
      </c>
      <c r="G471" s="3" t="str">
        <f>IF(A471&lt;&gt;C471,VLOOKUP(C471,$A$3:$D$9952,4,FALSE),"")</f>
        <v>Glenumbra</v>
      </c>
      <c r="H471" s="17">
        <f>A471</f>
        <v>852</v>
      </c>
      <c r="I471" s="17">
        <f>C471</f>
        <v>3</v>
      </c>
      <c r="J471">
        <v>0</v>
      </c>
      <c r="K471" s="3" t="str">
        <f>VLOOKUP(J471,'LibSets constants'!$A$4:$B$1003,2,FALSE)</f>
        <v>DLC_BASE_GAME</v>
      </c>
      <c r="L471" s="3" t="str">
        <f>VLOOKUP(J471,'LibSets constants'!$A$4:$C$1003,3,FALSE)</f>
        <v>Included in base game</v>
      </c>
    </row>
    <row r="472" spans="1:12" x14ac:dyDescent="0.25">
      <c r="A472" s="12">
        <v>853</v>
      </c>
      <c r="B472" s="5">
        <v>469</v>
      </c>
      <c r="C472" s="5">
        <v>20</v>
      </c>
      <c r="D472" s="3" t="s">
        <v>534</v>
      </c>
      <c r="E472" s="3" t="str">
        <f t="array" ref="E472">IF(OR(EXACT(A472,'ESO Dungeon constants'!$D$3:$D$987)),"X","")</f>
        <v/>
      </c>
      <c r="F472" s="3" t="str">
        <f>IF(EXACT(A472,C472),"X","")</f>
        <v/>
      </c>
      <c r="G472" s="3" t="str">
        <f>IF(A472&lt;&gt;C472,VLOOKUP(C472,$A$3:$D$9952,4,FALSE),"")</f>
        <v>Rivenspire</v>
      </c>
      <c r="H472" s="17">
        <f>A472</f>
        <v>853</v>
      </c>
      <c r="I472" s="17">
        <f>C472</f>
        <v>20</v>
      </c>
      <c r="J472">
        <v>0</v>
      </c>
      <c r="K472" s="3" t="str">
        <f>VLOOKUP(J472,'LibSets constants'!$A$4:$B$1003,2,FALSE)</f>
        <v>DLC_BASE_GAME</v>
      </c>
      <c r="L472" s="3" t="str">
        <f>VLOOKUP(J472,'LibSets constants'!$A$4:$C$1003,3,FALSE)</f>
        <v>Included in base game</v>
      </c>
    </row>
    <row r="473" spans="1:12" x14ac:dyDescent="0.25">
      <c r="A473" s="12">
        <v>854</v>
      </c>
      <c r="B473" s="5">
        <v>470</v>
      </c>
      <c r="C473" s="5">
        <v>92</v>
      </c>
      <c r="D473" s="3" t="s">
        <v>535</v>
      </c>
      <c r="E473" s="3" t="str">
        <f t="array" ref="E473">IF(OR(EXACT(A473,'ESO Dungeon constants'!$D$3:$D$987)),"X","")</f>
        <v/>
      </c>
      <c r="F473" s="3" t="str">
        <f>IF(EXACT(A473,C473),"X","")</f>
        <v/>
      </c>
      <c r="G473" s="3" t="str">
        <f>IF(A473&lt;&gt;C473,VLOOKUP(C473,$A$3:$D$9952,4,FALSE),"")</f>
        <v>Bangkorai</v>
      </c>
      <c r="H473" s="17">
        <f>A473</f>
        <v>854</v>
      </c>
      <c r="I473" s="17">
        <f>C473</f>
        <v>92</v>
      </c>
      <c r="J473">
        <v>0</v>
      </c>
      <c r="K473" s="3" t="str">
        <f>VLOOKUP(J473,'LibSets constants'!$A$4:$B$1003,2,FALSE)</f>
        <v>DLC_BASE_GAME</v>
      </c>
      <c r="L473" s="3" t="str">
        <f>VLOOKUP(J473,'LibSets constants'!$A$4:$C$1003,3,FALSE)</f>
        <v>Included in base game</v>
      </c>
    </row>
    <row r="474" spans="1:12" x14ac:dyDescent="0.25">
      <c r="A474" s="12">
        <v>855</v>
      </c>
      <c r="B474" s="5">
        <v>471</v>
      </c>
      <c r="C474" s="5">
        <v>19</v>
      </c>
      <c r="D474" s="3" t="s">
        <v>536</v>
      </c>
      <c r="E474" s="3" t="str">
        <f t="array" ref="E474">IF(OR(EXACT(A474,'ESO Dungeon constants'!$D$3:$D$987)),"X","")</f>
        <v/>
      </c>
      <c r="F474" s="3" t="str">
        <f>IF(EXACT(A474,C474),"X","")</f>
        <v/>
      </c>
      <c r="G474" s="3" t="str">
        <f>IF(A474&lt;&gt;C474,VLOOKUP(C474,$A$3:$D$9952,4,FALSE),"")</f>
        <v>Stormhaven</v>
      </c>
      <c r="H474" s="17">
        <f>A474</f>
        <v>855</v>
      </c>
      <c r="I474" s="17">
        <f>C474</f>
        <v>19</v>
      </c>
      <c r="J474">
        <v>0</v>
      </c>
      <c r="K474" s="3" t="str">
        <f>VLOOKUP(J474,'LibSets constants'!$A$4:$B$1003,2,FALSE)</f>
        <v>DLC_BASE_GAME</v>
      </c>
      <c r="L474" s="3" t="str">
        <f>VLOOKUP(J474,'LibSets constants'!$A$4:$C$1003,3,FALSE)</f>
        <v>Included in base game</v>
      </c>
    </row>
    <row r="475" spans="1:12" x14ac:dyDescent="0.25">
      <c r="A475" s="12">
        <v>856</v>
      </c>
      <c r="B475" s="5">
        <v>472</v>
      </c>
      <c r="C475" s="5">
        <v>92</v>
      </c>
      <c r="D475" s="3" t="s">
        <v>537</v>
      </c>
      <c r="E475" s="3" t="str">
        <f t="array" ref="E475">IF(OR(EXACT(A475,'ESO Dungeon constants'!$D$3:$D$987)),"X","")</f>
        <v/>
      </c>
      <c r="F475" s="3" t="str">
        <f>IF(EXACT(A475,C475),"X","")</f>
        <v/>
      </c>
      <c r="G475" s="3" t="str">
        <f>IF(A475&lt;&gt;C475,VLOOKUP(C475,$A$3:$D$9952,4,FALSE),"")</f>
        <v>Bangkorai</v>
      </c>
      <c r="H475" s="17">
        <f>A475</f>
        <v>856</v>
      </c>
      <c r="I475" s="17">
        <f>C475</f>
        <v>92</v>
      </c>
      <c r="J475">
        <v>0</v>
      </c>
      <c r="K475" s="3" t="str">
        <f>VLOOKUP(J475,'LibSets constants'!$A$4:$B$1003,2,FALSE)</f>
        <v>DLC_BASE_GAME</v>
      </c>
      <c r="L475" s="3" t="str">
        <f>VLOOKUP(J475,'LibSets constants'!$A$4:$C$1003,3,FALSE)</f>
        <v>Included in base game</v>
      </c>
    </row>
    <row r="476" spans="1:12" x14ac:dyDescent="0.25">
      <c r="A476" s="12">
        <v>857</v>
      </c>
      <c r="B476" s="5">
        <v>473</v>
      </c>
      <c r="C476" s="5">
        <v>104</v>
      </c>
      <c r="D476" s="3" t="s">
        <v>538</v>
      </c>
      <c r="E476" s="3" t="str">
        <f t="array" ref="E476">IF(OR(EXACT(A476,'ESO Dungeon constants'!$D$3:$D$987)),"X","")</f>
        <v/>
      </c>
      <c r="F476" s="3" t="str">
        <f>IF(EXACT(A476,C476),"X","")</f>
        <v/>
      </c>
      <c r="G476" s="3" t="str">
        <f>IF(A476&lt;&gt;C476,VLOOKUP(C476,$A$3:$D$9952,4,FALSE),"")</f>
        <v>Alik'r Desert</v>
      </c>
      <c r="H476" s="17">
        <f>A476</f>
        <v>857</v>
      </c>
      <c r="I476" s="17">
        <f>C476</f>
        <v>104</v>
      </c>
      <c r="J476">
        <v>0</v>
      </c>
      <c r="K476" s="3" t="str">
        <f>VLOOKUP(J476,'LibSets constants'!$A$4:$B$1003,2,FALSE)</f>
        <v>DLC_BASE_GAME</v>
      </c>
      <c r="L476" s="3" t="str">
        <f>VLOOKUP(J476,'LibSets constants'!$A$4:$C$1003,3,FALSE)</f>
        <v>Included in base game</v>
      </c>
    </row>
    <row r="477" spans="1:12" x14ac:dyDescent="0.25">
      <c r="A477" s="12">
        <v>858</v>
      </c>
      <c r="B477" s="5">
        <v>474</v>
      </c>
      <c r="C477" s="5">
        <v>108</v>
      </c>
      <c r="D477" s="3" t="s">
        <v>539</v>
      </c>
      <c r="E477" s="3" t="str">
        <f t="array" ref="E477">IF(OR(EXACT(A477,'ESO Dungeon constants'!$D$3:$D$987)),"X","")</f>
        <v/>
      </c>
      <c r="F477" s="3" t="str">
        <f>IF(EXACT(A477,C477),"X","")</f>
        <v/>
      </c>
      <c r="G477" s="3" t="str">
        <f>IF(A477&lt;&gt;C477,VLOOKUP(C477,$A$3:$D$9952,4,FALSE),"")</f>
        <v>Greenshade</v>
      </c>
      <c r="H477" s="17">
        <f>A477</f>
        <v>858</v>
      </c>
      <c r="I477" s="17">
        <f>C477</f>
        <v>108</v>
      </c>
      <c r="J477">
        <v>0</v>
      </c>
      <c r="K477" s="3" t="str">
        <f>VLOOKUP(J477,'LibSets constants'!$A$4:$B$1003,2,FALSE)</f>
        <v>DLC_BASE_GAME</v>
      </c>
      <c r="L477" s="3" t="str">
        <f>VLOOKUP(J477,'LibSets constants'!$A$4:$C$1003,3,FALSE)</f>
        <v>Included in base game</v>
      </c>
    </row>
    <row r="478" spans="1:12" x14ac:dyDescent="0.25">
      <c r="A478" s="12">
        <v>859</v>
      </c>
      <c r="B478" s="5">
        <v>475</v>
      </c>
      <c r="C478" s="5">
        <v>58</v>
      </c>
      <c r="D478" s="3" t="s">
        <v>540</v>
      </c>
      <c r="E478" s="3" t="str">
        <f t="array" ref="E478">IF(OR(EXACT(A478,'ESO Dungeon constants'!$D$3:$D$987)),"X","")</f>
        <v/>
      </c>
      <c r="F478" s="3" t="str">
        <f>IF(EXACT(A478,C478),"X","")</f>
        <v/>
      </c>
      <c r="G478" s="3" t="str">
        <f>IF(A478&lt;&gt;C478,VLOOKUP(C478,$A$3:$D$9952,4,FALSE),"")</f>
        <v>Malabal Tor</v>
      </c>
      <c r="H478" s="17">
        <f>A478</f>
        <v>859</v>
      </c>
      <c r="I478" s="17">
        <f>C478</f>
        <v>58</v>
      </c>
      <c r="J478">
        <v>0</v>
      </c>
      <c r="K478" s="3" t="str">
        <f>VLOOKUP(J478,'LibSets constants'!$A$4:$B$1003,2,FALSE)</f>
        <v>DLC_BASE_GAME</v>
      </c>
      <c r="L478" s="3" t="str">
        <f>VLOOKUP(J478,'LibSets constants'!$A$4:$C$1003,3,FALSE)</f>
        <v>Included in base game</v>
      </c>
    </row>
    <row r="479" spans="1:12" x14ac:dyDescent="0.25">
      <c r="A479" s="12">
        <v>860</v>
      </c>
      <c r="B479" s="5">
        <v>476</v>
      </c>
      <c r="C479" s="5">
        <v>383</v>
      </c>
      <c r="D479" s="3" t="s">
        <v>541</v>
      </c>
      <c r="E479" s="3" t="str">
        <f t="array" ref="E479">IF(OR(EXACT(A479,'ESO Dungeon constants'!$D$3:$D$987)),"X","")</f>
        <v/>
      </c>
      <c r="F479" s="3" t="str">
        <f>IF(EXACT(A479,C479),"X","")</f>
        <v/>
      </c>
      <c r="G479" s="3" t="str">
        <f>IF(A479&lt;&gt;C479,VLOOKUP(C479,$A$3:$D$9952,4,FALSE),"")</f>
        <v>Grahtwood</v>
      </c>
      <c r="H479" s="17">
        <f>A479</f>
        <v>860</v>
      </c>
      <c r="I479" s="17">
        <f>C479</f>
        <v>383</v>
      </c>
      <c r="J479">
        <v>0</v>
      </c>
      <c r="K479" s="3" t="str">
        <f>VLOOKUP(J479,'LibSets constants'!$A$4:$B$1003,2,FALSE)</f>
        <v>DLC_BASE_GAME</v>
      </c>
      <c r="L479" s="3" t="str">
        <f>VLOOKUP(J479,'LibSets constants'!$A$4:$C$1003,3,FALSE)</f>
        <v>Included in base game</v>
      </c>
    </row>
    <row r="480" spans="1:12" x14ac:dyDescent="0.25">
      <c r="A480" s="12">
        <v>861</v>
      </c>
      <c r="B480" s="5">
        <v>477</v>
      </c>
      <c r="C480" s="5">
        <v>108</v>
      </c>
      <c r="D480" s="3" t="s">
        <v>542</v>
      </c>
      <c r="E480" s="3" t="str">
        <f t="array" ref="E480">IF(OR(EXACT(A480,'ESO Dungeon constants'!$D$3:$D$987)),"X","")</f>
        <v/>
      </c>
      <c r="F480" s="3" t="str">
        <f>IF(EXACT(A480,C480),"X","")</f>
        <v/>
      </c>
      <c r="G480" s="3" t="str">
        <f>IF(A480&lt;&gt;C480,VLOOKUP(C480,$A$3:$D$9952,4,FALSE),"")</f>
        <v>Greenshade</v>
      </c>
      <c r="H480" s="17">
        <f>A480</f>
        <v>861</v>
      </c>
      <c r="I480" s="17">
        <f>C480</f>
        <v>108</v>
      </c>
      <c r="J480">
        <v>0</v>
      </c>
      <c r="K480" s="3" t="str">
        <f>VLOOKUP(J480,'LibSets constants'!$A$4:$B$1003,2,FALSE)</f>
        <v>DLC_BASE_GAME</v>
      </c>
      <c r="L480" s="3" t="str">
        <f>VLOOKUP(J480,'LibSets constants'!$A$4:$C$1003,3,FALSE)</f>
        <v>Included in base game</v>
      </c>
    </row>
    <row r="481" spans="1:12" x14ac:dyDescent="0.25">
      <c r="A481" s="12">
        <v>862</v>
      </c>
      <c r="B481" s="5">
        <v>478</v>
      </c>
      <c r="C481" s="5">
        <v>382</v>
      </c>
      <c r="D481" s="3" t="s">
        <v>543</v>
      </c>
      <c r="E481" s="3" t="str">
        <f t="array" ref="E481">IF(OR(EXACT(A481,'ESO Dungeon constants'!$D$3:$D$987)),"X","")</f>
        <v/>
      </c>
      <c r="F481" s="3" t="str">
        <f>IF(EXACT(A481,C481),"X","")</f>
        <v/>
      </c>
      <c r="G481" s="3" t="str">
        <f>IF(A481&lt;&gt;C481,VLOOKUP(C481,$A$3:$D$9952,4,FALSE),"")</f>
        <v>Reaper's March</v>
      </c>
      <c r="H481" s="17">
        <f>A481</f>
        <v>862</v>
      </c>
      <c r="I481" s="17">
        <f>C481</f>
        <v>382</v>
      </c>
      <c r="J481">
        <v>0</v>
      </c>
      <c r="K481" s="3" t="str">
        <f>VLOOKUP(J481,'LibSets constants'!$A$4:$B$1003,2,FALSE)</f>
        <v>DLC_BASE_GAME</v>
      </c>
      <c r="L481" s="3" t="str">
        <f>VLOOKUP(J481,'LibSets constants'!$A$4:$C$1003,3,FALSE)</f>
        <v>Included in base game</v>
      </c>
    </row>
    <row r="482" spans="1:12" x14ac:dyDescent="0.25">
      <c r="A482" s="12">
        <v>863</v>
      </c>
      <c r="B482" s="5">
        <v>479</v>
      </c>
      <c r="C482" s="5">
        <v>537</v>
      </c>
      <c r="D482" s="3" t="s">
        <v>544</v>
      </c>
      <c r="E482" s="3" t="str">
        <f t="array" ref="E482">IF(OR(EXACT(A482,'ESO Dungeon constants'!$D$3:$D$987)),"X","")</f>
        <v/>
      </c>
      <c r="F482" s="3" t="str">
        <f>IF(EXACT(A482,C482),"X","")</f>
        <v/>
      </c>
      <c r="G482" s="3" t="str">
        <f>IF(A482&lt;&gt;C482,VLOOKUP(C482,$A$3:$D$9952,4,FALSE),"")</f>
        <v>Khenarthi's Roost</v>
      </c>
      <c r="H482" s="17">
        <f>A482</f>
        <v>863</v>
      </c>
      <c r="I482" s="17">
        <f>C482</f>
        <v>537</v>
      </c>
      <c r="J482">
        <v>0</v>
      </c>
      <c r="K482" s="3" t="str">
        <f>VLOOKUP(J482,'LibSets constants'!$A$4:$B$1003,2,FALSE)</f>
        <v>DLC_BASE_GAME</v>
      </c>
      <c r="L482" s="3" t="str">
        <f>VLOOKUP(J482,'LibSets constants'!$A$4:$C$1003,3,FALSE)</f>
        <v>Included in base game</v>
      </c>
    </row>
    <row r="483" spans="1:12" x14ac:dyDescent="0.25">
      <c r="A483" s="12">
        <v>864</v>
      </c>
      <c r="B483" s="5">
        <v>480</v>
      </c>
      <c r="C483" s="5">
        <v>103</v>
      </c>
      <c r="D483" s="3" t="s">
        <v>545</v>
      </c>
      <c r="E483" s="3" t="str">
        <f t="array" ref="E483">IF(OR(EXACT(A483,'ESO Dungeon constants'!$D$3:$D$987)),"X","")</f>
        <v/>
      </c>
      <c r="F483" s="3" t="str">
        <f>IF(EXACT(A483,C483),"X","")</f>
        <v/>
      </c>
      <c r="G483" s="3" t="str">
        <f>IF(A483&lt;&gt;C483,VLOOKUP(C483,$A$3:$D$9952,4,FALSE),"")</f>
        <v>The Rift</v>
      </c>
      <c r="H483" s="17">
        <f>A483</f>
        <v>864</v>
      </c>
      <c r="I483" s="17">
        <f>C483</f>
        <v>103</v>
      </c>
      <c r="J483">
        <v>0</v>
      </c>
      <c r="K483" s="3" t="str">
        <f>VLOOKUP(J483,'LibSets constants'!$A$4:$B$1003,2,FALSE)</f>
        <v>DLC_BASE_GAME</v>
      </c>
      <c r="L483" s="3" t="str">
        <f>VLOOKUP(J483,'LibSets constants'!$A$4:$C$1003,3,FALSE)</f>
        <v>Included in base game</v>
      </c>
    </row>
    <row r="484" spans="1:12" x14ac:dyDescent="0.25">
      <c r="A484" s="12">
        <v>865</v>
      </c>
      <c r="B484" s="5">
        <v>481</v>
      </c>
      <c r="C484" s="5">
        <v>101</v>
      </c>
      <c r="D484" s="3" t="s">
        <v>546</v>
      </c>
      <c r="E484" s="3" t="str">
        <f t="array" ref="E484">IF(OR(EXACT(A484,'ESO Dungeon constants'!$D$3:$D$987)),"X","")</f>
        <v/>
      </c>
      <c r="F484" s="3" t="str">
        <f>IF(EXACT(A484,C484),"X","")</f>
        <v/>
      </c>
      <c r="G484" s="3" t="str">
        <f>IF(A484&lt;&gt;C484,VLOOKUP(C484,$A$3:$D$9952,4,FALSE),"")</f>
        <v>Eastmarch</v>
      </c>
      <c r="H484" s="17">
        <f>A484</f>
        <v>865</v>
      </c>
      <c r="I484" s="17">
        <f>C484</f>
        <v>101</v>
      </c>
      <c r="J484">
        <v>0</v>
      </c>
      <c r="K484" s="3" t="str">
        <f>VLOOKUP(J484,'LibSets constants'!$A$4:$B$1003,2,FALSE)</f>
        <v>DLC_BASE_GAME</v>
      </c>
      <c r="L484" s="3" t="str">
        <f>VLOOKUP(J484,'LibSets constants'!$A$4:$C$1003,3,FALSE)</f>
        <v>Included in base game</v>
      </c>
    </row>
    <row r="485" spans="1:12" x14ac:dyDescent="0.25">
      <c r="A485" s="12">
        <v>866</v>
      </c>
      <c r="B485" s="5">
        <v>482</v>
      </c>
      <c r="C485" s="5">
        <v>57</v>
      </c>
      <c r="D485" s="3" t="s">
        <v>547</v>
      </c>
      <c r="E485" s="3" t="str">
        <f t="array" ref="E485">IF(OR(EXACT(A485,'ESO Dungeon constants'!$D$3:$D$987)),"X","")</f>
        <v/>
      </c>
      <c r="F485" s="3" t="str">
        <f>IF(EXACT(A485,C485),"X","")</f>
        <v/>
      </c>
      <c r="G485" s="3" t="str">
        <f>IF(A485&lt;&gt;C485,VLOOKUP(C485,$A$3:$D$9952,4,FALSE),"")</f>
        <v>Deshaan</v>
      </c>
      <c r="H485" s="17">
        <f>A485</f>
        <v>866</v>
      </c>
      <c r="I485" s="17">
        <f>C485</f>
        <v>57</v>
      </c>
      <c r="J485">
        <v>0</v>
      </c>
      <c r="K485" s="3" t="str">
        <f>VLOOKUP(J485,'LibSets constants'!$A$4:$B$1003,2,FALSE)</f>
        <v>DLC_BASE_GAME</v>
      </c>
      <c r="L485" s="3" t="str">
        <f>VLOOKUP(J485,'LibSets constants'!$A$4:$C$1003,3,FALSE)</f>
        <v>Included in base game</v>
      </c>
    </row>
    <row r="486" spans="1:12" x14ac:dyDescent="0.25">
      <c r="A486" s="12">
        <v>867</v>
      </c>
      <c r="B486" s="5">
        <v>483</v>
      </c>
      <c r="C486" s="5">
        <v>41</v>
      </c>
      <c r="D486" s="43" t="s">
        <v>548</v>
      </c>
      <c r="E486" s="3" t="str">
        <f t="array" ref="E486">IF(OR(EXACT(A486,'ESO Dungeon constants'!$D$3:$D$987)),"X","")</f>
        <v/>
      </c>
      <c r="F486" s="3" t="str">
        <f>IF(EXACT(A486,C486),"X","")</f>
        <v/>
      </c>
      <c r="G486" s="3" t="str">
        <f>IF(A486&lt;&gt;C486,VLOOKUP(C486,$A$3:$D$9952,4,FALSE),"")</f>
        <v>Stonefalls</v>
      </c>
      <c r="H486" s="17">
        <f>A486</f>
        <v>867</v>
      </c>
      <c r="I486" s="17">
        <f>C486</f>
        <v>41</v>
      </c>
      <c r="J486">
        <v>0</v>
      </c>
      <c r="K486" s="3" t="str">
        <f>VLOOKUP(J486,'LibSets constants'!$A$4:$B$1003,2,FALSE)</f>
        <v>DLC_BASE_GAME</v>
      </c>
      <c r="L486" s="3" t="str">
        <f>VLOOKUP(J486,'LibSets constants'!$A$4:$C$1003,3,FALSE)</f>
        <v>Included in base game</v>
      </c>
    </row>
    <row r="487" spans="1:12" x14ac:dyDescent="0.25">
      <c r="A487" s="12">
        <v>868</v>
      </c>
      <c r="B487" s="5">
        <v>484</v>
      </c>
      <c r="C487" s="5">
        <v>281</v>
      </c>
      <c r="D487" s="3" t="s">
        <v>549</v>
      </c>
      <c r="E487" s="3" t="str">
        <f t="array" ref="E487">IF(OR(EXACT(A487,'ESO Dungeon constants'!$D$3:$D$987)),"X","")</f>
        <v/>
      </c>
      <c r="F487" s="3" t="str">
        <f>IF(EXACT(A487,C487),"X","")</f>
        <v/>
      </c>
      <c r="G487" s="3" t="str">
        <f>IF(A487&lt;&gt;C487,VLOOKUP(C487,$A$3:$D$9952,4,FALSE),"")</f>
        <v>Bal Foyen</v>
      </c>
      <c r="H487" s="17">
        <f>A487</f>
        <v>868</v>
      </c>
      <c r="I487" s="17">
        <f>C487</f>
        <v>281</v>
      </c>
      <c r="J487">
        <v>0</v>
      </c>
      <c r="K487" s="3" t="str">
        <f>VLOOKUP(J487,'LibSets constants'!$A$4:$B$1003,2,FALSE)</f>
        <v>DLC_BASE_GAME</v>
      </c>
      <c r="L487" s="3" t="str">
        <f>VLOOKUP(J487,'LibSets constants'!$A$4:$C$1003,3,FALSE)</f>
        <v>Included in base game</v>
      </c>
    </row>
    <row r="488" spans="1:12" x14ac:dyDescent="0.25">
      <c r="A488" s="12">
        <v>869</v>
      </c>
      <c r="B488" s="5">
        <v>485</v>
      </c>
      <c r="C488" s="5">
        <v>117</v>
      </c>
      <c r="D488" s="3" t="s">
        <v>550</v>
      </c>
      <c r="E488" s="3" t="str">
        <f t="array" ref="E488">IF(OR(EXACT(A488,'ESO Dungeon constants'!$D$3:$D$987)),"X","")</f>
        <v/>
      </c>
      <c r="F488" s="3" t="str">
        <f>IF(EXACT(A488,C488),"X","")</f>
        <v/>
      </c>
      <c r="G488" s="3" t="str">
        <f>IF(A488&lt;&gt;C488,VLOOKUP(C488,$A$3:$D$9952,4,FALSE),"")</f>
        <v>Shadowfen</v>
      </c>
      <c r="H488" s="17">
        <f>A488</f>
        <v>869</v>
      </c>
      <c r="I488" s="17">
        <f>C488</f>
        <v>117</v>
      </c>
      <c r="J488">
        <v>0</v>
      </c>
      <c r="K488" s="3" t="str">
        <f>VLOOKUP(J488,'LibSets constants'!$A$4:$B$1003,2,FALSE)</f>
        <v>DLC_BASE_GAME</v>
      </c>
      <c r="L488" s="3" t="str">
        <f>VLOOKUP(J488,'LibSets constants'!$A$4:$C$1003,3,FALSE)</f>
        <v>Included in base game</v>
      </c>
    </row>
    <row r="489" spans="1:12" x14ac:dyDescent="0.25">
      <c r="A489" s="12">
        <v>870</v>
      </c>
      <c r="B489" s="5">
        <v>486</v>
      </c>
      <c r="C489" s="5">
        <v>888</v>
      </c>
      <c r="D489" s="3" t="s">
        <v>551</v>
      </c>
      <c r="E489" s="3" t="str">
        <f t="array" ref="E489">IF(OR(EXACT(A489,'ESO Dungeon constants'!$D$3:$D$987)),"X","")</f>
        <v/>
      </c>
      <c r="F489" s="3" t="str">
        <f>IF(EXACT(A489,C489),"X","")</f>
        <v/>
      </c>
      <c r="G489" s="3" t="str">
        <f>IF(A489&lt;&gt;C489,VLOOKUP(C489,$A$3:$D$9952,4,FALSE),"")</f>
        <v>Craglorn</v>
      </c>
      <c r="H489" s="17">
        <f>A489</f>
        <v>870</v>
      </c>
      <c r="I489" s="17">
        <f>C489</f>
        <v>888</v>
      </c>
      <c r="J489">
        <v>0</v>
      </c>
      <c r="K489" s="3" t="str">
        <f>VLOOKUP(J489,'LibSets constants'!$A$4:$B$1003,2,FALSE)</f>
        <v>DLC_BASE_GAME</v>
      </c>
      <c r="L489" s="3" t="str">
        <f>VLOOKUP(J489,'LibSets constants'!$A$4:$C$1003,3,FALSE)</f>
        <v>Included in base game</v>
      </c>
    </row>
    <row r="490" spans="1:12" x14ac:dyDescent="0.25">
      <c r="A490" s="12">
        <v>871</v>
      </c>
      <c r="B490" s="5">
        <v>487</v>
      </c>
      <c r="C490" s="5">
        <v>58</v>
      </c>
      <c r="D490" s="3" t="s">
        <v>552</v>
      </c>
      <c r="E490" s="3" t="str">
        <f t="array" ref="E490">IF(OR(EXACT(A490,'ESO Dungeon constants'!$D$3:$D$987)),"X","")</f>
        <v/>
      </c>
      <c r="F490" s="3" t="str">
        <f>IF(EXACT(A490,C490),"X","")</f>
        <v/>
      </c>
      <c r="G490" s="3" t="str">
        <f>IF(A490&lt;&gt;C490,VLOOKUP(C490,$A$3:$D$9952,4,FALSE),"")</f>
        <v>Malabal Tor</v>
      </c>
      <c r="H490" s="17">
        <f>A490</f>
        <v>871</v>
      </c>
      <c r="I490" s="17">
        <f>C490</f>
        <v>58</v>
      </c>
      <c r="J490">
        <v>0</v>
      </c>
      <c r="K490" s="3" t="str">
        <f>VLOOKUP(J490,'LibSets constants'!$A$4:$B$1003,2,FALSE)</f>
        <v>DLC_BASE_GAME</v>
      </c>
      <c r="L490" s="3" t="str">
        <f>VLOOKUP(J490,'LibSets constants'!$A$4:$C$1003,3,FALSE)</f>
        <v>Included in base game</v>
      </c>
    </row>
    <row r="491" spans="1:12" x14ac:dyDescent="0.25">
      <c r="A491" s="12">
        <v>872</v>
      </c>
      <c r="B491" s="5">
        <v>488</v>
      </c>
      <c r="C491" s="5">
        <v>382</v>
      </c>
      <c r="D491" s="3" t="s">
        <v>553</v>
      </c>
      <c r="E491" s="3" t="str">
        <f t="array" ref="E491">IF(OR(EXACT(A491,'ESO Dungeon constants'!$D$3:$D$987)),"X","")</f>
        <v/>
      </c>
      <c r="F491" s="3" t="str">
        <f>IF(EXACT(A491,C491),"X","")</f>
        <v/>
      </c>
      <c r="G491" s="3" t="str">
        <f>IF(A491&lt;&gt;C491,VLOOKUP(C491,$A$3:$D$9952,4,FALSE),"")</f>
        <v>Reaper's March</v>
      </c>
      <c r="H491" s="17">
        <f>A491</f>
        <v>872</v>
      </c>
      <c r="I491" s="17">
        <f>C491</f>
        <v>382</v>
      </c>
      <c r="J491">
        <v>0</v>
      </c>
      <c r="K491" s="3" t="str">
        <f>VLOOKUP(J491,'LibSets constants'!$A$4:$B$1003,2,FALSE)</f>
        <v>DLC_BASE_GAME</v>
      </c>
      <c r="L491" s="3" t="str">
        <f>VLOOKUP(J491,'LibSets constants'!$A$4:$C$1003,3,FALSE)</f>
        <v>Included in base game</v>
      </c>
    </row>
    <row r="492" spans="1:12" x14ac:dyDescent="0.25">
      <c r="A492" s="12">
        <v>873</v>
      </c>
      <c r="B492" s="5">
        <v>489</v>
      </c>
      <c r="C492" s="5">
        <v>117</v>
      </c>
      <c r="D492" s="3" t="s">
        <v>554</v>
      </c>
      <c r="E492" s="3" t="str">
        <f t="array" ref="E492">IF(OR(EXACT(A492,'ESO Dungeon constants'!$D$3:$D$987)),"X","")</f>
        <v/>
      </c>
      <c r="F492" s="3" t="str">
        <f>IF(EXACT(A492,C492),"X","")</f>
        <v/>
      </c>
      <c r="G492" s="3" t="str">
        <f>IF(A492&lt;&gt;C492,VLOOKUP(C492,$A$3:$D$9952,4,FALSE),"")</f>
        <v>Shadowfen</v>
      </c>
      <c r="H492" s="17">
        <f>A492</f>
        <v>873</v>
      </c>
      <c r="I492" s="17">
        <f>C492</f>
        <v>117</v>
      </c>
      <c r="J492">
        <v>0</v>
      </c>
      <c r="K492" s="3" t="str">
        <f>VLOOKUP(J492,'LibSets constants'!$A$4:$B$1003,2,FALSE)</f>
        <v>DLC_BASE_GAME</v>
      </c>
      <c r="L492" s="3" t="str">
        <f>VLOOKUP(J492,'LibSets constants'!$A$4:$C$1003,3,FALSE)</f>
        <v>Included in base game</v>
      </c>
    </row>
    <row r="493" spans="1:12" x14ac:dyDescent="0.25">
      <c r="A493" s="12">
        <v>874</v>
      </c>
      <c r="B493" s="5">
        <v>490</v>
      </c>
      <c r="C493" s="5">
        <v>57</v>
      </c>
      <c r="D493" s="3" t="s">
        <v>555</v>
      </c>
      <c r="E493" s="3" t="str">
        <f t="array" ref="E493">IF(OR(EXACT(A493,'ESO Dungeon constants'!$D$3:$D$987)),"X","")</f>
        <v/>
      </c>
      <c r="F493" s="3" t="str">
        <f>IF(EXACT(A493,C493),"X","")</f>
        <v/>
      </c>
      <c r="G493" s="3" t="str">
        <f>IF(A493&lt;&gt;C493,VLOOKUP(C493,$A$3:$D$9952,4,FALSE),"")</f>
        <v>Deshaan</v>
      </c>
      <c r="H493" s="17">
        <f>A493</f>
        <v>874</v>
      </c>
      <c r="I493" s="17">
        <f>C493</f>
        <v>57</v>
      </c>
      <c r="J493">
        <v>0</v>
      </c>
      <c r="K493" s="3" t="str">
        <f>VLOOKUP(J493,'LibSets constants'!$A$4:$B$1003,2,FALSE)</f>
        <v>DLC_BASE_GAME</v>
      </c>
      <c r="L493" s="3" t="str">
        <f>VLOOKUP(J493,'LibSets constants'!$A$4:$C$1003,3,FALSE)</f>
        <v>Included in base game</v>
      </c>
    </row>
    <row r="494" spans="1:12" x14ac:dyDescent="0.25">
      <c r="A494" s="12">
        <v>875</v>
      </c>
      <c r="B494" s="5">
        <v>491</v>
      </c>
      <c r="C494" s="5">
        <v>103</v>
      </c>
      <c r="D494" s="3" t="s">
        <v>556</v>
      </c>
      <c r="E494" s="3" t="str">
        <f t="array" ref="E494">IF(OR(EXACT(A494,'ESO Dungeon constants'!$D$3:$D$987)),"X","")</f>
        <v/>
      </c>
      <c r="F494" s="3" t="str">
        <f>IF(EXACT(A494,C494),"X","")</f>
        <v/>
      </c>
      <c r="G494" s="3" t="str">
        <f>IF(A494&lt;&gt;C494,VLOOKUP(C494,$A$3:$D$9952,4,FALSE),"")</f>
        <v>The Rift</v>
      </c>
      <c r="H494" s="17">
        <f>A494</f>
        <v>875</v>
      </c>
      <c r="I494" s="17">
        <f>C494</f>
        <v>103</v>
      </c>
      <c r="J494">
        <v>0</v>
      </c>
      <c r="K494" s="3" t="str">
        <f>VLOOKUP(J494,'LibSets constants'!$A$4:$B$1003,2,FALSE)</f>
        <v>DLC_BASE_GAME</v>
      </c>
      <c r="L494" s="3" t="str">
        <f>VLOOKUP(J494,'LibSets constants'!$A$4:$C$1003,3,FALSE)</f>
        <v>Included in base game</v>
      </c>
    </row>
    <row r="495" spans="1:12" x14ac:dyDescent="0.25">
      <c r="A495" s="12">
        <v>876</v>
      </c>
      <c r="B495" s="5">
        <v>492</v>
      </c>
      <c r="C495" s="5">
        <v>382</v>
      </c>
      <c r="D495" s="3" t="s">
        <v>557</v>
      </c>
      <c r="E495" s="3" t="str">
        <f t="array" ref="E495">IF(OR(EXACT(A495,'ESO Dungeon constants'!$D$3:$D$987)),"X","")</f>
        <v/>
      </c>
      <c r="F495" s="3" t="str">
        <f>IF(EXACT(A495,C495),"X","")</f>
        <v/>
      </c>
      <c r="G495" s="3" t="str">
        <f>IF(A495&lt;&gt;C495,VLOOKUP(C495,$A$3:$D$9952,4,FALSE),"")</f>
        <v>Reaper's March</v>
      </c>
      <c r="H495" s="17">
        <f>A495</f>
        <v>876</v>
      </c>
      <c r="I495" s="17">
        <f>C495</f>
        <v>382</v>
      </c>
      <c r="J495">
        <v>0</v>
      </c>
      <c r="K495" s="3" t="str">
        <f>VLOOKUP(J495,'LibSets constants'!$A$4:$B$1003,2,FALSE)</f>
        <v>DLC_BASE_GAME</v>
      </c>
      <c r="L495" s="3" t="str">
        <f>VLOOKUP(J495,'LibSets constants'!$A$4:$C$1003,3,FALSE)</f>
        <v>Included in base game</v>
      </c>
    </row>
    <row r="496" spans="1:12" x14ac:dyDescent="0.25">
      <c r="A496" s="12">
        <v>877</v>
      </c>
      <c r="B496" s="5">
        <v>493</v>
      </c>
      <c r="C496" s="5">
        <v>383</v>
      </c>
      <c r="D496" s="3" t="s">
        <v>558</v>
      </c>
      <c r="E496" s="3" t="str">
        <f t="array" ref="E496">IF(OR(EXACT(A496,'ESO Dungeon constants'!$D$3:$D$987)),"X","")</f>
        <v/>
      </c>
      <c r="F496" s="3" t="str">
        <f>IF(EXACT(A496,C496),"X","")</f>
        <v/>
      </c>
      <c r="G496" s="3" t="str">
        <f>IF(A496&lt;&gt;C496,VLOOKUP(C496,$A$3:$D$9952,4,FALSE),"")</f>
        <v>Grahtwood</v>
      </c>
      <c r="H496" s="17">
        <f>A496</f>
        <v>877</v>
      </c>
      <c r="I496" s="17">
        <f>C496</f>
        <v>383</v>
      </c>
      <c r="J496">
        <v>0</v>
      </c>
      <c r="K496" s="3" t="str">
        <f>VLOOKUP(J496,'LibSets constants'!$A$4:$B$1003,2,FALSE)</f>
        <v>DLC_BASE_GAME</v>
      </c>
      <c r="L496" s="3" t="str">
        <f>VLOOKUP(J496,'LibSets constants'!$A$4:$C$1003,3,FALSE)</f>
        <v>Included in base game</v>
      </c>
    </row>
    <row r="497" spans="1:12" x14ac:dyDescent="0.25">
      <c r="A497" s="12">
        <v>878</v>
      </c>
      <c r="B497" s="5">
        <v>494</v>
      </c>
      <c r="C497" s="5">
        <v>381</v>
      </c>
      <c r="D497" s="3" t="s">
        <v>559</v>
      </c>
      <c r="E497" s="3" t="str">
        <f t="array" ref="E497">IF(OR(EXACT(A497,'ESO Dungeon constants'!$D$3:$D$987)),"X","")</f>
        <v/>
      </c>
      <c r="F497" s="3" t="str">
        <f>IF(EXACT(A497,C497),"X","")</f>
        <v/>
      </c>
      <c r="G497" s="3" t="str">
        <f>IF(A497&lt;&gt;C497,VLOOKUP(C497,$A$3:$D$9952,4,FALSE),"")</f>
        <v>Auridon</v>
      </c>
      <c r="H497" s="17">
        <f>A497</f>
        <v>878</v>
      </c>
      <c r="I497" s="17">
        <f>C497</f>
        <v>381</v>
      </c>
      <c r="J497">
        <v>0</v>
      </c>
      <c r="K497" s="3" t="str">
        <f>VLOOKUP(J497,'LibSets constants'!$A$4:$B$1003,2,FALSE)</f>
        <v>DLC_BASE_GAME</v>
      </c>
      <c r="L497" s="3" t="str">
        <f>VLOOKUP(J497,'LibSets constants'!$A$4:$C$1003,3,FALSE)</f>
        <v>Included in base game</v>
      </c>
    </row>
    <row r="498" spans="1:12" x14ac:dyDescent="0.25">
      <c r="A498" s="12">
        <v>879</v>
      </c>
      <c r="B498" s="5">
        <v>495</v>
      </c>
      <c r="C498" s="5">
        <v>534</v>
      </c>
      <c r="D498" s="3" t="s">
        <v>560</v>
      </c>
      <c r="E498" s="3" t="str">
        <f t="array" ref="E498">IF(OR(EXACT(A498,'ESO Dungeon constants'!$D$3:$D$987)),"X","")</f>
        <v/>
      </c>
      <c r="F498" s="3" t="str">
        <f>IF(EXACT(A498,C498),"X","")</f>
        <v/>
      </c>
      <c r="G498" s="3" t="str">
        <f>IF(A498&lt;&gt;C498,VLOOKUP(C498,$A$3:$D$9952,4,FALSE),"")</f>
        <v>Stros M'Kai</v>
      </c>
      <c r="H498" s="17">
        <f>A498</f>
        <v>879</v>
      </c>
      <c r="I498" s="17">
        <f>C498</f>
        <v>534</v>
      </c>
      <c r="J498">
        <v>0</v>
      </c>
      <c r="K498" s="3" t="str">
        <f>VLOOKUP(J498,'LibSets constants'!$A$4:$B$1003,2,FALSE)</f>
        <v>DLC_BASE_GAME</v>
      </c>
      <c r="L498" s="3" t="str">
        <f>VLOOKUP(J498,'LibSets constants'!$A$4:$C$1003,3,FALSE)</f>
        <v>Included in base game</v>
      </c>
    </row>
    <row r="499" spans="1:12" x14ac:dyDescent="0.25">
      <c r="A499" s="12">
        <v>880</v>
      </c>
      <c r="B499" s="5">
        <v>496</v>
      </c>
      <c r="C499" s="5">
        <v>92</v>
      </c>
      <c r="D499" s="3" t="s">
        <v>561</v>
      </c>
      <c r="E499" s="3" t="str">
        <f t="array" ref="E499">IF(OR(EXACT(A499,'ESO Dungeon constants'!$D$3:$D$987)),"X","")</f>
        <v/>
      </c>
      <c r="F499" s="3" t="str">
        <f>IF(EXACT(A499,C499),"X","")</f>
        <v/>
      </c>
      <c r="G499" s="3" t="str">
        <f>IF(A499&lt;&gt;C499,VLOOKUP(C499,$A$3:$D$9952,4,FALSE),"")</f>
        <v>Bangkorai</v>
      </c>
      <c r="H499" s="17">
        <f>A499</f>
        <v>880</v>
      </c>
      <c r="I499" s="17">
        <f>C499</f>
        <v>92</v>
      </c>
      <c r="J499">
        <v>0</v>
      </c>
      <c r="K499" s="3" t="str">
        <f>VLOOKUP(J499,'LibSets constants'!$A$4:$B$1003,2,FALSE)</f>
        <v>DLC_BASE_GAME</v>
      </c>
      <c r="L499" s="3" t="str">
        <f>VLOOKUP(J499,'LibSets constants'!$A$4:$C$1003,3,FALSE)</f>
        <v>Included in base game</v>
      </c>
    </row>
    <row r="500" spans="1:12" x14ac:dyDescent="0.25">
      <c r="A500" s="12">
        <v>881</v>
      </c>
      <c r="B500" s="5">
        <v>497</v>
      </c>
      <c r="C500" s="5">
        <v>19</v>
      </c>
      <c r="D500" s="3" t="s">
        <v>562</v>
      </c>
      <c r="E500" s="3" t="str">
        <f t="array" ref="E500">IF(OR(EXACT(A500,'ESO Dungeon constants'!$D$3:$D$987)),"X","")</f>
        <v/>
      </c>
      <c r="F500" s="3" t="str">
        <f>IF(EXACT(A500,C500),"X","")</f>
        <v/>
      </c>
      <c r="G500" s="3" t="str">
        <f>IF(A500&lt;&gt;C500,VLOOKUP(C500,$A$3:$D$9952,4,FALSE),"")</f>
        <v>Stormhaven</v>
      </c>
      <c r="H500" s="17">
        <f>A500</f>
        <v>881</v>
      </c>
      <c r="I500" s="17">
        <f>C500</f>
        <v>19</v>
      </c>
      <c r="J500">
        <v>0</v>
      </c>
      <c r="K500" s="3" t="str">
        <f>VLOOKUP(J500,'LibSets constants'!$A$4:$B$1003,2,FALSE)</f>
        <v>DLC_BASE_GAME</v>
      </c>
      <c r="L500" s="3" t="str">
        <f>VLOOKUP(J500,'LibSets constants'!$A$4:$C$1003,3,FALSE)</f>
        <v>Included in base game</v>
      </c>
    </row>
    <row r="501" spans="1:12" x14ac:dyDescent="0.25">
      <c r="A501" s="12">
        <v>882</v>
      </c>
      <c r="B501" s="5">
        <v>498</v>
      </c>
      <c r="C501" s="5">
        <v>383</v>
      </c>
      <c r="D501" s="3" t="s">
        <v>563</v>
      </c>
      <c r="E501" s="3" t="str">
        <f t="array" ref="E501">IF(OR(EXACT(A501,'ESO Dungeon constants'!$D$3:$D$987)),"X","")</f>
        <v/>
      </c>
      <c r="F501" s="3" t="str">
        <f>IF(EXACT(A501,C501),"X","")</f>
        <v/>
      </c>
      <c r="G501" s="3" t="str">
        <f>IF(A501&lt;&gt;C501,VLOOKUP(C501,$A$3:$D$9952,4,FALSE),"")</f>
        <v>Grahtwood</v>
      </c>
      <c r="H501" s="17">
        <f>A501</f>
        <v>882</v>
      </c>
      <c r="I501" s="17">
        <f>C501</f>
        <v>383</v>
      </c>
      <c r="J501">
        <v>0</v>
      </c>
      <c r="K501" s="3" t="str">
        <f>VLOOKUP(J501,'LibSets constants'!$A$4:$B$1003,2,FALSE)</f>
        <v>DLC_BASE_GAME</v>
      </c>
      <c r="L501" s="3" t="str">
        <f>VLOOKUP(J501,'LibSets constants'!$A$4:$C$1003,3,FALSE)</f>
        <v>Included in base game</v>
      </c>
    </row>
    <row r="502" spans="1:12" x14ac:dyDescent="0.25">
      <c r="A502" s="12">
        <v>883</v>
      </c>
      <c r="B502" s="5">
        <v>499</v>
      </c>
      <c r="C502" s="5">
        <v>888</v>
      </c>
      <c r="D502" s="3" t="s">
        <v>564</v>
      </c>
      <c r="E502" s="3" t="str">
        <f t="array" ref="E502">IF(OR(EXACT(A502,'ESO Dungeon constants'!$D$3:$D$987)),"X","")</f>
        <v/>
      </c>
      <c r="F502" s="3" t="str">
        <f>IF(EXACT(A502,C502),"X","")</f>
        <v/>
      </c>
      <c r="G502" s="3" t="str">
        <f>IF(A502&lt;&gt;C502,VLOOKUP(C502,$A$3:$D$9952,4,FALSE),"")</f>
        <v>Craglorn</v>
      </c>
      <c r="H502" s="17">
        <f>A502</f>
        <v>883</v>
      </c>
      <c r="I502" s="17">
        <f>C502</f>
        <v>888</v>
      </c>
      <c r="J502">
        <v>0</v>
      </c>
      <c r="K502" s="3" t="str">
        <f>VLOOKUP(J502,'LibSets constants'!$A$4:$B$1003,2,FALSE)</f>
        <v>DLC_BASE_GAME</v>
      </c>
      <c r="L502" s="3" t="str">
        <f>VLOOKUP(J502,'LibSets constants'!$A$4:$C$1003,3,FALSE)</f>
        <v>Included in base game</v>
      </c>
    </row>
    <row r="503" spans="1:12" x14ac:dyDescent="0.25">
      <c r="A503" s="12">
        <v>888</v>
      </c>
      <c r="B503" s="5">
        <v>500</v>
      </c>
      <c r="C503" s="5">
        <v>888</v>
      </c>
      <c r="D503" s="3" t="s">
        <v>565</v>
      </c>
      <c r="E503" s="3" t="str">
        <f t="array" ref="E503">IF(OR(EXACT(A503,'ESO Dungeon constants'!$D$3:$D$987)),"X","")</f>
        <v/>
      </c>
      <c r="F503" s="3" t="str">
        <f>IF(EXACT(A503,C503),"X","")</f>
        <v>X</v>
      </c>
      <c r="G503" s="3" t="str">
        <f>IF(A503&lt;&gt;C503,VLOOKUP(C503,$A$3:$D$9952,4,FALSE),"")</f>
        <v/>
      </c>
      <c r="H503" s="17">
        <f>A503</f>
        <v>888</v>
      </c>
      <c r="I503" s="17">
        <f>C503</f>
        <v>888</v>
      </c>
      <c r="J503">
        <v>0</v>
      </c>
      <c r="K503" s="3" t="str">
        <f>VLOOKUP(J503,'LibSets constants'!$A$4:$B$1003,2,FALSE)</f>
        <v>DLC_BASE_GAME</v>
      </c>
      <c r="L503" s="3" t="str">
        <f>VLOOKUP(J503,'LibSets constants'!$A$4:$C$1003,3,FALSE)</f>
        <v>Included in base game</v>
      </c>
    </row>
    <row r="504" spans="1:12" x14ac:dyDescent="0.25">
      <c r="A504" s="12">
        <v>889</v>
      </c>
      <c r="B504" s="5">
        <v>501</v>
      </c>
      <c r="C504" s="5">
        <v>888</v>
      </c>
      <c r="D504" s="3" t="s">
        <v>566</v>
      </c>
      <c r="E504" s="3" t="str">
        <f t="array" ref="E504">IF(OR(EXACT(A504,'ESO Dungeon constants'!$D$3:$D$987)),"X","")</f>
        <v/>
      </c>
      <c r="F504" s="3" t="str">
        <f>IF(EXACT(A504,C504),"X","")</f>
        <v/>
      </c>
      <c r="G504" s="3" t="str">
        <f>IF(A504&lt;&gt;C504,VLOOKUP(C504,$A$3:$D$9952,4,FALSE),"")</f>
        <v>Craglorn</v>
      </c>
      <c r="H504" s="17">
        <f>A504</f>
        <v>889</v>
      </c>
      <c r="I504" s="17">
        <f>C504</f>
        <v>888</v>
      </c>
      <c r="J504">
        <v>0</v>
      </c>
      <c r="K504" s="3" t="str">
        <f>VLOOKUP(J504,'LibSets constants'!$A$4:$B$1003,2,FALSE)</f>
        <v>DLC_BASE_GAME</v>
      </c>
      <c r="L504" s="3" t="str">
        <f>VLOOKUP(J504,'LibSets constants'!$A$4:$C$1003,3,FALSE)</f>
        <v>Included in base game</v>
      </c>
    </row>
    <row r="505" spans="1:12" x14ac:dyDescent="0.25">
      <c r="A505" s="12">
        <v>890</v>
      </c>
      <c r="B505" s="5">
        <v>502</v>
      </c>
      <c r="C505" s="5">
        <v>888</v>
      </c>
      <c r="D505" s="3" t="s">
        <v>567</v>
      </c>
      <c r="E505" s="3" t="str">
        <f t="array" ref="E505">IF(OR(EXACT(A505,'ESO Dungeon constants'!$D$3:$D$987)),"X","")</f>
        <v/>
      </c>
      <c r="F505" s="3" t="str">
        <f>IF(EXACT(A505,C505),"X","")</f>
        <v/>
      </c>
      <c r="G505" s="3" t="str">
        <f>IF(A505&lt;&gt;C505,VLOOKUP(C505,$A$3:$D$9952,4,FALSE),"")</f>
        <v>Craglorn</v>
      </c>
      <c r="H505" s="17">
        <f>A505</f>
        <v>890</v>
      </c>
      <c r="I505" s="17">
        <f>C505</f>
        <v>888</v>
      </c>
      <c r="J505">
        <v>0</v>
      </c>
      <c r="K505" s="3" t="str">
        <f>VLOOKUP(J505,'LibSets constants'!$A$4:$B$1003,2,FALSE)</f>
        <v>DLC_BASE_GAME</v>
      </c>
      <c r="L505" s="3" t="str">
        <f>VLOOKUP(J505,'LibSets constants'!$A$4:$C$1003,3,FALSE)</f>
        <v>Included in base game</v>
      </c>
    </row>
    <row r="506" spans="1:12" x14ac:dyDescent="0.25">
      <c r="A506" s="12">
        <v>891</v>
      </c>
      <c r="B506" s="5">
        <v>503</v>
      </c>
      <c r="C506" s="5">
        <v>888</v>
      </c>
      <c r="D506" s="3" t="s">
        <v>568</v>
      </c>
      <c r="E506" s="3" t="str">
        <f t="array" ref="E506">IF(OR(EXACT(A506,'ESO Dungeon constants'!$D$3:$D$987)),"X","")</f>
        <v/>
      </c>
      <c r="F506" s="3" t="str">
        <f>IF(EXACT(A506,C506),"X","")</f>
        <v/>
      </c>
      <c r="G506" s="3" t="str">
        <f>IF(A506&lt;&gt;C506,VLOOKUP(C506,$A$3:$D$9952,4,FALSE),"")</f>
        <v>Craglorn</v>
      </c>
      <c r="H506" s="17">
        <f>A506</f>
        <v>891</v>
      </c>
      <c r="I506" s="17">
        <f>C506</f>
        <v>888</v>
      </c>
      <c r="J506">
        <v>0</v>
      </c>
      <c r="K506" s="3" t="str">
        <f>VLOOKUP(J506,'LibSets constants'!$A$4:$B$1003,2,FALSE)</f>
        <v>DLC_BASE_GAME</v>
      </c>
      <c r="L506" s="3" t="str">
        <f>VLOOKUP(J506,'LibSets constants'!$A$4:$C$1003,3,FALSE)</f>
        <v>Included in base game</v>
      </c>
    </row>
    <row r="507" spans="1:12" x14ac:dyDescent="0.25">
      <c r="A507" s="12">
        <v>892</v>
      </c>
      <c r="B507" s="5">
        <v>504</v>
      </c>
      <c r="C507" s="5">
        <v>888</v>
      </c>
      <c r="D507" s="43" t="s">
        <v>569</v>
      </c>
      <c r="E507" s="3" t="str">
        <f t="array" ref="E507">IF(OR(EXACT(A507,'ESO Dungeon constants'!$D$3:$D$987)),"X","")</f>
        <v/>
      </c>
      <c r="F507" s="3" t="str">
        <f>IF(EXACT(A507,C507),"X","")</f>
        <v/>
      </c>
      <c r="G507" s="3" t="str">
        <f>IF(A507&lt;&gt;C507,VLOOKUP(C507,$A$3:$D$9952,4,FALSE),"")</f>
        <v>Craglorn</v>
      </c>
      <c r="H507" s="17">
        <f>A507</f>
        <v>892</v>
      </c>
      <c r="I507" s="17">
        <f>C507</f>
        <v>888</v>
      </c>
      <c r="J507">
        <v>0</v>
      </c>
      <c r="K507" s="3" t="str">
        <f>VLOOKUP(J507,'LibSets constants'!$A$4:$B$1003,2,FALSE)</f>
        <v>DLC_BASE_GAME</v>
      </c>
      <c r="L507" s="3" t="str">
        <f>VLOOKUP(J507,'LibSets constants'!$A$4:$C$1003,3,FALSE)</f>
        <v>Included in base game</v>
      </c>
    </row>
    <row r="508" spans="1:12" x14ac:dyDescent="0.25">
      <c r="A508" s="12">
        <v>893</v>
      </c>
      <c r="B508" s="5">
        <v>505</v>
      </c>
      <c r="C508" s="5">
        <v>888</v>
      </c>
      <c r="D508" s="3" t="s">
        <v>570</v>
      </c>
      <c r="E508" s="3" t="str">
        <f t="array" ref="E508">IF(OR(EXACT(A508,'ESO Dungeon constants'!$D$3:$D$987)),"X","")</f>
        <v/>
      </c>
      <c r="F508" s="3" t="str">
        <f>IF(EXACT(A508,C508),"X","")</f>
        <v/>
      </c>
      <c r="G508" s="3" t="str">
        <f>IF(A508&lt;&gt;C508,VLOOKUP(C508,$A$3:$D$9952,4,FALSE),"")</f>
        <v>Craglorn</v>
      </c>
      <c r="H508" s="17">
        <f>A508</f>
        <v>893</v>
      </c>
      <c r="I508" s="17">
        <f>C508</f>
        <v>888</v>
      </c>
      <c r="J508">
        <v>0</v>
      </c>
      <c r="K508" s="3" t="str">
        <f>VLOOKUP(J508,'LibSets constants'!$A$4:$B$1003,2,FALSE)</f>
        <v>DLC_BASE_GAME</v>
      </c>
      <c r="L508" s="3" t="str">
        <f>VLOOKUP(J508,'LibSets constants'!$A$4:$C$1003,3,FALSE)</f>
        <v>Included in base game</v>
      </c>
    </row>
    <row r="509" spans="1:12" x14ac:dyDescent="0.25">
      <c r="A509" s="12">
        <v>894</v>
      </c>
      <c r="B509" s="5">
        <v>506</v>
      </c>
      <c r="C509" s="5">
        <v>888</v>
      </c>
      <c r="D509" s="3" t="s">
        <v>571</v>
      </c>
      <c r="E509" s="3" t="str">
        <f t="array" ref="E509">IF(OR(EXACT(A509,'ESO Dungeon constants'!$D$3:$D$987)),"X","")</f>
        <v/>
      </c>
      <c r="F509" s="3" t="str">
        <f>IF(EXACT(A509,C509),"X","")</f>
        <v/>
      </c>
      <c r="G509" s="3" t="str">
        <f>IF(A509&lt;&gt;C509,VLOOKUP(C509,$A$3:$D$9952,4,FALSE),"")</f>
        <v>Craglorn</v>
      </c>
      <c r="H509" s="17">
        <f>A509</f>
        <v>894</v>
      </c>
      <c r="I509" s="17">
        <f>C509</f>
        <v>888</v>
      </c>
      <c r="J509">
        <v>0</v>
      </c>
      <c r="K509" s="3" t="str">
        <f>VLOOKUP(J509,'LibSets constants'!$A$4:$B$1003,2,FALSE)</f>
        <v>DLC_BASE_GAME</v>
      </c>
      <c r="L509" s="3" t="str">
        <f>VLOOKUP(J509,'LibSets constants'!$A$4:$C$1003,3,FALSE)</f>
        <v>Included in base game</v>
      </c>
    </row>
    <row r="510" spans="1:12" x14ac:dyDescent="0.25">
      <c r="A510" s="12">
        <v>895</v>
      </c>
      <c r="B510" s="5">
        <v>507</v>
      </c>
      <c r="C510" s="5">
        <v>888</v>
      </c>
      <c r="D510" s="3" t="s">
        <v>2436</v>
      </c>
      <c r="E510" s="3" t="str">
        <f t="array" ref="E510">IF(OR(EXACT(A510,'ESO Dungeon constants'!$D$3:$D$987)),"X","")</f>
        <v/>
      </c>
      <c r="F510" s="3" t="str">
        <f>IF(EXACT(A510,C510),"X","")</f>
        <v/>
      </c>
      <c r="G510" s="3" t="str">
        <f>IF(A510&lt;&gt;C510,VLOOKUP(C510,$A$3:$D$9952,4,FALSE),"")</f>
        <v>Craglorn</v>
      </c>
      <c r="H510" s="17">
        <f>A510</f>
        <v>895</v>
      </c>
      <c r="I510" s="17">
        <f>C510</f>
        <v>888</v>
      </c>
      <c r="J510">
        <v>0</v>
      </c>
      <c r="K510" s="3" t="str">
        <f>VLOOKUP(J510,'LibSets constants'!$A$4:$B$1003,2,FALSE)</f>
        <v>DLC_BASE_GAME</v>
      </c>
      <c r="L510" s="3" t="str">
        <f>VLOOKUP(J510,'LibSets constants'!$A$4:$C$1003,3,FALSE)</f>
        <v>Included in base game</v>
      </c>
    </row>
    <row r="511" spans="1:12" x14ac:dyDescent="0.25">
      <c r="A511" s="12">
        <v>896</v>
      </c>
      <c r="B511" s="5">
        <v>508</v>
      </c>
      <c r="C511" s="5">
        <v>888</v>
      </c>
      <c r="D511" s="43" t="s">
        <v>572</v>
      </c>
      <c r="E511" s="3" t="str">
        <f t="array" ref="E511">IF(OR(EXACT(A511,'ESO Dungeon constants'!$D$3:$D$987)),"X","")</f>
        <v/>
      </c>
      <c r="F511" s="3" t="str">
        <f>IF(EXACT(A511,C511),"X","")</f>
        <v/>
      </c>
      <c r="G511" s="3" t="str">
        <f>IF(A511&lt;&gt;C511,VLOOKUP(C511,$A$3:$D$9952,4,FALSE),"")</f>
        <v>Craglorn</v>
      </c>
      <c r="H511" s="17">
        <f>A511</f>
        <v>896</v>
      </c>
      <c r="I511" s="17">
        <f>C511</f>
        <v>888</v>
      </c>
      <c r="J511">
        <v>0</v>
      </c>
      <c r="K511" s="3" t="str">
        <f>VLOOKUP(J511,'LibSets constants'!$A$4:$B$1003,2,FALSE)</f>
        <v>DLC_BASE_GAME</v>
      </c>
      <c r="L511" s="3" t="str">
        <f>VLOOKUP(J511,'LibSets constants'!$A$4:$C$1003,3,FALSE)</f>
        <v>Included in base game</v>
      </c>
    </row>
    <row r="512" spans="1:12" x14ac:dyDescent="0.25">
      <c r="A512" s="12">
        <v>897</v>
      </c>
      <c r="B512" s="5">
        <v>509</v>
      </c>
      <c r="C512" s="5">
        <v>888</v>
      </c>
      <c r="D512" s="3" t="s">
        <v>573</v>
      </c>
      <c r="E512" s="3" t="str">
        <f t="array" ref="E512">IF(OR(EXACT(A512,'ESO Dungeon constants'!$D$3:$D$987)),"X","")</f>
        <v/>
      </c>
      <c r="F512" s="3" t="str">
        <f>IF(EXACT(A512,C512),"X","")</f>
        <v/>
      </c>
      <c r="G512" s="3" t="str">
        <f>IF(A512&lt;&gt;C512,VLOOKUP(C512,$A$3:$D$9952,4,FALSE),"")</f>
        <v>Craglorn</v>
      </c>
      <c r="H512" s="17">
        <f>A512</f>
        <v>897</v>
      </c>
      <c r="I512" s="17">
        <f>C512</f>
        <v>888</v>
      </c>
      <c r="J512">
        <v>0</v>
      </c>
      <c r="K512" s="3" t="str">
        <f>VLOOKUP(J512,'LibSets constants'!$A$4:$B$1003,2,FALSE)</f>
        <v>DLC_BASE_GAME</v>
      </c>
      <c r="L512" s="3" t="str">
        <f>VLOOKUP(J512,'LibSets constants'!$A$4:$C$1003,3,FALSE)</f>
        <v>Included in base game</v>
      </c>
    </row>
    <row r="513" spans="1:12" x14ac:dyDescent="0.25">
      <c r="A513" s="12">
        <v>898</v>
      </c>
      <c r="B513" s="5">
        <v>510</v>
      </c>
      <c r="C513" s="5">
        <v>888</v>
      </c>
      <c r="D513" s="3" t="s">
        <v>574</v>
      </c>
      <c r="E513" s="3" t="str">
        <f t="array" ref="E513">IF(OR(EXACT(A513,'ESO Dungeon constants'!$D$3:$D$987)),"X","")</f>
        <v/>
      </c>
      <c r="F513" s="3" t="str">
        <f>IF(EXACT(A513,C513),"X","")</f>
        <v/>
      </c>
      <c r="G513" s="3" t="str">
        <f>IF(A513&lt;&gt;C513,VLOOKUP(C513,$A$3:$D$9952,4,FALSE),"")</f>
        <v>Craglorn</v>
      </c>
      <c r="H513" s="17">
        <f>A513</f>
        <v>898</v>
      </c>
      <c r="I513" s="17">
        <f>C513</f>
        <v>888</v>
      </c>
      <c r="J513">
        <v>0</v>
      </c>
      <c r="K513" s="3" t="str">
        <f>VLOOKUP(J513,'LibSets constants'!$A$4:$B$1003,2,FALSE)</f>
        <v>DLC_BASE_GAME</v>
      </c>
      <c r="L513" s="3" t="str">
        <f>VLOOKUP(J513,'LibSets constants'!$A$4:$C$1003,3,FALSE)</f>
        <v>Included in base game</v>
      </c>
    </row>
    <row r="514" spans="1:12" x14ac:dyDescent="0.25">
      <c r="A514" s="12">
        <v>899</v>
      </c>
      <c r="B514" s="5">
        <v>511</v>
      </c>
      <c r="C514" s="5">
        <v>888</v>
      </c>
      <c r="D514" s="3" t="s">
        <v>575</v>
      </c>
      <c r="E514" s="3" t="str">
        <f t="array" ref="E514">IF(OR(EXACT(A514,'ESO Dungeon constants'!$D$3:$D$987)),"X","")</f>
        <v/>
      </c>
      <c r="F514" s="3" t="str">
        <f>IF(EXACT(A514,C514),"X","")</f>
        <v/>
      </c>
      <c r="G514" s="3" t="str">
        <f>IF(A514&lt;&gt;C514,VLOOKUP(C514,$A$3:$D$9952,4,FALSE),"")</f>
        <v>Craglorn</v>
      </c>
      <c r="H514" s="17">
        <f>A514</f>
        <v>899</v>
      </c>
      <c r="I514" s="17">
        <f>C514</f>
        <v>888</v>
      </c>
      <c r="J514">
        <v>0</v>
      </c>
      <c r="K514" s="3" t="str">
        <f>VLOOKUP(J514,'LibSets constants'!$A$4:$B$1003,2,FALSE)</f>
        <v>DLC_BASE_GAME</v>
      </c>
      <c r="L514" s="3" t="str">
        <f>VLOOKUP(J514,'LibSets constants'!$A$4:$C$1003,3,FALSE)</f>
        <v>Included in base game</v>
      </c>
    </row>
    <row r="515" spans="1:12" x14ac:dyDescent="0.25">
      <c r="A515" s="12">
        <v>900</v>
      </c>
      <c r="B515" s="5">
        <v>512</v>
      </c>
      <c r="C515" s="5">
        <v>888</v>
      </c>
      <c r="D515" s="3" t="s">
        <v>576</v>
      </c>
      <c r="E515" s="3" t="str">
        <f t="array" ref="E515">IF(OR(EXACT(A515,'ESO Dungeon constants'!$D$3:$D$987)),"X","")</f>
        <v/>
      </c>
      <c r="F515" s="3" t="str">
        <f>IF(EXACT(A515,C515),"X","")</f>
        <v/>
      </c>
      <c r="G515" s="3" t="str">
        <f>IF(A515&lt;&gt;C515,VLOOKUP(C515,$A$3:$D$9952,4,FALSE),"")</f>
        <v>Craglorn</v>
      </c>
      <c r="H515" s="17">
        <f>A515</f>
        <v>900</v>
      </c>
      <c r="I515" s="17">
        <f>C515</f>
        <v>888</v>
      </c>
      <c r="J515">
        <v>0</v>
      </c>
      <c r="K515" s="3" t="str">
        <f>VLOOKUP(J515,'LibSets constants'!$A$4:$B$1003,2,FALSE)</f>
        <v>DLC_BASE_GAME</v>
      </c>
      <c r="L515" s="3" t="str">
        <f>VLOOKUP(J515,'LibSets constants'!$A$4:$C$1003,3,FALSE)</f>
        <v>Included in base game</v>
      </c>
    </row>
    <row r="516" spans="1:12" x14ac:dyDescent="0.25">
      <c r="A516" s="12">
        <v>901</v>
      </c>
      <c r="B516" s="5">
        <v>513</v>
      </c>
      <c r="C516" s="5">
        <v>888</v>
      </c>
      <c r="D516" s="3" t="s">
        <v>577</v>
      </c>
      <c r="E516" s="3" t="str">
        <f t="array" ref="E516">IF(OR(EXACT(A516,'ESO Dungeon constants'!$D$3:$D$987)),"X","")</f>
        <v/>
      </c>
      <c r="F516" s="3" t="str">
        <f>IF(EXACT(A516,C516),"X","")</f>
        <v/>
      </c>
      <c r="G516" s="3" t="str">
        <f>IF(A516&lt;&gt;C516,VLOOKUP(C516,$A$3:$D$9952,4,FALSE),"")</f>
        <v>Craglorn</v>
      </c>
      <c r="H516" s="17">
        <f>A516</f>
        <v>901</v>
      </c>
      <c r="I516" s="17">
        <f>C516</f>
        <v>888</v>
      </c>
      <c r="J516">
        <v>0</v>
      </c>
      <c r="K516" s="3" t="str">
        <f>VLOOKUP(J516,'LibSets constants'!$A$4:$B$1003,2,FALSE)</f>
        <v>DLC_BASE_GAME</v>
      </c>
      <c r="L516" s="3" t="str">
        <f>VLOOKUP(J516,'LibSets constants'!$A$4:$C$1003,3,FALSE)</f>
        <v>Included in base game</v>
      </c>
    </row>
    <row r="517" spans="1:12" x14ac:dyDescent="0.25">
      <c r="A517" s="12">
        <v>902</v>
      </c>
      <c r="B517" s="5">
        <v>514</v>
      </c>
      <c r="C517" s="5">
        <v>888</v>
      </c>
      <c r="D517" s="3" t="s">
        <v>578</v>
      </c>
      <c r="E517" s="3" t="str">
        <f t="array" ref="E517">IF(OR(EXACT(A517,'ESO Dungeon constants'!$D$3:$D$987)),"X","")</f>
        <v/>
      </c>
      <c r="F517" s="3" t="str">
        <f>IF(EXACT(A517,C517),"X","")</f>
        <v/>
      </c>
      <c r="G517" s="3" t="str">
        <f>IF(A517&lt;&gt;C517,VLOOKUP(C517,$A$3:$D$9952,4,FALSE),"")</f>
        <v>Craglorn</v>
      </c>
      <c r="H517" s="17">
        <f>A517</f>
        <v>902</v>
      </c>
      <c r="I517" s="17">
        <f>C517</f>
        <v>888</v>
      </c>
      <c r="J517">
        <v>0</v>
      </c>
      <c r="K517" s="3" t="str">
        <f>VLOOKUP(J517,'LibSets constants'!$A$4:$B$1003,2,FALSE)</f>
        <v>DLC_BASE_GAME</v>
      </c>
      <c r="L517" s="3" t="str">
        <f>VLOOKUP(J517,'LibSets constants'!$A$4:$C$1003,3,FALSE)</f>
        <v>Included in base game</v>
      </c>
    </row>
    <row r="518" spans="1:12" x14ac:dyDescent="0.25">
      <c r="A518" s="12">
        <v>903</v>
      </c>
      <c r="B518" s="5">
        <v>515</v>
      </c>
      <c r="C518" s="5">
        <v>888</v>
      </c>
      <c r="D518" s="3" t="s">
        <v>579</v>
      </c>
      <c r="E518" s="3" t="str">
        <f t="array" ref="E518">IF(OR(EXACT(A518,'ESO Dungeon constants'!$D$3:$D$987)),"X","")</f>
        <v/>
      </c>
      <c r="F518" s="3" t="str">
        <f>IF(EXACT(A518,C518),"X","")</f>
        <v/>
      </c>
      <c r="G518" s="3" t="str">
        <f>IF(A518&lt;&gt;C518,VLOOKUP(C518,$A$3:$D$9952,4,FALSE),"")</f>
        <v>Craglorn</v>
      </c>
      <c r="H518" s="17">
        <f>A518</f>
        <v>903</v>
      </c>
      <c r="I518" s="17">
        <f>C518</f>
        <v>888</v>
      </c>
      <c r="J518">
        <v>0</v>
      </c>
      <c r="K518" s="3" t="str">
        <f>VLOOKUP(J518,'LibSets constants'!$A$4:$B$1003,2,FALSE)</f>
        <v>DLC_BASE_GAME</v>
      </c>
      <c r="L518" s="3" t="str">
        <f>VLOOKUP(J518,'LibSets constants'!$A$4:$C$1003,3,FALSE)</f>
        <v>Included in base game</v>
      </c>
    </row>
    <row r="519" spans="1:12" x14ac:dyDescent="0.25">
      <c r="A519" s="12">
        <v>904</v>
      </c>
      <c r="B519" s="5">
        <v>516</v>
      </c>
      <c r="C519" s="5">
        <v>888</v>
      </c>
      <c r="D519" s="3" t="s">
        <v>580</v>
      </c>
      <c r="E519" s="3" t="str">
        <f t="array" ref="E519">IF(OR(EXACT(A519,'ESO Dungeon constants'!$D$3:$D$987)),"X","")</f>
        <v/>
      </c>
      <c r="F519" s="3" t="str">
        <f>IF(EXACT(A519,C519),"X","")</f>
        <v/>
      </c>
      <c r="G519" s="3" t="str">
        <f>IF(A519&lt;&gt;C519,VLOOKUP(C519,$A$3:$D$9952,4,FALSE),"")</f>
        <v>Craglorn</v>
      </c>
      <c r="H519" s="17">
        <f>A519</f>
        <v>904</v>
      </c>
      <c r="I519" s="17">
        <f>C519</f>
        <v>888</v>
      </c>
      <c r="J519">
        <v>0</v>
      </c>
      <c r="K519" s="3" t="str">
        <f>VLOOKUP(J519,'LibSets constants'!$A$4:$B$1003,2,FALSE)</f>
        <v>DLC_BASE_GAME</v>
      </c>
      <c r="L519" s="3" t="str">
        <f>VLOOKUP(J519,'LibSets constants'!$A$4:$C$1003,3,FALSE)</f>
        <v>Included in base game</v>
      </c>
    </row>
    <row r="520" spans="1:12" x14ac:dyDescent="0.25">
      <c r="A520" s="12">
        <v>905</v>
      </c>
      <c r="B520" s="5">
        <v>517</v>
      </c>
      <c r="C520" s="5">
        <v>888</v>
      </c>
      <c r="D520" s="3" t="s">
        <v>581</v>
      </c>
      <c r="E520" s="3" t="str">
        <f t="array" ref="E520">IF(OR(EXACT(A520,'ESO Dungeon constants'!$D$3:$D$987)),"X","")</f>
        <v/>
      </c>
      <c r="F520" s="3" t="str">
        <f>IF(EXACT(A520,C520),"X","")</f>
        <v/>
      </c>
      <c r="G520" s="3" t="str">
        <f>IF(A520&lt;&gt;C520,VLOOKUP(C520,$A$3:$D$9952,4,FALSE),"")</f>
        <v>Craglorn</v>
      </c>
      <c r="H520" s="17">
        <f>A520</f>
        <v>905</v>
      </c>
      <c r="I520" s="17">
        <f>C520</f>
        <v>888</v>
      </c>
      <c r="J520">
        <v>0</v>
      </c>
      <c r="K520" s="3" t="str">
        <f>VLOOKUP(J520,'LibSets constants'!$A$4:$B$1003,2,FALSE)</f>
        <v>DLC_BASE_GAME</v>
      </c>
      <c r="L520" s="3" t="str">
        <f>VLOOKUP(J520,'LibSets constants'!$A$4:$C$1003,3,FALSE)</f>
        <v>Included in base game</v>
      </c>
    </row>
    <row r="521" spans="1:12" x14ac:dyDescent="0.25">
      <c r="A521" s="12">
        <v>906</v>
      </c>
      <c r="B521" s="5">
        <v>518</v>
      </c>
      <c r="C521" s="5">
        <v>888</v>
      </c>
      <c r="D521" s="3" t="s">
        <v>582</v>
      </c>
      <c r="E521" s="3" t="str">
        <f t="array" ref="E521">IF(OR(EXACT(A521,'ESO Dungeon constants'!$D$3:$D$987)),"X","")</f>
        <v/>
      </c>
      <c r="F521" s="3" t="str">
        <f>IF(EXACT(A521,C521),"X","")</f>
        <v/>
      </c>
      <c r="G521" s="3" t="str">
        <f>IF(A521&lt;&gt;C521,VLOOKUP(C521,$A$3:$D$9952,4,FALSE),"")</f>
        <v>Craglorn</v>
      </c>
      <c r="H521" s="17">
        <f>A521</f>
        <v>906</v>
      </c>
      <c r="I521" s="17">
        <f>C521</f>
        <v>888</v>
      </c>
      <c r="J521">
        <v>0</v>
      </c>
      <c r="K521" s="3" t="str">
        <f>VLOOKUP(J521,'LibSets constants'!$A$4:$B$1003,2,FALSE)</f>
        <v>DLC_BASE_GAME</v>
      </c>
      <c r="L521" s="3" t="str">
        <f>VLOOKUP(J521,'LibSets constants'!$A$4:$C$1003,3,FALSE)</f>
        <v>Included in base game</v>
      </c>
    </row>
    <row r="522" spans="1:12" x14ac:dyDescent="0.25">
      <c r="A522" s="12">
        <v>907</v>
      </c>
      <c r="B522" s="5">
        <v>519</v>
      </c>
      <c r="C522" s="5">
        <v>888</v>
      </c>
      <c r="D522" s="3" t="s">
        <v>2413</v>
      </c>
      <c r="E522" s="3" t="str">
        <f t="array" ref="E522">IF(OR(EXACT(A522,'ESO Dungeon constants'!$D$3:$D$987)),"X","")</f>
        <v/>
      </c>
      <c r="F522" s="3" t="str">
        <f>IF(EXACT(A522,C522),"X","")</f>
        <v/>
      </c>
      <c r="G522" s="3" t="str">
        <f>IF(A522&lt;&gt;C522,VLOOKUP(C522,$A$3:$D$9952,4,FALSE),"")</f>
        <v>Craglorn</v>
      </c>
      <c r="H522" s="17">
        <f>A522</f>
        <v>907</v>
      </c>
      <c r="I522" s="17">
        <f>C522</f>
        <v>888</v>
      </c>
      <c r="J522">
        <v>0</v>
      </c>
      <c r="K522" s="3" t="str">
        <f>VLOOKUP(J522,'LibSets constants'!$A$4:$B$1003,2,FALSE)</f>
        <v>DLC_BASE_GAME</v>
      </c>
      <c r="L522" s="3" t="str">
        <f>VLOOKUP(J522,'LibSets constants'!$A$4:$C$1003,3,FALSE)</f>
        <v>Included in base game</v>
      </c>
    </row>
    <row r="523" spans="1:12" x14ac:dyDescent="0.25">
      <c r="A523" s="12">
        <v>908</v>
      </c>
      <c r="B523" s="5">
        <v>520</v>
      </c>
      <c r="C523" s="5">
        <v>888</v>
      </c>
      <c r="D523" s="3" t="s">
        <v>583</v>
      </c>
      <c r="E523" s="3" t="str">
        <f t="array" ref="E523">IF(OR(EXACT(A523,'ESO Dungeon constants'!$D$3:$D$987)),"X","")</f>
        <v/>
      </c>
      <c r="F523" s="3" t="str">
        <f>IF(EXACT(A523,C523),"X","")</f>
        <v/>
      </c>
      <c r="G523" s="3" t="str">
        <f>IF(A523&lt;&gt;C523,VLOOKUP(C523,$A$3:$D$9952,4,FALSE),"")</f>
        <v>Craglorn</v>
      </c>
      <c r="H523" s="17">
        <f>A523</f>
        <v>908</v>
      </c>
      <c r="I523" s="17">
        <f>C523</f>
        <v>888</v>
      </c>
      <c r="J523">
        <v>0</v>
      </c>
      <c r="K523" s="3" t="str">
        <f>VLOOKUP(J523,'LibSets constants'!$A$4:$B$1003,2,FALSE)</f>
        <v>DLC_BASE_GAME</v>
      </c>
      <c r="L523" s="3" t="str">
        <f>VLOOKUP(J523,'LibSets constants'!$A$4:$C$1003,3,FALSE)</f>
        <v>Included in base game</v>
      </c>
    </row>
    <row r="524" spans="1:12" x14ac:dyDescent="0.25">
      <c r="A524" s="12">
        <v>909</v>
      </c>
      <c r="B524" s="5">
        <v>521</v>
      </c>
      <c r="C524" s="5">
        <v>888</v>
      </c>
      <c r="D524" s="3" t="s">
        <v>584</v>
      </c>
      <c r="E524" s="3" t="str">
        <f t="array" ref="E524">IF(OR(EXACT(A524,'ESO Dungeon constants'!$D$3:$D$987)),"X","")</f>
        <v/>
      </c>
      <c r="F524" s="3" t="str">
        <f>IF(EXACT(A524,C524),"X","")</f>
        <v/>
      </c>
      <c r="G524" s="3" t="str">
        <f>IF(A524&lt;&gt;C524,VLOOKUP(C524,$A$3:$D$9952,4,FALSE),"")</f>
        <v>Craglorn</v>
      </c>
      <c r="H524" s="17">
        <f>A524</f>
        <v>909</v>
      </c>
      <c r="I524" s="17">
        <f>C524</f>
        <v>888</v>
      </c>
      <c r="J524">
        <v>0</v>
      </c>
      <c r="K524" s="3" t="str">
        <f>VLOOKUP(J524,'LibSets constants'!$A$4:$B$1003,2,FALSE)</f>
        <v>DLC_BASE_GAME</v>
      </c>
      <c r="L524" s="3" t="str">
        <f>VLOOKUP(J524,'LibSets constants'!$A$4:$C$1003,3,FALSE)</f>
        <v>Included in base game</v>
      </c>
    </row>
    <row r="525" spans="1:12" x14ac:dyDescent="0.25">
      <c r="A525" s="12">
        <v>910</v>
      </c>
      <c r="B525" s="5">
        <v>522</v>
      </c>
      <c r="C525" s="5">
        <v>888</v>
      </c>
      <c r="D525" s="3" t="s">
        <v>585</v>
      </c>
      <c r="E525" s="3" t="str">
        <f t="array" ref="E525">IF(OR(EXACT(A525,'ESO Dungeon constants'!$D$3:$D$987)),"X","")</f>
        <v/>
      </c>
      <c r="F525" s="3" t="str">
        <f>IF(EXACT(A525,C525),"X","")</f>
        <v/>
      </c>
      <c r="G525" s="3" t="str">
        <f>IF(A525&lt;&gt;C525,VLOOKUP(C525,$A$3:$D$9952,4,FALSE),"")</f>
        <v>Craglorn</v>
      </c>
      <c r="H525" s="17">
        <f>A525</f>
        <v>910</v>
      </c>
      <c r="I525" s="17">
        <f>C525</f>
        <v>888</v>
      </c>
      <c r="J525">
        <v>0</v>
      </c>
      <c r="K525" s="3" t="str">
        <f>VLOOKUP(J525,'LibSets constants'!$A$4:$B$1003,2,FALSE)</f>
        <v>DLC_BASE_GAME</v>
      </c>
      <c r="L525" s="3" t="str">
        <f>VLOOKUP(J525,'LibSets constants'!$A$4:$C$1003,3,FALSE)</f>
        <v>Included in base game</v>
      </c>
    </row>
    <row r="526" spans="1:12" x14ac:dyDescent="0.25">
      <c r="A526" s="12">
        <v>911</v>
      </c>
      <c r="B526" s="5">
        <v>523</v>
      </c>
      <c r="C526" s="5">
        <v>888</v>
      </c>
      <c r="D526" s="43" t="s">
        <v>586</v>
      </c>
      <c r="E526" s="3" t="str">
        <f t="array" ref="E526">IF(OR(EXACT(A526,'ESO Dungeon constants'!$D$3:$D$987)),"X","")</f>
        <v/>
      </c>
      <c r="F526" s="3" t="str">
        <f>IF(EXACT(A526,C526),"X","")</f>
        <v/>
      </c>
      <c r="G526" s="3" t="str">
        <f>IF(A526&lt;&gt;C526,VLOOKUP(C526,$A$3:$D$9952,4,FALSE),"")</f>
        <v>Craglorn</v>
      </c>
      <c r="H526" s="17">
        <f>A526</f>
        <v>911</v>
      </c>
      <c r="I526" s="17">
        <f>C526</f>
        <v>888</v>
      </c>
      <c r="J526">
        <v>0</v>
      </c>
      <c r="K526" s="3" t="str">
        <f>VLOOKUP(J526,'LibSets constants'!$A$4:$B$1003,2,FALSE)</f>
        <v>DLC_BASE_GAME</v>
      </c>
      <c r="L526" s="3" t="str">
        <f>VLOOKUP(J526,'LibSets constants'!$A$4:$C$1003,3,FALSE)</f>
        <v>Included in base game</v>
      </c>
    </row>
    <row r="527" spans="1:12" x14ac:dyDescent="0.25">
      <c r="A527" s="12">
        <v>913</v>
      </c>
      <c r="B527" s="5">
        <v>524</v>
      </c>
      <c r="C527" s="5">
        <v>888</v>
      </c>
      <c r="D527" s="3" t="s">
        <v>587</v>
      </c>
      <c r="E527" s="3" t="str">
        <f t="array" ref="E527">IF(OR(EXACT(A527,'ESO Dungeon constants'!$D$3:$D$987)),"X","")</f>
        <v/>
      </c>
      <c r="F527" s="3" t="str">
        <f>IF(EXACT(A527,C527),"X","")</f>
        <v/>
      </c>
      <c r="G527" s="3" t="str">
        <f>IF(A527&lt;&gt;C527,VLOOKUP(C527,$A$3:$D$9952,4,FALSE),"")</f>
        <v>Craglorn</v>
      </c>
      <c r="H527" s="17">
        <f>A527</f>
        <v>913</v>
      </c>
      <c r="I527" s="17">
        <f>C527</f>
        <v>888</v>
      </c>
      <c r="J527">
        <v>0</v>
      </c>
      <c r="K527" s="3" t="str">
        <f>VLOOKUP(J527,'LibSets constants'!$A$4:$B$1003,2,FALSE)</f>
        <v>DLC_BASE_GAME</v>
      </c>
      <c r="L527" s="3" t="str">
        <f>VLOOKUP(J527,'LibSets constants'!$A$4:$C$1003,3,FALSE)</f>
        <v>Included in base game</v>
      </c>
    </row>
    <row r="528" spans="1:12" x14ac:dyDescent="0.25">
      <c r="A528" s="12">
        <v>914</v>
      </c>
      <c r="B528" s="5">
        <v>525</v>
      </c>
      <c r="C528" s="5">
        <v>888</v>
      </c>
      <c r="D528" s="3" t="s">
        <v>588</v>
      </c>
      <c r="E528" s="3" t="str">
        <f t="array" ref="E528">IF(OR(EXACT(A528,'ESO Dungeon constants'!$D$3:$D$987)),"X","")</f>
        <v/>
      </c>
      <c r="F528" s="3" t="str">
        <f>IF(EXACT(A528,C528),"X","")</f>
        <v/>
      </c>
      <c r="G528" s="3" t="str">
        <f>IF(A528&lt;&gt;C528,VLOOKUP(C528,$A$3:$D$9952,4,FALSE),"")</f>
        <v>Craglorn</v>
      </c>
      <c r="H528" s="17">
        <f>A528</f>
        <v>914</v>
      </c>
      <c r="I528" s="17">
        <f>C528</f>
        <v>888</v>
      </c>
      <c r="J528">
        <v>0</v>
      </c>
      <c r="K528" s="3" t="str">
        <f>VLOOKUP(J528,'LibSets constants'!$A$4:$B$1003,2,FALSE)</f>
        <v>DLC_BASE_GAME</v>
      </c>
      <c r="L528" s="3" t="str">
        <f>VLOOKUP(J528,'LibSets constants'!$A$4:$C$1003,3,FALSE)</f>
        <v>Included in base game</v>
      </c>
    </row>
    <row r="529" spans="1:12" x14ac:dyDescent="0.25">
      <c r="A529" s="12">
        <v>915</v>
      </c>
      <c r="B529" s="5">
        <v>526</v>
      </c>
      <c r="C529" s="5">
        <v>888</v>
      </c>
      <c r="D529" s="3" t="s">
        <v>589</v>
      </c>
      <c r="E529" s="3" t="str">
        <f t="array" ref="E529">IF(OR(EXACT(A529,'ESO Dungeon constants'!$D$3:$D$987)),"X","")</f>
        <v/>
      </c>
      <c r="F529" s="3" t="str">
        <f>IF(EXACT(A529,C529),"X","")</f>
        <v/>
      </c>
      <c r="G529" s="3" t="str">
        <f>IF(A529&lt;&gt;C529,VLOOKUP(C529,$A$3:$D$9952,4,FALSE),"")</f>
        <v>Craglorn</v>
      </c>
      <c r="H529" s="17">
        <f>A529</f>
        <v>915</v>
      </c>
      <c r="I529" s="17">
        <f>C529</f>
        <v>888</v>
      </c>
      <c r="J529">
        <v>0</v>
      </c>
      <c r="K529" s="3" t="str">
        <f>VLOOKUP(J529,'LibSets constants'!$A$4:$B$1003,2,FALSE)</f>
        <v>DLC_BASE_GAME</v>
      </c>
      <c r="L529" s="3" t="str">
        <f>VLOOKUP(J529,'LibSets constants'!$A$4:$C$1003,3,FALSE)</f>
        <v>Included in base game</v>
      </c>
    </row>
    <row r="530" spans="1:12" x14ac:dyDescent="0.25">
      <c r="A530" s="12">
        <v>916</v>
      </c>
      <c r="B530" s="5">
        <v>527</v>
      </c>
      <c r="C530" s="5">
        <v>888</v>
      </c>
      <c r="D530" s="3" t="s">
        <v>590</v>
      </c>
      <c r="E530" s="3" t="str">
        <f t="array" ref="E530">IF(OR(EXACT(A530,'ESO Dungeon constants'!$D$3:$D$987)),"X","")</f>
        <v/>
      </c>
      <c r="F530" s="3" t="str">
        <f>IF(EXACT(A530,C530),"X","")</f>
        <v/>
      </c>
      <c r="G530" s="3" t="str">
        <f>IF(A530&lt;&gt;C530,VLOOKUP(C530,$A$3:$D$9952,4,FALSE),"")</f>
        <v>Craglorn</v>
      </c>
      <c r="H530" s="17">
        <f>A530</f>
        <v>916</v>
      </c>
      <c r="I530" s="17">
        <f>C530</f>
        <v>888</v>
      </c>
      <c r="J530">
        <v>0</v>
      </c>
      <c r="K530" s="3" t="str">
        <f>VLOOKUP(J530,'LibSets constants'!$A$4:$B$1003,2,FALSE)</f>
        <v>DLC_BASE_GAME</v>
      </c>
      <c r="L530" s="3" t="str">
        <f>VLOOKUP(J530,'LibSets constants'!$A$4:$C$1003,3,FALSE)</f>
        <v>Included in base game</v>
      </c>
    </row>
    <row r="531" spans="1:12" x14ac:dyDescent="0.25">
      <c r="A531" s="12">
        <v>917</v>
      </c>
      <c r="B531" s="5">
        <v>528</v>
      </c>
      <c r="C531" s="5">
        <v>917</v>
      </c>
      <c r="D531" s="3" t="s">
        <v>591</v>
      </c>
      <c r="E531" s="3" t="str">
        <f t="array" ref="E531">IF(OR(EXACT(A531,'ESO Dungeon constants'!$D$3:$D$987)),"X","")</f>
        <v/>
      </c>
      <c r="F531" s="3" t="str">
        <f>IF(EXACT(A531,C531),"X","")</f>
        <v>X</v>
      </c>
      <c r="G531" s="3" t="str">
        <f>IF(A531&lt;&gt;C531,VLOOKUP(C531,$A$3:$D$9952,4,FALSE),"")</f>
        <v/>
      </c>
      <c r="H531" s="17">
        <f>A531</f>
        <v>917</v>
      </c>
      <c r="I531" s="17">
        <f>C531</f>
        <v>917</v>
      </c>
      <c r="J531">
        <v>0</v>
      </c>
      <c r="K531" s="3" t="str">
        <f>VLOOKUP(J531,'LibSets constants'!$A$4:$B$1003,2,FALSE)</f>
        <v>DLC_BASE_GAME</v>
      </c>
      <c r="L531" s="3" t="str">
        <f>VLOOKUP(J531,'LibSets constants'!$A$4:$C$1003,3,FALSE)</f>
        <v>Included in base game</v>
      </c>
    </row>
    <row r="532" spans="1:12" x14ac:dyDescent="0.25">
      <c r="A532" s="12">
        <v>918</v>
      </c>
      <c r="B532" s="5">
        <v>529</v>
      </c>
      <c r="C532" s="5">
        <v>849</v>
      </c>
      <c r="D532" s="3" t="s">
        <v>592</v>
      </c>
      <c r="E532" s="3" t="str">
        <f t="array" ref="E532">IF(OR(EXACT(A532,'ESO Dungeon constants'!$D$3:$D$987)),"X","")</f>
        <v/>
      </c>
      <c r="F532" s="3" t="str">
        <f>IF(EXACT(A532,C532),"X","")</f>
        <v/>
      </c>
      <c r="G532" s="3" t="str">
        <f>IF(A532&lt;&gt;C532,VLOOKUP(C532,$A$3:$D$9952,4,FALSE),"")</f>
        <v>Vvardenfell</v>
      </c>
      <c r="H532" s="17">
        <f>A532</f>
        <v>918</v>
      </c>
      <c r="I532" s="17">
        <f>C532</f>
        <v>849</v>
      </c>
      <c r="J532">
        <v>6</v>
      </c>
      <c r="K532" s="3" t="str">
        <f>VLOOKUP(J532,'LibSets constants'!$A$4:$B$1003,2,FALSE)</f>
        <v>DLC_MORROWIND</v>
      </c>
      <c r="L532" s="3" t="str">
        <f>VLOOKUP(J532,'LibSets constants'!$A$4:$C$1003,3,FALSE)</f>
        <v>Morrowind</v>
      </c>
    </row>
    <row r="533" spans="1:12" x14ac:dyDescent="0.25">
      <c r="A533" s="12">
        <v>919</v>
      </c>
      <c r="B533" s="5">
        <v>530</v>
      </c>
      <c r="C533" s="5">
        <v>849</v>
      </c>
      <c r="D533" s="3" t="s">
        <v>593</v>
      </c>
      <c r="E533" s="3" t="str">
        <f t="array" ref="E533">IF(OR(EXACT(A533,'ESO Dungeon constants'!$D$3:$D$987)),"X","")</f>
        <v/>
      </c>
      <c r="F533" s="3" t="str">
        <f>IF(EXACT(A533,C533),"X","")</f>
        <v/>
      </c>
      <c r="G533" s="3" t="str">
        <f>IF(A533&lt;&gt;C533,VLOOKUP(C533,$A$3:$D$9952,4,FALSE),"")</f>
        <v>Vvardenfell</v>
      </c>
      <c r="H533" s="17">
        <f>A533</f>
        <v>919</v>
      </c>
      <c r="I533" s="17">
        <f>C533</f>
        <v>849</v>
      </c>
      <c r="J533">
        <v>6</v>
      </c>
      <c r="K533" s="3" t="str">
        <f>VLOOKUP(J533,'LibSets constants'!$A$4:$B$1003,2,FALSE)</f>
        <v>DLC_MORROWIND</v>
      </c>
      <c r="L533" s="3" t="str">
        <f>VLOOKUP(J533,'LibSets constants'!$A$4:$C$1003,3,FALSE)</f>
        <v>Morrowind</v>
      </c>
    </row>
    <row r="534" spans="1:12" x14ac:dyDescent="0.25">
      <c r="A534" s="12">
        <v>920</v>
      </c>
      <c r="B534" s="5">
        <v>531</v>
      </c>
      <c r="C534" s="5">
        <v>849</v>
      </c>
      <c r="D534" s="3" t="s">
        <v>594</v>
      </c>
      <c r="E534" s="3" t="str">
        <f t="array" ref="E534">IF(OR(EXACT(A534,'ESO Dungeon constants'!$D$3:$D$987)),"X","")</f>
        <v/>
      </c>
      <c r="F534" s="3" t="str">
        <f>IF(EXACT(A534,C534),"X","")</f>
        <v/>
      </c>
      <c r="G534" s="3" t="str">
        <f>IF(A534&lt;&gt;C534,VLOOKUP(C534,$A$3:$D$9952,4,FALSE),"")</f>
        <v>Vvardenfell</v>
      </c>
      <c r="H534" s="17">
        <f>A534</f>
        <v>920</v>
      </c>
      <c r="I534" s="17">
        <f>C534</f>
        <v>849</v>
      </c>
      <c r="J534">
        <v>6</v>
      </c>
      <c r="K534" s="3" t="str">
        <f>VLOOKUP(J534,'LibSets constants'!$A$4:$B$1003,2,FALSE)</f>
        <v>DLC_MORROWIND</v>
      </c>
      <c r="L534" s="3" t="str">
        <f>VLOOKUP(J534,'LibSets constants'!$A$4:$C$1003,3,FALSE)</f>
        <v>Morrowind</v>
      </c>
    </row>
    <row r="535" spans="1:12" x14ac:dyDescent="0.25">
      <c r="A535" s="12">
        <v>921</v>
      </c>
      <c r="B535" s="5">
        <v>532</v>
      </c>
      <c r="C535" s="5">
        <v>849</v>
      </c>
      <c r="D535" s="3" t="s">
        <v>595</v>
      </c>
      <c r="E535" s="3" t="str">
        <f t="array" ref="E535">IF(OR(EXACT(A535,'ESO Dungeon constants'!$D$3:$D$987)),"X","")</f>
        <v/>
      </c>
      <c r="F535" s="3" t="str">
        <f>IF(EXACT(A535,C535),"X","")</f>
        <v/>
      </c>
      <c r="G535" s="3" t="str">
        <f>IF(A535&lt;&gt;C535,VLOOKUP(C535,$A$3:$D$9952,4,FALSE),"")</f>
        <v>Vvardenfell</v>
      </c>
      <c r="H535" s="17">
        <f>A535</f>
        <v>921</v>
      </c>
      <c r="I535" s="17">
        <f>C535</f>
        <v>849</v>
      </c>
      <c r="J535">
        <v>6</v>
      </c>
      <c r="K535" s="3" t="str">
        <f>VLOOKUP(J535,'LibSets constants'!$A$4:$B$1003,2,FALSE)</f>
        <v>DLC_MORROWIND</v>
      </c>
      <c r="L535" s="3" t="str">
        <f>VLOOKUP(J535,'LibSets constants'!$A$4:$C$1003,3,FALSE)</f>
        <v>Morrowind</v>
      </c>
    </row>
    <row r="536" spans="1:12" x14ac:dyDescent="0.25">
      <c r="A536" s="12">
        <v>922</v>
      </c>
      <c r="B536" s="5">
        <v>533</v>
      </c>
      <c r="C536" s="5">
        <v>849</v>
      </c>
      <c r="D536" s="3" t="s">
        <v>596</v>
      </c>
      <c r="E536" s="3" t="str">
        <f t="array" ref="E536">IF(OR(EXACT(A536,'ESO Dungeon constants'!$D$3:$D$987)),"X","")</f>
        <v/>
      </c>
      <c r="F536" s="3" t="str">
        <f>IF(EXACT(A536,C536),"X","")</f>
        <v/>
      </c>
      <c r="G536" s="3" t="str">
        <f>IF(A536&lt;&gt;C536,VLOOKUP(C536,$A$3:$D$9952,4,FALSE),"")</f>
        <v>Vvardenfell</v>
      </c>
      <c r="H536" s="17">
        <f>A536</f>
        <v>922</v>
      </c>
      <c r="I536" s="17">
        <f>C536</f>
        <v>849</v>
      </c>
      <c r="J536">
        <v>6</v>
      </c>
      <c r="K536" s="3" t="str">
        <f>VLOOKUP(J536,'LibSets constants'!$A$4:$B$1003,2,FALSE)</f>
        <v>DLC_MORROWIND</v>
      </c>
      <c r="L536" s="3" t="str">
        <f>VLOOKUP(J536,'LibSets constants'!$A$4:$C$1003,3,FALSE)</f>
        <v>Morrowind</v>
      </c>
    </row>
    <row r="537" spans="1:12" x14ac:dyDescent="0.25">
      <c r="A537" s="12">
        <v>923</v>
      </c>
      <c r="B537" s="5">
        <v>534</v>
      </c>
      <c r="C537" s="5">
        <v>849</v>
      </c>
      <c r="D537" s="3" t="s">
        <v>597</v>
      </c>
      <c r="E537" s="3" t="str">
        <f t="array" ref="E537">IF(OR(EXACT(A537,'ESO Dungeon constants'!$D$3:$D$987)),"X","")</f>
        <v/>
      </c>
      <c r="F537" s="3" t="str">
        <f>IF(EXACT(A537,C537),"X","")</f>
        <v/>
      </c>
      <c r="G537" s="3" t="str">
        <f>IF(A537&lt;&gt;C537,VLOOKUP(C537,$A$3:$D$9952,4,FALSE),"")</f>
        <v>Vvardenfell</v>
      </c>
      <c r="H537" s="17">
        <f>A537</f>
        <v>923</v>
      </c>
      <c r="I537" s="17">
        <f>C537</f>
        <v>849</v>
      </c>
      <c r="J537">
        <v>6</v>
      </c>
      <c r="K537" s="3" t="str">
        <f>VLOOKUP(J537,'LibSets constants'!$A$4:$B$1003,2,FALSE)</f>
        <v>DLC_MORROWIND</v>
      </c>
      <c r="L537" s="3" t="str">
        <f>VLOOKUP(J537,'LibSets constants'!$A$4:$C$1003,3,FALSE)</f>
        <v>Morrowind</v>
      </c>
    </row>
    <row r="538" spans="1:12" x14ac:dyDescent="0.25">
      <c r="A538" s="12">
        <v>924</v>
      </c>
      <c r="B538" s="5">
        <v>535</v>
      </c>
      <c r="C538" s="5">
        <v>849</v>
      </c>
      <c r="D538" s="3" t="s">
        <v>598</v>
      </c>
      <c r="E538" s="3" t="str">
        <f t="array" ref="E538">IF(OR(EXACT(A538,'ESO Dungeon constants'!$D$3:$D$987)),"X","")</f>
        <v/>
      </c>
      <c r="F538" s="3" t="str">
        <f>IF(EXACT(A538,C538),"X","")</f>
        <v/>
      </c>
      <c r="G538" s="3" t="str">
        <f>IF(A538&lt;&gt;C538,VLOOKUP(C538,$A$3:$D$9952,4,FALSE),"")</f>
        <v>Vvardenfell</v>
      </c>
      <c r="H538" s="17">
        <f>A538</f>
        <v>924</v>
      </c>
      <c r="I538" s="17">
        <f>C538</f>
        <v>849</v>
      </c>
      <c r="J538">
        <v>6</v>
      </c>
      <c r="K538" s="3" t="str">
        <f>VLOOKUP(J538,'LibSets constants'!$A$4:$B$1003,2,FALSE)</f>
        <v>DLC_MORROWIND</v>
      </c>
      <c r="L538" s="3" t="str">
        <f>VLOOKUP(J538,'LibSets constants'!$A$4:$C$1003,3,FALSE)</f>
        <v>Morrowind</v>
      </c>
    </row>
    <row r="539" spans="1:12" x14ac:dyDescent="0.25">
      <c r="A539" s="12">
        <v>925</v>
      </c>
      <c r="B539" s="5">
        <v>536</v>
      </c>
      <c r="C539" s="5">
        <v>849</v>
      </c>
      <c r="D539" s="3" t="s">
        <v>599</v>
      </c>
      <c r="E539" s="3" t="str">
        <f t="array" ref="E539">IF(OR(EXACT(A539,'ESO Dungeon constants'!$D$3:$D$987)),"X","")</f>
        <v/>
      </c>
      <c r="F539" s="3" t="str">
        <f>IF(EXACT(A539,C539),"X","")</f>
        <v/>
      </c>
      <c r="G539" s="3" t="str">
        <f>IF(A539&lt;&gt;C539,VLOOKUP(C539,$A$3:$D$9952,4,FALSE),"")</f>
        <v>Vvardenfell</v>
      </c>
      <c r="H539" s="17">
        <f>A539</f>
        <v>925</v>
      </c>
      <c r="I539" s="17">
        <f>C539</f>
        <v>849</v>
      </c>
      <c r="J539">
        <v>6</v>
      </c>
      <c r="K539" s="3" t="str">
        <f>VLOOKUP(J539,'LibSets constants'!$A$4:$B$1003,2,FALSE)</f>
        <v>DLC_MORROWIND</v>
      </c>
      <c r="L539" s="3" t="str">
        <f>VLOOKUP(J539,'LibSets constants'!$A$4:$C$1003,3,FALSE)</f>
        <v>Morrowind</v>
      </c>
    </row>
    <row r="540" spans="1:12" x14ac:dyDescent="0.25">
      <c r="A540" s="12">
        <v>926</v>
      </c>
      <c r="B540" s="5">
        <v>537</v>
      </c>
      <c r="C540" s="5">
        <v>849</v>
      </c>
      <c r="D540" s="3" t="s">
        <v>600</v>
      </c>
      <c r="E540" s="3" t="str">
        <f t="array" ref="E540">IF(OR(EXACT(A540,'ESO Dungeon constants'!$D$3:$D$987)),"X","")</f>
        <v/>
      </c>
      <c r="F540" s="3" t="str">
        <f>IF(EXACT(A540,C540),"X","")</f>
        <v/>
      </c>
      <c r="G540" s="3" t="str">
        <f>IF(A540&lt;&gt;C540,VLOOKUP(C540,$A$3:$D$9952,4,FALSE),"")</f>
        <v>Vvardenfell</v>
      </c>
      <c r="H540" s="17">
        <f>A540</f>
        <v>926</v>
      </c>
      <c r="I540" s="17">
        <f>C540</f>
        <v>849</v>
      </c>
      <c r="J540">
        <v>6</v>
      </c>
      <c r="K540" s="3" t="str">
        <f>VLOOKUP(J540,'LibSets constants'!$A$4:$B$1003,2,FALSE)</f>
        <v>DLC_MORROWIND</v>
      </c>
      <c r="L540" s="3" t="str">
        <f>VLOOKUP(J540,'LibSets constants'!$A$4:$C$1003,3,FALSE)</f>
        <v>Morrowind</v>
      </c>
    </row>
    <row r="541" spans="1:12" x14ac:dyDescent="0.25">
      <c r="A541" s="12">
        <v>927</v>
      </c>
      <c r="B541" s="5">
        <v>538</v>
      </c>
      <c r="C541" s="5">
        <v>849</v>
      </c>
      <c r="D541" s="3" t="s">
        <v>601</v>
      </c>
      <c r="E541" s="3" t="str">
        <f t="array" ref="E541">IF(OR(EXACT(A541,'ESO Dungeon constants'!$D$3:$D$987)),"X","")</f>
        <v/>
      </c>
      <c r="F541" s="3" t="str">
        <f>IF(EXACT(A541,C541),"X","")</f>
        <v/>
      </c>
      <c r="G541" s="3" t="str">
        <f>IF(A541&lt;&gt;C541,VLOOKUP(C541,$A$3:$D$9952,4,FALSE),"")</f>
        <v>Vvardenfell</v>
      </c>
      <c r="H541" s="17">
        <f>A541</f>
        <v>927</v>
      </c>
      <c r="I541" s="17">
        <f>C541</f>
        <v>849</v>
      </c>
      <c r="J541">
        <v>6</v>
      </c>
      <c r="K541" s="3" t="str">
        <f>VLOOKUP(J541,'LibSets constants'!$A$4:$B$1003,2,FALSE)</f>
        <v>DLC_MORROWIND</v>
      </c>
      <c r="L541" s="3" t="str">
        <f>VLOOKUP(J541,'LibSets constants'!$A$4:$C$1003,3,FALSE)</f>
        <v>Morrowind</v>
      </c>
    </row>
    <row r="542" spans="1:12" x14ac:dyDescent="0.25">
      <c r="A542" s="12">
        <v>928</v>
      </c>
      <c r="B542" s="5">
        <v>539</v>
      </c>
      <c r="C542" s="5">
        <v>849</v>
      </c>
      <c r="D542" s="3" t="s">
        <v>602</v>
      </c>
      <c r="E542" s="3" t="str">
        <f t="array" ref="E542">IF(OR(EXACT(A542,'ESO Dungeon constants'!$D$3:$D$987)),"X","")</f>
        <v/>
      </c>
      <c r="F542" s="3" t="str">
        <f>IF(EXACT(A542,C542),"X","")</f>
        <v/>
      </c>
      <c r="G542" s="3" t="str">
        <f>IF(A542&lt;&gt;C542,VLOOKUP(C542,$A$3:$D$9952,4,FALSE),"")</f>
        <v>Vvardenfell</v>
      </c>
      <c r="H542" s="17">
        <f>A542</f>
        <v>928</v>
      </c>
      <c r="I542" s="17">
        <f>C542</f>
        <v>849</v>
      </c>
      <c r="J542">
        <v>6</v>
      </c>
      <c r="K542" s="3" t="str">
        <f>VLOOKUP(J542,'LibSets constants'!$A$4:$B$1003,2,FALSE)</f>
        <v>DLC_MORROWIND</v>
      </c>
      <c r="L542" s="3" t="str">
        <f>VLOOKUP(J542,'LibSets constants'!$A$4:$C$1003,3,FALSE)</f>
        <v>Morrowind</v>
      </c>
    </row>
    <row r="543" spans="1:12" x14ac:dyDescent="0.25">
      <c r="A543" s="12">
        <v>929</v>
      </c>
      <c r="B543" s="5">
        <v>540</v>
      </c>
      <c r="C543" s="5">
        <v>849</v>
      </c>
      <c r="D543" s="3" t="s">
        <v>603</v>
      </c>
      <c r="E543" s="3" t="str">
        <f t="array" ref="E543">IF(OR(EXACT(A543,'ESO Dungeon constants'!$D$3:$D$987)),"X","")</f>
        <v/>
      </c>
      <c r="F543" s="3" t="str">
        <f>IF(EXACT(A543,C543),"X","")</f>
        <v/>
      </c>
      <c r="G543" s="3" t="str">
        <f>IF(A543&lt;&gt;C543,VLOOKUP(C543,$A$3:$D$9952,4,FALSE),"")</f>
        <v>Vvardenfell</v>
      </c>
      <c r="H543" s="17">
        <f>A543</f>
        <v>929</v>
      </c>
      <c r="I543" s="17">
        <f>C543</f>
        <v>849</v>
      </c>
      <c r="J543">
        <v>6</v>
      </c>
      <c r="K543" s="3" t="str">
        <f>VLOOKUP(J543,'LibSets constants'!$A$4:$B$1003,2,FALSE)</f>
        <v>DLC_MORROWIND</v>
      </c>
      <c r="L543" s="3" t="str">
        <f>VLOOKUP(J543,'LibSets constants'!$A$4:$C$1003,3,FALSE)</f>
        <v>Morrowind</v>
      </c>
    </row>
    <row r="544" spans="1:12" x14ac:dyDescent="0.25">
      <c r="A544" s="12">
        <v>930</v>
      </c>
      <c r="B544" s="5">
        <v>541</v>
      </c>
      <c r="C544" s="5">
        <v>57</v>
      </c>
      <c r="D544" s="3" t="s">
        <v>46</v>
      </c>
      <c r="E544" s="3" t="str">
        <f t="array" ref="E544">IF(OR(EXACT(A544,'ESO Dungeon constants'!$D$3:$D$987)),"X","")</f>
        <v>X</v>
      </c>
      <c r="F544" s="3" t="str">
        <f>IF(EXACT(A544,C544),"X","")</f>
        <v/>
      </c>
      <c r="G544" s="3" t="str">
        <f>IF(A544&lt;&gt;C544,VLOOKUP(C544,$A$3:$D$9952,4,FALSE),"")</f>
        <v>Deshaan</v>
      </c>
      <c r="H544" s="17">
        <f>A544</f>
        <v>930</v>
      </c>
      <c r="I544" s="17">
        <f>C544</f>
        <v>57</v>
      </c>
      <c r="J544">
        <v>0</v>
      </c>
      <c r="K544" s="3" t="str">
        <f>VLOOKUP(J544,'LibSets constants'!$A$4:$B$1003,2,FALSE)</f>
        <v>DLC_BASE_GAME</v>
      </c>
      <c r="L544" s="3" t="str">
        <f>VLOOKUP(J544,'LibSets constants'!$A$4:$C$1003,3,FALSE)</f>
        <v>Included in base game</v>
      </c>
    </row>
    <row r="545" spans="1:12" x14ac:dyDescent="0.25">
      <c r="A545" s="12">
        <v>931</v>
      </c>
      <c r="B545" s="5">
        <v>542</v>
      </c>
      <c r="C545" s="5">
        <v>383</v>
      </c>
      <c r="D545" s="3" t="s">
        <v>56</v>
      </c>
      <c r="E545" s="3" t="str">
        <f t="array" ref="E545">IF(OR(EXACT(A545,'ESO Dungeon constants'!$D$3:$D$987)),"X","")</f>
        <v>X</v>
      </c>
      <c r="F545" s="3" t="str">
        <f>IF(EXACT(A545,C545),"X","")</f>
        <v/>
      </c>
      <c r="G545" s="3" t="str">
        <f>IF(A545&lt;&gt;C545,VLOOKUP(C545,$A$3:$D$9952,4,FALSE),"")</f>
        <v>Grahtwood</v>
      </c>
      <c r="H545" s="17">
        <f>A545</f>
        <v>931</v>
      </c>
      <c r="I545" s="17">
        <f>C545</f>
        <v>383</v>
      </c>
      <c r="J545">
        <v>0</v>
      </c>
      <c r="K545" s="3" t="str">
        <f>VLOOKUP(J545,'LibSets constants'!$A$4:$B$1003,2,FALSE)</f>
        <v>DLC_BASE_GAME</v>
      </c>
      <c r="L545" s="3" t="str">
        <f>VLOOKUP(J545,'LibSets constants'!$A$4:$C$1003,3,FALSE)</f>
        <v>Included in base game</v>
      </c>
    </row>
    <row r="546" spans="1:12" x14ac:dyDescent="0.25">
      <c r="A546" s="12">
        <v>932</v>
      </c>
      <c r="B546" s="5">
        <v>543</v>
      </c>
      <c r="C546" s="5">
        <v>20</v>
      </c>
      <c r="D546" s="3" t="s">
        <v>55</v>
      </c>
      <c r="E546" s="3" t="str">
        <f t="array" ref="E546">IF(OR(EXACT(A546,'ESO Dungeon constants'!$D$3:$D$987)),"X","")</f>
        <v>X</v>
      </c>
      <c r="F546" s="3" t="str">
        <f>IF(EXACT(A546,C546),"X","")</f>
        <v/>
      </c>
      <c r="G546" s="3" t="str">
        <f>IF(A546&lt;&gt;C546,VLOOKUP(C546,$A$3:$D$9952,4,FALSE),"")</f>
        <v>Rivenspire</v>
      </c>
      <c r="H546" s="17">
        <f>A546</f>
        <v>932</v>
      </c>
      <c r="I546" s="17">
        <f>C546</f>
        <v>20</v>
      </c>
      <c r="J546">
        <v>0</v>
      </c>
      <c r="K546" s="3" t="str">
        <f>VLOOKUP(J546,'LibSets constants'!$A$4:$B$1003,2,FALSE)</f>
        <v>DLC_BASE_GAME</v>
      </c>
      <c r="L546" s="3" t="str">
        <f>VLOOKUP(J546,'LibSets constants'!$A$4:$C$1003,3,FALSE)</f>
        <v>Included in base game</v>
      </c>
    </row>
    <row r="547" spans="1:12" x14ac:dyDescent="0.25">
      <c r="A547" s="12">
        <v>933</v>
      </c>
      <c r="B547" s="5">
        <v>544</v>
      </c>
      <c r="C547" s="5">
        <v>19</v>
      </c>
      <c r="D547" s="3" t="s">
        <v>58</v>
      </c>
      <c r="E547" s="3" t="str">
        <f t="array" ref="E547">IF(OR(EXACT(A547,'ESO Dungeon constants'!$D$3:$D$987)),"X","")</f>
        <v>X</v>
      </c>
      <c r="F547" s="3" t="str">
        <f>IF(EXACT(A547,C547),"X","")</f>
        <v/>
      </c>
      <c r="G547" s="3" t="str">
        <f>IF(A547&lt;&gt;C547,VLOOKUP(C547,$A$3:$D$9952,4,FALSE),"")</f>
        <v>Stormhaven</v>
      </c>
      <c r="H547" s="17">
        <f>A547</f>
        <v>933</v>
      </c>
      <c r="I547" s="17">
        <f>C547</f>
        <v>19</v>
      </c>
      <c r="J547">
        <v>0</v>
      </c>
      <c r="K547" s="3" t="str">
        <f>VLOOKUP(J547,'LibSets constants'!$A$4:$B$1003,2,FALSE)</f>
        <v>DLC_BASE_GAME</v>
      </c>
      <c r="L547" s="3" t="str">
        <f>VLOOKUP(J547,'LibSets constants'!$A$4:$C$1003,3,FALSE)</f>
        <v>Included in base game</v>
      </c>
    </row>
    <row r="548" spans="1:12" x14ac:dyDescent="0.25">
      <c r="A548" s="12">
        <v>934</v>
      </c>
      <c r="B548" s="5">
        <v>545</v>
      </c>
      <c r="C548" s="5">
        <v>41</v>
      </c>
      <c r="D548" s="3" t="s">
        <v>63</v>
      </c>
      <c r="E548" s="3" t="str">
        <f t="array" ref="E548">IF(OR(EXACT(A548,'ESO Dungeon constants'!$D$3:$D$987)),"X","")</f>
        <v>X</v>
      </c>
      <c r="F548" s="3" t="str">
        <f>IF(EXACT(A548,C548),"X","")</f>
        <v/>
      </c>
      <c r="G548" s="3" t="str">
        <f>IF(A548&lt;&gt;C548,VLOOKUP(C548,$A$3:$D$9952,4,FALSE),"")</f>
        <v>Stonefalls</v>
      </c>
      <c r="H548" s="17">
        <f>A548</f>
        <v>934</v>
      </c>
      <c r="I548" s="17">
        <f>C548</f>
        <v>41</v>
      </c>
      <c r="J548">
        <v>0</v>
      </c>
      <c r="K548" s="3" t="str">
        <f>VLOOKUP(J548,'LibSets constants'!$A$4:$B$1003,2,FALSE)</f>
        <v>DLC_BASE_GAME</v>
      </c>
      <c r="L548" s="3" t="str">
        <f>VLOOKUP(J548,'LibSets constants'!$A$4:$C$1003,3,FALSE)</f>
        <v>Included in base game</v>
      </c>
    </row>
    <row r="549" spans="1:12" x14ac:dyDescent="0.25">
      <c r="A549" s="12">
        <v>935</v>
      </c>
      <c r="B549" s="5">
        <v>546</v>
      </c>
      <c r="C549" s="5">
        <v>381</v>
      </c>
      <c r="D549" s="3" t="s">
        <v>97</v>
      </c>
      <c r="E549" s="3" t="str">
        <f t="array" ref="E549">IF(OR(EXACT(A549,'ESO Dungeon constants'!$D$3:$D$987)),"X","")</f>
        <v>X</v>
      </c>
      <c r="F549" s="3" t="str">
        <f>IF(EXACT(A549,C549),"X","")</f>
        <v/>
      </c>
      <c r="G549" s="3" t="str">
        <f>IF(A549&lt;&gt;C549,VLOOKUP(C549,$A$3:$D$9952,4,FALSE),"")</f>
        <v>Auridon</v>
      </c>
      <c r="H549" s="17">
        <f>A549</f>
        <v>935</v>
      </c>
      <c r="I549" s="17">
        <f>C549</f>
        <v>381</v>
      </c>
      <c r="J549">
        <v>0</v>
      </c>
      <c r="K549" s="3" t="str">
        <f>VLOOKUP(J549,'LibSets constants'!$A$4:$B$1003,2,FALSE)</f>
        <v>DLC_BASE_GAME</v>
      </c>
      <c r="L549" s="3" t="str">
        <f>VLOOKUP(J549,'LibSets constants'!$A$4:$C$1003,3,FALSE)</f>
        <v>Included in base game</v>
      </c>
    </row>
    <row r="550" spans="1:12" x14ac:dyDescent="0.25">
      <c r="A550" s="12">
        <v>936</v>
      </c>
      <c r="B550" s="5">
        <v>547</v>
      </c>
      <c r="C550" s="5">
        <v>3</v>
      </c>
      <c r="D550" s="3" t="s">
        <v>42</v>
      </c>
      <c r="E550" s="3" t="str">
        <f t="array" ref="E550">IF(OR(EXACT(A550,'ESO Dungeon constants'!$D$3:$D$987)),"X","")</f>
        <v>X</v>
      </c>
      <c r="F550" s="3" t="str">
        <f>IF(EXACT(A550,C550),"X","")</f>
        <v/>
      </c>
      <c r="G550" s="3" t="str">
        <f>IF(A550&lt;&gt;C550,VLOOKUP(C550,$A$3:$D$9952,4,FALSE),"")</f>
        <v>Glenumbra</v>
      </c>
      <c r="H550" s="17">
        <f>A550</f>
        <v>936</v>
      </c>
      <c r="I550" s="17">
        <f>C550</f>
        <v>3</v>
      </c>
      <c r="J550">
        <v>0</v>
      </c>
      <c r="K550" s="3" t="str">
        <f>VLOOKUP(J550,'LibSets constants'!$A$4:$B$1003,2,FALSE)</f>
        <v>DLC_BASE_GAME</v>
      </c>
      <c r="L550" s="3" t="str">
        <f>VLOOKUP(J550,'LibSets constants'!$A$4:$C$1003,3,FALSE)</f>
        <v>Included in base game</v>
      </c>
    </row>
    <row r="551" spans="1:12" x14ac:dyDescent="0.25">
      <c r="A551" s="12">
        <v>937</v>
      </c>
      <c r="B551" s="5">
        <v>548</v>
      </c>
      <c r="C551" s="5">
        <v>57</v>
      </c>
      <c r="D551" s="3" t="s">
        <v>604</v>
      </c>
      <c r="E551" s="3" t="str">
        <f t="array" ref="E551">IF(OR(EXACT(A551,'ESO Dungeon constants'!$D$3:$D$987)),"X","")</f>
        <v/>
      </c>
      <c r="F551" s="3" t="str">
        <f>IF(EXACT(A551,C551),"X","")</f>
        <v/>
      </c>
      <c r="G551" s="3" t="str">
        <f>IF(A551&lt;&gt;C551,VLOOKUP(C551,$A$3:$D$9952,4,FALSE),"")</f>
        <v>Deshaan</v>
      </c>
      <c r="H551" s="17">
        <f>A551</f>
        <v>937</v>
      </c>
      <c r="I551" s="17">
        <f>C551</f>
        <v>57</v>
      </c>
      <c r="J551">
        <v>0</v>
      </c>
      <c r="K551" s="3" t="str">
        <f>VLOOKUP(J551,'LibSets constants'!$A$4:$B$1003,2,FALSE)</f>
        <v>DLC_BASE_GAME</v>
      </c>
      <c r="L551" s="3" t="str">
        <f>VLOOKUP(J551,'LibSets constants'!$A$4:$C$1003,3,FALSE)</f>
        <v>Included in base game</v>
      </c>
    </row>
    <row r="552" spans="1:12" x14ac:dyDescent="0.25">
      <c r="A552" s="12">
        <v>938</v>
      </c>
      <c r="B552" s="5">
        <v>549</v>
      </c>
      <c r="C552" s="5">
        <v>104</v>
      </c>
      <c r="D552" s="3" t="s">
        <v>605</v>
      </c>
      <c r="E552" s="3" t="str">
        <f t="array" ref="E552">IF(OR(EXACT(A552,'ESO Dungeon constants'!$D$3:$D$987)),"X","")</f>
        <v/>
      </c>
      <c r="F552" s="3" t="str">
        <f>IF(EXACT(A552,C552),"X","")</f>
        <v/>
      </c>
      <c r="G552" s="3" t="str">
        <f>IF(A552&lt;&gt;C552,VLOOKUP(C552,$A$3:$D$9952,4,FALSE),"")</f>
        <v>Alik'r Desert</v>
      </c>
      <c r="H552" s="17">
        <f>A552</f>
        <v>938</v>
      </c>
      <c r="I552" s="17">
        <f>C552</f>
        <v>104</v>
      </c>
      <c r="J552">
        <v>0</v>
      </c>
      <c r="K552" s="3" t="str">
        <f>VLOOKUP(J552,'LibSets constants'!$A$4:$B$1003,2,FALSE)</f>
        <v>DLC_BASE_GAME</v>
      </c>
      <c r="L552" s="3" t="str">
        <f>VLOOKUP(J552,'LibSets constants'!$A$4:$C$1003,3,FALSE)</f>
        <v>Included in base game</v>
      </c>
    </row>
    <row r="553" spans="1:12" x14ac:dyDescent="0.25">
      <c r="A553" s="12">
        <v>939</v>
      </c>
      <c r="B553" s="5">
        <v>550</v>
      </c>
      <c r="C553" s="5">
        <v>381</v>
      </c>
      <c r="D553" s="3" t="s">
        <v>606</v>
      </c>
      <c r="E553" s="3" t="str">
        <f t="array" ref="E553">IF(OR(EXACT(A553,'ESO Dungeon constants'!$D$3:$D$987)),"X","")</f>
        <v/>
      </c>
      <c r="F553" s="3" t="str">
        <f>IF(EXACT(A553,C553),"X","")</f>
        <v/>
      </c>
      <c r="G553" s="3" t="str">
        <f>IF(A553&lt;&gt;C553,VLOOKUP(C553,$A$3:$D$9952,4,FALSE),"")</f>
        <v>Auridon</v>
      </c>
      <c r="H553" s="17">
        <f>A553</f>
        <v>939</v>
      </c>
      <c r="I553" s="17">
        <f>C553</f>
        <v>381</v>
      </c>
      <c r="J553">
        <v>0</v>
      </c>
      <c r="K553" s="3" t="str">
        <f>VLOOKUP(J553,'LibSets constants'!$A$4:$B$1003,2,FALSE)</f>
        <v>DLC_BASE_GAME</v>
      </c>
      <c r="L553" s="3" t="str">
        <f>VLOOKUP(J553,'LibSets constants'!$A$4:$C$1003,3,FALSE)</f>
        <v>Included in base game</v>
      </c>
    </row>
    <row r="554" spans="1:12" x14ac:dyDescent="0.25">
      <c r="A554" s="12">
        <v>940</v>
      </c>
      <c r="B554" s="5">
        <v>551</v>
      </c>
      <c r="C554" s="5">
        <v>381</v>
      </c>
      <c r="D554" s="3" t="s">
        <v>607</v>
      </c>
      <c r="E554" s="3" t="str">
        <f t="array" ref="E554">IF(OR(EXACT(A554,'ESO Dungeon constants'!$D$3:$D$987)),"X","")</f>
        <v/>
      </c>
      <c r="F554" s="3" t="str">
        <f>IF(EXACT(A554,C554),"X","")</f>
        <v/>
      </c>
      <c r="G554" s="3" t="str">
        <f>IF(A554&lt;&gt;C554,VLOOKUP(C554,$A$3:$D$9952,4,FALSE),"")</f>
        <v>Auridon</v>
      </c>
      <c r="H554" s="17">
        <f>A554</f>
        <v>940</v>
      </c>
      <c r="I554" s="17">
        <f>C554</f>
        <v>381</v>
      </c>
      <c r="J554">
        <v>0</v>
      </c>
      <c r="K554" s="3" t="str">
        <f>VLOOKUP(J554,'LibSets constants'!$A$4:$B$1003,2,FALSE)</f>
        <v>DLC_BASE_GAME</v>
      </c>
      <c r="L554" s="3" t="str">
        <f>VLOOKUP(J554,'LibSets constants'!$A$4:$C$1003,3,FALSE)</f>
        <v>Included in base game</v>
      </c>
    </row>
    <row r="555" spans="1:12" x14ac:dyDescent="0.25">
      <c r="A555" s="12">
        <v>941</v>
      </c>
      <c r="B555" s="5">
        <v>552</v>
      </c>
      <c r="C555" s="5">
        <v>41</v>
      </c>
      <c r="D555" s="3" t="s">
        <v>608</v>
      </c>
      <c r="E555" s="3" t="str">
        <f t="array" ref="E555">IF(OR(EXACT(A555,'ESO Dungeon constants'!$D$3:$D$987)),"X","")</f>
        <v/>
      </c>
      <c r="F555" s="3" t="str">
        <f>IF(EXACT(A555,C555),"X","")</f>
        <v/>
      </c>
      <c r="G555" s="3" t="str">
        <f>IF(A555&lt;&gt;C555,VLOOKUP(C555,$A$3:$D$9952,4,FALSE),"")</f>
        <v>Stonefalls</v>
      </c>
      <c r="H555" s="17">
        <f>A555</f>
        <v>941</v>
      </c>
      <c r="I555" s="17">
        <f>C555</f>
        <v>41</v>
      </c>
      <c r="J555">
        <v>0</v>
      </c>
      <c r="K555" s="3" t="str">
        <f>VLOOKUP(J555,'LibSets constants'!$A$4:$B$1003,2,FALSE)</f>
        <v>DLC_BASE_GAME</v>
      </c>
      <c r="L555" s="3" t="str">
        <f>VLOOKUP(J555,'LibSets constants'!$A$4:$C$1003,3,FALSE)</f>
        <v>Included in base game</v>
      </c>
    </row>
    <row r="556" spans="1:12" x14ac:dyDescent="0.25">
      <c r="A556" s="12">
        <v>942</v>
      </c>
      <c r="B556" s="5">
        <v>553</v>
      </c>
      <c r="C556" s="5">
        <v>3</v>
      </c>
      <c r="D556" s="3" t="s">
        <v>609</v>
      </c>
      <c r="E556" s="3" t="str">
        <f t="array" ref="E556">IF(OR(EXACT(A556,'ESO Dungeon constants'!$D$3:$D$987)),"X","")</f>
        <v/>
      </c>
      <c r="F556" s="3" t="str">
        <f>IF(EXACT(A556,C556),"X","")</f>
        <v/>
      </c>
      <c r="G556" s="3" t="str">
        <f>IF(A556&lt;&gt;C556,VLOOKUP(C556,$A$3:$D$9952,4,FALSE),"")</f>
        <v>Glenumbra</v>
      </c>
      <c r="H556" s="17">
        <f>A556</f>
        <v>942</v>
      </c>
      <c r="I556" s="17">
        <f>C556</f>
        <v>3</v>
      </c>
      <c r="J556">
        <v>0</v>
      </c>
      <c r="K556" s="3" t="str">
        <f>VLOOKUP(J556,'LibSets constants'!$A$4:$B$1003,2,FALSE)</f>
        <v>DLC_BASE_GAME</v>
      </c>
      <c r="L556" s="3" t="str">
        <f>VLOOKUP(J556,'LibSets constants'!$A$4:$C$1003,3,FALSE)</f>
        <v>Included in base game</v>
      </c>
    </row>
    <row r="557" spans="1:12" x14ac:dyDescent="0.25">
      <c r="A557" s="12">
        <v>943</v>
      </c>
      <c r="B557" s="5">
        <v>554</v>
      </c>
      <c r="C557" s="5">
        <v>3</v>
      </c>
      <c r="D557" s="3" t="s">
        <v>610</v>
      </c>
      <c r="E557" s="3" t="str">
        <f t="array" ref="E557">IF(OR(EXACT(A557,'ESO Dungeon constants'!$D$3:$D$987)),"X","")</f>
        <v/>
      </c>
      <c r="F557" s="3" t="str">
        <f>IF(EXACT(A557,C557),"X","")</f>
        <v/>
      </c>
      <c r="G557" s="3" t="str">
        <f>IF(A557&lt;&gt;C557,VLOOKUP(C557,$A$3:$D$9952,4,FALSE),"")</f>
        <v>Glenumbra</v>
      </c>
      <c r="H557" s="17">
        <f>A557</f>
        <v>943</v>
      </c>
      <c r="I557" s="17">
        <f>C557</f>
        <v>3</v>
      </c>
      <c r="J557">
        <v>0</v>
      </c>
      <c r="K557" s="3" t="str">
        <f>VLOOKUP(J557,'LibSets constants'!$A$4:$B$1003,2,FALSE)</f>
        <v>DLC_BASE_GAME</v>
      </c>
      <c r="L557" s="3" t="str">
        <f>VLOOKUP(J557,'LibSets constants'!$A$4:$C$1003,3,FALSE)</f>
        <v>Included in base game</v>
      </c>
    </row>
    <row r="558" spans="1:12" x14ac:dyDescent="0.25">
      <c r="A558" s="46">
        <v>944</v>
      </c>
      <c r="B558" s="45">
        <v>555</v>
      </c>
      <c r="C558" s="45">
        <v>382</v>
      </c>
      <c r="D558" s="3" t="s">
        <v>611</v>
      </c>
      <c r="E558" s="3" t="str">
        <f t="array" ref="E558">IF(OR(EXACT(A558,'ESO Dungeon constants'!$D$3:$D$987)),"X","")</f>
        <v/>
      </c>
      <c r="F558" s="3" t="str">
        <f>IF(EXACT(A558,C558),"X","")</f>
        <v/>
      </c>
      <c r="G558" s="3" t="str">
        <f>IF(A558&lt;&gt;C558,VLOOKUP(C558,$A$3:$D$9952,4,FALSE),"")</f>
        <v>Reaper's March</v>
      </c>
      <c r="H558" s="17">
        <f>A558</f>
        <v>944</v>
      </c>
      <c r="I558" s="17">
        <f>C558</f>
        <v>382</v>
      </c>
      <c r="J558">
        <v>0</v>
      </c>
      <c r="K558" s="3" t="str">
        <f>VLOOKUP(J558,'LibSets constants'!$A$4:$B$1003,2,FALSE)</f>
        <v>DLC_BASE_GAME</v>
      </c>
      <c r="L558" s="3" t="str">
        <f>VLOOKUP(J558,'LibSets constants'!$A$4:$C$1003,3,FALSE)</f>
        <v>Included in base game</v>
      </c>
    </row>
    <row r="559" spans="1:12" x14ac:dyDescent="0.25">
      <c r="A559" s="46">
        <v>945</v>
      </c>
      <c r="B559" s="45">
        <v>556</v>
      </c>
      <c r="C559" s="45">
        <v>41</v>
      </c>
      <c r="D559" s="3" t="s">
        <v>612</v>
      </c>
      <c r="E559" s="3" t="str">
        <f t="array" ref="E559">IF(OR(EXACT(A559,'ESO Dungeon constants'!$D$3:$D$987)),"X","")</f>
        <v/>
      </c>
      <c r="F559" s="3" t="str">
        <f>IF(EXACT(A559,C559),"X","")</f>
        <v/>
      </c>
      <c r="G559" s="3" t="str">
        <f>IF(A559&lt;&gt;C559,VLOOKUP(C559,$A$3:$D$9952,4,FALSE),"")</f>
        <v>Stonefalls</v>
      </c>
      <c r="H559" s="17">
        <f>A559</f>
        <v>945</v>
      </c>
      <c r="I559" s="17">
        <f>C559</f>
        <v>41</v>
      </c>
      <c r="J559">
        <v>0</v>
      </c>
      <c r="K559" s="3" t="str">
        <f>VLOOKUP(J559,'LibSets constants'!$A$4:$B$1003,2,FALSE)</f>
        <v>DLC_BASE_GAME</v>
      </c>
      <c r="L559" s="3" t="str">
        <f>VLOOKUP(J559,'LibSets constants'!$A$4:$C$1003,3,FALSE)</f>
        <v>Included in base game</v>
      </c>
    </row>
    <row r="560" spans="1:12" x14ac:dyDescent="0.25">
      <c r="A560" s="12">
        <v>946</v>
      </c>
      <c r="B560" s="5">
        <v>557</v>
      </c>
      <c r="C560" s="5">
        <v>849</v>
      </c>
      <c r="D560" s="3" t="s">
        <v>613</v>
      </c>
      <c r="E560" s="3" t="str">
        <f t="array" ref="E560">IF(OR(EXACT(A560,'ESO Dungeon constants'!$D$3:$D$987)),"X","")</f>
        <v/>
      </c>
      <c r="F560" s="3" t="str">
        <f>IF(EXACT(A560,C560),"X","")</f>
        <v/>
      </c>
      <c r="G560" s="3" t="str">
        <f>IF(A560&lt;&gt;C560,VLOOKUP(C560,$A$3:$D$9952,4,FALSE),"")</f>
        <v>Vvardenfell</v>
      </c>
      <c r="H560" s="17">
        <f>A560</f>
        <v>946</v>
      </c>
      <c r="I560" s="17">
        <f>C560</f>
        <v>849</v>
      </c>
      <c r="J560">
        <v>6</v>
      </c>
      <c r="K560" s="3" t="str">
        <f>VLOOKUP(J560,'LibSets constants'!$A$4:$B$1003,2,FALSE)</f>
        <v>DLC_MORROWIND</v>
      </c>
      <c r="L560" s="3" t="str">
        <f>VLOOKUP(J560,'LibSets constants'!$A$4:$C$1003,3,FALSE)</f>
        <v>Morrowind</v>
      </c>
    </row>
    <row r="561" spans="1:12" x14ac:dyDescent="0.25">
      <c r="A561" s="12">
        <v>947</v>
      </c>
      <c r="B561" s="5">
        <v>558</v>
      </c>
      <c r="C561" s="5">
        <v>849</v>
      </c>
      <c r="D561" s="3" t="s">
        <v>614</v>
      </c>
      <c r="E561" s="3" t="str">
        <f t="array" ref="E561">IF(OR(EXACT(A561,'ESO Dungeon constants'!$D$3:$D$987)),"X","")</f>
        <v/>
      </c>
      <c r="F561" s="3" t="str">
        <f>IF(EXACT(A561,C561),"X","")</f>
        <v/>
      </c>
      <c r="G561" s="3" t="str">
        <f>IF(A561&lt;&gt;C561,VLOOKUP(C561,$A$3:$D$9952,4,FALSE),"")</f>
        <v>Vvardenfell</v>
      </c>
      <c r="H561" s="17">
        <f>A561</f>
        <v>947</v>
      </c>
      <c r="I561" s="17">
        <f>C561</f>
        <v>849</v>
      </c>
      <c r="J561">
        <v>6</v>
      </c>
      <c r="K561" s="3" t="str">
        <f>VLOOKUP(J561,'LibSets constants'!$A$4:$B$1003,2,FALSE)</f>
        <v>DLC_MORROWIND</v>
      </c>
      <c r="L561" s="3" t="str">
        <f>VLOOKUP(J561,'LibSets constants'!$A$4:$C$1003,3,FALSE)</f>
        <v>Morrowind</v>
      </c>
    </row>
    <row r="562" spans="1:12" x14ac:dyDescent="0.25">
      <c r="A562" s="46">
        <v>948</v>
      </c>
      <c r="B562" s="45">
        <v>559</v>
      </c>
      <c r="C562" s="45">
        <v>849</v>
      </c>
      <c r="D562" s="3" t="s">
        <v>615</v>
      </c>
      <c r="E562" s="3" t="str">
        <f t="array" ref="E562">IF(OR(EXACT(A562,'ESO Dungeon constants'!$D$3:$D$987)),"X","")</f>
        <v/>
      </c>
      <c r="F562" s="3" t="str">
        <f>IF(EXACT(A562,C562),"X","")</f>
        <v/>
      </c>
      <c r="G562" s="3" t="str">
        <f>IF(A562&lt;&gt;C562,VLOOKUP(C562,$A$3:$D$9952,4,FALSE),"")</f>
        <v>Vvardenfell</v>
      </c>
      <c r="H562" s="17">
        <f>A562</f>
        <v>948</v>
      </c>
      <c r="I562" s="17">
        <f>C562</f>
        <v>849</v>
      </c>
      <c r="J562">
        <v>6</v>
      </c>
      <c r="K562" s="3" t="str">
        <f>VLOOKUP(J562,'LibSets constants'!$A$4:$B$1003,2,FALSE)</f>
        <v>DLC_MORROWIND</v>
      </c>
      <c r="L562" s="3" t="str">
        <f>VLOOKUP(J562,'LibSets constants'!$A$4:$C$1003,3,FALSE)</f>
        <v>Morrowind</v>
      </c>
    </row>
    <row r="563" spans="1:12" x14ac:dyDescent="0.25">
      <c r="A563" s="46">
        <v>949</v>
      </c>
      <c r="B563" s="45">
        <v>560</v>
      </c>
      <c r="C563" s="45">
        <v>849</v>
      </c>
      <c r="D563" s="3" t="s">
        <v>616</v>
      </c>
      <c r="E563" s="3" t="str">
        <f t="array" ref="E563">IF(OR(EXACT(A563,'ESO Dungeon constants'!$D$3:$D$987)),"X","")</f>
        <v/>
      </c>
      <c r="F563" s="3" t="str">
        <f>IF(EXACT(A563,C563),"X","")</f>
        <v/>
      </c>
      <c r="G563" s="3" t="str">
        <f>IF(A563&lt;&gt;C563,VLOOKUP(C563,$A$3:$D$9952,4,FALSE),"")</f>
        <v>Vvardenfell</v>
      </c>
      <c r="H563" s="17">
        <f>A563</f>
        <v>949</v>
      </c>
      <c r="I563" s="17">
        <f>C563</f>
        <v>849</v>
      </c>
      <c r="J563">
        <v>6</v>
      </c>
      <c r="K563" s="3" t="str">
        <f>VLOOKUP(J563,'LibSets constants'!$A$4:$B$1003,2,FALSE)</f>
        <v>DLC_MORROWIND</v>
      </c>
      <c r="L563" s="3" t="str">
        <f>VLOOKUP(J563,'LibSets constants'!$A$4:$C$1003,3,FALSE)</f>
        <v>Morrowind</v>
      </c>
    </row>
    <row r="564" spans="1:12" x14ac:dyDescent="0.25">
      <c r="A564" s="46">
        <v>950</v>
      </c>
      <c r="B564" s="45">
        <v>561</v>
      </c>
      <c r="C564" s="45">
        <v>849</v>
      </c>
      <c r="D564" s="3" t="s">
        <v>617</v>
      </c>
      <c r="E564" s="3" t="str">
        <f t="array" ref="E564">IF(OR(EXACT(A564,'ESO Dungeon constants'!$D$3:$D$987)),"X","")</f>
        <v/>
      </c>
      <c r="F564" s="3" t="str">
        <f>IF(EXACT(A564,C564),"X","")</f>
        <v/>
      </c>
      <c r="G564" s="3" t="str">
        <f>IF(A564&lt;&gt;C564,VLOOKUP(C564,$A$3:$D$9952,4,FALSE),"")</f>
        <v>Vvardenfell</v>
      </c>
      <c r="H564" s="17">
        <f>A564</f>
        <v>950</v>
      </c>
      <c r="I564" s="17">
        <f>C564</f>
        <v>849</v>
      </c>
      <c r="J564">
        <v>6</v>
      </c>
      <c r="K564" s="3" t="str">
        <f>VLOOKUP(J564,'LibSets constants'!$A$4:$B$1003,2,FALSE)</f>
        <v>DLC_MORROWIND</v>
      </c>
      <c r="L564" s="3" t="str">
        <f>VLOOKUP(J564,'LibSets constants'!$A$4:$C$1003,3,FALSE)</f>
        <v>Morrowind</v>
      </c>
    </row>
    <row r="565" spans="1:12" x14ac:dyDescent="0.25">
      <c r="A565" s="46">
        <v>951</v>
      </c>
      <c r="B565" s="45">
        <v>562</v>
      </c>
      <c r="C565" s="45">
        <v>849</v>
      </c>
      <c r="D565" s="3" t="s">
        <v>618</v>
      </c>
      <c r="E565" s="3" t="str">
        <f t="array" ref="E565">IF(OR(EXACT(A565,'ESO Dungeon constants'!$D$3:$D$987)),"X","")</f>
        <v/>
      </c>
      <c r="F565" s="3" t="str">
        <f>IF(EXACT(A565,C565),"X","")</f>
        <v/>
      </c>
      <c r="G565" s="3" t="str">
        <f>IF(A565&lt;&gt;C565,VLOOKUP(C565,$A$3:$D$9952,4,FALSE),"")</f>
        <v>Vvardenfell</v>
      </c>
      <c r="H565" s="17">
        <f>A565</f>
        <v>951</v>
      </c>
      <c r="I565" s="17">
        <f>C565</f>
        <v>849</v>
      </c>
      <c r="J565">
        <v>6</v>
      </c>
      <c r="K565" s="3" t="str">
        <f>VLOOKUP(J565,'LibSets constants'!$A$4:$B$1003,2,FALSE)</f>
        <v>DLC_MORROWIND</v>
      </c>
      <c r="L565" s="3" t="str">
        <f>VLOOKUP(J565,'LibSets constants'!$A$4:$C$1003,3,FALSE)</f>
        <v>Morrowind</v>
      </c>
    </row>
    <row r="566" spans="1:12" x14ac:dyDescent="0.25">
      <c r="A566" s="46">
        <v>952</v>
      </c>
      <c r="B566" s="45">
        <v>563</v>
      </c>
      <c r="C566" s="45">
        <v>849</v>
      </c>
      <c r="D566" s="3" t="s">
        <v>619</v>
      </c>
      <c r="E566" s="3" t="str">
        <f t="array" ref="E566">IF(OR(EXACT(A566,'ESO Dungeon constants'!$D$3:$D$987)),"X","")</f>
        <v/>
      </c>
      <c r="F566" s="3" t="str">
        <f>IF(EXACT(A566,C566),"X","")</f>
        <v/>
      </c>
      <c r="G566" s="3" t="str">
        <f>IF(A566&lt;&gt;C566,VLOOKUP(C566,$A$3:$D$9952,4,FALSE),"")</f>
        <v>Vvardenfell</v>
      </c>
      <c r="H566" s="17">
        <f>A566</f>
        <v>952</v>
      </c>
      <c r="I566" s="17">
        <f>C566</f>
        <v>849</v>
      </c>
      <c r="J566">
        <v>6</v>
      </c>
      <c r="K566" s="3" t="str">
        <f>VLOOKUP(J566,'LibSets constants'!$A$4:$B$1003,2,FALSE)</f>
        <v>DLC_MORROWIND</v>
      </c>
      <c r="L566" s="3" t="str">
        <f>VLOOKUP(J566,'LibSets constants'!$A$4:$C$1003,3,FALSE)</f>
        <v>Morrowind</v>
      </c>
    </row>
    <row r="567" spans="1:12" x14ac:dyDescent="0.25">
      <c r="A567" s="46">
        <v>953</v>
      </c>
      <c r="B567" s="45">
        <v>564</v>
      </c>
      <c r="C567" s="45">
        <v>849</v>
      </c>
      <c r="D567" s="3" t="s">
        <v>620</v>
      </c>
      <c r="E567" s="3" t="str">
        <f t="array" ref="E567">IF(OR(EXACT(A567,'ESO Dungeon constants'!$D$3:$D$987)),"X","")</f>
        <v/>
      </c>
      <c r="F567" s="3" t="str">
        <f>IF(EXACT(A567,C567),"X","")</f>
        <v/>
      </c>
      <c r="G567" s="3" t="str">
        <f>IF(A567&lt;&gt;C567,VLOOKUP(C567,$A$3:$D$9952,4,FALSE),"")</f>
        <v>Vvardenfell</v>
      </c>
      <c r="H567" s="17">
        <f>A567</f>
        <v>953</v>
      </c>
      <c r="I567" s="17">
        <f>C567</f>
        <v>849</v>
      </c>
      <c r="J567">
        <v>6</v>
      </c>
      <c r="K567" s="3" t="str">
        <f>VLOOKUP(J567,'LibSets constants'!$A$4:$B$1003,2,FALSE)</f>
        <v>DLC_MORROWIND</v>
      </c>
      <c r="L567" s="3" t="str">
        <f>VLOOKUP(J567,'LibSets constants'!$A$4:$C$1003,3,FALSE)</f>
        <v>Morrowind</v>
      </c>
    </row>
    <row r="568" spans="1:12" x14ac:dyDescent="0.25">
      <c r="A568" s="46">
        <v>954</v>
      </c>
      <c r="B568" s="45">
        <v>565</v>
      </c>
      <c r="C568" s="45">
        <v>849</v>
      </c>
      <c r="D568" s="3" t="s">
        <v>621</v>
      </c>
      <c r="E568" s="3" t="str">
        <f t="array" ref="E568">IF(OR(EXACT(A568,'ESO Dungeon constants'!$D$3:$D$987)),"X","")</f>
        <v/>
      </c>
      <c r="F568" s="3" t="str">
        <f>IF(EXACT(A568,C568),"X","")</f>
        <v/>
      </c>
      <c r="G568" s="3" t="str">
        <f>IF(A568&lt;&gt;C568,VLOOKUP(C568,$A$3:$D$9952,4,FALSE),"")</f>
        <v>Vvardenfell</v>
      </c>
      <c r="H568" s="17">
        <f>A568</f>
        <v>954</v>
      </c>
      <c r="I568" s="17">
        <f>C568</f>
        <v>849</v>
      </c>
      <c r="J568">
        <v>6</v>
      </c>
      <c r="K568" s="3" t="str">
        <f>VLOOKUP(J568,'LibSets constants'!$A$4:$B$1003,2,FALSE)</f>
        <v>DLC_MORROWIND</v>
      </c>
      <c r="L568" s="3" t="str">
        <f>VLOOKUP(J568,'LibSets constants'!$A$4:$C$1003,3,FALSE)</f>
        <v>Morrowind</v>
      </c>
    </row>
    <row r="569" spans="1:12" x14ac:dyDescent="0.25">
      <c r="A569" s="46">
        <v>955</v>
      </c>
      <c r="B569" s="45">
        <v>566</v>
      </c>
      <c r="C569" s="45">
        <v>849</v>
      </c>
      <c r="D569" s="3" t="s">
        <v>622</v>
      </c>
      <c r="E569" s="3" t="str">
        <f t="array" ref="E569">IF(OR(EXACT(A569,'ESO Dungeon constants'!$D$3:$D$987)),"X","")</f>
        <v/>
      </c>
      <c r="F569" s="3" t="str">
        <f>IF(EXACT(A569,C569),"X","")</f>
        <v/>
      </c>
      <c r="G569" s="3" t="str">
        <f>IF(A569&lt;&gt;C569,VLOOKUP(C569,$A$3:$D$9952,4,FALSE),"")</f>
        <v>Vvardenfell</v>
      </c>
      <c r="H569" s="17">
        <f>A569</f>
        <v>955</v>
      </c>
      <c r="I569" s="17">
        <f>C569</f>
        <v>849</v>
      </c>
      <c r="J569">
        <v>6</v>
      </c>
      <c r="K569" s="3" t="str">
        <f>VLOOKUP(J569,'LibSets constants'!$A$4:$B$1003,2,FALSE)</f>
        <v>DLC_MORROWIND</v>
      </c>
      <c r="L569" s="3" t="str">
        <f>VLOOKUP(J569,'LibSets constants'!$A$4:$C$1003,3,FALSE)</f>
        <v>Morrowind</v>
      </c>
    </row>
    <row r="570" spans="1:12" x14ac:dyDescent="0.25">
      <c r="A570" s="46">
        <v>956</v>
      </c>
      <c r="B570" s="45">
        <v>567</v>
      </c>
      <c r="C570" s="45">
        <v>849</v>
      </c>
      <c r="D570" s="3" t="s">
        <v>623</v>
      </c>
      <c r="E570" s="3" t="str">
        <f t="array" ref="E570">IF(OR(EXACT(A570,'ESO Dungeon constants'!$D$3:$D$987)),"X","")</f>
        <v/>
      </c>
      <c r="F570" s="3" t="str">
        <f>IF(EXACT(A570,C570),"X","")</f>
        <v/>
      </c>
      <c r="G570" s="3" t="str">
        <f>IF(A570&lt;&gt;C570,VLOOKUP(C570,$A$3:$D$9952,4,FALSE),"")</f>
        <v>Vvardenfell</v>
      </c>
      <c r="H570" s="17">
        <f>A570</f>
        <v>956</v>
      </c>
      <c r="I570" s="17">
        <f>C570</f>
        <v>849</v>
      </c>
      <c r="J570">
        <v>6</v>
      </c>
      <c r="K570" s="3" t="str">
        <f>VLOOKUP(J570,'LibSets constants'!$A$4:$B$1003,2,FALSE)</f>
        <v>DLC_MORROWIND</v>
      </c>
      <c r="L570" s="3" t="str">
        <f>VLOOKUP(J570,'LibSets constants'!$A$4:$C$1003,3,FALSE)</f>
        <v>Morrowind</v>
      </c>
    </row>
    <row r="571" spans="1:12" x14ac:dyDescent="0.25">
      <c r="A571" s="46">
        <v>957</v>
      </c>
      <c r="B571" s="45">
        <v>568</v>
      </c>
      <c r="C571" s="45">
        <v>849</v>
      </c>
      <c r="D571" s="3" t="s">
        <v>624</v>
      </c>
      <c r="E571" s="3" t="str">
        <f t="array" ref="E571">IF(OR(EXACT(A571,'ESO Dungeon constants'!$D$3:$D$987)),"X","")</f>
        <v/>
      </c>
      <c r="F571" s="3" t="str">
        <f>IF(EXACT(A571,C571),"X","")</f>
        <v/>
      </c>
      <c r="G571" s="3" t="str">
        <f>IF(A571&lt;&gt;C571,VLOOKUP(C571,$A$3:$D$9952,4,FALSE),"")</f>
        <v>Vvardenfell</v>
      </c>
      <c r="H571" s="17">
        <f>A571</f>
        <v>957</v>
      </c>
      <c r="I571" s="17">
        <f>C571</f>
        <v>849</v>
      </c>
      <c r="J571">
        <v>6</v>
      </c>
      <c r="K571" s="3" t="str">
        <f>VLOOKUP(J571,'LibSets constants'!$A$4:$B$1003,2,FALSE)</f>
        <v>DLC_MORROWIND</v>
      </c>
      <c r="L571" s="3" t="str">
        <f>VLOOKUP(J571,'LibSets constants'!$A$4:$C$1003,3,FALSE)</f>
        <v>Morrowind</v>
      </c>
    </row>
    <row r="572" spans="1:12" x14ac:dyDescent="0.25">
      <c r="A572" s="46">
        <v>958</v>
      </c>
      <c r="B572" s="45">
        <v>569</v>
      </c>
      <c r="C572" s="45">
        <v>849</v>
      </c>
      <c r="D572" s="3" t="s">
        <v>625</v>
      </c>
      <c r="E572" s="3" t="str">
        <f t="array" ref="E572">IF(OR(EXACT(A572,'ESO Dungeon constants'!$D$3:$D$987)),"X","")</f>
        <v/>
      </c>
      <c r="F572" s="3" t="str">
        <f>IF(EXACT(A572,C572),"X","")</f>
        <v/>
      </c>
      <c r="G572" s="3" t="str">
        <f>IF(A572&lt;&gt;C572,VLOOKUP(C572,$A$3:$D$9952,4,FALSE),"")</f>
        <v>Vvardenfell</v>
      </c>
      <c r="H572" s="17">
        <f>A572</f>
        <v>958</v>
      </c>
      <c r="I572" s="17">
        <f>C572</f>
        <v>849</v>
      </c>
      <c r="J572">
        <v>6</v>
      </c>
      <c r="K572" s="3" t="str">
        <f>VLOOKUP(J572,'LibSets constants'!$A$4:$B$1003,2,FALSE)</f>
        <v>DLC_MORROWIND</v>
      </c>
      <c r="L572" s="3" t="str">
        <f>VLOOKUP(J572,'LibSets constants'!$A$4:$C$1003,3,FALSE)</f>
        <v>Morrowind</v>
      </c>
    </row>
    <row r="573" spans="1:12" x14ac:dyDescent="0.25">
      <c r="A573" s="46">
        <v>959</v>
      </c>
      <c r="B573" s="45">
        <v>570</v>
      </c>
      <c r="C573" s="45">
        <v>849</v>
      </c>
      <c r="D573" s="3" t="s">
        <v>626</v>
      </c>
      <c r="E573" s="3" t="str">
        <f t="array" ref="E573">IF(OR(EXACT(A573,'ESO Dungeon constants'!$D$3:$D$987)),"X","")</f>
        <v/>
      </c>
      <c r="F573" s="3" t="str">
        <f>IF(EXACT(A573,C573),"X","")</f>
        <v/>
      </c>
      <c r="G573" s="3" t="str">
        <f>IF(A573&lt;&gt;C573,VLOOKUP(C573,$A$3:$D$9952,4,FALSE),"")</f>
        <v>Vvardenfell</v>
      </c>
      <c r="H573" s="17">
        <f>A573</f>
        <v>959</v>
      </c>
      <c r="I573" s="17">
        <f>C573</f>
        <v>849</v>
      </c>
      <c r="J573">
        <v>6</v>
      </c>
      <c r="K573" s="3" t="str">
        <f>VLOOKUP(J573,'LibSets constants'!$A$4:$B$1003,2,FALSE)</f>
        <v>DLC_MORROWIND</v>
      </c>
      <c r="L573" s="3" t="str">
        <f>VLOOKUP(J573,'LibSets constants'!$A$4:$C$1003,3,FALSE)</f>
        <v>Morrowind</v>
      </c>
    </row>
    <row r="574" spans="1:12" x14ac:dyDescent="0.25">
      <c r="A574" s="46">
        <v>960</v>
      </c>
      <c r="B574" s="45">
        <v>571</v>
      </c>
      <c r="C574" s="45">
        <v>849</v>
      </c>
      <c r="D574" s="3" t="s">
        <v>627</v>
      </c>
      <c r="E574" s="3" t="str">
        <f t="array" ref="E574">IF(OR(EXACT(A574,'ESO Dungeon constants'!$D$3:$D$987)),"X","")</f>
        <v/>
      </c>
      <c r="F574" s="3" t="str">
        <f>IF(EXACT(A574,C574),"X","")</f>
        <v/>
      </c>
      <c r="G574" s="3" t="str">
        <f>IF(A574&lt;&gt;C574,VLOOKUP(C574,$A$3:$D$9952,4,FALSE),"")</f>
        <v>Vvardenfell</v>
      </c>
      <c r="H574" s="17">
        <f>A574</f>
        <v>960</v>
      </c>
      <c r="I574" s="17">
        <f>C574</f>
        <v>849</v>
      </c>
      <c r="J574">
        <v>6</v>
      </c>
      <c r="K574" s="3" t="str">
        <f>VLOOKUP(J574,'LibSets constants'!$A$4:$B$1003,2,FALSE)</f>
        <v>DLC_MORROWIND</v>
      </c>
      <c r="L574" s="3" t="str">
        <f>VLOOKUP(J574,'LibSets constants'!$A$4:$C$1003,3,FALSE)</f>
        <v>Morrowind</v>
      </c>
    </row>
    <row r="575" spans="1:12" x14ac:dyDescent="0.25">
      <c r="A575" s="46">
        <v>961</v>
      </c>
      <c r="B575" s="45">
        <v>572</v>
      </c>
      <c r="C575" s="45">
        <v>849</v>
      </c>
      <c r="D575" s="3" t="s">
        <v>628</v>
      </c>
      <c r="E575" s="3" t="str">
        <f t="array" ref="E575">IF(OR(EXACT(A575,'ESO Dungeon constants'!$D$3:$D$987)),"X","")</f>
        <v/>
      </c>
      <c r="F575" s="3" t="str">
        <f>IF(EXACT(A575,C575),"X","")</f>
        <v/>
      </c>
      <c r="G575" s="3" t="str">
        <f>IF(A575&lt;&gt;C575,VLOOKUP(C575,$A$3:$D$9952,4,FALSE),"")</f>
        <v>Vvardenfell</v>
      </c>
      <c r="H575" s="17">
        <f>A575</f>
        <v>961</v>
      </c>
      <c r="I575" s="17">
        <f>C575</f>
        <v>849</v>
      </c>
      <c r="J575">
        <v>6</v>
      </c>
      <c r="K575" s="3" t="str">
        <f>VLOOKUP(J575,'LibSets constants'!$A$4:$B$1003,2,FALSE)</f>
        <v>DLC_MORROWIND</v>
      </c>
      <c r="L575" s="3" t="str">
        <f>VLOOKUP(J575,'LibSets constants'!$A$4:$C$1003,3,FALSE)</f>
        <v>Morrowind</v>
      </c>
    </row>
    <row r="576" spans="1:12" x14ac:dyDescent="0.25">
      <c r="A576" s="46">
        <v>962</v>
      </c>
      <c r="B576" s="45">
        <v>573</v>
      </c>
      <c r="C576" s="45">
        <v>849</v>
      </c>
      <c r="D576" s="3" t="s">
        <v>629</v>
      </c>
      <c r="E576" s="3" t="str">
        <f t="array" ref="E576">IF(OR(EXACT(A576,'ESO Dungeon constants'!$D$3:$D$987)),"X","")</f>
        <v/>
      </c>
      <c r="F576" s="3" t="str">
        <f>IF(EXACT(A576,C576),"X","")</f>
        <v/>
      </c>
      <c r="G576" s="3" t="str">
        <f>IF(A576&lt;&gt;C576,VLOOKUP(C576,$A$3:$D$9952,4,FALSE),"")</f>
        <v>Vvardenfell</v>
      </c>
      <c r="H576" s="17">
        <f>A576</f>
        <v>962</v>
      </c>
      <c r="I576" s="17">
        <f>C576</f>
        <v>849</v>
      </c>
      <c r="J576">
        <v>6</v>
      </c>
      <c r="K576" s="3" t="str">
        <f>VLOOKUP(J576,'LibSets constants'!$A$4:$B$1003,2,FALSE)</f>
        <v>DLC_MORROWIND</v>
      </c>
      <c r="L576" s="3" t="str">
        <f>VLOOKUP(J576,'LibSets constants'!$A$4:$C$1003,3,FALSE)</f>
        <v>Morrowind</v>
      </c>
    </row>
    <row r="577" spans="1:12" x14ac:dyDescent="0.25">
      <c r="A577" s="12">
        <v>963</v>
      </c>
      <c r="B577" s="5">
        <v>574</v>
      </c>
      <c r="C577" s="5">
        <v>849</v>
      </c>
      <c r="D577" s="3" t="s">
        <v>630</v>
      </c>
      <c r="E577" s="3" t="str">
        <f t="array" ref="E577">IF(OR(EXACT(A577,'ESO Dungeon constants'!$D$3:$D$987)),"X","")</f>
        <v/>
      </c>
      <c r="F577" s="3" t="str">
        <f>IF(EXACT(A577,C577),"X","")</f>
        <v/>
      </c>
      <c r="G577" s="3" t="str">
        <f>IF(A577&lt;&gt;C577,VLOOKUP(C577,$A$3:$D$9952,4,FALSE),"")</f>
        <v>Vvardenfell</v>
      </c>
      <c r="H577" s="17">
        <f>A577</f>
        <v>963</v>
      </c>
      <c r="I577" s="17">
        <f>C577</f>
        <v>849</v>
      </c>
      <c r="J577">
        <v>6</v>
      </c>
      <c r="K577" s="3" t="str">
        <f>VLOOKUP(J577,'LibSets constants'!$A$4:$B$1003,2,FALSE)</f>
        <v>DLC_MORROWIND</v>
      </c>
      <c r="L577" s="3" t="str">
        <f>VLOOKUP(J577,'LibSets constants'!$A$4:$C$1003,3,FALSE)</f>
        <v>Morrowind</v>
      </c>
    </row>
    <row r="578" spans="1:12" x14ac:dyDescent="0.25">
      <c r="A578" s="12">
        <v>964</v>
      </c>
      <c r="B578" s="5">
        <v>575</v>
      </c>
      <c r="C578" s="5">
        <v>849</v>
      </c>
      <c r="D578" s="3" t="s">
        <v>631</v>
      </c>
      <c r="E578" s="3" t="str">
        <f t="array" ref="E578">IF(OR(EXACT(A578,'ESO Dungeon constants'!$D$3:$D$987)),"X","")</f>
        <v/>
      </c>
      <c r="F578" s="3" t="str">
        <f>IF(EXACT(A578,C578),"X","")</f>
        <v/>
      </c>
      <c r="G578" s="3" t="str">
        <f>IF(A578&lt;&gt;C578,VLOOKUP(C578,$A$3:$D$9952,4,FALSE),"")</f>
        <v>Vvardenfell</v>
      </c>
      <c r="H578" s="17">
        <f>A578</f>
        <v>964</v>
      </c>
      <c r="I578" s="17">
        <f>C578</f>
        <v>849</v>
      </c>
      <c r="J578">
        <v>6</v>
      </c>
      <c r="K578" s="3" t="str">
        <f>VLOOKUP(J578,'LibSets constants'!$A$4:$B$1003,2,FALSE)</f>
        <v>DLC_MORROWIND</v>
      </c>
      <c r="L578" s="3" t="str">
        <f>VLOOKUP(J578,'LibSets constants'!$A$4:$C$1003,3,FALSE)</f>
        <v>Morrowind</v>
      </c>
    </row>
    <row r="579" spans="1:12" x14ac:dyDescent="0.25">
      <c r="A579" s="12">
        <v>965</v>
      </c>
      <c r="B579" s="5">
        <v>576</v>
      </c>
      <c r="C579" s="5">
        <v>849</v>
      </c>
      <c r="D579" s="3" t="s">
        <v>632</v>
      </c>
      <c r="E579" s="3" t="str">
        <f t="array" ref="E579">IF(OR(EXACT(A579,'ESO Dungeon constants'!$D$3:$D$987)),"X","")</f>
        <v/>
      </c>
      <c r="F579" s="3" t="str">
        <f>IF(EXACT(A579,C579),"X","")</f>
        <v/>
      </c>
      <c r="G579" s="3" t="str">
        <f>IF(A579&lt;&gt;C579,VLOOKUP(C579,$A$3:$D$9952,4,FALSE),"")</f>
        <v>Vvardenfell</v>
      </c>
      <c r="H579" s="17">
        <f>A579</f>
        <v>965</v>
      </c>
      <c r="I579" s="17">
        <f>C579</f>
        <v>849</v>
      </c>
      <c r="J579">
        <v>6</v>
      </c>
      <c r="K579" s="3" t="str">
        <f>VLOOKUP(J579,'LibSets constants'!$A$4:$B$1003,2,FALSE)</f>
        <v>DLC_MORROWIND</v>
      </c>
      <c r="L579" s="3" t="str">
        <f>VLOOKUP(J579,'LibSets constants'!$A$4:$C$1003,3,FALSE)</f>
        <v>Morrowind</v>
      </c>
    </row>
    <row r="580" spans="1:12" x14ac:dyDescent="0.25">
      <c r="A580" s="46">
        <v>966</v>
      </c>
      <c r="B580" s="45">
        <v>577</v>
      </c>
      <c r="C580" s="45">
        <v>849</v>
      </c>
      <c r="D580" s="3" t="s">
        <v>633</v>
      </c>
      <c r="E580" s="3" t="str">
        <f t="array" ref="E580">IF(OR(EXACT(A580,'ESO Dungeon constants'!$D$3:$D$987)),"X","")</f>
        <v/>
      </c>
      <c r="F580" s="3" t="str">
        <f>IF(EXACT(A580,C580),"X","")</f>
        <v/>
      </c>
      <c r="G580" s="3" t="str">
        <f>IF(A580&lt;&gt;C580,VLOOKUP(C580,$A$3:$D$9952,4,FALSE),"")</f>
        <v>Vvardenfell</v>
      </c>
      <c r="H580" s="17">
        <f>A580</f>
        <v>966</v>
      </c>
      <c r="I580" s="17">
        <f>C580</f>
        <v>849</v>
      </c>
      <c r="J580">
        <v>6</v>
      </c>
      <c r="K580" s="3" t="str">
        <f>VLOOKUP(J580,'LibSets constants'!$A$4:$B$1003,2,FALSE)</f>
        <v>DLC_MORROWIND</v>
      </c>
      <c r="L580" s="3" t="str">
        <f>VLOOKUP(J580,'LibSets constants'!$A$4:$C$1003,3,FALSE)</f>
        <v>Morrowind</v>
      </c>
    </row>
    <row r="581" spans="1:12" x14ac:dyDescent="0.25">
      <c r="A581" s="46">
        <v>967</v>
      </c>
      <c r="B581" s="45">
        <v>578</v>
      </c>
      <c r="C581" s="45">
        <v>849</v>
      </c>
      <c r="D581" s="3" t="s">
        <v>634</v>
      </c>
      <c r="E581" s="3" t="str">
        <f t="array" ref="E581">IF(OR(EXACT(A581,'ESO Dungeon constants'!$D$3:$D$987)),"X","")</f>
        <v/>
      </c>
      <c r="F581" s="3" t="str">
        <f>IF(EXACT(A581,C581),"X","")</f>
        <v/>
      </c>
      <c r="G581" s="3" t="str">
        <f>IF(A581&lt;&gt;C581,VLOOKUP(C581,$A$3:$D$9952,4,FALSE),"")</f>
        <v>Vvardenfell</v>
      </c>
      <c r="H581" s="17">
        <f>A581</f>
        <v>967</v>
      </c>
      <c r="I581" s="17">
        <f>C581</f>
        <v>849</v>
      </c>
      <c r="J581">
        <v>6</v>
      </c>
      <c r="K581" s="3" t="str">
        <f>VLOOKUP(J581,'LibSets constants'!$A$4:$B$1003,2,FALSE)</f>
        <v>DLC_MORROWIND</v>
      </c>
      <c r="L581" s="3" t="str">
        <f>VLOOKUP(J581,'LibSets constants'!$A$4:$C$1003,3,FALSE)</f>
        <v>Morrowind</v>
      </c>
    </row>
    <row r="582" spans="1:12" x14ac:dyDescent="0.25">
      <c r="A582" s="46">
        <v>968</v>
      </c>
      <c r="B582" s="45">
        <v>579</v>
      </c>
      <c r="C582" s="45">
        <v>849</v>
      </c>
      <c r="D582" s="3" t="s">
        <v>635</v>
      </c>
      <c r="E582" s="3" t="str">
        <f t="array" ref="E582">IF(OR(EXACT(A582,'ESO Dungeon constants'!$D$3:$D$987)),"X","")</f>
        <v/>
      </c>
      <c r="F582" s="3" t="str">
        <f>IF(EXACT(A582,C582),"X","")</f>
        <v/>
      </c>
      <c r="G582" s="3" t="str">
        <f>IF(A582&lt;&gt;C582,VLOOKUP(C582,$A$3:$D$9952,4,FALSE),"")</f>
        <v>Vvardenfell</v>
      </c>
      <c r="H582" s="17">
        <f>A582</f>
        <v>968</v>
      </c>
      <c r="I582" s="17">
        <f>C582</f>
        <v>849</v>
      </c>
      <c r="J582">
        <v>6</v>
      </c>
      <c r="K582" s="3" t="str">
        <f>VLOOKUP(J582,'LibSets constants'!$A$4:$B$1003,2,FALSE)</f>
        <v>DLC_MORROWIND</v>
      </c>
      <c r="L582" s="3" t="str">
        <f>VLOOKUP(J582,'LibSets constants'!$A$4:$C$1003,3,FALSE)</f>
        <v>Morrowind</v>
      </c>
    </row>
    <row r="583" spans="1:12" x14ac:dyDescent="0.25">
      <c r="A583" s="46">
        <v>969</v>
      </c>
      <c r="B583" s="45">
        <v>580</v>
      </c>
      <c r="C583" s="45">
        <v>849</v>
      </c>
      <c r="D583" s="3" t="s">
        <v>636</v>
      </c>
      <c r="E583" s="3" t="str">
        <f t="array" ref="E583">IF(OR(EXACT(A583,'ESO Dungeon constants'!$D$3:$D$987)),"X","")</f>
        <v/>
      </c>
      <c r="F583" s="3" t="str">
        <f>IF(EXACT(A583,C583),"X","")</f>
        <v/>
      </c>
      <c r="G583" s="3" t="str">
        <f>IF(A583&lt;&gt;C583,VLOOKUP(C583,$A$3:$D$9952,4,FALSE),"")</f>
        <v>Vvardenfell</v>
      </c>
      <c r="H583" s="17">
        <f>A583</f>
        <v>969</v>
      </c>
      <c r="I583" s="17">
        <f>C583</f>
        <v>849</v>
      </c>
      <c r="J583">
        <v>6</v>
      </c>
      <c r="K583" s="3" t="str">
        <f>VLOOKUP(J583,'LibSets constants'!$A$4:$B$1003,2,FALSE)</f>
        <v>DLC_MORROWIND</v>
      </c>
      <c r="L583" s="3" t="str">
        <f>VLOOKUP(J583,'LibSets constants'!$A$4:$C$1003,3,FALSE)</f>
        <v>Morrowind</v>
      </c>
    </row>
    <row r="584" spans="1:12" x14ac:dyDescent="0.25">
      <c r="A584" s="46">
        <v>970</v>
      </c>
      <c r="B584" s="45">
        <v>581</v>
      </c>
      <c r="C584" s="45">
        <v>849</v>
      </c>
      <c r="D584" s="3" t="s">
        <v>637</v>
      </c>
      <c r="E584" s="3" t="str">
        <f t="array" ref="E584">IF(OR(EXACT(A584,'ESO Dungeon constants'!$D$3:$D$987)),"X","")</f>
        <v/>
      </c>
      <c r="F584" s="3" t="str">
        <f>IF(EXACT(A584,C584),"X","")</f>
        <v/>
      </c>
      <c r="G584" s="3" t="str">
        <f>IF(A584&lt;&gt;C584,VLOOKUP(C584,$A$3:$D$9952,4,FALSE),"")</f>
        <v>Vvardenfell</v>
      </c>
      <c r="H584" s="17">
        <f>A584</f>
        <v>970</v>
      </c>
      <c r="I584" s="17">
        <f>C584</f>
        <v>849</v>
      </c>
      <c r="J584">
        <v>6</v>
      </c>
      <c r="K584" s="3" t="str">
        <f>VLOOKUP(J584,'LibSets constants'!$A$4:$B$1003,2,FALSE)</f>
        <v>DLC_MORROWIND</v>
      </c>
      <c r="L584" s="3" t="str">
        <f>VLOOKUP(J584,'LibSets constants'!$A$4:$C$1003,3,FALSE)</f>
        <v>Morrowind</v>
      </c>
    </row>
    <row r="585" spans="1:12" x14ac:dyDescent="0.25">
      <c r="A585" s="46">
        <v>971</v>
      </c>
      <c r="B585" s="45">
        <v>582</v>
      </c>
      <c r="C585" s="45">
        <v>849</v>
      </c>
      <c r="D585" s="3" t="s">
        <v>638</v>
      </c>
      <c r="E585" s="3" t="str">
        <f t="array" ref="E585">IF(OR(EXACT(A585,'ESO Dungeon constants'!$D$3:$D$987)),"X","")</f>
        <v/>
      </c>
      <c r="F585" s="3" t="str">
        <f>IF(EXACT(A585,C585),"X","")</f>
        <v/>
      </c>
      <c r="G585" s="3" t="str">
        <f>IF(A585&lt;&gt;C585,VLOOKUP(C585,$A$3:$D$9952,4,FALSE),"")</f>
        <v>Vvardenfell</v>
      </c>
      <c r="H585" s="17">
        <f>A585</f>
        <v>971</v>
      </c>
      <c r="I585" s="17">
        <f>C585</f>
        <v>849</v>
      </c>
      <c r="J585">
        <v>6</v>
      </c>
      <c r="K585" s="3" t="str">
        <f>VLOOKUP(J585,'LibSets constants'!$A$4:$B$1003,2,FALSE)</f>
        <v>DLC_MORROWIND</v>
      </c>
      <c r="L585" s="3" t="str">
        <f>VLOOKUP(J585,'LibSets constants'!$A$4:$C$1003,3,FALSE)</f>
        <v>Morrowind</v>
      </c>
    </row>
    <row r="586" spans="1:12" x14ac:dyDescent="0.25">
      <c r="A586" s="46">
        <v>972</v>
      </c>
      <c r="B586" s="45">
        <v>583</v>
      </c>
      <c r="C586" s="45">
        <v>849</v>
      </c>
      <c r="D586" s="3" t="s">
        <v>639</v>
      </c>
      <c r="E586" s="3" t="str">
        <f t="array" ref="E586">IF(OR(EXACT(A586,'ESO Dungeon constants'!$D$3:$D$987)),"X","")</f>
        <v/>
      </c>
      <c r="F586" s="3" t="str">
        <f>IF(EXACT(A586,C586),"X","")</f>
        <v/>
      </c>
      <c r="G586" s="3" t="str">
        <f>IF(A586&lt;&gt;C586,VLOOKUP(C586,$A$3:$D$9952,4,FALSE),"")</f>
        <v>Vvardenfell</v>
      </c>
      <c r="H586" s="17">
        <f>A586</f>
        <v>972</v>
      </c>
      <c r="I586" s="17">
        <f>C586</f>
        <v>849</v>
      </c>
      <c r="J586">
        <v>6</v>
      </c>
      <c r="K586" s="3" t="str">
        <f>VLOOKUP(J586,'LibSets constants'!$A$4:$B$1003,2,FALSE)</f>
        <v>DLC_MORROWIND</v>
      </c>
      <c r="L586" s="3" t="str">
        <f>VLOOKUP(J586,'LibSets constants'!$A$4:$C$1003,3,FALSE)</f>
        <v>Morrowind</v>
      </c>
    </row>
    <row r="587" spans="1:12" x14ac:dyDescent="0.25">
      <c r="A587" s="12">
        <v>973</v>
      </c>
      <c r="B587" s="5">
        <v>584</v>
      </c>
      <c r="C587" s="12">
        <v>888</v>
      </c>
      <c r="D587" s="3" t="s">
        <v>45</v>
      </c>
      <c r="E587" s="3" t="str">
        <f t="array" ref="E587">IF(OR(EXACT(A587,'ESO Dungeon constants'!$D$3:$D$987)),"X","")</f>
        <v>X</v>
      </c>
      <c r="F587" s="3" t="str">
        <f>IF(EXACT(A587,C587),"X","")</f>
        <v/>
      </c>
      <c r="G587" s="3" t="str">
        <f>IF(A587&lt;&gt;C587,VLOOKUP(C587,$A$3:$D$9952,4,FALSE),"")</f>
        <v>Craglorn</v>
      </c>
      <c r="H587" s="17">
        <f>A587</f>
        <v>973</v>
      </c>
      <c r="I587" s="17">
        <f>C587</f>
        <v>888</v>
      </c>
      <c r="J587">
        <v>7</v>
      </c>
      <c r="K587" s="3" t="str">
        <f>VLOOKUP(J587,'LibSets constants'!$A$4:$B$1003,2,FALSE)</f>
        <v>DLC_HORNS_OF_THE_REACH</v>
      </c>
      <c r="L587" s="3" t="str">
        <f>VLOOKUP(J587,'LibSets constants'!$A$4:$C$1003,3,FALSE)</f>
        <v>Horns of the Reach</v>
      </c>
    </row>
    <row r="588" spans="1:12" x14ac:dyDescent="0.25">
      <c r="A588" s="12">
        <v>974</v>
      </c>
      <c r="B588" s="5">
        <v>585</v>
      </c>
      <c r="C588" s="12">
        <v>888</v>
      </c>
      <c r="D588" s="3" t="s">
        <v>44</v>
      </c>
      <c r="E588" s="3" t="str">
        <f t="array" ref="E588">IF(OR(EXACT(A588,'ESO Dungeon constants'!$D$3:$D$987)),"X","")</f>
        <v>X</v>
      </c>
      <c r="F588" s="3" t="str">
        <f>IF(EXACT(A588,C588),"X","")</f>
        <v/>
      </c>
      <c r="G588" s="3" t="str">
        <f>IF(A588&lt;&gt;C588,VLOOKUP(C588,$A$3:$D$9952,4,FALSE),"")</f>
        <v>Craglorn</v>
      </c>
      <c r="H588" s="17">
        <f>A588</f>
        <v>974</v>
      </c>
      <c r="I588" s="17">
        <f>C588</f>
        <v>888</v>
      </c>
      <c r="J588">
        <v>7</v>
      </c>
      <c r="K588" s="3" t="str">
        <f>VLOOKUP(J588,'LibSets constants'!$A$4:$B$1003,2,FALSE)</f>
        <v>DLC_HORNS_OF_THE_REACH</v>
      </c>
      <c r="L588" s="3" t="str">
        <f>VLOOKUP(J588,'LibSets constants'!$A$4:$C$1003,3,FALSE)</f>
        <v>Horns of the Reach</v>
      </c>
    </row>
    <row r="589" spans="1:12" x14ac:dyDescent="0.25">
      <c r="A589" s="46">
        <v>975</v>
      </c>
      <c r="B589" s="45">
        <v>586</v>
      </c>
      <c r="C589" s="45">
        <v>849</v>
      </c>
      <c r="D589" s="3" t="s">
        <v>640</v>
      </c>
      <c r="E589" s="3" t="str">
        <f t="array" ref="E589">IF(OR(EXACT(A589,'ESO Dungeon constants'!$D$3:$D$987)),"X","")</f>
        <v>X</v>
      </c>
      <c r="F589" s="3" t="str">
        <f>IF(EXACT(A589,C589),"X","")</f>
        <v/>
      </c>
      <c r="G589" s="3" t="str">
        <f>IF(A589&lt;&gt;C589,VLOOKUP(C589,$A$3:$D$9952,4,FALSE),"")</f>
        <v>Vvardenfell</v>
      </c>
      <c r="H589" s="17">
        <f>A589</f>
        <v>975</v>
      </c>
      <c r="I589" s="17">
        <f>C589</f>
        <v>849</v>
      </c>
      <c r="J589">
        <v>6</v>
      </c>
      <c r="K589" s="3" t="str">
        <f>VLOOKUP(J589,'LibSets constants'!$A$4:$B$1003,2,FALSE)</f>
        <v>DLC_MORROWIND</v>
      </c>
      <c r="L589" s="3" t="str">
        <f>VLOOKUP(J589,'LibSets constants'!$A$4:$C$1003,3,FALSE)</f>
        <v>Morrowind</v>
      </c>
    </row>
    <row r="590" spans="1:12" x14ac:dyDescent="0.25">
      <c r="A590" s="46">
        <v>977</v>
      </c>
      <c r="B590" s="45">
        <v>587</v>
      </c>
      <c r="C590" s="45">
        <v>849</v>
      </c>
      <c r="D590" s="3" t="s">
        <v>641</v>
      </c>
      <c r="E590" s="3" t="str">
        <f t="array" ref="E590">IF(OR(EXACT(A590,'ESO Dungeon constants'!$D$3:$D$987)),"X","")</f>
        <v/>
      </c>
      <c r="F590" s="3" t="str">
        <f>IF(EXACT(A590,C590),"X","")</f>
        <v/>
      </c>
      <c r="G590" s="3" t="str">
        <f>IF(A590&lt;&gt;C590,VLOOKUP(C590,$A$3:$D$9952,4,FALSE),"")</f>
        <v>Vvardenfell</v>
      </c>
      <c r="H590" s="17">
        <f>A590</f>
        <v>977</v>
      </c>
      <c r="I590" s="17">
        <f>C590</f>
        <v>849</v>
      </c>
      <c r="J590">
        <v>6</v>
      </c>
      <c r="K590" s="3" t="str">
        <f>VLOOKUP(J590,'LibSets constants'!$A$4:$B$1003,2,FALSE)</f>
        <v>DLC_MORROWIND</v>
      </c>
      <c r="L590" s="3" t="str">
        <f>VLOOKUP(J590,'LibSets constants'!$A$4:$C$1003,3,FALSE)</f>
        <v>Morrowind</v>
      </c>
    </row>
    <row r="591" spans="1:12" x14ac:dyDescent="0.25">
      <c r="A591" s="12">
        <v>979</v>
      </c>
      <c r="B591" s="5">
        <v>588</v>
      </c>
      <c r="C591" s="5">
        <v>849</v>
      </c>
      <c r="D591" s="3" t="s">
        <v>634</v>
      </c>
      <c r="E591" s="3" t="str">
        <f t="array" ref="E591">IF(OR(EXACT(A591,'ESO Dungeon constants'!$D$3:$D$987)),"X","")</f>
        <v/>
      </c>
      <c r="F591" s="3" t="str">
        <f>IF(EXACT(A591,C591),"X","")</f>
        <v/>
      </c>
      <c r="G591" s="3" t="str">
        <f>IF(A591&lt;&gt;C591,VLOOKUP(C591,$A$3:$D$9952,4,FALSE),"")</f>
        <v>Vvardenfell</v>
      </c>
      <c r="H591" s="17">
        <f>A591</f>
        <v>979</v>
      </c>
      <c r="I591" s="17">
        <f>C591</f>
        <v>849</v>
      </c>
      <c r="J591">
        <v>6</v>
      </c>
      <c r="K591" s="3" t="str">
        <f>VLOOKUP(J591,'LibSets constants'!$A$4:$B$1003,2,FALSE)</f>
        <v>DLC_MORROWIND</v>
      </c>
      <c r="L591" s="3" t="str">
        <f>VLOOKUP(J591,'LibSets constants'!$A$4:$C$1003,3,FALSE)</f>
        <v>Morrowind</v>
      </c>
    </row>
    <row r="592" spans="1:12" x14ac:dyDescent="0.25">
      <c r="A592" s="12">
        <v>980</v>
      </c>
      <c r="B592" s="5">
        <v>589</v>
      </c>
      <c r="C592" s="5">
        <v>980</v>
      </c>
      <c r="D592" s="3" t="s">
        <v>78</v>
      </c>
      <c r="E592" s="3" t="str">
        <f t="array" ref="E592">IF(OR(EXACT(A592,'ESO Dungeon constants'!$D$3:$D$987)),"X","")</f>
        <v/>
      </c>
      <c r="F592" s="3" t="str">
        <f>IF(EXACT(A592,C592),"X","")</f>
        <v>X</v>
      </c>
      <c r="G592" s="3" t="str">
        <f>IF(A592&lt;&gt;C592,VLOOKUP(C592,$A$3:$D$9952,4,FALSE),"")</f>
        <v/>
      </c>
      <c r="H592" s="17">
        <f>A592</f>
        <v>980</v>
      </c>
      <c r="I592" s="17">
        <f>C592</f>
        <v>980</v>
      </c>
      <c r="J592">
        <v>8</v>
      </c>
      <c r="K592" s="3" t="str">
        <f>VLOOKUP(J592,'LibSets constants'!$A$4:$B$1003,2,FALSE)</f>
        <v>DLC_CLOCKWORK_CITY</v>
      </c>
      <c r="L592" s="3" t="str">
        <f>VLOOKUP(J592,'LibSets constants'!$A$4:$C$1003,3,FALSE)</f>
        <v>Clockwork City</v>
      </c>
    </row>
    <row r="593" spans="1:12" x14ac:dyDescent="0.25">
      <c r="A593" s="12">
        <v>981</v>
      </c>
      <c r="B593" s="5">
        <v>590</v>
      </c>
      <c r="C593" s="5">
        <v>980</v>
      </c>
      <c r="D593" s="3" t="s">
        <v>642</v>
      </c>
      <c r="E593" s="3" t="str">
        <f t="array" ref="E593">IF(OR(EXACT(A593,'ESO Dungeon constants'!$D$3:$D$987)),"X","")</f>
        <v/>
      </c>
      <c r="F593" s="3" t="str">
        <f>IF(EXACT(A593,C593),"X","")</f>
        <v/>
      </c>
      <c r="G593" s="3" t="str">
        <f>IF(A593&lt;&gt;C593,VLOOKUP(C593,$A$3:$D$9952,4,FALSE),"")</f>
        <v>Clockwork City</v>
      </c>
      <c r="H593" s="17">
        <f>A593</f>
        <v>981</v>
      </c>
      <c r="I593" s="17">
        <f>C593</f>
        <v>980</v>
      </c>
      <c r="J593">
        <v>8</v>
      </c>
      <c r="K593" s="3" t="str">
        <f>VLOOKUP(J593,'LibSets constants'!$A$4:$B$1003,2,FALSE)</f>
        <v>DLC_CLOCKWORK_CITY</v>
      </c>
      <c r="L593" s="3" t="str">
        <f>VLOOKUP(J593,'LibSets constants'!$A$4:$C$1003,3,FALSE)</f>
        <v>Clockwork City</v>
      </c>
    </row>
    <row r="594" spans="1:12" x14ac:dyDescent="0.25">
      <c r="A594" s="12">
        <v>982</v>
      </c>
      <c r="B594" s="5">
        <v>591</v>
      </c>
      <c r="C594" s="5">
        <v>980</v>
      </c>
      <c r="D594" s="3" t="s">
        <v>643</v>
      </c>
      <c r="E594" s="3" t="str">
        <f t="array" ref="E594">IF(OR(EXACT(A594,'ESO Dungeon constants'!$D$3:$D$987)),"X","")</f>
        <v/>
      </c>
      <c r="F594" s="3" t="str">
        <f>IF(EXACT(A594,C594),"X","")</f>
        <v/>
      </c>
      <c r="G594" s="3" t="str">
        <f>IF(A594&lt;&gt;C594,VLOOKUP(C594,$A$3:$D$9952,4,FALSE),"")</f>
        <v>Clockwork City</v>
      </c>
      <c r="H594" s="17">
        <f>A594</f>
        <v>982</v>
      </c>
      <c r="I594" s="17">
        <f>C594</f>
        <v>980</v>
      </c>
      <c r="J594">
        <v>8</v>
      </c>
      <c r="K594" s="3" t="str">
        <f>VLOOKUP(J594,'LibSets constants'!$A$4:$B$1003,2,FALSE)</f>
        <v>DLC_CLOCKWORK_CITY</v>
      </c>
      <c r="L594" s="3" t="str">
        <f>VLOOKUP(J594,'LibSets constants'!$A$4:$C$1003,3,FALSE)</f>
        <v>Clockwork City</v>
      </c>
    </row>
    <row r="595" spans="1:12" x14ac:dyDescent="0.25">
      <c r="A595" s="12">
        <v>983</v>
      </c>
      <c r="B595" s="5">
        <v>592</v>
      </c>
      <c r="C595" s="5">
        <v>980</v>
      </c>
      <c r="D595" s="3" t="s">
        <v>644</v>
      </c>
      <c r="E595" s="3" t="str">
        <f t="array" ref="E595">IF(OR(EXACT(A595,'ESO Dungeon constants'!$D$3:$D$987)),"X","")</f>
        <v/>
      </c>
      <c r="F595" s="3" t="str">
        <f>IF(EXACT(A595,C595),"X","")</f>
        <v/>
      </c>
      <c r="G595" s="3" t="str">
        <f>IF(A595&lt;&gt;C595,VLOOKUP(C595,$A$3:$D$9952,4,FALSE),"")</f>
        <v>Clockwork City</v>
      </c>
      <c r="H595" s="17">
        <f>A595</f>
        <v>983</v>
      </c>
      <c r="I595" s="17">
        <f>C595</f>
        <v>980</v>
      </c>
      <c r="J595">
        <v>8</v>
      </c>
      <c r="K595" s="3" t="str">
        <f>VLOOKUP(J595,'LibSets constants'!$A$4:$B$1003,2,FALSE)</f>
        <v>DLC_CLOCKWORK_CITY</v>
      </c>
      <c r="L595" s="3" t="str">
        <f>VLOOKUP(J595,'LibSets constants'!$A$4:$C$1003,3,FALSE)</f>
        <v>Clockwork City</v>
      </c>
    </row>
    <row r="596" spans="1:12" x14ac:dyDescent="0.25">
      <c r="A596" s="12">
        <v>984</v>
      </c>
      <c r="B596" s="5">
        <v>593</v>
      </c>
      <c r="C596" s="5">
        <v>980</v>
      </c>
      <c r="D596" s="3" t="s">
        <v>645</v>
      </c>
      <c r="E596" s="3" t="str">
        <f t="array" ref="E596">IF(OR(EXACT(A596,'ESO Dungeon constants'!$D$3:$D$987)),"X","")</f>
        <v/>
      </c>
      <c r="F596" s="3" t="str">
        <f>IF(EXACT(A596,C596),"X","")</f>
        <v/>
      </c>
      <c r="G596" s="3" t="str">
        <f>IF(A596&lt;&gt;C596,VLOOKUP(C596,$A$3:$D$9952,4,FALSE),"")</f>
        <v>Clockwork City</v>
      </c>
      <c r="H596" s="17">
        <f>A596</f>
        <v>984</v>
      </c>
      <c r="I596" s="17">
        <f>C596</f>
        <v>980</v>
      </c>
      <c r="J596">
        <v>8</v>
      </c>
      <c r="K596" s="3" t="str">
        <f>VLOOKUP(J596,'LibSets constants'!$A$4:$B$1003,2,FALSE)</f>
        <v>DLC_CLOCKWORK_CITY</v>
      </c>
      <c r="L596" s="3" t="str">
        <f>VLOOKUP(J596,'LibSets constants'!$A$4:$C$1003,3,FALSE)</f>
        <v>Clockwork City</v>
      </c>
    </row>
    <row r="597" spans="1:12" x14ac:dyDescent="0.25">
      <c r="A597" s="12">
        <v>985</v>
      </c>
      <c r="B597" s="5">
        <v>594</v>
      </c>
      <c r="C597" s="5">
        <v>980</v>
      </c>
      <c r="D597" s="3" t="s">
        <v>646</v>
      </c>
      <c r="E597" s="3" t="str">
        <f t="array" ref="E597">IF(OR(EXACT(A597,'ESO Dungeon constants'!$D$3:$D$987)),"X","")</f>
        <v/>
      </c>
      <c r="F597" s="3" t="str">
        <f>IF(EXACT(A597,C597),"X","")</f>
        <v/>
      </c>
      <c r="G597" s="3" t="str">
        <f>IF(A597&lt;&gt;C597,VLOOKUP(C597,$A$3:$D$9952,4,FALSE),"")</f>
        <v>Clockwork City</v>
      </c>
      <c r="H597" s="17">
        <f>A597</f>
        <v>985</v>
      </c>
      <c r="I597" s="17">
        <f>C597</f>
        <v>980</v>
      </c>
      <c r="J597">
        <v>8</v>
      </c>
      <c r="K597" s="3" t="str">
        <f>VLOOKUP(J597,'LibSets constants'!$A$4:$B$1003,2,FALSE)</f>
        <v>DLC_CLOCKWORK_CITY</v>
      </c>
      <c r="L597" s="3" t="str">
        <f>VLOOKUP(J597,'LibSets constants'!$A$4:$C$1003,3,FALSE)</f>
        <v>Clockwork City</v>
      </c>
    </row>
    <row r="598" spans="1:12" x14ac:dyDescent="0.25">
      <c r="A598" s="12">
        <v>986</v>
      </c>
      <c r="B598" s="12">
        <v>595</v>
      </c>
      <c r="C598" s="12">
        <v>980</v>
      </c>
      <c r="D598" s="3" t="s">
        <v>647</v>
      </c>
      <c r="E598" s="3" t="str">
        <f t="array" ref="E598">IF(OR(EXACT(A598,'ESO Dungeon constants'!$D$3:$D$987)),"X","")</f>
        <v/>
      </c>
      <c r="F598" s="3" t="str">
        <f>IF(EXACT(A598,C598),"X","")</f>
        <v/>
      </c>
      <c r="G598" s="3" t="str">
        <f>IF(A598&lt;&gt;C598,VLOOKUP(C598,$A$3:$D$9952,4,FALSE),"")</f>
        <v>Clockwork City</v>
      </c>
      <c r="H598" s="17">
        <f>A598</f>
        <v>986</v>
      </c>
      <c r="I598" s="17">
        <f>C598</f>
        <v>980</v>
      </c>
      <c r="J598">
        <v>8</v>
      </c>
      <c r="K598" s="3" t="str">
        <f>VLOOKUP(J598,'LibSets constants'!$A$4:$B$1003,2,FALSE)</f>
        <v>DLC_CLOCKWORK_CITY</v>
      </c>
      <c r="L598" s="3" t="str">
        <f>VLOOKUP(J598,'LibSets constants'!$A$4:$C$1003,3,FALSE)</f>
        <v>Clockwork City</v>
      </c>
    </row>
    <row r="599" spans="1:12" x14ac:dyDescent="0.25">
      <c r="A599" s="12">
        <v>988</v>
      </c>
      <c r="B599" s="12">
        <v>596</v>
      </c>
      <c r="C599" s="12">
        <v>980</v>
      </c>
      <c r="D599" s="3" t="s">
        <v>648</v>
      </c>
      <c r="E599" s="3" t="str">
        <f t="array" ref="E599">IF(OR(EXACT(A599,'ESO Dungeon constants'!$D$3:$D$987)),"X","")</f>
        <v/>
      </c>
      <c r="F599" s="3" t="str">
        <f>IF(EXACT(A599,C599),"X","")</f>
        <v/>
      </c>
      <c r="G599" s="3" t="str">
        <f>IF(A599&lt;&gt;C599,VLOOKUP(C599,$A$3:$D$9952,4,FALSE),"")</f>
        <v>Clockwork City</v>
      </c>
      <c r="H599" s="17">
        <f>A599</f>
        <v>988</v>
      </c>
      <c r="I599" s="17">
        <f>C599</f>
        <v>980</v>
      </c>
      <c r="J599">
        <v>8</v>
      </c>
      <c r="K599" s="3" t="str">
        <f>VLOOKUP(J599,'LibSets constants'!$A$4:$B$1003,2,FALSE)</f>
        <v>DLC_CLOCKWORK_CITY</v>
      </c>
      <c r="L599" s="3" t="str">
        <f>VLOOKUP(J599,'LibSets constants'!$A$4:$C$1003,3,FALSE)</f>
        <v>Clockwork City</v>
      </c>
    </row>
    <row r="600" spans="1:12" x14ac:dyDescent="0.25">
      <c r="A600" s="12">
        <v>989</v>
      </c>
      <c r="B600" s="12">
        <v>597</v>
      </c>
      <c r="C600" s="12">
        <v>980</v>
      </c>
      <c r="D600" s="3" t="s">
        <v>649</v>
      </c>
      <c r="E600" s="3" t="str">
        <f t="array" ref="E600">IF(OR(EXACT(A600,'ESO Dungeon constants'!$D$3:$D$987)),"X","")</f>
        <v/>
      </c>
      <c r="F600" s="3" t="str">
        <f>IF(EXACT(A600,C600),"X","")</f>
        <v/>
      </c>
      <c r="G600" s="3" t="str">
        <f>IF(A600&lt;&gt;C600,VLOOKUP(C600,$A$3:$D$9952,4,FALSE),"")</f>
        <v>Clockwork City</v>
      </c>
      <c r="H600" s="17">
        <f>A600</f>
        <v>989</v>
      </c>
      <c r="I600" s="17">
        <f>C600</f>
        <v>980</v>
      </c>
      <c r="J600">
        <v>8</v>
      </c>
      <c r="K600" s="3" t="str">
        <f>VLOOKUP(J600,'LibSets constants'!$A$4:$B$1003,2,FALSE)</f>
        <v>DLC_CLOCKWORK_CITY</v>
      </c>
      <c r="L600" s="3" t="str">
        <f>VLOOKUP(J600,'LibSets constants'!$A$4:$C$1003,3,FALSE)</f>
        <v>Clockwork City</v>
      </c>
    </row>
    <row r="601" spans="1:12" x14ac:dyDescent="0.25">
      <c r="A601" s="12">
        <v>990</v>
      </c>
      <c r="B601" s="12">
        <v>598</v>
      </c>
      <c r="C601" s="12">
        <v>980</v>
      </c>
      <c r="D601" s="3" t="s">
        <v>650</v>
      </c>
      <c r="E601" s="3" t="str">
        <f t="array" ref="E601">IF(OR(EXACT(A601,'ESO Dungeon constants'!$D$3:$D$987)),"X","")</f>
        <v/>
      </c>
      <c r="F601" s="3" t="str">
        <f>IF(EXACT(A601,C601),"X","")</f>
        <v/>
      </c>
      <c r="G601" s="3" t="str">
        <f>IF(A601&lt;&gt;C601,VLOOKUP(C601,$A$3:$D$9952,4,FALSE),"")</f>
        <v>Clockwork City</v>
      </c>
      <c r="H601" s="17">
        <f>A601</f>
        <v>990</v>
      </c>
      <c r="I601" s="17">
        <f>C601</f>
        <v>980</v>
      </c>
      <c r="J601">
        <v>8</v>
      </c>
      <c r="K601" s="3" t="str">
        <f>VLOOKUP(J601,'LibSets constants'!$A$4:$B$1003,2,FALSE)</f>
        <v>DLC_CLOCKWORK_CITY</v>
      </c>
      <c r="L601" s="3" t="str">
        <f>VLOOKUP(J601,'LibSets constants'!$A$4:$C$1003,3,FALSE)</f>
        <v>Clockwork City</v>
      </c>
    </row>
    <row r="602" spans="1:12" x14ac:dyDescent="0.25">
      <c r="A602" s="12">
        <v>991</v>
      </c>
      <c r="B602" s="12">
        <v>599</v>
      </c>
      <c r="C602" s="12">
        <v>980</v>
      </c>
      <c r="D602" s="3" t="s">
        <v>651</v>
      </c>
      <c r="E602" s="3" t="str">
        <f t="array" ref="E602">IF(OR(EXACT(A602,'ESO Dungeon constants'!$D$3:$D$987)),"X","")</f>
        <v/>
      </c>
      <c r="F602" s="3" t="str">
        <f>IF(EXACT(A602,C602),"X","")</f>
        <v/>
      </c>
      <c r="G602" s="3" t="str">
        <f>IF(A602&lt;&gt;C602,VLOOKUP(C602,$A$3:$D$9952,4,FALSE),"")</f>
        <v>Clockwork City</v>
      </c>
      <c r="H602" s="17">
        <f>A602</f>
        <v>991</v>
      </c>
      <c r="I602" s="17">
        <f>C602</f>
        <v>980</v>
      </c>
      <c r="J602">
        <v>8</v>
      </c>
      <c r="K602" s="3" t="str">
        <f>VLOOKUP(J602,'LibSets constants'!$A$4:$B$1003,2,FALSE)</f>
        <v>DLC_CLOCKWORK_CITY</v>
      </c>
      <c r="L602" s="3" t="str">
        <f>VLOOKUP(J602,'LibSets constants'!$A$4:$C$1003,3,FALSE)</f>
        <v>Clockwork City</v>
      </c>
    </row>
    <row r="603" spans="1:12" x14ac:dyDescent="0.25">
      <c r="A603" s="12">
        <v>992</v>
      </c>
      <c r="B603" s="12">
        <v>600</v>
      </c>
      <c r="C603" s="12">
        <v>980</v>
      </c>
      <c r="D603" s="3" t="s">
        <v>652</v>
      </c>
      <c r="E603" s="3" t="str">
        <f t="array" ref="E603">IF(OR(EXACT(A603,'ESO Dungeon constants'!$D$3:$D$987)),"X","")</f>
        <v/>
      </c>
      <c r="F603" s="3" t="str">
        <f>IF(EXACT(A603,C603),"X","")</f>
        <v/>
      </c>
      <c r="G603" s="3" t="str">
        <f>IF(A603&lt;&gt;C603,VLOOKUP(C603,$A$3:$D$9952,4,FALSE),"")</f>
        <v>Clockwork City</v>
      </c>
      <c r="H603" s="17">
        <f>A603</f>
        <v>992</v>
      </c>
      <c r="I603" s="17">
        <f>C603</f>
        <v>980</v>
      </c>
      <c r="J603">
        <v>8</v>
      </c>
      <c r="K603" s="3" t="str">
        <f>VLOOKUP(J603,'LibSets constants'!$A$4:$B$1003,2,FALSE)</f>
        <v>DLC_CLOCKWORK_CITY</v>
      </c>
      <c r="L603" s="3" t="str">
        <f>VLOOKUP(J603,'LibSets constants'!$A$4:$C$1003,3,FALSE)</f>
        <v>Clockwork City</v>
      </c>
    </row>
    <row r="604" spans="1:12" x14ac:dyDescent="0.25">
      <c r="A604" s="12">
        <v>993</v>
      </c>
      <c r="B604" s="12">
        <v>601</v>
      </c>
      <c r="C604" s="12">
        <v>980</v>
      </c>
      <c r="D604" s="3" t="s">
        <v>653</v>
      </c>
      <c r="E604" s="3" t="str">
        <f t="array" ref="E604">IF(OR(EXACT(A604,'ESO Dungeon constants'!$D$3:$D$987)),"X","")</f>
        <v/>
      </c>
      <c r="F604" s="3" t="str">
        <f>IF(EXACT(A604,C604),"X","")</f>
        <v/>
      </c>
      <c r="G604" s="3" t="str">
        <f>IF(A604&lt;&gt;C604,VLOOKUP(C604,$A$3:$D$9952,4,FALSE),"")</f>
        <v>Clockwork City</v>
      </c>
      <c r="H604" s="17">
        <f>A604</f>
        <v>993</v>
      </c>
      <c r="I604" s="17">
        <f>C604</f>
        <v>980</v>
      </c>
      <c r="J604">
        <v>8</v>
      </c>
      <c r="K604" s="3" t="str">
        <f>VLOOKUP(J604,'LibSets constants'!$A$4:$B$1003,2,FALSE)</f>
        <v>DLC_CLOCKWORK_CITY</v>
      </c>
      <c r="L604" s="3" t="str">
        <f>VLOOKUP(J604,'LibSets constants'!$A$4:$C$1003,3,FALSE)</f>
        <v>Clockwork City</v>
      </c>
    </row>
    <row r="605" spans="1:12" x14ac:dyDescent="0.25">
      <c r="A605" s="12">
        <v>994</v>
      </c>
      <c r="B605" s="12">
        <v>602</v>
      </c>
      <c r="C605" s="12">
        <v>849</v>
      </c>
      <c r="D605" s="3" t="s">
        <v>654</v>
      </c>
      <c r="E605" s="3" t="str">
        <f t="array" ref="E605">IF(OR(EXACT(A605,'ESO Dungeon constants'!$D$3:$D$987)),"X","")</f>
        <v/>
      </c>
      <c r="F605" s="3" t="str">
        <f>IF(EXACT(A605,C605),"X","")</f>
        <v/>
      </c>
      <c r="G605" s="3" t="str">
        <f>IF(A605&lt;&gt;C605,VLOOKUP(C605,$A$3:$D$9952,4,FALSE),"")</f>
        <v>Vvardenfell</v>
      </c>
      <c r="H605" s="17">
        <f>A605</f>
        <v>994</v>
      </c>
      <c r="I605" s="17">
        <f>C605</f>
        <v>849</v>
      </c>
      <c r="J605">
        <v>6</v>
      </c>
      <c r="K605" s="3" t="str">
        <f>VLOOKUP(J605,'LibSets constants'!$A$4:$B$1003,2,FALSE)</f>
        <v>DLC_MORROWIND</v>
      </c>
      <c r="L605" s="3" t="str">
        <f>VLOOKUP(J605,'LibSets constants'!$A$4:$C$1003,3,FALSE)</f>
        <v>Morrowind</v>
      </c>
    </row>
    <row r="606" spans="1:12" x14ac:dyDescent="0.25">
      <c r="A606" s="12">
        <v>995</v>
      </c>
      <c r="B606" s="12">
        <v>603</v>
      </c>
      <c r="C606" s="12">
        <v>849</v>
      </c>
      <c r="D606" s="3" t="s">
        <v>655</v>
      </c>
      <c r="E606" s="3" t="str">
        <f t="array" ref="E606">IF(OR(EXACT(A606,'ESO Dungeon constants'!$D$3:$D$987)),"X","")</f>
        <v/>
      </c>
      <c r="F606" s="3" t="str">
        <f>IF(EXACT(A606,C606),"X","")</f>
        <v/>
      </c>
      <c r="G606" s="3" t="str">
        <f>IF(A606&lt;&gt;C606,VLOOKUP(C606,$A$3:$D$9952,4,FALSE),"")</f>
        <v>Vvardenfell</v>
      </c>
      <c r="H606" s="17">
        <f>A606</f>
        <v>995</v>
      </c>
      <c r="I606" s="17">
        <f>C606</f>
        <v>849</v>
      </c>
      <c r="J606">
        <v>6</v>
      </c>
      <c r="K606" s="3" t="str">
        <f>VLOOKUP(J606,'LibSets constants'!$A$4:$B$1003,2,FALSE)</f>
        <v>DLC_MORROWIND</v>
      </c>
      <c r="L606" s="3" t="str">
        <f>VLOOKUP(J606,'LibSets constants'!$A$4:$C$1003,3,FALSE)</f>
        <v>Morrowind</v>
      </c>
    </row>
    <row r="607" spans="1:12" x14ac:dyDescent="0.25">
      <c r="A607" s="12">
        <v>996</v>
      </c>
      <c r="B607" s="12">
        <v>604</v>
      </c>
      <c r="C607" s="12">
        <v>849</v>
      </c>
      <c r="D607" s="3" t="s">
        <v>656</v>
      </c>
      <c r="E607" s="3" t="str">
        <f t="array" ref="E607">IF(OR(EXACT(A607,'ESO Dungeon constants'!$D$3:$D$987)),"X","")</f>
        <v/>
      </c>
      <c r="F607" s="3" t="str">
        <f>IF(EXACT(A607,C607),"X","")</f>
        <v/>
      </c>
      <c r="G607" s="3" t="str">
        <f>IF(A607&lt;&gt;C607,VLOOKUP(C607,$A$3:$D$9952,4,FALSE),"")</f>
        <v>Vvardenfell</v>
      </c>
      <c r="H607" s="17">
        <f>A607</f>
        <v>996</v>
      </c>
      <c r="I607" s="17">
        <f>C607</f>
        <v>849</v>
      </c>
      <c r="J607">
        <v>6</v>
      </c>
      <c r="K607" s="3" t="str">
        <f>VLOOKUP(J607,'LibSets constants'!$A$4:$B$1003,2,FALSE)</f>
        <v>DLC_MORROWIND</v>
      </c>
      <c r="L607" s="3" t="str">
        <f>VLOOKUP(J607,'LibSets constants'!$A$4:$C$1003,3,FALSE)</f>
        <v>Morrowind</v>
      </c>
    </row>
    <row r="608" spans="1:12" x14ac:dyDescent="0.25">
      <c r="A608" s="12">
        <v>997</v>
      </c>
      <c r="B608" s="12">
        <v>605</v>
      </c>
      <c r="C608" s="12">
        <v>849</v>
      </c>
      <c r="D608" s="3" t="s">
        <v>657</v>
      </c>
      <c r="E608" s="3" t="str">
        <f t="array" ref="E608">IF(OR(EXACT(A608,'ESO Dungeon constants'!$D$3:$D$987)),"X","")</f>
        <v/>
      </c>
      <c r="F608" s="3" t="str">
        <f>IF(EXACT(A608,C608),"X","")</f>
        <v/>
      </c>
      <c r="G608" s="3" t="str">
        <f>IF(A608&lt;&gt;C608,VLOOKUP(C608,$A$3:$D$9952,4,FALSE),"")</f>
        <v>Vvardenfell</v>
      </c>
      <c r="H608" s="17">
        <f>A608</f>
        <v>997</v>
      </c>
      <c r="I608" s="17">
        <f>C608</f>
        <v>849</v>
      </c>
      <c r="J608">
        <v>6</v>
      </c>
      <c r="K608" s="3" t="str">
        <f>VLOOKUP(J608,'LibSets constants'!$A$4:$B$1003,2,FALSE)</f>
        <v>DLC_MORROWIND</v>
      </c>
      <c r="L608" s="3" t="str">
        <f>VLOOKUP(J608,'LibSets constants'!$A$4:$C$1003,3,FALSE)</f>
        <v>Morrowind</v>
      </c>
    </row>
    <row r="609" spans="1:12" x14ac:dyDescent="0.25">
      <c r="A609" s="12">
        <v>998</v>
      </c>
      <c r="B609" s="12">
        <v>606</v>
      </c>
      <c r="C609" s="12">
        <v>381</v>
      </c>
      <c r="D609" s="3" t="s">
        <v>658</v>
      </c>
      <c r="E609" s="3" t="str">
        <f t="array" ref="E609">IF(OR(EXACT(A609,'ESO Dungeon constants'!$D$3:$D$987)),"X","")</f>
        <v/>
      </c>
      <c r="F609" s="3" t="str">
        <f>IF(EXACT(A609,C609),"X","")</f>
        <v/>
      </c>
      <c r="G609" s="3" t="str">
        <f>IF(A609&lt;&gt;C609,VLOOKUP(C609,$A$3:$D$9952,4,FALSE),"")</f>
        <v>Auridon</v>
      </c>
      <c r="H609" s="17">
        <f>A609</f>
        <v>998</v>
      </c>
      <c r="I609" s="17">
        <f>C609</f>
        <v>381</v>
      </c>
      <c r="J609">
        <v>0</v>
      </c>
      <c r="K609" s="3" t="str">
        <f>VLOOKUP(J609,'LibSets constants'!$A$4:$B$1003,2,FALSE)</f>
        <v>DLC_BASE_GAME</v>
      </c>
      <c r="L609" s="3" t="str">
        <f>VLOOKUP(J609,'LibSets constants'!$A$4:$C$1003,3,FALSE)</f>
        <v>Included in base game</v>
      </c>
    </row>
    <row r="610" spans="1:12" x14ac:dyDescent="0.25">
      <c r="A610" s="12">
        <v>999</v>
      </c>
      <c r="B610" s="12">
        <v>607</v>
      </c>
      <c r="C610" s="12">
        <v>980</v>
      </c>
      <c r="D610" s="3" t="s">
        <v>659</v>
      </c>
      <c r="E610" s="3" t="str">
        <f t="array" ref="E610">IF(OR(EXACT(A610,'ESO Dungeon constants'!$D$3:$D$987)),"X","")</f>
        <v/>
      </c>
      <c r="F610" s="3" t="str">
        <f>IF(EXACT(A610,C610),"X","")</f>
        <v/>
      </c>
      <c r="G610" s="3" t="str">
        <f>IF(A610&lt;&gt;C610,VLOOKUP(C610,$A$3:$D$9952,4,FALSE),"")</f>
        <v>Clockwork City</v>
      </c>
      <c r="H610" s="17">
        <f>A610</f>
        <v>999</v>
      </c>
      <c r="I610" s="17">
        <f>C610</f>
        <v>980</v>
      </c>
      <c r="J610">
        <v>8</v>
      </c>
      <c r="K610" s="3" t="str">
        <f>VLOOKUP(J610,'LibSets constants'!$A$4:$B$1003,2,FALSE)</f>
        <v>DLC_CLOCKWORK_CITY</v>
      </c>
      <c r="L610" s="3" t="str">
        <f>VLOOKUP(J610,'LibSets constants'!$A$4:$C$1003,3,FALSE)</f>
        <v>Clockwork City</v>
      </c>
    </row>
    <row r="611" spans="1:12" x14ac:dyDescent="0.25">
      <c r="A611" s="12">
        <v>1000</v>
      </c>
      <c r="B611" s="12">
        <v>608</v>
      </c>
      <c r="C611" s="12">
        <v>980</v>
      </c>
      <c r="D611" s="3" t="s">
        <v>660</v>
      </c>
      <c r="E611" s="3" t="str">
        <f t="array" ref="E611">IF(OR(EXACT(A611,'ESO Dungeon constants'!$D$3:$D$987)),"X","")</f>
        <v>X</v>
      </c>
      <c r="F611" s="3" t="str">
        <f>IF(EXACT(A611,C611),"X","")</f>
        <v/>
      </c>
      <c r="G611" s="3" t="str">
        <f>IF(A611&lt;&gt;C611,VLOOKUP(C611,$A$3:$D$9952,4,FALSE),"")</f>
        <v>Clockwork City</v>
      </c>
      <c r="H611" s="17">
        <f>A611</f>
        <v>1000</v>
      </c>
      <c r="I611" s="17">
        <f>C611</f>
        <v>980</v>
      </c>
      <c r="J611">
        <v>8</v>
      </c>
      <c r="K611" s="3" t="str">
        <f>VLOOKUP(J611,'LibSets constants'!$A$4:$B$1003,2,FALSE)</f>
        <v>DLC_CLOCKWORK_CITY</v>
      </c>
      <c r="L611" s="3" t="str">
        <f>VLOOKUP(J611,'LibSets constants'!$A$4:$C$1003,3,FALSE)</f>
        <v>Clockwork City</v>
      </c>
    </row>
    <row r="612" spans="1:12" x14ac:dyDescent="0.25">
      <c r="A612" s="12">
        <v>1004</v>
      </c>
      <c r="B612" s="12">
        <v>609</v>
      </c>
      <c r="C612" s="12">
        <v>980</v>
      </c>
      <c r="D612" s="3" t="s">
        <v>661</v>
      </c>
      <c r="E612" s="3" t="str">
        <f t="array" ref="E612">IF(OR(EXACT(A612,'ESO Dungeon constants'!$D$3:$D$987)),"X","")</f>
        <v/>
      </c>
      <c r="F612" s="3" t="str">
        <f>IF(EXACT(A612,C612),"X","")</f>
        <v/>
      </c>
      <c r="G612" s="3" t="str">
        <f>IF(A612&lt;&gt;C612,VLOOKUP(C612,$A$3:$D$9952,4,FALSE),"")</f>
        <v>Clockwork City</v>
      </c>
      <c r="H612" s="17">
        <f>A612</f>
        <v>1004</v>
      </c>
      <c r="I612" s="17">
        <f>C612</f>
        <v>980</v>
      </c>
      <c r="J612">
        <v>8</v>
      </c>
      <c r="K612" s="3" t="str">
        <f>VLOOKUP(J612,'LibSets constants'!$A$4:$B$1003,2,FALSE)</f>
        <v>DLC_CLOCKWORK_CITY</v>
      </c>
      <c r="L612" s="3" t="str">
        <f>VLOOKUP(J612,'LibSets constants'!$A$4:$C$1003,3,FALSE)</f>
        <v>Clockwork City</v>
      </c>
    </row>
    <row r="613" spans="1:12" x14ac:dyDescent="0.25">
      <c r="A613" s="12">
        <v>1005</v>
      </c>
      <c r="B613" s="12">
        <v>610</v>
      </c>
      <c r="C613" s="12">
        <v>1005</v>
      </c>
      <c r="D613" s="3" t="s">
        <v>662</v>
      </c>
      <c r="E613" s="3" t="str">
        <f t="array" ref="E613">IF(OR(EXACT(A613,'ESO Dungeon constants'!$D$3:$D$987)),"X","")</f>
        <v/>
      </c>
      <c r="F613" s="3" t="str">
        <f>IF(EXACT(A613,C613),"X","")</f>
        <v>X</v>
      </c>
      <c r="G613" s="3" t="str">
        <f>IF(A613&lt;&gt;C613,VLOOKUP(C613,$A$3:$D$9952,4,FALSE),"")</f>
        <v/>
      </c>
      <c r="H613" s="17">
        <f>A613</f>
        <v>1005</v>
      </c>
      <c r="I613" s="17">
        <f>C613</f>
        <v>1005</v>
      </c>
      <c r="J613">
        <v>4</v>
      </c>
      <c r="K613" s="3" t="str">
        <f>VLOOKUP(J613,'LibSets constants'!$A$4:$B$1003,2,FALSE)</f>
        <v>DLC_DARK_BROTHERHOOD</v>
      </c>
      <c r="L613" s="3" t="str">
        <f>VLOOKUP(J613,'LibSets constants'!$A$4:$C$1003,3,FALSE)</f>
        <v>Dark Brotherhood</v>
      </c>
    </row>
    <row r="614" spans="1:12" x14ac:dyDescent="0.25">
      <c r="A614" s="12">
        <v>1006</v>
      </c>
      <c r="B614" s="12">
        <v>611</v>
      </c>
      <c r="C614" s="12">
        <v>3</v>
      </c>
      <c r="D614" s="3" t="s">
        <v>663</v>
      </c>
      <c r="E614" s="3" t="str">
        <f t="array" ref="E614">IF(OR(EXACT(A614,'ESO Dungeon constants'!$D$3:$D$987)),"X","")</f>
        <v/>
      </c>
      <c r="F614" s="3" t="str">
        <f>IF(EXACT(A614,C614),"X","")</f>
        <v/>
      </c>
      <c r="G614" s="3" t="str">
        <f>IF(A614&lt;&gt;C614,VLOOKUP(C614,$A$3:$D$9952,4,FALSE),"")</f>
        <v>Glenumbra</v>
      </c>
      <c r="H614" s="17">
        <f>A614</f>
        <v>1006</v>
      </c>
      <c r="I614" s="17">
        <f>C614</f>
        <v>3</v>
      </c>
      <c r="J614">
        <v>0</v>
      </c>
      <c r="K614" s="3" t="str">
        <f>VLOOKUP(J614,'LibSets constants'!$A$4:$B$1003,2,FALSE)</f>
        <v>DLC_BASE_GAME</v>
      </c>
      <c r="L614" s="3" t="str">
        <f>VLOOKUP(J614,'LibSets constants'!$A$4:$C$1003,3,FALSE)</f>
        <v>Included in base game</v>
      </c>
    </row>
    <row r="615" spans="1:12" x14ac:dyDescent="0.25">
      <c r="A615" s="12">
        <v>1007</v>
      </c>
      <c r="B615" s="12">
        <v>612</v>
      </c>
      <c r="C615" s="12">
        <v>888</v>
      </c>
      <c r="D615" s="3" t="s">
        <v>664</v>
      </c>
      <c r="E615" s="3" t="str">
        <f t="array" ref="E615">IF(OR(EXACT(A615,'ESO Dungeon constants'!$D$3:$D$987)),"X","")</f>
        <v/>
      </c>
      <c r="F615" s="3" t="str">
        <f>IF(EXACT(A615,C615),"X","")</f>
        <v/>
      </c>
      <c r="G615" s="3" t="str">
        <f>IF(A615&lt;&gt;C615,VLOOKUP(C615,$A$3:$D$9952,4,FALSE),"")</f>
        <v>Craglorn</v>
      </c>
      <c r="H615" s="17">
        <f>A615</f>
        <v>1007</v>
      </c>
      <c r="I615" s="17">
        <f>C615</f>
        <v>888</v>
      </c>
      <c r="J615">
        <v>0</v>
      </c>
      <c r="K615" s="3" t="str">
        <f>VLOOKUP(J615,'LibSets constants'!$A$4:$B$1003,2,FALSE)</f>
        <v>DLC_BASE_GAME</v>
      </c>
      <c r="L615" s="3" t="str">
        <f>VLOOKUP(J615,'LibSets constants'!$A$4:$C$1003,3,FALSE)</f>
        <v>Included in base game</v>
      </c>
    </row>
    <row r="616" spans="1:12" x14ac:dyDescent="0.25">
      <c r="A616" s="12">
        <v>1008</v>
      </c>
      <c r="B616" s="12">
        <v>613</v>
      </c>
      <c r="C616" s="12">
        <v>347</v>
      </c>
      <c r="D616" s="3" t="s">
        <v>665</v>
      </c>
      <c r="E616" s="3" t="str">
        <f t="array" ref="E616">IF(OR(EXACT(A616,'ESO Dungeon constants'!$D$3:$D$987)),"X","")</f>
        <v/>
      </c>
      <c r="F616" s="3" t="str">
        <f>IF(EXACT(A616,C616),"X","")</f>
        <v/>
      </c>
      <c r="G616" s="3" t="str">
        <f>IF(A616&lt;&gt;C616,VLOOKUP(C616,$A$3:$D$9952,4,FALSE),"")</f>
        <v>Coldharbour</v>
      </c>
      <c r="H616" s="17">
        <f>A616</f>
        <v>1008</v>
      </c>
      <c r="I616" s="17">
        <f>C616</f>
        <v>347</v>
      </c>
      <c r="J616">
        <v>0</v>
      </c>
      <c r="K616" s="3" t="str">
        <f>VLOOKUP(J616,'LibSets constants'!$A$4:$B$1003,2,FALSE)</f>
        <v>DLC_BASE_GAME</v>
      </c>
      <c r="L616" s="3" t="str">
        <f>VLOOKUP(J616,'LibSets constants'!$A$4:$C$1003,3,FALSE)</f>
        <v>Included in base game</v>
      </c>
    </row>
    <row r="617" spans="1:12" x14ac:dyDescent="0.25">
      <c r="A617" s="12">
        <v>1009</v>
      </c>
      <c r="B617" s="12">
        <v>614</v>
      </c>
      <c r="C617" s="12">
        <v>92</v>
      </c>
      <c r="D617" s="3" t="s">
        <v>69</v>
      </c>
      <c r="E617" s="3" t="str">
        <f t="array" ref="E617">IF(OR(EXACT(A617,'ESO Dungeon constants'!$D$3:$D$987)),"X","")</f>
        <v>X</v>
      </c>
      <c r="F617" s="3" t="str">
        <f>IF(EXACT(A617,C617),"X","")</f>
        <v/>
      </c>
      <c r="G617" s="3" t="str">
        <f>IF(A617&lt;&gt;C617,VLOOKUP(C617,$A$3:$D$9952,4,FALSE),"")</f>
        <v>Bangkorai</v>
      </c>
      <c r="H617" s="17">
        <f>A617</f>
        <v>1009</v>
      </c>
      <c r="I617" s="17">
        <f>C617</f>
        <v>92</v>
      </c>
      <c r="J617">
        <v>9</v>
      </c>
      <c r="K617" s="3" t="str">
        <f>VLOOKUP(J617,'LibSets constants'!$A$4:$B$1003,2,FALSE)</f>
        <v>DLC_DRAGON_BONES</v>
      </c>
      <c r="L617" s="3" t="str">
        <f>VLOOKUP(J617,'LibSets constants'!$A$4:$C$1003,3,FALSE)</f>
        <v>Dragon Bones</v>
      </c>
    </row>
    <row r="618" spans="1:12" x14ac:dyDescent="0.25">
      <c r="A618" s="12">
        <v>1010</v>
      </c>
      <c r="B618" s="12">
        <v>615</v>
      </c>
      <c r="C618" s="12">
        <v>19</v>
      </c>
      <c r="D618" s="3" t="s">
        <v>74</v>
      </c>
      <c r="E618" s="3" t="str">
        <f t="array" ref="E618">IF(OR(EXACT(A618,'ESO Dungeon constants'!$D$3:$D$987)),"X","")</f>
        <v>X</v>
      </c>
      <c r="F618" s="3" t="str">
        <f>IF(EXACT(A618,C618),"X","")</f>
        <v/>
      </c>
      <c r="G618" s="3" t="str">
        <f>IF(A618&lt;&gt;C618,VLOOKUP(C618,$A$3:$D$9952,4,FALSE),"")</f>
        <v>Stormhaven</v>
      </c>
      <c r="H618" s="17">
        <f>A618</f>
        <v>1010</v>
      </c>
      <c r="I618" s="17">
        <f>C618</f>
        <v>19</v>
      </c>
      <c r="J618">
        <v>9</v>
      </c>
      <c r="K618" s="3" t="str">
        <f>VLOOKUP(J618,'LibSets constants'!$A$4:$B$1003,2,FALSE)</f>
        <v>DLC_DRAGON_BONES</v>
      </c>
      <c r="L618" s="3" t="str">
        <f>VLOOKUP(J618,'LibSets constants'!$A$4:$C$1003,3,FALSE)</f>
        <v>Dragon Bones</v>
      </c>
    </row>
    <row r="619" spans="1:12" x14ac:dyDescent="0.25">
      <c r="A619" s="12">
        <v>1011</v>
      </c>
      <c r="B619" s="12">
        <v>616</v>
      </c>
      <c r="C619" s="12">
        <v>1011</v>
      </c>
      <c r="D619" s="3" t="s">
        <v>79</v>
      </c>
      <c r="E619" s="3" t="str">
        <f t="array" ref="E619">IF(OR(EXACT(A619,'ESO Dungeon constants'!$D$3:$D$987)),"X","")</f>
        <v/>
      </c>
      <c r="F619" s="3" t="str">
        <f>IF(EXACT(A619,C619),"X","")</f>
        <v>X</v>
      </c>
      <c r="G619" s="3" t="str">
        <f>IF(A619&lt;&gt;C619,VLOOKUP(C619,$A$3:$D$9952,4,FALSE),"")</f>
        <v/>
      </c>
      <c r="H619" s="17">
        <f>A619</f>
        <v>1011</v>
      </c>
      <c r="I619" s="17">
        <f>C619</f>
        <v>1011</v>
      </c>
      <c r="J619">
        <v>10</v>
      </c>
      <c r="K619" s="3" t="str">
        <f>VLOOKUP(J619,'LibSets constants'!$A$4:$B$1003,2,FALSE)</f>
        <v>DLC_SUMMERSET</v>
      </c>
      <c r="L619" s="3" t="str">
        <f>VLOOKUP(J619,'LibSets constants'!$A$4:$C$1003,3,FALSE)</f>
        <v>Summerset</v>
      </c>
    </row>
    <row r="620" spans="1:12" x14ac:dyDescent="0.25">
      <c r="A620" s="12">
        <v>1012</v>
      </c>
      <c r="B620" s="12">
        <v>617</v>
      </c>
      <c r="C620" s="12">
        <v>381</v>
      </c>
      <c r="D620" s="3" t="s">
        <v>666</v>
      </c>
      <c r="E620" s="3" t="str">
        <f t="array" ref="E620">IF(OR(EXACT(A620,'ESO Dungeon constants'!$D$3:$D$987)),"X","")</f>
        <v/>
      </c>
      <c r="F620" s="3" t="str">
        <f>IF(EXACT(A620,C620),"X","")</f>
        <v/>
      </c>
      <c r="G620" s="3" t="str">
        <f>IF(A620&lt;&gt;C620,VLOOKUP(C620,$A$3:$D$9952,4,FALSE),"")</f>
        <v>Auridon</v>
      </c>
      <c r="H620" s="17">
        <f>A620</f>
        <v>1012</v>
      </c>
      <c r="I620" s="17">
        <f>C620</f>
        <v>381</v>
      </c>
      <c r="J620">
        <v>0</v>
      </c>
      <c r="K620" s="3" t="str">
        <f>VLOOKUP(J620,'LibSets constants'!$A$4:$B$1003,2,FALSE)</f>
        <v>DLC_BASE_GAME</v>
      </c>
      <c r="L620" s="3" t="str">
        <f>VLOOKUP(J620,'LibSets constants'!$A$4:$C$1003,3,FALSE)</f>
        <v>Included in base game</v>
      </c>
    </row>
    <row r="621" spans="1:12" x14ac:dyDescent="0.25">
      <c r="A621" s="12">
        <v>1013</v>
      </c>
      <c r="B621" s="12">
        <v>618</v>
      </c>
      <c r="C621" s="12">
        <v>1011</v>
      </c>
      <c r="D621" s="3" t="s">
        <v>667</v>
      </c>
      <c r="E621" s="3" t="str">
        <f t="array" ref="E621">IF(OR(EXACT(A621,'ESO Dungeon constants'!$D$3:$D$987)),"X","")</f>
        <v/>
      </c>
      <c r="F621" s="3" t="str">
        <f>IF(EXACT(A621,C621),"X","")</f>
        <v/>
      </c>
      <c r="G621" s="3" t="str">
        <f>IF(A621&lt;&gt;C621,VLOOKUP(C621,$A$3:$D$9952,4,FALSE),"")</f>
        <v>Summerset</v>
      </c>
      <c r="H621" s="17">
        <f>A621</f>
        <v>1013</v>
      </c>
      <c r="I621" s="17">
        <f>C621</f>
        <v>1011</v>
      </c>
      <c r="J621">
        <v>10</v>
      </c>
      <c r="K621" s="3" t="str">
        <f>VLOOKUP(J621,'LibSets constants'!$A$4:$B$1003,2,FALSE)</f>
        <v>DLC_SUMMERSET</v>
      </c>
      <c r="L621" s="3" t="str">
        <f>VLOOKUP(J621,'LibSets constants'!$A$4:$C$1003,3,FALSE)</f>
        <v>Summerset</v>
      </c>
    </row>
    <row r="622" spans="1:12" x14ac:dyDescent="0.25">
      <c r="A622" s="12">
        <v>1014</v>
      </c>
      <c r="B622" s="12">
        <v>619</v>
      </c>
      <c r="C622" s="12">
        <v>1011</v>
      </c>
      <c r="D622" s="3" t="s">
        <v>668</v>
      </c>
      <c r="E622" s="3" t="str">
        <f t="array" ref="E622">IF(OR(EXACT(A622,'ESO Dungeon constants'!$D$3:$D$987)),"X","")</f>
        <v/>
      </c>
      <c r="F622" s="3" t="str">
        <f>IF(EXACT(A622,C622),"X","")</f>
        <v/>
      </c>
      <c r="G622" s="3" t="str">
        <f>IF(A622&lt;&gt;C622,VLOOKUP(C622,$A$3:$D$9952,4,FALSE),"")</f>
        <v>Summerset</v>
      </c>
      <c r="H622" s="17">
        <f>A622</f>
        <v>1014</v>
      </c>
      <c r="I622" s="17">
        <f>C622</f>
        <v>1011</v>
      </c>
      <c r="J622">
        <v>10</v>
      </c>
      <c r="K622" s="3" t="str">
        <f>VLOOKUP(J622,'LibSets constants'!$A$4:$B$1003,2,FALSE)</f>
        <v>DLC_SUMMERSET</v>
      </c>
      <c r="L622" s="3" t="str">
        <f>VLOOKUP(J622,'LibSets constants'!$A$4:$C$1003,3,FALSE)</f>
        <v>Summerset</v>
      </c>
    </row>
    <row r="623" spans="1:12" x14ac:dyDescent="0.25">
      <c r="A623" s="12">
        <v>1015</v>
      </c>
      <c r="B623" s="12">
        <v>620</v>
      </c>
      <c r="C623" s="12">
        <v>1011</v>
      </c>
      <c r="D623" s="3" t="s">
        <v>669</v>
      </c>
      <c r="E623" s="3" t="str">
        <f t="array" ref="E623">IF(OR(EXACT(A623,'ESO Dungeon constants'!$D$3:$D$987)),"X","")</f>
        <v/>
      </c>
      <c r="F623" s="3" t="str">
        <f>IF(EXACT(A623,C623),"X","")</f>
        <v/>
      </c>
      <c r="G623" s="3" t="str">
        <f>IF(A623&lt;&gt;C623,VLOOKUP(C623,$A$3:$D$9952,4,FALSE),"")</f>
        <v>Summerset</v>
      </c>
      <c r="H623" s="17">
        <f>A623</f>
        <v>1015</v>
      </c>
      <c r="I623" s="17">
        <f>C623</f>
        <v>1011</v>
      </c>
      <c r="J623">
        <v>10</v>
      </c>
      <c r="K623" s="3" t="str">
        <f>VLOOKUP(J623,'LibSets constants'!$A$4:$B$1003,2,FALSE)</f>
        <v>DLC_SUMMERSET</v>
      </c>
      <c r="L623" s="3" t="str">
        <f>VLOOKUP(J623,'LibSets constants'!$A$4:$C$1003,3,FALSE)</f>
        <v>Summerset</v>
      </c>
    </row>
    <row r="624" spans="1:12" x14ac:dyDescent="0.25">
      <c r="A624" s="5">
        <v>1016</v>
      </c>
      <c r="B624" s="5">
        <v>621</v>
      </c>
      <c r="C624" s="5">
        <v>1011</v>
      </c>
      <c r="D624" s="17" t="s">
        <v>670</v>
      </c>
      <c r="E624" s="3" t="str">
        <f t="array" ref="E624">IF(OR(EXACT(A624,'ESO Dungeon constants'!$D$3:$D$987)),"X","")</f>
        <v/>
      </c>
      <c r="F624" s="3" t="str">
        <f>IF(EXACT(A624,C624),"X","")</f>
        <v/>
      </c>
      <c r="G624" s="3" t="str">
        <f>IF(A624&lt;&gt;C624,VLOOKUP(C624,$A$3:$D$9952,4,FALSE),"")</f>
        <v>Summerset</v>
      </c>
      <c r="H624" s="17">
        <f>A624</f>
        <v>1016</v>
      </c>
      <c r="I624" s="17">
        <f>C624</f>
        <v>1011</v>
      </c>
      <c r="J624">
        <v>10</v>
      </c>
      <c r="K624" s="3" t="str">
        <f>VLOOKUP(J624,'LibSets constants'!$A$4:$B$1003,2,FALSE)</f>
        <v>DLC_SUMMERSET</v>
      </c>
      <c r="L624" s="3" t="str">
        <f>VLOOKUP(J624,'LibSets constants'!$A$4:$C$1003,3,FALSE)</f>
        <v>Summerset</v>
      </c>
    </row>
    <row r="625" spans="1:12" x14ac:dyDescent="0.25">
      <c r="A625" s="5">
        <v>1017</v>
      </c>
      <c r="B625" s="5">
        <v>622</v>
      </c>
      <c r="C625" s="5">
        <v>1011</v>
      </c>
      <c r="D625" s="17" t="s">
        <v>671</v>
      </c>
      <c r="E625" s="3" t="str">
        <f t="array" ref="E625">IF(OR(EXACT(A625,'ESO Dungeon constants'!$D$3:$D$987)),"X","")</f>
        <v/>
      </c>
      <c r="F625" s="3" t="str">
        <f>IF(EXACT(A625,C625),"X","")</f>
        <v/>
      </c>
      <c r="G625" s="3" t="str">
        <f>IF(A625&lt;&gt;C625,VLOOKUP(C625,$A$3:$D$9952,4,FALSE),"")</f>
        <v>Summerset</v>
      </c>
      <c r="H625" s="17">
        <f>A625</f>
        <v>1017</v>
      </c>
      <c r="I625" s="17">
        <f>C625</f>
        <v>1011</v>
      </c>
      <c r="J625">
        <v>10</v>
      </c>
      <c r="K625" s="3" t="str">
        <f>VLOOKUP(J625,'LibSets constants'!$A$4:$B$1003,2,FALSE)</f>
        <v>DLC_SUMMERSET</v>
      </c>
      <c r="L625" s="3" t="str">
        <f>VLOOKUP(J625,'LibSets constants'!$A$4:$C$1003,3,FALSE)</f>
        <v>Summerset</v>
      </c>
    </row>
    <row r="626" spans="1:12" x14ac:dyDescent="0.25">
      <c r="A626" s="5">
        <v>1018</v>
      </c>
      <c r="B626" s="5">
        <v>623</v>
      </c>
      <c r="C626" s="5">
        <v>1011</v>
      </c>
      <c r="D626" s="17" t="s">
        <v>672</v>
      </c>
      <c r="E626" s="3" t="str">
        <f t="array" ref="E626">IF(OR(EXACT(A626,'ESO Dungeon constants'!$D$3:$D$987)),"X","")</f>
        <v/>
      </c>
      <c r="F626" s="3" t="str">
        <f>IF(EXACT(A626,C626),"X","")</f>
        <v/>
      </c>
      <c r="G626" s="3" t="str">
        <f>IF(A626&lt;&gt;C626,VLOOKUP(C626,$A$3:$D$9952,4,FALSE),"")</f>
        <v>Summerset</v>
      </c>
      <c r="H626" s="17">
        <f>A626</f>
        <v>1018</v>
      </c>
      <c r="I626" s="17">
        <f>C626</f>
        <v>1011</v>
      </c>
      <c r="J626">
        <v>10</v>
      </c>
      <c r="K626" s="3" t="str">
        <f>VLOOKUP(J626,'LibSets constants'!$A$4:$B$1003,2,FALSE)</f>
        <v>DLC_SUMMERSET</v>
      </c>
      <c r="L626" s="3" t="str">
        <f>VLOOKUP(J626,'LibSets constants'!$A$4:$C$1003,3,FALSE)</f>
        <v>Summerset</v>
      </c>
    </row>
    <row r="627" spans="1:12" x14ac:dyDescent="0.25">
      <c r="A627" s="5">
        <v>1019</v>
      </c>
      <c r="B627" s="5">
        <v>624</v>
      </c>
      <c r="C627" s="5">
        <v>1011</v>
      </c>
      <c r="D627" s="17" t="s">
        <v>673</v>
      </c>
      <c r="E627" s="3" t="str">
        <f t="array" ref="E627">IF(OR(EXACT(A627,'ESO Dungeon constants'!$D$3:$D$987)),"X","")</f>
        <v/>
      </c>
      <c r="F627" s="3" t="str">
        <f>IF(EXACT(A627,C627),"X","")</f>
        <v/>
      </c>
      <c r="G627" s="3" t="str">
        <f>IF(A627&lt;&gt;C627,VLOOKUP(C627,$A$3:$D$9952,4,FALSE),"")</f>
        <v>Summerset</v>
      </c>
      <c r="H627" s="17">
        <f>A627</f>
        <v>1019</v>
      </c>
      <c r="I627" s="17">
        <f>C627</f>
        <v>1011</v>
      </c>
      <c r="J627">
        <v>10</v>
      </c>
      <c r="K627" s="3" t="str">
        <f>VLOOKUP(J627,'LibSets constants'!$A$4:$B$1003,2,FALSE)</f>
        <v>DLC_SUMMERSET</v>
      </c>
      <c r="L627" s="3" t="str">
        <f>VLOOKUP(J627,'LibSets constants'!$A$4:$C$1003,3,FALSE)</f>
        <v>Summerset</v>
      </c>
    </row>
    <row r="628" spans="1:12" x14ac:dyDescent="0.25">
      <c r="A628" s="5">
        <v>1020</v>
      </c>
      <c r="B628" s="5">
        <v>625</v>
      </c>
      <c r="C628" s="5">
        <v>1011</v>
      </c>
      <c r="D628" s="17" t="s">
        <v>674</v>
      </c>
      <c r="E628" s="3" t="str">
        <f t="array" ref="E628">IF(OR(EXACT(A628,'ESO Dungeon constants'!$D$3:$D$987)),"X","")</f>
        <v/>
      </c>
      <c r="F628" s="3" t="str">
        <f>IF(EXACT(A628,C628),"X","")</f>
        <v/>
      </c>
      <c r="G628" s="3" t="str">
        <f>IF(A628&lt;&gt;C628,VLOOKUP(C628,$A$3:$D$9952,4,FALSE),"")</f>
        <v>Summerset</v>
      </c>
      <c r="H628" s="17">
        <f>A628</f>
        <v>1020</v>
      </c>
      <c r="I628" s="17">
        <f>C628</f>
        <v>1011</v>
      </c>
      <c r="J628">
        <v>10</v>
      </c>
      <c r="K628" s="3" t="str">
        <f>VLOOKUP(J628,'LibSets constants'!$A$4:$B$1003,2,FALSE)</f>
        <v>DLC_SUMMERSET</v>
      </c>
      <c r="L628" s="3" t="str">
        <f>VLOOKUP(J628,'LibSets constants'!$A$4:$C$1003,3,FALSE)</f>
        <v>Summerset</v>
      </c>
    </row>
    <row r="629" spans="1:12" x14ac:dyDescent="0.25">
      <c r="A629" s="5">
        <v>1021</v>
      </c>
      <c r="B629" s="5">
        <v>626</v>
      </c>
      <c r="C629" s="5">
        <v>1011</v>
      </c>
      <c r="D629" s="17" t="s">
        <v>675</v>
      </c>
      <c r="E629" s="3" t="str">
        <f t="array" ref="E629">IF(OR(EXACT(A629,'ESO Dungeon constants'!$D$3:$D$987)),"X","")</f>
        <v/>
      </c>
      <c r="F629" s="3" t="str">
        <f>IF(EXACT(A629,C629),"X","")</f>
        <v/>
      </c>
      <c r="G629" s="3" t="str">
        <f>IF(A629&lt;&gt;C629,VLOOKUP(C629,$A$3:$D$9952,4,FALSE),"")</f>
        <v>Summerset</v>
      </c>
      <c r="H629" s="17">
        <f>A629</f>
        <v>1021</v>
      </c>
      <c r="I629" s="17">
        <f>C629</f>
        <v>1011</v>
      </c>
      <c r="J629">
        <v>10</v>
      </c>
      <c r="K629" s="3" t="str">
        <f>VLOOKUP(J629,'LibSets constants'!$A$4:$B$1003,2,FALSE)</f>
        <v>DLC_SUMMERSET</v>
      </c>
      <c r="L629" s="3" t="str">
        <f>VLOOKUP(J629,'LibSets constants'!$A$4:$C$1003,3,FALSE)</f>
        <v>Summerset</v>
      </c>
    </row>
    <row r="630" spans="1:12" x14ac:dyDescent="0.25">
      <c r="A630" s="5">
        <v>1022</v>
      </c>
      <c r="B630" s="5">
        <v>627</v>
      </c>
      <c r="C630" s="5">
        <v>1011</v>
      </c>
      <c r="D630" s="17" t="s">
        <v>676</v>
      </c>
      <c r="E630" s="3" t="str">
        <f t="array" ref="E630">IF(OR(EXACT(A630,'ESO Dungeon constants'!$D$3:$D$987)),"X","")</f>
        <v/>
      </c>
      <c r="F630" s="3" t="str">
        <f>IF(EXACT(A630,C630),"X","")</f>
        <v/>
      </c>
      <c r="G630" s="3" t="str">
        <f>IF(A630&lt;&gt;C630,VLOOKUP(C630,$A$3:$D$9952,4,FALSE),"")</f>
        <v>Summerset</v>
      </c>
      <c r="H630" s="17">
        <f>A630</f>
        <v>1022</v>
      </c>
      <c r="I630" s="17">
        <f>C630</f>
        <v>1011</v>
      </c>
      <c r="J630">
        <v>10</v>
      </c>
      <c r="K630" s="3" t="str">
        <f>VLOOKUP(J630,'LibSets constants'!$A$4:$B$1003,2,FALSE)</f>
        <v>DLC_SUMMERSET</v>
      </c>
      <c r="L630" s="3" t="str">
        <f>VLOOKUP(J630,'LibSets constants'!$A$4:$C$1003,3,FALSE)</f>
        <v>Summerset</v>
      </c>
    </row>
    <row r="631" spans="1:12" x14ac:dyDescent="0.25">
      <c r="A631" s="5">
        <v>1023</v>
      </c>
      <c r="B631" s="5">
        <v>628</v>
      </c>
      <c r="C631" s="5">
        <v>1011</v>
      </c>
      <c r="D631" s="17" t="s">
        <v>677</v>
      </c>
      <c r="E631" s="3" t="str">
        <f t="array" ref="E631">IF(OR(EXACT(A631,'ESO Dungeon constants'!$D$3:$D$987)),"X","")</f>
        <v/>
      </c>
      <c r="F631" s="3" t="str">
        <f>IF(EXACT(A631,C631),"X","")</f>
        <v/>
      </c>
      <c r="G631" s="3" t="str">
        <f>IF(A631&lt;&gt;C631,VLOOKUP(C631,$A$3:$D$9952,4,FALSE),"")</f>
        <v>Summerset</v>
      </c>
      <c r="H631" s="17">
        <f>A631</f>
        <v>1023</v>
      </c>
      <c r="I631" s="17">
        <f>C631</f>
        <v>1011</v>
      </c>
      <c r="J631">
        <v>10</v>
      </c>
      <c r="K631" s="3" t="str">
        <f>VLOOKUP(J631,'LibSets constants'!$A$4:$B$1003,2,FALSE)</f>
        <v>DLC_SUMMERSET</v>
      </c>
      <c r="L631" s="3" t="str">
        <f>VLOOKUP(J631,'LibSets constants'!$A$4:$C$1003,3,FALSE)</f>
        <v>Summerset</v>
      </c>
    </row>
    <row r="632" spans="1:12" x14ac:dyDescent="0.25">
      <c r="A632" s="5">
        <v>1024</v>
      </c>
      <c r="B632" s="5">
        <v>629</v>
      </c>
      <c r="C632" s="5">
        <v>1011</v>
      </c>
      <c r="D632" s="3" t="s">
        <v>678</v>
      </c>
      <c r="E632" s="3" t="str">
        <f t="array" ref="E632">IF(OR(EXACT(A632,'ESO Dungeon constants'!$D$3:$D$987)),"X","")</f>
        <v/>
      </c>
      <c r="F632" s="3" t="str">
        <f>IF(EXACT(A632,C632),"X","")</f>
        <v/>
      </c>
      <c r="G632" s="3" t="str">
        <f>IF(A632&lt;&gt;C632,VLOOKUP(C632,$A$3:$D$9952,4,FALSE),"")</f>
        <v>Summerset</v>
      </c>
      <c r="H632" s="17">
        <f>A632</f>
        <v>1024</v>
      </c>
      <c r="I632" s="17">
        <f>C632</f>
        <v>1011</v>
      </c>
      <c r="J632">
        <v>10</v>
      </c>
      <c r="K632" s="3" t="str">
        <f>VLOOKUP(J632,'LibSets constants'!$A$4:$B$1003,2,FALSE)</f>
        <v>DLC_SUMMERSET</v>
      </c>
      <c r="L632" s="3" t="str">
        <f>VLOOKUP(J632,'LibSets constants'!$A$4:$C$1003,3,FALSE)</f>
        <v>Summerset</v>
      </c>
    </row>
    <row r="633" spans="1:12" x14ac:dyDescent="0.25">
      <c r="A633" s="12">
        <v>1025</v>
      </c>
      <c r="B633" s="5">
        <v>630</v>
      </c>
      <c r="C633" s="5">
        <v>1011</v>
      </c>
      <c r="D633" s="3" t="s">
        <v>679</v>
      </c>
      <c r="E633" s="3" t="str">
        <f t="array" ref="E633">IF(OR(EXACT(A633,'ESO Dungeon constants'!$D$3:$D$987)),"X","")</f>
        <v/>
      </c>
      <c r="F633" s="3" t="str">
        <f>IF(EXACT(A633,C633),"X","")</f>
        <v/>
      </c>
      <c r="G633" s="3" t="str">
        <f>IF(A633&lt;&gt;C633,VLOOKUP(C633,$A$3:$D$9952,4,FALSE),"")</f>
        <v>Summerset</v>
      </c>
      <c r="H633" s="17">
        <f>A633</f>
        <v>1025</v>
      </c>
      <c r="I633" s="17">
        <f>C633</f>
        <v>1011</v>
      </c>
      <c r="J633">
        <v>10</v>
      </c>
      <c r="K633" s="3" t="str">
        <f>VLOOKUP(J633,'LibSets constants'!$A$4:$B$1003,2,FALSE)</f>
        <v>DLC_SUMMERSET</v>
      </c>
      <c r="L633" s="3" t="str">
        <f>VLOOKUP(J633,'LibSets constants'!$A$4:$C$1003,3,FALSE)</f>
        <v>Summerset</v>
      </c>
    </row>
    <row r="634" spans="1:12" x14ac:dyDescent="0.25">
      <c r="A634" s="12">
        <v>1026</v>
      </c>
      <c r="B634" s="5">
        <v>631</v>
      </c>
      <c r="C634" s="5">
        <v>1011</v>
      </c>
      <c r="D634" s="3" t="s">
        <v>680</v>
      </c>
      <c r="E634" s="3" t="str">
        <f t="array" ref="E634">IF(OR(EXACT(A634,'ESO Dungeon constants'!$D$3:$D$987)),"X","")</f>
        <v/>
      </c>
      <c r="F634" s="3" t="str">
        <f>IF(EXACT(A634,C634),"X","")</f>
        <v/>
      </c>
      <c r="G634" s="3" t="str">
        <f>IF(A634&lt;&gt;C634,VLOOKUP(C634,$A$3:$D$9952,4,FALSE),"")</f>
        <v>Summerset</v>
      </c>
      <c r="H634" s="17">
        <f>A634</f>
        <v>1026</v>
      </c>
      <c r="I634" s="17">
        <f>C634</f>
        <v>1011</v>
      </c>
      <c r="J634">
        <v>10</v>
      </c>
      <c r="K634" s="3" t="str">
        <f>VLOOKUP(J634,'LibSets constants'!$A$4:$B$1003,2,FALSE)</f>
        <v>DLC_SUMMERSET</v>
      </c>
      <c r="L634" s="3" t="str">
        <f>VLOOKUP(J634,'LibSets constants'!$A$4:$C$1003,3,FALSE)</f>
        <v>Summerset</v>
      </c>
    </row>
    <row r="635" spans="1:12" x14ac:dyDescent="0.25">
      <c r="A635" s="12">
        <v>1027</v>
      </c>
      <c r="B635" s="5">
        <v>632</v>
      </c>
      <c r="C635" s="5">
        <v>1011</v>
      </c>
      <c r="D635" s="3" t="s">
        <v>681</v>
      </c>
      <c r="E635" s="3" t="str">
        <f t="array" ref="E635">IF(OR(EXACT(A635,'ESO Dungeon constants'!$D$3:$D$987)),"X","")</f>
        <v/>
      </c>
      <c r="F635" s="3" t="str">
        <f>IF(EXACT(A635,C635),"X","")</f>
        <v/>
      </c>
      <c r="G635" s="3" t="str">
        <f>IF(A635&lt;&gt;C635,VLOOKUP(C635,$A$3:$D$9952,4,FALSE),"")</f>
        <v>Summerset</v>
      </c>
      <c r="H635" s="17">
        <f>A635</f>
        <v>1027</v>
      </c>
      <c r="I635" s="17">
        <f>C635</f>
        <v>1011</v>
      </c>
      <c r="J635">
        <v>10</v>
      </c>
      <c r="K635" s="3" t="str">
        <f>VLOOKUP(J635,'LibSets constants'!$A$4:$B$1003,2,FALSE)</f>
        <v>DLC_SUMMERSET</v>
      </c>
      <c r="L635" s="3" t="str">
        <f>VLOOKUP(J635,'LibSets constants'!$A$4:$C$1003,3,FALSE)</f>
        <v>Summerset</v>
      </c>
    </row>
    <row r="636" spans="1:12" x14ac:dyDescent="0.25">
      <c r="A636" s="12">
        <v>1028</v>
      </c>
      <c r="B636" s="5">
        <v>633</v>
      </c>
      <c r="C636" s="5">
        <v>1011</v>
      </c>
      <c r="D636" s="3" t="s">
        <v>682</v>
      </c>
      <c r="E636" s="3" t="str">
        <f t="array" ref="E636">IF(OR(EXACT(A636,'ESO Dungeon constants'!$D$3:$D$987)),"X","")</f>
        <v/>
      </c>
      <c r="F636" s="3" t="str">
        <f>IF(EXACT(A636,C636),"X","")</f>
        <v/>
      </c>
      <c r="G636" s="3" t="str">
        <f>IF(A636&lt;&gt;C636,VLOOKUP(C636,$A$3:$D$9952,4,FALSE),"")</f>
        <v>Summerset</v>
      </c>
      <c r="H636" s="17">
        <f>A636</f>
        <v>1028</v>
      </c>
      <c r="I636" s="17">
        <f>C636</f>
        <v>1011</v>
      </c>
      <c r="J636">
        <v>10</v>
      </c>
      <c r="K636" s="3" t="str">
        <f>VLOOKUP(J636,'LibSets constants'!$A$4:$B$1003,2,FALSE)</f>
        <v>DLC_SUMMERSET</v>
      </c>
      <c r="L636" s="3" t="str">
        <f>VLOOKUP(J636,'LibSets constants'!$A$4:$C$1003,3,FALSE)</f>
        <v>Summerset</v>
      </c>
    </row>
    <row r="637" spans="1:12" x14ac:dyDescent="0.25">
      <c r="A637" s="12">
        <v>1029</v>
      </c>
      <c r="B637" s="5">
        <v>634</v>
      </c>
      <c r="C637" s="5">
        <v>1011</v>
      </c>
      <c r="D637" s="3" t="s">
        <v>683</v>
      </c>
      <c r="E637" s="3" t="str">
        <f t="array" ref="E637">IF(OR(EXACT(A637,'ESO Dungeon constants'!$D$3:$D$987)),"X","")</f>
        <v/>
      </c>
      <c r="F637" s="3" t="str">
        <f>IF(EXACT(A637,C637),"X","")</f>
        <v/>
      </c>
      <c r="G637" s="3" t="str">
        <f>IF(A637&lt;&gt;C637,VLOOKUP(C637,$A$3:$D$9952,4,FALSE),"")</f>
        <v>Summerset</v>
      </c>
      <c r="H637" s="17">
        <f>A637</f>
        <v>1029</v>
      </c>
      <c r="I637" s="17">
        <f>C637</f>
        <v>1011</v>
      </c>
      <c r="J637">
        <v>10</v>
      </c>
      <c r="K637" s="3" t="str">
        <f>VLOOKUP(J637,'LibSets constants'!$A$4:$B$1003,2,FALSE)</f>
        <v>DLC_SUMMERSET</v>
      </c>
      <c r="L637" s="3" t="str">
        <f>VLOOKUP(J637,'LibSets constants'!$A$4:$C$1003,3,FALSE)</f>
        <v>Summerset</v>
      </c>
    </row>
    <row r="638" spans="1:12" x14ac:dyDescent="0.25">
      <c r="A638" s="12">
        <v>1030</v>
      </c>
      <c r="B638" s="5">
        <v>635</v>
      </c>
      <c r="C638" s="5">
        <v>1011</v>
      </c>
      <c r="D638" s="3" t="s">
        <v>684</v>
      </c>
      <c r="E638" s="3" t="str">
        <f t="array" ref="E638">IF(OR(EXACT(A638,'ESO Dungeon constants'!$D$3:$D$987)),"X","")</f>
        <v/>
      </c>
      <c r="F638" s="3" t="str">
        <f>IF(EXACT(A638,C638),"X","")</f>
        <v/>
      </c>
      <c r="G638" s="3" t="str">
        <f>IF(A638&lt;&gt;C638,VLOOKUP(C638,$A$3:$D$9952,4,FALSE),"")</f>
        <v>Summerset</v>
      </c>
      <c r="H638" s="17">
        <f>A638</f>
        <v>1030</v>
      </c>
      <c r="I638" s="17">
        <f>C638</f>
        <v>1011</v>
      </c>
      <c r="J638">
        <v>10</v>
      </c>
      <c r="K638" s="3" t="str">
        <f>VLOOKUP(J638,'LibSets constants'!$A$4:$B$1003,2,FALSE)</f>
        <v>DLC_SUMMERSET</v>
      </c>
      <c r="L638" s="3" t="str">
        <f>VLOOKUP(J638,'LibSets constants'!$A$4:$C$1003,3,FALSE)</f>
        <v>Summerset</v>
      </c>
    </row>
    <row r="639" spans="1:12" x14ac:dyDescent="0.25">
      <c r="A639" s="12">
        <v>1031</v>
      </c>
      <c r="B639" s="5">
        <v>636</v>
      </c>
      <c r="C639" s="5">
        <v>1011</v>
      </c>
      <c r="D639" s="3" t="s">
        <v>685</v>
      </c>
      <c r="E639" s="3" t="str">
        <f t="array" ref="E639">IF(OR(EXACT(A639,'ESO Dungeon constants'!$D$3:$D$987)),"X","")</f>
        <v/>
      </c>
      <c r="F639" s="3" t="str">
        <f>IF(EXACT(A639,C639),"X","")</f>
        <v/>
      </c>
      <c r="G639" s="3" t="str">
        <f>IF(A639&lt;&gt;C639,VLOOKUP(C639,$A$3:$D$9952,4,FALSE),"")</f>
        <v>Summerset</v>
      </c>
      <c r="H639" s="17">
        <f>A639</f>
        <v>1031</v>
      </c>
      <c r="I639" s="17">
        <f>C639</f>
        <v>1011</v>
      </c>
      <c r="J639">
        <v>10</v>
      </c>
      <c r="K639" s="3" t="str">
        <f>VLOOKUP(J639,'LibSets constants'!$A$4:$B$1003,2,FALSE)</f>
        <v>DLC_SUMMERSET</v>
      </c>
      <c r="L639" s="3" t="str">
        <f>VLOOKUP(J639,'LibSets constants'!$A$4:$C$1003,3,FALSE)</f>
        <v>Summerset</v>
      </c>
    </row>
    <row r="640" spans="1:12" x14ac:dyDescent="0.25">
      <c r="A640" s="12">
        <v>1032</v>
      </c>
      <c r="B640" s="5">
        <v>637</v>
      </c>
      <c r="C640" s="5">
        <v>1011</v>
      </c>
      <c r="D640" s="3" t="s">
        <v>686</v>
      </c>
      <c r="E640" s="3" t="str">
        <f t="array" ref="E640">IF(OR(EXACT(A640,'ESO Dungeon constants'!$D$3:$D$987)),"X","")</f>
        <v/>
      </c>
      <c r="F640" s="3" t="str">
        <f>IF(EXACT(A640,C640),"X","")</f>
        <v/>
      </c>
      <c r="G640" s="3" t="str">
        <f>IF(A640&lt;&gt;C640,VLOOKUP(C640,$A$3:$D$9952,4,FALSE),"")</f>
        <v>Summerset</v>
      </c>
      <c r="H640" s="17">
        <f>A640</f>
        <v>1032</v>
      </c>
      <c r="I640" s="17">
        <f>C640</f>
        <v>1011</v>
      </c>
      <c r="J640">
        <v>10</v>
      </c>
      <c r="K640" s="3" t="str">
        <f>VLOOKUP(J640,'LibSets constants'!$A$4:$B$1003,2,FALSE)</f>
        <v>DLC_SUMMERSET</v>
      </c>
      <c r="L640" s="3" t="str">
        <f>VLOOKUP(J640,'LibSets constants'!$A$4:$C$1003,3,FALSE)</f>
        <v>Summerset</v>
      </c>
    </row>
    <row r="641" spans="1:12" x14ac:dyDescent="0.25">
      <c r="A641" s="12">
        <v>1033</v>
      </c>
      <c r="B641" s="5">
        <v>638</v>
      </c>
      <c r="C641" s="5">
        <v>1011</v>
      </c>
      <c r="D641" s="3" t="s">
        <v>687</v>
      </c>
      <c r="E641" s="3" t="str">
        <f t="array" ref="E641">IF(OR(EXACT(A641,'ESO Dungeon constants'!$D$3:$D$987)),"X","")</f>
        <v/>
      </c>
      <c r="F641" s="3" t="str">
        <f>IF(EXACT(A641,C641),"X","")</f>
        <v/>
      </c>
      <c r="G641" s="3" t="str">
        <f>IF(A641&lt;&gt;C641,VLOOKUP(C641,$A$3:$D$9952,4,FALSE),"")</f>
        <v>Summerset</v>
      </c>
      <c r="H641" s="17">
        <f>A641</f>
        <v>1033</v>
      </c>
      <c r="I641" s="17">
        <f>C641</f>
        <v>1011</v>
      </c>
      <c r="J641">
        <v>10</v>
      </c>
      <c r="K641" s="3" t="str">
        <f>VLOOKUP(J641,'LibSets constants'!$A$4:$B$1003,2,FALSE)</f>
        <v>DLC_SUMMERSET</v>
      </c>
      <c r="L641" s="3" t="str">
        <f>VLOOKUP(J641,'LibSets constants'!$A$4:$C$1003,3,FALSE)</f>
        <v>Summerset</v>
      </c>
    </row>
    <row r="642" spans="1:12" x14ac:dyDescent="0.25">
      <c r="A642" s="12">
        <v>1034</v>
      </c>
      <c r="B642" s="5">
        <v>639</v>
      </c>
      <c r="C642" s="5">
        <v>1011</v>
      </c>
      <c r="D642" s="3" t="s">
        <v>688</v>
      </c>
      <c r="E642" s="3" t="str">
        <f t="array" ref="E642">IF(OR(EXACT(A642,'ESO Dungeon constants'!$D$3:$D$987)),"X","")</f>
        <v/>
      </c>
      <c r="F642" s="3" t="str">
        <f>IF(EXACT(A642,C642),"X","")</f>
        <v/>
      </c>
      <c r="G642" s="3" t="str">
        <f>IF(A642&lt;&gt;C642,VLOOKUP(C642,$A$3:$D$9952,4,FALSE),"")</f>
        <v>Summerset</v>
      </c>
      <c r="H642" s="17">
        <f>A642</f>
        <v>1034</v>
      </c>
      <c r="I642" s="17">
        <f>C642</f>
        <v>1011</v>
      </c>
      <c r="J642">
        <v>10</v>
      </c>
      <c r="K642" s="3" t="str">
        <f>VLOOKUP(J642,'LibSets constants'!$A$4:$B$1003,2,FALSE)</f>
        <v>DLC_SUMMERSET</v>
      </c>
      <c r="L642" s="3" t="str">
        <f>VLOOKUP(J642,'LibSets constants'!$A$4:$C$1003,3,FALSE)</f>
        <v>Summerset</v>
      </c>
    </row>
    <row r="643" spans="1:12" x14ac:dyDescent="0.25">
      <c r="A643" s="12">
        <v>1035</v>
      </c>
      <c r="B643" s="5">
        <v>640</v>
      </c>
      <c r="C643" s="5">
        <v>1011</v>
      </c>
      <c r="D643" s="3" t="s">
        <v>666</v>
      </c>
      <c r="E643" s="3" t="str">
        <f t="array" ref="E643">IF(OR(EXACT(A643,'ESO Dungeon constants'!$D$3:$D$987)),"X","")</f>
        <v/>
      </c>
      <c r="F643" s="3" t="str">
        <f>IF(EXACT(A643,C643),"X","")</f>
        <v/>
      </c>
      <c r="G643" s="3" t="str">
        <f>IF(A643&lt;&gt;C643,VLOOKUP(C643,$A$3:$D$9952,4,FALSE),"")</f>
        <v>Summerset</v>
      </c>
      <c r="H643" s="17">
        <f>A643</f>
        <v>1035</v>
      </c>
      <c r="I643" s="17">
        <f>C643</f>
        <v>1011</v>
      </c>
      <c r="J643">
        <v>10</v>
      </c>
      <c r="K643" s="3" t="str">
        <f>VLOOKUP(J643,'LibSets constants'!$A$4:$B$1003,2,FALSE)</f>
        <v>DLC_SUMMERSET</v>
      </c>
      <c r="L643" s="3" t="str">
        <f>VLOOKUP(J643,'LibSets constants'!$A$4:$C$1003,3,FALSE)</f>
        <v>Summerset</v>
      </c>
    </row>
    <row r="644" spans="1:12" x14ac:dyDescent="0.25">
      <c r="A644" s="12">
        <v>1036</v>
      </c>
      <c r="B644" s="5">
        <v>641</v>
      </c>
      <c r="C644" s="5">
        <v>1011</v>
      </c>
      <c r="D644" s="3" t="s">
        <v>689</v>
      </c>
      <c r="E644" s="3" t="str">
        <f t="array" ref="E644">IF(OR(EXACT(A644,'ESO Dungeon constants'!$D$3:$D$987)),"X","")</f>
        <v/>
      </c>
      <c r="F644" s="3" t="str">
        <f>IF(EXACT(A644,C644),"X","")</f>
        <v/>
      </c>
      <c r="G644" s="3" t="str">
        <f>IF(A644&lt;&gt;C644,VLOOKUP(C644,$A$3:$D$9952,4,FALSE),"")</f>
        <v>Summerset</v>
      </c>
      <c r="H644" s="17">
        <f>A644</f>
        <v>1036</v>
      </c>
      <c r="I644" s="17">
        <f>C644</f>
        <v>1011</v>
      </c>
      <c r="J644">
        <v>10</v>
      </c>
      <c r="K644" s="3" t="str">
        <f>VLOOKUP(J644,'LibSets constants'!$A$4:$B$1003,2,FALSE)</f>
        <v>DLC_SUMMERSET</v>
      </c>
      <c r="L644" s="3" t="str">
        <f>VLOOKUP(J644,'LibSets constants'!$A$4:$C$1003,3,FALSE)</f>
        <v>Summerset</v>
      </c>
    </row>
    <row r="645" spans="1:12" x14ac:dyDescent="0.25">
      <c r="A645" s="12">
        <v>1037</v>
      </c>
      <c r="B645" s="5">
        <v>642</v>
      </c>
      <c r="C645" s="5">
        <v>1011</v>
      </c>
      <c r="D645" s="3" t="s">
        <v>690</v>
      </c>
      <c r="E645" s="3" t="str">
        <f t="array" ref="E645">IF(OR(EXACT(A645,'ESO Dungeon constants'!$D$3:$D$987)),"X","")</f>
        <v/>
      </c>
      <c r="F645" s="3" t="str">
        <f>IF(EXACT(A645,C645),"X","")</f>
        <v/>
      </c>
      <c r="G645" s="3" t="str">
        <f>IF(A645&lt;&gt;C645,VLOOKUP(C645,$A$3:$D$9952,4,FALSE),"")</f>
        <v>Summerset</v>
      </c>
      <c r="H645" s="17">
        <f>A645</f>
        <v>1037</v>
      </c>
      <c r="I645" s="17">
        <f>C645</f>
        <v>1011</v>
      </c>
      <c r="J645">
        <v>10</v>
      </c>
      <c r="K645" s="3" t="str">
        <f>VLOOKUP(J645,'LibSets constants'!$A$4:$B$1003,2,FALSE)</f>
        <v>DLC_SUMMERSET</v>
      </c>
      <c r="L645" s="3" t="str">
        <f>VLOOKUP(J645,'LibSets constants'!$A$4:$C$1003,3,FALSE)</f>
        <v>Summerset</v>
      </c>
    </row>
    <row r="646" spans="1:12" x14ac:dyDescent="0.25">
      <c r="A646" s="12">
        <v>1038</v>
      </c>
      <c r="B646" s="5">
        <v>643</v>
      </c>
      <c r="C646" s="5">
        <v>1011</v>
      </c>
      <c r="D646" s="3" t="s">
        <v>691</v>
      </c>
      <c r="E646" s="3" t="str">
        <f t="array" ref="E646">IF(OR(EXACT(A646,'ESO Dungeon constants'!$D$3:$D$987)),"X","")</f>
        <v/>
      </c>
      <c r="F646" s="3" t="str">
        <f>IF(EXACT(A646,C646),"X","")</f>
        <v/>
      </c>
      <c r="G646" s="3" t="str">
        <f>IF(A646&lt;&gt;C646,VLOOKUP(C646,$A$3:$D$9952,4,FALSE),"")</f>
        <v>Summerset</v>
      </c>
      <c r="H646" s="17">
        <f>A646</f>
        <v>1038</v>
      </c>
      <c r="I646" s="17">
        <f>C646</f>
        <v>1011</v>
      </c>
      <c r="J646">
        <v>10</v>
      </c>
      <c r="K646" s="3" t="str">
        <f>VLOOKUP(J646,'LibSets constants'!$A$4:$B$1003,2,FALSE)</f>
        <v>DLC_SUMMERSET</v>
      </c>
      <c r="L646" s="3" t="str">
        <f>VLOOKUP(J646,'LibSets constants'!$A$4:$C$1003,3,FALSE)</f>
        <v>Summerset</v>
      </c>
    </row>
    <row r="647" spans="1:12" x14ac:dyDescent="0.25">
      <c r="A647" s="12">
        <v>1039</v>
      </c>
      <c r="B647" s="5">
        <v>644</v>
      </c>
      <c r="C647" s="5">
        <v>1011</v>
      </c>
      <c r="D647" s="3" t="s">
        <v>692</v>
      </c>
      <c r="E647" s="3" t="str">
        <f t="array" ref="E647">IF(OR(EXACT(A647,'ESO Dungeon constants'!$D$3:$D$987)),"X","")</f>
        <v/>
      </c>
      <c r="F647" s="3" t="str">
        <f>IF(EXACT(A647,C647),"X","")</f>
        <v/>
      </c>
      <c r="G647" s="3" t="str">
        <f>IF(A647&lt;&gt;C647,VLOOKUP(C647,$A$3:$D$9952,4,FALSE),"")</f>
        <v>Summerset</v>
      </c>
      <c r="H647" s="17">
        <f>A647</f>
        <v>1039</v>
      </c>
      <c r="I647" s="17">
        <f>C647</f>
        <v>1011</v>
      </c>
      <c r="J647">
        <v>10</v>
      </c>
      <c r="K647" s="3" t="str">
        <f>VLOOKUP(J647,'LibSets constants'!$A$4:$B$1003,2,FALSE)</f>
        <v>DLC_SUMMERSET</v>
      </c>
      <c r="L647" s="3" t="str">
        <f>VLOOKUP(J647,'LibSets constants'!$A$4:$C$1003,3,FALSE)</f>
        <v>Summerset</v>
      </c>
    </row>
    <row r="648" spans="1:12" x14ac:dyDescent="0.25">
      <c r="A648" s="12">
        <v>1040</v>
      </c>
      <c r="B648" s="5">
        <v>645</v>
      </c>
      <c r="C648" s="5">
        <v>1011</v>
      </c>
      <c r="D648" s="3" t="s">
        <v>659</v>
      </c>
      <c r="E648" s="3" t="str">
        <f t="array" ref="E648">IF(OR(EXACT(A648,'ESO Dungeon constants'!$D$3:$D$987)),"X","")</f>
        <v/>
      </c>
      <c r="F648" s="3" t="str">
        <f>IF(EXACT(A648,C648),"X","")</f>
        <v/>
      </c>
      <c r="G648" s="3" t="str">
        <f>IF(A648&lt;&gt;C648,VLOOKUP(C648,$A$3:$D$9952,4,FALSE),"")</f>
        <v>Summerset</v>
      </c>
      <c r="H648" s="17">
        <f>A648</f>
        <v>1040</v>
      </c>
      <c r="I648" s="17">
        <f>C648</f>
        <v>1011</v>
      </c>
      <c r="J648">
        <v>10</v>
      </c>
      <c r="K648" s="3" t="str">
        <f>VLOOKUP(J648,'LibSets constants'!$A$4:$B$1003,2,FALSE)</f>
        <v>DLC_SUMMERSET</v>
      </c>
      <c r="L648" s="3" t="str">
        <f>VLOOKUP(J648,'LibSets constants'!$A$4:$C$1003,3,FALSE)</f>
        <v>Summerset</v>
      </c>
    </row>
    <row r="649" spans="1:12" x14ac:dyDescent="0.25">
      <c r="A649" s="12">
        <v>1042</v>
      </c>
      <c r="B649" s="5">
        <v>646</v>
      </c>
      <c r="C649" s="5">
        <v>684</v>
      </c>
      <c r="D649" s="3" t="s">
        <v>693</v>
      </c>
      <c r="E649" s="3" t="str">
        <f t="array" ref="E649">IF(OR(EXACT(A649,'ESO Dungeon constants'!$D$3:$D$987)),"X","")</f>
        <v/>
      </c>
      <c r="F649" s="3" t="str">
        <f>IF(EXACT(A649,C649),"X","")</f>
        <v/>
      </c>
      <c r="G649" s="3" t="str">
        <f>IF(A649&lt;&gt;C649,VLOOKUP(C649,$A$3:$D$9952,4,FALSE),"")</f>
        <v>Wrothgar</v>
      </c>
      <c r="H649" s="17">
        <f>A649</f>
        <v>1042</v>
      </c>
      <c r="I649" s="17">
        <f>C649</f>
        <v>684</v>
      </c>
      <c r="J649">
        <v>2</v>
      </c>
      <c r="K649" s="3" t="str">
        <f>VLOOKUP(J649,'LibSets constants'!$A$4:$B$1003,2,FALSE)</f>
        <v>DLC_ORSINIUM</v>
      </c>
      <c r="L649" s="3" t="str">
        <f>VLOOKUP(J649,'LibSets constants'!$A$4:$C$1003,3,FALSE)</f>
        <v>Orsinium</v>
      </c>
    </row>
    <row r="650" spans="1:12" x14ac:dyDescent="0.25">
      <c r="A650" s="12">
        <v>1043</v>
      </c>
      <c r="B650" s="5">
        <v>647</v>
      </c>
      <c r="C650" s="5">
        <v>980</v>
      </c>
      <c r="D650" s="3" t="s">
        <v>694</v>
      </c>
      <c r="E650" s="3" t="str">
        <f t="array" ref="E650">IF(OR(EXACT(A650,'ESO Dungeon constants'!$D$3:$D$987)),"X","")</f>
        <v/>
      </c>
      <c r="F650" s="3" t="str">
        <f>IF(EXACT(A650,C650),"X","")</f>
        <v/>
      </c>
      <c r="G650" s="3" t="str">
        <f>IF(A650&lt;&gt;C650,VLOOKUP(C650,$A$3:$D$9952,4,FALSE),"")</f>
        <v>Clockwork City</v>
      </c>
      <c r="H650" s="17">
        <f>A650</f>
        <v>1043</v>
      </c>
      <c r="I650" s="17">
        <f>C650</f>
        <v>980</v>
      </c>
      <c r="J650">
        <v>8</v>
      </c>
      <c r="K650" s="3" t="str">
        <f>VLOOKUP(J650,'LibSets constants'!$A$4:$B$1003,2,FALSE)</f>
        <v>DLC_CLOCKWORK_CITY</v>
      </c>
      <c r="L650" s="3" t="str">
        <f>VLOOKUP(J650,'LibSets constants'!$A$4:$C$1003,3,FALSE)</f>
        <v>Clockwork City</v>
      </c>
    </row>
    <row r="651" spans="1:12" x14ac:dyDescent="0.25">
      <c r="A651" s="12">
        <v>1044</v>
      </c>
      <c r="B651" s="5">
        <v>648</v>
      </c>
      <c r="C651" s="5">
        <v>823</v>
      </c>
      <c r="D651" s="3" t="s">
        <v>695</v>
      </c>
      <c r="E651" s="3" t="str">
        <f t="array" ref="E651">IF(OR(EXACT(A651,'ESO Dungeon constants'!$D$3:$D$987)),"X","")</f>
        <v/>
      </c>
      <c r="F651" s="3" t="str">
        <f>IF(EXACT(A651,C651),"X","")</f>
        <v/>
      </c>
      <c r="G651" s="3" t="str">
        <f>IF(A651&lt;&gt;C651,VLOOKUP(C651,$A$3:$D$9952,4,FALSE),"")</f>
        <v>Gold Coast</v>
      </c>
      <c r="H651" s="17">
        <f>A651</f>
        <v>1044</v>
      </c>
      <c r="I651" s="17">
        <f>C651</f>
        <v>823</v>
      </c>
      <c r="J651">
        <v>4</v>
      </c>
      <c r="K651" s="3" t="str">
        <f>VLOOKUP(J651,'LibSets constants'!$A$4:$B$1003,2,FALSE)</f>
        <v>DLC_DARK_BROTHERHOOD</v>
      </c>
      <c r="L651" s="3" t="str">
        <f>VLOOKUP(J651,'LibSets constants'!$A$4:$C$1003,3,FALSE)</f>
        <v>Dark Brotherhood</v>
      </c>
    </row>
    <row r="652" spans="1:12" x14ac:dyDescent="0.25">
      <c r="A652" s="12">
        <v>1045</v>
      </c>
      <c r="B652" s="5">
        <v>649</v>
      </c>
      <c r="C652" s="5">
        <v>816</v>
      </c>
      <c r="D652" s="3" t="s">
        <v>696</v>
      </c>
      <c r="E652" s="3" t="str">
        <f t="array" ref="E652">IF(OR(EXACT(A652,'ESO Dungeon constants'!$D$3:$D$987)),"X","")</f>
        <v/>
      </c>
      <c r="F652" s="3" t="str">
        <f>IF(EXACT(A652,C652),"X","")</f>
        <v/>
      </c>
      <c r="G652" s="3" t="str">
        <f>IF(A652&lt;&gt;C652,VLOOKUP(C652,$A$3:$D$9952,4,FALSE),"")</f>
        <v>Hew's Bane</v>
      </c>
      <c r="H652" s="17">
        <f>A652</f>
        <v>1045</v>
      </c>
      <c r="I652" s="17">
        <f>C652</f>
        <v>816</v>
      </c>
      <c r="J652">
        <v>3</v>
      </c>
      <c r="K652" s="3" t="str">
        <f>VLOOKUP(J652,'LibSets constants'!$A$4:$B$1003,2,FALSE)</f>
        <v>DLC_THIEVES_GUILD</v>
      </c>
      <c r="L652" s="3" t="str">
        <f>VLOOKUP(J652,'LibSets constants'!$A$4:$C$1003,3,FALSE)</f>
        <v>Thieves Guild</v>
      </c>
    </row>
    <row r="653" spans="1:12" x14ac:dyDescent="0.25">
      <c r="A653" s="12">
        <v>1046</v>
      </c>
      <c r="B653" s="5">
        <v>650</v>
      </c>
      <c r="C653" s="5">
        <v>1011</v>
      </c>
      <c r="D653" s="43" t="s">
        <v>697</v>
      </c>
      <c r="E653" s="3" t="str">
        <f t="array" ref="E653">IF(OR(EXACT(A653,'ESO Dungeon constants'!$D$3:$D$987)),"X","")</f>
        <v/>
      </c>
      <c r="F653" s="3" t="str">
        <f>IF(EXACT(A653,C653),"X","")</f>
        <v/>
      </c>
      <c r="G653" s="3" t="str">
        <f>IF(A653&lt;&gt;C653,VLOOKUP(C653,$A$3:$D$9952,4,FALSE),"")</f>
        <v>Summerset</v>
      </c>
      <c r="H653" s="17">
        <f>A653</f>
        <v>1046</v>
      </c>
      <c r="I653" s="17">
        <f>C653</f>
        <v>1011</v>
      </c>
      <c r="J653">
        <v>10</v>
      </c>
      <c r="K653" s="3" t="str">
        <f>VLOOKUP(J653,'LibSets constants'!$A$4:$B$1003,2,FALSE)</f>
        <v>DLC_SUMMERSET</v>
      </c>
      <c r="L653" s="3" t="str">
        <f>VLOOKUP(J653,'LibSets constants'!$A$4:$C$1003,3,FALSE)</f>
        <v>Summerset</v>
      </c>
    </row>
    <row r="654" spans="1:12" x14ac:dyDescent="0.25">
      <c r="A654" s="12">
        <v>1047</v>
      </c>
      <c r="B654" s="5">
        <v>651</v>
      </c>
      <c r="C654" s="5">
        <v>1011</v>
      </c>
      <c r="D654" s="3" t="s">
        <v>698</v>
      </c>
      <c r="E654" s="3" t="str">
        <f t="array" ref="E654">IF(OR(EXACT(A654,'ESO Dungeon constants'!$D$3:$D$987)),"X","")</f>
        <v/>
      </c>
      <c r="F654" s="3" t="str">
        <f>IF(EXACT(A654,C654),"X","")</f>
        <v/>
      </c>
      <c r="G654" s="3" t="str">
        <f>IF(A654&lt;&gt;C654,VLOOKUP(C654,$A$3:$D$9952,4,FALSE),"")</f>
        <v>Summerset</v>
      </c>
      <c r="H654" s="17">
        <f>A654</f>
        <v>1047</v>
      </c>
      <c r="I654" s="17">
        <f>C654</f>
        <v>1011</v>
      </c>
      <c r="J654">
        <v>10</v>
      </c>
      <c r="K654" s="3" t="str">
        <f>VLOOKUP(J654,'LibSets constants'!$A$4:$B$1003,2,FALSE)</f>
        <v>DLC_SUMMERSET</v>
      </c>
      <c r="L654" s="3" t="str">
        <f>VLOOKUP(J654,'LibSets constants'!$A$4:$C$1003,3,FALSE)</f>
        <v>Summerset</v>
      </c>
    </row>
    <row r="655" spans="1:12" x14ac:dyDescent="0.25">
      <c r="A655" s="12">
        <v>1048</v>
      </c>
      <c r="B655" s="5">
        <v>652</v>
      </c>
      <c r="C655" s="5">
        <v>1011</v>
      </c>
      <c r="D655" s="3" t="s">
        <v>699</v>
      </c>
      <c r="E655" s="3" t="str">
        <f t="array" ref="E655">IF(OR(EXACT(A655,'ESO Dungeon constants'!$D$3:$D$987)),"X","")</f>
        <v/>
      </c>
      <c r="F655" s="3" t="str">
        <f>IF(EXACT(A655,C655),"X","")</f>
        <v/>
      </c>
      <c r="G655" s="3" t="str">
        <f>IF(A655&lt;&gt;C655,VLOOKUP(C655,$A$3:$D$9952,4,FALSE),"")</f>
        <v>Summerset</v>
      </c>
      <c r="H655" s="17">
        <f>A655</f>
        <v>1048</v>
      </c>
      <c r="I655" s="17">
        <f>C655</f>
        <v>1011</v>
      </c>
      <c r="J655">
        <v>10</v>
      </c>
      <c r="K655" s="3" t="str">
        <f>VLOOKUP(J655,'LibSets constants'!$A$4:$B$1003,2,FALSE)</f>
        <v>DLC_SUMMERSET</v>
      </c>
      <c r="L655" s="3" t="str">
        <f>VLOOKUP(J655,'LibSets constants'!$A$4:$C$1003,3,FALSE)</f>
        <v>Summerset</v>
      </c>
    </row>
    <row r="656" spans="1:12" x14ac:dyDescent="0.25">
      <c r="A656" s="12">
        <v>1051</v>
      </c>
      <c r="B656" s="5">
        <v>653</v>
      </c>
      <c r="C656" s="5">
        <v>1011</v>
      </c>
      <c r="D656" s="3" t="s">
        <v>700</v>
      </c>
      <c r="E656" s="3" t="str">
        <f t="array" ref="E656">IF(OR(EXACT(A656,'ESO Dungeon constants'!$D$3:$D$987)),"X","")</f>
        <v>X</v>
      </c>
      <c r="F656" s="3" t="str">
        <f>IF(EXACT(A656,C656),"X","")</f>
        <v/>
      </c>
      <c r="G656" s="3" t="str">
        <f>IF(A656&lt;&gt;C656,VLOOKUP(C656,$A$3:$D$9952,4,FALSE),"")</f>
        <v>Summerset</v>
      </c>
      <c r="H656" s="17">
        <f>A656</f>
        <v>1051</v>
      </c>
      <c r="I656" s="17">
        <f>C656</f>
        <v>1011</v>
      </c>
      <c r="J656">
        <v>10</v>
      </c>
      <c r="K656" s="3" t="str">
        <f>VLOOKUP(J656,'LibSets constants'!$A$4:$B$1003,2,FALSE)</f>
        <v>DLC_SUMMERSET</v>
      </c>
      <c r="L656" s="3" t="str">
        <f>VLOOKUP(J656,'LibSets constants'!$A$4:$C$1003,3,FALSE)</f>
        <v>Summerset</v>
      </c>
    </row>
    <row r="657" spans="1:12" x14ac:dyDescent="0.25">
      <c r="A657" s="12">
        <v>1052</v>
      </c>
      <c r="B657" s="5">
        <v>654</v>
      </c>
      <c r="C657" s="5">
        <v>382</v>
      </c>
      <c r="D657" s="3" t="s">
        <v>73</v>
      </c>
      <c r="E657" s="3" t="str">
        <f t="array" ref="E657">IF(OR(EXACT(A657,'ESO Dungeon constants'!$D$3:$D$987)),"X","")</f>
        <v>X</v>
      </c>
      <c r="F657" s="3" t="str">
        <f>IF(EXACT(A657,C657),"X","")</f>
        <v/>
      </c>
      <c r="G657" s="3" t="str">
        <f>IF(A657&lt;&gt;C657,VLOOKUP(C657,$A$3:$D$9952,4,FALSE),"")</f>
        <v>Reaper's March</v>
      </c>
      <c r="H657" s="17">
        <f>A657</f>
        <v>1052</v>
      </c>
      <c r="I657" s="17">
        <f>C657</f>
        <v>382</v>
      </c>
      <c r="J657">
        <v>11</v>
      </c>
      <c r="K657" s="3" t="str">
        <f>VLOOKUP(J657,'LibSets constants'!$A$4:$B$1003,2,FALSE)</f>
        <v>DLC_WOLFHUNTER</v>
      </c>
      <c r="L657" s="3" t="str">
        <f>VLOOKUP(J657,'LibSets constants'!$A$4:$C$1003,3,FALSE)</f>
        <v>Wolfhunter</v>
      </c>
    </row>
    <row r="658" spans="1:12" x14ac:dyDescent="0.25">
      <c r="A658" s="12">
        <v>1055</v>
      </c>
      <c r="B658" s="5">
        <v>655</v>
      </c>
      <c r="C658" s="5">
        <v>108</v>
      </c>
      <c r="D658" s="3" t="s">
        <v>41</v>
      </c>
      <c r="E658" s="3" t="str">
        <f t="array" ref="E658">IF(OR(EXACT(A658,'ESO Dungeon constants'!$D$3:$D$987)),"X","")</f>
        <v>X</v>
      </c>
      <c r="F658" s="3" t="str">
        <f>IF(EXACT(A658,C658),"X","")</f>
        <v/>
      </c>
      <c r="G658" s="3" t="str">
        <f>IF(A658&lt;&gt;C658,VLOOKUP(C658,$A$3:$D$9952,4,FALSE),"")</f>
        <v>Greenshade</v>
      </c>
      <c r="H658" s="17">
        <f>A658</f>
        <v>1055</v>
      </c>
      <c r="I658" s="17">
        <f>C658</f>
        <v>108</v>
      </c>
      <c r="J658">
        <v>11</v>
      </c>
      <c r="K658" s="3" t="str">
        <f>VLOOKUP(J658,'LibSets constants'!$A$4:$B$1003,2,FALSE)</f>
        <v>DLC_WOLFHUNTER</v>
      </c>
      <c r="L658" s="3" t="str">
        <f>VLOOKUP(J658,'LibSets constants'!$A$4:$C$1003,3,FALSE)</f>
        <v>Wolfhunter</v>
      </c>
    </row>
    <row r="659" spans="1:12" x14ac:dyDescent="0.25">
      <c r="A659" s="12">
        <v>1059</v>
      </c>
      <c r="B659" s="5">
        <v>656</v>
      </c>
      <c r="C659" s="5">
        <v>1011</v>
      </c>
      <c r="D659" s="3" t="s">
        <v>702</v>
      </c>
      <c r="E659" s="3" t="str">
        <f t="array" ref="E659">IF(OR(EXACT(A659,'ESO Dungeon constants'!$D$3:$D$987)),"X","")</f>
        <v/>
      </c>
      <c r="F659" s="3" t="str">
        <f>IF(EXACT(A659,C659),"X","")</f>
        <v/>
      </c>
      <c r="G659" s="3" t="str">
        <f>IF(A659&lt;&gt;C659,VLOOKUP(C659,$A$3:$D$9952,4,FALSE),"")</f>
        <v>Summerset</v>
      </c>
      <c r="H659" s="17">
        <f>A659</f>
        <v>1059</v>
      </c>
      <c r="I659" s="17">
        <f>C659</f>
        <v>1011</v>
      </c>
      <c r="J659">
        <v>10</v>
      </c>
      <c r="K659" s="3" t="str">
        <f>VLOOKUP(J659,'LibSets constants'!$A$4:$B$1003,2,FALSE)</f>
        <v>DLC_SUMMERSET</v>
      </c>
      <c r="L659" s="3" t="str">
        <f>VLOOKUP(J659,'LibSets constants'!$A$4:$C$1003,3,FALSE)</f>
        <v>Summerset</v>
      </c>
    </row>
    <row r="660" spans="1:12" x14ac:dyDescent="0.25">
      <c r="A660" s="12">
        <v>1060</v>
      </c>
      <c r="B660" s="5">
        <v>657</v>
      </c>
      <c r="C660" s="5">
        <v>1011</v>
      </c>
      <c r="D660" s="43" t="s">
        <v>703</v>
      </c>
      <c r="E660" s="3" t="str">
        <f t="array" ref="E660">IF(OR(EXACT(A660,'ESO Dungeon constants'!$D$3:$D$987)),"X","")</f>
        <v/>
      </c>
      <c r="F660" s="3" t="str">
        <f>IF(EXACT(A660,C660),"X","")</f>
        <v/>
      </c>
      <c r="G660" s="3" t="str">
        <f>IF(A660&lt;&gt;C660,VLOOKUP(C660,$A$3:$D$9952,4,FALSE),"")</f>
        <v>Summerset</v>
      </c>
      <c r="H660" s="17">
        <f>A660</f>
        <v>1060</v>
      </c>
      <c r="I660" s="17">
        <f>C660</f>
        <v>1011</v>
      </c>
      <c r="J660">
        <v>10</v>
      </c>
      <c r="K660" s="3" t="str">
        <f>VLOOKUP(J660,'LibSets constants'!$A$4:$B$1003,2,FALSE)</f>
        <v>DLC_SUMMERSET</v>
      </c>
      <c r="L660" s="3" t="str">
        <f>VLOOKUP(J660,'LibSets constants'!$A$4:$C$1003,3,FALSE)</f>
        <v>Summerset</v>
      </c>
    </row>
    <row r="661" spans="1:12" x14ac:dyDescent="0.25">
      <c r="A661" s="12">
        <v>1061</v>
      </c>
      <c r="B661" s="5">
        <v>658</v>
      </c>
      <c r="C661" s="5">
        <v>1011</v>
      </c>
      <c r="D661" s="3" t="s">
        <v>704</v>
      </c>
      <c r="E661" s="3" t="str">
        <f t="array" ref="E661">IF(OR(EXACT(A661,'ESO Dungeon constants'!$D$3:$D$987)),"X","")</f>
        <v/>
      </c>
      <c r="F661" s="3" t="str">
        <f>IF(EXACT(A661,C661),"X","")</f>
        <v/>
      </c>
      <c r="G661" s="3" t="str">
        <f>IF(A661&lt;&gt;C661,VLOOKUP(C661,$A$3:$D$9952,4,FALSE),"")</f>
        <v>Summerset</v>
      </c>
      <c r="H661" s="17">
        <f>A661</f>
        <v>1061</v>
      </c>
      <c r="I661" s="17">
        <f>C661</f>
        <v>1011</v>
      </c>
      <c r="J661">
        <v>10</v>
      </c>
      <c r="K661" s="3" t="str">
        <f>VLOOKUP(J661,'LibSets constants'!$A$4:$B$1003,2,FALSE)</f>
        <v>DLC_SUMMERSET</v>
      </c>
      <c r="L661" s="3" t="str">
        <f>VLOOKUP(J661,'LibSets constants'!$A$4:$C$1003,3,FALSE)</f>
        <v>Summerset</v>
      </c>
    </row>
    <row r="662" spans="1:12" x14ac:dyDescent="0.25">
      <c r="A662" s="12">
        <v>1063</v>
      </c>
      <c r="B662" s="5">
        <v>659</v>
      </c>
      <c r="C662" s="5">
        <v>1027</v>
      </c>
      <c r="D662" s="3" t="s">
        <v>706</v>
      </c>
      <c r="E662" s="3" t="str">
        <f t="array" ref="E662">IF(OR(EXACT(A662,'ESO Dungeon constants'!$D$3:$D$987)),"X","")</f>
        <v/>
      </c>
      <c r="F662" s="3" t="str">
        <f>IF(EXACT(A662,C662),"X","")</f>
        <v/>
      </c>
      <c r="G662" s="3" t="str">
        <f>IF(A662&lt;&gt;C662,VLOOKUP(C662,$A$3:$D$9952,4,FALSE),"")</f>
        <v>Artaeum</v>
      </c>
      <c r="H662" s="17">
        <f>A662</f>
        <v>1063</v>
      </c>
      <c r="I662" s="17">
        <f>C662</f>
        <v>1027</v>
      </c>
      <c r="J662">
        <v>10</v>
      </c>
      <c r="K662" s="3" t="str">
        <f>VLOOKUP(J662,'LibSets constants'!$A$4:$B$1003,2,FALSE)</f>
        <v>DLC_SUMMERSET</v>
      </c>
      <c r="L662" s="3" t="str">
        <f>VLOOKUP(J662,'LibSets constants'!$A$4:$C$1003,3,FALSE)</f>
        <v>Summerset</v>
      </c>
    </row>
    <row r="663" spans="1:12" x14ac:dyDescent="0.25">
      <c r="A663" s="12">
        <v>1064</v>
      </c>
      <c r="B663" s="5">
        <v>660</v>
      </c>
      <c r="C663" s="5">
        <v>103</v>
      </c>
      <c r="D663" s="3" t="s">
        <v>707</v>
      </c>
      <c r="E663" s="3" t="str">
        <f t="array" ref="E663">IF(OR(EXACT(A663,'ESO Dungeon constants'!$D$3:$D$987)),"X","")</f>
        <v/>
      </c>
      <c r="F663" s="3" t="str">
        <f>IF(EXACT(A663,C663),"X","")</f>
        <v/>
      </c>
      <c r="G663" s="3" t="str">
        <f>IF(A663&lt;&gt;C663,VLOOKUP(C663,$A$3:$D$9952,4,FALSE),"")</f>
        <v>The Rift</v>
      </c>
      <c r="H663" s="17">
        <f>A663</f>
        <v>1064</v>
      </c>
      <c r="I663" s="17">
        <f>C663</f>
        <v>103</v>
      </c>
      <c r="J663">
        <v>0</v>
      </c>
      <c r="K663" s="3" t="str">
        <f>VLOOKUP(J663,'LibSets constants'!$A$4:$B$1003,2,FALSE)</f>
        <v>DLC_BASE_GAME</v>
      </c>
      <c r="L663" s="3" t="str">
        <f>VLOOKUP(J663,'LibSets constants'!$A$4:$C$1003,3,FALSE)</f>
        <v>Included in base game</v>
      </c>
    </row>
    <row r="664" spans="1:12" x14ac:dyDescent="0.25">
      <c r="A664" s="12">
        <v>1065</v>
      </c>
      <c r="B664" s="5">
        <v>661</v>
      </c>
      <c r="C664" s="5">
        <v>726</v>
      </c>
      <c r="D664" s="3" t="s">
        <v>708</v>
      </c>
      <c r="E664" s="3" t="str">
        <f t="array" ref="E664">IF(OR(EXACT(A664,'ESO Dungeon constants'!$D$3:$D$987)),"X","")</f>
        <v/>
      </c>
      <c r="F664" s="3" t="str">
        <f>IF(EXACT(A664,C664),"X","")</f>
        <v/>
      </c>
      <c r="G664" s="3" t="str">
        <f>IF(A664&lt;&gt;C664,VLOOKUP(C664,$A$3:$D$9952,4,FALSE),"")</f>
        <v>Murkmire</v>
      </c>
      <c r="H664" s="17">
        <f>A664</f>
        <v>1065</v>
      </c>
      <c r="I664" s="17">
        <f>C664</f>
        <v>726</v>
      </c>
      <c r="J664">
        <v>14</v>
      </c>
      <c r="K664" s="3" t="str">
        <f>VLOOKUP(J664,'LibSets constants'!$A$4:$B$1003,2,FALSE)</f>
        <v>DLC_ELSWEYR</v>
      </c>
      <c r="L664" s="3" t="str">
        <f>VLOOKUP(J664,'LibSets constants'!$A$4:$C$1003,3,FALSE)</f>
        <v>Elsweyr</v>
      </c>
    </row>
    <row r="665" spans="1:12" x14ac:dyDescent="0.25">
      <c r="A665" s="12">
        <v>1066</v>
      </c>
      <c r="B665" s="5">
        <v>662</v>
      </c>
      <c r="C665" s="5">
        <v>726</v>
      </c>
      <c r="D665" s="3" t="s">
        <v>709</v>
      </c>
      <c r="E665" s="3" t="str">
        <f t="array" ref="E665">IF(OR(EXACT(A665,'ESO Dungeon constants'!$D$3:$D$987)),"X","")</f>
        <v/>
      </c>
      <c r="F665" s="3" t="str">
        <f>IF(EXACT(A665,C665),"X","")</f>
        <v/>
      </c>
      <c r="G665" s="3" t="str">
        <f>IF(A665&lt;&gt;C665,VLOOKUP(C665,$A$3:$D$9952,4,FALSE),"")</f>
        <v>Murkmire</v>
      </c>
      <c r="H665" s="17">
        <f>A665</f>
        <v>1066</v>
      </c>
      <c r="I665" s="17">
        <f>C665</f>
        <v>726</v>
      </c>
      <c r="J665">
        <v>0</v>
      </c>
      <c r="K665" s="3" t="str">
        <f>VLOOKUP(J665,'LibSets constants'!$A$4:$B$1003,2,FALSE)</f>
        <v>DLC_BASE_GAME</v>
      </c>
      <c r="L665" s="3" t="str">
        <f>VLOOKUP(J665,'LibSets constants'!$A$4:$C$1003,3,FALSE)</f>
        <v>Included in base game</v>
      </c>
    </row>
    <row r="666" spans="1:12" x14ac:dyDescent="0.25">
      <c r="A666" s="12">
        <v>1067</v>
      </c>
      <c r="B666" s="5">
        <v>663</v>
      </c>
      <c r="C666" s="5">
        <v>726</v>
      </c>
      <c r="D666" s="3" t="s">
        <v>710</v>
      </c>
      <c r="E666" s="3" t="str">
        <f t="array" ref="E666">IF(OR(EXACT(A666,'ESO Dungeon constants'!$D$3:$D$987)),"X","")</f>
        <v/>
      </c>
      <c r="F666" s="3" t="str">
        <f>IF(EXACT(A666,C666),"X","")</f>
        <v/>
      </c>
      <c r="G666" s="3" t="str">
        <f>IF(A666&lt;&gt;C666,VLOOKUP(C666,$A$3:$D$9952,4,FALSE),"")</f>
        <v>Murkmire</v>
      </c>
      <c r="H666" s="17">
        <f>A666</f>
        <v>1067</v>
      </c>
      <c r="I666" s="17">
        <f>C666</f>
        <v>726</v>
      </c>
      <c r="J666">
        <v>0</v>
      </c>
      <c r="K666" s="3" t="str">
        <f>VLOOKUP(J666,'LibSets constants'!$A$4:$B$1003,2,FALSE)</f>
        <v>DLC_BASE_GAME</v>
      </c>
      <c r="L666" s="3" t="str">
        <f>VLOOKUP(J666,'LibSets constants'!$A$4:$C$1003,3,FALSE)</f>
        <v>Included in base game</v>
      </c>
    </row>
    <row r="667" spans="1:12" x14ac:dyDescent="0.25">
      <c r="A667" s="12">
        <v>1068</v>
      </c>
      <c r="B667" s="5">
        <v>664</v>
      </c>
      <c r="C667" s="5">
        <v>726</v>
      </c>
      <c r="D667" s="3" t="s">
        <v>711</v>
      </c>
      <c r="E667" s="3" t="str">
        <f t="array" ref="E667">IF(OR(EXACT(A667,'ESO Dungeon constants'!$D$3:$D$987)),"X","")</f>
        <v/>
      </c>
      <c r="F667" s="3" t="str">
        <f>IF(EXACT(A667,C667),"X","")</f>
        <v/>
      </c>
      <c r="G667" s="3" t="str">
        <f>IF(A667&lt;&gt;C667,VLOOKUP(C667,$A$3:$D$9952,4,FALSE),"")</f>
        <v>Murkmire</v>
      </c>
      <c r="H667" s="17">
        <f>A667</f>
        <v>1068</v>
      </c>
      <c r="I667" s="17">
        <f>C667</f>
        <v>726</v>
      </c>
      <c r="J667">
        <v>0</v>
      </c>
      <c r="K667" s="3" t="str">
        <f>VLOOKUP(J667,'LibSets constants'!$A$4:$B$1003,2,FALSE)</f>
        <v>DLC_BASE_GAME</v>
      </c>
      <c r="L667" s="3" t="str">
        <f>VLOOKUP(J667,'LibSets constants'!$A$4:$C$1003,3,FALSE)</f>
        <v>Included in base game</v>
      </c>
    </row>
    <row r="668" spans="1:12" x14ac:dyDescent="0.25">
      <c r="A668" s="12">
        <v>1069</v>
      </c>
      <c r="B668" s="5">
        <v>665</v>
      </c>
      <c r="C668" s="5">
        <v>726</v>
      </c>
      <c r="D668" s="3" t="s">
        <v>712</v>
      </c>
      <c r="E668" s="3" t="str">
        <f t="array" ref="E668">IF(OR(EXACT(A668,'ESO Dungeon constants'!$D$3:$D$987)),"X","")</f>
        <v/>
      </c>
      <c r="F668" s="3" t="str">
        <f>IF(EXACT(A668,C668),"X","")</f>
        <v/>
      </c>
      <c r="G668" s="3" t="str">
        <f>IF(A668&lt;&gt;C668,VLOOKUP(C668,$A$3:$D$9952,4,FALSE),"")</f>
        <v>Murkmire</v>
      </c>
      <c r="H668" s="17">
        <f>A668</f>
        <v>1069</v>
      </c>
      <c r="I668" s="17">
        <f>C668</f>
        <v>726</v>
      </c>
      <c r="J668">
        <v>0</v>
      </c>
      <c r="K668" s="3" t="str">
        <f>VLOOKUP(J668,'LibSets constants'!$A$4:$B$1003,2,FALSE)</f>
        <v>DLC_BASE_GAME</v>
      </c>
      <c r="L668" s="3" t="str">
        <f>VLOOKUP(J668,'LibSets constants'!$A$4:$C$1003,3,FALSE)</f>
        <v>Included in base game</v>
      </c>
    </row>
    <row r="669" spans="1:12" x14ac:dyDescent="0.25">
      <c r="A669" s="12">
        <v>1070</v>
      </c>
      <c r="B669" s="5">
        <v>666</v>
      </c>
      <c r="C669" s="5">
        <v>726</v>
      </c>
      <c r="D669" s="3" t="s">
        <v>713</v>
      </c>
      <c r="E669" s="3" t="str">
        <f t="array" ref="E669">IF(OR(EXACT(A669,'ESO Dungeon constants'!$D$3:$D$987)),"X","")</f>
        <v/>
      </c>
      <c r="F669" s="3" t="str">
        <f>IF(EXACT(A669,C669),"X","")</f>
        <v/>
      </c>
      <c r="G669" s="3" t="str">
        <f>IF(A669&lt;&gt;C669,VLOOKUP(C669,$A$3:$D$9952,4,FALSE),"")</f>
        <v>Murkmire</v>
      </c>
      <c r="H669" s="17">
        <f>A669</f>
        <v>1070</v>
      </c>
      <c r="I669" s="17">
        <f>C669</f>
        <v>726</v>
      </c>
      <c r="J669">
        <v>0</v>
      </c>
      <c r="K669" s="3" t="str">
        <f>VLOOKUP(J669,'LibSets constants'!$A$4:$B$1003,2,FALSE)</f>
        <v>DLC_BASE_GAME</v>
      </c>
      <c r="L669" s="3" t="str">
        <f>VLOOKUP(J669,'LibSets constants'!$A$4:$C$1003,3,FALSE)</f>
        <v>Included in base game</v>
      </c>
    </row>
    <row r="670" spans="1:12" x14ac:dyDescent="0.25">
      <c r="A670" s="12">
        <v>1071</v>
      </c>
      <c r="B670" s="5">
        <v>667</v>
      </c>
      <c r="C670" s="5">
        <v>726</v>
      </c>
      <c r="D670" s="3" t="s">
        <v>714</v>
      </c>
      <c r="E670" s="3" t="str">
        <f t="array" ref="E670">IF(OR(EXACT(A670,'ESO Dungeon constants'!$D$3:$D$987)),"X","")</f>
        <v/>
      </c>
      <c r="F670" s="3" t="str">
        <f>IF(EXACT(A670,C670),"X","")</f>
        <v/>
      </c>
      <c r="G670" s="3" t="str">
        <f>IF(A670&lt;&gt;C670,VLOOKUP(C670,$A$3:$D$9952,4,FALSE),"")</f>
        <v>Murkmire</v>
      </c>
      <c r="H670" s="17">
        <f>A670</f>
        <v>1071</v>
      </c>
      <c r="I670" s="17">
        <f>C670</f>
        <v>726</v>
      </c>
      <c r="J670">
        <v>0</v>
      </c>
      <c r="K670" s="3" t="str">
        <f>VLOOKUP(J670,'LibSets constants'!$A$4:$B$1003,2,FALSE)</f>
        <v>DLC_BASE_GAME</v>
      </c>
      <c r="L670" s="3" t="str">
        <f>VLOOKUP(J670,'LibSets constants'!$A$4:$C$1003,3,FALSE)</f>
        <v>Included in base game</v>
      </c>
    </row>
    <row r="671" spans="1:12" x14ac:dyDescent="0.25">
      <c r="A671" s="12">
        <v>1072</v>
      </c>
      <c r="B671" s="5">
        <v>668</v>
      </c>
      <c r="C671" s="5">
        <v>117</v>
      </c>
      <c r="D671" s="3" t="s">
        <v>715</v>
      </c>
      <c r="E671" s="3" t="str">
        <f t="array" ref="E671">IF(OR(EXACT(A671,'ESO Dungeon constants'!$D$3:$D$987)),"X","")</f>
        <v/>
      </c>
      <c r="F671" s="3" t="str">
        <f>IF(EXACT(A671,C671),"X","")</f>
        <v/>
      </c>
      <c r="G671" s="3" t="str">
        <f>IF(A671&lt;&gt;C671,VLOOKUP(C671,$A$3:$D$9952,4,FALSE),"")</f>
        <v>Shadowfen</v>
      </c>
      <c r="H671" s="17">
        <f>A671</f>
        <v>1072</v>
      </c>
      <c r="I671" s="17">
        <f>C671</f>
        <v>117</v>
      </c>
      <c r="J671">
        <v>0</v>
      </c>
      <c r="K671" s="3" t="str">
        <f>VLOOKUP(J671,'LibSets constants'!$A$4:$B$1003,2,FALSE)</f>
        <v>DLC_BASE_GAME</v>
      </c>
      <c r="L671" s="3" t="str">
        <f>VLOOKUP(J671,'LibSets constants'!$A$4:$C$1003,3,FALSE)</f>
        <v>Included in base game</v>
      </c>
    </row>
    <row r="672" spans="1:12" x14ac:dyDescent="0.25">
      <c r="A672" s="12">
        <v>1073</v>
      </c>
      <c r="B672" s="5">
        <v>669</v>
      </c>
      <c r="C672" s="5">
        <v>726</v>
      </c>
      <c r="D672" s="3" t="s">
        <v>716</v>
      </c>
      <c r="E672" s="3" t="str">
        <f t="array" ref="E672">IF(OR(EXACT(A672,'ESO Dungeon constants'!$D$3:$D$987)),"X","")</f>
        <v/>
      </c>
      <c r="F672" s="3" t="str">
        <f>IF(EXACT(A672,C672),"X","")</f>
        <v/>
      </c>
      <c r="G672" s="3" t="str">
        <f>IF(A672&lt;&gt;C672,VLOOKUP(C672,$A$3:$D$9952,4,FALSE),"")</f>
        <v>Murkmire</v>
      </c>
      <c r="H672" s="17">
        <f>A672</f>
        <v>1073</v>
      </c>
      <c r="I672" s="17">
        <f>C672</f>
        <v>726</v>
      </c>
      <c r="J672">
        <v>0</v>
      </c>
      <c r="K672" s="3" t="str">
        <f>VLOOKUP(J672,'LibSets constants'!$A$4:$B$1003,2,FALSE)</f>
        <v>DLC_BASE_GAME</v>
      </c>
      <c r="L672" s="3" t="str">
        <f>VLOOKUP(J672,'LibSets constants'!$A$4:$C$1003,3,FALSE)</f>
        <v>Included in base game</v>
      </c>
    </row>
    <row r="673" spans="1:12" x14ac:dyDescent="0.25">
      <c r="A673" s="12">
        <v>1074</v>
      </c>
      <c r="B673" s="5">
        <v>670</v>
      </c>
      <c r="C673" s="5">
        <v>41</v>
      </c>
      <c r="D673" s="3" t="s">
        <v>717</v>
      </c>
      <c r="E673" s="3" t="str">
        <f t="array" ref="E673">IF(OR(EXACT(A673,'ESO Dungeon constants'!$D$3:$D$987)),"X","")</f>
        <v/>
      </c>
      <c r="F673" s="3" t="str">
        <f>IF(EXACT(A673,C673),"X","")</f>
        <v/>
      </c>
      <c r="G673" s="3" t="str">
        <f>IF(A673&lt;&gt;C673,VLOOKUP(C673,$A$3:$D$9952,4,FALSE),"")</f>
        <v>Stonefalls</v>
      </c>
      <c r="H673" s="17">
        <f>A673</f>
        <v>1074</v>
      </c>
      <c r="I673" s="17">
        <f>C673</f>
        <v>41</v>
      </c>
      <c r="J673">
        <v>0</v>
      </c>
      <c r="K673" s="3" t="str">
        <f>VLOOKUP(J673,'LibSets constants'!$A$4:$B$1003,2,FALSE)</f>
        <v>DLC_BASE_GAME</v>
      </c>
      <c r="L673" s="3" t="str">
        <f>VLOOKUP(J673,'LibSets constants'!$A$4:$C$1003,3,FALSE)</f>
        <v>Included in base game</v>
      </c>
    </row>
    <row r="674" spans="1:12" x14ac:dyDescent="0.25">
      <c r="A674" s="12">
        <v>1075</v>
      </c>
      <c r="B674" s="5">
        <v>671</v>
      </c>
      <c r="C674" s="5">
        <v>381</v>
      </c>
      <c r="D674" s="3" t="s">
        <v>717</v>
      </c>
      <c r="E674" s="3" t="str">
        <f t="array" ref="E674">IF(OR(EXACT(A674,'ESO Dungeon constants'!$D$3:$D$987)),"X","")</f>
        <v/>
      </c>
      <c r="F674" s="3" t="str">
        <f>IF(EXACT(A674,C674),"X","")</f>
        <v/>
      </c>
      <c r="G674" s="3" t="str">
        <f>IF(A674&lt;&gt;C674,VLOOKUP(C674,$A$3:$D$9952,4,FALSE),"")</f>
        <v>Auridon</v>
      </c>
      <c r="H674" s="17">
        <f>A674</f>
        <v>1075</v>
      </c>
      <c r="I674" s="17">
        <f>C674</f>
        <v>381</v>
      </c>
      <c r="J674">
        <v>0</v>
      </c>
      <c r="K674" s="3" t="str">
        <f>VLOOKUP(J674,'LibSets constants'!$A$4:$B$1003,2,FALSE)</f>
        <v>DLC_BASE_GAME</v>
      </c>
      <c r="L674" s="3" t="str">
        <f>VLOOKUP(J674,'LibSets constants'!$A$4:$C$1003,3,FALSE)</f>
        <v>Included in base game</v>
      </c>
    </row>
    <row r="675" spans="1:12" x14ac:dyDescent="0.25">
      <c r="A675" s="12">
        <v>1076</v>
      </c>
      <c r="B675" s="5">
        <v>672</v>
      </c>
      <c r="C675" s="5">
        <v>3</v>
      </c>
      <c r="D675" s="3" t="s">
        <v>717</v>
      </c>
      <c r="E675" s="3" t="str">
        <f t="array" ref="E675">IF(OR(EXACT(A675,'ESO Dungeon constants'!$D$3:$D$987)),"X","")</f>
        <v/>
      </c>
      <c r="F675" s="3" t="str">
        <f>IF(EXACT(A675,C675),"X","")</f>
        <v/>
      </c>
      <c r="G675" s="3" t="str">
        <f>IF(A675&lt;&gt;C675,VLOOKUP(C675,$A$3:$D$9952,4,FALSE),"")</f>
        <v>Glenumbra</v>
      </c>
      <c r="H675" s="17">
        <f>A675</f>
        <v>1076</v>
      </c>
      <c r="I675" s="17">
        <f>C675</f>
        <v>3</v>
      </c>
      <c r="J675">
        <v>0</v>
      </c>
      <c r="K675" s="3" t="str">
        <f>VLOOKUP(J675,'LibSets constants'!$A$4:$B$1003,2,FALSE)</f>
        <v>DLC_BASE_GAME</v>
      </c>
      <c r="L675" s="3" t="str">
        <f>VLOOKUP(J675,'LibSets constants'!$A$4:$C$1003,3,FALSE)</f>
        <v>Included in base game</v>
      </c>
    </row>
    <row r="676" spans="1:12" x14ac:dyDescent="0.25">
      <c r="A676" s="12">
        <v>1077</v>
      </c>
      <c r="B676" s="5">
        <v>673</v>
      </c>
      <c r="C676" s="5">
        <v>726</v>
      </c>
      <c r="D676" s="3" t="s">
        <v>718</v>
      </c>
      <c r="E676" s="3" t="str">
        <f t="array" ref="E676">IF(OR(EXACT(A676,'ESO Dungeon constants'!$D$3:$D$987)),"X","")</f>
        <v/>
      </c>
      <c r="F676" s="3" t="str">
        <f>IF(EXACT(A676,C676),"X","")</f>
        <v/>
      </c>
      <c r="G676" s="3" t="str">
        <f>IF(A676&lt;&gt;C676,VLOOKUP(C676,$A$3:$D$9952,4,FALSE),"")</f>
        <v>Murkmire</v>
      </c>
      <c r="H676" s="17">
        <f>A676</f>
        <v>1077</v>
      </c>
      <c r="I676" s="17">
        <f>C676</f>
        <v>726</v>
      </c>
      <c r="J676">
        <v>0</v>
      </c>
      <c r="K676" s="3" t="str">
        <f>VLOOKUP(J676,'LibSets constants'!$A$4:$B$1003,2,FALSE)</f>
        <v>DLC_BASE_GAME</v>
      </c>
      <c r="L676" s="3" t="str">
        <f>VLOOKUP(J676,'LibSets constants'!$A$4:$C$1003,3,FALSE)</f>
        <v>Included in base game</v>
      </c>
    </row>
    <row r="677" spans="1:12" x14ac:dyDescent="0.25">
      <c r="A677" s="12">
        <v>1078</v>
      </c>
      <c r="B677" s="5">
        <v>674</v>
      </c>
      <c r="C677" s="5">
        <v>726</v>
      </c>
      <c r="D677" s="3" t="s">
        <v>719</v>
      </c>
      <c r="E677" s="3" t="str">
        <f t="array" ref="E677">IF(OR(EXACT(A677,'ESO Dungeon constants'!$D$3:$D$987)),"X","")</f>
        <v/>
      </c>
      <c r="F677" s="3" t="str">
        <f>IF(EXACT(A677,C677),"X","")</f>
        <v/>
      </c>
      <c r="G677" s="3" t="str">
        <f>IF(A677&lt;&gt;C677,VLOOKUP(C677,$A$3:$D$9952,4,FALSE),"")</f>
        <v>Murkmire</v>
      </c>
      <c r="H677" s="17">
        <f>A677</f>
        <v>1078</v>
      </c>
      <c r="I677" s="17">
        <f>C677</f>
        <v>726</v>
      </c>
      <c r="J677">
        <v>0</v>
      </c>
      <c r="K677" s="3" t="str">
        <f>VLOOKUP(J677,'LibSets constants'!$A$4:$B$1003,2,FALSE)</f>
        <v>DLC_BASE_GAME</v>
      </c>
      <c r="L677" s="3" t="str">
        <f>VLOOKUP(J677,'LibSets constants'!$A$4:$C$1003,3,FALSE)</f>
        <v>Included in base game</v>
      </c>
    </row>
    <row r="678" spans="1:12" x14ac:dyDescent="0.25">
      <c r="A678" s="12">
        <v>1079</v>
      </c>
      <c r="B678" s="5">
        <v>675</v>
      </c>
      <c r="C678" s="5">
        <v>726</v>
      </c>
      <c r="D678" s="3" t="s">
        <v>720</v>
      </c>
      <c r="E678" s="3" t="str">
        <f t="array" ref="E678">IF(OR(EXACT(A678,'ESO Dungeon constants'!$D$3:$D$987)),"X","")</f>
        <v/>
      </c>
      <c r="F678" s="3" t="str">
        <f>IF(EXACT(A678,C678),"X","")</f>
        <v/>
      </c>
      <c r="G678" s="3" t="str">
        <f>IF(A678&lt;&gt;C678,VLOOKUP(C678,$A$3:$D$9952,4,FALSE),"")</f>
        <v>Murkmire</v>
      </c>
      <c r="H678" s="17">
        <f>A678</f>
        <v>1079</v>
      </c>
      <c r="I678" s="17">
        <f>C678</f>
        <v>726</v>
      </c>
      <c r="J678">
        <v>0</v>
      </c>
      <c r="K678" s="3" t="str">
        <f>VLOOKUP(J678,'LibSets constants'!$A$4:$B$1003,2,FALSE)</f>
        <v>DLC_BASE_GAME</v>
      </c>
      <c r="L678" s="3" t="str">
        <f>VLOOKUP(J678,'LibSets constants'!$A$4:$C$1003,3,FALSE)</f>
        <v>Included in base game</v>
      </c>
    </row>
    <row r="679" spans="1:12" x14ac:dyDescent="0.25">
      <c r="A679" s="12">
        <v>1080</v>
      </c>
      <c r="B679" s="5">
        <v>676</v>
      </c>
      <c r="C679" s="5">
        <v>101</v>
      </c>
      <c r="D679" s="3" t="s">
        <v>64</v>
      </c>
      <c r="E679" s="3" t="str">
        <f t="array" ref="E679">IF(OR(EXACT(A679,'ESO Dungeon constants'!$D$3:$D$987)),"X","")</f>
        <v>X</v>
      </c>
      <c r="F679" s="3" t="str">
        <f>IF(EXACT(A679,C679),"X","")</f>
        <v/>
      </c>
      <c r="G679" s="3" t="str">
        <f>IF(A679&lt;&gt;C679,VLOOKUP(C679,$A$3:$D$9952,4,FALSE),"")</f>
        <v>Eastmarch</v>
      </c>
      <c r="H679" s="17">
        <f>A679</f>
        <v>1080</v>
      </c>
      <c r="I679" s="17">
        <f>C679</f>
        <v>101</v>
      </c>
      <c r="J679">
        <v>13</v>
      </c>
      <c r="K679" s="3" t="str">
        <f>VLOOKUP(J679,'LibSets constants'!$A$4:$B$1003,2,FALSE)</f>
        <v>DLC_WRATHSTONE</v>
      </c>
      <c r="L679" s="3" t="str">
        <f>VLOOKUP(J679,'LibSets constants'!$A$4:$C$1003,3,FALSE)</f>
        <v>Wrathstone</v>
      </c>
    </row>
    <row r="680" spans="1:12" x14ac:dyDescent="0.25">
      <c r="A680" s="12">
        <v>1081</v>
      </c>
      <c r="B680" s="5">
        <v>677</v>
      </c>
      <c r="C680" s="5">
        <v>823</v>
      </c>
      <c r="D680" s="3" t="s">
        <v>67</v>
      </c>
      <c r="E680" s="3" t="str">
        <f t="array" ref="E680">IF(OR(EXACT(A680,'ESO Dungeon constants'!$D$3:$D$987)),"X","")</f>
        <v>X</v>
      </c>
      <c r="F680" s="3" t="str">
        <f>IF(EXACT(A680,C680),"X","")</f>
        <v/>
      </c>
      <c r="G680" s="3" t="str">
        <f>IF(A680&lt;&gt;C680,VLOOKUP(C680,$A$3:$D$9952,4,FALSE),"")</f>
        <v>Gold Coast</v>
      </c>
      <c r="H680" s="17">
        <f>A680</f>
        <v>1081</v>
      </c>
      <c r="I680" s="17">
        <f>C680</f>
        <v>823</v>
      </c>
      <c r="J680">
        <v>13</v>
      </c>
      <c r="K680" s="3" t="str">
        <f>VLOOKUP(J680,'LibSets constants'!$A$4:$B$1003,2,FALSE)</f>
        <v>DLC_WRATHSTONE</v>
      </c>
      <c r="L680" s="3" t="str">
        <f>VLOOKUP(J680,'LibSets constants'!$A$4:$C$1003,3,FALSE)</f>
        <v>Wrathstone</v>
      </c>
    </row>
    <row r="681" spans="1:12" x14ac:dyDescent="0.25">
      <c r="A681" s="12">
        <v>1082</v>
      </c>
      <c r="B681" s="5">
        <v>678</v>
      </c>
      <c r="C681" s="5">
        <v>726</v>
      </c>
      <c r="D681" s="3" t="s">
        <v>721</v>
      </c>
      <c r="E681" s="3" t="str">
        <f t="array" ref="E681">IF(OR(EXACT(A681,'ESO Dungeon constants'!$D$3:$D$987)),"X","")</f>
        <v/>
      </c>
      <c r="F681" s="3" t="str">
        <f>IF(EXACT(A681,C681),"X","")</f>
        <v/>
      </c>
      <c r="G681" s="3" t="str">
        <f>IF(A681&lt;&gt;C681,VLOOKUP(C681,$A$3:$D$9952,4,FALSE),"")</f>
        <v>Murkmire</v>
      </c>
      <c r="H681" s="17">
        <f>A681</f>
        <v>1082</v>
      </c>
      <c r="I681" s="17">
        <f>C681</f>
        <v>726</v>
      </c>
      <c r="J681">
        <v>0</v>
      </c>
      <c r="K681" s="3" t="str">
        <f>VLOOKUP(J681,'LibSets constants'!$A$4:$B$1003,2,FALSE)</f>
        <v>DLC_BASE_GAME</v>
      </c>
      <c r="L681" s="3" t="str">
        <f>VLOOKUP(J681,'LibSets constants'!$A$4:$C$1003,3,FALSE)</f>
        <v>Included in base game</v>
      </c>
    </row>
    <row r="682" spans="1:12" x14ac:dyDescent="0.25">
      <c r="A682" s="12">
        <v>1083</v>
      </c>
      <c r="B682" s="5">
        <v>679</v>
      </c>
      <c r="C682" s="5">
        <v>726</v>
      </c>
      <c r="D682" s="3" t="s">
        <v>722</v>
      </c>
      <c r="E682" s="3" t="str">
        <f t="array" ref="E682">IF(OR(EXACT(A682,'ESO Dungeon constants'!$D$3:$D$987)),"X","")</f>
        <v/>
      </c>
      <c r="F682" s="3" t="str">
        <f>IF(EXACT(A682,C682),"X","")</f>
        <v/>
      </c>
      <c r="G682" s="3" t="str">
        <f>IF(A682&lt;&gt;C682,VLOOKUP(C682,$A$3:$D$9952,4,FALSE),"")</f>
        <v>Murkmire</v>
      </c>
      <c r="H682" s="17">
        <f>A682</f>
        <v>1083</v>
      </c>
      <c r="I682" s="17">
        <f>C682</f>
        <v>726</v>
      </c>
      <c r="J682">
        <v>0</v>
      </c>
      <c r="K682" s="3" t="str">
        <f>VLOOKUP(J682,'LibSets constants'!$A$4:$B$1003,2,FALSE)</f>
        <v>DLC_BASE_GAME</v>
      </c>
      <c r="L682" s="3" t="str">
        <f>VLOOKUP(J682,'LibSets constants'!$A$4:$C$1003,3,FALSE)</f>
        <v>Included in base game</v>
      </c>
    </row>
    <row r="683" spans="1:12" x14ac:dyDescent="0.25">
      <c r="A683" s="12">
        <v>1085</v>
      </c>
      <c r="B683" s="5">
        <v>680</v>
      </c>
      <c r="C683" s="5">
        <v>1086</v>
      </c>
      <c r="D683" s="3" t="s">
        <v>724</v>
      </c>
      <c r="E683" s="3" t="str">
        <f t="array" ref="E683">IF(OR(EXACT(A683,'ESO Dungeon constants'!$D$3:$D$987)),"X","")</f>
        <v/>
      </c>
      <c r="F683" s="3" t="str">
        <f>IF(EXACT(A683,C683),"X","")</f>
        <v/>
      </c>
      <c r="G683" s="3" t="str">
        <f>IF(A683&lt;&gt;C683,VLOOKUP(C683,$A$3:$D$9952,4,FALSE),"")</f>
        <v>Northern Elsweyr</v>
      </c>
      <c r="H683" s="17">
        <f>A683</f>
        <v>1085</v>
      </c>
      <c r="I683" s="17">
        <f>C683</f>
        <v>1086</v>
      </c>
      <c r="J683">
        <v>14</v>
      </c>
      <c r="K683" s="3" t="str">
        <f>VLOOKUP(J683,'LibSets constants'!$A$4:$B$1003,2,FALSE)</f>
        <v>DLC_ELSWEYR</v>
      </c>
      <c r="L683" s="3" t="str">
        <f>VLOOKUP(J683,'LibSets constants'!$A$4:$C$1003,3,FALSE)</f>
        <v>Elsweyr</v>
      </c>
    </row>
    <row r="684" spans="1:12" x14ac:dyDescent="0.25">
      <c r="A684" s="12">
        <v>1086</v>
      </c>
      <c r="B684" s="5">
        <v>681</v>
      </c>
      <c r="C684" s="5">
        <v>1086</v>
      </c>
      <c r="D684" s="3" t="s">
        <v>1389</v>
      </c>
      <c r="E684" s="3" t="str">
        <f t="array" ref="E684">IF(OR(EXACT(A684,'ESO Dungeon constants'!$D$3:$D$987)),"X","")</f>
        <v/>
      </c>
      <c r="F684" s="3" t="str">
        <f>IF(EXACT(A684,C684),"X","")</f>
        <v>X</v>
      </c>
      <c r="G684" s="3" t="str">
        <f>IF(A684&lt;&gt;C684,VLOOKUP(C684,$A$3:$D$9952,4,FALSE),"")</f>
        <v/>
      </c>
      <c r="H684" s="17">
        <f>A684</f>
        <v>1086</v>
      </c>
      <c r="I684" s="17">
        <f>C684</f>
        <v>1086</v>
      </c>
      <c r="J684">
        <v>14</v>
      </c>
      <c r="K684" s="3" t="str">
        <f>VLOOKUP(J684,'LibSets constants'!$A$4:$B$1003,2,FALSE)</f>
        <v>DLC_ELSWEYR</v>
      </c>
      <c r="L684" s="3" t="str">
        <f>VLOOKUP(J684,'LibSets constants'!$A$4:$C$1003,3,FALSE)</f>
        <v>Elsweyr</v>
      </c>
    </row>
    <row r="685" spans="1:12" x14ac:dyDescent="0.25">
      <c r="A685" s="12">
        <v>1088</v>
      </c>
      <c r="B685" s="5">
        <v>682</v>
      </c>
      <c r="C685" s="5">
        <v>1086</v>
      </c>
      <c r="D685" s="3" t="s">
        <v>1417</v>
      </c>
      <c r="E685" s="3" t="str">
        <f t="array" ref="E685">IF(OR(EXACT(A685,'ESO Dungeon constants'!$D$3:$D$987)),"X","")</f>
        <v/>
      </c>
      <c r="F685" s="3" t="str">
        <f>IF(EXACT(A685,C685),"X","")</f>
        <v/>
      </c>
      <c r="G685" s="3" t="str">
        <f>IF(A685&lt;&gt;C685,VLOOKUP(C685,$A$3:$D$9952,4,FALSE),"")</f>
        <v>Northern Elsweyr</v>
      </c>
      <c r="H685" s="17">
        <f>A685</f>
        <v>1088</v>
      </c>
      <c r="I685" s="17">
        <f>C685</f>
        <v>1086</v>
      </c>
      <c r="J685">
        <v>14</v>
      </c>
      <c r="K685" s="3" t="str">
        <f>VLOOKUP(J685,'LibSets constants'!$A$4:$B$1003,2,FALSE)</f>
        <v>DLC_ELSWEYR</v>
      </c>
      <c r="L685" s="3" t="str">
        <f>VLOOKUP(J685,'LibSets constants'!$A$4:$C$1003,3,FALSE)</f>
        <v>Elsweyr</v>
      </c>
    </row>
    <row r="686" spans="1:12" x14ac:dyDescent="0.25">
      <c r="A686" s="12">
        <v>1089</v>
      </c>
      <c r="B686" s="5">
        <v>683</v>
      </c>
      <c r="C686" s="5">
        <v>1086</v>
      </c>
      <c r="D686" s="3" t="s">
        <v>1390</v>
      </c>
      <c r="E686" s="3" t="str">
        <f t="array" ref="E686">IF(OR(EXACT(A686,'ESO Dungeon constants'!$D$3:$D$987)),"X","")</f>
        <v/>
      </c>
      <c r="F686" s="3" t="str">
        <f>IF(EXACT(A686,C686),"X","")</f>
        <v/>
      </c>
      <c r="G686" s="3" t="str">
        <f>IF(A686&lt;&gt;C686,VLOOKUP(C686,$A$3:$D$9952,4,FALSE),"")</f>
        <v>Northern Elsweyr</v>
      </c>
      <c r="H686" s="17">
        <f>A686</f>
        <v>1089</v>
      </c>
      <c r="I686" s="17">
        <f>C686</f>
        <v>1086</v>
      </c>
      <c r="J686">
        <v>14</v>
      </c>
      <c r="K686" s="3" t="str">
        <f>VLOOKUP(J686,'LibSets constants'!$A$4:$B$1003,2,FALSE)</f>
        <v>DLC_ELSWEYR</v>
      </c>
      <c r="L686" s="3" t="str">
        <f>VLOOKUP(J686,'LibSets constants'!$A$4:$C$1003,3,FALSE)</f>
        <v>Elsweyr</v>
      </c>
    </row>
    <row r="687" spans="1:12" x14ac:dyDescent="0.25">
      <c r="A687" s="12">
        <v>1090</v>
      </c>
      <c r="B687" s="5">
        <v>684</v>
      </c>
      <c r="C687" s="5">
        <v>1086</v>
      </c>
      <c r="D687" s="3" t="s">
        <v>1391</v>
      </c>
      <c r="E687" s="3" t="str">
        <f t="array" ref="E687">IF(OR(EXACT(A687,'ESO Dungeon constants'!$D$3:$D$987)),"X","")</f>
        <v/>
      </c>
      <c r="F687" s="3" t="str">
        <f>IF(EXACT(A687,C687),"X","")</f>
        <v/>
      </c>
      <c r="G687" s="3" t="str">
        <f>IF(A687&lt;&gt;C687,VLOOKUP(C687,$A$3:$D$9952,4,FALSE),"")</f>
        <v>Northern Elsweyr</v>
      </c>
      <c r="H687" s="17">
        <f>A687</f>
        <v>1090</v>
      </c>
      <c r="I687" s="17">
        <f>C687</f>
        <v>1086</v>
      </c>
      <c r="J687">
        <v>14</v>
      </c>
      <c r="K687" s="3" t="str">
        <f>VLOOKUP(J687,'LibSets constants'!$A$4:$B$1003,2,FALSE)</f>
        <v>DLC_ELSWEYR</v>
      </c>
      <c r="L687" s="3" t="str">
        <f>VLOOKUP(J687,'LibSets constants'!$A$4:$C$1003,3,FALSE)</f>
        <v>Elsweyr</v>
      </c>
    </row>
    <row r="688" spans="1:12" x14ac:dyDescent="0.25">
      <c r="A688" s="12">
        <v>1091</v>
      </c>
      <c r="B688" s="5">
        <v>685</v>
      </c>
      <c r="C688" s="5">
        <v>1086</v>
      </c>
      <c r="D688" s="3" t="s">
        <v>1392</v>
      </c>
      <c r="E688" s="3" t="str">
        <f t="array" ref="E688">IF(OR(EXACT(A688,'ESO Dungeon constants'!$D$3:$D$987)),"X","")</f>
        <v/>
      </c>
      <c r="F688" s="3" t="str">
        <f>IF(EXACT(A688,C688),"X","")</f>
        <v/>
      </c>
      <c r="G688" s="3" t="str">
        <f>IF(A688&lt;&gt;C688,VLOOKUP(C688,$A$3:$D$9952,4,FALSE),"")</f>
        <v>Northern Elsweyr</v>
      </c>
      <c r="H688" s="17">
        <f>A688</f>
        <v>1091</v>
      </c>
      <c r="I688" s="17">
        <f>C688</f>
        <v>1086</v>
      </c>
      <c r="J688">
        <v>14</v>
      </c>
      <c r="K688" s="3" t="str">
        <f>VLOOKUP(J688,'LibSets constants'!$A$4:$B$1003,2,FALSE)</f>
        <v>DLC_ELSWEYR</v>
      </c>
      <c r="L688" s="3" t="str">
        <f>VLOOKUP(J688,'LibSets constants'!$A$4:$C$1003,3,FALSE)</f>
        <v>Elsweyr</v>
      </c>
    </row>
    <row r="689" spans="1:12" x14ac:dyDescent="0.25">
      <c r="A689" s="12">
        <v>1092</v>
      </c>
      <c r="B689" s="5">
        <v>686</v>
      </c>
      <c r="C689" s="5">
        <v>1086</v>
      </c>
      <c r="D689" s="3" t="s">
        <v>1393</v>
      </c>
      <c r="E689" s="3" t="str">
        <f t="array" ref="E689">IF(OR(EXACT(A689,'ESO Dungeon constants'!$D$3:$D$987)),"X","")</f>
        <v/>
      </c>
      <c r="F689" s="3" t="str">
        <f>IF(EXACT(A689,C689),"X","")</f>
        <v/>
      </c>
      <c r="G689" s="3" t="str">
        <f>IF(A689&lt;&gt;C689,VLOOKUP(C689,$A$3:$D$9952,4,FALSE),"")</f>
        <v>Northern Elsweyr</v>
      </c>
      <c r="H689" s="17">
        <f>A689</f>
        <v>1092</v>
      </c>
      <c r="I689" s="17">
        <f>C689</f>
        <v>1086</v>
      </c>
      <c r="J689">
        <v>14</v>
      </c>
      <c r="K689" s="3" t="str">
        <f>VLOOKUP(J689,'LibSets constants'!$A$4:$B$1003,2,FALSE)</f>
        <v>DLC_ELSWEYR</v>
      </c>
      <c r="L689" s="3" t="str">
        <f>VLOOKUP(J689,'LibSets constants'!$A$4:$C$1003,3,FALSE)</f>
        <v>Elsweyr</v>
      </c>
    </row>
    <row r="690" spans="1:12" x14ac:dyDescent="0.25">
      <c r="A690" s="12">
        <v>1094</v>
      </c>
      <c r="B690" s="5">
        <v>687</v>
      </c>
      <c r="C690" s="5">
        <v>1086</v>
      </c>
      <c r="D690" s="3" t="s">
        <v>1394</v>
      </c>
      <c r="E690" s="3" t="str">
        <f t="array" ref="E690">IF(OR(EXACT(A690,'ESO Dungeon constants'!$D$3:$D$987)),"X","")</f>
        <v/>
      </c>
      <c r="F690" s="3" t="str">
        <f>IF(EXACT(A690,C690),"X","")</f>
        <v/>
      </c>
      <c r="G690" s="3" t="str">
        <f>IF(A690&lt;&gt;C690,VLOOKUP(C690,$A$3:$D$9952,4,FALSE),"")</f>
        <v>Northern Elsweyr</v>
      </c>
      <c r="H690" s="17">
        <f>A690</f>
        <v>1094</v>
      </c>
      <c r="I690" s="17">
        <f>C690</f>
        <v>1086</v>
      </c>
      <c r="J690">
        <v>14</v>
      </c>
      <c r="K690" s="3" t="str">
        <f>VLOOKUP(J690,'LibSets constants'!$A$4:$B$1003,2,FALSE)</f>
        <v>DLC_ELSWEYR</v>
      </c>
      <c r="L690" s="3" t="str">
        <f>VLOOKUP(J690,'LibSets constants'!$A$4:$C$1003,3,FALSE)</f>
        <v>Elsweyr</v>
      </c>
    </row>
    <row r="691" spans="1:12" x14ac:dyDescent="0.25">
      <c r="A691" s="12">
        <v>1095</v>
      </c>
      <c r="B691" s="5">
        <v>688</v>
      </c>
      <c r="C691" s="5">
        <v>1086</v>
      </c>
      <c r="D691" s="3" t="s">
        <v>1395</v>
      </c>
      <c r="E691" s="3" t="str">
        <f t="array" ref="E691">IF(OR(EXACT(A691,'ESO Dungeon constants'!$D$3:$D$987)),"X","")</f>
        <v/>
      </c>
      <c r="F691" s="3" t="str">
        <f>IF(EXACT(A691,C691),"X","")</f>
        <v/>
      </c>
      <c r="G691" s="3" t="str">
        <f>IF(A691&lt;&gt;C691,VLOOKUP(C691,$A$3:$D$9952,4,FALSE),"")</f>
        <v>Northern Elsweyr</v>
      </c>
      <c r="H691" s="17">
        <f>A691</f>
        <v>1095</v>
      </c>
      <c r="I691" s="17">
        <f>C691</f>
        <v>1086</v>
      </c>
      <c r="J691">
        <v>14</v>
      </c>
      <c r="K691" s="3" t="str">
        <f>VLOOKUP(J691,'LibSets constants'!$A$4:$B$1003,2,FALSE)</f>
        <v>DLC_ELSWEYR</v>
      </c>
      <c r="L691" s="3" t="str">
        <f>VLOOKUP(J691,'LibSets constants'!$A$4:$C$1003,3,FALSE)</f>
        <v>Elsweyr</v>
      </c>
    </row>
    <row r="692" spans="1:12" x14ac:dyDescent="0.25">
      <c r="A692" s="12">
        <v>1096</v>
      </c>
      <c r="B692" s="5">
        <v>689</v>
      </c>
      <c r="C692" s="5">
        <v>1086</v>
      </c>
      <c r="D692" s="3" t="s">
        <v>1396</v>
      </c>
      <c r="E692" s="3" t="str">
        <f t="array" ref="E692">IF(OR(EXACT(A692,'ESO Dungeon constants'!$D$3:$D$987)),"X","")</f>
        <v/>
      </c>
      <c r="F692" s="3" t="str">
        <f>IF(EXACT(A692,C692),"X","")</f>
        <v/>
      </c>
      <c r="G692" s="3" t="str">
        <f>IF(A692&lt;&gt;C692,VLOOKUP(C692,$A$3:$D$9952,4,FALSE),"")</f>
        <v>Northern Elsweyr</v>
      </c>
      <c r="H692" s="17">
        <f>A692</f>
        <v>1096</v>
      </c>
      <c r="I692" s="17">
        <f>C692</f>
        <v>1086</v>
      </c>
      <c r="J692">
        <v>14</v>
      </c>
      <c r="K692" s="3" t="str">
        <f>VLOOKUP(J692,'LibSets constants'!$A$4:$B$1003,2,FALSE)</f>
        <v>DLC_ELSWEYR</v>
      </c>
      <c r="L692" s="3" t="str">
        <f>VLOOKUP(J692,'LibSets constants'!$A$4:$C$1003,3,FALSE)</f>
        <v>Elsweyr</v>
      </c>
    </row>
    <row r="693" spans="1:12" x14ac:dyDescent="0.25">
      <c r="A693" s="12">
        <v>1097</v>
      </c>
      <c r="B693" s="5">
        <v>690</v>
      </c>
      <c r="C693" s="5">
        <v>1086</v>
      </c>
      <c r="D693" s="3" t="s">
        <v>1397</v>
      </c>
      <c r="E693" s="3" t="str">
        <f t="array" ref="E693">IF(OR(EXACT(A693,'ESO Dungeon constants'!$D$3:$D$987)),"X","")</f>
        <v/>
      </c>
      <c r="F693" s="3" t="str">
        <f>IF(EXACT(A693,C693),"X","")</f>
        <v/>
      </c>
      <c r="G693" s="3" t="str">
        <f>IF(A693&lt;&gt;C693,VLOOKUP(C693,$A$3:$D$9952,4,FALSE),"")</f>
        <v>Northern Elsweyr</v>
      </c>
      <c r="H693" s="17">
        <f>A693</f>
        <v>1097</v>
      </c>
      <c r="I693" s="17">
        <f>C693</f>
        <v>1086</v>
      </c>
      <c r="J693">
        <v>14</v>
      </c>
      <c r="K693" s="3" t="str">
        <f>VLOOKUP(J693,'LibSets constants'!$A$4:$B$1003,2,FALSE)</f>
        <v>DLC_ELSWEYR</v>
      </c>
      <c r="L693" s="3" t="str">
        <f>VLOOKUP(J693,'LibSets constants'!$A$4:$C$1003,3,FALSE)</f>
        <v>Elsweyr</v>
      </c>
    </row>
    <row r="694" spans="1:12" x14ac:dyDescent="0.25">
      <c r="A694" s="12">
        <v>1098</v>
      </c>
      <c r="B694" s="5">
        <v>691</v>
      </c>
      <c r="C694" s="5">
        <v>1086</v>
      </c>
      <c r="D694" s="3" t="s">
        <v>1398</v>
      </c>
      <c r="E694" s="3" t="str">
        <f t="array" ref="E694">IF(OR(EXACT(A694,'ESO Dungeon constants'!$D$3:$D$987)),"X","")</f>
        <v/>
      </c>
      <c r="F694" s="3" t="str">
        <f>IF(EXACT(A694,C694),"X","")</f>
        <v/>
      </c>
      <c r="G694" s="3" t="str">
        <f>IF(A694&lt;&gt;C694,VLOOKUP(C694,$A$3:$D$9952,4,FALSE),"")</f>
        <v>Northern Elsweyr</v>
      </c>
      <c r="H694" s="17">
        <f>A694</f>
        <v>1098</v>
      </c>
      <c r="I694" s="17">
        <f>C694</f>
        <v>1086</v>
      </c>
      <c r="J694">
        <v>14</v>
      </c>
      <c r="K694" s="3" t="str">
        <f>VLOOKUP(J694,'LibSets constants'!$A$4:$B$1003,2,FALSE)</f>
        <v>DLC_ELSWEYR</v>
      </c>
      <c r="L694" s="3" t="str">
        <f>VLOOKUP(J694,'LibSets constants'!$A$4:$C$1003,3,FALSE)</f>
        <v>Elsweyr</v>
      </c>
    </row>
    <row r="695" spans="1:12" x14ac:dyDescent="0.25">
      <c r="A695" s="12">
        <v>1099</v>
      </c>
      <c r="B695" s="5">
        <v>692</v>
      </c>
      <c r="C695" s="5">
        <v>1086</v>
      </c>
      <c r="D695" s="3" t="s">
        <v>1399</v>
      </c>
      <c r="E695" s="3" t="str">
        <f t="array" ref="E695">IF(OR(EXACT(A695,'ESO Dungeon constants'!$D$3:$D$987)),"X","")</f>
        <v/>
      </c>
      <c r="F695" s="3" t="str">
        <f>IF(EXACT(A695,C695),"X","")</f>
        <v/>
      </c>
      <c r="G695" s="3" t="str">
        <f>IF(A695&lt;&gt;C695,VLOOKUP(C695,$A$3:$D$9952,4,FALSE),"")</f>
        <v>Northern Elsweyr</v>
      </c>
      <c r="H695" s="17">
        <f>A695</f>
        <v>1099</v>
      </c>
      <c r="I695" s="17">
        <f>C695</f>
        <v>1086</v>
      </c>
      <c r="J695">
        <v>14</v>
      </c>
      <c r="K695" s="3" t="str">
        <f>VLOOKUP(J695,'LibSets constants'!$A$4:$B$1003,2,FALSE)</f>
        <v>DLC_ELSWEYR</v>
      </c>
      <c r="L695" s="3" t="str">
        <f>VLOOKUP(J695,'LibSets constants'!$A$4:$C$1003,3,FALSE)</f>
        <v>Elsweyr</v>
      </c>
    </row>
    <row r="696" spans="1:12" x14ac:dyDescent="0.25">
      <c r="A696" s="12">
        <v>1101</v>
      </c>
      <c r="B696" s="5">
        <v>693</v>
      </c>
      <c r="C696" s="5">
        <v>1086</v>
      </c>
      <c r="D696" s="3" t="s">
        <v>1400</v>
      </c>
      <c r="E696" s="3" t="str">
        <f t="array" ref="E696">IF(OR(EXACT(A696,'ESO Dungeon constants'!$D$3:$D$987)),"X","")</f>
        <v/>
      </c>
      <c r="F696" s="3" t="str">
        <f>IF(EXACT(A696,C696),"X","")</f>
        <v/>
      </c>
      <c r="G696" s="3" t="str">
        <f>IF(A696&lt;&gt;C696,VLOOKUP(C696,$A$3:$D$9952,4,FALSE),"")</f>
        <v>Northern Elsweyr</v>
      </c>
      <c r="H696" s="17">
        <f>A696</f>
        <v>1101</v>
      </c>
      <c r="I696" s="17">
        <f>C696</f>
        <v>1086</v>
      </c>
      <c r="J696">
        <v>14</v>
      </c>
      <c r="K696" s="3" t="str">
        <f>VLOOKUP(J696,'LibSets constants'!$A$4:$B$1003,2,FALSE)</f>
        <v>DLC_ELSWEYR</v>
      </c>
      <c r="L696" s="3" t="str">
        <f>VLOOKUP(J696,'LibSets constants'!$A$4:$C$1003,3,FALSE)</f>
        <v>Elsweyr</v>
      </c>
    </row>
    <row r="697" spans="1:12" x14ac:dyDescent="0.25">
      <c r="A697" s="12">
        <v>1102</v>
      </c>
      <c r="B697" s="5">
        <v>694</v>
      </c>
      <c r="C697" s="5">
        <v>1086</v>
      </c>
      <c r="D697" s="3" t="s">
        <v>1401</v>
      </c>
      <c r="E697" s="3" t="str">
        <f t="array" ref="E697">IF(OR(EXACT(A697,'ESO Dungeon constants'!$D$3:$D$987)),"X","")</f>
        <v/>
      </c>
      <c r="F697" s="3" t="str">
        <f>IF(EXACT(A697,C697),"X","")</f>
        <v/>
      </c>
      <c r="G697" s="3" t="str">
        <f>IF(A697&lt;&gt;C697,VLOOKUP(C697,$A$3:$D$9952,4,FALSE),"")</f>
        <v>Northern Elsweyr</v>
      </c>
      <c r="H697" s="17">
        <f>A697</f>
        <v>1102</v>
      </c>
      <c r="I697" s="17">
        <f>C697</f>
        <v>1086</v>
      </c>
      <c r="J697">
        <v>14</v>
      </c>
      <c r="K697" s="3" t="str">
        <f>VLOOKUP(J697,'LibSets constants'!$A$4:$B$1003,2,FALSE)</f>
        <v>DLC_ELSWEYR</v>
      </c>
      <c r="L697" s="3" t="str">
        <f>VLOOKUP(J697,'LibSets constants'!$A$4:$C$1003,3,FALSE)</f>
        <v>Elsweyr</v>
      </c>
    </row>
    <row r="698" spans="1:12" x14ac:dyDescent="0.25">
      <c r="A698" s="12">
        <v>1103</v>
      </c>
      <c r="B698" s="5">
        <v>695</v>
      </c>
      <c r="C698" s="5">
        <v>1086</v>
      </c>
      <c r="D698" s="3" t="s">
        <v>1402</v>
      </c>
      <c r="E698" s="3" t="str">
        <f t="array" ref="E698">IF(OR(EXACT(A698,'ESO Dungeon constants'!$D$3:$D$987)),"X","")</f>
        <v/>
      </c>
      <c r="F698" s="3" t="str">
        <f>IF(EXACT(A698,C698),"X","")</f>
        <v/>
      </c>
      <c r="G698" s="3" t="str">
        <f>IF(A698&lt;&gt;C698,VLOOKUP(C698,$A$3:$D$9952,4,FALSE),"")</f>
        <v>Northern Elsweyr</v>
      </c>
      <c r="H698" s="17">
        <f>A698</f>
        <v>1103</v>
      </c>
      <c r="I698" s="17">
        <f>C698</f>
        <v>1086</v>
      </c>
      <c r="J698">
        <v>14</v>
      </c>
      <c r="K698" s="3" t="str">
        <f>VLOOKUP(J698,'LibSets constants'!$A$4:$B$1003,2,FALSE)</f>
        <v>DLC_ELSWEYR</v>
      </c>
      <c r="L698" s="3" t="str">
        <f>VLOOKUP(J698,'LibSets constants'!$A$4:$C$1003,3,FALSE)</f>
        <v>Elsweyr</v>
      </c>
    </row>
    <row r="699" spans="1:12" x14ac:dyDescent="0.25">
      <c r="A699" s="12">
        <v>1105</v>
      </c>
      <c r="B699" s="5">
        <v>696</v>
      </c>
      <c r="C699" s="5">
        <v>1086</v>
      </c>
      <c r="D699" s="3" t="s">
        <v>1403</v>
      </c>
      <c r="E699" s="3" t="str">
        <f t="array" ref="E699">IF(OR(EXACT(A699,'ESO Dungeon constants'!$D$3:$D$987)),"X","")</f>
        <v/>
      </c>
      <c r="F699" s="3" t="str">
        <f>IF(EXACT(A699,C699),"X","")</f>
        <v/>
      </c>
      <c r="G699" s="3" t="str">
        <f>IF(A699&lt;&gt;C699,VLOOKUP(C699,$A$3:$D$9952,4,FALSE),"")</f>
        <v>Northern Elsweyr</v>
      </c>
      <c r="H699" s="17">
        <f>A699</f>
        <v>1105</v>
      </c>
      <c r="I699" s="17">
        <f>C699</f>
        <v>1086</v>
      </c>
      <c r="J699">
        <v>14</v>
      </c>
      <c r="K699" s="3" t="str">
        <f>VLOOKUP(J699,'LibSets constants'!$A$4:$B$1003,2,FALSE)</f>
        <v>DLC_ELSWEYR</v>
      </c>
      <c r="L699" s="3" t="str">
        <f>VLOOKUP(J699,'LibSets constants'!$A$4:$C$1003,3,FALSE)</f>
        <v>Elsweyr</v>
      </c>
    </row>
    <row r="700" spans="1:12" x14ac:dyDescent="0.25">
      <c r="A700" s="12">
        <v>1106</v>
      </c>
      <c r="B700" s="5">
        <v>697</v>
      </c>
      <c r="C700" s="5">
        <v>1086</v>
      </c>
      <c r="D700" s="43" t="s">
        <v>1404</v>
      </c>
      <c r="E700" s="3" t="str">
        <f t="array" ref="E700">IF(OR(EXACT(A700,'ESO Dungeon constants'!$D$3:$D$987)),"X","")</f>
        <v/>
      </c>
      <c r="F700" s="3" t="str">
        <f>IF(EXACT(A700,C700),"X","")</f>
        <v/>
      </c>
      <c r="G700" s="3" t="str">
        <f>IF(A700&lt;&gt;C700,VLOOKUP(C700,$A$3:$D$9952,4,FALSE),"")</f>
        <v>Northern Elsweyr</v>
      </c>
      <c r="H700" s="17">
        <f>A700</f>
        <v>1106</v>
      </c>
      <c r="I700" s="17">
        <f>C700</f>
        <v>1086</v>
      </c>
      <c r="J700">
        <v>14</v>
      </c>
      <c r="K700" s="3" t="str">
        <f>VLOOKUP(J700,'LibSets constants'!$A$4:$B$1003,2,FALSE)</f>
        <v>DLC_ELSWEYR</v>
      </c>
      <c r="L700" s="3" t="str">
        <f>VLOOKUP(J700,'LibSets constants'!$A$4:$C$1003,3,FALSE)</f>
        <v>Elsweyr</v>
      </c>
    </row>
    <row r="701" spans="1:12" x14ac:dyDescent="0.25">
      <c r="A701" s="12">
        <v>1107</v>
      </c>
      <c r="B701" s="5">
        <v>698</v>
      </c>
      <c r="C701" s="5">
        <v>1107</v>
      </c>
      <c r="D701" s="3" t="s">
        <v>726</v>
      </c>
      <c r="E701" s="3" t="str">
        <f t="array" ref="E701">IF(OR(EXACT(A701,'ESO Dungeon constants'!$D$3:$D$987)),"X","")</f>
        <v/>
      </c>
      <c r="F701" s="3" t="str">
        <f>IF(EXACT(A701,C701),"X","")</f>
        <v>X</v>
      </c>
      <c r="G701" s="3" t="str">
        <f>IF(A701&lt;&gt;C701,VLOOKUP(C701,$A$3:$D$9952,4,FALSE),"")</f>
        <v/>
      </c>
      <c r="H701" s="17">
        <f>A701</f>
        <v>1107</v>
      </c>
      <c r="I701" s="17">
        <f>C701</f>
        <v>1107</v>
      </c>
      <c r="J701">
        <v>0</v>
      </c>
      <c r="K701" s="3" t="str">
        <f>VLOOKUP(J701,'LibSets constants'!$A$4:$B$1003,2,FALSE)</f>
        <v>DLC_BASE_GAME</v>
      </c>
      <c r="L701" s="3" t="str">
        <f>VLOOKUP(J701,'LibSets constants'!$A$4:$C$1003,3,FALSE)</f>
        <v>Included in base game</v>
      </c>
    </row>
    <row r="702" spans="1:12" x14ac:dyDescent="0.25">
      <c r="A702" s="12">
        <v>1108</v>
      </c>
      <c r="B702" s="5">
        <v>699</v>
      </c>
      <c r="C702" s="5">
        <v>1108</v>
      </c>
      <c r="D702" s="3" t="s">
        <v>725</v>
      </c>
      <c r="E702" s="3" t="str">
        <f t="array" ref="E702">IF(OR(EXACT(A702,'ESO Dungeon constants'!$D$3:$D$987)),"X","")</f>
        <v/>
      </c>
      <c r="F702" s="3" t="str">
        <f>IF(EXACT(A702,C702),"X","")</f>
        <v>X</v>
      </c>
      <c r="G702" s="3" t="str">
        <f>IF(A702&lt;&gt;C702,VLOOKUP(C702,$A$3:$D$9952,4,FALSE),"")</f>
        <v/>
      </c>
      <c r="H702" s="17">
        <f>A702</f>
        <v>1108</v>
      </c>
      <c r="I702" s="17">
        <f>C702</f>
        <v>1108</v>
      </c>
      <c r="J702">
        <v>12</v>
      </c>
      <c r="K702" s="3" t="str">
        <f>VLOOKUP(J702,'LibSets constants'!$A$4:$B$1003,2,FALSE)</f>
        <v>DLC_MURKMIRE</v>
      </c>
      <c r="L702" s="3" t="str">
        <f>VLOOKUP(J702,'LibSets constants'!$A$4:$C$1003,3,FALSE)</f>
        <v>Murkmire</v>
      </c>
    </row>
    <row r="703" spans="1:12" x14ac:dyDescent="0.25">
      <c r="A703" s="12">
        <v>1109</v>
      </c>
      <c r="B703" s="5">
        <v>700</v>
      </c>
      <c r="C703" s="5">
        <v>1109</v>
      </c>
      <c r="D703" s="3" t="s">
        <v>723</v>
      </c>
      <c r="E703" s="3" t="str">
        <f t="array" ref="E703">IF(OR(EXACT(A703,'ESO Dungeon constants'!$D$3:$D$987)),"X","")</f>
        <v/>
      </c>
      <c r="F703" s="3" t="str">
        <f>IF(EXACT(A703,C703),"X","")</f>
        <v>X</v>
      </c>
      <c r="G703" s="3" t="str">
        <f>IF(A703&lt;&gt;C703,VLOOKUP(C703,$A$3:$D$9952,4,FALSE),"")</f>
        <v/>
      </c>
      <c r="H703" s="17">
        <f>A703</f>
        <v>1109</v>
      </c>
      <c r="I703" s="17">
        <f>C703</f>
        <v>1109</v>
      </c>
      <c r="J703">
        <v>0</v>
      </c>
      <c r="K703" s="3" t="str">
        <f>VLOOKUP(J703,'LibSets constants'!$A$4:$B$1003,2,FALSE)</f>
        <v>DLC_BASE_GAME</v>
      </c>
      <c r="L703" s="3" t="str">
        <f>VLOOKUP(J703,'LibSets constants'!$A$4:$C$1003,3,FALSE)</f>
        <v>Included in base game</v>
      </c>
    </row>
    <row r="704" spans="1:12" x14ac:dyDescent="0.25">
      <c r="A704" s="12">
        <v>1110</v>
      </c>
      <c r="B704" s="5">
        <v>701</v>
      </c>
      <c r="C704" s="5">
        <v>1086</v>
      </c>
      <c r="D704" s="3" t="s">
        <v>1405</v>
      </c>
      <c r="E704" s="3" t="str">
        <f t="array" ref="E704">IF(OR(EXACT(A704,'ESO Dungeon constants'!$D$3:$D$987)),"X","")</f>
        <v/>
      </c>
      <c r="F704" s="3" t="str">
        <f>IF(EXACT(A704,C704),"X","")</f>
        <v/>
      </c>
      <c r="G704" s="3" t="str">
        <f>IF(A704&lt;&gt;C704,VLOOKUP(C704,$A$3:$D$9952,4,FALSE),"")</f>
        <v>Northern Elsweyr</v>
      </c>
      <c r="H704" s="17">
        <f>A704</f>
        <v>1110</v>
      </c>
      <c r="I704" s="17">
        <f>C704</f>
        <v>1086</v>
      </c>
      <c r="J704">
        <v>14</v>
      </c>
      <c r="K704" s="3" t="str">
        <f>VLOOKUP(J704,'LibSets constants'!$A$4:$B$1003,2,FALSE)</f>
        <v>DLC_ELSWEYR</v>
      </c>
      <c r="L704" s="3" t="str">
        <f>VLOOKUP(J704,'LibSets constants'!$A$4:$C$1003,3,FALSE)</f>
        <v>Elsweyr</v>
      </c>
    </row>
    <row r="705" spans="1:12" x14ac:dyDescent="0.25">
      <c r="A705" s="12">
        <v>1111</v>
      </c>
      <c r="B705" s="5">
        <v>702</v>
      </c>
      <c r="C705" s="5">
        <v>1086</v>
      </c>
      <c r="D705" s="3" t="s">
        <v>1406</v>
      </c>
      <c r="E705" s="3" t="str">
        <f t="array" ref="E705">IF(OR(EXACT(A705,'ESO Dungeon constants'!$D$3:$D$987)),"X","")</f>
        <v/>
      </c>
      <c r="F705" s="3" t="str">
        <f>IF(EXACT(A705,C705),"X","")</f>
        <v/>
      </c>
      <c r="G705" s="3" t="str">
        <f>IF(A705&lt;&gt;C705,VLOOKUP(C705,$A$3:$D$9952,4,FALSE),"")</f>
        <v>Northern Elsweyr</v>
      </c>
      <c r="H705" s="17">
        <f>A705</f>
        <v>1111</v>
      </c>
      <c r="I705" s="17">
        <f>C705</f>
        <v>1086</v>
      </c>
      <c r="J705">
        <v>14</v>
      </c>
      <c r="K705" s="3" t="str">
        <f>VLOOKUP(J705,'LibSets constants'!$A$4:$B$1003,2,FALSE)</f>
        <v>DLC_ELSWEYR</v>
      </c>
      <c r="L705" s="3" t="str">
        <f>VLOOKUP(J705,'LibSets constants'!$A$4:$C$1003,3,FALSE)</f>
        <v>Elsweyr</v>
      </c>
    </row>
    <row r="706" spans="1:12" x14ac:dyDescent="0.25">
      <c r="A706" s="12">
        <v>1112</v>
      </c>
      <c r="B706" s="5">
        <v>703</v>
      </c>
      <c r="C706" s="5">
        <v>1086</v>
      </c>
      <c r="D706" s="3" t="s">
        <v>1407</v>
      </c>
      <c r="E706" s="3" t="str">
        <f t="array" ref="E706">IF(OR(EXACT(A706,'ESO Dungeon constants'!$D$3:$D$987)),"X","")</f>
        <v/>
      </c>
      <c r="F706" s="3" t="str">
        <f>IF(EXACT(A706,C706),"X","")</f>
        <v/>
      </c>
      <c r="G706" s="3" t="str">
        <f>IF(A706&lt;&gt;C706,VLOOKUP(C706,$A$3:$D$9952,4,FALSE),"")</f>
        <v>Northern Elsweyr</v>
      </c>
      <c r="H706" s="17">
        <f>A706</f>
        <v>1112</v>
      </c>
      <c r="I706" s="17">
        <f>C706</f>
        <v>1086</v>
      </c>
      <c r="J706">
        <v>14</v>
      </c>
      <c r="K706" s="3" t="str">
        <f>VLOOKUP(J706,'LibSets constants'!$A$4:$B$1003,2,FALSE)</f>
        <v>DLC_ELSWEYR</v>
      </c>
      <c r="L706" s="3" t="str">
        <f>VLOOKUP(J706,'LibSets constants'!$A$4:$C$1003,3,FALSE)</f>
        <v>Elsweyr</v>
      </c>
    </row>
    <row r="707" spans="1:12" x14ac:dyDescent="0.25">
      <c r="A707" s="12">
        <v>1113</v>
      </c>
      <c r="B707" s="5">
        <v>704</v>
      </c>
      <c r="C707" s="5">
        <v>1086</v>
      </c>
      <c r="D707" s="3" t="s">
        <v>1408</v>
      </c>
      <c r="E707" s="3" t="str">
        <f t="array" ref="E707">IF(OR(EXACT(A707,'ESO Dungeon constants'!$D$3:$D$987)),"X","")</f>
        <v/>
      </c>
      <c r="F707" s="3" t="str">
        <f>IF(EXACT(A707,C707),"X","")</f>
        <v/>
      </c>
      <c r="G707" s="3" t="str">
        <f>IF(A707&lt;&gt;C707,VLOOKUP(C707,$A$3:$D$9952,4,FALSE),"")</f>
        <v>Northern Elsweyr</v>
      </c>
      <c r="H707" s="17">
        <f>A707</f>
        <v>1113</v>
      </c>
      <c r="I707" s="17">
        <f>C707</f>
        <v>1086</v>
      </c>
      <c r="J707">
        <v>14</v>
      </c>
      <c r="K707" s="3" t="str">
        <f>VLOOKUP(J707,'LibSets constants'!$A$4:$B$1003,2,FALSE)</f>
        <v>DLC_ELSWEYR</v>
      </c>
      <c r="L707" s="3" t="str">
        <f>VLOOKUP(J707,'LibSets constants'!$A$4:$C$1003,3,FALSE)</f>
        <v>Elsweyr</v>
      </c>
    </row>
    <row r="708" spans="1:12" x14ac:dyDescent="0.25">
      <c r="A708" s="12">
        <v>1114</v>
      </c>
      <c r="B708" s="5">
        <v>705</v>
      </c>
      <c r="C708" s="5">
        <v>1086</v>
      </c>
      <c r="D708" s="3" t="s">
        <v>1409</v>
      </c>
      <c r="E708" s="3" t="str">
        <f t="array" ref="E708">IF(OR(EXACT(A708,'ESO Dungeon constants'!$D$3:$D$987)),"X","")</f>
        <v/>
      </c>
      <c r="F708" s="3" t="str">
        <f>IF(EXACT(A708,C708),"X","")</f>
        <v/>
      </c>
      <c r="G708" s="3" t="str">
        <f>IF(A708&lt;&gt;C708,VLOOKUP(C708,$A$3:$D$9952,4,FALSE),"")</f>
        <v>Northern Elsweyr</v>
      </c>
      <c r="H708" s="17">
        <f>A708</f>
        <v>1114</v>
      </c>
      <c r="I708" s="17">
        <f>C708</f>
        <v>1086</v>
      </c>
      <c r="J708">
        <v>14</v>
      </c>
      <c r="K708" s="3" t="str">
        <f>VLOOKUP(J708,'LibSets constants'!$A$4:$B$1003,2,FALSE)</f>
        <v>DLC_ELSWEYR</v>
      </c>
      <c r="L708" s="3" t="str">
        <f>VLOOKUP(J708,'LibSets constants'!$A$4:$C$1003,3,FALSE)</f>
        <v>Elsweyr</v>
      </c>
    </row>
    <row r="709" spans="1:12" x14ac:dyDescent="0.25">
      <c r="A709" s="12">
        <v>1115</v>
      </c>
      <c r="B709" s="5">
        <v>706</v>
      </c>
      <c r="C709" s="5">
        <v>1086</v>
      </c>
      <c r="D709" s="3" t="s">
        <v>1410</v>
      </c>
      <c r="E709" s="3" t="str">
        <f t="array" ref="E709">IF(OR(EXACT(A709,'ESO Dungeon constants'!$D$3:$D$987)),"X","")</f>
        <v/>
      </c>
      <c r="F709" s="3" t="str">
        <f>IF(EXACT(A709,C709),"X","")</f>
        <v/>
      </c>
      <c r="G709" s="3" t="str">
        <f>IF(A709&lt;&gt;C709,VLOOKUP(C709,$A$3:$D$9952,4,FALSE),"")</f>
        <v>Northern Elsweyr</v>
      </c>
      <c r="H709" s="17">
        <f>A709</f>
        <v>1115</v>
      </c>
      <c r="I709" s="17">
        <f>C709</f>
        <v>1086</v>
      </c>
      <c r="J709">
        <v>14</v>
      </c>
      <c r="K709" s="3" t="str">
        <f>VLOOKUP(J709,'LibSets constants'!$A$4:$B$1003,2,FALSE)</f>
        <v>DLC_ELSWEYR</v>
      </c>
      <c r="L709" s="3" t="str">
        <f>VLOOKUP(J709,'LibSets constants'!$A$4:$C$1003,3,FALSE)</f>
        <v>Elsweyr</v>
      </c>
    </row>
    <row r="710" spans="1:12" x14ac:dyDescent="0.25">
      <c r="A710" s="12">
        <v>1116</v>
      </c>
      <c r="B710" s="5">
        <v>707</v>
      </c>
      <c r="C710" s="5">
        <v>1116</v>
      </c>
      <c r="D710" s="3" t="s">
        <v>1383</v>
      </c>
      <c r="E710" s="3" t="str">
        <f t="array" ref="E710">IF(OR(EXACT(A710,'ESO Dungeon constants'!$D$3:$D$987)),"X","")</f>
        <v/>
      </c>
      <c r="F710" s="3" t="str">
        <f>IF(EXACT(A710,C710),"X","")</f>
        <v>X</v>
      </c>
      <c r="G710" s="3" t="str">
        <f>IF(A710&lt;&gt;C710,VLOOKUP(C710,$A$3:$D$9952,4,FALSE),"")</f>
        <v/>
      </c>
      <c r="H710" s="17">
        <f>A710</f>
        <v>1116</v>
      </c>
      <c r="I710" s="17">
        <f>C710</f>
        <v>1116</v>
      </c>
      <c r="J710">
        <v>14</v>
      </c>
      <c r="K710" s="3" t="str">
        <f>VLOOKUP(J710,'LibSets constants'!$A$4:$B$1003,2,FALSE)</f>
        <v>DLC_ELSWEYR</v>
      </c>
      <c r="L710" s="3" t="str">
        <f>VLOOKUP(J710,'LibSets constants'!$A$4:$C$1003,3,FALSE)</f>
        <v>Elsweyr</v>
      </c>
    </row>
    <row r="711" spans="1:12" x14ac:dyDescent="0.25">
      <c r="A711" s="12">
        <v>1117</v>
      </c>
      <c r="B711" s="5">
        <v>708</v>
      </c>
      <c r="C711" s="5">
        <v>1086</v>
      </c>
      <c r="D711" s="3" t="s">
        <v>1411</v>
      </c>
      <c r="E711" s="3" t="str">
        <f t="array" ref="E711">IF(OR(EXACT(A711,'ESO Dungeon constants'!$D$3:$D$987)),"X","")</f>
        <v/>
      </c>
      <c r="F711" s="3" t="str">
        <f>IF(EXACT(A711,C711),"X","")</f>
        <v/>
      </c>
      <c r="G711" s="3" t="str">
        <f>IF(A711&lt;&gt;C711,VLOOKUP(C711,$A$3:$D$9952,4,FALSE),"")</f>
        <v>Northern Elsweyr</v>
      </c>
      <c r="H711" s="17">
        <f>A711</f>
        <v>1117</v>
      </c>
      <c r="I711" s="17">
        <f>C711</f>
        <v>1086</v>
      </c>
      <c r="J711">
        <v>14</v>
      </c>
      <c r="K711" s="3" t="str">
        <f>VLOOKUP(J711,'LibSets constants'!$A$4:$B$1003,2,FALSE)</f>
        <v>DLC_ELSWEYR</v>
      </c>
      <c r="L711" s="3" t="str">
        <f>VLOOKUP(J711,'LibSets constants'!$A$4:$C$1003,3,FALSE)</f>
        <v>Elsweyr</v>
      </c>
    </row>
    <row r="712" spans="1:12" x14ac:dyDescent="0.25">
      <c r="A712" s="12">
        <v>1118</v>
      </c>
      <c r="B712" s="5">
        <v>709</v>
      </c>
      <c r="C712" s="5">
        <v>1086</v>
      </c>
      <c r="D712" s="3" t="s">
        <v>1412</v>
      </c>
      <c r="E712" s="3" t="str">
        <f t="array" ref="E712">IF(OR(EXACT(A712,'ESO Dungeon constants'!$D$3:$D$987)),"X","")</f>
        <v/>
      </c>
      <c r="F712" s="3" t="str">
        <f>IF(EXACT(A712,C712),"X","")</f>
        <v/>
      </c>
      <c r="G712" s="3" t="str">
        <f>IF(A712&lt;&gt;C712,VLOOKUP(C712,$A$3:$D$9952,4,FALSE),"")</f>
        <v>Northern Elsweyr</v>
      </c>
      <c r="H712" s="17">
        <f>A712</f>
        <v>1118</v>
      </c>
      <c r="I712" s="17">
        <f>C712</f>
        <v>1086</v>
      </c>
      <c r="J712">
        <v>14</v>
      </c>
      <c r="K712" s="3" t="str">
        <f>VLOOKUP(J712,'LibSets constants'!$A$4:$B$1003,2,FALSE)</f>
        <v>DLC_ELSWEYR</v>
      </c>
      <c r="L712" s="3" t="str">
        <f>VLOOKUP(J712,'LibSets constants'!$A$4:$C$1003,3,FALSE)</f>
        <v>Elsweyr</v>
      </c>
    </row>
    <row r="713" spans="1:12" x14ac:dyDescent="0.25">
      <c r="A713" s="12">
        <v>1119</v>
      </c>
      <c r="B713" s="5">
        <v>710</v>
      </c>
      <c r="C713" s="5">
        <v>1086</v>
      </c>
      <c r="D713" s="3" t="s">
        <v>1413</v>
      </c>
      <c r="E713" s="3" t="str">
        <f t="array" ref="E713">IF(OR(EXACT(A713,'ESO Dungeon constants'!$D$3:$D$987)),"X","")</f>
        <v/>
      </c>
      <c r="F713" s="3" t="str">
        <f>IF(EXACT(A713,C713),"X","")</f>
        <v/>
      </c>
      <c r="G713" s="3" t="str">
        <f>IF(A713&lt;&gt;C713,VLOOKUP(C713,$A$3:$D$9952,4,FALSE),"")</f>
        <v>Northern Elsweyr</v>
      </c>
      <c r="H713" s="17">
        <f>A713</f>
        <v>1119</v>
      </c>
      <c r="I713" s="17">
        <f>C713</f>
        <v>1086</v>
      </c>
      <c r="J713">
        <v>14</v>
      </c>
      <c r="K713" s="3" t="str">
        <f>VLOOKUP(J713,'LibSets constants'!$A$4:$B$1003,2,FALSE)</f>
        <v>DLC_ELSWEYR</v>
      </c>
      <c r="L713" s="3" t="str">
        <f>VLOOKUP(J713,'LibSets constants'!$A$4:$C$1003,3,FALSE)</f>
        <v>Elsweyr</v>
      </c>
    </row>
    <row r="714" spans="1:12" x14ac:dyDescent="0.25">
      <c r="A714" s="12">
        <v>1120</v>
      </c>
      <c r="B714" s="5">
        <v>711</v>
      </c>
      <c r="C714" s="5">
        <v>1086</v>
      </c>
      <c r="D714" s="3" t="s">
        <v>1414</v>
      </c>
      <c r="E714" s="3" t="str">
        <f t="array" ref="E714">IF(OR(EXACT(A714,'ESO Dungeon constants'!$D$3:$D$987)),"X","")</f>
        <v/>
      </c>
      <c r="F714" s="3" t="str">
        <f>IF(EXACT(A714,C714),"X","")</f>
        <v/>
      </c>
      <c r="G714" s="3" t="str">
        <f>IF(A714&lt;&gt;C714,VLOOKUP(C714,$A$3:$D$9952,4,FALSE),"")</f>
        <v>Northern Elsweyr</v>
      </c>
      <c r="H714" s="17">
        <f>A714</f>
        <v>1120</v>
      </c>
      <c r="I714" s="17">
        <f>C714</f>
        <v>1086</v>
      </c>
      <c r="J714">
        <v>14</v>
      </c>
      <c r="K714" s="3" t="str">
        <f>VLOOKUP(J714,'LibSets constants'!$A$4:$B$1003,2,FALSE)</f>
        <v>DLC_ELSWEYR</v>
      </c>
      <c r="L714" s="3" t="str">
        <f>VLOOKUP(J714,'LibSets constants'!$A$4:$C$1003,3,FALSE)</f>
        <v>Elsweyr</v>
      </c>
    </row>
    <row r="715" spans="1:12" x14ac:dyDescent="0.25">
      <c r="A715" s="12">
        <v>1121</v>
      </c>
      <c r="B715" s="5">
        <v>712</v>
      </c>
      <c r="C715" s="5">
        <v>1086</v>
      </c>
      <c r="D715" s="3" t="s">
        <v>1345</v>
      </c>
      <c r="E715" s="3" t="str">
        <f t="array" ref="E715">IF(OR(EXACT(A715,'ESO Dungeon constants'!$D$3:$D$987)),"X","")</f>
        <v>X</v>
      </c>
      <c r="F715" s="3" t="str">
        <f>IF(EXACT(A715,C715),"X","")</f>
        <v/>
      </c>
      <c r="G715" s="3" t="str">
        <f>IF(A715&lt;&gt;C715,VLOOKUP(C715,$A$3:$D$9952,4,FALSE),"")</f>
        <v>Northern Elsweyr</v>
      </c>
      <c r="H715" s="17">
        <f>A715</f>
        <v>1121</v>
      </c>
      <c r="I715" s="17">
        <f>C715</f>
        <v>1086</v>
      </c>
      <c r="J715">
        <v>14</v>
      </c>
      <c r="K715" s="3" t="str">
        <f>VLOOKUP(J715,'LibSets constants'!$A$4:$B$1003,2,FALSE)</f>
        <v>DLC_ELSWEYR</v>
      </c>
      <c r="L715" s="3" t="str">
        <f>VLOOKUP(J715,'LibSets constants'!$A$4:$C$1003,3,FALSE)</f>
        <v>Elsweyr</v>
      </c>
    </row>
    <row r="716" spans="1:12" x14ac:dyDescent="0.25">
      <c r="A716" s="12">
        <v>1122</v>
      </c>
      <c r="B716" s="5">
        <v>713</v>
      </c>
      <c r="C716" s="5">
        <v>1086</v>
      </c>
      <c r="D716" s="3" t="s">
        <v>1486</v>
      </c>
      <c r="E716" s="3" t="str">
        <f t="array" ref="E716">IF(OR(EXACT(A716,'ESO Dungeon constants'!$D$3:$D$987)),"X","")</f>
        <v>X</v>
      </c>
      <c r="F716" s="3" t="str">
        <f>IF(EXACT(A716,C716),"X","")</f>
        <v/>
      </c>
      <c r="G716" s="3" t="str">
        <f>IF(A716&lt;&gt;C716,VLOOKUP(C716,$A$3:$D$9952,4,FALSE),"")</f>
        <v>Northern Elsweyr</v>
      </c>
      <c r="H716" s="17">
        <f>A716</f>
        <v>1122</v>
      </c>
      <c r="I716" s="17">
        <f>C716</f>
        <v>1086</v>
      </c>
      <c r="J716">
        <v>15</v>
      </c>
      <c r="K716" s="3" t="str">
        <f>VLOOKUP(J716,'LibSets constants'!$A$4:$B$1003,2,FALSE)</f>
        <v>DLC_SCALEBREAKER</v>
      </c>
      <c r="L716" s="3" t="str">
        <f>VLOOKUP(J716,'LibSets constants'!$A$4:$C$1003,3,FALSE)</f>
        <v>Scalebraker</v>
      </c>
    </row>
    <row r="717" spans="1:12" x14ac:dyDescent="0.25">
      <c r="A717" s="12">
        <v>1123</v>
      </c>
      <c r="B717" s="5">
        <v>714</v>
      </c>
      <c r="C717" s="5">
        <v>383</v>
      </c>
      <c r="D717" s="3" t="s">
        <v>1487</v>
      </c>
      <c r="E717" s="3" t="str">
        <f t="array" ref="E717">IF(OR(EXACT(A717,'ESO Dungeon constants'!$D$3:$D$987)),"X","")</f>
        <v>X</v>
      </c>
      <c r="F717" s="3" t="str">
        <f>IF(EXACT(A717,C717),"X","")</f>
        <v/>
      </c>
      <c r="G717" s="3" t="str">
        <f>IF(A717&lt;&gt;C717,VLOOKUP(C717,$A$3:$D$9952,4,FALSE),"")</f>
        <v>Grahtwood</v>
      </c>
      <c r="H717" s="17">
        <f>A717</f>
        <v>1123</v>
      </c>
      <c r="I717" s="17">
        <f>C717</f>
        <v>383</v>
      </c>
      <c r="J717">
        <v>15</v>
      </c>
      <c r="K717" s="3" t="str">
        <f>VLOOKUP(J717,'LibSets constants'!$A$4:$B$1003,2,FALSE)</f>
        <v>DLC_SCALEBREAKER</v>
      </c>
      <c r="L717" s="3" t="str">
        <f>VLOOKUP(J717,'LibSets constants'!$A$4:$C$1003,3,FALSE)</f>
        <v>Scalebraker</v>
      </c>
    </row>
    <row r="718" spans="1:12" x14ac:dyDescent="0.25">
      <c r="A718" s="12">
        <v>1125</v>
      </c>
      <c r="B718" s="5">
        <v>715</v>
      </c>
      <c r="C718" s="5">
        <v>101</v>
      </c>
      <c r="D718" s="3" t="s">
        <v>701</v>
      </c>
      <c r="E718" s="3" t="str">
        <f t="array" ref="E718">IF(OR(EXACT(A718,'ESO Dungeon constants'!$D$3:$D$987)),"X","")</f>
        <v/>
      </c>
      <c r="F718" s="3" t="str">
        <f>IF(EXACT(A718,C718),"X","")</f>
        <v/>
      </c>
      <c r="G718" s="3" t="str">
        <f>IF(A718&lt;&gt;C718,VLOOKUP(C718,$A$3:$D$9952,4,FALSE),"")</f>
        <v>Eastmarch</v>
      </c>
      <c r="H718" s="17">
        <f>A718</f>
        <v>1125</v>
      </c>
      <c r="I718" s="17">
        <f>C718</f>
        <v>101</v>
      </c>
      <c r="J718">
        <v>0</v>
      </c>
      <c r="K718" s="3" t="str">
        <f>VLOOKUP(J718,'LibSets constants'!$A$4:$B$1003,2,FALSE)</f>
        <v>DLC_BASE_GAME</v>
      </c>
      <c r="L718" s="3" t="str">
        <f>VLOOKUP(J718,'LibSets constants'!$A$4:$C$1003,3,FALSE)</f>
        <v>Included in base game</v>
      </c>
    </row>
    <row r="719" spans="1:12" x14ac:dyDescent="0.25">
      <c r="A719" s="12">
        <v>1126</v>
      </c>
      <c r="B719" s="5">
        <v>716</v>
      </c>
      <c r="C719" s="5">
        <v>888</v>
      </c>
      <c r="D719" s="3" t="s">
        <v>705</v>
      </c>
      <c r="E719" s="3" t="str">
        <f t="array" ref="E719">IF(OR(EXACT(A719,'ESO Dungeon constants'!$D$3:$D$987)),"X","")</f>
        <v/>
      </c>
      <c r="F719" s="3" t="str">
        <f>IF(EXACT(A719,C719),"X","")</f>
        <v/>
      </c>
      <c r="G719" s="3" t="str">
        <f>IF(A719&lt;&gt;C719,VLOOKUP(C719,$A$3:$D$9952,4,FALSE),"")</f>
        <v>Craglorn</v>
      </c>
      <c r="H719" s="17">
        <f>A719</f>
        <v>1126</v>
      </c>
      <c r="I719" s="17">
        <f>C719</f>
        <v>888</v>
      </c>
      <c r="J719">
        <v>0</v>
      </c>
      <c r="K719" s="3" t="str">
        <f>VLOOKUP(J719,'LibSets constants'!$A$4:$B$1003,2,FALSE)</f>
        <v>DLC_BASE_GAME</v>
      </c>
      <c r="L719" s="3" t="str">
        <f>VLOOKUP(J719,'LibSets constants'!$A$4:$C$1003,3,FALSE)</f>
        <v>Included in base game</v>
      </c>
    </row>
    <row r="720" spans="1:12" x14ac:dyDescent="0.25">
      <c r="A720" s="12">
        <v>1128</v>
      </c>
      <c r="B720" s="5">
        <v>717</v>
      </c>
      <c r="C720" s="5">
        <v>1086</v>
      </c>
      <c r="D720" s="3" t="s">
        <v>1385</v>
      </c>
      <c r="E720" s="3" t="str">
        <f t="array" ref="E720">IF(OR(EXACT(A720,'ESO Dungeon constants'!$D$3:$D$987)),"X","")</f>
        <v/>
      </c>
      <c r="F720" s="3" t="str">
        <f>IF(EXACT(A720,C720),"X","")</f>
        <v/>
      </c>
      <c r="G720" s="3" t="str">
        <f>IF(A720&lt;&gt;C720,VLOOKUP(C720,$A$3:$D$9952,4,FALSE),"")</f>
        <v>Northern Elsweyr</v>
      </c>
      <c r="H720" s="17">
        <f>A720</f>
        <v>1128</v>
      </c>
      <c r="I720" s="17">
        <f>C720</f>
        <v>1086</v>
      </c>
      <c r="J720">
        <v>14</v>
      </c>
      <c r="K720" s="3" t="str">
        <f>VLOOKUP(J720,'LibSets constants'!$A$4:$B$1003,2,FALSE)</f>
        <v>DLC_ELSWEYR</v>
      </c>
      <c r="L720" s="3" t="str">
        <f>VLOOKUP(J720,'LibSets constants'!$A$4:$C$1003,3,FALSE)</f>
        <v>Elsweyr</v>
      </c>
    </row>
    <row r="721" spans="1:12" x14ac:dyDescent="0.25">
      <c r="A721" s="12">
        <v>1129</v>
      </c>
      <c r="B721" s="5">
        <v>718</v>
      </c>
      <c r="C721" s="5">
        <v>1086</v>
      </c>
      <c r="D721" s="3" t="s">
        <v>1386</v>
      </c>
      <c r="E721" s="3" t="str">
        <f t="array" ref="E721">IF(OR(EXACT(A721,'ESO Dungeon constants'!$D$3:$D$987)),"X","")</f>
        <v/>
      </c>
      <c r="F721" s="3" t="str">
        <f>IF(EXACT(A721,C721),"X","")</f>
        <v/>
      </c>
      <c r="G721" s="3" t="str">
        <f>IF(A721&lt;&gt;C721,VLOOKUP(C721,$A$3:$D$9952,4,FALSE),"")</f>
        <v>Northern Elsweyr</v>
      </c>
      <c r="H721" s="17">
        <f>A721</f>
        <v>1129</v>
      </c>
      <c r="I721" s="17">
        <f>C721</f>
        <v>1086</v>
      </c>
      <c r="J721">
        <v>14</v>
      </c>
      <c r="K721" s="3" t="str">
        <f>VLOOKUP(J721,'LibSets constants'!$A$4:$B$1003,2,FALSE)</f>
        <v>DLC_ELSWEYR</v>
      </c>
      <c r="L721" s="3" t="str">
        <f>VLOOKUP(J721,'LibSets constants'!$A$4:$C$1003,3,FALSE)</f>
        <v>Elsweyr</v>
      </c>
    </row>
    <row r="722" spans="1:12" x14ac:dyDescent="0.25">
      <c r="A722" s="12">
        <v>1130</v>
      </c>
      <c r="B722" s="5">
        <v>719</v>
      </c>
      <c r="C722" s="5">
        <v>1086</v>
      </c>
      <c r="D722" s="43" t="s">
        <v>1387</v>
      </c>
      <c r="E722" s="3" t="str">
        <f t="array" ref="E722">IF(OR(EXACT(A722,'ESO Dungeon constants'!$D$3:$D$987)),"X","")</f>
        <v/>
      </c>
      <c r="F722" s="3" t="str">
        <f>IF(EXACT(A722,C722),"X","")</f>
        <v/>
      </c>
      <c r="G722" s="3" t="str">
        <f>IF(A722&lt;&gt;C722,VLOOKUP(C722,$A$3:$D$9952,4,FALSE),"")</f>
        <v>Northern Elsweyr</v>
      </c>
      <c r="H722" s="17">
        <f>A722</f>
        <v>1130</v>
      </c>
      <c r="I722" s="17">
        <f>C722</f>
        <v>1086</v>
      </c>
      <c r="J722">
        <v>14</v>
      </c>
      <c r="K722" s="3" t="str">
        <f>VLOOKUP(J722,'LibSets constants'!$A$4:$B$1003,2,FALSE)</f>
        <v>DLC_ELSWEYR</v>
      </c>
      <c r="L722" s="3" t="str">
        <f>VLOOKUP(J722,'LibSets constants'!$A$4:$C$1003,3,FALSE)</f>
        <v>Elsweyr</v>
      </c>
    </row>
    <row r="723" spans="1:12" x14ac:dyDescent="0.25">
      <c r="A723" s="12">
        <v>1133</v>
      </c>
      <c r="B723" s="5">
        <v>720</v>
      </c>
      <c r="C723" s="5">
        <v>1133</v>
      </c>
      <c r="D723" s="3" t="s">
        <v>1587</v>
      </c>
      <c r="E723" s="3" t="str">
        <f t="array" ref="E723">IF(OR(EXACT(A723,'ESO Dungeon constants'!$D$3:$D$987)),"X","")</f>
        <v/>
      </c>
      <c r="F723" s="3" t="str">
        <f>IF(EXACT(A723,C723),"X","")</f>
        <v>X</v>
      </c>
      <c r="G723" s="3" t="str">
        <f>IF(A723&lt;&gt;C723,VLOOKUP(C723,$A$3:$D$9952,4,FALSE),"")</f>
        <v/>
      </c>
      <c r="H723" s="17">
        <f>A723</f>
        <v>1133</v>
      </c>
      <c r="I723" s="17">
        <f>C723</f>
        <v>1133</v>
      </c>
      <c r="J723">
        <v>16</v>
      </c>
      <c r="K723" s="3" t="str">
        <f>VLOOKUP(J723,'LibSets constants'!$A$4:$B$1003,2,FALSE)</f>
        <v>DLC_DRAGONHOLD</v>
      </c>
      <c r="L723" s="3" t="str">
        <f>VLOOKUP(J723,'LibSets constants'!$A$4:$C$1003,3,FALSE)</f>
        <v>Dragonhold</v>
      </c>
    </row>
    <row r="724" spans="1:12" x14ac:dyDescent="0.25">
      <c r="A724" s="12">
        <v>1134</v>
      </c>
      <c r="B724" s="5">
        <v>721</v>
      </c>
      <c r="C724" s="5">
        <v>1133</v>
      </c>
      <c r="D724" s="3" t="s">
        <v>1588</v>
      </c>
      <c r="E724" s="3" t="str">
        <f t="array" ref="E724">IF(OR(EXACT(A724,'ESO Dungeon constants'!$D$3:$D$987)),"X","")</f>
        <v/>
      </c>
      <c r="F724" s="3" t="str">
        <f>IF(EXACT(A724,C724),"X","")</f>
        <v/>
      </c>
      <c r="G724" s="3" t="str">
        <f>IF(A724&lt;&gt;C724,VLOOKUP(C724,$A$3:$D$9952,4,FALSE),"")</f>
        <v>Southern Elsweyr</v>
      </c>
      <c r="H724" s="17">
        <f>A724</f>
        <v>1134</v>
      </c>
      <c r="I724" s="17">
        <f>C724</f>
        <v>1133</v>
      </c>
      <c r="J724">
        <v>16</v>
      </c>
      <c r="K724" s="3" t="str">
        <f>VLOOKUP(J724,'LibSets constants'!$A$4:$B$1003,2,FALSE)</f>
        <v>DLC_DRAGONHOLD</v>
      </c>
      <c r="L724" s="3" t="str">
        <f>VLOOKUP(J724,'LibSets constants'!$A$4:$C$1003,3,FALSE)</f>
        <v>Dragonhold</v>
      </c>
    </row>
    <row r="725" spans="1:12" x14ac:dyDescent="0.25">
      <c r="A725" s="12">
        <v>1135</v>
      </c>
      <c r="B725" s="5">
        <v>722</v>
      </c>
      <c r="C725" s="5">
        <v>1133</v>
      </c>
      <c r="D725" s="3" t="s">
        <v>1589</v>
      </c>
      <c r="E725" s="3" t="str">
        <f t="array" ref="E725">IF(OR(EXACT(A725,'ESO Dungeon constants'!$D$3:$D$987)),"X","")</f>
        <v/>
      </c>
      <c r="F725" s="3" t="str">
        <f>IF(EXACT(A725,C725),"X","")</f>
        <v/>
      </c>
      <c r="G725" s="3" t="str">
        <f>IF(A725&lt;&gt;C725,VLOOKUP(C725,$A$3:$D$9952,4,FALSE),"")</f>
        <v>Southern Elsweyr</v>
      </c>
      <c r="H725" s="17">
        <f>A725</f>
        <v>1135</v>
      </c>
      <c r="I725" s="17">
        <f>C725</f>
        <v>1133</v>
      </c>
      <c r="J725">
        <v>16</v>
      </c>
      <c r="K725" s="3" t="str">
        <f>VLOOKUP(J725,'LibSets constants'!$A$4:$B$1003,2,FALSE)</f>
        <v>DLC_DRAGONHOLD</v>
      </c>
      <c r="L725" s="3" t="str">
        <f>VLOOKUP(J725,'LibSets constants'!$A$4:$C$1003,3,FALSE)</f>
        <v>Dragonhold</v>
      </c>
    </row>
    <row r="726" spans="1:12" x14ac:dyDescent="0.25">
      <c r="A726" s="12">
        <v>1136</v>
      </c>
      <c r="B726" s="5">
        <v>723</v>
      </c>
      <c r="C726" s="5">
        <v>1133</v>
      </c>
      <c r="D726" s="3" t="s">
        <v>1590</v>
      </c>
      <c r="E726" s="3" t="str">
        <f t="array" ref="E726">IF(OR(EXACT(A726,'ESO Dungeon constants'!$D$3:$D$987)),"X","")</f>
        <v/>
      </c>
      <c r="F726" s="3" t="str">
        <f>IF(EXACT(A726,C726),"X","")</f>
        <v/>
      </c>
      <c r="G726" s="3" t="str">
        <f>IF(A726&lt;&gt;C726,VLOOKUP(C726,$A$3:$D$9952,4,FALSE),"")</f>
        <v>Southern Elsweyr</v>
      </c>
      <c r="H726" s="17">
        <f>A726</f>
        <v>1136</v>
      </c>
      <c r="I726" s="17">
        <f>C726</f>
        <v>1133</v>
      </c>
      <c r="J726">
        <v>16</v>
      </c>
      <c r="K726" s="3" t="str">
        <f>VLOOKUP(J726,'LibSets constants'!$A$4:$B$1003,2,FALSE)</f>
        <v>DLC_DRAGONHOLD</v>
      </c>
      <c r="L726" s="3" t="str">
        <f>VLOOKUP(J726,'LibSets constants'!$A$4:$C$1003,3,FALSE)</f>
        <v>Dragonhold</v>
      </c>
    </row>
    <row r="727" spans="1:12" x14ac:dyDescent="0.25">
      <c r="A727" s="12">
        <v>1137</v>
      </c>
      <c r="B727" s="5">
        <v>724</v>
      </c>
      <c r="C727" s="5">
        <v>1133</v>
      </c>
      <c r="D727" s="3" t="s">
        <v>1591</v>
      </c>
      <c r="E727" s="3" t="str">
        <f t="array" ref="E727">IF(OR(EXACT(A727,'ESO Dungeon constants'!$D$3:$D$987)),"X","")</f>
        <v/>
      </c>
      <c r="F727" s="3" t="str">
        <f>IF(EXACT(A727,C727),"X","")</f>
        <v/>
      </c>
      <c r="G727" s="3" t="str">
        <f>IF(A727&lt;&gt;C727,VLOOKUP(C727,$A$3:$D$9952,4,FALSE),"")</f>
        <v>Southern Elsweyr</v>
      </c>
      <c r="H727" s="17">
        <f>A727</f>
        <v>1137</v>
      </c>
      <c r="I727" s="17">
        <f>C727</f>
        <v>1133</v>
      </c>
      <c r="J727">
        <v>16</v>
      </c>
      <c r="K727" s="3" t="str">
        <f>VLOOKUP(J727,'LibSets constants'!$A$4:$B$1003,2,FALSE)</f>
        <v>DLC_DRAGONHOLD</v>
      </c>
      <c r="L727" s="3" t="str">
        <f>VLOOKUP(J727,'LibSets constants'!$A$4:$C$1003,3,FALSE)</f>
        <v>Dragonhold</v>
      </c>
    </row>
    <row r="728" spans="1:12" x14ac:dyDescent="0.25">
      <c r="A728" s="12">
        <v>1138</v>
      </c>
      <c r="B728" s="5">
        <v>725</v>
      </c>
      <c r="C728" s="5">
        <v>1133</v>
      </c>
      <c r="D728" s="3" t="s">
        <v>1490</v>
      </c>
      <c r="E728" s="3" t="str">
        <f t="array" ref="E728">IF(OR(EXACT(A728,'ESO Dungeon constants'!$D$3:$D$987)),"X","")</f>
        <v/>
      </c>
      <c r="F728" s="3" t="str">
        <f>IF(EXACT(A728,C728),"X","")</f>
        <v/>
      </c>
      <c r="G728" s="3" t="str">
        <f>IF(A728&lt;&gt;C728,VLOOKUP(C728,$A$3:$D$9952,4,FALSE),"")</f>
        <v>Southern Elsweyr</v>
      </c>
      <c r="H728" s="17">
        <f>A728</f>
        <v>1138</v>
      </c>
      <c r="I728" s="17">
        <f>C728</f>
        <v>1133</v>
      </c>
      <c r="J728">
        <v>16</v>
      </c>
      <c r="K728" s="3" t="str">
        <f>VLOOKUP(J728,'LibSets constants'!$A$4:$B$1003,2,FALSE)</f>
        <v>DLC_DRAGONHOLD</v>
      </c>
      <c r="L728" s="3" t="str">
        <f>VLOOKUP(J728,'LibSets constants'!$A$4:$C$1003,3,FALSE)</f>
        <v>Dragonhold</v>
      </c>
    </row>
    <row r="729" spans="1:12" x14ac:dyDescent="0.25">
      <c r="A729" s="12">
        <v>1139</v>
      </c>
      <c r="B729" s="5">
        <v>726</v>
      </c>
      <c r="C729" s="5">
        <v>1133</v>
      </c>
      <c r="D729" s="3" t="s">
        <v>1592</v>
      </c>
      <c r="E729" s="3" t="str">
        <f t="array" ref="E729">IF(OR(EXACT(A729,'ESO Dungeon constants'!$D$3:$D$987)),"X","")</f>
        <v/>
      </c>
      <c r="F729" s="3" t="str">
        <f>IF(EXACT(A729,C729),"X","")</f>
        <v/>
      </c>
      <c r="G729" s="3" t="str">
        <f>IF(A729&lt;&gt;C729,VLOOKUP(C729,$A$3:$D$9952,4,FALSE),"")</f>
        <v>Southern Elsweyr</v>
      </c>
      <c r="H729" s="17">
        <f>A729</f>
        <v>1139</v>
      </c>
      <c r="I729" s="17">
        <f>C729</f>
        <v>1133</v>
      </c>
      <c r="J729">
        <v>16</v>
      </c>
      <c r="K729" s="3" t="str">
        <f>VLOOKUP(J729,'LibSets constants'!$A$4:$B$1003,2,FALSE)</f>
        <v>DLC_DRAGONHOLD</v>
      </c>
      <c r="L729" s="3" t="str">
        <f>VLOOKUP(J729,'LibSets constants'!$A$4:$C$1003,3,FALSE)</f>
        <v>Dragonhold</v>
      </c>
    </row>
    <row r="730" spans="1:12" x14ac:dyDescent="0.25">
      <c r="A730" s="12">
        <v>1140</v>
      </c>
      <c r="B730" s="5">
        <v>727</v>
      </c>
      <c r="C730" s="5">
        <v>104</v>
      </c>
      <c r="D730" s="3" t="s">
        <v>1494</v>
      </c>
      <c r="E730" s="3" t="str">
        <f t="array" ref="E730">IF(OR(EXACT(A730,'ESO Dungeon constants'!$D$3:$D$987)),"X","")</f>
        <v/>
      </c>
      <c r="F730" s="3" t="str">
        <f>IF(EXACT(A730,C730),"X","")</f>
        <v/>
      </c>
      <c r="G730" s="3" t="str">
        <f>IF(A730&lt;&gt;C730,VLOOKUP(C730,$A$3:$D$9952,4,FALSE),"")</f>
        <v>Alik'r Desert</v>
      </c>
      <c r="H730" s="17">
        <f>A730</f>
        <v>1140</v>
      </c>
      <c r="I730" s="17">
        <f>C730</f>
        <v>104</v>
      </c>
      <c r="J730">
        <v>0</v>
      </c>
      <c r="K730" s="3" t="str">
        <f>VLOOKUP(J730,'LibSets constants'!$A$4:$B$1003,2,FALSE)</f>
        <v>DLC_BASE_GAME</v>
      </c>
      <c r="L730" s="3" t="str">
        <f>VLOOKUP(J730,'LibSets constants'!$A$4:$C$1003,3,FALSE)</f>
        <v>Included in base game</v>
      </c>
    </row>
    <row r="731" spans="1:12" x14ac:dyDescent="0.25">
      <c r="A731" s="12">
        <v>1141</v>
      </c>
      <c r="B731" s="5">
        <v>728</v>
      </c>
      <c r="C731" s="5">
        <v>101</v>
      </c>
      <c r="D731" s="3" t="s">
        <v>1500</v>
      </c>
      <c r="E731" s="3" t="str">
        <f t="array" ref="E731">IF(OR(EXACT(A731,'ESO Dungeon constants'!$D$3:$D$987)),"X","")</f>
        <v/>
      </c>
      <c r="F731" s="3" t="str">
        <f>IF(EXACT(A731,C731),"X","")</f>
        <v/>
      </c>
      <c r="G731" s="3" t="str">
        <f>IF(A731&lt;&gt;C731,VLOOKUP(C731,$A$3:$D$9952,4,FALSE),"")</f>
        <v>Eastmarch</v>
      </c>
      <c r="H731" s="17">
        <f>A731</f>
        <v>1141</v>
      </c>
      <c r="I731" s="17">
        <f>C731</f>
        <v>101</v>
      </c>
      <c r="J731">
        <v>0</v>
      </c>
      <c r="K731" s="3" t="str">
        <f>VLOOKUP(J731,'LibSets constants'!$A$4:$B$1003,2,FALSE)</f>
        <v>DLC_BASE_GAME</v>
      </c>
      <c r="L731" s="3" t="str">
        <f>VLOOKUP(J731,'LibSets constants'!$A$4:$C$1003,3,FALSE)</f>
        <v>Included in base game</v>
      </c>
    </row>
    <row r="732" spans="1:12" x14ac:dyDescent="0.25">
      <c r="A732" s="12">
        <v>1142</v>
      </c>
      <c r="B732" s="5">
        <v>729</v>
      </c>
      <c r="C732" s="5">
        <v>1142</v>
      </c>
      <c r="D732" s="3" t="s">
        <v>416</v>
      </c>
      <c r="E732" s="3" t="str">
        <f t="array" ref="E732">IF(OR(EXACT(A732,'ESO Dungeon constants'!$D$3:$D$987)),"X","")</f>
        <v/>
      </c>
      <c r="F732" s="3" t="str">
        <f>IF(EXACT(A732,C732),"X","")</f>
        <v>X</v>
      </c>
      <c r="G732" s="3" t="str">
        <f>IF(A732&lt;&gt;C732,VLOOKUP(C732,$A$3:$D$9952,4,FALSE),"")</f>
        <v/>
      </c>
      <c r="H732" s="17">
        <f>A732</f>
        <v>1142</v>
      </c>
      <c r="I732" s="17">
        <f>C732</f>
        <v>1142</v>
      </c>
      <c r="J732">
        <v>0</v>
      </c>
      <c r="K732" s="3" t="str">
        <f>VLOOKUP(J732,'LibSets constants'!$A$4:$B$1003,2,FALSE)</f>
        <v>DLC_BASE_GAME</v>
      </c>
      <c r="L732" s="3" t="str">
        <f>VLOOKUP(J732,'LibSets constants'!$A$4:$C$1003,3,FALSE)</f>
        <v>Included in base game</v>
      </c>
    </row>
    <row r="733" spans="1:12" x14ac:dyDescent="0.25">
      <c r="A733" s="12">
        <v>1143</v>
      </c>
      <c r="B733" s="5">
        <v>730</v>
      </c>
      <c r="C733" s="5">
        <v>19</v>
      </c>
      <c r="D733" s="3" t="s">
        <v>1495</v>
      </c>
      <c r="E733" s="3" t="str">
        <f t="array" ref="E733">IF(OR(EXACT(A733,'ESO Dungeon constants'!$D$3:$D$987)),"X","")</f>
        <v/>
      </c>
      <c r="F733" s="3" t="str">
        <f>IF(EXACT(A733,C733),"X","")</f>
        <v/>
      </c>
      <c r="G733" s="3" t="str">
        <f>IF(A733&lt;&gt;C733,VLOOKUP(C733,$A$3:$D$9952,4,FALSE),"")</f>
        <v>Stormhaven</v>
      </c>
      <c r="H733" s="17">
        <f>A733</f>
        <v>1143</v>
      </c>
      <c r="I733" s="17">
        <f>C733</f>
        <v>19</v>
      </c>
      <c r="J733">
        <v>0</v>
      </c>
      <c r="K733" s="3" t="str">
        <f>VLOOKUP(J733,'LibSets constants'!$A$4:$B$1003,2,FALSE)</f>
        <v>DLC_BASE_GAME</v>
      </c>
      <c r="L733" s="3" t="str">
        <f>VLOOKUP(J733,'LibSets constants'!$A$4:$C$1003,3,FALSE)</f>
        <v>Included in base game</v>
      </c>
    </row>
    <row r="734" spans="1:12" x14ac:dyDescent="0.25">
      <c r="A734" s="12">
        <v>1144</v>
      </c>
      <c r="B734" s="5">
        <v>731</v>
      </c>
      <c r="C734" s="5">
        <v>1144</v>
      </c>
      <c r="D734" s="3" t="s">
        <v>1496</v>
      </c>
      <c r="E734" s="3" t="str">
        <f t="array" ref="E734">IF(OR(EXACT(A734,'ESO Dungeon constants'!$D$3:$D$987)),"X","")</f>
        <v/>
      </c>
      <c r="F734" s="3" t="str">
        <f>IF(EXACT(A734,C734),"X","")</f>
        <v>X</v>
      </c>
      <c r="G734" s="3" t="str">
        <f>IF(A734&lt;&gt;C734,VLOOKUP(C734,$A$3:$D$9952,4,FALSE),"")</f>
        <v/>
      </c>
      <c r="H734" s="17">
        <f>A734</f>
        <v>1144</v>
      </c>
      <c r="I734" s="17">
        <f>C734</f>
        <v>1144</v>
      </c>
      <c r="J734">
        <v>16</v>
      </c>
      <c r="K734" s="3" t="str">
        <f>VLOOKUP(J734,'LibSets constants'!$A$4:$B$1003,2,FALSE)</f>
        <v>DLC_DRAGONHOLD</v>
      </c>
      <c r="L734" s="3" t="str">
        <f>VLOOKUP(J734,'LibSets constants'!$A$4:$C$1003,3,FALSE)</f>
        <v>Dragonhold</v>
      </c>
    </row>
    <row r="735" spans="1:12" x14ac:dyDescent="0.25">
      <c r="A735" s="12">
        <v>1145</v>
      </c>
      <c r="B735" s="5">
        <v>732</v>
      </c>
      <c r="C735" s="5">
        <v>1133</v>
      </c>
      <c r="D735" s="3" t="s">
        <v>1593</v>
      </c>
      <c r="E735" s="3" t="str">
        <f t="array" ref="E735">IF(OR(EXACT(A735,'ESO Dungeon constants'!$D$3:$D$987)),"X","")</f>
        <v/>
      </c>
      <c r="F735" s="3" t="str">
        <f>IF(EXACT(A735,C735),"X","")</f>
        <v/>
      </c>
      <c r="G735" s="3" t="str">
        <f>IF(A735&lt;&gt;C735,VLOOKUP(C735,$A$3:$D$9952,4,FALSE),"")</f>
        <v>Southern Elsweyr</v>
      </c>
      <c r="H735" s="17">
        <f>A735</f>
        <v>1145</v>
      </c>
      <c r="I735" s="17">
        <f>C735</f>
        <v>1133</v>
      </c>
      <c r="J735">
        <v>16</v>
      </c>
      <c r="K735" s="3" t="str">
        <f>VLOOKUP(J735,'LibSets constants'!$A$4:$B$1003,2,FALSE)</f>
        <v>DLC_DRAGONHOLD</v>
      </c>
      <c r="L735" s="3" t="str">
        <f>VLOOKUP(J735,'LibSets constants'!$A$4:$C$1003,3,FALSE)</f>
        <v>Dragonhold</v>
      </c>
    </row>
    <row r="736" spans="1:12" x14ac:dyDescent="0.25">
      <c r="A736" s="12">
        <v>1146</v>
      </c>
      <c r="B736" s="5">
        <v>733</v>
      </c>
      <c r="C736" s="5">
        <v>1133</v>
      </c>
      <c r="D736" s="3" t="s">
        <v>1594</v>
      </c>
      <c r="E736" s="3" t="str">
        <f t="array" ref="E736">IF(OR(EXACT(A736,'ESO Dungeon constants'!$D$3:$D$987)),"X","")</f>
        <v/>
      </c>
      <c r="F736" s="3" t="str">
        <f>IF(EXACT(A736,C736),"X","")</f>
        <v/>
      </c>
      <c r="G736" s="3" t="str">
        <f>IF(A736&lt;&gt;C736,VLOOKUP(C736,$A$3:$D$9952,4,FALSE),"")</f>
        <v>Southern Elsweyr</v>
      </c>
      <c r="H736" s="17">
        <f>A736</f>
        <v>1146</v>
      </c>
      <c r="I736" s="17">
        <f>C736</f>
        <v>1133</v>
      </c>
      <c r="J736">
        <v>16</v>
      </c>
      <c r="K736" s="3" t="str">
        <f>VLOOKUP(J736,'LibSets constants'!$A$4:$B$1003,2,FALSE)</f>
        <v>DLC_DRAGONHOLD</v>
      </c>
      <c r="L736" s="3" t="str">
        <f>VLOOKUP(J736,'LibSets constants'!$A$4:$C$1003,3,FALSE)</f>
        <v>Dragonhold</v>
      </c>
    </row>
    <row r="737" spans="1:12" x14ac:dyDescent="0.25">
      <c r="A737" s="12">
        <v>1147</v>
      </c>
      <c r="B737" s="5">
        <v>734</v>
      </c>
      <c r="C737" s="5">
        <v>1133</v>
      </c>
      <c r="D737" s="3" t="s">
        <v>1595</v>
      </c>
      <c r="E737" s="3" t="str">
        <f t="array" ref="E737">IF(OR(EXACT(A737,'ESO Dungeon constants'!$D$3:$D$987)),"X","")</f>
        <v/>
      </c>
      <c r="F737" s="3" t="str">
        <f>IF(EXACT(A737,C737),"X","")</f>
        <v/>
      </c>
      <c r="G737" s="3" t="str">
        <f>IF(A737&lt;&gt;C737,VLOOKUP(C737,$A$3:$D$9952,4,FALSE),"")</f>
        <v>Southern Elsweyr</v>
      </c>
      <c r="H737" s="17">
        <f>A737</f>
        <v>1147</v>
      </c>
      <c r="I737" s="17">
        <f>C737</f>
        <v>1133</v>
      </c>
      <c r="J737">
        <v>16</v>
      </c>
      <c r="K737" s="3" t="str">
        <f>VLOOKUP(J737,'LibSets constants'!$A$4:$B$1003,2,FALSE)</f>
        <v>DLC_DRAGONHOLD</v>
      </c>
      <c r="L737" s="3" t="str">
        <f>VLOOKUP(J737,'LibSets constants'!$A$4:$C$1003,3,FALSE)</f>
        <v>Dragonhold</v>
      </c>
    </row>
    <row r="738" spans="1:12" x14ac:dyDescent="0.25">
      <c r="A738" s="12">
        <v>1148</v>
      </c>
      <c r="B738" s="5">
        <v>735</v>
      </c>
      <c r="C738" s="5">
        <v>1133</v>
      </c>
      <c r="D738" s="3" t="s">
        <v>1599</v>
      </c>
      <c r="E738" s="3" t="str">
        <f t="array" ref="E738">IF(OR(EXACT(A738,'ESO Dungeon constants'!$D$3:$D$987)),"X","")</f>
        <v/>
      </c>
      <c r="F738" s="3" t="str">
        <f>IF(EXACT(A738,C738),"X","")</f>
        <v/>
      </c>
      <c r="G738" s="3" t="str">
        <f>IF(A738&lt;&gt;C738,VLOOKUP(C738,$A$3:$D$9952,4,FALSE),"")</f>
        <v>Southern Elsweyr</v>
      </c>
      <c r="H738" s="17">
        <f>A738</f>
        <v>1148</v>
      </c>
      <c r="I738" s="17">
        <f>C738</f>
        <v>1133</v>
      </c>
      <c r="J738">
        <v>16</v>
      </c>
      <c r="K738" s="3" t="str">
        <f>VLOOKUP(J738,'LibSets constants'!$A$4:$B$1003,2,FALSE)</f>
        <v>DLC_DRAGONHOLD</v>
      </c>
      <c r="L738" s="3" t="str">
        <f>VLOOKUP(J738,'LibSets constants'!$A$4:$C$1003,3,FALSE)</f>
        <v>Dragonhold</v>
      </c>
    </row>
    <row r="739" spans="1:12" x14ac:dyDescent="0.25">
      <c r="A739" s="12">
        <v>1149</v>
      </c>
      <c r="B739" s="5">
        <v>736</v>
      </c>
      <c r="C739" s="5">
        <v>1133</v>
      </c>
      <c r="D739" s="3" t="s">
        <v>1596</v>
      </c>
      <c r="E739" s="3" t="str">
        <f t="array" ref="E739">IF(OR(EXACT(A739,'ESO Dungeon constants'!$D$3:$D$987)),"X","")</f>
        <v/>
      </c>
      <c r="F739" s="3" t="str">
        <f>IF(EXACT(A739,C739),"X","")</f>
        <v/>
      </c>
      <c r="G739" s="3" t="str">
        <f>IF(A739&lt;&gt;C739,VLOOKUP(C739,$A$3:$D$9952,4,FALSE),"")</f>
        <v>Southern Elsweyr</v>
      </c>
      <c r="H739" s="17">
        <f>A739</f>
        <v>1149</v>
      </c>
      <c r="I739" s="17">
        <f>C739</f>
        <v>1133</v>
      </c>
      <c r="J739">
        <v>16</v>
      </c>
      <c r="K739" s="3" t="str">
        <f>VLOOKUP(J739,'LibSets constants'!$A$4:$B$1003,2,FALSE)</f>
        <v>DLC_DRAGONHOLD</v>
      </c>
      <c r="L739" s="3" t="str">
        <f>VLOOKUP(J739,'LibSets constants'!$A$4:$C$1003,3,FALSE)</f>
        <v>Dragonhold</v>
      </c>
    </row>
    <row r="740" spans="1:12" x14ac:dyDescent="0.25">
      <c r="A740" s="12">
        <v>1150</v>
      </c>
      <c r="B740" s="5">
        <v>737</v>
      </c>
      <c r="C740" s="5">
        <v>1133</v>
      </c>
      <c r="D740" s="3" t="s">
        <v>1598</v>
      </c>
      <c r="E740" s="3" t="str">
        <f t="array" ref="E740">IF(OR(EXACT(A740,'ESO Dungeon constants'!$D$3:$D$987)),"X","")</f>
        <v/>
      </c>
      <c r="F740" s="3" t="str">
        <f>IF(EXACT(A740,C740),"X","")</f>
        <v/>
      </c>
      <c r="G740" s="3" t="str">
        <f>IF(A740&lt;&gt;C740,VLOOKUP(C740,$A$3:$D$9952,4,FALSE),"")</f>
        <v>Southern Elsweyr</v>
      </c>
      <c r="H740" s="17">
        <f>A740</f>
        <v>1150</v>
      </c>
      <c r="I740" s="17">
        <f>C740</f>
        <v>1133</v>
      </c>
      <c r="J740">
        <v>16</v>
      </c>
      <c r="K740" s="3" t="str">
        <f>VLOOKUP(J740,'LibSets constants'!$A$4:$B$1003,2,FALSE)</f>
        <v>DLC_DRAGONHOLD</v>
      </c>
      <c r="L740" s="3" t="str">
        <f>VLOOKUP(J740,'LibSets constants'!$A$4:$C$1003,3,FALSE)</f>
        <v>Dragonhold</v>
      </c>
    </row>
    <row r="741" spans="1:12" x14ac:dyDescent="0.25">
      <c r="A741" s="12">
        <v>1151</v>
      </c>
      <c r="B741" s="5">
        <v>738</v>
      </c>
      <c r="C741" s="5">
        <v>1133</v>
      </c>
      <c r="D741" s="3" t="s">
        <v>1597</v>
      </c>
      <c r="E741" s="3" t="str">
        <f t="array" ref="E741">IF(OR(EXACT(A741,'ESO Dungeon constants'!$D$3:$D$987)),"X","")</f>
        <v/>
      </c>
      <c r="F741" s="3" t="str">
        <f>IF(EXACT(A741,C741),"X","")</f>
        <v/>
      </c>
      <c r="G741" s="3" t="str">
        <f>IF(A741&lt;&gt;C741,VLOOKUP(C741,$A$3:$D$9952,4,FALSE),"")</f>
        <v>Southern Elsweyr</v>
      </c>
      <c r="H741" s="17">
        <f>A741</f>
        <v>1151</v>
      </c>
      <c r="I741" s="17">
        <f>C741</f>
        <v>1133</v>
      </c>
      <c r="J741">
        <v>16</v>
      </c>
      <c r="K741" s="3" t="str">
        <f>VLOOKUP(J741,'LibSets constants'!$A$4:$B$1003,2,FALSE)</f>
        <v>DLC_DRAGONHOLD</v>
      </c>
      <c r="L741" s="3" t="str">
        <f>VLOOKUP(J741,'LibSets constants'!$A$4:$C$1003,3,FALSE)</f>
        <v>Dragonhold</v>
      </c>
    </row>
    <row r="742" spans="1:12" x14ac:dyDescent="0.25">
      <c r="A742" s="12">
        <v>1152</v>
      </c>
      <c r="B742" s="5">
        <v>739</v>
      </c>
      <c r="C742" s="5">
        <v>684</v>
      </c>
      <c r="D742" s="3" t="s">
        <v>1651</v>
      </c>
      <c r="E742" s="3" t="str">
        <f t="array" ref="E742">IF(OR(EXACT(A742,'ESO Dungeon constants'!$D$3:$D$987)),"X","")</f>
        <v>X</v>
      </c>
      <c r="F742" s="3" t="str">
        <f>IF(EXACT(A742,C742),"X","")</f>
        <v/>
      </c>
      <c r="G742" s="3" t="str">
        <f>IF(A742&lt;&gt;C742,VLOOKUP(C742,$A$3:$D$9952,4,FALSE),"")</f>
        <v>Wrothgar</v>
      </c>
      <c r="H742" s="17">
        <f>A742</f>
        <v>1152</v>
      </c>
      <c r="I742" s="17">
        <f>C742</f>
        <v>684</v>
      </c>
      <c r="J742">
        <v>17</v>
      </c>
      <c r="K742" s="3" t="str">
        <f>VLOOKUP(J742,'LibSets constants'!$A$4:$B$1003,2,FALSE)</f>
        <v>DLC_HARROWSTORM</v>
      </c>
      <c r="L742" s="3" t="str">
        <f>VLOOKUP(J742,'LibSets constants'!$A$4:$C$1003,3,FALSE)</f>
        <v>Harrowstorm</v>
      </c>
    </row>
    <row r="743" spans="1:12" x14ac:dyDescent="0.25">
      <c r="A743" s="12">
        <v>1153</v>
      </c>
      <c r="B743" s="5">
        <v>740</v>
      </c>
      <c r="C743" s="5">
        <v>92</v>
      </c>
      <c r="D743" s="3" t="s">
        <v>1650</v>
      </c>
      <c r="E743" s="3" t="str">
        <f t="array" ref="E743">IF(OR(EXACT(A743,'ESO Dungeon constants'!$D$3:$D$987)),"X","")</f>
        <v>X</v>
      </c>
      <c r="F743" s="3" t="str">
        <f>IF(EXACT(A743,C743),"X","")</f>
        <v/>
      </c>
      <c r="G743" s="3" t="str">
        <f>IF(A743&lt;&gt;C743,VLOOKUP(C743,$A$3:$D$9952,4,FALSE),"")</f>
        <v>Bangkorai</v>
      </c>
      <c r="H743" s="17">
        <f>A743</f>
        <v>1153</v>
      </c>
      <c r="I743" s="17">
        <f>C743</f>
        <v>92</v>
      </c>
      <c r="J743">
        <v>17</v>
      </c>
      <c r="K743" s="3" t="str">
        <f>VLOOKUP(J743,'LibSets constants'!$A$4:$B$1003,2,FALSE)</f>
        <v>DLC_HARROWSTORM</v>
      </c>
      <c r="L743" s="3" t="str">
        <f>VLOOKUP(J743,'LibSets constants'!$A$4:$C$1003,3,FALSE)</f>
        <v>Harrowstorm</v>
      </c>
    </row>
    <row r="744" spans="1:12" x14ac:dyDescent="0.25">
      <c r="A744" s="12">
        <v>1154</v>
      </c>
      <c r="B744" s="5">
        <v>741</v>
      </c>
      <c r="C744" s="5">
        <v>1086</v>
      </c>
      <c r="D744" s="3" t="s">
        <v>1498</v>
      </c>
      <c r="E744" s="3" t="str">
        <f t="array" ref="E744">IF(OR(EXACT(A744,'ESO Dungeon constants'!$D$3:$D$987)),"X","")</f>
        <v/>
      </c>
      <c r="F744" s="3" t="str">
        <f>IF(EXACT(A744,C744),"X","")</f>
        <v/>
      </c>
      <c r="G744" s="3" t="str">
        <f>IF(A744&lt;&gt;C744,VLOOKUP(C744,$A$3:$D$9952,4,FALSE),"")</f>
        <v>Northern Elsweyr</v>
      </c>
      <c r="H744" s="17">
        <f>A744</f>
        <v>1154</v>
      </c>
      <c r="I744" s="17">
        <f>C744</f>
        <v>1086</v>
      </c>
      <c r="J744">
        <v>14</v>
      </c>
      <c r="K744" s="3" t="str">
        <f>VLOOKUP(J744,'LibSets constants'!$A$4:$B$1003,2,FALSE)</f>
        <v>DLC_ELSWEYR</v>
      </c>
      <c r="L744" s="3" t="str">
        <f>VLOOKUP(J744,'LibSets constants'!$A$4:$C$1003,3,FALSE)</f>
        <v>Elsweyr</v>
      </c>
    </row>
    <row r="745" spans="1:12" x14ac:dyDescent="0.25">
      <c r="A745" s="12">
        <v>1155</v>
      </c>
      <c r="B745" s="5">
        <v>742</v>
      </c>
      <c r="C745" s="5">
        <v>20</v>
      </c>
      <c r="D745" s="3" t="s">
        <v>1499</v>
      </c>
      <c r="E745" s="3" t="str">
        <f t="array" ref="E745">IF(OR(EXACT(A745,'ESO Dungeon constants'!$D$3:$D$987)),"X","")</f>
        <v/>
      </c>
      <c r="F745" s="3" t="str">
        <f>IF(EXACT(A745,C745),"X","")</f>
        <v/>
      </c>
      <c r="G745" s="3" t="str">
        <f>IF(A745&lt;&gt;C745,VLOOKUP(C745,$A$3:$D$9952,4,FALSE),"")</f>
        <v>Rivenspire</v>
      </c>
      <c r="H745" s="17">
        <f>A745</f>
        <v>1155</v>
      </c>
      <c r="I745" s="17">
        <f>C745</f>
        <v>20</v>
      </c>
      <c r="J745">
        <v>0</v>
      </c>
      <c r="K745" s="3" t="str">
        <f>VLOOKUP(J745,'LibSets constants'!$A$4:$B$1003,2,FALSE)</f>
        <v>DLC_BASE_GAME</v>
      </c>
      <c r="L745" s="3" t="str">
        <f>VLOOKUP(J745,'LibSets constants'!$A$4:$C$1003,3,FALSE)</f>
        <v>Included in base game</v>
      </c>
    </row>
    <row r="746" spans="1:12" x14ac:dyDescent="0.25">
      <c r="A746" s="12">
        <v>1160</v>
      </c>
      <c r="B746" s="5">
        <v>743</v>
      </c>
      <c r="C746" s="5">
        <v>1160</v>
      </c>
      <c r="D746" s="3" t="s">
        <v>1694</v>
      </c>
      <c r="E746" s="3" t="str">
        <f t="array" ref="E746">IF(OR(EXACT(A746,'ESO Dungeon constants'!$D$3:$D$987)),"X","")</f>
        <v/>
      </c>
      <c r="F746" s="3" t="str">
        <f>IF(EXACT(A746,C746),"X","")</f>
        <v>X</v>
      </c>
      <c r="G746" s="3" t="str">
        <f>IF(A746&lt;&gt;C746,VLOOKUP(C746,$A$3:$D$9952,4,FALSE),"")</f>
        <v/>
      </c>
      <c r="H746" s="17">
        <f>A746</f>
        <v>1160</v>
      </c>
      <c r="I746" s="17">
        <f>C746</f>
        <v>1160</v>
      </c>
      <c r="J746">
        <v>18</v>
      </c>
      <c r="K746" s="3" t="str">
        <f>VLOOKUP(J746,'LibSets constants'!$A$4:$B$1003,2,FALSE)</f>
        <v>DLC_GREYMOOR</v>
      </c>
      <c r="L746" s="3" t="str">
        <f>VLOOKUP(J746,'LibSets constants'!$A$4:$C$1003,3,FALSE)</f>
        <v>Greymoor</v>
      </c>
    </row>
    <row r="747" spans="1:12" x14ac:dyDescent="0.25">
      <c r="A747" s="12">
        <v>1161</v>
      </c>
      <c r="B747" s="5">
        <v>744</v>
      </c>
      <c r="C747" s="5">
        <v>1161</v>
      </c>
      <c r="D747" s="3" t="s">
        <v>1724</v>
      </c>
      <c r="E747" s="3" t="str">
        <f t="array" ref="E747">IF(OR(EXACT(A747,'ESO Dungeon constants'!$D$3:$D$987)),"X","")</f>
        <v/>
      </c>
      <c r="F747" s="3" t="str">
        <f>IF(EXACT(A747,C747),"X","")</f>
        <v>X</v>
      </c>
      <c r="G747" s="3" t="str">
        <f>IF(A747&lt;&gt;C747,VLOOKUP(C747,$A$3:$D$9952,4,FALSE),"")</f>
        <v/>
      </c>
      <c r="H747" s="17">
        <f>A747</f>
        <v>1161</v>
      </c>
      <c r="I747" s="17">
        <f>C747</f>
        <v>1161</v>
      </c>
      <c r="J747">
        <v>18</v>
      </c>
      <c r="K747" s="3" t="str">
        <f>VLOOKUP(J747,'LibSets constants'!$A$4:$B$1003,2,FALSE)</f>
        <v>DLC_GREYMOOR</v>
      </c>
      <c r="L747" s="3" t="str">
        <f>VLOOKUP(J747,'LibSets constants'!$A$4:$C$1003,3,FALSE)</f>
        <v>Greymoor</v>
      </c>
    </row>
    <row r="748" spans="1:12" x14ac:dyDescent="0.25">
      <c r="A748" s="12">
        <v>1165</v>
      </c>
      <c r="B748" s="5">
        <v>745</v>
      </c>
      <c r="C748" s="5">
        <v>1161</v>
      </c>
      <c r="D748" s="3" t="s">
        <v>1695</v>
      </c>
      <c r="E748" s="3" t="str">
        <f t="array" ref="E748">IF(OR(EXACT(A748,'ESO Dungeon constants'!$D$3:$D$987)),"X","")</f>
        <v/>
      </c>
      <c r="F748" s="3" t="str">
        <f>IF(EXACT(A748,C748),"X","")</f>
        <v/>
      </c>
      <c r="G748" s="3" t="str">
        <f>IF(A748&lt;&gt;C748,VLOOKUP(C748,$A$3:$D$9952,4,FALSE),"")</f>
        <v>Blackreach: Greymoor Caverns</v>
      </c>
      <c r="H748" s="17">
        <f>A748</f>
        <v>1165</v>
      </c>
      <c r="I748" s="17">
        <f>C748</f>
        <v>1161</v>
      </c>
      <c r="J748">
        <v>18</v>
      </c>
      <c r="K748" s="3" t="str">
        <f>VLOOKUP(J748,'LibSets constants'!$A$4:$B$1003,2,FALSE)</f>
        <v>DLC_GREYMOOR</v>
      </c>
      <c r="L748" s="3" t="str">
        <f>VLOOKUP(J748,'LibSets constants'!$A$4:$C$1003,3,FALSE)</f>
        <v>Greymoor</v>
      </c>
    </row>
    <row r="749" spans="1:12" x14ac:dyDescent="0.25">
      <c r="A749" s="12">
        <v>1166</v>
      </c>
      <c r="B749" s="5">
        <v>746</v>
      </c>
      <c r="C749" s="5">
        <v>1160</v>
      </c>
      <c r="D749" s="3" t="s">
        <v>1723</v>
      </c>
      <c r="E749" s="3" t="str">
        <f t="array" ref="E749">IF(OR(EXACT(A749,'ESO Dungeon constants'!$D$3:$D$987)),"X","")</f>
        <v/>
      </c>
      <c r="F749" s="3" t="str">
        <f>IF(EXACT(A749,C749),"X","")</f>
        <v/>
      </c>
      <c r="G749" s="3" t="str">
        <f>IF(A749&lt;&gt;C749,VLOOKUP(C749,$A$3:$D$9952,4,FALSE),"")</f>
        <v>Western Skyrim</v>
      </c>
      <c r="H749" s="17">
        <f>A749</f>
        <v>1166</v>
      </c>
      <c r="I749" s="17">
        <f>C749</f>
        <v>1160</v>
      </c>
      <c r="J749">
        <v>18</v>
      </c>
      <c r="K749" s="3" t="str">
        <f>VLOOKUP(J749,'LibSets constants'!$A$4:$B$1003,2,FALSE)</f>
        <v>DLC_GREYMOOR</v>
      </c>
      <c r="L749" s="3" t="str">
        <f>VLOOKUP(J749,'LibSets constants'!$A$4:$C$1003,3,FALSE)</f>
        <v>Greymoor</v>
      </c>
    </row>
    <row r="750" spans="1:12" x14ac:dyDescent="0.25">
      <c r="A750" s="12">
        <v>1167</v>
      </c>
      <c r="B750" s="5">
        <v>747</v>
      </c>
      <c r="C750" s="5">
        <v>1160</v>
      </c>
      <c r="D750" s="3" t="s">
        <v>1696</v>
      </c>
      <c r="E750" s="3" t="str">
        <f t="array" ref="E750">IF(OR(EXACT(A750,'ESO Dungeon constants'!$D$3:$D$987)),"X","")</f>
        <v/>
      </c>
      <c r="F750" s="3" t="str">
        <f>IF(EXACT(A750,C750),"X","")</f>
        <v/>
      </c>
      <c r="G750" s="3" t="str">
        <f>IF(A750&lt;&gt;C750,VLOOKUP(C750,$A$3:$D$9952,4,FALSE),"")</f>
        <v>Western Skyrim</v>
      </c>
      <c r="H750" s="17">
        <f>A750</f>
        <v>1167</v>
      </c>
      <c r="I750" s="17">
        <f>C750</f>
        <v>1160</v>
      </c>
      <c r="J750">
        <v>18</v>
      </c>
      <c r="K750" s="3" t="str">
        <f>VLOOKUP(J750,'LibSets constants'!$A$4:$B$1003,2,FALSE)</f>
        <v>DLC_GREYMOOR</v>
      </c>
      <c r="L750" s="3" t="str">
        <f>VLOOKUP(J750,'LibSets constants'!$A$4:$C$1003,3,FALSE)</f>
        <v>Greymoor</v>
      </c>
    </row>
    <row r="751" spans="1:12" x14ac:dyDescent="0.25">
      <c r="A751" s="12">
        <v>1168</v>
      </c>
      <c r="B751" s="5">
        <v>748</v>
      </c>
      <c r="C751" s="5">
        <v>1160</v>
      </c>
      <c r="D751" s="3" t="s">
        <v>1722</v>
      </c>
      <c r="E751" s="3" t="str">
        <f t="array" ref="E751">IF(OR(EXACT(A751,'ESO Dungeon constants'!$D$3:$D$987)),"X","")</f>
        <v/>
      </c>
      <c r="F751" s="3" t="str">
        <f>IF(EXACT(A751,C751),"X","")</f>
        <v/>
      </c>
      <c r="G751" s="3" t="str">
        <f>IF(A751&lt;&gt;C751,VLOOKUP(C751,$A$3:$D$9952,4,FALSE),"")</f>
        <v>Western Skyrim</v>
      </c>
      <c r="H751" s="17">
        <f>A751</f>
        <v>1168</v>
      </c>
      <c r="I751" s="17">
        <f>C751</f>
        <v>1160</v>
      </c>
      <c r="J751">
        <v>18</v>
      </c>
      <c r="K751" s="3" t="str">
        <f>VLOOKUP(J751,'LibSets constants'!$A$4:$B$1003,2,FALSE)</f>
        <v>DLC_GREYMOOR</v>
      </c>
      <c r="L751" s="3" t="str">
        <f>VLOOKUP(J751,'LibSets constants'!$A$4:$C$1003,3,FALSE)</f>
        <v>Greymoor</v>
      </c>
    </row>
    <row r="752" spans="1:12" x14ac:dyDescent="0.25">
      <c r="A752" s="12">
        <v>1169</v>
      </c>
      <c r="B752" s="5">
        <v>749</v>
      </c>
      <c r="C752" s="5">
        <v>1160</v>
      </c>
      <c r="D752" s="3" t="s">
        <v>1697</v>
      </c>
      <c r="E752" s="3" t="str">
        <f t="array" ref="E752">IF(OR(EXACT(A752,'ESO Dungeon constants'!$D$3:$D$987)),"X","")</f>
        <v/>
      </c>
      <c r="F752" s="3" t="str">
        <f>IF(EXACT(A752,C752),"X","")</f>
        <v/>
      </c>
      <c r="G752" s="3" t="str">
        <f>IF(A752&lt;&gt;C752,VLOOKUP(C752,$A$3:$D$9952,4,FALSE),"")</f>
        <v>Western Skyrim</v>
      </c>
      <c r="H752" s="17">
        <f>A752</f>
        <v>1169</v>
      </c>
      <c r="I752" s="17">
        <f>C752</f>
        <v>1160</v>
      </c>
      <c r="J752">
        <v>18</v>
      </c>
      <c r="K752" s="3" t="str">
        <f>VLOOKUP(J752,'LibSets constants'!$A$4:$B$1003,2,FALSE)</f>
        <v>DLC_GREYMOOR</v>
      </c>
      <c r="L752" s="3" t="str">
        <f>VLOOKUP(J752,'LibSets constants'!$A$4:$C$1003,3,FALSE)</f>
        <v>Greymoor</v>
      </c>
    </row>
    <row r="753" spans="1:12" x14ac:dyDescent="0.25">
      <c r="A753" s="12">
        <v>1170</v>
      </c>
      <c r="B753" s="5">
        <v>750</v>
      </c>
      <c r="C753" s="5">
        <v>1160</v>
      </c>
      <c r="D753" s="3" t="s">
        <v>1721</v>
      </c>
      <c r="E753" s="3" t="str">
        <f t="array" ref="E753">IF(OR(EXACT(A753,'ESO Dungeon constants'!$D$3:$D$987)),"X","")</f>
        <v/>
      </c>
      <c r="F753" s="3" t="str">
        <f>IF(EXACT(A753,C753),"X","")</f>
        <v/>
      </c>
      <c r="G753" s="3" t="str">
        <f>IF(A753&lt;&gt;C753,VLOOKUP(C753,$A$3:$D$9952,4,FALSE),"")</f>
        <v>Western Skyrim</v>
      </c>
      <c r="H753" s="17">
        <f>A753</f>
        <v>1170</v>
      </c>
      <c r="I753" s="17">
        <f>C753</f>
        <v>1160</v>
      </c>
      <c r="J753">
        <v>18</v>
      </c>
      <c r="K753" s="3" t="str">
        <f>VLOOKUP(J753,'LibSets constants'!$A$4:$B$1003,2,FALSE)</f>
        <v>DLC_GREYMOOR</v>
      </c>
      <c r="L753" s="3" t="str">
        <f>VLOOKUP(J753,'LibSets constants'!$A$4:$C$1003,3,FALSE)</f>
        <v>Greymoor</v>
      </c>
    </row>
    <row r="754" spans="1:12" x14ac:dyDescent="0.25">
      <c r="A754" s="12">
        <v>1171</v>
      </c>
      <c r="B754" s="5">
        <v>751</v>
      </c>
      <c r="C754" s="5">
        <v>1161</v>
      </c>
      <c r="D754" s="3" t="s">
        <v>1698</v>
      </c>
      <c r="E754" s="3" t="str">
        <f t="array" ref="E754">IF(OR(EXACT(A754,'ESO Dungeon constants'!$D$3:$D$987)),"X","")</f>
        <v/>
      </c>
      <c r="F754" s="3" t="str">
        <f>IF(EXACT(A754,C754),"X","")</f>
        <v/>
      </c>
      <c r="G754" s="3" t="str">
        <f>IF(A754&lt;&gt;C754,VLOOKUP(C754,$A$3:$D$9952,4,FALSE),"")</f>
        <v>Blackreach: Greymoor Caverns</v>
      </c>
      <c r="H754" s="17">
        <f>A754</f>
        <v>1171</v>
      </c>
      <c r="I754" s="17">
        <f>C754</f>
        <v>1161</v>
      </c>
      <c r="J754">
        <v>18</v>
      </c>
      <c r="K754" s="3" t="str">
        <f>VLOOKUP(J754,'LibSets constants'!$A$4:$B$1003,2,FALSE)</f>
        <v>DLC_GREYMOOR</v>
      </c>
      <c r="L754" s="3" t="str">
        <f>VLOOKUP(J754,'LibSets constants'!$A$4:$C$1003,3,FALSE)</f>
        <v>Greymoor</v>
      </c>
    </row>
    <row r="755" spans="1:12" x14ac:dyDescent="0.25">
      <c r="A755" s="12">
        <v>1172</v>
      </c>
      <c r="B755" s="5">
        <v>752</v>
      </c>
      <c r="C755" s="5">
        <v>1161</v>
      </c>
      <c r="D755" s="3" t="s">
        <v>1719</v>
      </c>
      <c r="E755" s="3" t="str">
        <f t="array" ref="E755">IF(OR(EXACT(A755,'ESO Dungeon constants'!$D$3:$D$987)),"X","")</f>
        <v/>
      </c>
      <c r="F755" s="3" t="str">
        <f>IF(EXACT(A755,C755),"X","")</f>
        <v/>
      </c>
      <c r="G755" s="3" t="str">
        <f>IF(A755&lt;&gt;C755,VLOOKUP(C755,$A$3:$D$9952,4,FALSE),"")</f>
        <v>Blackreach: Greymoor Caverns</v>
      </c>
      <c r="H755" s="17">
        <f>A755</f>
        <v>1172</v>
      </c>
      <c r="I755" s="17">
        <f>C755</f>
        <v>1161</v>
      </c>
      <c r="J755">
        <v>18</v>
      </c>
      <c r="K755" s="3" t="str">
        <f>VLOOKUP(J755,'LibSets constants'!$A$4:$B$1003,2,FALSE)</f>
        <v>DLC_GREYMOOR</v>
      </c>
      <c r="L755" s="3" t="str">
        <f>VLOOKUP(J755,'LibSets constants'!$A$4:$C$1003,3,FALSE)</f>
        <v>Greymoor</v>
      </c>
    </row>
    <row r="756" spans="1:12" x14ac:dyDescent="0.25">
      <c r="A756" s="12">
        <v>1173</v>
      </c>
      <c r="B756" s="5">
        <v>753</v>
      </c>
      <c r="C756" s="5">
        <v>1161</v>
      </c>
      <c r="D756" s="3" t="s">
        <v>1699</v>
      </c>
      <c r="E756" s="3" t="str">
        <f t="array" ref="E756">IF(OR(EXACT(A756,'ESO Dungeon constants'!$D$3:$D$987)),"X","")</f>
        <v/>
      </c>
      <c r="F756" s="3" t="str">
        <f>IF(EXACT(A756,C756),"X","")</f>
        <v/>
      </c>
      <c r="G756" s="3" t="str">
        <f>IF(A756&lt;&gt;C756,VLOOKUP(C756,$A$3:$D$9952,4,FALSE),"")</f>
        <v>Blackreach: Greymoor Caverns</v>
      </c>
      <c r="H756" s="17">
        <f>A756</f>
        <v>1173</v>
      </c>
      <c r="I756" s="17">
        <f>C756</f>
        <v>1161</v>
      </c>
      <c r="J756">
        <v>18</v>
      </c>
      <c r="K756" s="3" t="str">
        <f>VLOOKUP(J756,'LibSets constants'!$A$4:$B$1003,2,FALSE)</f>
        <v>DLC_GREYMOOR</v>
      </c>
      <c r="L756" s="3" t="str">
        <f>VLOOKUP(J756,'LibSets constants'!$A$4:$C$1003,3,FALSE)</f>
        <v>Greymoor</v>
      </c>
    </row>
    <row r="757" spans="1:12" x14ac:dyDescent="0.25">
      <c r="A757" s="12">
        <v>1174</v>
      </c>
      <c r="B757" s="5">
        <v>754</v>
      </c>
      <c r="C757" s="5">
        <v>1160</v>
      </c>
      <c r="D757" s="3" t="s">
        <v>1700</v>
      </c>
      <c r="E757" s="3" t="str">
        <f t="array" ref="E757">IF(OR(EXACT(A757,'ESO Dungeon constants'!$D$3:$D$987)),"X","")</f>
        <v/>
      </c>
      <c r="F757" s="3" t="str">
        <f>IF(EXACT(A757,C757),"X","")</f>
        <v/>
      </c>
      <c r="G757" s="3" t="str">
        <f>IF(A757&lt;&gt;C757,VLOOKUP(C757,$A$3:$D$9952,4,FALSE),"")</f>
        <v>Western Skyrim</v>
      </c>
      <c r="H757" s="17">
        <f>A757</f>
        <v>1174</v>
      </c>
      <c r="I757" s="17">
        <f>C757</f>
        <v>1160</v>
      </c>
      <c r="J757">
        <v>18</v>
      </c>
      <c r="K757" s="3" t="str">
        <f>VLOOKUP(J757,'LibSets constants'!$A$4:$B$1003,2,FALSE)</f>
        <v>DLC_GREYMOOR</v>
      </c>
      <c r="L757" s="3" t="str">
        <f>VLOOKUP(J757,'LibSets constants'!$A$4:$C$1003,3,FALSE)</f>
        <v>Greymoor</v>
      </c>
    </row>
    <row r="758" spans="1:12" x14ac:dyDescent="0.25">
      <c r="A758" s="12">
        <v>1175</v>
      </c>
      <c r="B758" s="5">
        <v>755</v>
      </c>
      <c r="C758" s="5">
        <v>1175</v>
      </c>
      <c r="D758" s="3" t="s">
        <v>1701</v>
      </c>
      <c r="E758" s="3" t="str">
        <f t="array" ref="E758">IF(OR(EXACT(A758,'ESO Dungeon constants'!$D$3:$D$987)),"X","")</f>
        <v/>
      </c>
      <c r="F758" s="3" t="str">
        <f>IF(EXACT(A758,C758),"X","")</f>
        <v>X</v>
      </c>
      <c r="G758" s="3" t="str">
        <f>IF(A758&lt;&gt;C758,VLOOKUP(C758,$A$3:$D$9952,4,FALSE),"")</f>
        <v/>
      </c>
      <c r="H758" s="17">
        <f>A758</f>
        <v>1175</v>
      </c>
      <c r="I758" s="17">
        <f>C758</f>
        <v>1175</v>
      </c>
      <c r="J758">
        <v>0</v>
      </c>
      <c r="K758" s="3" t="str">
        <f>VLOOKUP(J758,'LibSets constants'!$A$4:$B$1003,2,FALSE)</f>
        <v>DLC_BASE_GAME</v>
      </c>
      <c r="L758" s="3" t="str">
        <f>VLOOKUP(J758,'LibSets constants'!$A$4:$C$1003,3,FALSE)</f>
        <v>Included in base game</v>
      </c>
    </row>
    <row r="759" spans="1:12" x14ac:dyDescent="0.25">
      <c r="A759" s="12">
        <v>1176</v>
      </c>
      <c r="B759" s="5">
        <v>756</v>
      </c>
      <c r="C759" s="5">
        <v>1160</v>
      </c>
      <c r="D759" s="3" t="s">
        <v>1702</v>
      </c>
      <c r="E759" s="3" t="str">
        <f t="array" ref="E759">IF(OR(EXACT(A759,'ESO Dungeon constants'!$D$3:$D$987)),"X","")</f>
        <v/>
      </c>
      <c r="F759" s="3" t="str">
        <f>IF(EXACT(A759,C759),"X","")</f>
        <v/>
      </c>
      <c r="G759" s="3" t="str">
        <f>IF(A759&lt;&gt;C759,VLOOKUP(C759,$A$3:$D$9952,4,FALSE),"")</f>
        <v>Western Skyrim</v>
      </c>
      <c r="H759" s="17">
        <f>A759</f>
        <v>1176</v>
      </c>
      <c r="I759" s="17">
        <f>C759</f>
        <v>1160</v>
      </c>
      <c r="J759">
        <v>18</v>
      </c>
      <c r="K759" s="3" t="str">
        <f>VLOOKUP(J759,'LibSets constants'!$A$4:$B$1003,2,FALSE)</f>
        <v>DLC_GREYMOOR</v>
      </c>
      <c r="L759" s="3" t="str">
        <f>VLOOKUP(J759,'LibSets constants'!$A$4:$C$1003,3,FALSE)</f>
        <v>Greymoor</v>
      </c>
    </row>
    <row r="760" spans="1:12" x14ac:dyDescent="0.25">
      <c r="A760" s="12">
        <v>1177</v>
      </c>
      <c r="B760" s="5">
        <v>757</v>
      </c>
      <c r="C760" s="5">
        <v>1160</v>
      </c>
      <c r="D760" s="3" t="s">
        <v>1703</v>
      </c>
      <c r="E760" s="3" t="str">
        <f t="array" ref="E760">IF(OR(EXACT(A760,'ESO Dungeon constants'!$D$3:$D$987)),"X","")</f>
        <v/>
      </c>
      <c r="F760" s="3" t="str">
        <f>IF(EXACT(A760,C760),"X","")</f>
        <v/>
      </c>
      <c r="G760" s="3" t="str">
        <f>IF(A760&lt;&gt;C760,VLOOKUP(C760,$A$3:$D$9952,4,FALSE),"")</f>
        <v>Western Skyrim</v>
      </c>
      <c r="H760" s="17">
        <f>A760</f>
        <v>1177</v>
      </c>
      <c r="I760" s="17">
        <f>C760</f>
        <v>1160</v>
      </c>
      <c r="J760">
        <v>18</v>
      </c>
      <c r="K760" s="3" t="str">
        <f>VLOOKUP(J760,'LibSets constants'!$A$4:$B$1003,2,FALSE)</f>
        <v>DLC_GREYMOOR</v>
      </c>
      <c r="L760" s="3" t="str">
        <f>VLOOKUP(J760,'LibSets constants'!$A$4:$C$1003,3,FALSE)</f>
        <v>Greymoor</v>
      </c>
    </row>
    <row r="761" spans="1:12" x14ac:dyDescent="0.25">
      <c r="A761" s="12">
        <v>1178</v>
      </c>
      <c r="B761" s="5">
        <v>758</v>
      </c>
      <c r="C761" s="5">
        <v>1160</v>
      </c>
      <c r="D761" s="3" t="s">
        <v>1704</v>
      </c>
      <c r="E761" s="3" t="str">
        <f t="array" ref="E761">IF(OR(EXACT(A761,'ESO Dungeon constants'!$D$3:$D$987)),"X","")</f>
        <v/>
      </c>
      <c r="F761" s="3" t="str">
        <f>IF(EXACT(A761,C761),"X","")</f>
        <v/>
      </c>
      <c r="G761" s="3" t="str">
        <f>IF(A761&lt;&gt;C761,VLOOKUP(C761,$A$3:$D$9952,4,FALSE),"")</f>
        <v>Western Skyrim</v>
      </c>
      <c r="H761" s="17">
        <f>A761</f>
        <v>1178</v>
      </c>
      <c r="I761" s="17">
        <f>C761</f>
        <v>1160</v>
      </c>
      <c r="J761">
        <v>18</v>
      </c>
      <c r="K761" s="3" t="str">
        <f>VLOOKUP(J761,'LibSets constants'!$A$4:$B$1003,2,FALSE)</f>
        <v>DLC_GREYMOOR</v>
      </c>
      <c r="L761" s="3" t="str">
        <f>VLOOKUP(J761,'LibSets constants'!$A$4:$C$1003,3,FALSE)</f>
        <v>Greymoor</v>
      </c>
    </row>
    <row r="762" spans="1:12" x14ac:dyDescent="0.25">
      <c r="A762" s="12">
        <v>1179</v>
      </c>
      <c r="B762" s="5">
        <v>759</v>
      </c>
      <c r="C762" s="5">
        <v>1160</v>
      </c>
      <c r="D762" s="3" t="s">
        <v>1705</v>
      </c>
      <c r="E762" s="3" t="str">
        <f t="array" ref="E762">IF(OR(EXACT(A762,'ESO Dungeon constants'!$D$3:$D$987)),"X","")</f>
        <v/>
      </c>
      <c r="F762" s="3" t="str">
        <f>IF(EXACT(A762,C762),"X","")</f>
        <v/>
      </c>
      <c r="G762" s="3" t="str">
        <f>IF(A762&lt;&gt;C762,VLOOKUP(C762,$A$3:$D$9952,4,FALSE),"")</f>
        <v>Western Skyrim</v>
      </c>
      <c r="H762" s="17">
        <f>A762</f>
        <v>1179</v>
      </c>
      <c r="I762" s="17">
        <f>C762</f>
        <v>1160</v>
      </c>
      <c r="J762">
        <v>18</v>
      </c>
      <c r="K762" s="3" t="str">
        <f>VLOOKUP(J762,'LibSets constants'!$A$4:$B$1003,2,FALSE)</f>
        <v>DLC_GREYMOOR</v>
      </c>
      <c r="L762" s="3" t="str">
        <f>VLOOKUP(J762,'LibSets constants'!$A$4:$C$1003,3,FALSE)</f>
        <v>Greymoor</v>
      </c>
    </row>
    <row r="763" spans="1:12" x14ac:dyDescent="0.25">
      <c r="A763" s="12">
        <v>1180</v>
      </c>
      <c r="B763" s="5">
        <v>760</v>
      </c>
      <c r="C763" s="5">
        <v>383</v>
      </c>
      <c r="D763" s="3" t="s">
        <v>2406</v>
      </c>
      <c r="E763" s="3" t="str">
        <f t="array" ref="E763">IF(OR(EXACT(A763,'ESO Dungeon constants'!$D$3:$D$987)),"X","")</f>
        <v/>
      </c>
      <c r="F763" s="3" t="str">
        <f>IF(EXACT(A763,C763),"X","")</f>
        <v/>
      </c>
      <c r="G763" s="3" t="str">
        <f>IF(A763&lt;&gt;C763,VLOOKUP(C763,$A$3:$D$9952,4,FALSE),"")</f>
        <v>Grahtwood</v>
      </c>
      <c r="H763" s="17">
        <f>A763</f>
        <v>1180</v>
      </c>
      <c r="I763" s="17">
        <f>C763</f>
        <v>383</v>
      </c>
      <c r="J763">
        <v>0</v>
      </c>
      <c r="K763" s="3" t="str">
        <f>VLOOKUP(J763,'LibSets constants'!$A$4:$B$1003,2,FALSE)</f>
        <v>DLC_BASE_GAME</v>
      </c>
      <c r="L763" s="3" t="str">
        <f>VLOOKUP(J763,'LibSets constants'!$A$4:$C$1003,3,FALSE)</f>
        <v>Included in base game</v>
      </c>
    </row>
    <row r="764" spans="1:12" x14ac:dyDescent="0.25">
      <c r="A764" s="12">
        <v>1181</v>
      </c>
      <c r="B764" s="5">
        <v>761</v>
      </c>
      <c r="C764" s="5">
        <v>1161</v>
      </c>
      <c r="D764" s="3" t="s">
        <v>1706</v>
      </c>
      <c r="E764" s="3" t="str">
        <f t="array" ref="E764">IF(OR(EXACT(A764,'ESO Dungeon constants'!$D$3:$D$987)),"X","")</f>
        <v/>
      </c>
      <c r="F764" s="3" t="str">
        <f>IF(EXACT(A764,C764),"X","")</f>
        <v/>
      </c>
      <c r="G764" s="3" t="str">
        <f>IF(A764&lt;&gt;C764,VLOOKUP(C764,$A$3:$D$9952,4,FALSE),"")</f>
        <v>Blackreach: Greymoor Caverns</v>
      </c>
      <c r="H764" s="17">
        <f>A764</f>
        <v>1181</v>
      </c>
      <c r="I764" s="17">
        <f>C764</f>
        <v>1161</v>
      </c>
      <c r="J764">
        <v>18</v>
      </c>
      <c r="K764" s="3" t="str">
        <f>VLOOKUP(J764,'LibSets constants'!$A$4:$B$1003,2,FALSE)</f>
        <v>DLC_GREYMOOR</v>
      </c>
      <c r="L764" s="3" t="str">
        <f>VLOOKUP(J764,'LibSets constants'!$A$4:$C$1003,3,FALSE)</f>
        <v>Greymoor</v>
      </c>
    </row>
    <row r="765" spans="1:12" x14ac:dyDescent="0.25">
      <c r="A765" s="12">
        <v>1182</v>
      </c>
      <c r="B765" s="5">
        <v>762</v>
      </c>
      <c r="C765" s="5">
        <v>1160</v>
      </c>
      <c r="D765" s="3" t="s">
        <v>1707</v>
      </c>
      <c r="E765" s="3" t="str">
        <f t="array" ref="E765">IF(OR(EXACT(A765,'ESO Dungeon constants'!$D$3:$D$987)),"X","")</f>
        <v/>
      </c>
      <c r="F765" s="3" t="str">
        <f>IF(EXACT(A765,C765),"X","")</f>
        <v/>
      </c>
      <c r="G765" s="3" t="str">
        <f>IF(A765&lt;&gt;C765,VLOOKUP(C765,$A$3:$D$9952,4,FALSE),"")</f>
        <v>Western Skyrim</v>
      </c>
      <c r="H765" s="17">
        <f>A765</f>
        <v>1182</v>
      </c>
      <c r="I765" s="17">
        <f>C765</f>
        <v>1160</v>
      </c>
      <c r="J765">
        <v>18</v>
      </c>
      <c r="K765" s="3" t="str">
        <f>VLOOKUP(J765,'LibSets constants'!$A$4:$B$1003,2,FALSE)</f>
        <v>DLC_GREYMOOR</v>
      </c>
      <c r="L765" s="3" t="str">
        <f>VLOOKUP(J765,'LibSets constants'!$A$4:$C$1003,3,FALSE)</f>
        <v>Greymoor</v>
      </c>
    </row>
    <row r="766" spans="1:12" x14ac:dyDescent="0.25">
      <c r="A766" s="12">
        <v>1183</v>
      </c>
      <c r="B766" s="5">
        <v>763</v>
      </c>
      <c r="C766" s="5">
        <v>1161</v>
      </c>
      <c r="D766" s="3" t="s">
        <v>1718</v>
      </c>
      <c r="E766" s="3" t="str">
        <f t="array" ref="E766">IF(OR(EXACT(A766,'ESO Dungeon constants'!$D$3:$D$987)),"X","")</f>
        <v/>
      </c>
      <c r="F766" s="3" t="str">
        <f>IF(EXACT(A766,C766),"X","")</f>
        <v/>
      </c>
      <c r="G766" s="3" t="str">
        <f>IF(A766&lt;&gt;C766,VLOOKUP(C766,$A$3:$D$9952,4,FALSE),"")</f>
        <v>Blackreach: Greymoor Caverns</v>
      </c>
      <c r="H766" s="17">
        <f>A766</f>
        <v>1183</v>
      </c>
      <c r="I766" s="17">
        <f>C766</f>
        <v>1161</v>
      </c>
      <c r="J766">
        <v>18</v>
      </c>
      <c r="K766" s="3" t="str">
        <f>VLOOKUP(J766,'LibSets constants'!$A$4:$B$1003,2,FALSE)</f>
        <v>DLC_GREYMOOR</v>
      </c>
      <c r="L766" s="3" t="str">
        <f>VLOOKUP(J766,'LibSets constants'!$A$4:$C$1003,3,FALSE)</f>
        <v>Greymoor</v>
      </c>
    </row>
    <row r="767" spans="1:12" x14ac:dyDescent="0.25">
      <c r="A767" s="12">
        <v>1184</v>
      </c>
      <c r="B767" s="5">
        <v>764</v>
      </c>
      <c r="C767" s="5">
        <v>1161</v>
      </c>
      <c r="D767" s="3" t="s">
        <v>1708</v>
      </c>
      <c r="E767" s="3" t="str">
        <f t="array" ref="E767">IF(OR(EXACT(A767,'ESO Dungeon constants'!$D$3:$D$987)),"X","")</f>
        <v/>
      </c>
      <c r="F767" s="3" t="str">
        <f>IF(EXACT(A767,C767),"X","")</f>
        <v/>
      </c>
      <c r="G767" s="3" t="str">
        <f>IF(A767&lt;&gt;C767,VLOOKUP(C767,$A$3:$D$9952,4,FALSE),"")</f>
        <v>Blackreach: Greymoor Caverns</v>
      </c>
      <c r="H767" s="17">
        <f>A767</f>
        <v>1184</v>
      </c>
      <c r="I767" s="17">
        <f>C767</f>
        <v>1161</v>
      </c>
      <c r="J767">
        <v>18</v>
      </c>
      <c r="K767" s="3" t="str">
        <f>VLOOKUP(J767,'LibSets constants'!$A$4:$B$1003,2,FALSE)</f>
        <v>DLC_GREYMOOR</v>
      </c>
      <c r="L767" s="3" t="str">
        <f>VLOOKUP(J767,'LibSets constants'!$A$4:$C$1003,3,FALSE)</f>
        <v>Greymoor</v>
      </c>
    </row>
    <row r="768" spans="1:12" x14ac:dyDescent="0.25">
      <c r="A768" s="12">
        <v>1185</v>
      </c>
      <c r="B768" s="5">
        <v>765</v>
      </c>
      <c r="C768" s="5">
        <v>1160</v>
      </c>
      <c r="D768" s="3" t="s">
        <v>1709</v>
      </c>
      <c r="E768" s="3" t="str">
        <f t="array" ref="E768">IF(OR(EXACT(A768,'ESO Dungeon constants'!$D$3:$D$987)),"X","")</f>
        <v/>
      </c>
      <c r="F768" s="3" t="str">
        <f>IF(EXACT(A768,C768),"X","")</f>
        <v/>
      </c>
      <c r="G768" s="3" t="str">
        <f>IF(A768&lt;&gt;C768,VLOOKUP(C768,$A$3:$D$9952,4,FALSE),"")</f>
        <v>Western Skyrim</v>
      </c>
      <c r="H768" s="17">
        <f>A768</f>
        <v>1185</v>
      </c>
      <c r="I768" s="17">
        <f>C768</f>
        <v>1160</v>
      </c>
      <c r="J768">
        <v>18</v>
      </c>
      <c r="K768" s="3" t="str">
        <f>VLOOKUP(J768,'LibSets constants'!$A$4:$B$1003,2,FALSE)</f>
        <v>DLC_GREYMOOR</v>
      </c>
      <c r="L768" s="3" t="str">
        <f>VLOOKUP(J768,'LibSets constants'!$A$4:$C$1003,3,FALSE)</f>
        <v>Greymoor</v>
      </c>
    </row>
    <row r="769" spans="1:12" x14ac:dyDescent="0.25">
      <c r="A769" s="12">
        <v>1186</v>
      </c>
      <c r="B769" s="5">
        <v>766</v>
      </c>
      <c r="C769" s="5">
        <v>1160</v>
      </c>
      <c r="D769" s="3" t="s">
        <v>1717</v>
      </c>
      <c r="E769" s="3" t="str">
        <f t="array" ref="E769">IF(OR(EXACT(A769,'ESO Dungeon constants'!$D$3:$D$987)),"X","")</f>
        <v/>
      </c>
      <c r="F769" s="3" t="str">
        <f>IF(EXACT(A769,C769),"X","")</f>
        <v/>
      </c>
      <c r="G769" s="3" t="str">
        <f>IF(A769&lt;&gt;C769,VLOOKUP(C769,$A$3:$D$9952,4,FALSE),"")</f>
        <v>Western Skyrim</v>
      </c>
      <c r="H769" s="17">
        <f>A769</f>
        <v>1186</v>
      </c>
      <c r="I769" s="17">
        <f>C769</f>
        <v>1160</v>
      </c>
      <c r="J769">
        <v>18</v>
      </c>
      <c r="K769" s="3" t="str">
        <f>VLOOKUP(J769,'LibSets constants'!$A$4:$B$1003,2,FALSE)</f>
        <v>DLC_GREYMOOR</v>
      </c>
      <c r="L769" s="3" t="str">
        <f>VLOOKUP(J769,'LibSets constants'!$A$4:$C$1003,3,FALSE)</f>
        <v>Greymoor</v>
      </c>
    </row>
    <row r="770" spans="1:12" x14ac:dyDescent="0.25">
      <c r="A770" s="12">
        <v>1187</v>
      </c>
      <c r="B770" s="5">
        <v>767</v>
      </c>
      <c r="C770" s="5">
        <v>1161</v>
      </c>
      <c r="D770" s="3" t="s">
        <v>1710</v>
      </c>
      <c r="E770" s="3" t="str">
        <f t="array" ref="E770">IF(OR(EXACT(A770,'ESO Dungeon constants'!$D$3:$D$987)),"X","")</f>
        <v/>
      </c>
      <c r="F770" s="3" t="str">
        <f>IF(EXACT(A770,C770),"X","")</f>
        <v/>
      </c>
      <c r="G770" s="3" t="str">
        <f>IF(A770&lt;&gt;C770,VLOOKUP(C770,$A$3:$D$9952,4,FALSE),"")</f>
        <v>Blackreach: Greymoor Caverns</v>
      </c>
      <c r="H770" s="17">
        <f>A770</f>
        <v>1187</v>
      </c>
      <c r="I770" s="17">
        <f>C770</f>
        <v>1161</v>
      </c>
      <c r="J770">
        <v>18</v>
      </c>
      <c r="K770" s="3" t="str">
        <f>VLOOKUP(J770,'LibSets constants'!$A$4:$B$1003,2,FALSE)</f>
        <v>DLC_GREYMOOR</v>
      </c>
      <c r="L770" s="3" t="str">
        <f>VLOOKUP(J770,'LibSets constants'!$A$4:$C$1003,3,FALSE)</f>
        <v>Greymoor</v>
      </c>
    </row>
    <row r="771" spans="1:12" x14ac:dyDescent="0.25">
      <c r="A771" s="12">
        <v>1188</v>
      </c>
      <c r="B771" s="5">
        <v>768</v>
      </c>
      <c r="C771" s="5">
        <v>101</v>
      </c>
      <c r="D771" s="3" t="s">
        <v>1711</v>
      </c>
      <c r="E771" s="3" t="str">
        <f t="array" ref="E771">IF(OR(EXACT(A771,'ESO Dungeon constants'!$D$3:$D$987)),"X","")</f>
        <v/>
      </c>
      <c r="F771" s="3" t="str">
        <f>IF(EXACT(A771,C771),"X","")</f>
        <v/>
      </c>
      <c r="G771" s="3" t="str">
        <f>IF(A771&lt;&gt;C771,VLOOKUP(C771,$A$3:$D$9952,4,FALSE),"")</f>
        <v>Eastmarch</v>
      </c>
      <c r="H771" s="17">
        <f>A771</f>
        <v>1188</v>
      </c>
      <c r="I771" s="17">
        <f>C771</f>
        <v>101</v>
      </c>
      <c r="J771">
        <v>0</v>
      </c>
      <c r="K771" s="3" t="str">
        <f>VLOOKUP(J771,'LibSets constants'!$A$4:$B$1003,2,FALSE)</f>
        <v>DLC_BASE_GAME</v>
      </c>
      <c r="L771" s="3" t="str">
        <f>VLOOKUP(J771,'LibSets constants'!$A$4:$C$1003,3,FALSE)</f>
        <v>Included in base game</v>
      </c>
    </row>
    <row r="772" spans="1:12" x14ac:dyDescent="0.25">
      <c r="A772" s="12">
        <v>1189</v>
      </c>
      <c r="B772" s="5">
        <v>769</v>
      </c>
      <c r="C772" s="5">
        <v>101</v>
      </c>
      <c r="D772" s="3" t="s">
        <v>1711</v>
      </c>
      <c r="E772" s="3" t="str">
        <f t="array" ref="E772">IF(OR(EXACT(A772,'ESO Dungeon constants'!$D$3:$D$987)),"X","")</f>
        <v/>
      </c>
      <c r="F772" s="3" t="str">
        <f>IF(EXACT(A772,C772),"X","")</f>
        <v/>
      </c>
      <c r="G772" s="3" t="str">
        <f>IF(A772&lt;&gt;C772,VLOOKUP(C772,$A$3:$D$9952,4,FALSE),"")</f>
        <v>Eastmarch</v>
      </c>
      <c r="H772" s="17">
        <f>A772</f>
        <v>1189</v>
      </c>
      <c r="I772" s="17">
        <f>C772</f>
        <v>101</v>
      </c>
      <c r="J772">
        <v>0</v>
      </c>
      <c r="K772" s="3" t="str">
        <f>VLOOKUP(J772,'LibSets constants'!$A$4:$B$1003,2,FALSE)</f>
        <v>DLC_BASE_GAME</v>
      </c>
      <c r="L772" s="3" t="str">
        <f>VLOOKUP(J772,'LibSets constants'!$A$4:$C$1003,3,FALSE)</f>
        <v>Included in base game</v>
      </c>
    </row>
    <row r="773" spans="1:12" x14ac:dyDescent="0.25">
      <c r="A773" s="12">
        <v>1190</v>
      </c>
      <c r="B773" s="5">
        <v>770</v>
      </c>
      <c r="C773" s="5">
        <v>103</v>
      </c>
      <c r="D773" s="3" t="s">
        <v>1665</v>
      </c>
      <c r="E773" s="3" t="str">
        <f t="array" ref="E773">IF(OR(EXACT(A773,'ESO Dungeon constants'!$D$3:$D$987)),"X","")</f>
        <v/>
      </c>
      <c r="F773" s="3" t="str">
        <f>IF(EXACT(A773,C773),"X","")</f>
        <v/>
      </c>
      <c r="G773" s="3" t="str">
        <f>IF(A773&lt;&gt;C773,VLOOKUP(C773,$A$3:$D$9952,4,FALSE),"")</f>
        <v>The Rift</v>
      </c>
      <c r="H773" s="17">
        <f>A773</f>
        <v>1190</v>
      </c>
      <c r="I773" s="17">
        <f>C773</f>
        <v>103</v>
      </c>
      <c r="J773">
        <v>0</v>
      </c>
      <c r="K773" s="3" t="str">
        <f>VLOOKUP(J773,'LibSets constants'!$A$4:$B$1003,2,FALSE)</f>
        <v>DLC_BASE_GAME</v>
      </c>
      <c r="L773" s="3" t="str">
        <f>VLOOKUP(J773,'LibSets constants'!$A$4:$C$1003,3,FALSE)</f>
        <v>Included in base game</v>
      </c>
    </row>
    <row r="774" spans="1:12" x14ac:dyDescent="0.25">
      <c r="A774" s="12">
        <v>1191</v>
      </c>
      <c r="B774" s="5">
        <v>771</v>
      </c>
      <c r="C774" s="5">
        <v>101</v>
      </c>
      <c r="D774" s="3" t="s">
        <v>1664</v>
      </c>
      <c r="E774" s="3" t="str">
        <f t="array" ref="E774">IF(OR(EXACT(A774,'ESO Dungeon constants'!$D$3:$D$987)),"X","")</f>
        <v/>
      </c>
      <c r="F774" s="3" t="str">
        <f>IF(EXACT(A774,C774),"X","")</f>
        <v/>
      </c>
      <c r="G774" s="3" t="str">
        <f>IF(A774&lt;&gt;C774,VLOOKUP(C774,$A$3:$D$9952,4,FALSE),"")</f>
        <v>Eastmarch</v>
      </c>
      <c r="H774" s="17">
        <f>A774</f>
        <v>1191</v>
      </c>
      <c r="I774" s="17">
        <f>C774</f>
        <v>101</v>
      </c>
      <c r="J774">
        <v>0</v>
      </c>
      <c r="K774" s="3" t="str">
        <f>VLOOKUP(J774,'LibSets constants'!$A$4:$B$1003,2,FALSE)</f>
        <v>DLC_BASE_GAME</v>
      </c>
      <c r="L774" s="3" t="str">
        <f>VLOOKUP(J774,'LibSets constants'!$A$4:$C$1003,3,FALSE)</f>
        <v>Included in base game</v>
      </c>
    </row>
    <row r="775" spans="1:12" x14ac:dyDescent="0.25">
      <c r="A775" s="12">
        <v>1192</v>
      </c>
      <c r="B775" s="5">
        <v>772</v>
      </c>
      <c r="C775" s="5">
        <v>1133</v>
      </c>
      <c r="D775" s="3" t="s">
        <v>1600</v>
      </c>
      <c r="E775" s="3" t="str">
        <f t="array" ref="E775">IF(OR(EXACT(A775,'ESO Dungeon constants'!$D$3:$D$987)),"X","")</f>
        <v/>
      </c>
      <c r="F775" s="3" t="str">
        <f>IF(EXACT(A775,C775),"X","")</f>
        <v/>
      </c>
      <c r="G775" s="3" t="str">
        <f>IF(A775&lt;&gt;C775,VLOOKUP(C775,$A$3:$D$9952,4,FALSE),"")</f>
        <v>Southern Elsweyr</v>
      </c>
      <c r="H775" s="17">
        <f>A775</f>
        <v>1192</v>
      </c>
      <c r="I775" s="17">
        <f>C775</f>
        <v>1133</v>
      </c>
      <c r="J775">
        <v>16</v>
      </c>
      <c r="K775" s="3" t="str">
        <f>VLOOKUP(J775,'LibSets constants'!$A$4:$B$1003,2,FALSE)</f>
        <v>DLC_DRAGONHOLD</v>
      </c>
      <c r="L775" s="3" t="str">
        <f>VLOOKUP(J775,'LibSets constants'!$A$4:$C$1003,3,FALSE)</f>
        <v>Dragonhold</v>
      </c>
    </row>
    <row r="776" spans="1:12" x14ac:dyDescent="0.25">
      <c r="A776" s="12">
        <v>1193</v>
      </c>
      <c r="B776" s="5">
        <v>773</v>
      </c>
      <c r="C776" s="5">
        <v>1133</v>
      </c>
      <c r="D776" s="3" t="s">
        <v>1601</v>
      </c>
      <c r="E776" s="3" t="str">
        <f t="array" ref="E776">IF(OR(EXACT(A776,'ESO Dungeon constants'!$D$3:$D$987)),"X","")</f>
        <v/>
      </c>
      <c r="F776" s="3" t="str">
        <f>IF(EXACT(A776,C776),"X","")</f>
        <v/>
      </c>
      <c r="G776" s="3" t="str">
        <f>IF(A776&lt;&gt;C776,VLOOKUP(C776,$A$3:$D$9952,4,FALSE),"")</f>
        <v>Southern Elsweyr</v>
      </c>
      <c r="H776" s="17">
        <f>A776</f>
        <v>1193</v>
      </c>
      <c r="I776" s="17">
        <f>C776</f>
        <v>1133</v>
      </c>
      <c r="J776">
        <v>16</v>
      </c>
      <c r="K776" s="3" t="str">
        <f>VLOOKUP(J776,'LibSets constants'!$A$4:$B$1003,2,FALSE)</f>
        <v>DLC_DRAGONHOLD</v>
      </c>
      <c r="L776" s="3" t="str">
        <f>VLOOKUP(J776,'LibSets constants'!$A$4:$C$1003,3,FALSE)</f>
        <v>Dragonhold</v>
      </c>
    </row>
    <row r="777" spans="1:12" x14ac:dyDescent="0.25">
      <c r="A777" s="12">
        <v>1195</v>
      </c>
      <c r="B777" s="5">
        <v>774</v>
      </c>
      <c r="C777" s="5">
        <v>1195</v>
      </c>
      <c r="D777" s="3" t="s">
        <v>1712</v>
      </c>
      <c r="E777" s="3" t="str">
        <f t="array" ref="E777">IF(OR(EXACT(A777,'ESO Dungeon constants'!$D$3:$D$987)),"X","")</f>
        <v/>
      </c>
      <c r="F777" s="3" t="str">
        <f>IF(EXACT(A777,C777),"X","")</f>
        <v>X</v>
      </c>
      <c r="G777" s="3" t="str">
        <f>IF(A777&lt;&gt;C777,VLOOKUP(C777,$A$3:$D$9952,4,FALSE),"")</f>
        <v/>
      </c>
      <c r="H777" s="17">
        <f>A777</f>
        <v>1195</v>
      </c>
      <c r="I777" s="17">
        <f>C777</f>
        <v>1195</v>
      </c>
      <c r="J777">
        <v>18</v>
      </c>
      <c r="K777" s="3" t="str">
        <f>VLOOKUP(J777,'LibSets constants'!$A$4:$B$1003,2,FALSE)</f>
        <v>DLC_GREYMOOR</v>
      </c>
      <c r="L777" s="3" t="str">
        <f>VLOOKUP(J777,'LibSets constants'!$A$4:$C$1003,3,FALSE)</f>
        <v>Greymoor</v>
      </c>
    </row>
    <row r="778" spans="1:12" x14ac:dyDescent="0.25">
      <c r="A778" s="12">
        <v>1196</v>
      </c>
      <c r="B778" s="5">
        <v>775</v>
      </c>
      <c r="C778" s="5">
        <v>1160</v>
      </c>
      <c r="D778" s="3" t="s">
        <v>1713</v>
      </c>
      <c r="E778" s="3" t="str">
        <f t="array" ref="E778">IF(OR(EXACT(A778,'ESO Dungeon constants'!$D$3:$D$987)),"X","")</f>
        <v>X</v>
      </c>
      <c r="F778" s="3" t="str">
        <f>IF(EXACT(A778,C778),"X","")</f>
        <v/>
      </c>
      <c r="G778" s="3" t="str">
        <f>IF(A778&lt;&gt;C778,VLOOKUP(C778,$A$3:$D$9952,4,FALSE),"")</f>
        <v>Western Skyrim</v>
      </c>
      <c r="H778" s="17">
        <f>A778</f>
        <v>1196</v>
      </c>
      <c r="I778" s="17">
        <f>C778</f>
        <v>1160</v>
      </c>
      <c r="J778">
        <v>18</v>
      </c>
      <c r="K778" s="3" t="str">
        <f>VLOOKUP(J778,'LibSets constants'!$A$4:$B$1003,2,FALSE)</f>
        <v>DLC_GREYMOOR</v>
      </c>
      <c r="L778" s="3" t="str">
        <f>VLOOKUP(J778,'LibSets constants'!$A$4:$C$1003,3,FALSE)</f>
        <v>Greymoor</v>
      </c>
    </row>
    <row r="779" spans="1:12" x14ac:dyDescent="0.25">
      <c r="A779" s="12">
        <v>1197</v>
      </c>
      <c r="B779" s="5">
        <v>776</v>
      </c>
      <c r="C779" s="5">
        <v>1161</v>
      </c>
      <c r="D779" s="3" t="s">
        <v>1815</v>
      </c>
      <c r="E779" s="3" t="str">
        <f t="array" ref="E779">IF(OR(EXACT(A779,'ESO Dungeon constants'!$D$3:$D$987)),"X","")</f>
        <v>X</v>
      </c>
      <c r="F779" s="3" t="str">
        <f>IF(EXACT(A779,C779),"X","")</f>
        <v/>
      </c>
      <c r="G779" s="3" t="str">
        <f>IF(A779&lt;&gt;C779,VLOOKUP(C779,$A$3:$D$9952,4,FALSE),"")</f>
        <v>Blackreach: Greymoor Caverns</v>
      </c>
      <c r="H779" s="17">
        <f>A779</f>
        <v>1197</v>
      </c>
      <c r="I779" s="17">
        <f>C779</f>
        <v>1161</v>
      </c>
      <c r="J779">
        <v>19</v>
      </c>
      <c r="K779" s="3" t="str">
        <f>VLOOKUP(J779,'LibSets constants'!$A$4:$B$1003,2,FALSE)</f>
        <v>DLC_STONETHORN</v>
      </c>
      <c r="L779" s="3" t="str">
        <f>VLOOKUP(J779,'LibSets constants'!$A$4:$C$1003,3,FALSE)</f>
        <v>Stonethorn</v>
      </c>
    </row>
    <row r="780" spans="1:12" x14ac:dyDescent="0.25">
      <c r="A780" s="12">
        <v>1199</v>
      </c>
      <c r="B780" s="5">
        <v>777</v>
      </c>
      <c r="C780" s="5">
        <v>684</v>
      </c>
      <c r="D780" s="3" t="s">
        <v>1663</v>
      </c>
      <c r="E780" s="3" t="str">
        <f t="array" ref="E780">IF(OR(EXACT(A780,'ESO Dungeon constants'!$D$3:$D$987)),"X","")</f>
        <v/>
      </c>
      <c r="F780" s="3" t="str">
        <f>IF(EXACT(A780,C780),"X","")</f>
        <v/>
      </c>
      <c r="G780" s="3" t="str">
        <f>IF(A780&lt;&gt;C780,VLOOKUP(C780,$A$3:$D$9952,4,FALSE),"")</f>
        <v>Wrothgar</v>
      </c>
      <c r="H780" s="17">
        <f>A780</f>
        <v>1199</v>
      </c>
      <c r="I780" s="17">
        <f>C780</f>
        <v>684</v>
      </c>
      <c r="J780">
        <v>2</v>
      </c>
      <c r="K780" s="3" t="str">
        <f>VLOOKUP(J780,'LibSets constants'!$A$4:$B$1003,2,FALSE)</f>
        <v>DLC_ORSINIUM</v>
      </c>
      <c r="L780" s="3" t="str">
        <f>VLOOKUP(J780,'LibSets constants'!$A$4:$C$1003,3,FALSE)</f>
        <v>Orsinium</v>
      </c>
    </row>
    <row r="781" spans="1:12" x14ac:dyDescent="0.25">
      <c r="A781" s="12">
        <v>1200</v>
      </c>
      <c r="B781" s="5">
        <v>778</v>
      </c>
      <c r="C781" s="5">
        <v>1200</v>
      </c>
      <c r="D781" s="3" t="s">
        <v>1662</v>
      </c>
      <c r="E781" s="3" t="str">
        <f t="array" ref="E781">IF(OR(EXACT(A781,'ESO Dungeon constants'!$D$3:$D$987)),"X","")</f>
        <v/>
      </c>
      <c r="F781" s="3" t="str">
        <f>IF(EXACT(A781,C781),"X","")</f>
        <v>X</v>
      </c>
      <c r="G781" s="3" t="str">
        <f>IF(A781&lt;&gt;C781,VLOOKUP(C781,$A$3:$D$9952,4,FALSE),"")</f>
        <v/>
      </c>
      <c r="H781" s="17">
        <f>A781</f>
        <v>1200</v>
      </c>
      <c r="I781" s="17">
        <f>C781</f>
        <v>1200</v>
      </c>
      <c r="J781">
        <v>0</v>
      </c>
      <c r="K781" s="3" t="str">
        <f>VLOOKUP(J781,'LibSets constants'!$A$4:$B$1003,2,FALSE)</f>
        <v>DLC_BASE_GAME</v>
      </c>
      <c r="L781" s="3" t="str">
        <f>VLOOKUP(J781,'LibSets constants'!$A$4:$C$1003,3,FALSE)</f>
        <v>Included in base game</v>
      </c>
    </row>
    <row r="782" spans="1:12" x14ac:dyDescent="0.25">
      <c r="A782" s="12">
        <v>1201</v>
      </c>
      <c r="B782" s="5">
        <v>779</v>
      </c>
      <c r="C782" s="5">
        <v>1160</v>
      </c>
      <c r="D782" s="3" t="s">
        <v>1810</v>
      </c>
      <c r="E782" s="3" t="str">
        <f t="array" ref="E782">IF(OR(EXACT(A782,'ESO Dungeon constants'!$D$3:$D$987)),"X","")</f>
        <v>X</v>
      </c>
      <c r="F782" s="3" t="str">
        <f>IF(EXACT(A782,C782),"X","")</f>
        <v/>
      </c>
      <c r="G782" s="3" t="str">
        <f>IF(A782&lt;&gt;C782,VLOOKUP(C782,$A$3:$D$9952,4,FALSE),"")</f>
        <v>Western Skyrim</v>
      </c>
      <c r="H782" s="17">
        <f>A782</f>
        <v>1201</v>
      </c>
      <c r="I782" s="17">
        <f>C782</f>
        <v>1160</v>
      </c>
      <c r="J782">
        <v>19</v>
      </c>
      <c r="K782" s="3" t="str">
        <f>VLOOKUP(J782,'LibSets constants'!$A$4:$B$1003,2,FALSE)</f>
        <v>DLC_STONETHORN</v>
      </c>
      <c r="L782" s="3" t="str">
        <f>VLOOKUP(J782,'LibSets constants'!$A$4:$C$1003,3,FALSE)</f>
        <v>Stonethorn</v>
      </c>
    </row>
    <row r="783" spans="1:12" x14ac:dyDescent="0.25">
      <c r="A783" s="12">
        <v>1204</v>
      </c>
      <c r="B783" s="5">
        <v>780</v>
      </c>
      <c r="C783" s="5">
        <v>1204</v>
      </c>
      <c r="D783" s="3" t="s">
        <v>2161</v>
      </c>
      <c r="E783" s="3" t="str">
        <f t="array" ref="E783">IF(OR(EXACT(A783,'ESO Dungeon constants'!$D$3:$D$987)),"X","")</f>
        <v/>
      </c>
      <c r="F783" s="3" t="str">
        <f>IF(EXACT(A783,C783),"X","")</f>
        <v>X</v>
      </c>
      <c r="G783" s="3" t="str">
        <f>IF(A783&lt;&gt;C783,VLOOKUP(C783,$A$3:$D$9952,4,FALSE),"")</f>
        <v/>
      </c>
      <c r="H783" s="17">
        <f>A783</f>
        <v>1204</v>
      </c>
      <c r="I783" s="17">
        <f>C783</f>
        <v>1204</v>
      </c>
      <c r="J783">
        <v>0</v>
      </c>
      <c r="K783" s="3" t="str">
        <f>VLOOKUP(J783,'LibSets constants'!$A$4:$B$1003,2,FALSE)</f>
        <v>DLC_BASE_GAME</v>
      </c>
      <c r="L783" s="3" t="str">
        <f>VLOOKUP(J783,'LibSets constants'!$A$4:$C$1003,3,FALSE)</f>
        <v>Included in base game</v>
      </c>
    </row>
    <row r="784" spans="1:12" x14ac:dyDescent="0.25">
      <c r="A784" s="12">
        <v>1205</v>
      </c>
      <c r="B784" s="5">
        <v>781</v>
      </c>
      <c r="C784" s="5">
        <v>20</v>
      </c>
      <c r="D784" s="3" t="s">
        <v>2163</v>
      </c>
      <c r="E784" s="3" t="str">
        <f t="array" ref="E784">IF(OR(EXACT(A784,'ESO Dungeon constants'!$D$3:$D$987)),"X","")</f>
        <v/>
      </c>
      <c r="F784" s="3" t="str">
        <f>IF(EXACT(A784,C784),"X","")</f>
        <v/>
      </c>
      <c r="G784" s="3" t="str">
        <f>IF(A784&lt;&gt;C784,VLOOKUP(C784,$A$3:$D$9952,4,FALSE),"")</f>
        <v>Rivenspire</v>
      </c>
      <c r="H784" s="17">
        <f>A784</f>
        <v>1205</v>
      </c>
      <c r="I784" s="17">
        <f>C784</f>
        <v>20</v>
      </c>
      <c r="J784">
        <v>0</v>
      </c>
      <c r="K784" s="3" t="str">
        <f>VLOOKUP(J784,'LibSets constants'!$A$4:$B$1003,2,FALSE)</f>
        <v>DLC_BASE_GAME</v>
      </c>
      <c r="L784" s="3" t="str">
        <f>VLOOKUP(J784,'LibSets constants'!$A$4:$C$1003,3,FALSE)</f>
        <v>Included in base game</v>
      </c>
    </row>
    <row r="785" spans="1:12" x14ac:dyDescent="0.25">
      <c r="A785" s="12">
        <v>1206</v>
      </c>
      <c r="B785" s="5">
        <v>782</v>
      </c>
      <c r="C785" s="5">
        <v>20</v>
      </c>
      <c r="D785" s="3" t="s">
        <v>2162</v>
      </c>
      <c r="E785" s="3" t="str">
        <f t="array" ref="E785">IF(OR(EXACT(A785,'ESO Dungeon constants'!$D$3:$D$987)),"X","")</f>
        <v/>
      </c>
      <c r="F785" s="3" t="str">
        <f>IF(EXACT(A785,C785),"X","")</f>
        <v/>
      </c>
      <c r="G785" s="3" t="str">
        <f>IF(A785&lt;&gt;C785,VLOOKUP(C785,$A$3:$D$9952,4,FALSE),"")</f>
        <v>Rivenspire</v>
      </c>
      <c r="H785" s="17">
        <f>A785</f>
        <v>1206</v>
      </c>
      <c r="I785" s="17">
        <f>C785</f>
        <v>20</v>
      </c>
      <c r="J785">
        <v>0</v>
      </c>
      <c r="K785" s="3" t="str">
        <f>VLOOKUP(J785,'LibSets constants'!$A$4:$B$1003,2,FALSE)</f>
        <v>DLC_BASE_GAME</v>
      </c>
      <c r="L785" s="3" t="str">
        <f>VLOOKUP(J785,'LibSets constants'!$A$4:$C$1003,3,FALSE)</f>
        <v>Included in base game</v>
      </c>
    </row>
    <row r="786" spans="1:12" x14ac:dyDescent="0.25">
      <c r="A786" s="12">
        <v>1207</v>
      </c>
      <c r="B786" s="5">
        <v>783</v>
      </c>
      <c r="C786" s="5">
        <v>1207</v>
      </c>
      <c r="D786" s="3" t="s">
        <v>2222</v>
      </c>
      <c r="E786" s="3" t="str">
        <f t="array" ref="E786">IF(OR(EXACT(A786,'ESO Dungeon constants'!$D$3:$D$987)),"X","")</f>
        <v/>
      </c>
      <c r="F786" s="3" t="str">
        <f>IF(EXACT(A786,C786),"X","")</f>
        <v>X</v>
      </c>
      <c r="G786" s="3" t="str">
        <f>IF(A786&lt;&gt;C786,VLOOKUP(C786,$A$3:$D$9952,4,FALSE),"")</f>
        <v/>
      </c>
      <c r="H786" s="17">
        <f>A786</f>
        <v>1207</v>
      </c>
      <c r="I786" s="17">
        <f>C786</f>
        <v>1207</v>
      </c>
      <c r="J786">
        <v>20</v>
      </c>
      <c r="K786" s="3" t="str">
        <f>VLOOKUP(J786,'LibSets constants'!$A$4:$B$1003,2,FALSE)</f>
        <v>DLC_MARKARTH</v>
      </c>
      <c r="L786" s="3" t="str">
        <f>VLOOKUP(J786,'LibSets constants'!$A$4:$C$1003,3,FALSE)</f>
        <v>Markarth</v>
      </c>
    </row>
    <row r="787" spans="1:12" x14ac:dyDescent="0.25">
      <c r="A787" s="12">
        <v>1208</v>
      </c>
      <c r="B787" s="5">
        <v>784</v>
      </c>
      <c r="C787" s="5">
        <v>1208</v>
      </c>
      <c r="D787" s="3" t="s">
        <v>2223</v>
      </c>
      <c r="E787" s="3" t="str">
        <f t="array" ref="E787">IF(OR(EXACT(A787,'ESO Dungeon constants'!$D$3:$D$987)),"X","")</f>
        <v/>
      </c>
      <c r="F787" s="3" t="str">
        <f>IF(EXACT(A787,C787),"X","")</f>
        <v>X</v>
      </c>
      <c r="G787" s="3" t="str">
        <f>IF(A787&lt;&gt;C787,VLOOKUP(C787,$A$3:$D$9952,4,FALSE),"")</f>
        <v/>
      </c>
      <c r="H787" s="17">
        <f>A787</f>
        <v>1208</v>
      </c>
      <c r="I787" s="17">
        <f>C787</f>
        <v>1208</v>
      </c>
      <c r="J787">
        <v>20</v>
      </c>
      <c r="K787" s="3" t="str">
        <f>VLOOKUP(J787,'LibSets constants'!$A$4:$B$1003,2,FALSE)</f>
        <v>DLC_MARKARTH</v>
      </c>
      <c r="L787" s="3" t="str">
        <f>VLOOKUP(J787,'LibSets constants'!$A$4:$C$1003,3,FALSE)</f>
        <v>Markarth</v>
      </c>
    </row>
    <row r="788" spans="1:12" x14ac:dyDescent="0.25">
      <c r="A788" s="12">
        <v>1209</v>
      </c>
      <c r="B788" s="5">
        <v>785</v>
      </c>
      <c r="C788" s="5">
        <v>1207</v>
      </c>
      <c r="D788" s="3" t="s">
        <v>2224</v>
      </c>
      <c r="E788" s="3" t="str">
        <f t="array" ref="E788">IF(OR(EXACT(A788,'ESO Dungeon constants'!$D$3:$D$987)),"X","")</f>
        <v/>
      </c>
      <c r="F788" s="3" t="str">
        <f>IF(EXACT(A788,C788),"X","")</f>
        <v/>
      </c>
      <c r="G788" s="3" t="str">
        <f>IF(A788&lt;&gt;C788,VLOOKUP(C788,$A$3:$D$9952,4,FALSE),"")</f>
        <v>The Reach</v>
      </c>
      <c r="H788" s="17">
        <f>A788</f>
        <v>1209</v>
      </c>
      <c r="I788" s="17">
        <f>C788</f>
        <v>1207</v>
      </c>
      <c r="J788">
        <v>20</v>
      </c>
      <c r="K788" s="3" t="str">
        <f>VLOOKUP(J788,'LibSets constants'!$A$4:$B$1003,2,FALSE)</f>
        <v>DLC_MARKARTH</v>
      </c>
      <c r="L788" s="3" t="str">
        <f>VLOOKUP(J788,'LibSets constants'!$A$4:$C$1003,3,FALSE)</f>
        <v>Markarth</v>
      </c>
    </row>
    <row r="789" spans="1:12" x14ac:dyDescent="0.25">
      <c r="A789" s="12">
        <v>1210</v>
      </c>
      <c r="B789" s="5">
        <v>786</v>
      </c>
      <c r="C789" s="5">
        <v>1207</v>
      </c>
      <c r="D789" s="3" t="s">
        <v>2225</v>
      </c>
      <c r="E789" s="3" t="str">
        <f t="array" ref="E789">IF(OR(EXACT(A789,'ESO Dungeon constants'!$D$3:$D$987)),"X","")</f>
        <v/>
      </c>
      <c r="F789" s="3" t="str">
        <f>IF(EXACT(A789,C789),"X","")</f>
        <v/>
      </c>
      <c r="G789" s="3" t="str">
        <f>IF(A789&lt;&gt;C789,VLOOKUP(C789,$A$3:$D$9952,4,FALSE),"")</f>
        <v>The Reach</v>
      </c>
      <c r="H789" s="17">
        <f>A789</f>
        <v>1210</v>
      </c>
      <c r="I789" s="17">
        <f>C789</f>
        <v>1207</v>
      </c>
      <c r="J789">
        <v>20</v>
      </c>
      <c r="K789" s="3" t="str">
        <f>VLOOKUP(J789,'LibSets constants'!$A$4:$B$1003,2,FALSE)</f>
        <v>DLC_MARKARTH</v>
      </c>
      <c r="L789" s="3" t="str">
        <f>VLOOKUP(J789,'LibSets constants'!$A$4:$C$1003,3,FALSE)</f>
        <v>Markarth</v>
      </c>
    </row>
    <row r="790" spans="1:12" x14ac:dyDescent="0.25">
      <c r="A790" s="46">
        <v>1211</v>
      </c>
      <c r="B790" s="45">
        <v>787</v>
      </c>
      <c r="C790" s="45">
        <v>1207</v>
      </c>
      <c r="D790" s="3" t="s">
        <v>2237</v>
      </c>
      <c r="E790" s="3" t="str">
        <f t="array" ref="E790">IF(OR(EXACT(A790,'ESO Dungeon constants'!$D$3:$D$987)),"X","")</f>
        <v/>
      </c>
      <c r="F790" s="3" t="str">
        <f>IF(EXACT(A790,C790),"X","")</f>
        <v/>
      </c>
      <c r="G790" s="3" t="str">
        <f>IF(A790&lt;&gt;C790,VLOOKUP(C790,$A$3:$D$9952,4,FALSE),"")</f>
        <v>The Reach</v>
      </c>
      <c r="H790" s="17">
        <f>A790</f>
        <v>1211</v>
      </c>
      <c r="I790" s="17">
        <f>C790</f>
        <v>1207</v>
      </c>
      <c r="J790">
        <v>20</v>
      </c>
      <c r="K790" s="3" t="str">
        <f>VLOOKUP(J790,'LibSets constants'!$A$4:$B$1003,2,FALSE)</f>
        <v>DLC_MARKARTH</v>
      </c>
      <c r="L790" s="3" t="str">
        <f>VLOOKUP(J790,'LibSets constants'!$A$4:$C$1003,3,FALSE)</f>
        <v>Markarth</v>
      </c>
    </row>
    <row r="791" spans="1:12" x14ac:dyDescent="0.25">
      <c r="A791" s="12">
        <v>1212</v>
      </c>
      <c r="B791" s="5">
        <v>788</v>
      </c>
      <c r="C791" s="5">
        <v>1208</v>
      </c>
      <c r="D791" s="3" t="s">
        <v>2236</v>
      </c>
      <c r="E791" s="3" t="str">
        <f t="array" ref="E791">IF(OR(EXACT(A791,'ESO Dungeon constants'!$D$3:$D$987)),"X","")</f>
        <v/>
      </c>
      <c r="F791" s="3" t="str">
        <f>IF(EXACT(A791,C791),"X","")</f>
        <v/>
      </c>
      <c r="G791" s="3" t="str">
        <f>IF(A791&lt;&gt;C791,VLOOKUP(C791,$A$3:$D$9952,4,FALSE),"")</f>
        <v>Blackreach: Arkthzand Cavern</v>
      </c>
      <c r="H791" s="17">
        <f>A791</f>
        <v>1212</v>
      </c>
      <c r="I791" s="17">
        <f>C791</f>
        <v>1208</v>
      </c>
      <c r="J791">
        <v>20</v>
      </c>
      <c r="K791" s="3" t="str">
        <f>VLOOKUP(J791,'LibSets constants'!$A$4:$B$1003,2,FALSE)</f>
        <v>DLC_MARKARTH</v>
      </c>
      <c r="L791" s="3" t="str">
        <f>VLOOKUP(J791,'LibSets constants'!$A$4:$C$1003,3,FALSE)</f>
        <v>Markarth</v>
      </c>
    </row>
    <row r="792" spans="1:12" x14ac:dyDescent="0.25">
      <c r="A792" s="46">
        <v>1213</v>
      </c>
      <c r="B792" s="45">
        <v>789</v>
      </c>
      <c r="C792" s="45">
        <v>1207</v>
      </c>
      <c r="D792" s="3" t="s">
        <v>2412</v>
      </c>
      <c r="E792" s="3" t="str">
        <f t="array" ref="E792">IF(OR(EXACT(A792,'ESO Dungeon constants'!$D$3:$D$987)),"X","")</f>
        <v/>
      </c>
      <c r="F792" s="3" t="str">
        <f>IF(EXACT(A792,C792),"X","")</f>
        <v/>
      </c>
      <c r="G792" s="3" t="str">
        <f>IF(A792&lt;&gt;C792,VLOOKUP(C792,$A$3:$D$9952,4,FALSE),"")</f>
        <v>The Reach</v>
      </c>
      <c r="H792" s="17">
        <f>A792</f>
        <v>1213</v>
      </c>
      <c r="I792" s="17">
        <f>C792</f>
        <v>1207</v>
      </c>
      <c r="J792">
        <v>20</v>
      </c>
      <c r="K792" s="3" t="str">
        <f>VLOOKUP(J792,'LibSets constants'!$A$4:$B$1003,2,FALSE)</f>
        <v>DLC_MARKARTH</v>
      </c>
      <c r="L792" s="3" t="str">
        <f>VLOOKUP(J792,'LibSets constants'!$A$4:$C$1003,3,FALSE)</f>
        <v>Markarth</v>
      </c>
    </row>
    <row r="793" spans="1:12" x14ac:dyDescent="0.25">
      <c r="A793" s="12">
        <v>1214</v>
      </c>
      <c r="B793" s="5">
        <v>790</v>
      </c>
      <c r="C793" s="5">
        <v>1207</v>
      </c>
      <c r="D793" s="3" t="s">
        <v>2235</v>
      </c>
      <c r="E793" s="3" t="str">
        <f t="array" ref="E793">IF(OR(EXACT(A793,'ESO Dungeon constants'!$D$3:$D$987)),"X","")</f>
        <v/>
      </c>
      <c r="F793" s="3" t="str">
        <f>IF(EXACT(A793,C793),"X","")</f>
        <v/>
      </c>
      <c r="G793" s="3" t="str">
        <f>IF(A793&lt;&gt;C793,VLOOKUP(C793,$A$3:$D$9952,4,FALSE),"")</f>
        <v>The Reach</v>
      </c>
      <c r="H793" s="17">
        <f>A793</f>
        <v>1214</v>
      </c>
      <c r="I793" s="17">
        <f>C793</f>
        <v>1207</v>
      </c>
      <c r="J793">
        <v>20</v>
      </c>
      <c r="K793" s="3" t="str">
        <f>VLOOKUP(J793,'LibSets constants'!$A$4:$B$1003,2,FALSE)</f>
        <v>DLC_MARKARTH</v>
      </c>
      <c r="L793" s="3" t="str">
        <f>VLOOKUP(J793,'LibSets constants'!$A$4:$C$1003,3,FALSE)</f>
        <v>Markarth</v>
      </c>
    </row>
    <row r="794" spans="1:12" x14ac:dyDescent="0.25">
      <c r="A794" s="12">
        <v>1215</v>
      </c>
      <c r="B794" s="5">
        <v>791</v>
      </c>
      <c r="C794" s="5">
        <v>1207</v>
      </c>
      <c r="D794" s="3" t="s">
        <v>2234</v>
      </c>
      <c r="E794" s="3" t="str">
        <f t="array" ref="E794">IF(OR(EXACT(A794,'ESO Dungeon constants'!$D$3:$D$987)),"X","")</f>
        <v/>
      </c>
      <c r="F794" s="3" t="str">
        <f>IF(EXACT(A794,C794),"X","")</f>
        <v/>
      </c>
      <c r="G794" s="3" t="str">
        <f>IF(A794&lt;&gt;C794,VLOOKUP(C794,$A$3:$D$9952,4,FALSE),"")</f>
        <v>The Reach</v>
      </c>
      <c r="H794" s="17">
        <f>A794</f>
        <v>1215</v>
      </c>
      <c r="I794" s="17">
        <f>C794</f>
        <v>1207</v>
      </c>
      <c r="J794">
        <v>20</v>
      </c>
      <c r="K794" s="3" t="str">
        <f>VLOOKUP(J794,'LibSets constants'!$A$4:$B$1003,2,FALSE)</f>
        <v>DLC_MARKARTH</v>
      </c>
      <c r="L794" s="3" t="str">
        <f>VLOOKUP(J794,'LibSets constants'!$A$4:$C$1003,3,FALSE)</f>
        <v>Markarth</v>
      </c>
    </row>
    <row r="795" spans="1:12" x14ac:dyDescent="0.25">
      <c r="A795" s="12">
        <v>1216</v>
      </c>
      <c r="B795" s="5">
        <v>792</v>
      </c>
      <c r="C795" s="5">
        <v>1207</v>
      </c>
      <c r="D795" s="43" t="s">
        <v>2233</v>
      </c>
      <c r="E795" s="3" t="str">
        <f t="array" ref="E795">IF(OR(EXACT(A795,'ESO Dungeon constants'!$D$3:$D$987)),"X","")</f>
        <v/>
      </c>
      <c r="F795" s="3" t="str">
        <f>IF(EXACT(A795,C795),"X","")</f>
        <v/>
      </c>
      <c r="G795" s="3" t="str">
        <f>IF(A795&lt;&gt;C795,VLOOKUP(C795,$A$3:$D$9952,4,FALSE),"")</f>
        <v>The Reach</v>
      </c>
      <c r="H795" s="17">
        <f>A795</f>
        <v>1216</v>
      </c>
      <c r="I795" s="17">
        <f>C795</f>
        <v>1207</v>
      </c>
      <c r="J795">
        <v>20</v>
      </c>
      <c r="K795" s="3" t="str">
        <f>VLOOKUP(J795,'LibSets constants'!$A$4:$B$1003,2,FALSE)</f>
        <v>DLC_MARKARTH</v>
      </c>
      <c r="L795" s="3" t="str">
        <f>VLOOKUP(J795,'LibSets constants'!$A$4:$C$1003,3,FALSE)</f>
        <v>Markarth</v>
      </c>
    </row>
    <row r="796" spans="1:12" x14ac:dyDescent="0.25">
      <c r="A796" s="12">
        <v>1217</v>
      </c>
      <c r="B796" s="5">
        <v>793</v>
      </c>
      <c r="C796" s="5">
        <v>1208</v>
      </c>
      <c r="D796" s="3" t="s">
        <v>2232</v>
      </c>
      <c r="E796" s="3" t="str">
        <f t="array" ref="E796">IF(OR(EXACT(A796,'ESO Dungeon constants'!$D$3:$D$987)),"X","")</f>
        <v/>
      </c>
      <c r="F796" s="3" t="str">
        <f>IF(EXACT(A796,C796),"X","")</f>
        <v/>
      </c>
      <c r="G796" s="3" t="str">
        <f>IF(A796&lt;&gt;C796,VLOOKUP(C796,$A$3:$D$9952,4,FALSE),"")</f>
        <v>Blackreach: Arkthzand Cavern</v>
      </c>
      <c r="H796" s="17">
        <f>A796</f>
        <v>1217</v>
      </c>
      <c r="I796" s="17">
        <f>C796</f>
        <v>1208</v>
      </c>
      <c r="J796">
        <v>20</v>
      </c>
      <c r="K796" s="3" t="str">
        <f>VLOOKUP(J796,'LibSets constants'!$A$4:$B$1003,2,FALSE)</f>
        <v>DLC_MARKARTH</v>
      </c>
      <c r="L796" s="3" t="str">
        <f>VLOOKUP(J796,'LibSets constants'!$A$4:$C$1003,3,FALSE)</f>
        <v>Markarth</v>
      </c>
    </row>
    <row r="797" spans="1:12" x14ac:dyDescent="0.25">
      <c r="A797" s="12">
        <v>1218</v>
      </c>
      <c r="B797" s="5">
        <v>794</v>
      </c>
      <c r="C797" s="5">
        <v>1160</v>
      </c>
      <c r="D797" s="3" t="s">
        <v>1714</v>
      </c>
      <c r="E797" s="3" t="str">
        <f t="array" ref="E797">IF(OR(EXACT(A797,'ESO Dungeon constants'!$D$3:$D$987)),"X","")</f>
        <v/>
      </c>
      <c r="F797" s="3" t="str">
        <f>IF(EXACT(A797,C797),"X","")</f>
        <v/>
      </c>
      <c r="G797" s="3" t="str">
        <f>IF(A797&lt;&gt;C797,VLOOKUP(C797,$A$3:$D$9952,4,FALSE),"")</f>
        <v>Western Skyrim</v>
      </c>
      <c r="H797" s="17">
        <f>A797</f>
        <v>1218</v>
      </c>
      <c r="I797" s="17">
        <f>C797</f>
        <v>1160</v>
      </c>
      <c r="J797">
        <v>18</v>
      </c>
      <c r="K797" s="3" t="str">
        <f>VLOOKUP(J797,'LibSets constants'!$A$4:$B$1003,2,FALSE)</f>
        <v>DLC_GREYMOOR</v>
      </c>
      <c r="L797" s="3" t="str">
        <f>VLOOKUP(J797,'LibSets constants'!$A$4:$C$1003,3,FALSE)</f>
        <v>Greymoor</v>
      </c>
    </row>
    <row r="798" spans="1:12" x14ac:dyDescent="0.25">
      <c r="A798" s="12">
        <v>1219</v>
      </c>
      <c r="B798" s="5">
        <v>795</v>
      </c>
      <c r="C798" s="5">
        <v>1160</v>
      </c>
      <c r="D798" s="3" t="s">
        <v>1715</v>
      </c>
      <c r="E798" s="3" t="str">
        <f t="array" ref="E798">IF(OR(EXACT(A798,'ESO Dungeon constants'!$D$3:$D$987)),"X","")</f>
        <v/>
      </c>
      <c r="F798" s="3" t="str">
        <f>IF(EXACT(A798,C798),"X","")</f>
        <v/>
      </c>
      <c r="G798" s="3" t="str">
        <f>IF(A798&lt;&gt;C798,VLOOKUP(C798,$A$3:$D$9952,4,FALSE),"")</f>
        <v>Western Skyrim</v>
      </c>
      <c r="H798" s="17">
        <f>A798</f>
        <v>1219</v>
      </c>
      <c r="I798" s="17">
        <f>C798</f>
        <v>1160</v>
      </c>
      <c r="J798">
        <v>18</v>
      </c>
      <c r="K798" s="3" t="str">
        <f>VLOOKUP(J798,'LibSets constants'!$A$4:$B$1003,2,FALSE)</f>
        <v>DLC_GREYMOOR</v>
      </c>
      <c r="L798" s="3" t="str">
        <f>VLOOKUP(J798,'LibSets constants'!$A$4:$C$1003,3,FALSE)</f>
        <v>Greymoor</v>
      </c>
    </row>
    <row r="799" spans="1:12" x14ac:dyDescent="0.25">
      <c r="A799" s="12">
        <v>1220</v>
      </c>
      <c r="B799" s="5">
        <v>796</v>
      </c>
      <c r="C799" s="5">
        <v>1161</v>
      </c>
      <c r="D799" s="3" t="s">
        <v>1716</v>
      </c>
      <c r="E799" s="3" t="str">
        <f t="array" ref="E799">IF(OR(EXACT(A799,'ESO Dungeon constants'!$D$3:$D$987)),"X","")</f>
        <v/>
      </c>
      <c r="F799" s="3" t="str">
        <f>IF(EXACT(A799,C799),"X","")</f>
        <v/>
      </c>
      <c r="G799" s="3" t="str">
        <f>IF(A799&lt;&gt;C799,VLOOKUP(C799,$A$3:$D$9952,4,FALSE),"")</f>
        <v>Blackreach: Greymoor Caverns</v>
      </c>
      <c r="H799" s="17">
        <f>A799</f>
        <v>1220</v>
      </c>
      <c r="I799" s="17">
        <f>C799</f>
        <v>1161</v>
      </c>
      <c r="J799">
        <v>18</v>
      </c>
      <c r="K799" s="3" t="str">
        <f>VLOOKUP(J799,'LibSets constants'!$A$4:$B$1003,2,FALSE)</f>
        <v>DLC_GREYMOOR</v>
      </c>
      <c r="L799" s="3" t="str">
        <f>VLOOKUP(J799,'LibSets constants'!$A$4:$C$1003,3,FALSE)</f>
        <v>Greymoor</v>
      </c>
    </row>
    <row r="800" spans="1:12" x14ac:dyDescent="0.25">
      <c r="A800" s="12">
        <v>1221</v>
      </c>
      <c r="B800" s="5">
        <v>797</v>
      </c>
      <c r="C800" s="5">
        <v>1207</v>
      </c>
      <c r="D800" s="3" t="s">
        <v>2226</v>
      </c>
      <c r="E800" s="3" t="str">
        <f t="array" ref="E800">IF(OR(EXACT(A800,'ESO Dungeon constants'!$D$3:$D$987)),"X","")</f>
        <v/>
      </c>
      <c r="F800" s="3" t="str">
        <f>IF(EXACT(A800,C800),"X","")</f>
        <v/>
      </c>
      <c r="G800" s="3" t="str">
        <f>IF(A800&lt;&gt;C800,VLOOKUP(C800,$A$3:$D$9952,4,FALSE),"")</f>
        <v>The Reach</v>
      </c>
      <c r="H800" s="17">
        <f>A800</f>
        <v>1221</v>
      </c>
      <c r="I800" s="17">
        <f>C800</f>
        <v>1207</v>
      </c>
      <c r="J800">
        <v>20</v>
      </c>
      <c r="K800" s="3" t="str">
        <f>VLOOKUP(J800,'LibSets constants'!$A$4:$B$1003,2,FALSE)</f>
        <v>DLC_MARKARTH</v>
      </c>
      <c r="L800" s="3" t="str">
        <f>VLOOKUP(J800,'LibSets constants'!$A$4:$C$1003,3,FALSE)</f>
        <v>Markarth</v>
      </c>
    </row>
    <row r="801" spans="1:12" x14ac:dyDescent="0.25">
      <c r="A801" s="12">
        <v>1222</v>
      </c>
      <c r="B801" s="5">
        <v>798</v>
      </c>
      <c r="C801" s="5">
        <v>1160</v>
      </c>
      <c r="D801" s="3" t="s">
        <v>2227</v>
      </c>
      <c r="E801" s="3" t="str">
        <f t="array" ref="E801">IF(OR(EXACT(A801,'ESO Dungeon constants'!$D$3:$D$987)),"X","")</f>
        <v/>
      </c>
      <c r="F801" s="3" t="str">
        <f>IF(EXACT(A801,C801),"X","")</f>
        <v/>
      </c>
      <c r="G801" s="3" t="str">
        <f>IF(A801&lt;&gt;C801,VLOOKUP(C801,$A$3:$D$9952,4,FALSE),"")</f>
        <v>Western Skyrim</v>
      </c>
      <c r="H801" s="17">
        <f>A801</f>
        <v>1222</v>
      </c>
      <c r="I801" s="17">
        <f>C801</f>
        <v>1160</v>
      </c>
      <c r="J801">
        <v>18</v>
      </c>
      <c r="K801" s="3" t="str">
        <f>VLOOKUP(J801,'LibSets constants'!$A$4:$B$1003,2,FALSE)</f>
        <v>DLC_GREYMOOR</v>
      </c>
      <c r="L801" s="3" t="str">
        <f>VLOOKUP(J801,'LibSets constants'!$A$4:$C$1003,3,FALSE)</f>
        <v>Greymoor</v>
      </c>
    </row>
    <row r="802" spans="1:12" x14ac:dyDescent="0.25">
      <c r="A802" s="12">
        <v>1223</v>
      </c>
      <c r="B802" s="5">
        <v>799</v>
      </c>
      <c r="C802" s="5">
        <v>1207</v>
      </c>
      <c r="D802" s="3" t="s">
        <v>2231</v>
      </c>
      <c r="E802" s="3" t="str">
        <f t="array" ref="E802">IF(OR(EXACT(A802,'ESO Dungeon constants'!$D$3:$D$987)),"X","")</f>
        <v/>
      </c>
      <c r="F802" s="3" t="str">
        <f>IF(EXACT(A802,C802),"X","")</f>
        <v/>
      </c>
      <c r="G802" s="3" t="str">
        <f>IF(A802&lt;&gt;C802,VLOOKUP(C802,$A$3:$D$9952,4,FALSE),"")</f>
        <v>The Reach</v>
      </c>
      <c r="H802" s="17">
        <f>A802</f>
        <v>1223</v>
      </c>
      <c r="I802" s="17">
        <f>C802</f>
        <v>1207</v>
      </c>
      <c r="J802">
        <v>20</v>
      </c>
      <c r="K802" s="3" t="str">
        <f>VLOOKUP(J802,'LibSets constants'!$A$4:$B$1003,2,FALSE)</f>
        <v>DLC_MARKARTH</v>
      </c>
      <c r="L802" s="3" t="str">
        <f>VLOOKUP(J802,'LibSets constants'!$A$4:$C$1003,3,FALSE)</f>
        <v>Markarth</v>
      </c>
    </row>
    <row r="803" spans="1:12" x14ac:dyDescent="0.25">
      <c r="A803" s="12">
        <v>1224</v>
      </c>
      <c r="B803" s="5">
        <v>800</v>
      </c>
      <c r="C803" s="5">
        <v>1208</v>
      </c>
      <c r="D803" s="3" t="s">
        <v>2230</v>
      </c>
      <c r="E803" s="3" t="str">
        <f t="array" ref="E803">IF(OR(EXACT(A803,'ESO Dungeon constants'!$D$3:$D$987)),"X","")</f>
        <v/>
      </c>
      <c r="F803" s="3" t="str">
        <f>IF(EXACT(A803,C803),"X","")</f>
        <v/>
      </c>
      <c r="G803" s="3" t="str">
        <f>IF(A803&lt;&gt;C803,VLOOKUP(C803,$A$3:$D$9952,4,FALSE),"")</f>
        <v>Blackreach: Arkthzand Cavern</v>
      </c>
      <c r="H803" s="17">
        <f>A803</f>
        <v>1224</v>
      </c>
      <c r="I803" s="17">
        <f>C803</f>
        <v>1208</v>
      </c>
      <c r="J803">
        <v>20</v>
      </c>
      <c r="K803" s="3" t="str">
        <f>VLOOKUP(J803,'LibSets constants'!$A$4:$B$1003,2,FALSE)</f>
        <v>DLC_MARKARTH</v>
      </c>
      <c r="L803" s="3" t="str">
        <f>VLOOKUP(J803,'LibSets constants'!$A$4:$C$1003,3,FALSE)</f>
        <v>Markarth</v>
      </c>
    </row>
    <row r="804" spans="1:12" x14ac:dyDescent="0.25">
      <c r="A804" s="12">
        <v>1225</v>
      </c>
      <c r="B804" s="5">
        <v>801</v>
      </c>
      <c r="C804" s="5">
        <v>1207</v>
      </c>
      <c r="D804" s="3" t="s">
        <v>2229</v>
      </c>
      <c r="E804" s="3" t="str">
        <f t="array" ref="E804">IF(OR(EXACT(A804,'ESO Dungeon constants'!$D$3:$D$987)),"X","")</f>
        <v/>
      </c>
      <c r="F804" s="3" t="str">
        <f>IF(EXACT(A804,C804),"X","")</f>
        <v/>
      </c>
      <c r="G804" s="3" t="str">
        <f>IF(A804&lt;&gt;C804,VLOOKUP(C804,$A$3:$D$9952,4,FALSE),"")</f>
        <v>The Reach</v>
      </c>
      <c r="H804" s="17">
        <f>A804</f>
        <v>1225</v>
      </c>
      <c r="I804" s="17">
        <f>C804</f>
        <v>1207</v>
      </c>
      <c r="J804">
        <v>20</v>
      </c>
      <c r="K804" s="3" t="str">
        <f>VLOOKUP(J804,'LibSets constants'!$A$4:$B$1003,2,FALSE)</f>
        <v>DLC_MARKARTH</v>
      </c>
      <c r="L804" s="3" t="str">
        <f>VLOOKUP(J804,'LibSets constants'!$A$4:$C$1003,3,FALSE)</f>
        <v>Markarth</v>
      </c>
    </row>
    <row r="805" spans="1:12" x14ac:dyDescent="0.25">
      <c r="A805" s="12">
        <v>1226</v>
      </c>
      <c r="B805" s="5">
        <v>802</v>
      </c>
      <c r="C805" s="5">
        <v>1207</v>
      </c>
      <c r="D805" s="3" t="s">
        <v>2228</v>
      </c>
      <c r="E805" s="3" t="str">
        <f t="array" ref="E805">IF(OR(EXACT(A805,'ESO Dungeon constants'!$D$3:$D$987)),"X","")</f>
        <v/>
      </c>
      <c r="F805" s="3" t="str">
        <f>IF(EXACT(A805,C805),"X","")</f>
        <v/>
      </c>
      <c r="G805" s="3" t="str">
        <f>IF(A805&lt;&gt;C805,VLOOKUP(C805,$A$3:$D$9952,4,FALSE),"")</f>
        <v>The Reach</v>
      </c>
      <c r="H805" s="17">
        <f>A805</f>
        <v>1226</v>
      </c>
      <c r="I805" s="17">
        <f>C805</f>
        <v>1207</v>
      </c>
      <c r="J805">
        <v>20</v>
      </c>
      <c r="K805" s="3" t="str">
        <f>VLOOKUP(J805,'LibSets constants'!$A$4:$B$1003,2,FALSE)</f>
        <v>DLC_MARKARTH</v>
      </c>
      <c r="L805" s="3" t="str">
        <f>VLOOKUP(J805,'LibSets constants'!$A$4:$C$1003,3,FALSE)</f>
        <v>Markarth</v>
      </c>
    </row>
    <row r="806" spans="1:12" x14ac:dyDescent="0.25">
      <c r="A806" s="12">
        <v>1227</v>
      </c>
      <c r="B806" s="5">
        <v>803</v>
      </c>
      <c r="C806" s="5">
        <v>1207</v>
      </c>
      <c r="D806" s="3" t="s">
        <v>2221</v>
      </c>
      <c r="E806" s="3" t="str">
        <f t="array" ref="E806">IF(OR(EXACT(A806,'ESO Dungeon constants'!$D$3:$D$987)),"X","")</f>
        <v/>
      </c>
      <c r="F806" s="3" t="str">
        <f>IF(EXACT(A806,C806),"X","")</f>
        <v/>
      </c>
      <c r="G806" s="3" t="str">
        <f>IF(A806&lt;&gt;C806,VLOOKUP(C806,$A$3:$D$9952,4,FALSE),"")</f>
        <v>The Reach</v>
      </c>
      <c r="H806" s="17">
        <f>A806</f>
        <v>1227</v>
      </c>
      <c r="I806" s="17">
        <f>C806</f>
        <v>1207</v>
      </c>
      <c r="J806">
        <v>20</v>
      </c>
      <c r="K806" s="3" t="str">
        <f>VLOOKUP(J806,'LibSets constants'!$A$4:$B$1003,2,FALSE)</f>
        <v>DLC_MARKARTH</v>
      </c>
      <c r="L806" s="3" t="str">
        <f>VLOOKUP(J806,'LibSets constants'!$A$4:$C$1003,3,FALSE)</f>
        <v>Markarth</v>
      </c>
    </row>
    <row r="807" spans="1:12" s="72" customFormat="1" x14ac:dyDescent="0.25">
      <c r="A807" s="12">
        <v>1228</v>
      </c>
      <c r="B807" s="5">
        <v>804</v>
      </c>
      <c r="C807" s="5">
        <v>823</v>
      </c>
      <c r="D807" s="3" t="s">
        <v>2404</v>
      </c>
      <c r="E807" s="3" t="str">
        <f t="array" ref="E807">IF(OR(EXACT(A807,'ESO Dungeon constants'!$D$3:$D$987)),"X","")</f>
        <v>X</v>
      </c>
      <c r="F807" s="3" t="str">
        <f>IF(EXACT(A807,C807),"X","")</f>
        <v/>
      </c>
      <c r="G807" s="3" t="str">
        <f>IF(A807&lt;&gt;C807,VLOOKUP(C807,$A$3:$D$9952,4,FALSE),"")</f>
        <v>Gold Coast</v>
      </c>
      <c r="H807" s="17">
        <f>A807</f>
        <v>1228</v>
      </c>
      <c r="I807" s="17">
        <f>C807</f>
        <v>823</v>
      </c>
      <c r="J807">
        <v>21</v>
      </c>
      <c r="K807" s="3" t="str">
        <f>VLOOKUP(J807,'LibSets constants'!$A$4:$B$1003,2,FALSE)</f>
        <v>DLC_FLAMES_OF_AMBITION</v>
      </c>
      <c r="L807" s="3" t="str">
        <f>VLOOKUP(J807,'LibSets constants'!$A$4:$C$1003,3,FALSE)</f>
        <v>Flames of Ambition</v>
      </c>
    </row>
    <row r="808" spans="1:12" s="72" customFormat="1" x14ac:dyDescent="0.25">
      <c r="A808" s="12">
        <v>1229</v>
      </c>
      <c r="B808" s="5">
        <v>805</v>
      </c>
      <c r="C808" s="5">
        <v>57</v>
      </c>
      <c r="D808" s="3" t="s">
        <v>2405</v>
      </c>
      <c r="E808" s="3" t="str">
        <f t="array" ref="E808">IF(OR(EXACT(A808,'ESO Dungeon constants'!$D$3:$D$987)),"X","")</f>
        <v>X</v>
      </c>
      <c r="F808" s="3" t="str">
        <f>IF(EXACT(A808,C808),"X","")</f>
        <v/>
      </c>
      <c r="G808" s="3" t="str">
        <f>IF(A808&lt;&gt;C808,VLOOKUP(C808,$A$3:$D$9952,4,FALSE),"")</f>
        <v>Deshaan</v>
      </c>
      <c r="H808" s="17">
        <f>A808</f>
        <v>1229</v>
      </c>
      <c r="I808" s="17">
        <f>C808</f>
        <v>57</v>
      </c>
      <c r="J808">
        <v>21</v>
      </c>
      <c r="K808" s="3" t="str">
        <f>VLOOKUP(J808,'LibSets constants'!$A$4:$B$1003,2,FALSE)</f>
        <v>DLC_FLAMES_OF_AMBITION</v>
      </c>
      <c r="L808" s="3" t="str">
        <f>VLOOKUP(J808,'LibSets constants'!$A$4:$C$1003,3,FALSE)</f>
        <v>Flames of Ambition</v>
      </c>
    </row>
    <row r="809" spans="1:12" x14ac:dyDescent="0.25">
      <c r="A809" s="12">
        <v>1233</v>
      </c>
      <c r="B809" s="12">
        <v>806</v>
      </c>
      <c r="C809" s="12">
        <v>1160</v>
      </c>
      <c r="D809" s="3" t="s">
        <v>2159</v>
      </c>
      <c r="E809" s="3" t="str">
        <f t="array" ref="E809">IF(OR(EXACT(A809,'ESO Dungeon constants'!$D$3:$D$987)),"X","")</f>
        <v/>
      </c>
      <c r="F809" s="3" t="str">
        <f>IF(EXACT(A809,C809),"X","")</f>
        <v/>
      </c>
      <c r="G809" s="3" t="str">
        <f>IF(A809&lt;&gt;C809,VLOOKUP(C809,$A$3:$D$9952,4,FALSE),"")</f>
        <v>Western Skyrim</v>
      </c>
      <c r="H809" s="17">
        <f>A809</f>
        <v>1233</v>
      </c>
      <c r="I809" s="17">
        <f>C809</f>
        <v>1160</v>
      </c>
      <c r="J809">
        <v>18</v>
      </c>
      <c r="K809" s="3" t="str">
        <f>VLOOKUP(J809,'LibSets constants'!$A$4:$B$1003,2,FALSE)</f>
        <v>DLC_GREYMOOR</v>
      </c>
      <c r="L809" s="3" t="str">
        <f>VLOOKUP(J809,'LibSets constants'!$A$4:$C$1003,3,FALSE)</f>
        <v>Greymoor</v>
      </c>
    </row>
    <row r="810" spans="1:12" x14ac:dyDescent="0.25">
      <c r="A810" s="12">
        <v>1234</v>
      </c>
      <c r="B810" s="5">
        <v>807</v>
      </c>
      <c r="C810" s="5">
        <v>1160</v>
      </c>
      <c r="D810" s="3" t="s">
        <v>2160</v>
      </c>
      <c r="E810" s="3" t="str">
        <f t="array" ref="E810">IF(OR(EXACT(A810,'ESO Dungeon constants'!$D$3:$D$987)),"X","")</f>
        <v/>
      </c>
      <c r="F810" s="3" t="str">
        <f>IF(EXACT(A810,C810),"X","")</f>
        <v/>
      </c>
      <c r="G810" s="3" t="str">
        <f>IF(A810&lt;&gt;C810,VLOOKUP(C810,$A$3:$D$9952,4,FALSE),"")</f>
        <v>Western Skyrim</v>
      </c>
      <c r="H810" s="17">
        <f>A810</f>
        <v>1234</v>
      </c>
      <c r="I810" s="17">
        <f>C810</f>
        <v>1160</v>
      </c>
      <c r="J810">
        <v>18</v>
      </c>
      <c r="K810" s="3" t="str">
        <f>VLOOKUP(J810,'LibSets constants'!$A$4:$B$1003,2,FALSE)</f>
        <v>DLC_GREYMOOR</v>
      </c>
      <c r="L810" s="3" t="str">
        <f>VLOOKUP(J810,'LibSets constants'!$A$4:$C$1003,3,FALSE)</f>
        <v>Greymoor</v>
      </c>
    </row>
    <row r="811" spans="1:12" x14ac:dyDescent="0.25">
      <c r="A811" s="12">
        <v>1235</v>
      </c>
      <c r="B811" s="5">
        <v>808</v>
      </c>
      <c r="C811" s="5">
        <v>383</v>
      </c>
      <c r="D811" s="3" t="s">
        <v>2407</v>
      </c>
      <c r="E811" s="3" t="str">
        <f t="array" ref="E811">IF(OR(EXACT(A811,'ESO Dungeon constants'!$D$3:$D$987)),"X","")</f>
        <v/>
      </c>
      <c r="F811" s="3" t="str">
        <f>IF(EXACT(A811,C811),"X","")</f>
        <v/>
      </c>
      <c r="G811" s="3" t="str">
        <f>IF(A811&lt;&gt;C811,VLOOKUP(C811,$A$3:$D$9952,4,FALSE),"")</f>
        <v>Grahtwood</v>
      </c>
      <c r="H811" s="17">
        <f>A811</f>
        <v>1235</v>
      </c>
      <c r="I811" s="17">
        <f>C811</f>
        <v>383</v>
      </c>
      <c r="J811">
        <v>0</v>
      </c>
      <c r="K811" s="3" t="str">
        <f>VLOOKUP(J811,'LibSets constants'!$A$4:$B$1003,2,FALSE)</f>
        <v>DLC_BASE_GAME</v>
      </c>
      <c r="L811" s="3" t="str">
        <f>VLOOKUP(J811,'LibSets constants'!$A$4:$C$1003,3,FALSE)</f>
        <v>Included in base game</v>
      </c>
    </row>
    <row r="812" spans="1:12" x14ac:dyDescent="0.25">
      <c r="A812" s="12">
        <v>1236</v>
      </c>
      <c r="B812" s="5">
        <v>809</v>
      </c>
      <c r="C812" s="5">
        <v>383</v>
      </c>
      <c r="D812" s="3" t="s">
        <v>448</v>
      </c>
      <c r="E812" s="3" t="str">
        <f t="array" ref="E812">IF(OR(EXACT(A812,'ESO Dungeon constants'!$D$3:$D$987)),"X","")</f>
        <v/>
      </c>
      <c r="F812" s="3" t="str">
        <f>IF(EXACT(A812,C812),"X","")</f>
        <v/>
      </c>
      <c r="G812" s="3" t="str">
        <f>IF(A812&lt;&gt;C812,VLOOKUP(C812,$A$3:$D$9952,4,FALSE),"")</f>
        <v>Grahtwood</v>
      </c>
      <c r="H812" s="17">
        <f>A812</f>
        <v>1236</v>
      </c>
      <c r="I812" s="17">
        <f>C812</f>
        <v>383</v>
      </c>
      <c r="J812">
        <v>0</v>
      </c>
      <c r="K812" s="3" t="str">
        <f>VLOOKUP(J812,'LibSets constants'!$A$4:$B$1003,2,FALSE)</f>
        <v>DLC_BASE_GAME</v>
      </c>
      <c r="L812" s="3" t="str">
        <f>VLOOKUP(J812,'LibSets constants'!$A$4:$C$1003,3,FALSE)</f>
        <v>Included in base game</v>
      </c>
    </row>
    <row r="813" spans="1:12" x14ac:dyDescent="0.25">
      <c r="A813" s="12">
        <v>1237</v>
      </c>
      <c r="B813" s="5">
        <v>810</v>
      </c>
      <c r="C813" s="5">
        <v>383</v>
      </c>
      <c r="D813" s="3" t="s">
        <v>2411</v>
      </c>
      <c r="E813" s="3" t="str">
        <f t="array" ref="E813">IF(OR(EXACT(A813,'ESO Dungeon constants'!$D$3:$D$987)),"X","")</f>
        <v/>
      </c>
      <c r="F813" s="3" t="str">
        <f>IF(EXACT(A813,C813),"X","")</f>
        <v/>
      </c>
      <c r="G813" s="3" t="str">
        <f>IF(A813&lt;&gt;C813,VLOOKUP(C813,$A$3:$D$9952,4,FALSE),"")</f>
        <v>Grahtwood</v>
      </c>
      <c r="H813" s="17">
        <f>A813</f>
        <v>1237</v>
      </c>
      <c r="I813" s="17">
        <f>C813</f>
        <v>383</v>
      </c>
      <c r="J813">
        <v>0</v>
      </c>
      <c r="K813" s="3" t="str">
        <f>VLOOKUP(J813,'LibSets constants'!$A$4:$B$1003,2,FALSE)</f>
        <v>DLC_BASE_GAME</v>
      </c>
      <c r="L813" s="3" t="str">
        <f>VLOOKUP(J813,'LibSets constants'!$A$4:$C$1003,3,FALSE)</f>
        <v>Included in base game</v>
      </c>
    </row>
    <row r="814" spans="1:12" x14ac:dyDescent="0.25">
      <c r="A814" s="12">
        <v>1238</v>
      </c>
      <c r="B814" s="5">
        <v>811</v>
      </c>
      <c r="C814" s="5">
        <v>1261</v>
      </c>
      <c r="D814" s="3" t="s">
        <v>2437</v>
      </c>
      <c r="E814" s="3" t="str">
        <f t="array" ref="E814">IF(OR(EXACT(A814,'ESO Dungeon constants'!$D$3:$D$987)),"X","")</f>
        <v/>
      </c>
      <c r="F814" s="3" t="str">
        <f>IF(EXACT(A814,C814),"X","")</f>
        <v/>
      </c>
      <c r="G814" s="3" t="str">
        <f>IF(A814&lt;&gt;C814,VLOOKUP(C814,$A$3:$D$9952,4,FALSE),"")</f>
        <v>Blackwood</v>
      </c>
      <c r="H814" s="17">
        <f>A814</f>
        <v>1238</v>
      </c>
      <c r="I814" s="17">
        <f>C814</f>
        <v>1261</v>
      </c>
      <c r="J814">
        <v>22</v>
      </c>
      <c r="K814" s="3" t="str">
        <f>VLOOKUP(J814,'LibSets constants'!$A$4:$B$1003,2,FALSE)</f>
        <v>DLC_BLACKWOOD</v>
      </c>
      <c r="L814" s="3" t="str">
        <f>VLOOKUP(J814,'LibSets constants'!$A$4:$C$1003,3,FALSE)</f>
        <v>Blackwood</v>
      </c>
    </row>
    <row r="815" spans="1:12" x14ac:dyDescent="0.25">
      <c r="A815" s="12">
        <v>1239</v>
      </c>
      <c r="B815" s="5">
        <v>812</v>
      </c>
      <c r="C815" s="5">
        <v>1261</v>
      </c>
      <c r="D815" s="3" t="s">
        <v>2434</v>
      </c>
      <c r="E815" s="3" t="str">
        <f t="array" ref="E815">IF(OR(EXACT(A815,'ESO Dungeon constants'!$D$3:$D$987)),"X","")</f>
        <v/>
      </c>
      <c r="F815" s="3" t="str">
        <f>IF(EXACT(A815,C815),"X","")</f>
        <v/>
      </c>
      <c r="G815" s="3" t="str">
        <f>IF(A815&lt;&gt;C815,VLOOKUP(C815,$A$3:$D$9952,4,FALSE),"")</f>
        <v>Blackwood</v>
      </c>
      <c r="H815" s="17">
        <f>A815</f>
        <v>1239</v>
      </c>
      <c r="I815" s="17">
        <f>C815</f>
        <v>1261</v>
      </c>
      <c r="J815">
        <v>22</v>
      </c>
      <c r="K815" s="3" t="str">
        <f>VLOOKUP(J815,'LibSets constants'!$A$4:$B$1003,2,FALSE)</f>
        <v>DLC_BLACKWOOD</v>
      </c>
      <c r="L815" s="3" t="str">
        <f>VLOOKUP(J815,'LibSets constants'!$A$4:$C$1003,3,FALSE)</f>
        <v>Blackwood</v>
      </c>
    </row>
    <row r="816" spans="1:12" x14ac:dyDescent="0.25">
      <c r="A816" s="12">
        <v>1240</v>
      </c>
      <c r="B816" s="5">
        <v>813</v>
      </c>
      <c r="C816" s="5">
        <v>1261</v>
      </c>
      <c r="D816" s="3" t="s">
        <v>2438</v>
      </c>
      <c r="E816" s="3" t="str">
        <f t="array" ref="E816">IF(OR(EXACT(A816,'ESO Dungeon constants'!$D$3:$D$987)),"X","")</f>
        <v/>
      </c>
      <c r="F816" s="3" t="str">
        <f>IF(EXACT(A816,C816),"X","")</f>
        <v/>
      </c>
      <c r="G816" s="3" t="str">
        <f>IF(A816&lt;&gt;C816,VLOOKUP(C816,$A$3:$D$9952,4,FALSE),"")</f>
        <v>Blackwood</v>
      </c>
      <c r="H816" s="17">
        <f>A816</f>
        <v>1240</v>
      </c>
      <c r="I816" s="17">
        <f>C816</f>
        <v>1261</v>
      </c>
      <c r="J816">
        <v>22</v>
      </c>
      <c r="K816" s="3" t="str">
        <f>VLOOKUP(J816,'LibSets constants'!$A$4:$B$1003,2,FALSE)</f>
        <v>DLC_BLACKWOOD</v>
      </c>
      <c r="L816" s="3" t="str">
        <f>VLOOKUP(J816,'LibSets constants'!$A$4:$C$1003,3,FALSE)</f>
        <v>Blackwood</v>
      </c>
    </row>
    <row r="817" spans="1:12" x14ac:dyDescent="0.25">
      <c r="A817" s="12">
        <v>1241</v>
      </c>
      <c r="B817" s="5">
        <v>814</v>
      </c>
      <c r="C817" s="5">
        <v>1261</v>
      </c>
      <c r="D817" s="3" t="s">
        <v>2439</v>
      </c>
      <c r="E817" s="3" t="str">
        <f t="array" ref="E817">IF(OR(EXACT(A817,'ESO Dungeon constants'!$D$3:$D$987)),"X","")</f>
        <v/>
      </c>
      <c r="F817" s="3" t="str">
        <f>IF(EXACT(A817,C817),"X","")</f>
        <v/>
      </c>
      <c r="G817" s="3" t="str">
        <f>IF(A817&lt;&gt;C817,VLOOKUP(C817,$A$3:$D$9952,4,FALSE),"")</f>
        <v>Blackwood</v>
      </c>
      <c r="H817" s="17">
        <f>A817</f>
        <v>1241</v>
      </c>
      <c r="I817" s="17">
        <f>C817</f>
        <v>1261</v>
      </c>
      <c r="J817">
        <v>22</v>
      </c>
      <c r="K817" s="3" t="str">
        <f>VLOOKUP(J817,'LibSets constants'!$A$4:$B$1003,2,FALSE)</f>
        <v>DLC_BLACKWOOD</v>
      </c>
      <c r="L817" s="3" t="str">
        <f>VLOOKUP(J817,'LibSets constants'!$A$4:$C$1003,3,FALSE)</f>
        <v>Blackwood</v>
      </c>
    </row>
    <row r="818" spans="1:12" x14ac:dyDescent="0.25">
      <c r="A818" s="12">
        <v>1242</v>
      </c>
      <c r="B818" s="5">
        <v>815</v>
      </c>
      <c r="C818" s="5">
        <v>1261</v>
      </c>
      <c r="D818" s="3" t="s">
        <v>2440</v>
      </c>
      <c r="E818" s="3" t="str">
        <f t="array" ref="E818">IF(OR(EXACT(A818,'ESO Dungeon constants'!$D$3:$D$987)),"X","")</f>
        <v/>
      </c>
      <c r="F818" s="3" t="str">
        <f>IF(EXACT(A818,C818),"X","")</f>
        <v/>
      </c>
      <c r="G818" s="3" t="str">
        <f>IF(A818&lt;&gt;C818,VLOOKUP(C818,$A$3:$D$9952,4,FALSE),"")</f>
        <v>Blackwood</v>
      </c>
      <c r="H818" s="17">
        <f>A818</f>
        <v>1242</v>
      </c>
      <c r="I818" s="17">
        <f>C818</f>
        <v>1261</v>
      </c>
      <c r="J818">
        <v>22</v>
      </c>
      <c r="K818" s="3" t="str">
        <f>VLOOKUP(J818,'LibSets constants'!$A$4:$B$1003,2,FALSE)</f>
        <v>DLC_BLACKWOOD</v>
      </c>
      <c r="L818" s="3" t="str">
        <f>VLOOKUP(J818,'LibSets constants'!$A$4:$C$1003,3,FALSE)</f>
        <v>Blackwood</v>
      </c>
    </row>
    <row r="819" spans="1:12" x14ac:dyDescent="0.25">
      <c r="A819" s="12">
        <v>1243</v>
      </c>
      <c r="B819" s="5">
        <v>816</v>
      </c>
      <c r="C819" s="5">
        <v>1261</v>
      </c>
      <c r="D819" s="3" t="s">
        <v>2441</v>
      </c>
      <c r="E819" s="3" t="str">
        <f t="array" ref="E819">IF(OR(EXACT(A819,'ESO Dungeon constants'!$D$3:$D$987)),"X","")</f>
        <v/>
      </c>
      <c r="F819" s="3" t="str">
        <f>IF(EXACT(A819,C819),"X","")</f>
        <v/>
      </c>
      <c r="G819" s="3" t="str">
        <f>IF(A819&lt;&gt;C819,VLOOKUP(C819,$A$3:$D$9952,4,FALSE),"")</f>
        <v>Blackwood</v>
      </c>
      <c r="H819" s="17">
        <f>A819</f>
        <v>1243</v>
      </c>
      <c r="I819" s="17">
        <f>C819</f>
        <v>1261</v>
      </c>
      <c r="J819">
        <v>22</v>
      </c>
      <c r="K819" s="3" t="str">
        <f>VLOOKUP(J819,'LibSets constants'!$A$4:$B$1003,2,FALSE)</f>
        <v>DLC_BLACKWOOD</v>
      </c>
      <c r="L819" s="3" t="str">
        <f>VLOOKUP(J819,'LibSets constants'!$A$4:$C$1003,3,FALSE)</f>
        <v>Blackwood</v>
      </c>
    </row>
    <row r="820" spans="1:12" x14ac:dyDescent="0.25">
      <c r="A820" s="12">
        <v>1244</v>
      </c>
      <c r="B820" s="5">
        <v>817</v>
      </c>
      <c r="C820" s="5">
        <v>1261</v>
      </c>
      <c r="D820" s="3" t="s">
        <v>2442</v>
      </c>
      <c r="E820" s="3" t="str">
        <f t="array" ref="E820">IF(OR(EXACT(A820,'ESO Dungeon constants'!$D$3:$D$987)),"X","")</f>
        <v/>
      </c>
      <c r="F820" s="3" t="str">
        <f>IF(EXACT(A820,C820),"X","")</f>
        <v/>
      </c>
      <c r="G820" s="3" t="str">
        <f>IF(A820&lt;&gt;C820,VLOOKUP(C820,$A$3:$D$9952,4,FALSE),"")</f>
        <v>Blackwood</v>
      </c>
      <c r="H820" s="17">
        <f>A820</f>
        <v>1244</v>
      </c>
      <c r="I820" s="17">
        <f>C820</f>
        <v>1261</v>
      </c>
      <c r="J820">
        <v>22</v>
      </c>
      <c r="K820" s="3" t="str">
        <f>VLOOKUP(J820,'LibSets constants'!$A$4:$B$1003,2,FALSE)</f>
        <v>DLC_BLACKWOOD</v>
      </c>
      <c r="L820" s="3" t="str">
        <f>VLOOKUP(J820,'LibSets constants'!$A$4:$C$1003,3,FALSE)</f>
        <v>Blackwood</v>
      </c>
    </row>
    <row r="821" spans="1:12" x14ac:dyDescent="0.25">
      <c r="A821" s="12">
        <v>1245</v>
      </c>
      <c r="B821" s="5">
        <v>818</v>
      </c>
      <c r="C821" s="5">
        <v>1261</v>
      </c>
      <c r="D821" s="3" t="s">
        <v>2443</v>
      </c>
      <c r="E821" s="3" t="str">
        <f t="array" ref="E821">IF(OR(EXACT(A821,'ESO Dungeon constants'!$D$3:$D$987)),"X","")</f>
        <v/>
      </c>
      <c r="F821" s="3" t="str">
        <f>IF(EXACT(A821,C821),"X","")</f>
        <v/>
      </c>
      <c r="G821" s="3" t="str">
        <f>IF(A821&lt;&gt;C821,VLOOKUP(C821,$A$3:$D$9952,4,FALSE),"")</f>
        <v>Blackwood</v>
      </c>
      <c r="H821" s="17">
        <f>A821</f>
        <v>1245</v>
      </c>
      <c r="I821" s="17">
        <f>C821</f>
        <v>1261</v>
      </c>
      <c r="J821">
        <v>22</v>
      </c>
      <c r="K821" s="3" t="str">
        <f>VLOOKUP(J821,'LibSets constants'!$A$4:$B$1003,2,FALSE)</f>
        <v>DLC_BLACKWOOD</v>
      </c>
      <c r="L821" s="3" t="str">
        <f>VLOOKUP(J821,'LibSets constants'!$A$4:$C$1003,3,FALSE)</f>
        <v>Blackwood</v>
      </c>
    </row>
    <row r="822" spans="1:12" x14ac:dyDescent="0.25">
      <c r="A822" s="12">
        <v>1246</v>
      </c>
      <c r="B822" s="5">
        <v>819</v>
      </c>
      <c r="C822" s="5">
        <v>1261</v>
      </c>
      <c r="D822" s="3" t="s">
        <v>2444</v>
      </c>
      <c r="E822" s="3" t="str">
        <f t="array" ref="E822">IF(OR(EXACT(A822,'ESO Dungeon constants'!$D$3:$D$987)),"X","")</f>
        <v/>
      </c>
      <c r="F822" s="3" t="str">
        <f>IF(EXACT(A822,C822),"X","")</f>
        <v/>
      </c>
      <c r="G822" s="3" t="str">
        <f>IF(A822&lt;&gt;C822,VLOOKUP(C822,$A$3:$D$9952,4,FALSE),"")</f>
        <v>Blackwood</v>
      </c>
      <c r="H822" s="17">
        <f>A822</f>
        <v>1246</v>
      </c>
      <c r="I822" s="17">
        <f>C822</f>
        <v>1261</v>
      </c>
      <c r="J822">
        <v>22</v>
      </c>
      <c r="K822" s="3" t="str">
        <f>VLOOKUP(J822,'LibSets constants'!$A$4:$B$1003,2,FALSE)</f>
        <v>DLC_BLACKWOOD</v>
      </c>
      <c r="L822" s="3" t="str">
        <f>VLOOKUP(J822,'LibSets constants'!$A$4:$C$1003,3,FALSE)</f>
        <v>Blackwood</v>
      </c>
    </row>
    <row r="823" spans="1:12" x14ac:dyDescent="0.25">
      <c r="A823" s="12">
        <v>1247</v>
      </c>
      <c r="B823" s="5">
        <v>820</v>
      </c>
      <c r="C823" s="5">
        <v>1261</v>
      </c>
      <c r="D823" s="3" t="s">
        <v>2435</v>
      </c>
      <c r="E823" s="3" t="str">
        <f t="array" ref="E823">IF(OR(EXACT(A823,'ESO Dungeon constants'!$D$3:$D$987)),"X","")</f>
        <v/>
      </c>
      <c r="F823" s="3" t="str">
        <f>IF(EXACT(A823,C823),"X","")</f>
        <v/>
      </c>
      <c r="G823" s="3" t="str">
        <f>IF(A823&lt;&gt;C823,VLOOKUP(C823,$A$3:$D$9952,4,FALSE),"")</f>
        <v>Blackwood</v>
      </c>
      <c r="H823" s="17">
        <f>A823</f>
        <v>1247</v>
      </c>
      <c r="I823" s="17">
        <f>C823</f>
        <v>1261</v>
      </c>
      <c r="J823">
        <v>22</v>
      </c>
      <c r="K823" s="3" t="str">
        <f>VLOOKUP(J823,'LibSets constants'!$A$4:$B$1003,2,FALSE)</f>
        <v>DLC_BLACKWOOD</v>
      </c>
      <c r="L823" s="3" t="str">
        <f>VLOOKUP(J823,'LibSets constants'!$A$4:$C$1003,3,FALSE)</f>
        <v>Blackwood</v>
      </c>
    </row>
    <row r="824" spans="1:12" x14ac:dyDescent="0.25">
      <c r="A824" s="12">
        <v>1248</v>
      </c>
      <c r="B824" s="5">
        <v>821</v>
      </c>
      <c r="C824" s="5">
        <v>1261</v>
      </c>
      <c r="D824" s="3" t="s">
        <v>2445</v>
      </c>
      <c r="E824" s="3" t="str">
        <f t="array" ref="E824">IF(OR(EXACT(A824,'ESO Dungeon constants'!$D$3:$D$987)),"X","")</f>
        <v/>
      </c>
      <c r="F824" s="3" t="str">
        <f>IF(EXACT(A824,C824),"X","")</f>
        <v/>
      </c>
      <c r="G824" s="3" t="str">
        <f>IF(A824&lt;&gt;C824,VLOOKUP(C824,$A$3:$D$9952,4,FALSE),"")</f>
        <v>Blackwood</v>
      </c>
      <c r="H824" s="17">
        <f>A824</f>
        <v>1248</v>
      </c>
      <c r="I824" s="17">
        <f>C824</f>
        <v>1261</v>
      </c>
      <c r="J824">
        <v>22</v>
      </c>
      <c r="K824" s="3" t="str">
        <f>VLOOKUP(J824,'LibSets constants'!$A$4:$B$1003,2,FALSE)</f>
        <v>DLC_BLACKWOOD</v>
      </c>
      <c r="L824" s="3" t="str">
        <f>VLOOKUP(J824,'LibSets constants'!$A$4:$C$1003,3,FALSE)</f>
        <v>Blackwood</v>
      </c>
    </row>
    <row r="825" spans="1:12" x14ac:dyDescent="0.25">
      <c r="A825" s="12">
        <v>1249</v>
      </c>
      <c r="B825" s="5">
        <v>822</v>
      </c>
      <c r="C825" s="5">
        <v>1261</v>
      </c>
      <c r="D825" s="3" t="s">
        <v>2446</v>
      </c>
      <c r="E825" s="3" t="str">
        <f t="array" ref="E825">IF(OR(EXACT(A825,'ESO Dungeon constants'!$D$3:$D$987)),"X","")</f>
        <v/>
      </c>
      <c r="F825" s="3" t="str">
        <f>IF(EXACT(A825,C825),"X","")</f>
        <v/>
      </c>
      <c r="G825" s="3" t="str">
        <f>IF(A825&lt;&gt;C825,VLOOKUP(C825,$A$3:$D$9952,4,FALSE),"")</f>
        <v>Blackwood</v>
      </c>
      <c r="H825" s="17">
        <f>A825</f>
        <v>1249</v>
      </c>
      <c r="I825" s="17">
        <f>C825</f>
        <v>1261</v>
      </c>
      <c r="J825">
        <v>22</v>
      </c>
      <c r="K825" s="3" t="str">
        <f>VLOOKUP(J825,'LibSets constants'!$A$4:$B$1003,2,FALSE)</f>
        <v>DLC_BLACKWOOD</v>
      </c>
      <c r="L825" s="3" t="str">
        <f>VLOOKUP(J825,'LibSets constants'!$A$4:$C$1003,3,FALSE)</f>
        <v>Blackwood</v>
      </c>
    </row>
    <row r="826" spans="1:12" x14ac:dyDescent="0.25">
      <c r="A826" s="12">
        <v>1250</v>
      </c>
      <c r="B826" s="5">
        <v>823</v>
      </c>
      <c r="C826" s="5">
        <v>1261</v>
      </c>
      <c r="D826" s="3" t="s">
        <v>2447</v>
      </c>
      <c r="E826" s="3" t="str">
        <f t="array" ref="E826">IF(OR(EXACT(A826,'ESO Dungeon constants'!$D$3:$D$987)),"X","")</f>
        <v/>
      </c>
      <c r="F826" s="3" t="str">
        <f>IF(EXACT(A826,C826),"X","")</f>
        <v/>
      </c>
      <c r="G826" s="3" t="str">
        <f>IF(A826&lt;&gt;C826,VLOOKUP(C826,$A$3:$D$9952,4,FALSE),"")</f>
        <v>Blackwood</v>
      </c>
      <c r="H826" s="17">
        <f>A826</f>
        <v>1250</v>
      </c>
      <c r="I826" s="17">
        <f>C826</f>
        <v>1261</v>
      </c>
      <c r="J826">
        <v>22</v>
      </c>
      <c r="K826" s="3" t="str">
        <f>VLOOKUP(J826,'LibSets constants'!$A$4:$B$1003,2,FALSE)</f>
        <v>DLC_BLACKWOOD</v>
      </c>
      <c r="L826" s="3" t="str">
        <f>VLOOKUP(J826,'LibSets constants'!$A$4:$C$1003,3,FALSE)</f>
        <v>Blackwood</v>
      </c>
    </row>
    <row r="827" spans="1:12" x14ac:dyDescent="0.25">
      <c r="A827" s="12">
        <v>1251</v>
      </c>
      <c r="B827" s="5">
        <v>824</v>
      </c>
      <c r="C827" s="5">
        <v>1261</v>
      </c>
      <c r="D827" s="3" t="s">
        <v>2448</v>
      </c>
      <c r="E827" s="3" t="str">
        <f t="array" ref="E827">IF(OR(EXACT(A827,'ESO Dungeon constants'!$D$3:$D$987)),"X","")</f>
        <v/>
      </c>
      <c r="F827" s="3" t="str">
        <f>IF(EXACT(A827,C827),"X","")</f>
        <v/>
      </c>
      <c r="G827" s="3" t="str">
        <f>IF(A827&lt;&gt;C827,VLOOKUP(C827,$A$3:$D$9952,4,FALSE),"")</f>
        <v>Blackwood</v>
      </c>
      <c r="H827" s="17">
        <f>A827</f>
        <v>1251</v>
      </c>
      <c r="I827" s="17">
        <f>C827</f>
        <v>1261</v>
      </c>
      <c r="J827">
        <v>22</v>
      </c>
      <c r="K827" s="3" t="str">
        <f>VLOOKUP(J827,'LibSets constants'!$A$4:$B$1003,2,FALSE)</f>
        <v>DLC_BLACKWOOD</v>
      </c>
      <c r="L827" s="3" t="str">
        <f>VLOOKUP(J827,'LibSets constants'!$A$4:$C$1003,3,FALSE)</f>
        <v>Blackwood</v>
      </c>
    </row>
    <row r="828" spans="1:12" x14ac:dyDescent="0.25">
      <c r="A828" s="12">
        <v>1252</v>
      </c>
      <c r="B828" s="5">
        <v>825</v>
      </c>
      <c r="C828" s="5">
        <v>1261</v>
      </c>
      <c r="D828" s="3" t="s">
        <v>2449</v>
      </c>
      <c r="E828" s="3" t="str">
        <f t="array" ref="E828">IF(OR(EXACT(A828,'ESO Dungeon constants'!$D$3:$D$987)),"X","")</f>
        <v/>
      </c>
      <c r="F828" s="3" t="str">
        <f>IF(EXACT(A828,C828),"X","")</f>
        <v/>
      </c>
      <c r="G828" s="3" t="str">
        <f>IF(A828&lt;&gt;C828,VLOOKUP(C828,$A$3:$D$9952,4,FALSE),"")</f>
        <v>Blackwood</v>
      </c>
      <c r="H828" s="17">
        <f>A828</f>
        <v>1252</v>
      </c>
      <c r="I828" s="17">
        <f>C828</f>
        <v>1261</v>
      </c>
      <c r="J828">
        <v>22</v>
      </c>
      <c r="K828" s="3" t="str">
        <f>VLOOKUP(J828,'LibSets constants'!$A$4:$B$1003,2,FALSE)</f>
        <v>DLC_BLACKWOOD</v>
      </c>
      <c r="L828" s="3" t="str">
        <f>VLOOKUP(J828,'LibSets constants'!$A$4:$C$1003,3,FALSE)</f>
        <v>Blackwood</v>
      </c>
    </row>
    <row r="829" spans="1:12" x14ac:dyDescent="0.25">
      <c r="A829" s="12">
        <v>1253</v>
      </c>
      <c r="B829" s="12">
        <v>826</v>
      </c>
      <c r="C829" s="12">
        <v>1261</v>
      </c>
      <c r="D829" s="3" t="s">
        <v>2450</v>
      </c>
      <c r="E829" s="3" t="str">
        <f t="array" ref="E829">IF(OR(EXACT(A829,'ESO Dungeon constants'!$D$3:$D$987)),"X","")</f>
        <v/>
      </c>
      <c r="F829" s="3" t="str">
        <f>IF(EXACT(A829,C829),"X","")</f>
        <v/>
      </c>
      <c r="G829" s="3" t="str">
        <f>IF(A829&lt;&gt;C829,VLOOKUP(C829,$A$3:$D$9952,4,FALSE),"")</f>
        <v>Blackwood</v>
      </c>
      <c r="H829" s="17">
        <f>A829</f>
        <v>1253</v>
      </c>
      <c r="I829" s="17">
        <f>C829</f>
        <v>1261</v>
      </c>
      <c r="J829">
        <v>22</v>
      </c>
      <c r="K829" s="3" t="str">
        <f>VLOOKUP(J829,'LibSets constants'!$A$4:$B$1003,2,FALSE)</f>
        <v>DLC_BLACKWOOD</v>
      </c>
      <c r="L829" s="3" t="str">
        <f>VLOOKUP(J829,'LibSets constants'!$A$4:$C$1003,3,FALSE)</f>
        <v>Blackwood</v>
      </c>
    </row>
    <row r="830" spans="1:12" x14ac:dyDescent="0.25">
      <c r="A830" s="12">
        <v>1254</v>
      </c>
      <c r="B830" s="5">
        <v>827</v>
      </c>
      <c r="C830" s="5">
        <v>1261</v>
      </c>
      <c r="D830" s="3" t="s">
        <v>2430</v>
      </c>
      <c r="E830" s="3" t="str">
        <f t="array" ref="E830">IF(OR(EXACT(A830,'ESO Dungeon constants'!$D$3:$D$987)),"X","")</f>
        <v/>
      </c>
      <c r="F830" s="3" t="str">
        <f>IF(EXACT(A830,C830),"X","")</f>
        <v/>
      </c>
      <c r="G830" s="3" t="str">
        <f>IF(A830&lt;&gt;C830,VLOOKUP(C830,$A$3:$D$9952,4,FALSE),"")</f>
        <v>Blackwood</v>
      </c>
      <c r="H830" s="17">
        <f>A830</f>
        <v>1254</v>
      </c>
      <c r="I830" s="17">
        <f>C830</f>
        <v>1261</v>
      </c>
      <c r="J830">
        <v>22</v>
      </c>
      <c r="K830" s="3" t="str">
        <f>VLOOKUP(J830,'LibSets constants'!$A$4:$B$1003,2,FALSE)</f>
        <v>DLC_BLACKWOOD</v>
      </c>
      <c r="L830" s="3" t="str">
        <f>VLOOKUP(J830,'LibSets constants'!$A$4:$C$1003,3,FALSE)</f>
        <v>Blackwood</v>
      </c>
    </row>
    <row r="831" spans="1:12" x14ac:dyDescent="0.25">
      <c r="A831" s="12">
        <v>1255</v>
      </c>
      <c r="B831" s="12">
        <v>828</v>
      </c>
      <c r="C831" s="12">
        <v>1261</v>
      </c>
      <c r="D831" s="3" t="s">
        <v>2451</v>
      </c>
      <c r="E831" s="3" t="str">
        <f t="array" ref="E831">IF(OR(EXACT(A831,'ESO Dungeon constants'!$D$3:$D$987)),"X","")</f>
        <v/>
      </c>
      <c r="F831" s="3" t="str">
        <f>IF(EXACT(A831,C831),"X","")</f>
        <v/>
      </c>
      <c r="G831" s="3" t="str">
        <f>IF(A831&lt;&gt;C831,VLOOKUP(C831,$A$3:$D$9952,4,FALSE),"")</f>
        <v>Blackwood</v>
      </c>
      <c r="H831" s="17">
        <f>A831</f>
        <v>1255</v>
      </c>
      <c r="I831" s="17">
        <f>C831</f>
        <v>1261</v>
      </c>
      <c r="J831">
        <v>22</v>
      </c>
      <c r="K831" s="3" t="str">
        <f>VLOOKUP(J831,'LibSets constants'!$A$4:$B$1003,2,FALSE)</f>
        <v>DLC_BLACKWOOD</v>
      </c>
      <c r="L831" s="3" t="str">
        <f>VLOOKUP(J831,'LibSets constants'!$A$4:$C$1003,3,FALSE)</f>
        <v>Blackwood</v>
      </c>
    </row>
    <row r="832" spans="1:12" x14ac:dyDescent="0.25">
      <c r="A832" s="12">
        <v>1256</v>
      </c>
      <c r="B832" s="12">
        <v>829</v>
      </c>
      <c r="C832" s="12">
        <v>1261</v>
      </c>
      <c r="D832" s="3" t="s">
        <v>2452</v>
      </c>
      <c r="E832" s="3" t="str">
        <f t="array" ref="E832">IF(OR(EXACT(A832,'ESO Dungeon constants'!$D$3:$D$987)),"X","")</f>
        <v/>
      </c>
      <c r="F832" s="3" t="str">
        <f>IF(EXACT(A832,C832),"X","")</f>
        <v/>
      </c>
      <c r="G832" s="3" t="str">
        <f>IF(A832&lt;&gt;C832,VLOOKUP(C832,$A$3:$D$9952,4,FALSE),"")</f>
        <v>Blackwood</v>
      </c>
      <c r="H832" s="17">
        <f>A832</f>
        <v>1256</v>
      </c>
      <c r="I832" s="17">
        <f>C832</f>
        <v>1261</v>
      </c>
      <c r="J832">
        <v>22</v>
      </c>
      <c r="K832" s="3" t="str">
        <f>VLOOKUP(J832,'LibSets constants'!$A$4:$B$1003,2,FALSE)</f>
        <v>DLC_BLACKWOOD</v>
      </c>
      <c r="L832" s="3" t="str">
        <f>VLOOKUP(J832,'LibSets constants'!$A$4:$C$1003,3,FALSE)</f>
        <v>Blackwood</v>
      </c>
    </row>
    <row r="833" spans="1:12" x14ac:dyDescent="0.25">
      <c r="A833" s="12">
        <v>1257</v>
      </c>
      <c r="B833" s="5">
        <v>830</v>
      </c>
      <c r="C833" s="5">
        <v>1261</v>
      </c>
      <c r="D833" s="3" t="s">
        <v>2433</v>
      </c>
      <c r="E833" s="3" t="str">
        <f t="array" ref="E833">IF(OR(EXACT(A833,'ESO Dungeon constants'!$D$3:$D$987)),"X","")</f>
        <v/>
      </c>
      <c r="F833" s="3" t="str">
        <f>IF(EXACT(A833,C833),"X","")</f>
        <v/>
      </c>
      <c r="G833" s="3" t="str">
        <f>IF(A833&lt;&gt;C833,VLOOKUP(C833,$A$3:$D$9952,4,FALSE),"")</f>
        <v>Blackwood</v>
      </c>
      <c r="H833" s="17">
        <f>A833</f>
        <v>1257</v>
      </c>
      <c r="I833" s="17">
        <f>C833</f>
        <v>1261</v>
      </c>
      <c r="J833">
        <v>22</v>
      </c>
      <c r="K833" s="3" t="str">
        <f>VLOOKUP(J833,'LibSets constants'!$A$4:$B$1003,2,FALSE)</f>
        <v>DLC_BLACKWOOD</v>
      </c>
      <c r="L833" s="3" t="str">
        <f>VLOOKUP(J833,'LibSets constants'!$A$4:$C$1003,3,FALSE)</f>
        <v>Blackwood</v>
      </c>
    </row>
    <row r="834" spans="1:12" x14ac:dyDescent="0.25">
      <c r="A834" s="12">
        <v>1258</v>
      </c>
      <c r="B834" s="5">
        <v>831</v>
      </c>
      <c r="C834" s="5">
        <v>1261</v>
      </c>
      <c r="D834" s="3" t="s">
        <v>2432</v>
      </c>
      <c r="E834" s="3" t="str">
        <f t="array" ref="E834">IF(OR(EXACT(A834,'ESO Dungeon constants'!$D$3:$D$987)),"X","")</f>
        <v/>
      </c>
      <c r="F834" s="3" t="str">
        <f>IF(EXACT(A834,C834),"X","")</f>
        <v/>
      </c>
      <c r="G834" s="3" t="str">
        <f>IF(A834&lt;&gt;C834,VLOOKUP(C834,$A$3:$D$9952,4,FALSE),"")</f>
        <v>Blackwood</v>
      </c>
      <c r="H834" s="17">
        <f>A834</f>
        <v>1258</v>
      </c>
      <c r="I834" s="17">
        <f>C834</f>
        <v>1261</v>
      </c>
      <c r="J834">
        <v>22</v>
      </c>
      <c r="K834" s="3" t="str">
        <f>VLOOKUP(J834,'LibSets constants'!$A$4:$B$1003,2,FALSE)</f>
        <v>DLC_BLACKWOOD</v>
      </c>
      <c r="L834" s="3" t="str">
        <f>VLOOKUP(J834,'LibSets constants'!$A$4:$C$1003,3,FALSE)</f>
        <v>Blackwood</v>
      </c>
    </row>
    <row r="835" spans="1:12" x14ac:dyDescent="0.25">
      <c r="A835" s="12">
        <v>1259</v>
      </c>
      <c r="B835" s="5">
        <v>832</v>
      </c>
      <c r="C835" s="5">
        <v>1261</v>
      </c>
      <c r="D835" s="3" t="s">
        <v>2453</v>
      </c>
      <c r="E835" s="3" t="str">
        <f t="array" ref="E835">IF(OR(EXACT(A835,'ESO Dungeon constants'!$D$3:$D$987)),"X","")</f>
        <v/>
      </c>
      <c r="F835" s="3" t="str">
        <f>IF(EXACT(A835,C835),"X","")</f>
        <v/>
      </c>
      <c r="G835" s="3" t="str">
        <f>IF(A835&lt;&gt;C835,VLOOKUP(C835,$A$3:$D$9952,4,FALSE),"")</f>
        <v>Blackwood</v>
      </c>
      <c r="H835" s="17">
        <f>A835</f>
        <v>1259</v>
      </c>
      <c r="I835" s="17">
        <f>C835</f>
        <v>1261</v>
      </c>
      <c r="J835">
        <v>22</v>
      </c>
      <c r="K835" s="3" t="str">
        <f>VLOOKUP(J835,'LibSets constants'!$A$4:$B$1003,2,FALSE)</f>
        <v>DLC_BLACKWOOD</v>
      </c>
      <c r="L835" s="3" t="str">
        <f>VLOOKUP(J835,'LibSets constants'!$A$4:$C$1003,3,FALSE)</f>
        <v>Blackwood</v>
      </c>
    </row>
    <row r="836" spans="1:12" x14ac:dyDescent="0.25">
      <c r="A836" s="12">
        <v>1260</v>
      </c>
      <c r="B836" s="5">
        <v>833</v>
      </c>
      <c r="C836" s="5">
        <v>1261</v>
      </c>
      <c r="D836" s="3" t="s">
        <v>2454</v>
      </c>
      <c r="E836" s="3" t="str">
        <f t="array" ref="E836">IF(OR(EXACT(A836,'ESO Dungeon constants'!$D$3:$D$987)),"X","")</f>
        <v/>
      </c>
      <c r="F836" s="3" t="str">
        <f>IF(EXACT(A836,C836),"X","")</f>
        <v/>
      </c>
      <c r="G836" s="3" t="str">
        <f>IF(A836&lt;&gt;C836,VLOOKUP(C836,$A$3:$D$9952,4,FALSE),"")</f>
        <v>Blackwood</v>
      </c>
      <c r="H836" s="17">
        <f>A836</f>
        <v>1260</v>
      </c>
      <c r="I836" s="17">
        <f>C836</f>
        <v>1261</v>
      </c>
      <c r="J836">
        <v>22</v>
      </c>
      <c r="K836" s="3" t="str">
        <f>VLOOKUP(J836,'LibSets constants'!$A$4:$B$1003,2,FALSE)</f>
        <v>DLC_BLACKWOOD</v>
      </c>
      <c r="L836" s="3" t="str">
        <f>VLOOKUP(J836,'LibSets constants'!$A$4:$C$1003,3,FALSE)</f>
        <v>Blackwood</v>
      </c>
    </row>
    <row r="837" spans="1:12" x14ac:dyDescent="0.25">
      <c r="A837" s="12">
        <v>1261</v>
      </c>
      <c r="B837" s="5">
        <v>834</v>
      </c>
      <c r="C837" s="5">
        <v>1261</v>
      </c>
      <c r="D837" s="3" t="s">
        <v>2398</v>
      </c>
      <c r="E837" s="3" t="str">
        <f t="array" ref="E837">IF(OR(EXACT(A837,'ESO Dungeon constants'!$D$3:$D$987)),"X","")</f>
        <v/>
      </c>
      <c r="F837" s="3" t="str">
        <f>IF(EXACT(A837,C837),"X","")</f>
        <v>X</v>
      </c>
      <c r="G837" s="3" t="str">
        <f>IF(A837&lt;&gt;C837,VLOOKUP(C837,$A$3:$D$9952,4,FALSE),"")</f>
        <v/>
      </c>
      <c r="H837" s="17">
        <f>A837</f>
        <v>1261</v>
      </c>
      <c r="I837" s="17">
        <f>C837</f>
        <v>1261</v>
      </c>
      <c r="J837">
        <v>22</v>
      </c>
      <c r="K837" s="3" t="str">
        <f>VLOOKUP(J837,'LibSets constants'!$A$4:$B$1003,2,FALSE)</f>
        <v>DLC_BLACKWOOD</v>
      </c>
      <c r="L837" s="3" t="str">
        <f>VLOOKUP(J837,'LibSets constants'!$A$4:$C$1003,3,FALSE)</f>
        <v>Blackwood</v>
      </c>
    </row>
    <row r="838" spans="1:12" x14ac:dyDescent="0.25">
      <c r="A838" s="12">
        <v>1262</v>
      </c>
      <c r="B838" s="5">
        <v>835</v>
      </c>
      <c r="C838" s="5">
        <v>19</v>
      </c>
      <c r="D838" s="3" t="s">
        <v>2410</v>
      </c>
      <c r="E838" s="3" t="str">
        <f t="array" ref="E838">IF(OR(EXACT(A838,'ESO Dungeon constants'!$D$3:$D$987)),"X","")</f>
        <v/>
      </c>
      <c r="F838" s="3" t="str">
        <f>IF(EXACT(A838,C838),"X","")</f>
        <v/>
      </c>
      <c r="G838" s="3" t="str">
        <f>IF(A838&lt;&gt;C838,VLOOKUP(C838,$A$3:$D$9952,4,FALSE),"")</f>
        <v>Stormhaven</v>
      </c>
      <c r="H838" s="17">
        <f>A838</f>
        <v>1262</v>
      </c>
      <c r="I838" s="17">
        <f>C838</f>
        <v>19</v>
      </c>
      <c r="J838">
        <v>0</v>
      </c>
      <c r="K838" s="3" t="str">
        <f>VLOOKUP(J838,'LibSets constants'!$A$4:$B$1003,2,FALSE)</f>
        <v>DLC_BASE_GAME</v>
      </c>
      <c r="L838" s="3" t="str">
        <f>VLOOKUP(J838,'LibSets constants'!$A$4:$C$1003,3,FALSE)</f>
        <v>Included in base game</v>
      </c>
    </row>
    <row r="839" spans="1:12" x14ac:dyDescent="0.25">
      <c r="A839" s="12">
        <v>1263</v>
      </c>
      <c r="B839" s="5">
        <v>836</v>
      </c>
      <c r="C839" s="5">
        <v>1261</v>
      </c>
      <c r="D839" s="3" t="s">
        <v>2455</v>
      </c>
      <c r="E839" s="3" t="str">
        <f t="array" ref="E839">IF(OR(EXACT(A839,'ESO Dungeon constants'!$D$3:$D$987)),"X","")</f>
        <v/>
      </c>
      <c r="F839" s="3" t="str">
        <f>IF(EXACT(A839,C839),"X","")</f>
        <v/>
      </c>
      <c r="G839" s="3" t="str">
        <f>IF(A839&lt;&gt;C839,VLOOKUP(C839,$A$3:$D$9952,4,FALSE),"")</f>
        <v>Blackwood</v>
      </c>
      <c r="H839" s="17">
        <f>A839</f>
        <v>1263</v>
      </c>
      <c r="I839" s="17">
        <f>C839</f>
        <v>1261</v>
      </c>
      <c r="J839">
        <v>22</v>
      </c>
      <c r="K839" s="3" t="str">
        <f>VLOOKUP(J839,'LibSets constants'!$A$4:$B$1003,2,FALSE)</f>
        <v>DLC_BLACKWOOD</v>
      </c>
      <c r="L839" s="3" t="str">
        <f>VLOOKUP(J839,'LibSets constants'!$A$4:$C$1003,3,FALSE)</f>
        <v>Blackwood</v>
      </c>
    </row>
    <row r="840" spans="1:12" x14ac:dyDescent="0.25">
      <c r="A840" s="12">
        <v>1264</v>
      </c>
      <c r="B840" s="5">
        <v>837</v>
      </c>
      <c r="C840" s="5">
        <v>1264</v>
      </c>
      <c r="D840" s="3" t="s">
        <v>2220</v>
      </c>
      <c r="E840" s="3" t="str">
        <f t="array" ref="E840">IF(OR(EXACT(A840,'ESO Dungeon constants'!$D$3:$D$987)),"X","")</f>
        <v/>
      </c>
      <c r="F840" s="3" t="str">
        <f>IF(EXACT(A840,C840),"X","")</f>
        <v>X</v>
      </c>
      <c r="G840" s="3" t="str">
        <f>IF(A840&lt;&gt;C840,VLOOKUP(C840,$A$3:$D$9952,4,FALSE),"")</f>
        <v/>
      </c>
      <c r="H840" s="17">
        <f>A840</f>
        <v>1264</v>
      </c>
      <c r="I840" s="17">
        <f>C840</f>
        <v>1264</v>
      </c>
      <c r="J840">
        <v>20</v>
      </c>
      <c r="K840" s="3" t="str">
        <f>VLOOKUP(J840,'LibSets constants'!$A$4:$B$1003,2,FALSE)</f>
        <v>DLC_MARKARTH</v>
      </c>
      <c r="L840" s="3" t="str">
        <f>VLOOKUP(J840,'LibSets constants'!$A$4:$C$1003,3,FALSE)</f>
        <v>Markarth</v>
      </c>
    </row>
    <row r="841" spans="1:12" x14ac:dyDescent="0.25">
      <c r="A841" s="12">
        <v>1265</v>
      </c>
      <c r="B841" s="5">
        <v>838</v>
      </c>
      <c r="C841" s="5">
        <v>1160</v>
      </c>
      <c r="D841" s="3" t="s">
        <v>2219</v>
      </c>
      <c r="E841" s="3" t="str">
        <f t="array" ref="E841">IF(OR(EXACT(A841,'ESO Dungeon constants'!$D$3:$D$987)),"X","")</f>
        <v/>
      </c>
      <c r="F841" s="3" t="str">
        <f>IF(EXACT(A841,C841),"X","")</f>
        <v/>
      </c>
      <c r="G841" s="3" t="str">
        <f>IF(A841&lt;&gt;C841,VLOOKUP(C841,$A$3:$D$9952,4,FALSE),"")</f>
        <v>Western Skyrim</v>
      </c>
      <c r="H841" s="17">
        <f>A841</f>
        <v>1265</v>
      </c>
      <c r="I841" s="17">
        <f>C841</f>
        <v>1160</v>
      </c>
      <c r="J841">
        <v>18</v>
      </c>
      <c r="K841" s="3" t="str">
        <f>VLOOKUP(J841,'LibSets constants'!$A$4:$B$1003,2,FALSE)</f>
        <v>DLC_GREYMOOR</v>
      </c>
      <c r="L841" s="3" t="str">
        <f>VLOOKUP(J841,'LibSets constants'!$A$4:$C$1003,3,FALSE)</f>
        <v>Greymoor</v>
      </c>
    </row>
    <row r="842" spans="1:12" x14ac:dyDescent="0.25">
      <c r="A842" s="12">
        <v>1266</v>
      </c>
      <c r="B842" s="5">
        <v>839</v>
      </c>
      <c r="C842" s="5">
        <v>1261</v>
      </c>
      <c r="D842" s="3" t="s">
        <v>2431</v>
      </c>
      <c r="E842" s="3" t="str">
        <f t="array" ref="E842">IF(OR(EXACT(A842,'ESO Dungeon constants'!$D$3:$D$987)),"X","")</f>
        <v/>
      </c>
      <c r="F842" s="3" t="str">
        <f>IF(EXACT(A842,C842),"X","")</f>
        <v/>
      </c>
      <c r="G842" s="3" t="str">
        <f>IF(A842&lt;&gt;C842,VLOOKUP(C842,$A$3:$D$9952,4,FALSE),"")</f>
        <v>Blackwood</v>
      </c>
      <c r="H842" s="17">
        <f>A842</f>
        <v>1266</v>
      </c>
      <c r="I842" s="17">
        <f>C842</f>
        <v>1261</v>
      </c>
      <c r="J842">
        <v>22</v>
      </c>
      <c r="K842" s="3" t="str">
        <f>VLOOKUP(J842,'LibSets constants'!$A$4:$B$1003,2,FALSE)</f>
        <v>DLC_BLACKWOOD</v>
      </c>
      <c r="L842" s="3" t="str">
        <f>VLOOKUP(J842,'LibSets constants'!$A$4:$C$1003,3,FALSE)</f>
        <v>Blackwood</v>
      </c>
    </row>
    <row r="843" spans="1:12" x14ac:dyDescent="0.25">
      <c r="A843" s="12">
        <v>1267</v>
      </c>
      <c r="B843" s="5">
        <v>840</v>
      </c>
      <c r="C843" s="5">
        <v>3</v>
      </c>
      <c r="D843" s="3" t="s">
        <v>2508</v>
      </c>
      <c r="E843" s="3" t="str">
        <f t="array" ref="E843">IF(OR(EXACT(A843,'ESO Dungeon constants'!$D$3:$D$987)),"X","")</f>
        <v>X</v>
      </c>
      <c r="F843" s="3" t="str">
        <f>IF(EXACT(A843,C843),"X","")</f>
        <v/>
      </c>
      <c r="G843" s="3" t="str">
        <f>IF(A843&lt;&gt;C843,VLOOKUP(C843,$A$3:$D$9952,4,FALSE),"")</f>
        <v>Glenumbra</v>
      </c>
      <c r="H843" s="17">
        <f>A843</f>
        <v>1267</v>
      </c>
      <c r="I843" s="17">
        <f>C843</f>
        <v>3</v>
      </c>
      <c r="J843">
        <v>23</v>
      </c>
      <c r="K843" s="3" t="str">
        <f>VLOOKUP(J843,'LibSets constants'!$A$4:$B$1003,2,FALSE)</f>
        <v>DLC_WAKING_FLAME</v>
      </c>
      <c r="L843" s="3" t="str">
        <f>VLOOKUP(J843,'LibSets constants'!$A$4:$C$1003,3,FALSE)</f>
        <v>Waking Flame</v>
      </c>
    </row>
    <row r="844" spans="1:12" x14ac:dyDescent="0.25">
      <c r="A844" s="12">
        <v>1268</v>
      </c>
      <c r="B844" s="5">
        <v>841</v>
      </c>
      <c r="C844" s="5">
        <v>1261</v>
      </c>
      <c r="D844" s="3" t="s">
        <v>2513</v>
      </c>
      <c r="E844" s="3" t="str">
        <f t="array" ref="E844">IF(OR(EXACT(A844,'ESO Dungeon constants'!$D$3:$D$987)),"X","")</f>
        <v>X</v>
      </c>
      <c r="F844" s="3" t="str">
        <f>IF(EXACT(A844,C844),"X","")</f>
        <v/>
      </c>
      <c r="G844" s="3" t="str">
        <f>IF(A844&lt;&gt;C844,VLOOKUP(C844,$A$3:$D$9952,4,FALSE),"")</f>
        <v>Blackwood</v>
      </c>
      <c r="H844" s="17">
        <f>A844</f>
        <v>1268</v>
      </c>
      <c r="I844" s="17">
        <f>C844</f>
        <v>1261</v>
      </c>
      <c r="J844">
        <v>22</v>
      </c>
      <c r="K844" s="3" t="str">
        <f>VLOOKUP(J844,'LibSets constants'!$A$4:$B$1003,2,FALSE)</f>
        <v>DLC_BLACKWOOD</v>
      </c>
      <c r="L844" s="3" t="str">
        <f>VLOOKUP(J844,'LibSets constants'!$A$4:$C$1003,3,FALSE)</f>
        <v>Blackwood</v>
      </c>
    </row>
    <row r="845" spans="1:12" x14ac:dyDescent="0.25">
      <c r="A845" s="12">
        <v>1270</v>
      </c>
      <c r="B845" s="5">
        <v>842</v>
      </c>
      <c r="C845" s="5">
        <v>849</v>
      </c>
      <c r="D845" s="3" t="s">
        <v>2409</v>
      </c>
      <c r="E845" s="3" t="str">
        <f t="array" ref="E845">IF(OR(EXACT(A845,'ESO Dungeon constants'!$D$3:$D$987)),"X","")</f>
        <v/>
      </c>
      <c r="F845" s="3" t="str">
        <f>IF(EXACT(A845,C845),"X","")</f>
        <v/>
      </c>
      <c r="G845" s="3" t="str">
        <f>IF(A845&lt;&gt;C845,VLOOKUP(C845,$A$3:$D$9952,4,FALSE),"")</f>
        <v>Vvardenfell</v>
      </c>
      <c r="H845" s="17">
        <f>A845</f>
        <v>1270</v>
      </c>
      <c r="I845" s="17">
        <f>C845</f>
        <v>849</v>
      </c>
      <c r="J845">
        <v>6</v>
      </c>
      <c r="K845" s="3" t="str">
        <f>VLOOKUP(J845,'LibSets constants'!$A$4:$B$1003,2,FALSE)</f>
        <v>DLC_MORROWIND</v>
      </c>
      <c r="L845" s="3" t="str">
        <f>VLOOKUP(J845,'LibSets constants'!$A$4:$C$1003,3,FALSE)</f>
        <v>Morrowind</v>
      </c>
    </row>
    <row r="846" spans="1:12" x14ac:dyDescent="0.25">
      <c r="A846" s="12">
        <v>1271</v>
      </c>
      <c r="B846" s="5">
        <v>843</v>
      </c>
      <c r="C846" s="5">
        <v>823</v>
      </c>
      <c r="D846" s="43" t="s">
        <v>2408</v>
      </c>
      <c r="E846" s="3" t="str">
        <f t="array" ref="E846">IF(OR(EXACT(A846,'ESO Dungeon constants'!$D$3:$D$987)),"X","")</f>
        <v/>
      </c>
      <c r="F846" s="3" t="str">
        <f>IF(EXACT(A846,C846),"X","")</f>
        <v/>
      </c>
      <c r="G846" s="3" t="str">
        <f>IF(A846&lt;&gt;C846,VLOOKUP(C846,$A$3:$D$9952,4,FALSE),"")</f>
        <v>Gold Coast</v>
      </c>
      <c r="H846" s="17">
        <f>A846</f>
        <v>1271</v>
      </c>
      <c r="I846" s="17">
        <f>C846</f>
        <v>823</v>
      </c>
      <c r="J846">
        <v>4</v>
      </c>
      <c r="K846" s="3" t="str">
        <f>VLOOKUP(J846,'LibSets constants'!$A$4:$B$1003,2,FALSE)</f>
        <v>DLC_DARK_BROTHERHOOD</v>
      </c>
      <c r="L846" s="3" t="str">
        <f>VLOOKUP(J846,'LibSets constants'!$A$4:$C$1003,3,FALSE)</f>
        <v>Dark Brotherhood</v>
      </c>
    </row>
    <row r="847" spans="1:12" x14ac:dyDescent="0.25">
      <c r="A847" s="12">
        <v>1272</v>
      </c>
      <c r="B847" s="5">
        <v>844</v>
      </c>
      <c r="C847" s="5">
        <v>1261</v>
      </c>
      <c r="D847" s="3" t="s">
        <v>3368</v>
      </c>
      <c r="E847" s="3" t="str">
        <f t="array" ref="E847">IF(OR(EXACT(A847,'ESO Dungeon constants'!$D$3:$D$987)),"X","")</f>
        <v/>
      </c>
      <c r="F847" s="3" t="str">
        <f>IF(EXACT(A847,C847),"X","")</f>
        <v/>
      </c>
      <c r="G847" s="3" t="str">
        <f>IF(A847&lt;&gt;C847,VLOOKUP(C847,$A$3:$D$9952,4,FALSE),"")</f>
        <v>Blackwood</v>
      </c>
      <c r="H847" s="17">
        <f>A847</f>
        <v>1272</v>
      </c>
      <c r="I847" s="17">
        <f>C847</f>
        <v>1261</v>
      </c>
      <c r="J847">
        <v>22</v>
      </c>
      <c r="K847" s="3" t="str">
        <f>VLOOKUP(J847,'LibSets constants'!$A$4:$B$1003,2,FALSE)</f>
        <v>DLC_BLACKWOOD</v>
      </c>
      <c r="L847" s="3" t="str">
        <f>VLOOKUP(J847,'LibSets constants'!$A$4:$C$1003,3,FALSE)</f>
        <v>Blackwood</v>
      </c>
    </row>
    <row r="848" spans="1:12" x14ac:dyDescent="0.25">
      <c r="A848" s="12">
        <v>1274</v>
      </c>
      <c r="B848" s="5">
        <v>845</v>
      </c>
      <c r="C848" s="5">
        <v>3</v>
      </c>
      <c r="D848" s="3" t="s">
        <v>2517</v>
      </c>
      <c r="E848" s="3" t="str">
        <f t="array" ref="E848">IF(OR(EXACT(A848,'ESO Dungeon constants'!$D$3:$D$987)),"X","")</f>
        <v/>
      </c>
      <c r="F848" s="3" t="str">
        <f>IF(EXACT(A848,C848),"X","")</f>
        <v/>
      </c>
      <c r="G848" s="3" t="str">
        <f>IF(A848&lt;&gt;C848,VLOOKUP(C848,$A$3:$D$9952,4,FALSE),"")</f>
        <v>Glenumbra</v>
      </c>
      <c r="H848" s="17">
        <f>A848</f>
        <v>1274</v>
      </c>
      <c r="I848" s="17">
        <f>C848</f>
        <v>3</v>
      </c>
      <c r="J848">
        <v>0</v>
      </c>
      <c r="K848" s="3" t="str">
        <f>VLOOKUP(J848,'LibSets constants'!$A$4:$B$1003,2,FALSE)</f>
        <v>DLC_BASE_GAME</v>
      </c>
      <c r="L848" s="3" t="str">
        <f>VLOOKUP(J848,'LibSets constants'!$A$4:$C$1003,3,FALSE)</f>
        <v>Included in base game</v>
      </c>
    </row>
    <row r="849" spans="1:12" x14ac:dyDescent="0.25">
      <c r="A849" s="12">
        <v>1275</v>
      </c>
      <c r="B849" s="5">
        <v>846</v>
      </c>
      <c r="C849" s="5">
        <v>1261</v>
      </c>
      <c r="D849" s="3" t="s">
        <v>2457</v>
      </c>
      <c r="E849" s="3" t="str">
        <f t="array" ref="E849">IF(OR(EXACT(A849,'ESO Dungeon constants'!$D$3:$D$987)),"X","")</f>
        <v/>
      </c>
      <c r="F849" s="3" t="str">
        <f>IF(EXACT(A849,C849),"X","")</f>
        <v/>
      </c>
      <c r="G849" s="3" t="str">
        <f>IF(A849&lt;&gt;C849,VLOOKUP(C849,$A$3:$D$9952,4,FALSE),"")</f>
        <v>Blackwood</v>
      </c>
      <c r="H849" s="17">
        <f>A849</f>
        <v>1275</v>
      </c>
      <c r="I849" s="17">
        <f>C849</f>
        <v>1261</v>
      </c>
      <c r="J849">
        <v>22</v>
      </c>
      <c r="K849" s="3" t="str">
        <f>VLOOKUP(J849,'LibSets constants'!$A$4:$B$1003,2,FALSE)</f>
        <v>DLC_BLACKWOOD</v>
      </c>
      <c r="L849" s="3" t="str">
        <f>VLOOKUP(J849,'LibSets constants'!$A$4:$C$1003,3,FALSE)</f>
        <v>Blackwood</v>
      </c>
    </row>
    <row r="850" spans="1:12" x14ac:dyDescent="0.25">
      <c r="A850" s="12">
        <v>1276</v>
      </c>
      <c r="B850" s="5">
        <v>847</v>
      </c>
      <c r="C850" s="5">
        <v>1261</v>
      </c>
      <c r="D850" s="3" t="s">
        <v>2458</v>
      </c>
      <c r="E850" s="3" t="str">
        <f t="array" ref="E850">IF(OR(EXACT(A850,'ESO Dungeon constants'!$D$3:$D$987)),"X","")</f>
        <v/>
      </c>
      <c r="F850" s="3" t="str">
        <f>IF(EXACT(A850,C850),"X","")</f>
        <v/>
      </c>
      <c r="G850" s="3" t="str">
        <f>IF(A850&lt;&gt;C850,VLOOKUP(C850,$A$3:$D$9952,4,FALSE),"")</f>
        <v>Blackwood</v>
      </c>
      <c r="H850" s="17">
        <f>A850</f>
        <v>1276</v>
      </c>
      <c r="I850" s="17">
        <f>C850</f>
        <v>1261</v>
      </c>
      <c r="J850">
        <v>22</v>
      </c>
      <c r="K850" s="3" t="str">
        <f>VLOOKUP(J850,'LibSets constants'!$A$4:$B$1003,2,FALSE)</f>
        <v>DLC_BLACKWOOD</v>
      </c>
      <c r="L850" s="3" t="str">
        <f>VLOOKUP(J850,'LibSets constants'!$A$4:$C$1003,3,FALSE)</f>
        <v>Blackwood</v>
      </c>
    </row>
    <row r="851" spans="1:12" x14ac:dyDescent="0.25">
      <c r="A851" s="12">
        <v>1277</v>
      </c>
      <c r="B851" s="5">
        <v>848</v>
      </c>
      <c r="C851" s="5">
        <v>1261</v>
      </c>
      <c r="D851" s="3" t="s">
        <v>2429</v>
      </c>
      <c r="E851" s="3" t="str">
        <f t="array" ref="E851">IF(OR(EXACT(A851,'ESO Dungeon constants'!$D$3:$D$987)),"X","")</f>
        <v/>
      </c>
      <c r="F851" s="3" t="str">
        <f>IF(EXACT(A851,C851),"X","")</f>
        <v/>
      </c>
      <c r="G851" s="3" t="str">
        <f>IF(A851&lt;&gt;C851,VLOOKUP(C851,$A$3:$D$9952,4,FALSE),"")</f>
        <v>Blackwood</v>
      </c>
      <c r="H851" s="17">
        <f>A851</f>
        <v>1277</v>
      </c>
      <c r="I851" s="17">
        <f>C851</f>
        <v>1261</v>
      </c>
      <c r="J851">
        <v>22</v>
      </c>
      <c r="K851" s="3" t="str">
        <f>VLOOKUP(J851,'LibSets constants'!$A$4:$B$1003,2,FALSE)</f>
        <v>DLC_BLACKWOOD</v>
      </c>
      <c r="L851" s="3" t="str">
        <f>VLOOKUP(J851,'LibSets constants'!$A$4:$C$1003,3,FALSE)</f>
        <v>Blackwood</v>
      </c>
    </row>
    <row r="852" spans="1:12" x14ac:dyDescent="0.25">
      <c r="A852" s="12">
        <v>1278</v>
      </c>
      <c r="B852" s="5">
        <v>849</v>
      </c>
      <c r="C852" s="5">
        <v>108</v>
      </c>
      <c r="D852" s="3" t="s">
        <v>2516</v>
      </c>
      <c r="E852" s="3" t="str">
        <f t="array" ref="E852">IF(OR(EXACT(A852,'ESO Dungeon constants'!$D$3:$D$987)),"X","")</f>
        <v/>
      </c>
      <c r="F852" s="3" t="str">
        <f>IF(EXACT(A852,C852),"X","")</f>
        <v/>
      </c>
      <c r="G852" s="3" t="str">
        <f>IF(A852&lt;&gt;C852,VLOOKUP(C852,$A$3:$D$9952,4,FALSE),"")</f>
        <v>Greenshade</v>
      </c>
      <c r="H852" s="17">
        <f>A852</f>
        <v>1278</v>
      </c>
      <c r="I852" s="17">
        <f>C852</f>
        <v>108</v>
      </c>
      <c r="J852">
        <v>0</v>
      </c>
      <c r="K852" s="3" t="str">
        <f>VLOOKUP(J852,'LibSets constants'!$A$4:$B$1003,2,FALSE)</f>
        <v>DLC_BASE_GAME</v>
      </c>
      <c r="L852" s="3" t="str">
        <f>VLOOKUP(J852,'LibSets constants'!$A$4:$C$1003,3,FALSE)</f>
        <v>Included in base game</v>
      </c>
    </row>
    <row r="853" spans="1:12" x14ac:dyDescent="0.25">
      <c r="A853" s="12">
        <v>1279</v>
      </c>
      <c r="B853" s="5">
        <v>850</v>
      </c>
      <c r="C853" s="5">
        <v>108</v>
      </c>
      <c r="D853" s="3" t="s">
        <v>2515</v>
      </c>
      <c r="E853" s="3" t="str">
        <f t="array" ref="E853">IF(OR(EXACT(A853,'ESO Dungeon constants'!$D$3:$D$987)),"X","")</f>
        <v/>
      </c>
      <c r="F853" s="3" t="str">
        <f>IF(EXACT(A853,C853),"X","")</f>
        <v/>
      </c>
      <c r="G853" s="3" t="str">
        <f>IF(A853&lt;&gt;C853,VLOOKUP(C853,$A$3:$D$9952,4,FALSE),"")</f>
        <v>Greenshade</v>
      </c>
      <c r="H853" s="17">
        <f>A853</f>
        <v>1279</v>
      </c>
      <c r="I853" s="17">
        <f>C853</f>
        <v>108</v>
      </c>
      <c r="J853">
        <v>0</v>
      </c>
      <c r="K853" s="3" t="str">
        <f>VLOOKUP(J853,'LibSets constants'!$A$4:$B$1003,2,FALSE)</f>
        <v>DLC_BASE_GAME</v>
      </c>
      <c r="L853" s="3" t="str">
        <f>VLOOKUP(J853,'LibSets constants'!$A$4:$C$1003,3,FALSE)</f>
        <v>Included in base game</v>
      </c>
    </row>
    <row r="854" spans="1:12" x14ac:dyDescent="0.25">
      <c r="A854" s="12">
        <v>1280</v>
      </c>
      <c r="B854" s="5">
        <v>851</v>
      </c>
      <c r="C854" s="5">
        <v>108</v>
      </c>
      <c r="D854" s="3" t="s">
        <v>2518</v>
      </c>
      <c r="E854" s="3" t="str">
        <f t="array" ref="E854">IF(OR(EXACT(A854,'ESO Dungeon constants'!$D$3:$D$987)),"X","")</f>
        <v/>
      </c>
      <c r="F854" s="3" t="str">
        <f>IF(EXACT(A854,C854),"X","")</f>
        <v/>
      </c>
      <c r="G854" s="3" t="str">
        <f>IF(A854&lt;&gt;C854,VLOOKUP(C854,$A$3:$D$9952,4,FALSE),"")</f>
        <v>Greenshade</v>
      </c>
      <c r="H854" s="17">
        <f>A854</f>
        <v>1280</v>
      </c>
      <c r="I854" s="17">
        <f>C854</f>
        <v>108</v>
      </c>
      <c r="J854">
        <v>0</v>
      </c>
      <c r="K854" s="3" t="str">
        <f>VLOOKUP(J854,'LibSets constants'!$A$4:$B$1003,2,FALSE)</f>
        <v>DLC_BASE_GAME</v>
      </c>
      <c r="L854" s="3" t="str">
        <f>VLOOKUP(J854,'LibSets constants'!$A$4:$C$1003,3,FALSE)</f>
        <v>Included in base game</v>
      </c>
    </row>
    <row r="855" spans="1:12" x14ac:dyDescent="0.25">
      <c r="A855" s="12">
        <v>1281</v>
      </c>
      <c r="B855" s="5">
        <v>852</v>
      </c>
      <c r="C855" s="5">
        <v>108</v>
      </c>
      <c r="D855" s="3" t="s">
        <v>2518</v>
      </c>
      <c r="E855" s="3" t="str">
        <f t="array" ref="E855">IF(OR(EXACT(A855,'ESO Dungeon constants'!$D$3:$D$987)),"X","")</f>
        <v/>
      </c>
      <c r="F855" s="3" t="str">
        <f>IF(EXACT(A855,C855),"X","")</f>
        <v/>
      </c>
      <c r="G855" s="3" t="str">
        <f>IF(A855&lt;&gt;C855,VLOOKUP(C855,$A$3:$D$9952,4,FALSE),"")</f>
        <v>Greenshade</v>
      </c>
      <c r="H855" s="17">
        <f>A855</f>
        <v>1281</v>
      </c>
      <c r="I855" s="17">
        <f>C855</f>
        <v>108</v>
      </c>
      <c r="J855">
        <v>0</v>
      </c>
      <c r="K855" s="3" t="str">
        <f>VLOOKUP(J855,'LibSets constants'!$A$4:$B$1003,2,FALSE)</f>
        <v>DLC_BASE_GAME</v>
      </c>
      <c r="L855" s="3" t="str">
        <f>VLOOKUP(J855,'LibSets constants'!$A$4:$C$1003,3,FALSE)</f>
        <v>Included in base game</v>
      </c>
    </row>
    <row r="856" spans="1:12" x14ac:dyDescent="0.25">
      <c r="A856" s="12">
        <v>1282</v>
      </c>
      <c r="B856" s="12">
        <v>853</v>
      </c>
      <c r="C856" s="12">
        <v>1282</v>
      </c>
      <c r="D856" s="3" t="s">
        <v>2692</v>
      </c>
      <c r="E856" s="3" t="str">
        <f t="array" ref="E856">IF(OR(EXACT(A856,'ESO Dungeon constants'!$D$3:$D$987)),"X","")</f>
        <v/>
      </c>
      <c r="F856" s="3" t="str">
        <f>IF(EXACT(A856,C856),"X","")</f>
        <v>X</v>
      </c>
      <c r="G856" s="3" t="str">
        <f>IF(A856&lt;&gt;C856,VLOOKUP(C856,$A$3:$D$9952,4,FALSE),"")</f>
        <v/>
      </c>
      <c r="H856" s="17">
        <f>A856</f>
        <v>1282</v>
      </c>
      <c r="I856" s="17">
        <f>C856</f>
        <v>1282</v>
      </c>
      <c r="J856">
        <v>24</v>
      </c>
      <c r="K856" s="3" t="str">
        <f>VLOOKUP(J856,'LibSets constants'!$A$4:$B$1003,2,FALSE)</f>
        <v>DLC_DEADLANDS</v>
      </c>
      <c r="L856" s="3" t="str">
        <f>VLOOKUP(J856,'LibSets constants'!$A$4:$C$1003,3,FALSE)</f>
        <v>The Deadlands</v>
      </c>
    </row>
    <row r="857" spans="1:12" x14ac:dyDescent="0.25">
      <c r="A857" s="12">
        <v>1283</v>
      </c>
      <c r="B857" s="12">
        <v>854</v>
      </c>
      <c r="C857" s="12">
        <v>1282</v>
      </c>
      <c r="D857" s="3" t="s">
        <v>2693</v>
      </c>
      <c r="E857" s="3" t="str">
        <f t="array" ref="E857">IF(OR(EXACT(A857,'ESO Dungeon constants'!$D$3:$D$987)),"X","")</f>
        <v/>
      </c>
      <c r="F857" s="3" t="str">
        <f>IF(EXACT(A857,C857),"X","")</f>
        <v/>
      </c>
      <c r="G857" s="3" t="str">
        <f>IF(A857&lt;&gt;C857,VLOOKUP(C857,$A$3:$D$9952,4,FALSE),"")</f>
        <v>Fargrave</v>
      </c>
      <c r="H857" s="17">
        <f>A857</f>
        <v>1283</v>
      </c>
      <c r="I857" s="17">
        <f>C857</f>
        <v>1282</v>
      </c>
      <c r="J857">
        <v>24</v>
      </c>
      <c r="K857" s="3" t="str">
        <f>VLOOKUP(J857,'LibSets constants'!$A$4:$B$1003,2,FALSE)</f>
        <v>DLC_DEADLANDS</v>
      </c>
      <c r="L857" s="3" t="str">
        <f>VLOOKUP(J857,'LibSets constants'!$A$4:$C$1003,3,FALSE)</f>
        <v>The Deadlands</v>
      </c>
    </row>
    <row r="858" spans="1:12" x14ac:dyDescent="0.25">
      <c r="A858" s="12">
        <v>1284</v>
      </c>
      <c r="B858" s="12">
        <v>855</v>
      </c>
      <c r="C858" s="12">
        <v>1282</v>
      </c>
      <c r="D858" s="3" t="s">
        <v>2709</v>
      </c>
      <c r="E858" s="3" t="str">
        <f t="array" ref="E858">IF(OR(EXACT(A858,'ESO Dungeon constants'!$D$3:$D$987)),"X","")</f>
        <v/>
      </c>
      <c r="F858" s="3" t="str">
        <f>IF(EXACT(A858,C858),"X","")</f>
        <v/>
      </c>
      <c r="G858" s="3" t="str">
        <f>IF(A858&lt;&gt;C858,VLOOKUP(C858,$A$3:$D$9952,4,FALSE),"")</f>
        <v>Fargrave</v>
      </c>
      <c r="H858" s="17">
        <f>A858</f>
        <v>1284</v>
      </c>
      <c r="I858" s="17">
        <f>C858</f>
        <v>1282</v>
      </c>
      <c r="J858">
        <v>24</v>
      </c>
      <c r="K858" s="3" t="str">
        <f>VLOOKUP(J858,'LibSets constants'!$A$4:$B$1003,2,FALSE)</f>
        <v>DLC_DEADLANDS</v>
      </c>
      <c r="L858" s="3" t="str">
        <f>VLOOKUP(J858,'LibSets constants'!$A$4:$C$1003,3,FALSE)</f>
        <v>The Deadlands</v>
      </c>
    </row>
    <row r="859" spans="1:12" x14ac:dyDescent="0.25">
      <c r="A859" s="12">
        <v>1285</v>
      </c>
      <c r="B859" s="12">
        <v>856</v>
      </c>
      <c r="C859" s="12">
        <v>1286</v>
      </c>
      <c r="D859" s="3" t="s">
        <v>2708</v>
      </c>
      <c r="E859" s="3" t="str">
        <f t="array" ref="E859">IF(OR(EXACT(A859,'ESO Dungeon constants'!$D$3:$D$987)),"X","")</f>
        <v/>
      </c>
      <c r="F859" s="3" t="str">
        <f>IF(EXACT(A859,C859),"X","")</f>
        <v/>
      </c>
      <c r="G859" s="3" t="str">
        <f>IF(A859&lt;&gt;C859,VLOOKUP(C859,$A$3:$D$9952,4,FALSE),"")</f>
        <v>The Deadlands</v>
      </c>
      <c r="H859" s="17">
        <f>A859</f>
        <v>1285</v>
      </c>
      <c r="I859" s="17">
        <f>C859</f>
        <v>1286</v>
      </c>
      <c r="J859">
        <v>24</v>
      </c>
      <c r="K859" s="3" t="str">
        <f>VLOOKUP(J859,'LibSets constants'!$A$4:$B$1003,2,FALSE)</f>
        <v>DLC_DEADLANDS</v>
      </c>
      <c r="L859" s="3" t="str">
        <f>VLOOKUP(J859,'LibSets constants'!$A$4:$C$1003,3,FALSE)</f>
        <v>The Deadlands</v>
      </c>
    </row>
    <row r="860" spans="1:12" x14ac:dyDescent="0.25">
      <c r="A860" s="12">
        <v>1286</v>
      </c>
      <c r="B860" s="12">
        <v>857</v>
      </c>
      <c r="C860" s="12">
        <v>1286</v>
      </c>
      <c r="D860" s="3" t="s">
        <v>2456</v>
      </c>
      <c r="E860" s="3" t="str">
        <f t="array" ref="E860">IF(OR(EXACT(A860,'ESO Dungeon constants'!$D$3:$D$987)),"X","")</f>
        <v/>
      </c>
      <c r="F860" s="3" t="str">
        <f>IF(EXACT(A860,C860),"X","")</f>
        <v>X</v>
      </c>
      <c r="G860" s="3" t="str">
        <f>IF(A860&lt;&gt;C860,VLOOKUP(C860,$A$3:$D$9952,4,FALSE),"")</f>
        <v/>
      </c>
      <c r="H860" s="17">
        <f>A860</f>
        <v>1286</v>
      </c>
      <c r="I860" s="17">
        <f>C860</f>
        <v>1286</v>
      </c>
      <c r="J860">
        <v>24</v>
      </c>
      <c r="K860" s="3" t="str">
        <f>VLOOKUP(J860,'LibSets constants'!$A$4:$B$1003,2,FALSE)</f>
        <v>DLC_DEADLANDS</v>
      </c>
      <c r="L860" s="3" t="str">
        <f>VLOOKUP(J860,'LibSets constants'!$A$4:$C$1003,3,FALSE)</f>
        <v>The Deadlands</v>
      </c>
    </row>
    <row r="861" spans="1:12" x14ac:dyDescent="0.25">
      <c r="A861" s="12">
        <v>1287</v>
      </c>
      <c r="B861" s="12">
        <v>858</v>
      </c>
      <c r="C861" s="12">
        <v>1286</v>
      </c>
      <c r="D861" s="3" t="s">
        <v>2707</v>
      </c>
      <c r="E861" s="3" t="str">
        <f t="array" ref="E861">IF(OR(EXACT(A861,'ESO Dungeon constants'!$D$3:$D$987)),"X","")</f>
        <v/>
      </c>
      <c r="F861" s="3" t="str">
        <f>IF(EXACT(A861,C861),"X","")</f>
        <v/>
      </c>
      <c r="G861" s="3" t="str">
        <f>IF(A861&lt;&gt;C861,VLOOKUP(C861,$A$3:$D$9952,4,FALSE),"")</f>
        <v>The Deadlands</v>
      </c>
      <c r="H861" s="17">
        <f>A861</f>
        <v>1287</v>
      </c>
      <c r="I861" s="17">
        <f>C861</f>
        <v>1286</v>
      </c>
      <c r="J861">
        <v>24</v>
      </c>
      <c r="K861" s="3" t="str">
        <f>VLOOKUP(J861,'LibSets constants'!$A$4:$B$1003,2,FALSE)</f>
        <v>DLC_DEADLANDS</v>
      </c>
      <c r="L861" s="3" t="str">
        <f>VLOOKUP(J861,'LibSets constants'!$A$4:$C$1003,3,FALSE)</f>
        <v>The Deadlands</v>
      </c>
    </row>
    <row r="862" spans="1:12" x14ac:dyDescent="0.25">
      <c r="A862" s="12">
        <v>1288</v>
      </c>
      <c r="B862" s="12">
        <v>859</v>
      </c>
      <c r="C862" s="12">
        <v>1286</v>
      </c>
      <c r="D862" s="3" t="s">
        <v>2706</v>
      </c>
      <c r="E862" s="3" t="str">
        <f t="array" ref="E862">IF(OR(EXACT(A862,'ESO Dungeon constants'!$D$3:$D$987)),"X","")</f>
        <v/>
      </c>
      <c r="F862" s="3" t="str">
        <f>IF(EXACT(A862,C862),"X","")</f>
        <v/>
      </c>
      <c r="G862" s="3" t="str">
        <f>IF(A862&lt;&gt;C862,VLOOKUP(C862,$A$3:$D$9952,4,FALSE),"")</f>
        <v>The Deadlands</v>
      </c>
      <c r="H862" s="17">
        <f>A862</f>
        <v>1288</v>
      </c>
      <c r="I862" s="17">
        <f>C862</f>
        <v>1286</v>
      </c>
      <c r="J862">
        <v>24</v>
      </c>
      <c r="K862" s="3" t="str">
        <f>VLOOKUP(J862,'LibSets constants'!$A$4:$B$1003,2,FALSE)</f>
        <v>DLC_DEADLANDS</v>
      </c>
      <c r="L862" s="3" t="str">
        <f>VLOOKUP(J862,'LibSets constants'!$A$4:$C$1003,3,FALSE)</f>
        <v>The Deadlands</v>
      </c>
    </row>
    <row r="863" spans="1:12" x14ac:dyDescent="0.25">
      <c r="A863" s="12">
        <v>1289</v>
      </c>
      <c r="B863" s="12">
        <v>860</v>
      </c>
      <c r="C863" s="12">
        <v>1286</v>
      </c>
      <c r="D863" s="3" t="s">
        <v>2705</v>
      </c>
      <c r="E863" s="3" t="str">
        <f t="array" ref="E863">IF(OR(EXACT(A863,'ESO Dungeon constants'!$D$3:$D$987)),"X","")</f>
        <v/>
      </c>
      <c r="F863" s="3" t="str">
        <f>IF(EXACT(A863,C863),"X","")</f>
        <v/>
      </c>
      <c r="G863" s="3" t="str">
        <f>IF(A863&lt;&gt;C863,VLOOKUP(C863,$A$3:$D$9952,4,FALSE),"")</f>
        <v>The Deadlands</v>
      </c>
      <c r="H863" s="17">
        <f>A863</f>
        <v>1289</v>
      </c>
      <c r="I863" s="17">
        <f>C863</f>
        <v>1286</v>
      </c>
      <c r="J863">
        <v>24</v>
      </c>
      <c r="K863" s="3" t="str">
        <f>VLOOKUP(J863,'LibSets constants'!$A$4:$B$1003,2,FALSE)</f>
        <v>DLC_DEADLANDS</v>
      </c>
      <c r="L863" s="3" t="str">
        <f>VLOOKUP(J863,'LibSets constants'!$A$4:$C$1003,3,FALSE)</f>
        <v>The Deadlands</v>
      </c>
    </row>
    <row r="864" spans="1:12" x14ac:dyDescent="0.25">
      <c r="A864" s="12">
        <v>1290</v>
      </c>
      <c r="B864" s="12">
        <v>861</v>
      </c>
      <c r="C864" s="12">
        <v>1286</v>
      </c>
      <c r="D864" s="3" t="s">
        <v>2704</v>
      </c>
      <c r="E864" s="3" t="str">
        <f t="array" ref="E864">IF(OR(EXACT(A864,'ESO Dungeon constants'!$D$3:$D$987)),"X","")</f>
        <v/>
      </c>
      <c r="F864" s="3" t="str">
        <f>IF(EXACT(A864,C864),"X","")</f>
        <v/>
      </c>
      <c r="G864" s="3" t="str">
        <f>IF(A864&lt;&gt;C864,VLOOKUP(C864,$A$3:$D$9952,4,FALSE),"")</f>
        <v>The Deadlands</v>
      </c>
      <c r="H864" s="17">
        <f>A864</f>
        <v>1290</v>
      </c>
      <c r="I864" s="17">
        <f>C864</f>
        <v>1286</v>
      </c>
      <c r="J864">
        <v>24</v>
      </c>
      <c r="K864" s="3" t="str">
        <f>VLOOKUP(J864,'LibSets constants'!$A$4:$B$1003,2,FALSE)</f>
        <v>DLC_DEADLANDS</v>
      </c>
      <c r="L864" s="3" t="str">
        <f>VLOOKUP(J864,'LibSets constants'!$A$4:$C$1003,3,FALSE)</f>
        <v>The Deadlands</v>
      </c>
    </row>
    <row r="865" spans="1:12" x14ac:dyDescent="0.25">
      <c r="A865" s="12">
        <v>1291</v>
      </c>
      <c r="B865" s="12">
        <v>862</v>
      </c>
      <c r="C865" s="12">
        <v>1286</v>
      </c>
      <c r="D865" s="3" t="s">
        <v>2703</v>
      </c>
      <c r="E865" s="3" t="str">
        <f t="array" ref="E865">IF(OR(EXACT(A865,'ESO Dungeon constants'!$D$3:$D$987)),"X","")</f>
        <v/>
      </c>
      <c r="F865" s="3" t="str">
        <f>IF(EXACT(A865,C865),"X","")</f>
        <v/>
      </c>
      <c r="G865" s="3" t="str">
        <f>IF(A865&lt;&gt;C865,VLOOKUP(C865,$A$3:$D$9952,4,FALSE),"")</f>
        <v>The Deadlands</v>
      </c>
      <c r="H865" s="17">
        <f>A865</f>
        <v>1291</v>
      </c>
      <c r="I865" s="17">
        <f>C865</f>
        <v>1286</v>
      </c>
      <c r="J865">
        <v>24</v>
      </c>
      <c r="K865" s="3" t="str">
        <f>VLOOKUP(J865,'LibSets constants'!$A$4:$B$1003,2,FALSE)</f>
        <v>DLC_DEADLANDS</v>
      </c>
      <c r="L865" s="3" t="str">
        <f>VLOOKUP(J865,'LibSets constants'!$A$4:$C$1003,3,FALSE)</f>
        <v>The Deadlands</v>
      </c>
    </row>
    <row r="866" spans="1:12" x14ac:dyDescent="0.25">
      <c r="A866" s="12">
        <v>1292</v>
      </c>
      <c r="B866" s="12">
        <v>863</v>
      </c>
      <c r="C866" s="12">
        <v>1286</v>
      </c>
      <c r="D866" s="3" t="s">
        <v>2702</v>
      </c>
      <c r="E866" s="3" t="str">
        <f t="array" ref="E866">IF(OR(EXACT(A866,'ESO Dungeon constants'!$D$3:$D$987)),"X","")</f>
        <v/>
      </c>
      <c r="F866" s="3" t="str">
        <f>IF(EXACT(A866,C866),"X","")</f>
        <v/>
      </c>
      <c r="G866" s="3" t="str">
        <f>IF(A866&lt;&gt;C866,VLOOKUP(C866,$A$3:$D$9952,4,FALSE),"")</f>
        <v>The Deadlands</v>
      </c>
      <c r="H866" s="17">
        <f>A866</f>
        <v>1292</v>
      </c>
      <c r="I866" s="17">
        <f>C866</f>
        <v>1286</v>
      </c>
      <c r="J866">
        <v>24</v>
      </c>
      <c r="K866" s="3" t="str">
        <f>VLOOKUP(J866,'LibSets constants'!$A$4:$B$1003,2,FALSE)</f>
        <v>DLC_DEADLANDS</v>
      </c>
      <c r="L866" s="3" t="str">
        <f>VLOOKUP(J866,'LibSets constants'!$A$4:$C$1003,3,FALSE)</f>
        <v>The Deadlands</v>
      </c>
    </row>
    <row r="867" spans="1:12" x14ac:dyDescent="0.25">
      <c r="A867" s="12">
        <v>1293</v>
      </c>
      <c r="B867" s="12">
        <v>864</v>
      </c>
      <c r="C867" s="12">
        <v>1282</v>
      </c>
      <c r="D867" s="3" t="s">
        <v>2701</v>
      </c>
      <c r="E867" s="3" t="str">
        <f t="array" ref="E867">IF(OR(EXACT(A867,'ESO Dungeon constants'!$D$3:$D$987)),"X","")</f>
        <v/>
      </c>
      <c r="F867" s="3" t="str">
        <f>IF(EXACT(A867,C867),"X","")</f>
        <v/>
      </c>
      <c r="G867" s="3" t="str">
        <f>IF(A867&lt;&gt;C867,VLOOKUP(C867,$A$3:$D$9952,4,FALSE),"")</f>
        <v>Fargrave</v>
      </c>
      <c r="H867" s="17">
        <f>A867</f>
        <v>1293</v>
      </c>
      <c r="I867" s="17">
        <f>C867</f>
        <v>1282</v>
      </c>
      <c r="J867">
        <v>24</v>
      </c>
      <c r="K867" s="3" t="str">
        <f>VLOOKUP(J867,'LibSets constants'!$A$4:$B$1003,2,FALSE)</f>
        <v>DLC_DEADLANDS</v>
      </c>
      <c r="L867" s="3" t="str">
        <f>VLOOKUP(J867,'LibSets constants'!$A$4:$C$1003,3,FALSE)</f>
        <v>The Deadlands</v>
      </c>
    </row>
    <row r="868" spans="1:12" x14ac:dyDescent="0.25">
      <c r="A868" s="12">
        <v>1294</v>
      </c>
      <c r="B868" s="12">
        <v>865</v>
      </c>
      <c r="C868" s="12">
        <v>1286</v>
      </c>
      <c r="D868" s="3" t="s">
        <v>2700</v>
      </c>
      <c r="E868" s="3" t="str">
        <f t="array" ref="E868">IF(OR(EXACT(A868,'ESO Dungeon constants'!$D$3:$D$987)),"X","")</f>
        <v/>
      </c>
      <c r="F868" s="3" t="str">
        <f>IF(EXACT(A868,C868),"X","")</f>
        <v/>
      </c>
      <c r="G868" s="3" t="str">
        <f>IF(A868&lt;&gt;C868,VLOOKUP(C868,$A$3:$D$9952,4,FALSE),"")</f>
        <v>The Deadlands</v>
      </c>
      <c r="H868" s="17">
        <f>A868</f>
        <v>1294</v>
      </c>
      <c r="I868" s="17">
        <f>C868</f>
        <v>1286</v>
      </c>
      <c r="J868">
        <v>24</v>
      </c>
      <c r="K868" s="3" t="str">
        <f>VLOOKUP(J868,'LibSets constants'!$A$4:$B$1003,2,FALSE)</f>
        <v>DLC_DEADLANDS</v>
      </c>
      <c r="L868" s="3" t="str">
        <f>VLOOKUP(J868,'LibSets constants'!$A$4:$C$1003,3,FALSE)</f>
        <v>The Deadlands</v>
      </c>
    </row>
    <row r="869" spans="1:12" x14ac:dyDescent="0.25">
      <c r="A869" s="12">
        <v>1295</v>
      </c>
      <c r="B869" s="12">
        <v>866</v>
      </c>
      <c r="C869" s="12">
        <v>1286</v>
      </c>
      <c r="D869" s="3" t="s">
        <v>2699</v>
      </c>
      <c r="E869" s="3" t="str">
        <f t="array" ref="E869">IF(OR(EXACT(A869,'ESO Dungeon constants'!$D$3:$D$987)),"X","")</f>
        <v/>
      </c>
      <c r="F869" s="3" t="str">
        <f>IF(EXACT(A869,C869),"X","")</f>
        <v/>
      </c>
      <c r="G869" s="3" t="str">
        <f>IF(A869&lt;&gt;C869,VLOOKUP(C869,$A$3:$D$9952,4,FALSE),"")</f>
        <v>The Deadlands</v>
      </c>
      <c r="H869" s="17">
        <f>A869</f>
        <v>1295</v>
      </c>
      <c r="I869" s="17">
        <f>C869</f>
        <v>1286</v>
      </c>
      <c r="J869">
        <v>24</v>
      </c>
      <c r="K869" s="3" t="str">
        <f>VLOOKUP(J869,'LibSets constants'!$A$4:$B$1003,2,FALSE)</f>
        <v>DLC_DEADLANDS</v>
      </c>
      <c r="L869" s="3" t="str">
        <f>VLOOKUP(J869,'LibSets constants'!$A$4:$C$1003,3,FALSE)</f>
        <v>The Deadlands</v>
      </c>
    </row>
    <row r="870" spans="1:12" x14ac:dyDescent="0.25">
      <c r="A870" s="12">
        <v>1296</v>
      </c>
      <c r="B870" s="12">
        <v>867</v>
      </c>
      <c r="C870" s="12">
        <v>1286</v>
      </c>
      <c r="D870" s="3" t="s">
        <v>2698</v>
      </c>
      <c r="E870" s="3" t="str">
        <f t="array" ref="E870">IF(OR(EXACT(A870,'ESO Dungeon constants'!$D$3:$D$987)),"X","")</f>
        <v/>
      </c>
      <c r="F870" s="3" t="str">
        <f>IF(EXACT(A870,C870),"X","")</f>
        <v/>
      </c>
      <c r="G870" s="3" t="str">
        <f>IF(A870&lt;&gt;C870,VLOOKUP(C870,$A$3:$D$9952,4,FALSE),"")</f>
        <v>The Deadlands</v>
      </c>
      <c r="H870" s="17">
        <f>A870</f>
        <v>1296</v>
      </c>
      <c r="I870" s="17">
        <f>C870</f>
        <v>1286</v>
      </c>
      <c r="J870">
        <v>24</v>
      </c>
      <c r="K870" s="3" t="str">
        <f>VLOOKUP(J870,'LibSets constants'!$A$4:$B$1003,2,FALSE)</f>
        <v>DLC_DEADLANDS</v>
      </c>
      <c r="L870" s="3" t="str">
        <f>VLOOKUP(J870,'LibSets constants'!$A$4:$C$1003,3,FALSE)</f>
        <v>The Deadlands</v>
      </c>
    </row>
    <row r="871" spans="1:12" x14ac:dyDescent="0.25">
      <c r="A871" s="12">
        <v>1297</v>
      </c>
      <c r="B871" s="12">
        <v>868</v>
      </c>
      <c r="C871" s="12">
        <v>1286</v>
      </c>
      <c r="D871" s="3" t="s">
        <v>2694</v>
      </c>
      <c r="E871" s="3" t="str">
        <f t="array" ref="E871">IF(OR(EXACT(A871,'ESO Dungeon constants'!$D$3:$D$987)),"X","")</f>
        <v/>
      </c>
      <c r="F871" s="3" t="str">
        <f>IF(EXACT(A871,C871),"X","")</f>
        <v/>
      </c>
      <c r="G871" s="3" t="str">
        <f>IF(A871&lt;&gt;C871,VLOOKUP(C871,$A$3:$D$9952,4,FALSE),"")</f>
        <v>The Deadlands</v>
      </c>
      <c r="H871" s="17">
        <f>A871</f>
        <v>1297</v>
      </c>
      <c r="I871" s="17">
        <f>C871</f>
        <v>1286</v>
      </c>
      <c r="J871">
        <v>24</v>
      </c>
      <c r="K871" s="3" t="str">
        <f>VLOOKUP(J871,'LibSets constants'!$A$4:$B$1003,2,FALSE)</f>
        <v>DLC_DEADLANDS</v>
      </c>
      <c r="L871" s="3" t="str">
        <f>VLOOKUP(J871,'LibSets constants'!$A$4:$C$1003,3,FALSE)</f>
        <v>The Deadlands</v>
      </c>
    </row>
    <row r="872" spans="1:12" x14ac:dyDescent="0.25">
      <c r="A872" s="12">
        <v>1298</v>
      </c>
      <c r="B872" s="12">
        <v>869</v>
      </c>
      <c r="C872" s="12">
        <v>1286</v>
      </c>
      <c r="D872" s="3" t="s">
        <v>2697</v>
      </c>
      <c r="E872" s="3" t="str">
        <f t="array" ref="E872">IF(OR(EXACT(A872,'ESO Dungeon constants'!$D$3:$D$987)),"X","")</f>
        <v/>
      </c>
      <c r="F872" s="3" t="str">
        <f>IF(EXACT(A872,C872),"X","")</f>
        <v/>
      </c>
      <c r="G872" s="3" t="str">
        <f>IF(A872&lt;&gt;C872,VLOOKUP(C872,$A$3:$D$9952,4,FALSE),"")</f>
        <v>The Deadlands</v>
      </c>
      <c r="H872" s="17">
        <f>A872</f>
        <v>1298</v>
      </c>
      <c r="I872" s="17">
        <f>C872</f>
        <v>1286</v>
      </c>
      <c r="J872">
        <v>24</v>
      </c>
      <c r="K872" s="3" t="str">
        <f>VLOOKUP(J872,'LibSets constants'!$A$4:$B$1003,2,FALSE)</f>
        <v>DLC_DEADLANDS</v>
      </c>
      <c r="L872" s="3" t="str">
        <f>VLOOKUP(J872,'LibSets constants'!$A$4:$C$1003,3,FALSE)</f>
        <v>The Deadlands</v>
      </c>
    </row>
    <row r="873" spans="1:12" x14ac:dyDescent="0.25">
      <c r="A873" s="12">
        <v>1300</v>
      </c>
      <c r="B873" s="12">
        <v>870</v>
      </c>
      <c r="C873" s="12">
        <v>1286</v>
      </c>
      <c r="D873" s="3" t="s">
        <v>2696</v>
      </c>
      <c r="E873" s="3" t="str">
        <f t="array" ref="E873">IF(OR(EXACT(A873,'ESO Dungeon constants'!$D$3:$D$987)),"X","")</f>
        <v/>
      </c>
      <c r="F873" s="3" t="str">
        <f>IF(EXACT(A873,C873),"X","")</f>
        <v/>
      </c>
      <c r="G873" s="3" t="str">
        <f>IF(A873&lt;&gt;C873,VLOOKUP(C873,$A$3:$D$9952,4,FALSE),"")</f>
        <v>The Deadlands</v>
      </c>
      <c r="H873" s="17">
        <f>A873</f>
        <v>1300</v>
      </c>
      <c r="I873" s="17">
        <f>C873</f>
        <v>1286</v>
      </c>
      <c r="J873">
        <v>24</v>
      </c>
      <c r="K873" s="3" t="str">
        <f>VLOOKUP(J873,'LibSets constants'!$A$4:$B$1003,2,FALSE)</f>
        <v>DLC_DEADLANDS</v>
      </c>
      <c r="L873" s="3" t="str">
        <f>VLOOKUP(J873,'LibSets constants'!$A$4:$C$1003,3,FALSE)</f>
        <v>The Deadlands</v>
      </c>
    </row>
    <row r="874" spans="1:12" x14ac:dyDescent="0.25">
      <c r="A874" s="12">
        <v>1301</v>
      </c>
      <c r="B874" s="12">
        <v>870</v>
      </c>
      <c r="C874" s="12">
        <v>1011</v>
      </c>
      <c r="D874" s="3" t="s">
        <v>2728</v>
      </c>
      <c r="E874" s="3" t="str">
        <f t="array" ref="E874">IF(OR(EXACT(A874,'ESO Dungeon constants'!$D$3:$D$987)),"X","")</f>
        <v>X</v>
      </c>
      <c r="F874" s="3" t="str">
        <f>IF(EXACT(A874,C874),"X","")</f>
        <v/>
      </c>
      <c r="G874" s="3" t="str">
        <f>IF(A874&lt;&gt;C874,VLOOKUP(C874,$A$3:$D$9952,4,FALSE),"")</f>
        <v>Summerset</v>
      </c>
      <c r="H874" s="17">
        <f>A874</f>
        <v>1301</v>
      </c>
      <c r="I874" s="17">
        <f>C874</f>
        <v>1011</v>
      </c>
      <c r="J874">
        <v>25</v>
      </c>
      <c r="K874" s="3" t="str">
        <f>VLOOKUP(J874,'LibSets constants'!$A$4:$B$1003,2,FALSE)</f>
        <v>DLC_ASCENDING_TIDE</v>
      </c>
      <c r="L874" s="3" t="str">
        <f>VLOOKUP(J874,'LibSets constants'!$A$4:$C$1003,3,FALSE)</f>
        <v>Ascending Tide</v>
      </c>
    </row>
    <row r="875" spans="1:12" x14ac:dyDescent="0.25">
      <c r="A875" s="12">
        <v>1302</v>
      </c>
      <c r="B875" s="12">
        <v>871</v>
      </c>
      <c r="C875" s="12">
        <v>20</v>
      </c>
      <c r="D875" s="3" t="s">
        <v>2740</v>
      </c>
      <c r="E875" s="3" t="str">
        <f t="array" ref="E875">IF(OR(EXACT(A875,'ESO Dungeon constants'!$D$3:$D$987)),"X","")</f>
        <v>X</v>
      </c>
      <c r="F875" s="3" t="str">
        <f>IF(EXACT(A875,C875),"X","")</f>
        <v/>
      </c>
      <c r="G875" s="3" t="str">
        <f>IF(A875&lt;&gt;C875,VLOOKUP(C875,$A$3:$D$9952,4,FALSE),"")</f>
        <v>Rivenspire</v>
      </c>
      <c r="H875" s="17">
        <f>A875</f>
        <v>1302</v>
      </c>
      <c r="I875" s="17">
        <f>C875</f>
        <v>20</v>
      </c>
      <c r="J875">
        <v>25</v>
      </c>
      <c r="K875" s="3" t="str">
        <f>VLOOKUP(J875,'LibSets constants'!$A$4:$B$1003,2,FALSE)</f>
        <v>DLC_ASCENDING_TIDE</v>
      </c>
      <c r="L875" s="3" t="str">
        <f>VLOOKUP(J875,'LibSets constants'!$A$4:$C$1003,3,FALSE)</f>
        <v>Ascending Tide</v>
      </c>
    </row>
    <row r="876" spans="1:12" x14ac:dyDescent="0.25">
      <c r="A876" s="12">
        <v>1304</v>
      </c>
      <c r="B876" s="12">
        <v>871</v>
      </c>
      <c r="C876" s="12">
        <v>1282</v>
      </c>
      <c r="D876" s="3" t="s">
        <v>2695</v>
      </c>
      <c r="E876" s="3" t="str">
        <f t="array" ref="E876">IF(OR(EXACT(A876,'ESO Dungeon constants'!$D$3:$D$987)),"X","")</f>
        <v/>
      </c>
      <c r="F876" s="3" t="str">
        <f>IF(EXACT(A876,C876),"X","")</f>
        <v/>
      </c>
      <c r="G876" s="3" t="str">
        <f>IF(A876&lt;&gt;C876,VLOOKUP(C876,$A$3:$D$9952,4,FALSE),"")</f>
        <v>Fargrave</v>
      </c>
      <c r="H876" s="17">
        <f>A876</f>
        <v>1304</v>
      </c>
      <c r="I876" s="17">
        <f>C876</f>
        <v>1282</v>
      </c>
      <c r="J876">
        <v>24</v>
      </c>
      <c r="K876" s="3" t="str">
        <f>VLOOKUP(J876,'LibSets constants'!$A$4:$B$1003,2,FALSE)</f>
        <v>DLC_DEADLANDS</v>
      </c>
      <c r="L876" s="3" t="str">
        <f>VLOOKUP(J876,'LibSets constants'!$A$4:$C$1003,3,FALSE)</f>
        <v>The Deadlands</v>
      </c>
    </row>
    <row r="877" spans="1:12" x14ac:dyDescent="0.25">
      <c r="A877" s="12">
        <v>1306</v>
      </c>
      <c r="B877" s="5">
        <v>853</v>
      </c>
      <c r="C877" s="5">
        <v>58</v>
      </c>
      <c r="D877" s="3" t="s">
        <v>2514</v>
      </c>
      <c r="E877" s="3" t="str">
        <f t="array" ref="E877">IF(OR(EXACT(A877,'ESO Dungeon constants'!$D$3:$D$987)),"X","")</f>
        <v/>
      </c>
      <c r="F877" s="3" t="str">
        <f>IF(EXACT(A877,C877),"X","")</f>
        <v/>
      </c>
      <c r="G877" s="3" t="str">
        <f>IF(A877&lt;&gt;C877,VLOOKUP(C877,$A$3:$D$9952,4,FALSE),"")</f>
        <v>Malabal Tor</v>
      </c>
      <c r="H877" s="17">
        <f>A877</f>
        <v>1306</v>
      </c>
      <c r="I877" s="17">
        <f>C877</f>
        <v>58</v>
      </c>
      <c r="J877">
        <v>0</v>
      </c>
      <c r="K877" s="3" t="str">
        <f>VLOOKUP(J877,'LibSets constants'!$A$4:$B$1003,2,FALSE)</f>
        <v>DLC_BASE_GAME</v>
      </c>
      <c r="L877" s="3" t="str">
        <f>VLOOKUP(J877,'LibSets constants'!$A$4:$C$1003,3,FALSE)</f>
        <v>Included in base game</v>
      </c>
    </row>
    <row r="878" spans="1:12" x14ac:dyDescent="0.25">
      <c r="A878" s="12">
        <v>1307</v>
      </c>
      <c r="B878" s="12">
        <v>854</v>
      </c>
      <c r="C878" s="12">
        <v>1261</v>
      </c>
      <c r="D878" s="3" t="s">
        <v>2519</v>
      </c>
      <c r="E878" s="3" t="str">
        <f t="array" ref="E878">IF(OR(EXACT(A878,'ESO Dungeon constants'!$D$3:$D$987)),"X","")</f>
        <v/>
      </c>
      <c r="F878" s="3" t="str">
        <f>IF(EXACT(A878,C878),"X","")</f>
        <v/>
      </c>
      <c r="G878" s="3" t="str">
        <f>IF(A878&lt;&gt;C878,VLOOKUP(C878,$A$3:$D$9952,4,FALSE),"")</f>
        <v>Blackwood</v>
      </c>
      <c r="H878" s="17">
        <f>A878</f>
        <v>1307</v>
      </c>
      <c r="I878" s="17">
        <f>C878</f>
        <v>1261</v>
      </c>
      <c r="J878">
        <v>22</v>
      </c>
      <c r="K878" s="3" t="str">
        <f>VLOOKUP(J878,'LibSets constants'!$A$4:$B$1003,2,FALSE)</f>
        <v>DLC_BLACKWOOD</v>
      </c>
      <c r="L878" s="3" t="str">
        <f>VLOOKUP(J878,'LibSets constants'!$A$4:$C$1003,3,FALSE)</f>
        <v>Blackwood</v>
      </c>
    </row>
    <row r="879" spans="1:12" x14ac:dyDescent="0.25">
      <c r="A879" s="12">
        <v>1310</v>
      </c>
      <c r="B879" s="12">
        <v>874</v>
      </c>
      <c r="C879" s="12">
        <v>1286</v>
      </c>
      <c r="D879" s="3" t="s">
        <v>2456</v>
      </c>
      <c r="E879" s="3" t="str">
        <f t="array" ref="E879">IF(OR(EXACT(A879,'ESO Dungeon constants'!$D$3:$D$987)),"X","")</f>
        <v/>
      </c>
      <c r="F879" s="3" t="str">
        <f>IF(EXACT(A879,C879),"X","")</f>
        <v/>
      </c>
      <c r="G879" s="3" t="str">
        <f>IF(A879&lt;&gt;C879,VLOOKUP(C879,$A$3:$D$9952,4,FALSE),"")</f>
        <v>The Deadlands</v>
      </c>
      <c r="H879" s="17">
        <f>A879</f>
        <v>1310</v>
      </c>
      <c r="I879" s="17">
        <f>C879</f>
        <v>1286</v>
      </c>
      <c r="J879">
        <v>24</v>
      </c>
      <c r="K879" s="3" t="str">
        <f>VLOOKUP(J879,'LibSets constants'!$A$4:$B$1003,2,FALSE)</f>
        <v>DLC_DEADLANDS</v>
      </c>
      <c r="L879" s="3" t="str">
        <f>VLOOKUP(J879,'LibSets constants'!$A$4:$C$1003,3,FALSE)</f>
        <v>The Deadlands</v>
      </c>
    </row>
    <row r="880" spans="1:12" x14ac:dyDescent="0.25">
      <c r="A880" s="12">
        <v>1311</v>
      </c>
      <c r="B880" s="12">
        <v>876</v>
      </c>
      <c r="C880" s="12">
        <v>849</v>
      </c>
      <c r="D880" s="3" t="s">
        <v>2743</v>
      </c>
      <c r="E880" s="3" t="str">
        <f t="array" ref="E880">IF(OR(EXACT(A880,'ESO Dungeon constants'!$D$3:$D$987)),"X","")</f>
        <v/>
      </c>
      <c r="F880" s="3" t="str">
        <f>IF(EXACT(A880,C880),"X","")</f>
        <v/>
      </c>
      <c r="G880" s="3" t="str">
        <f>IF(A880&lt;&gt;C880,VLOOKUP(C880,$A$3:$D$9952,4,FALSE),"")</f>
        <v>Vvardenfell</v>
      </c>
      <c r="H880" s="17">
        <f>A880</f>
        <v>1311</v>
      </c>
      <c r="I880" s="17">
        <f>C880</f>
        <v>849</v>
      </c>
      <c r="J880">
        <v>25</v>
      </c>
      <c r="K880" s="3" t="str">
        <f>VLOOKUP(J880,'LibSets constants'!$A$4:$B$1003,2,FALSE)</f>
        <v>DLC_ASCENDING_TIDE</v>
      </c>
      <c r="L880" s="3" t="str">
        <f>VLOOKUP(J880,'LibSets constants'!$A$4:$C$1003,3,FALSE)</f>
        <v>Ascending Tide</v>
      </c>
    </row>
    <row r="881" spans="1:12" x14ac:dyDescent="0.25">
      <c r="A881" s="12">
        <v>1312</v>
      </c>
      <c r="B881" s="12">
        <v>877</v>
      </c>
      <c r="C881" s="12">
        <v>849</v>
      </c>
      <c r="D881" s="3" t="s">
        <v>2746</v>
      </c>
      <c r="E881" s="3" t="str">
        <f t="array" ref="E881">IF(OR(EXACT(A881,'ESO Dungeon constants'!$D$3:$D$987)),"X","")</f>
        <v/>
      </c>
      <c r="F881" s="3" t="str">
        <f>IF(EXACT(A881,C881),"X","")</f>
        <v/>
      </c>
      <c r="G881" s="3" t="str">
        <f>IF(A881&lt;&gt;C881,VLOOKUP(C881,$A$3:$D$9952,4,FALSE),"")</f>
        <v>Vvardenfell</v>
      </c>
      <c r="H881" s="17">
        <f>A881</f>
        <v>1312</v>
      </c>
      <c r="I881" s="17">
        <f>C881</f>
        <v>849</v>
      </c>
      <c r="J881">
        <v>25</v>
      </c>
      <c r="K881" s="3" t="str">
        <f>VLOOKUP(J881,'LibSets constants'!$A$4:$B$1003,2,FALSE)</f>
        <v>DLC_ASCENDING_TIDE</v>
      </c>
      <c r="L881" s="3" t="str">
        <f>VLOOKUP(J881,'LibSets constants'!$A$4:$C$1003,3,FALSE)</f>
        <v>Ascending Tide</v>
      </c>
    </row>
    <row r="882" spans="1:12" x14ac:dyDescent="0.25">
      <c r="A882" s="118">
        <v>1313</v>
      </c>
      <c r="B882" s="57">
        <v>878</v>
      </c>
      <c r="C882" s="57">
        <v>1318</v>
      </c>
      <c r="D882" s="3" t="s">
        <v>3441</v>
      </c>
      <c r="E882" s="3" t="str">
        <f t="array" ref="E882">IF(OR(EXACT(A882,'ESO Dungeon constants'!$D$3:$D$987)),"X","")</f>
        <v/>
      </c>
      <c r="F882" s="3" t="str">
        <f>IF(EXACT(A882,C882),"X","")</f>
        <v/>
      </c>
      <c r="G882" s="3" t="str">
        <f>IF(A882&lt;&gt;C882,VLOOKUP(C882,$A$3:$D$9952,4,FALSE),"")</f>
        <v>High Isle</v>
      </c>
      <c r="H882" s="17">
        <f>A882</f>
        <v>1313</v>
      </c>
      <c r="I882" s="17">
        <f>C882</f>
        <v>1318</v>
      </c>
      <c r="J882">
        <v>27</v>
      </c>
      <c r="K882" s="3" t="str">
        <f>VLOOKUP(J882,'LibSets constants'!$A$4:$B$1003,2,FALSE)</f>
        <v>DLC_LOST_DEPTHS</v>
      </c>
      <c r="L882" s="3" t="str">
        <f>VLOOKUP(J882,'LibSets constants'!$A$4:$C$1003,3,FALSE)</f>
        <v>Lost Depths</v>
      </c>
    </row>
    <row r="883" spans="1:12" x14ac:dyDescent="0.25">
      <c r="A883" s="12">
        <v>1314</v>
      </c>
      <c r="B883" s="12">
        <v>878</v>
      </c>
      <c r="C883" s="12">
        <v>3</v>
      </c>
      <c r="D883" s="3" t="s">
        <v>2745</v>
      </c>
      <c r="E883" s="3" t="str">
        <f t="array" ref="E883">IF(OR(EXACT(A883,'ESO Dungeon constants'!$D$3:$D$987)),"X","")</f>
        <v/>
      </c>
      <c r="F883" s="3" t="str">
        <f>IF(EXACT(A883,C883),"X","")</f>
        <v/>
      </c>
      <c r="G883" s="3" t="str">
        <f>IF(A883&lt;&gt;C883,VLOOKUP(C883,$A$3:$D$9952,4,FALSE),"")</f>
        <v>Glenumbra</v>
      </c>
      <c r="H883" s="17">
        <f>A883</f>
        <v>1314</v>
      </c>
      <c r="I883" s="17">
        <f>C883</f>
        <v>3</v>
      </c>
      <c r="J883">
        <v>25</v>
      </c>
      <c r="K883" s="3" t="str">
        <f>VLOOKUP(J883,'LibSets constants'!$A$4:$B$1003,2,FALSE)</f>
        <v>DLC_ASCENDING_TIDE</v>
      </c>
      <c r="L883" s="3" t="str">
        <f>VLOOKUP(J883,'LibSets constants'!$A$4:$C$1003,3,FALSE)</f>
        <v>Ascending Tide</v>
      </c>
    </row>
    <row r="884" spans="1:12" x14ac:dyDescent="0.25">
      <c r="A884" s="118">
        <v>1315</v>
      </c>
      <c r="B884" s="57">
        <v>880</v>
      </c>
      <c r="C884" s="57">
        <v>1318</v>
      </c>
      <c r="D884" s="3" t="s">
        <v>3440</v>
      </c>
      <c r="E884" s="3" t="str">
        <f t="array" ref="E884">IF(OR(EXACT(A884,'ESO Dungeon constants'!$D$3:$D$987)),"X","")</f>
        <v/>
      </c>
      <c r="F884" s="3" t="str">
        <f>IF(EXACT(A884,C884),"X","")</f>
        <v/>
      </c>
      <c r="G884" s="3" t="str">
        <f>IF(A884&lt;&gt;C884,VLOOKUP(C884,$A$3:$D$9952,4,FALSE),"")</f>
        <v>High Isle</v>
      </c>
      <c r="H884" s="17">
        <f>A884</f>
        <v>1315</v>
      </c>
      <c r="I884" s="17">
        <f>C884</f>
        <v>1318</v>
      </c>
      <c r="J884">
        <v>27</v>
      </c>
      <c r="K884" s="3" t="str">
        <f>VLOOKUP(J884,'LibSets constants'!$A$4:$B$1003,2,FALSE)</f>
        <v>DLC_LOST_DEPTHS</v>
      </c>
      <c r="L884" s="3" t="str">
        <f>VLOOKUP(J884,'LibSets constants'!$A$4:$C$1003,3,FALSE)</f>
        <v>Lost Depths</v>
      </c>
    </row>
    <row r="885" spans="1:12" x14ac:dyDescent="0.25">
      <c r="A885" s="118">
        <v>1316</v>
      </c>
      <c r="B885" s="57">
        <v>881</v>
      </c>
      <c r="C885" s="57">
        <v>1318</v>
      </c>
      <c r="D885" s="3" t="s">
        <v>3423</v>
      </c>
      <c r="E885" s="3" t="str">
        <f t="array" ref="E885">IF(OR(EXACT(A885,'ESO Dungeon constants'!$D$3:$D$987)),"X","")</f>
        <v/>
      </c>
      <c r="F885" s="3" t="str">
        <f>IF(EXACT(A885,C885),"X","")</f>
        <v/>
      </c>
      <c r="G885" s="3" t="str">
        <f>IF(A885&lt;&gt;C885,VLOOKUP(C885,$A$3:$D$9952,4,FALSE),"")</f>
        <v>High Isle</v>
      </c>
      <c r="H885" s="17">
        <f>A885</f>
        <v>1316</v>
      </c>
      <c r="I885" s="17">
        <f>C885</f>
        <v>1318</v>
      </c>
      <c r="J885">
        <v>27</v>
      </c>
      <c r="K885" s="3" t="str">
        <f>VLOOKUP(J885,'LibSets constants'!$A$4:$B$1003,2,FALSE)</f>
        <v>DLC_LOST_DEPTHS</v>
      </c>
      <c r="L885" s="3" t="str">
        <f>VLOOKUP(J885,'LibSets constants'!$A$4:$C$1003,3,FALSE)</f>
        <v>Lost Depths</v>
      </c>
    </row>
    <row r="886" spans="1:12" x14ac:dyDescent="0.25">
      <c r="A886" s="118">
        <v>1317</v>
      </c>
      <c r="B886" s="57">
        <v>882</v>
      </c>
      <c r="C886" s="57">
        <v>1318</v>
      </c>
      <c r="D886" s="3" t="s">
        <v>3416</v>
      </c>
      <c r="E886" s="3" t="str">
        <f t="array" ref="E886">IF(OR(EXACT(A886,'ESO Dungeon constants'!$D$3:$D$987)),"X","")</f>
        <v/>
      </c>
      <c r="F886" s="3" t="str">
        <f>IF(EXACT(A886,C886),"X","")</f>
        <v/>
      </c>
      <c r="G886" s="3" t="str">
        <f>IF(A886&lt;&gt;C886,VLOOKUP(C886,$A$3:$D$9952,4,FALSE),"")</f>
        <v>High Isle</v>
      </c>
      <c r="H886" s="17">
        <f>A886</f>
        <v>1317</v>
      </c>
      <c r="I886" s="17">
        <f>C886</f>
        <v>1318</v>
      </c>
      <c r="J886">
        <v>27</v>
      </c>
      <c r="K886" s="3" t="str">
        <f>VLOOKUP(J886,'LibSets constants'!$A$4:$B$1003,2,FALSE)</f>
        <v>DLC_LOST_DEPTHS</v>
      </c>
      <c r="L886" s="3" t="str">
        <f>VLOOKUP(J886,'LibSets constants'!$A$4:$C$1003,3,FALSE)</f>
        <v>Lost Depths</v>
      </c>
    </row>
    <row r="887" spans="1:12" x14ac:dyDescent="0.25">
      <c r="A887" s="30">
        <v>1318</v>
      </c>
      <c r="B887" s="30">
        <v>883</v>
      </c>
      <c r="C887" s="30">
        <v>1318</v>
      </c>
      <c r="D887" s="17" t="s">
        <v>3399</v>
      </c>
      <c r="F887" s="3" t="str">
        <f>IF(EXACT(A887,C887),"X","")</f>
        <v>X</v>
      </c>
      <c r="G887" s="3" t="str">
        <f>IF(A887&lt;&gt;C887,VLOOKUP(C887,$A$3:$D$9952,4,FALSE),"")</f>
        <v/>
      </c>
      <c r="H887" s="17">
        <f>A887</f>
        <v>1318</v>
      </c>
      <c r="I887" s="17">
        <f>C887</f>
        <v>1318</v>
      </c>
      <c r="J887">
        <v>26</v>
      </c>
      <c r="K887" s="3" t="str">
        <f>VLOOKUP(J887,'LibSets constants'!$A$4:$B$1003,2,FALSE)</f>
        <v>DLC_HIGH_ISLE</v>
      </c>
      <c r="L887" s="3" t="str">
        <f>VLOOKUP(J887,'LibSets constants'!$A$4:$C$1003,3,FALSE)</f>
        <v>High Isle</v>
      </c>
    </row>
    <row r="888" spans="1:12" x14ac:dyDescent="0.25">
      <c r="A888" s="118">
        <v>1319</v>
      </c>
      <c r="B888" s="57">
        <v>884</v>
      </c>
      <c r="C888" s="57">
        <v>1318</v>
      </c>
      <c r="D888" s="3" t="s">
        <v>3424</v>
      </c>
      <c r="E888" s="3" t="str">
        <f t="array" ref="E888">IF(OR(EXACT(A888,'ESO Dungeon constants'!$D$3:$D$987)),"X","")</f>
        <v/>
      </c>
      <c r="F888" s="3" t="str">
        <f>IF(EXACT(A888,C888),"X","")</f>
        <v/>
      </c>
      <c r="G888" s="3" t="str">
        <f>IF(A888&lt;&gt;C888,VLOOKUP(C888,$A$3:$D$9952,4,FALSE),"")</f>
        <v>High Isle</v>
      </c>
      <c r="H888" s="17">
        <f>A888</f>
        <v>1319</v>
      </c>
      <c r="I888" s="17">
        <f>C888</f>
        <v>1318</v>
      </c>
      <c r="J888">
        <v>26</v>
      </c>
      <c r="K888" s="3" t="str">
        <f>VLOOKUP(J888,'LibSets constants'!$A$4:$B$1003,2,FALSE)</f>
        <v>DLC_HIGH_ISLE</v>
      </c>
      <c r="L888" s="3" t="str">
        <f>VLOOKUP(J888,'LibSets constants'!$A$4:$C$1003,3,FALSE)</f>
        <v>High Isle</v>
      </c>
    </row>
    <row r="889" spans="1:12" x14ac:dyDescent="0.25">
      <c r="A889" s="118">
        <v>1320</v>
      </c>
      <c r="B889" s="57">
        <v>885</v>
      </c>
      <c r="C889" s="57">
        <v>1318</v>
      </c>
      <c r="D889" s="3" t="s">
        <v>3439</v>
      </c>
      <c r="E889" s="3" t="str">
        <f t="array" ref="E889">IF(OR(EXACT(A889,'ESO Dungeon constants'!$D$3:$D$987)),"X","")</f>
        <v/>
      </c>
      <c r="F889" s="3" t="str">
        <f>IF(EXACT(A889,C889),"X","")</f>
        <v/>
      </c>
      <c r="G889" s="3" t="str">
        <f>IF(A889&lt;&gt;C889,VLOOKUP(C889,$A$3:$D$9952,4,FALSE),"")</f>
        <v>High Isle</v>
      </c>
      <c r="H889" s="17">
        <f>A889</f>
        <v>1320</v>
      </c>
      <c r="I889" s="17">
        <f>C889</f>
        <v>1318</v>
      </c>
      <c r="J889">
        <v>26</v>
      </c>
      <c r="K889" s="3" t="str">
        <f>VLOOKUP(J889,'LibSets constants'!$A$4:$B$1003,2,FALSE)</f>
        <v>DLC_HIGH_ISLE</v>
      </c>
      <c r="L889" s="3" t="str">
        <f>VLOOKUP(J889,'LibSets constants'!$A$4:$C$1003,3,FALSE)</f>
        <v>High Isle</v>
      </c>
    </row>
    <row r="890" spans="1:12" x14ac:dyDescent="0.25">
      <c r="A890" s="118">
        <v>1321</v>
      </c>
      <c r="B890" s="57">
        <v>886</v>
      </c>
      <c r="C890" s="57">
        <v>1318</v>
      </c>
      <c r="D890" s="3" t="s">
        <v>3425</v>
      </c>
      <c r="E890" s="3" t="str">
        <f t="array" ref="E890">IF(OR(EXACT(A890,'ESO Dungeon constants'!$D$3:$D$987)),"X","")</f>
        <v/>
      </c>
      <c r="F890" s="3" t="str">
        <f>IF(EXACT(A890,C890),"X","")</f>
        <v/>
      </c>
      <c r="G890" s="3" t="str">
        <f>IF(A890&lt;&gt;C890,VLOOKUP(C890,$A$3:$D$9952,4,FALSE),"")</f>
        <v>High Isle</v>
      </c>
      <c r="H890" s="17">
        <f>A890</f>
        <v>1321</v>
      </c>
      <c r="I890" s="17">
        <f>C890</f>
        <v>1318</v>
      </c>
      <c r="J890">
        <v>26</v>
      </c>
      <c r="K890" s="3" t="str">
        <f>VLOOKUP(J890,'LibSets constants'!$A$4:$B$1003,2,FALSE)</f>
        <v>DLC_HIGH_ISLE</v>
      </c>
      <c r="L890" s="3" t="str">
        <f>VLOOKUP(J890,'LibSets constants'!$A$4:$C$1003,3,FALSE)</f>
        <v>High Isle</v>
      </c>
    </row>
    <row r="891" spans="1:12" x14ac:dyDescent="0.25">
      <c r="A891" s="118">
        <v>1322</v>
      </c>
      <c r="B891" s="57">
        <v>887</v>
      </c>
      <c r="C891" s="57">
        <v>1318</v>
      </c>
      <c r="D891" s="3" t="s">
        <v>3426</v>
      </c>
      <c r="E891" s="3" t="str">
        <f t="array" ref="E891">IF(OR(EXACT(A891,'ESO Dungeon constants'!$D$3:$D$987)),"X","")</f>
        <v/>
      </c>
      <c r="F891" s="3" t="str">
        <f>IF(EXACT(A891,C891),"X","")</f>
        <v/>
      </c>
      <c r="G891" s="3" t="str">
        <f>IF(A891&lt;&gt;C891,VLOOKUP(C891,$A$3:$D$9952,4,FALSE),"")</f>
        <v>High Isle</v>
      </c>
      <c r="H891" s="17">
        <f>A891</f>
        <v>1322</v>
      </c>
      <c r="I891" s="17">
        <f>C891</f>
        <v>1318</v>
      </c>
      <c r="J891">
        <v>26</v>
      </c>
      <c r="K891" s="3" t="str">
        <f>VLOOKUP(J891,'LibSets constants'!$A$4:$B$1003,2,FALSE)</f>
        <v>DLC_HIGH_ISLE</v>
      </c>
      <c r="L891" s="3" t="str">
        <f>VLOOKUP(J891,'LibSets constants'!$A$4:$C$1003,3,FALSE)</f>
        <v>High Isle</v>
      </c>
    </row>
    <row r="892" spans="1:12" x14ac:dyDescent="0.25">
      <c r="A892" s="118">
        <v>1324</v>
      </c>
      <c r="B892" s="57">
        <v>888</v>
      </c>
      <c r="C892" s="57">
        <v>1318</v>
      </c>
      <c r="D892" s="3" t="s">
        <v>3427</v>
      </c>
      <c r="E892" s="3" t="str">
        <f t="array" ref="E892">IF(OR(EXACT(A892,'ESO Dungeon constants'!$D$3:$D$987)),"X","")</f>
        <v/>
      </c>
      <c r="F892" s="3" t="str">
        <f>IF(EXACT(A892,C892),"X","")</f>
        <v/>
      </c>
      <c r="G892" s="3" t="str">
        <f>IF(A892&lt;&gt;C892,VLOOKUP(C892,$A$3:$D$9952,4,FALSE),"")</f>
        <v>High Isle</v>
      </c>
      <c r="H892" s="17">
        <f>A892</f>
        <v>1324</v>
      </c>
      <c r="I892" s="17">
        <f>C892</f>
        <v>1318</v>
      </c>
      <c r="J892">
        <v>26</v>
      </c>
      <c r="K892" s="3" t="str">
        <f>VLOOKUP(J892,'LibSets constants'!$A$4:$B$1003,2,FALSE)</f>
        <v>DLC_HIGH_ISLE</v>
      </c>
      <c r="L892" s="3" t="str">
        <f>VLOOKUP(J892,'LibSets constants'!$A$4:$C$1003,3,FALSE)</f>
        <v>High Isle</v>
      </c>
    </row>
    <row r="893" spans="1:12" x14ac:dyDescent="0.25">
      <c r="A893" s="118">
        <v>1326</v>
      </c>
      <c r="B893" s="57">
        <v>889</v>
      </c>
      <c r="C893" s="57">
        <v>1318</v>
      </c>
      <c r="D893" s="3" t="s">
        <v>3428</v>
      </c>
      <c r="E893" s="3" t="str">
        <f t="array" ref="E893">IF(OR(EXACT(A893,'ESO Dungeon constants'!$D$3:$D$987)),"X","")</f>
        <v/>
      </c>
      <c r="F893" s="3" t="str">
        <f>IF(EXACT(A893,C893),"X","")</f>
        <v/>
      </c>
      <c r="G893" s="3" t="str">
        <f>IF(A893&lt;&gt;C893,VLOOKUP(C893,$A$3:$D$9952,4,FALSE),"")</f>
        <v>High Isle</v>
      </c>
      <c r="H893" s="17">
        <f>A893</f>
        <v>1326</v>
      </c>
      <c r="I893" s="17">
        <f>C893</f>
        <v>1318</v>
      </c>
      <c r="J893">
        <v>26</v>
      </c>
      <c r="K893" s="3" t="str">
        <f>VLOOKUP(J893,'LibSets constants'!$A$4:$B$1003,2,FALSE)</f>
        <v>DLC_HIGH_ISLE</v>
      </c>
      <c r="L893" s="3" t="str">
        <f>VLOOKUP(J893,'LibSets constants'!$A$4:$C$1003,3,FALSE)</f>
        <v>High Isle</v>
      </c>
    </row>
    <row r="894" spans="1:12" x14ac:dyDescent="0.25">
      <c r="A894" s="118">
        <v>1327</v>
      </c>
      <c r="B894" s="57">
        <v>890</v>
      </c>
      <c r="C894" s="57">
        <v>1318</v>
      </c>
      <c r="D894" s="3" t="s">
        <v>1712</v>
      </c>
      <c r="E894" s="3" t="str">
        <f t="array" ref="E894">IF(OR(EXACT(A894,'ESO Dungeon constants'!$D$3:$D$987)),"X","")</f>
        <v/>
      </c>
      <c r="F894" s="3" t="str">
        <f>IF(EXACT(A894,C894),"X","")</f>
        <v/>
      </c>
      <c r="G894" s="3" t="str">
        <f>IF(A894&lt;&gt;C894,VLOOKUP(C894,$A$3:$D$9952,4,FALSE),"")</f>
        <v>High Isle</v>
      </c>
      <c r="H894" s="17">
        <f>A894</f>
        <v>1327</v>
      </c>
      <c r="I894" s="17">
        <f>C894</f>
        <v>1318</v>
      </c>
      <c r="J894">
        <v>26</v>
      </c>
      <c r="K894" s="3" t="str">
        <f>VLOOKUP(J894,'LibSets constants'!$A$4:$B$1003,2,FALSE)</f>
        <v>DLC_HIGH_ISLE</v>
      </c>
      <c r="L894" s="3" t="str">
        <f>VLOOKUP(J894,'LibSets constants'!$A$4:$C$1003,3,FALSE)</f>
        <v>High Isle</v>
      </c>
    </row>
    <row r="895" spans="1:12" x14ac:dyDescent="0.25">
      <c r="A895" s="118">
        <v>1328</v>
      </c>
      <c r="B895" s="57">
        <v>891</v>
      </c>
      <c r="C895" s="57">
        <v>1318</v>
      </c>
      <c r="D895" s="3" t="s">
        <v>3429</v>
      </c>
      <c r="E895" s="3" t="str">
        <f t="array" ref="E895">IF(OR(EXACT(A895,'ESO Dungeon constants'!$D$3:$D$987)),"X","")</f>
        <v/>
      </c>
      <c r="F895" s="3" t="str">
        <f>IF(EXACT(A895,C895),"X","")</f>
        <v/>
      </c>
      <c r="G895" s="3" t="str">
        <f>IF(A895&lt;&gt;C895,VLOOKUP(C895,$A$3:$D$9952,4,FALSE),"")</f>
        <v>High Isle</v>
      </c>
      <c r="H895" s="17">
        <f>A895</f>
        <v>1328</v>
      </c>
      <c r="I895" s="17">
        <f>C895</f>
        <v>1318</v>
      </c>
      <c r="J895">
        <v>26</v>
      </c>
      <c r="K895" s="3" t="str">
        <f>VLOOKUP(J895,'LibSets constants'!$A$4:$B$1003,2,FALSE)</f>
        <v>DLC_HIGH_ISLE</v>
      </c>
      <c r="L895" s="3" t="str">
        <f>VLOOKUP(J895,'LibSets constants'!$A$4:$C$1003,3,FALSE)</f>
        <v>High Isle</v>
      </c>
    </row>
    <row r="896" spans="1:12" x14ac:dyDescent="0.25">
      <c r="A896" s="118">
        <v>1329</v>
      </c>
      <c r="B896" s="57">
        <v>892</v>
      </c>
      <c r="C896" s="57">
        <v>1318</v>
      </c>
      <c r="D896" s="3" t="s">
        <v>3428</v>
      </c>
      <c r="E896" s="3" t="str">
        <f t="array" ref="E896">IF(OR(EXACT(A896,'ESO Dungeon constants'!$D$3:$D$987)),"X","")</f>
        <v/>
      </c>
      <c r="F896" s="3" t="str">
        <f>IF(EXACT(A896,C896),"X","")</f>
        <v/>
      </c>
      <c r="G896" s="3" t="str">
        <f>IF(A896&lt;&gt;C896,VLOOKUP(C896,$A$3:$D$9952,4,FALSE),"")</f>
        <v>High Isle</v>
      </c>
      <c r="H896" s="17">
        <f>A896</f>
        <v>1329</v>
      </c>
      <c r="I896" s="17">
        <f>C896</f>
        <v>1318</v>
      </c>
      <c r="J896">
        <v>26</v>
      </c>
      <c r="K896" s="3" t="str">
        <f>VLOOKUP(J896,'LibSets constants'!$A$4:$B$1003,2,FALSE)</f>
        <v>DLC_HIGH_ISLE</v>
      </c>
      <c r="L896" s="3" t="str">
        <f>VLOOKUP(J896,'LibSets constants'!$A$4:$C$1003,3,FALSE)</f>
        <v>High Isle</v>
      </c>
    </row>
    <row r="897" spans="1:12" x14ac:dyDescent="0.25">
      <c r="A897" s="118">
        <v>1330</v>
      </c>
      <c r="B897" s="57">
        <v>893</v>
      </c>
      <c r="C897" s="57">
        <v>1318</v>
      </c>
      <c r="D897" s="3" t="s">
        <v>3438</v>
      </c>
      <c r="E897" s="3" t="str">
        <f t="array" ref="E897">IF(OR(EXACT(A897,'ESO Dungeon constants'!$D$3:$D$987)),"X","")</f>
        <v/>
      </c>
      <c r="F897" s="3" t="str">
        <f>IF(EXACT(A897,C897),"X","")</f>
        <v/>
      </c>
      <c r="G897" s="3" t="str">
        <f>IF(A897&lt;&gt;C897,VLOOKUP(C897,$A$3:$D$9952,4,FALSE),"")</f>
        <v>High Isle</v>
      </c>
      <c r="H897" s="17">
        <f>A897</f>
        <v>1330</v>
      </c>
      <c r="I897" s="17">
        <f>C897</f>
        <v>1318</v>
      </c>
      <c r="J897">
        <v>26</v>
      </c>
      <c r="K897" s="3" t="str">
        <f>VLOOKUP(J897,'LibSets constants'!$A$4:$B$1003,2,FALSE)</f>
        <v>DLC_HIGH_ISLE</v>
      </c>
      <c r="L897" s="3" t="str">
        <f>VLOOKUP(J897,'LibSets constants'!$A$4:$C$1003,3,FALSE)</f>
        <v>High Isle</v>
      </c>
    </row>
    <row r="898" spans="1:12" x14ac:dyDescent="0.25">
      <c r="A898" s="118">
        <v>1331</v>
      </c>
      <c r="B898" s="57">
        <v>894</v>
      </c>
      <c r="C898" s="57">
        <v>1318</v>
      </c>
      <c r="D898" s="3" t="s">
        <v>3430</v>
      </c>
      <c r="E898" s="3" t="str">
        <f t="array" ref="E898">IF(OR(EXACT(A898,'ESO Dungeon constants'!$D$3:$D$987)),"X","")</f>
        <v/>
      </c>
      <c r="F898" s="3" t="str">
        <f>IF(EXACT(A898,C898),"X","")</f>
        <v/>
      </c>
      <c r="G898" s="3" t="str">
        <f>IF(A898&lt;&gt;C898,VLOOKUP(C898,$A$3:$D$9952,4,FALSE),"")</f>
        <v>High Isle</v>
      </c>
      <c r="H898" s="17">
        <f>A898</f>
        <v>1331</v>
      </c>
      <c r="I898" s="17">
        <f>C898</f>
        <v>1318</v>
      </c>
      <c r="J898">
        <v>26</v>
      </c>
      <c r="K898" s="3" t="str">
        <f>VLOOKUP(J898,'LibSets constants'!$A$4:$B$1003,2,FALSE)</f>
        <v>DLC_HIGH_ISLE</v>
      </c>
      <c r="L898" s="3" t="str">
        <f>VLOOKUP(J898,'LibSets constants'!$A$4:$C$1003,3,FALSE)</f>
        <v>High Isle</v>
      </c>
    </row>
    <row r="899" spans="1:12" x14ac:dyDescent="0.25">
      <c r="A899" s="118">
        <v>1332</v>
      </c>
      <c r="B899" s="57">
        <v>895</v>
      </c>
      <c r="C899" s="57">
        <v>1318</v>
      </c>
      <c r="D899" s="3" t="s">
        <v>3437</v>
      </c>
      <c r="E899" s="3" t="str">
        <f t="array" ref="E899">IF(OR(EXACT(A899,'ESO Dungeon constants'!$D$3:$D$987)),"X","")</f>
        <v/>
      </c>
      <c r="F899" s="3" t="str">
        <f>IF(EXACT(A899,C899),"X","")</f>
        <v/>
      </c>
      <c r="G899" s="3" t="str">
        <f>IF(A899&lt;&gt;C899,VLOOKUP(C899,$A$3:$D$9952,4,FALSE),"")</f>
        <v>High Isle</v>
      </c>
      <c r="H899" s="17">
        <f>A899</f>
        <v>1332</v>
      </c>
      <c r="I899" s="17">
        <f>C899</f>
        <v>1318</v>
      </c>
      <c r="J899">
        <v>26</v>
      </c>
      <c r="K899" s="3" t="str">
        <f>VLOOKUP(J899,'LibSets constants'!$A$4:$B$1003,2,FALSE)</f>
        <v>DLC_HIGH_ISLE</v>
      </c>
      <c r="L899" s="3" t="str">
        <f>VLOOKUP(J899,'LibSets constants'!$A$4:$C$1003,3,FALSE)</f>
        <v>High Isle</v>
      </c>
    </row>
    <row r="900" spans="1:12" x14ac:dyDescent="0.25">
      <c r="A900" s="118">
        <v>1333</v>
      </c>
      <c r="B900" s="57">
        <v>896</v>
      </c>
      <c r="C900" s="57">
        <v>1318</v>
      </c>
      <c r="D900" s="3" t="s">
        <v>3436</v>
      </c>
      <c r="E900" s="3" t="str">
        <f t="array" ref="E900">IF(OR(EXACT(A900,'ESO Dungeon constants'!$D$3:$D$987)),"X","")</f>
        <v/>
      </c>
      <c r="F900" s="3" t="str">
        <f>IF(EXACT(A900,C900),"X","")</f>
        <v/>
      </c>
      <c r="G900" s="3" t="str">
        <f>IF(A900&lt;&gt;C900,VLOOKUP(C900,$A$3:$D$9952,4,FALSE),"")</f>
        <v>High Isle</v>
      </c>
      <c r="H900" s="17">
        <f>A900</f>
        <v>1333</v>
      </c>
      <c r="I900" s="17">
        <f>C900</f>
        <v>1318</v>
      </c>
      <c r="J900">
        <v>26</v>
      </c>
      <c r="K900" s="3" t="str">
        <f>VLOOKUP(J900,'LibSets constants'!$A$4:$B$1003,2,FALSE)</f>
        <v>DLC_HIGH_ISLE</v>
      </c>
      <c r="L900" s="3" t="str">
        <f>VLOOKUP(J900,'LibSets constants'!$A$4:$C$1003,3,FALSE)</f>
        <v>High Isle</v>
      </c>
    </row>
    <row r="901" spans="1:12" x14ac:dyDescent="0.25">
      <c r="A901" s="118">
        <v>1334</v>
      </c>
      <c r="B901" s="57">
        <v>897</v>
      </c>
      <c r="C901" s="57">
        <v>1318</v>
      </c>
      <c r="D901" s="3" t="s">
        <v>3435</v>
      </c>
      <c r="E901" s="3" t="str">
        <f t="array" ref="E901">IF(OR(EXACT(A901,'ESO Dungeon constants'!$D$3:$D$987)),"X","")</f>
        <v/>
      </c>
      <c r="F901" s="3" t="str">
        <f>IF(EXACT(A901,C901),"X","")</f>
        <v/>
      </c>
      <c r="G901" s="3" t="str">
        <f>IF(A901&lt;&gt;C901,VLOOKUP(C901,$A$3:$D$9952,4,FALSE),"")</f>
        <v>High Isle</v>
      </c>
      <c r="H901" s="17">
        <f>A901</f>
        <v>1334</v>
      </c>
      <c r="I901" s="17">
        <f>C901</f>
        <v>1318</v>
      </c>
      <c r="J901">
        <v>26</v>
      </c>
      <c r="K901" s="3" t="str">
        <f>VLOOKUP(J901,'LibSets constants'!$A$4:$B$1003,2,FALSE)</f>
        <v>DLC_HIGH_ISLE</v>
      </c>
      <c r="L901" s="3" t="str">
        <f>VLOOKUP(J901,'LibSets constants'!$A$4:$C$1003,3,FALSE)</f>
        <v>High Isle</v>
      </c>
    </row>
    <row r="902" spans="1:12" x14ac:dyDescent="0.25">
      <c r="A902" s="118">
        <v>1335</v>
      </c>
      <c r="B902" s="57">
        <v>898</v>
      </c>
      <c r="C902" s="57">
        <v>1318</v>
      </c>
      <c r="D902" s="3" t="s">
        <v>3434</v>
      </c>
      <c r="E902" s="3" t="str">
        <f t="array" ref="E902">IF(OR(EXACT(A902,'ESO Dungeon constants'!$D$3:$D$987)),"X","")</f>
        <v/>
      </c>
      <c r="F902" s="3" t="str">
        <f>IF(EXACT(A902,C902),"X","")</f>
        <v/>
      </c>
      <c r="G902" s="3" t="str">
        <f>IF(A902&lt;&gt;C902,VLOOKUP(C902,$A$3:$D$9952,4,FALSE),"")</f>
        <v>High Isle</v>
      </c>
      <c r="H902" s="17">
        <f>A902</f>
        <v>1335</v>
      </c>
      <c r="I902" s="17">
        <f>C902</f>
        <v>1318</v>
      </c>
      <c r="J902">
        <v>26</v>
      </c>
      <c r="K902" s="3" t="str">
        <f>VLOOKUP(J902,'LibSets constants'!$A$4:$B$1003,2,FALSE)</f>
        <v>DLC_HIGH_ISLE</v>
      </c>
      <c r="L902" s="3" t="str">
        <f>VLOOKUP(J902,'LibSets constants'!$A$4:$C$1003,3,FALSE)</f>
        <v>High Isle</v>
      </c>
    </row>
    <row r="903" spans="1:12" x14ac:dyDescent="0.25">
      <c r="A903" s="118">
        <v>1336</v>
      </c>
      <c r="B903" s="57">
        <v>899</v>
      </c>
      <c r="C903" s="57">
        <v>1318</v>
      </c>
      <c r="D903" s="3" t="s">
        <v>3433</v>
      </c>
      <c r="E903" s="3" t="str">
        <f t="array" ref="E903">IF(OR(EXACT(A903,'ESO Dungeon constants'!$D$3:$D$987)),"X","")</f>
        <v/>
      </c>
      <c r="F903" s="3" t="str">
        <f>IF(EXACT(A903,C903),"X","")</f>
        <v/>
      </c>
      <c r="G903" s="3" t="str">
        <f>IF(A903&lt;&gt;C903,VLOOKUP(C903,$A$3:$D$9952,4,FALSE),"")</f>
        <v>High Isle</v>
      </c>
      <c r="H903" s="17">
        <f>A903</f>
        <v>1336</v>
      </c>
      <c r="I903" s="17">
        <f>C903</f>
        <v>1318</v>
      </c>
      <c r="J903">
        <v>26</v>
      </c>
      <c r="K903" s="3" t="str">
        <f>VLOOKUP(J903,'LibSets constants'!$A$4:$B$1003,2,FALSE)</f>
        <v>DLC_HIGH_ISLE</v>
      </c>
      <c r="L903" s="3" t="str">
        <f>VLOOKUP(J903,'LibSets constants'!$A$4:$C$1003,3,FALSE)</f>
        <v>High Isle</v>
      </c>
    </row>
    <row r="904" spans="1:12" x14ac:dyDescent="0.25">
      <c r="A904" s="118">
        <v>1337</v>
      </c>
      <c r="B904" s="57">
        <v>900</v>
      </c>
      <c r="C904" s="57">
        <v>1318</v>
      </c>
      <c r="D904" s="3" t="s">
        <v>3432</v>
      </c>
      <c r="E904" s="3" t="str">
        <f t="array" ref="E904">IF(OR(EXACT(A904,'ESO Dungeon constants'!$D$3:$D$987)),"X","")</f>
        <v/>
      </c>
      <c r="F904" s="3" t="str">
        <f>IF(EXACT(A904,C904),"X","")</f>
        <v/>
      </c>
      <c r="G904" s="3" t="str">
        <f>IF(A904&lt;&gt;C904,VLOOKUP(C904,$A$3:$D$9952,4,FALSE),"")</f>
        <v>High Isle</v>
      </c>
      <c r="H904" s="17">
        <f>A904</f>
        <v>1337</v>
      </c>
      <c r="I904" s="17">
        <f>C904</f>
        <v>1318</v>
      </c>
      <c r="J904">
        <v>26</v>
      </c>
      <c r="K904" s="3" t="str">
        <f>VLOOKUP(J904,'LibSets constants'!$A$4:$B$1003,2,FALSE)</f>
        <v>DLC_HIGH_ISLE</v>
      </c>
      <c r="L904" s="3" t="str">
        <f>VLOOKUP(J904,'LibSets constants'!$A$4:$C$1003,3,FALSE)</f>
        <v>High Isle</v>
      </c>
    </row>
    <row r="905" spans="1:12" x14ac:dyDescent="0.25">
      <c r="A905" s="118">
        <v>1338</v>
      </c>
      <c r="B905" s="57">
        <v>901</v>
      </c>
      <c r="C905" s="57">
        <v>1318</v>
      </c>
      <c r="D905" s="3" t="s">
        <v>3431</v>
      </c>
      <c r="E905" s="3" t="str">
        <f t="array" ref="E905">IF(OR(EXACT(A905,'ESO Dungeon constants'!$D$3:$D$987)),"X","")</f>
        <v/>
      </c>
      <c r="F905" s="3" t="str">
        <f>IF(EXACT(A905,C905),"X","")</f>
        <v/>
      </c>
      <c r="G905" s="3" t="str">
        <f>IF(A905&lt;&gt;C905,VLOOKUP(C905,$A$3:$D$9952,4,FALSE),"")</f>
        <v>High Isle</v>
      </c>
      <c r="H905" s="17">
        <f>A905</f>
        <v>1338</v>
      </c>
      <c r="I905" s="17">
        <f>C905</f>
        <v>1318</v>
      </c>
      <c r="J905">
        <v>26</v>
      </c>
      <c r="K905" s="3" t="str">
        <f>VLOOKUP(J905,'LibSets constants'!$A$4:$B$1003,2,FALSE)</f>
        <v>DLC_HIGH_ISLE</v>
      </c>
      <c r="L905" s="3" t="str">
        <f>VLOOKUP(J905,'LibSets constants'!$A$4:$C$1003,3,FALSE)</f>
        <v>High Isle</v>
      </c>
    </row>
    <row r="906" spans="1:12" x14ac:dyDescent="0.25">
      <c r="A906" s="12">
        <v>1342</v>
      </c>
      <c r="B906" s="12">
        <v>875</v>
      </c>
      <c r="C906" s="12">
        <v>1282</v>
      </c>
      <c r="D906" s="3" t="s">
        <v>2690</v>
      </c>
      <c r="E906" s="3" t="str">
        <f t="array" ref="E906">IF(OR(EXACT(A906,'ESO Dungeon constants'!$D$3:$D$987)),"X","")</f>
        <v/>
      </c>
      <c r="F906" s="3" t="str">
        <f>IF(EXACT(A906,C906),"X","")</f>
        <v/>
      </c>
      <c r="G906" s="3" t="str">
        <f>IF(A906&lt;&gt;C906,VLOOKUP(C906,$A$3:$D$9952,4,FALSE),"")</f>
        <v>Fargrave</v>
      </c>
      <c r="H906" s="17">
        <f>A906</f>
        <v>1342</v>
      </c>
      <c r="I906" s="17">
        <f>C906</f>
        <v>1282</v>
      </c>
      <c r="J906">
        <v>24</v>
      </c>
      <c r="K906" s="3" t="str">
        <f>VLOOKUP(J906,'LibSets constants'!$A$4:$B$1003,2,FALSE)</f>
        <v>DLC_DEADLANDS</v>
      </c>
      <c r="L906" s="3" t="str">
        <f>VLOOKUP(J906,'LibSets constants'!$A$4:$C$1003,3,FALSE)</f>
        <v>The Deadlands</v>
      </c>
    </row>
    <row r="907" spans="1:12" x14ac:dyDescent="0.25">
      <c r="A907" s="12">
        <v>1343</v>
      </c>
      <c r="B907" s="12">
        <v>876</v>
      </c>
      <c r="C907" s="12">
        <v>1286</v>
      </c>
      <c r="D907" s="3" t="s">
        <v>2691</v>
      </c>
      <c r="E907" s="3" t="str">
        <f t="array" ref="E907">IF(OR(EXACT(A907,'ESO Dungeon constants'!$D$3:$D$987)),"X","")</f>
        <v/>
      </c>
      <c r="F907" s="3" t="str">
        <f>IF(EXACT(A907,C907),"X","")</f>
        <v/>
      </c>
      <c r="G907" s="3" t="str">
        <f>IF(A907&lt;&gt;C907,VLOOKUP(C907,$A$3:$D$9952,4,FALSE),"")</f>
        <v>The Deadlands</v>
      </c>
      <c r="H907" s="17">
        <f>A907</f>
        <v>1343</v>
      </c>
      <c r="I907" s="17">
        <f>C907</f>
        <v>1286</v>
      </c>
      <c r="J907">
        <v>24</v>
      </c>
      <c r="K907" s="3" t="str">
        <f>VLOOKUP(J907,'LibSets constants'!$A$4:$B$1003,2,FALSE)</f>
        <v>DLC_DEADLANDS</v>
      </c>
      <c r="L907" s="3" t="str">
        <f>VLOOKUP(J907,'LibSets constants'!$A$4:$C$1003,3,FALSE)</f>
        <v>The Deadlands</v>
      </c>
    </row>
    <row r="908" spans="1:12" x14ac:dyDescent="0.25">
      <c r="A908" s="118">
        <v>1344</v>
      </c>
      <c r="B908" s="57">
        <v>904</v>
      </c>
      <c r="C908" s="57">
        <v>1318</v>
      </c>
      <c r="D908" s="3" t="s">
        <v>3421</v>
      </c>
      <c r="E908" s="3" t="str">
        <f t="array" ref="E908">IF(OR(EXACT(A908,'ESO Dungeon constants'!$D$3:$D$987)),"X","")</f>
        <v/>
      </c>
      <c r="F908" s="3" t="str">
        <f>IF(EXACT(A908,C908),"X","")</f>
        <v/>
      </c>
      <c r="G908" s="3" t="str">
        <f>IF(A908&lt;&gt;C908,VLOOKUP(C908,$A$3:$D$9952,4,FALSE),"")</f>
        <v>High Isle</v>
      </c>
      <c r="H908" s="17">
        <f>A908</f>
        <v>1344</v>
      </c>
      <c r="I908" s="17">
        <f>C908</f>
        <v>1318</v>
      </c>
      <c r="J908">
        <v>26</v>
      </c>
      <c r="K908" s="3" t="str">
        <f>VLOOKUP(J908,'LibSets constants'!$A$4:$B$1003,2,FALSE)</f>
        <v>DLC_HIGH_ISLE</v>
      </c>
      <c r="L908" s="3" t="str">
        <f>VLOOKUP(J908,'LibSets constants'!$A$4:$C$1003,3,FALSE)</f>
        <v>High Isle</v>
      </c>
    </row>
    <row r="909" spans="1:12" x14ac:dyDescent="0.25">
      <c r="A909" s="12">
        <v>1345</v>
      </c>
      <c r="B909" s="12">
        <v>881</v>
      </c>
      <c r="C909" s="12">
        <v>535</v>
      </c>
      <c r="D909" s="3" t="s">
        <v>2744</v>
      </c>
      <c r="E909" s="3" t="str">
        <f t="array" ref="E909">IF(OR(EXACT(A909,'ESO Dungeon constants'!$D$3:$D$987)),"X","")</f>
        <v/>
      </c>
      <c r="F909" s="3" t="str">
        <f>IF(EXACT(A909,C909),"X","")</f>
        <v/>
      </c>
      <c r="G909" s="3" t="str">
        <f>IF(A909&lt;&gt;C909,VLOOKUP(C909,$A$3:$D$9952,4,FALSE),"")</f>
        <v>Betnikh</v>
      </c>
      <c r="H909" s="17">
        <f>A909</f>
        <v>1345</v>
      </c>
      <c r="I909" s="17">
        <f>C909</f>
        <v>535</v>
      </c>
      <c r="J909">
        <v>25</v>
      </c>
      <c r="K909" s="3" t="str">
        <f>VLOOKUP(J909,'LibSets constants'!$A$4:$B$1003,2,FALSE)</f>
        <v>DLC_ASCENDING_TIDE</v>
      </c>
      <c r="L909" s="3" t="str">
        <f>VLOOKUP(J909,'LibSets constants'!$A$4:$C$1003,3,FALSE)</f>
        <v>Ascending Tide</v>
      </c>
    </row>
    <row r="910" spans="1:12" x14ac:dyDescent="0.25">
      <c r="A910" s="117">
        <v>1360</v>
      </c>
      <c r="B910" s="117"/>
      <c r="C910" s="117"/>
      <c r="D910" s="3" t="s">
        <v>3464</v>
      </c>
      <c r="E910" s="3" t="str">
        <f t="array" ref="E910">IF(OR(EXACT(A910,'ESO Dungeon constants'!$D$3:$D$987)),"X","")</f>
        <v>X</v>
      </c>
      <c r="F910" s="3" t="str">
        <f>IF(EXACT(A910,C910),"X","")</f>
        <v/>
      </c>
      <c r="G910" s="3" t="str">
        <f>IF(A910&lt;&gt;C910,VLOOKUP(C910,$A$3:$D$9952,4,FALSE),"")</f>
        <v>Tamriel Map</v>
      </c>
      <c r="H910" s="17">
        <f>A910</f>
        <v>1360</v>
      </c>
      <c r="I910" s="17">
        <f>C910</f>
        <v>0</v>
      </c>
      <c r="J910">
        <v>27</v>
      </c>
      <c r="K910" s="3" t="str">
        <f>VLOOKUP(J910,'LibSets constants'!$A$4:$B$1003,2,FALSE)</f>
        <v>DLC_LOST_DEPTHS</v>
      </c>
      <c r="L910" s="3" t="str">
        <f>VLOOKUP(J910,'LibSets constants'!$A$4:$C$1003,3,FALSE)</f>
        <v>Lost Depths</v>
      </c>
    </row>
    <row r="911" spans="1:12" x14ac:dyDescent="0.25">
      <c r="A911" s="76">
        <v>1361</v>
      </c>
      <c r="B911" s="76"/>
      <c r="C911" s="76"/>
      <c r="D911" s="3" t="s">
        <v>3465</v>
      </c>
      <c r="E911" s="3" t="str">
        <f t="array" ref="E911">IF(OR(EXACT(A911,'ESO Dungeon constants'!$D$3:$D$987)),"X","")</f>
        <v>X</v>
      </c>
      <c r="F911" s="3" t="str">
        <f>IF(EXACT(A911,C911),"X","")</f>
        <v/>
      </c>
      <c r="G911" s="3" t="str">
        <f>IF(A911&lt;&gt;C911,VLOOKUP(C911,$A$3:$D$9952,4,FALSE),"")</f>
        <v>Tamriel Map</v>
      </c>
      <c r="H911" s="17">
        <f>A911</f>
        <v>1361</v>
      </c>
      <c r="I911" s="17">
        <f>C911</f>
        <v>0</v>
      </c>
      <c r="J911">
        <v>27</v>
      </c>
      <c r="K911" s="3" t="str">
        <f>VLOOKUP(J911,'LibSets constants'!$A$4:$B$1003,2,FALSE)</f>
        <v>DLC_LOST_DEPTHS</v>
      </c>
      <c r="L911" s="3" t="str">
        <f>VLOOKUP(J911,'LibSets constants'!$A$4:$C$1003,3,FALSE)</f>
        <v>Lost Depths</v>
      </c>
    </row>
    <row r="912" spans="1:12" x14ac:dyDescent="0.25">
      <c r="A912" s="118">
        <v>1363</v>
      </c>
      <c r="B912" s="57">
        <v>908</v>
      </c>
      <c r="C912" s="57">
        <v>1318</v>
      </c>
      <c r="D912" s="3" t="s">
        <v>3420</v>
      </c>
      <c r="E912" s="3" t="str">
        <f t="array" ref="E912">IF(OR(EXACT(A912,'ESO Dungeon constants'!$D$3:$D$987)),"X","")</f>
        <v/>
      </c>
      <c r="F912" s="3" t="str">
        <f>IF(EXACT(A912,C912),"X","")</f>
        <v/>
      </c>
      <c r="G912" s="3" t="str">
        <f>IF(A912&lt;&gt;C912,VLOOKUP(C912,$A$3:$D$9952,4,FALSE),"")</f>
        <v>High Isle</v>
      </c>
      <c r="H912" s="17">
        <f>A912</f>
        <v>1363</v>
      </c>
      <c r="I912" s="17">
        <f>C912</f>
        <v>1318</v>
      </c>
      <c r="J912">
        <v>27</v>
      </c>
      <c r="K912" s="3" t="str">
        <f>VLOOKUP(J912,'LibSets constants'!$A$4:$B$1003,2,FALSE)</f>
        <v>DLC_LOST_DEPTHS</v>
      </c>
      <c r="L912" s="3" t="str">
        <f>VLOOKUP(J912,'LibSets constants'!$A$4:$C$1003,3,FALSE)</f>
        <v>Lost Depths</v>
      </c>
    </row>
    <row r="913" spans="1:12" x14ac:dyDescent="0.25">
      <c r="A913" s="118">
        <v>1364</v>
      </c>
      <c r="B913" s="57">
        <v>909</v>
      </c>
      <c r="C913" s="57">
        <v>1318</v>
      </c>
      <c r="D913" s="3" t="s">
        <v>3419</v>
      </c>
      <c r="E913" s="3" t="str">
        <f t="array" ref="E913">IF(OR(EXACT(A913,'ESO Dungeon constants'!$D$3:$D$987)),"X","")</f>
        <v/>
      </c>
      <c r="F913" s="3" t="str">
        <f>IF(EXACT(A913,C913),"X","")</f>
        <v/>
      </c>
      <c r="G913" s="3" t="str">
        <f>IF(A913&lt;&gt;C913,VLOOKUP(C913,$A$3:$D$9952,4,FALSE),"")</f>
        <v>High Isle</v>
      </c>
      <c r="H913" s="17">
        <f>A913</f>
        <v>1364</v>
      </c>
      <c r="I913" s="17">
        <f>C913</f>
        <v>1318</v>
      </c>
      <c r="J913">
        <v>27</v>
      </c>
      <c r="K913" s="3" t="str">
        <f>VLOOKUP(J913,'LibSets constants'!$A$4:$B$1003,2,FALSE)</f>
        <v>DLC_LOST_DEPTHS</v>
      </c>
      <c r="L913" s="3" t="str">
        <f>VLOOKUP(J913,'LibSets constants'!$A$4:$C$1003,3,FALSE)</f>
        <v>Lost Depths</v>
      </c>
    </row>
    <row r="914" spans="1:12" x14ac:dyDescent="0.25">
      <c r="A914" s="118">
        <v>1365</v>
      </c>
      <c r="B914" s="57">
        <v>910</v>
      </c>
      <c r="C914" s="57">
        <v>3</v>
      </c>
      <c r="D914" s="3" t="s">
        <v>3490</v>
      </c>
      <c r="E914" s="3" t="str">
        <f t="array" ref="E914">IF(OR(EXACT(A914,'ESO Dungeon constants'!$D$3:$D$987)),"X","")</f>
        <v/>
      </c>
      <c r="F914" s="3" t="str">
        <f>IF(EXACT(A914,C914),"X","")</f>
        <v/>
      </c>
      <c r="G914" s="3" t="str">
        <f>IF(A914&lt;&gt;C914,VLOOKUP(C914,$A$3:$D$9952,4,FALSE),"")</f>
        <v>Glenumbra</v>
      </c>
      <c r="H914" s="17">
        <f>A914</f>
        <v>1365</v>
      </c>
      <c r="I914" s="17">
        <f>C914</f>
        <v>3</v>
      </c>
      <c r="J914">
        <v>27</v>
      </c>
      <c r="K914" s="3" t="str">
        <f>VLOOKUP(J914,'LibSets constants'!$A$4:$B$1003,2,FALSE)</f>
        <v>DLC_LOST_DEPTHS</v>
      </c>
      <c r="L914" s="3" t="str">
        <f>VLOOKUP(J914,'LibSets constants'!$A$4:$C$1003,3,FALSE)</f>
        <v>Lost Depths</v>
      </c>
    </row>
    <row r="915" spans="1:12" x14ac:dyDescent="0.25">
      <c r="A915" s="118">
        <v>1366</v>
      </c>
      <c r="B915" s="57">
        <v>911</v>
      </c>
      <c r="C915" s="57">
        <v>92</v>
      </c>
      <c r="D915" s="3" t="s">
        <v>3489</v>
      </c>
      <c r="E915" s="3" t="str">
        <f t="array" ref="E915">IF(OR(EXACT(A915,'ESO Dungeon constants'!$D$3:$D$987)),"X","")</f>
        <v/>
      </c>
      <c r="F915" s="3" t="str">
        <f>IF(EXACT(A915,C915),"X","")</f>
        <v/>
      </c>
      <c r="G915" s="3" t="str">
        <f>IF(A915&lt;&gt;C915,VLOOKUP(C915,$A$3:$D$9952,4,FALSE),"")</f>
        <v>Bangkorai</v>
      </c>
      <c r="H915" s="17">
        <f>A915</f>
        <v>1366</v>
      </c>
      <c r="I915" s="17">
        <f>C915</f>
        <v>92</v>
      </c>
      <c r="J915">
        <v>27</v>
      </c>
      <c r="K915" s="3" t="str">
        <f>VLOOKUP(J915,'LibSets constants'!$A$4:$B$1003,2,FALSE)</f>
        <v>DLC_LOST_DEPTHS</v>
      </c>
      <c r="L915" s="3" t="str">
        <f>VLOOKUP(J915,'LibSets constants'!$A$4:$C$1003,3,FALSE)</f>
        <v>Lost Depths</v>
      </c>
    </row>
    <row r="916" spans="1:12" x14ac:dyDescent="0.25">
      <c r="D916" s="3"/>
    </row>
    <row r="917" spans="1:12" x14ac:dyDescent="0.25">
      <c r="D917" s="3"/>
    </row>
  </sheetData>
  <autoFilter ref="A2:L885" xr:uid="{00000000-0009-0000-0000-000005000000}">
    <sortState xmlns:xlrd2="http://schemas.microsoft.com/office/spreadsheetml/2017/richdata2" ref="A3:L915">
      <sortCondition ref="A2:A885"/>
    </sortState>
  </autoFilter>
  <mergeCells count="1">
    <mergeCell ref="A1:L1"/>
  </mergeCell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A1:Q129"/>
  <sheetViews>
    <sheetView workbookViewId="0">
      <pane ySplit="2" topLeftCell="A3" activePane="bottomLeft" state="frozen"/>
      <selection pane="bottomLeft" activeCell="C1" sqref="C1"/>
    </sheetView>
  </sheetViews>
  <sheetFormatPr baseColWidth="10" defaultColWidth="11.5703125" defaultRowHeight="15" x14ac:dyDescent="0.25"/>
  <cols>
    <col min="1" max="1" width="23.7109375" style="5" bestFit="1" customWidth="1"/>
    <col min="2" max="2" width="20.28515625" style="5" bestFit="1" customWidth="1"/>
    <col min="3" max="3" width="26.85546875" bestFit="1" customWidth="1"/>
    <col min="4" max="4" width="20.7109375" style="5" bestFit="1" customWidth="1"/>
    <col min="5" max="5" width="25.140625" style="5" bestFit="1" customWidth="1"/>
    <col min="6" max="6" width="21.85546875" bestFit="1" customWidth="1"/>
    <col min="7" max="7" width="11.42578125" style="37"/>
  </cols>
  <sheetData>
    <row r="1" spans="1:17" s="37" customFormat="1" x14ac:dyDescent="0.25">
      <c r="A1" s="36"/>
      <c r="B1" s="36"/>
      <c r="C1" s="75" t="s">
        <v>3492</v>
      </c>
      <c r="D1" s="75"/>
      <c r="E1" s="75"/>
      <c r="F1" s="75"/>
      <c r="G1" s="75"/>
      <c r="H1" s="75"/>
      <c r="I1" s="75"/>
      <c r="J1" s="57"/>
      <c r="K1" s="57"/>
      <c r="L1" s="57"/>
      <c r="M1" s="57"/>
      <c r="N1" s="57"/>
      <c r="O1" s="57"/>
      <c r="P1" s="57"/>
      <c r="Q1" s="57"/>
    </row>
    <row r="2" spans="1:17" s="1" customFormat="1" x14ac:dyDescent="0.25">
      <c r="A2" s="5" t="s">
        <v>1367</v>
      </c>
      <c r="B2" s="5" t="s">
        <v>1368</v>
      </c>
      <c r="C2" s="5" t="s">
        <v>1370</v>
      </c>
      <c r="D2" s="5" t="s">
        <v>94</v>
      </c>
      <c r="E2" s="3" t="s">
        <v>1371</v>
      </c>
      <c r="F2" s="3" t="s">
        <v>101</v>
      </c>
      <c r="G2"/>
      <c r="H2"/>
    </row>
    <row r="3" spans="1:17" x14ac:dyDescent="0.25">
      <c r="A3" s="12">
        <v>1</v>
      </c>
      <c r="B3" s="5">
        <v>2</v>
      </c>
      <c r="C3" s="5" t="s">
        <v>103</v>
      </c>
      <c r="D3" s="5">
        <v>3</v>
      </c>
      <c r="E3" s="3" t="str">
        <f>VLOOKUP(D3,'ESO zone constants'!$A$3:$D$9999,4,FALSE)</f>
        <v>Glenumbra</v>
      </c>
      <c r="F3" s="3">
        <f>VLOOKUP(D3,'ESO zone constants'!$A$3:$B$9999,2,FALSE)</f>
        <v>2</v>
      </c>
      <c r="G3"/>
    </row>
    <row r="4" spans="1:17" x14ac:dyDescent="0.25">
      <c r="A4" s="12">
        <v>7</v>
      </c>
      <c r="B4" s="5">
        <v>11</v>
      </c>
      <c r="C4" s="5" t="s">
        <v>106</v>
      </c>
      <c r="D4" s="5">
        <v>41</v>
      </c>
      <c r="E4" s="3" t="str">
        <f>VLOOKUP(D4,'ESO zone constants'!$A$3:$D$9999,4,FALSE)</f>
        <v>Stonefalls</v>
      </c>
      <c r="F4" s="3">
        <f>VLOOKUP(D4,'ESO zone constants'!$A$3:$B$9999,2,FALSE)</f>
        <v>9</v>
      </c>
      <c r="G4"/>
    </row>
    <row r="5" spans="1:17" x14ac:dyDescent="0.25">
      <c r="A5" s="12">
        <v>9</v>
      </c>
      <c r="B5" s="5">
        <v>7</v>
      </c>
      <c r="C5" s="5" t="s">
        <v>266</v>
      </c>
      <c r="D5" s="5">
        <v>383</v>
      </c>
      <c r="E5" s="3" t="str">
        <f>VLOOKUP(D5,'ESO zone constants'!$A$3:$D$9999,4,FALSE)</f>
        <v>Grahtwood</v>
      </c>
      <c r="F5" s="3">
        <f>VLOOKUP(D5,'ESO zone constants'!$A$3:$B$9999,2,FALSE)</f>
        <v>180</v>
      </c>
      <c r="G5"/>
    </row>
    <row r="6" spans="1:17" x14ac:dyDescent="0.25">
      <c r="A6" s="12">
        <v>10</v>
      </c>
      <c r="B6" s="5">
        <v>3</v>
      </c>
      <c r="C6" s="5" t="s">
        <v>105</v>
      </c>
      <c r="D6" s="5">
        <v>20</v>
      </c>
      <c r="E6" s="3" t="str">
        <f>VLOOKUP(D6,'ESO zone constants'!$A$3:$D$9999,4,FALSE)</f>
        <v>Rivenspire</v>
      </c>
      <c r="F6" s="3">
        <f>VLOOKUP(D6,'ESO zone constants'!$A$3:$B$9999,2,FALSE)</f>
        <v>5</v>
      </c>
      <c r="G6"/>
    </row>
    <row r="7" spans="1:17" x14ac:dyDescent="0.25">
      <c r="A7" s="12">
        <v>12</v>
      </c>
      <c r="B7" s="5">
        <v>4</v>
      </c>
      <c r="C7" s="5" t="s">
        <v>104</v>
      </c>
      <c r="D7" s="5">
        <v>19</v>
      </c>
      <c r="E7" s="3" t="str">
        <f>VLOOKUP(D7,'ESO zone constants'!$A$3:$D$9999,4,FALSE)</f>
        <v>Stormhaven</v>
      </c>
      <c r="F7" s="3">
        <f>VLOOKUP(D7,'ESO zone constants'!$A$3:$B$9999,2,FALSE)</f>
        <v>4</v>
      </c>
      <c r="G7"/>
    </row>
    <row r="8" spans="1:17" x14ac:dyDescent="0.25">
      <c r="A8" s="12">
        <v>13</v>
      </c>
      <c r="B8" s="5">
        <v>10</v>
      </c>
      <c r="C8" s="5" t="s">
        <v>107</v>
      </c>
      <c r="D8" s="5">
        <v>57</v>
      </c>
      <c r="E8" s="3" t="str">
        <f>VLOOKUP(D8,'ESO zone constants'!$A$3:$D$9999,4,FALSE)</f>
        <v>Deshaan</v>
      </c>
      <c r="F8" s="3">
        <f>VLOOKUP(D8,'ESO zone constants'!$A$3:$B$9999,2,FALSE)</f>
        <v>10</v>
      </c>
      <c r="G8"/>
    </row>
    <row r="9" spans="1:17" x14ac:dyDescent="0.25">
      <c r="A9" s="12">
        <v>16</v>
      </c>
      <c r="B9" s="5">
        <v>14</v>
      </c>
      <c r="C9" s="5" t="s">
        <v>125</v>
      </c>
      <c r="D9" s="5">
        <v>181</v>
      </c>
      <c r="E9" s="3" t="str">
        <f>VLOOKUP(D9,'ESO zone constants'!$A$3:$D$9999,4,FALSE)</f>
        <v>Cyrodiil</v>
      </c>
      <c r="F9" s="3">
        <f>VLOOKUP(D9,'ESO zone constants'!$A$3:$B$9999,2,FALSE)</f>
        <v>37</v>
      </c>
      <c r="G9"/>
    </row>
    <row r="10" spans="1:17" x14ac:dyDescent="0.25">
      <c r="A10" s="12">
        <v>20</v>
      </c>
      <c r="B10" s="5">
        <v>6</v>
      </c>
      <c r="C10" s="5" t="s">
        <v>109</v>
      </c>
      <c r="D10" s="5">
        <v>92</v>
      </c>
      <c r="E10" s="3" t="str">
        <f>VLOOKUP(D10,'ESO zone constants'!$A$3:$D$9999,4,FALSE)</f>
        <v>Bangkorai</v>
      </c>
      <c r="F10" s="3">
        <f>VLOOKUP(D10,'ESO zone constants'!$A$3:$B$9999,2,FALSE)</f>
        <v>14</v>
      </c>
      <c r="G10"/>
    </row>
    <row r="11" spans="1:17" x14ac:dyDescent="0.25">
      <c r="A11" s="12">
        <v>22</v>
      </c>
      <c r="B11" s="5">
        <v>8</v>
      </c>
      <c r="C11" s="5" t="s">
        <v>108</v>
      </c>
      <c r="D11" s="5">
        <v>58</v>
      </c>
      <c r="E11" s="3" t="str">
        <f>VLOOKUP(D11,'ESO zone constants'!$A$3:$D$9999,4,FALSE)</f>
        <v>Malabal Tor</v>
      </c>
      <c r="F11" s="3">
        <f>VLOOKUP(D11,'ESO zone constants'!$A$3:$B$9999,2,FALSE)</f>
        <v>11</v>
      </c>
      <c r="G11"/>
    </row>
    <row r="12" spans="1:17" x14ac:dyDescent="0.25">
      <c r="A12" s="12">
        <v>26</v>
      </c>
      <c r="B12" s="5">
        <v>9</v>
      </c>
      <c r="C12" s="5" t="s">
        <v>114</v>
      </c>
      <c r="D12" s="5">
        <v>117</v>
      </c>
      <c r="E12" s="3" t="str">
        <f>VLOOKUP(D12,'ESO zone constants'!$A$3:$D$9999,4,FALSE)</f>
        <v>Shadowfen</v>
      </c>
      <c r="F12" s="3">
        <f>VLOOKUP(D12,'ESO zone constants'!$A$3:$B$9999,2,FALSE)</f>
        <v>19</v>
      </c>
      <c r="G12"/>
    </row>
    <row r="13" spans="1:17" x14ac:dyDescent="0.25">
      <c r="A13" s="12">
        <v>30</v>
      </c>
      <c r="B13" s="5">
        <v>5</v>
      </c>
      <c r="C13" s="5" t="s">
        <v>112</v>
      </c>
      <c r="D13" s="5">
        <v>104</v>
      </c>
      <c r="E13" s="3" t="str">
        <f>VLOOKUP(D13,'ESO zone constants'!$A$3:$D$9999,4,FALSE)</f>
        <v>Alik'r Desert</v>
      </c>
      <c r="F13" s="3">
        <f>VLOOKUP(D13,'ESO zone constants'!$A$3:$B$9999,2,FALSE)</f>
        <v>17</v>
      </c>
      <c r="G13"/>
    </row>
    <row r="14" spans="1:17" x14ac:dyDescent="0.25">
      <c r="A14" s="12">
        <v>61</v>
      </c>
      <c r="B14" s="5">
        <v>13</v>
      </c>
      <c r="C14" s="5" t="s">
        <v>110</v>
      </c>
      <c r="D14" s="5">
        <v>101</v>
      </c>
      <c r="E14" s="3" t="str">
        <f>VLOOKUP(D14,'ESO zone constants'!$A$3:$D$9999,4,FALSE)</f>
        <v>Eastmarch</v>
      </c>
      <c r="F14" s="3">
        <f>VLOOKUP(D14,'ESO zone constants'!$A$3:$B$9999,2,FALSE)</f>
        <v>15</v>
      </c>
      <c r="G14"/>
    </row>
    <row r="15" spans="1:17" x14ac:dyDescent="0.25">
      <c r="A15" s="12">
        <v>74</v>
      </c>
      <c r="B15" s="5">
        <v>22</v>
      </c>
      <c r="C15" s="5" t="s">
        <v>197</v>
      </c>
      <c r="D15" s="5">
        <v>280</v>
      </c>
      <c r="E15" s="3" t="str">
        <f>VLOOKUP(D15,'ESO zone constants'!$A$3:$D$9999,4,FALSE)</f>
        <v>Bleakrock Isle</v>
      </c>
      <c r="F15" s="3">
        <f>VLOOKUP(D15,'ESO zone constants'!$A$3:$B$9999,2,FALSE)</f>
        <v>109</v>
      </c>
      <c r="G15"/>
    </row>
    <row r="16" spans="1:17" x14ac:dyDescent="0.25">
      <c r="A16" s="12">
        <v>75</v>
      </c>
      <c r="B16" s="5">
        <v>18</v>
      </c>
      <c r="C16" s="5" t="s">
        <v>198</v>
      </c>
      <c r="D16" s="5">
        <v>281</v>
      </c>
      <c r="E16" s="3" t="str">
        <f>VLOOKUP(D16,'ESO zone constants'!$A$3:$D$9999,4,FALSE)</f>
        <v>Bal Foyen</v>
      </c>
      <c r="F16" s="3">
        <f>VLOOKUP(D16,'ESO zone constants'!$A$3:$B$9999,2,FALSE)</f>
        <v>110</v>
      </c>
      <c r="G16"/>
    </row>
    <row r="17" spans="1:7" x14ac:dyDescent="0.25">
      <c r="A17" s="12">
        <v>125</v>
      </c>
      <c r="B17" s="5">
        <v>12</v>
      </c>
      <c r="C17" s="5" t="s">
        <v>111</v>
      </c>
      <c r="D17" s="5">
        <v>103</v>
      </c>
      <c r="E17" s="3" t="str">
        <f>VLOOKUP(D17,'ESO zone constants'!$A$3:$D$9999,4,FALSE)</f>
        <v>The Rift</v>
      </c>
      <c r="F17" s="3">
        <f>VLOOKUP(D17,'ESO zone constants'!$A$3:$B$9999,2,FALSE)</f>
        <v>16</v>
      </c>
      <c r="G17"/>
    </row>
    <row r="18" spans="1:7" x14ac:dyDescent="0.25">
      <c r="A18" s="12">
        <v>143</v>
      </c>
      <c r="B18" s="5">
        <v>15</v>
      </c>
      <c r="C18" s="5" t="s">
        <v>264</v>
      </c>
      <c r="D18" s="5">
        <v>381</v>
      </c>
      <c r="E18" s="3" t="str">
        <f>VLOOKUP(D18,'ESO zone constants'!$A$3:$D$9999,4,FALSE)</f>
        <v>Auridon</v>
      </c>
      <c r="F18" s="3">
        <f>VLOOKUP(D18,'ESO zone constants'!$A$3:$B$9999,2,FALSE)</f>
        <v>178</v>
      </c>
      <c r="G18"/>
    </row>
    <row r="19" spans="1:7" x14ac:dyDescent="0.25">
      <c r="A19" s="12">
        <v>201</v>
      </c>
      <c r="B19" s="5">
        <v>19</v>
      </c>
      <c r="C19" s="5" t="s">
        <v>385</v>
      </c>
      <c r="D19" s="5">
        <v>534</v>
      </c>
      <c r="E19" s="3" t="str">
        <f>VLOOKUP(D19,'ESO zone constants'!$A$3:$D$9999,4,FALSE)</f>
        <v>Stros M'Kai</v>
      </c>
      <c r="F19" s="3">
        <f>VLOOKUP(D19,'ESO zone constants'!$A$3:$B$9999,2,FALSE)</f>
        <v>304</v>
      </c>
      <c r="G19"/>
    </row>
    <row r="20" spans="1:7" x14ac:dyDescent="0.25">
      <c r="A20" s="12">
        <v>227</v>
      </c>
      <c r="B20" s="5">
        <v>20</v>
      </c>
      <c r="C20" s="5" t="s">
        <v>386</v>
      </c>
      <c r="D20" s="5">
        <v>535</v>
      </c>
      <c r="E20" s="3" t="str">
        <f>VLOOKUP(D20,'ESO zone constants'!$A$3:$D$9999,4,FALSE)</f>
        <v>Betnikh</v>
      </c>
      <c r="F20" s="3">
        <f>VLOOKUP(D20,'ESO zone constants'!$A$3:$B$9999,2,FALSE)</f>
        <v>305</v>
      </c>
      <c r="G20"/>
    </row>
    <row r="21" spans="1:7" x14ac:dyDescent="0.25">
      <c r="A21" s="12">
        <v>255</v>
      </c>
      <c r="B21" s="5">
        <v>23</v>
      </c>
      <c r="C21" s="5" t="s">
        <v>241</v>
      </c>
      <c r="D21" s="5">
        <v>347</v>
      </c>
      <c r="E21" s="3" t="str">
        <f>VLOOKUP(D21,'ESO zone constants'!$A$3:$D$9999,4,FALSE)</f>
        <v>Coldharbour</v>
      </c>
      <c r="F21" s="3">
        <f>VLOOKUP(D21,'ESO zone constants'!$A$3:$B$9999,2,FALSE)</f>
        <v>154</v>
      </c>
      <c r="G21"/>
    </row>
    <row r="22" spans="1:7" x14ac:dyDescent="0.25">
      <c r="A22" s="12">
        <v>256</v>
      </c>
      <c r="B22" s="5">
        <v>17</v>
      </c>
      <c r="C22" s="5" t="s">
        <v>265</v>
      </c>
      <c r="D22" s="5">
        <v>382</v>
      </c>
      <c r="E22" s="3" t="str">
        <f>VLOOKUP(D22,'ESO zone constants'!$A$3:$D$9999,4,FALSE)</f>
        <v>Reaper's March</v>
      </c>
      <c r="F22" s="3">
        <f>VLOOKUP(D22,'ESO zone constants'!$A$3:$B$9999,2,FALSE)</f>
        <v>179</v>
      </c>
      <c r="G22"/>
    </row>
    <row r="23" spans="1:7" x14ac:dyDescent="0.25">
      <c r="A23" s="12">
        <v>258</v>
      </c>
      <c r="B23" s="5">
        <v>21</v>
      </c>
      <c r="C23" s="5" t="s">
        <v>387</v>
      </c>
      <c r="D23" s="5">
        <v>537</v>
      </c>
      <c r="E23" s="3" t="str">
        <f>VLOOKUP(D23,'ESO zone constants'!$A$3:$D$9999,4,FALSE)</f>
        <v>Khenarthi's Roost</v>
      </c>
      <c r="F23" s="3">
        <f>VLOOKUP(D23,'ESO zone constants'!$A$3:$B$9999,2,FALSE)</f>
        <v>306</v>
      </c>
      <c r="G23"/>
    </row>
    <row r="24" spans="1:7" x14ac:dyDescent="0.25">
      <c r="A24" s="12">
        <v>300</v>
      </c>
      <c r="B24" s="5">
        <v>16</v>
      </c>
      <c r="C24" s="5" t="s">
        <v>113</v>
      </c>
      <c r="D24" s="5">
        <v>108</v>
      </c>
      <c r="E24" s="3" t="str">
        <f>VLOOKUP(D24,'ESO zone constants'!$A$3:$D$9999,4,FALSE)</f>
        <v>Greenshade</v>
      </c>
      <c r="F24" s="3">
        <f>VLOOKUP(D24,'ESO zone constants'!$A$3:$B$9999,2,FALSE)</f>
        <v>18</v>
      </c>
      <c r="G24"/>
    </row>
    <row r="25" spans="1:7" x14ac:dyDescent="0.25">
      <c r="A25" s="12">
        <v>660</v>
      </c>
      <c r="B25" s="5">
        <v>26</v>
      </c>
      <c r="C25" s="5" t="s">
        <v>39</v>
      </c>
      <c r="D25" s="5">
        <v>584</v>
      </c>
      <c r="E25" s="3" t="str">
        <f>VLOOKUP(D25,'ESO zone constants'!$A$3:$D$9999,4,FALSE)</f>
        <v>Imperial City</v>
      </c>
      <c r="F25" s="3">
        <f>VLOOKUP(D25,'ESO zone constants'!$A$3:$B$9999,2,FALSE)</f>
        <v>346</v>
      </c>
      <c r="G25"/>
    </row>
    <row r="26" spans="1:7" x14ac:dyDescent="0.25">
      <c r="A26" s="12">
        <v>667</v>
      </c>
      <c r="B26" s="5">
        <v>27</v>
      </c>
      <c r="C26" s="5" t="s">
        <v>452</v>
      </c>
      <c r="D26" s="5">
        <v>684</v>
      </c>
      <c r="E26" s="3" t="str">
        <f>VLOOKUP(D26,'ESO zone constants'!$A$3:$D$9999,4,FALSE)</f>
        <v>Wrothgar</v>
      </c>
      <c r="F26" s="3">
        <f>VLOOKUP(D26,'ESO zone constants'!$A$3:$B$9999,2,FALSE)</f>
        <v>379</v>
      </c>
      <c r="G26"/>
    </row>
    <row r="27" spans="1:7" x14ac:dyDescent="0.25">
      <c r="A27" s="12">
        <v>994</v>
      </c>
      <c r="B27" s="5">
        <v>28</v>
      </c>
      <c r="C27" s="5" t="s">
        <v>509</v>
      </c>
      <c r="D27" s="5">
        <v>816</v>
      </c>
      <c r="E27" s="3" t="str">
        <f>VLOOKUP(D27,'ESO zone constants'!$A$3:$D$9999,4,FALSE)</f>
        <v>Hew's Bane</v>
      </c>
      <c r="F27" s="3">
        <f>VLOOKUP(D27,'ESO zone constants'!$A$3:$B$9999,2,FALSE)</f>
        <v>442</v>
      </c>
      <c r="G27"/>
    </row>
    <row r="28" spans="1:7" x14ac:dyDescent="0.25">
      <c r="A28" s="12">
        <v>1006</v>
      </c>
      <c r="B28" s="5">
        <v>29</v>
      </c>
      <c r="C28" s="5" t="s">
        <v>515</v>
      </c>
      <c r="D28" s="5">
        <v>823</v>
      </c>
      <c r="E28" s="3" t="str">
        <f>VLOOKUP(D28,'ESO zone constants'!$A$3:$D$9999,4,FALSE)</f>
        <v>Gold Coast</v>
      </c>
      <c r="F28" s="3">
        <f>VLOOKUP(D28,'ESO zone constants'!$A$3:$B$9999,2,FALSE)</f>
        <v>448</v>
      </c>
      <c r="G28"/>
    </row>
    <row r="29" spans="1:7" x14ac:dyDescent="0.25">
      <c r="A29" s="12">
        <v>1060</v>
      </c>
      <c r="B29" s="5">
        <v>30</v>
      </c>
      <c r="C29" s="5" t="s">
        <v>532</v>
      </c>
      <c r="D29" s="5">
        <v>849</v>
      </c>
      <c r="E29" s="3" t="str">
        <f>VLOOKUP(D29,'ESO zone constants'!$A$3:$D$9999,4,FALSE)</f>
        <v>Vvardenfell</v>
      </c>
      <c r="F29" s="3">
        <f>VLOOKUP(D29,'ESO zone constants'!$A$3:$B$9999,2,FALSE)</f>
        <v>467</v>
      </c>
      <c r="G29"/>
    </row>
    <row r="30" spans="1:7" x14ac:dyDescent="0.25">
      <c r="A30" s="12">
        <v>1126</v>
      </c>
      <c r="B30" s="5">
        <v>25</v>
      </c>
      <c r="C30" s="5" t="s">
        <v>565</v>
      </c>
      <c r="D30" s="5">
        <v>888</v>
      </c>
      <c r="E30" s="3" t="str">
        <f>VLOOKUP(D30,'ESO zone constants'!$A$3:$D$9999,4,FALSE)</f>
        <v>Craglorn</v>
      </c>
      <c r="F30" s="3">
        <f>VLOOKUP(D30,'ESO zone constants'!$A$3:$B$9999,2,FALSE)</f>
        <v>500</v>
      </c>
      <c r="G30"/>
    </row>
    <row r="31" spans="1:7" x14ac:dyDescent="0.25">
      <c r="A31" s="12">
        <v>1313</v>
      </c>
      <c r="B31" s="5">
        <v>31</v>
      </c>
      <c r="C31" s="5" t="s">
        <v>78</v>
      </c>
      <c r="D31" s="5">
        <v>980</v>
      </c>
      <c r="E31" s="3" t="str">
        <f>VLOOKUP(D31,'ESO zone constants'!$A$3:$D$9999,4,FALSE)</f>
        <v>Clockwork City</v>
      </c>
      <c r="F31" s="3">
        <f>VLOOKUP(D31,'ESO zone constants'!$A$3:$B$9999,2,FALSE)</f>
        <v>589</v>
      </c>
      <c r="G31"/>
    </row>
    <row r="32" spans="1:7" x14ac:dyDescent="0.25">
      <c r="A32" s="12">
        <v>1349</v>
      </c>
      <c r="B32" s="5">
        <v>32</v>
      </c>
      <c r="C32" s="5" t="s">
        <v>79</v>
      </c>
      <c r="D32" s="5">
        <v>1011</v>
      </c>
      <c r="E32" s="3" t="str">
        <f>VLOOKUP(D32,'ESO zone constants'!$A$3:$D$9999,4,FALSE)</f>
        <v>Summerset</v>
      </c>
      <c r="F32" s="3">
        <f>VLOOKUP(D32,'ESO zone constants'!$A$3:$B$9999,2,FALSE)</f>
        <v>616</v>
      </c>
      <c r="G32"/>
    </row>
    <row r="33" spans="1:7" x14ac:dyDescent="0.25">
      <c r="A33" s="12">
        <v>1429</v>
      </c>
      <c r="B33" s="5">
        <v>33</v>
      </c>
      <c r="C33" s="5" t="s">
        <v>681</v>
      </c>
      <c r="D33" s="5">
        <v>1027</v>
      </c>
      <c r="E33" s="3" t="str">
        <f>VLOOKUP(D33,'ESO zone constants'!$A$3:$D$9999,4,FALSE)</f>
        <v>Artaeum</v>
      </c>
      <c r="F33" s="3">
        <f>VLOOKUP(D33,'ESO zone constants'!$A$3:$B$9999,2,FALSE)</f>
        <v>632</v>
      </c>
      <c r="G33"/>
    </row>
    <row r="34" spans="1:7" x14ac:dyDescent="0.25">
      <c r="A34" s="12">
        <v>1484</v>
      </c>
      <c r="B34" s="5">
        <v>34</v>
      </c>
      <c r="C34" s="5" t="s">
        <v>80</v>
      </c>
      <c r="D34" s="5">
        <v>726</v>
      </c>
      <c r="E34" s="3" t="str">
        <f>VLOOKUP(D34,'ESO zone constants'!$A$3:$D$9999,4,FALSE)</f>
        <v>Murkmire</v>
      </c>
      <c r="F34" s="3">
        <f>VLOOKUP(D34,'ESO zone constants'!$A$3:$B$9999,2,FALSE)</f>
        <v>407</v>
      </c>
      <c r="G34"/>
    </row>
    <row r="35" spans="1:7" x14ac:dyDescent="0.25">
      <c r="A35" s="12">
        <v>1552</v>
      </c>
      <c r="B35" s="5">
        <v>35</v>
      </c>
      <c r="C35" s="5" t="s">
        <v>715</v>
      </c>
      <c r="D35" s="5">
        <v>1072</v>
      </c>
      <c r="E35" s="3" t="str">
        <f>VLOOKUP(D35,'ESO zone constants'!$A$3:$D$9999,4,FALSE)</f>
        <v>Norg-Tzel</v>
      </c>
      <c r="F35" s="3">
        <f>VLOOKUP(D35,'ESO zone constants'!$A$3:$B$9999,2,FALSE)</f>
        <v>668</v>
      </c>
      <c r="G35"/>
    </row>
    <row r="36" spans="1:7" x14ac:dyDescent="0.25">
      <c r="A36" s="12">
        <v>1555</v>
      </c>
      <c r="B36" s="5">
        <v>36</v>
      </c>
      <c r="C36" s="5" t="s">
        <v>1389</v>
      </c>
      <c r="D36" s="5">
        <v>1086</v>
      </c>
      <c r="E36" s="3" t="str">
        <f>VLOOKUP(D36,'ESO zone constants'!$A$3:$D$9999,4,FALSE)</f>
        <v>Northern Elsweyr</v>
      </c>
      <c r="F36" s="3">
        <f>VLOOKUP(D36,'ESO zone constants'!$A$3:$B$9999,2,FALSE)</f>
        <v>681</v>
      </c>
      <c r="G36"/>
    </row>
    <row r="37" spans="1:7" x14ac:dyDescent="0.25">
      <c r="A37" s="12">
        <v>1654</v>
      </c>
      <c r="B37" s="5">
        <v>37</v>
      </c>
      <c r="C37" s="5" t="s">
        <v>1587</v>
      </c>
      <c r="D37" s="5">
        <v>1133</v>
      </c>
      <c r="E37" s="3" t="str">
        <f>VLOOKUP(D37,'ESO zone constants'!$A$3:$D$9999,4,FALSE)</f>
        <v>Southern Elsweyr</v>
      </c>
      <c r="F37" s="3">
        <f>VLOOKUP(D37,'ESO zone constants'!$A$3:$B$9999,2,FALSE)</f>
        <v>720</v>
      </c>
      <c r="G37"/>
    </row>
    <row r="38" spans="1:7" x14ac:dyDescent="0.25">
      <c r="A38" s="12">
        <v>1719</v>
      </c>
      <c r="B38" s="5">
        <v>38</v>
      </c>
      <c r="C38" s="5" t="s">
        <v>1694</v>
      </c>
      <c r="D38" s="5">
        <v>1160</v>
      </c>
      <c r="E38" s="3" t="str">
        <f>VLOOKUP(D38,'ESO zone constants'!$A$3:$D$9999,4,FALSE)</f>
        <v>Western Skyrim</v>
      </c>
      <c r="F38" s="3">
        <f>VLOOKUP(D38,'ESO zone constants'!$A$3:$B$9999,2,FALSE)</f>
        <v>743</v>
      </c>
      <c r="G38"/>
    </row>
    <row r="39" spans="1:7" x14ac:dyDescent="0.25">
      <c r="A39" s="12">
        <v>1747</v>
      </c>
      <c r="B39" s="5">
        <v>39</v>
      </c>
      <c r="C39" s="5" t="s">
        <v>1724</v>
      </c>
      <c r="D39" s="5">
        <v>1161</v>
      </c>
      <c r="E39" s="3" t="str">
        <f>VLOOKUP(D39,'ESO zone constants'!$A$3:$D$9999,4,FALSE)</f>
        <v>Blackreach: Greymoor Caverns</v>
      </c>
      <c r="F39" s="3">
        <f>VLOOKUP(D39,'ESO zone constants'!$A$3:$B$9999,2,FALSE)</f>
        <v>744</v>
      </c>
      <c r="G39"/>
    </row>
    <row r="40" spans="1:7" x14ac:dyDescent="0.25">
      <c r="A40" s="12">
        <v>1814</v>
      </c>
      <c r="B40" s="5">
        <v>42</v>
      </c>
      <c r="C40" s="5" t="s">
        <v>2222</v>
      </c>
      <c r="D40" s="5">
        <v>1207</v>
      </c>
      <c r="E40" s="3" t="str">
        <f>VLOOKUP(D40,'ESO zone constants'!$A$3:$D$9999,4,FALSE)</f>
        <v>The Reach</v>
      </c>
      <c r="F40" s="3">
        <f>VLOOKUP(D40,'ESO zone constants'!$A$3:$B$9999,2,FALSE)</f>
        <v>783</v>
      </c>
      <c r="G40"/>
    </row>
    <row r="41" spans="1:7" x14ac:dyDescent="0.25">
      <c r="A41" s="12">
        <v>1850</v>
      </c>
      <c r="B41" s="5">
        <v>41</v>
      </c>
      <c r="C41" s="5" t="s">
        <v>2223</v>
      </c>
      <c r="D41" s="5">
        <v>1208</v>
      </c>
      <c r="E41" s="3" t="str">
        <f>VLOOKUP(D41,'ESO zone constants'!$A$3:$D$9999,4,FALSE)</f>
        <v>Blackreach: Arkthzand Cavern</v>
      </c>
      <c r="F41" s="3">
        <f>VLOOKUP(D41,'ESO zone constants'!$A$3:$B$9999,2,FALSE)</f>
        <v>784</v>
      </c>
      <c r="G41"/>
    </row>
    <row r="42" spans="1:7" x14ac:dyDescent="0.25">
      <c r="A42" s="12">
        <v>1887</v>
      </c>
      <c r="B42" s="5">
        <v>43</v>
      </c>
      <c r="C42" s="5" t="s">
        <v>2398</v>
      </c>
      <c r="D42" s="5">
        <v>1261</v>
      </c>
      <c r="E42" s="3" t="str">
        <f>VLOOKUP(D42,'ESO zone constants'!$A$3:$D$9999,4,FALSE)</f>
        <v>Blackwood</v>
      </c>
      <c r="F42" s="3">
        <f>VLOOKUP(D42,'ESO zone constants'!$A$3:$B$9999,2,FALSE)</f>
        <v>834</v>
      </c>
      <c r="G42"/>
    </row>
    <row r="43" spans="1:7" x14ac:dyDescent="0.25">
      <c r="A43" s="12">
        <v>2021</v>
      </c>
      <c r="B43" s="5">
        <v>45</v>
      </c>
      <c r="C43" s="5" t="s">
        <v>2456</v>
      </c>
      <c r="D43" s="5">
        <v>1286</v>
      </c>
      <c r="E43" s="3" t="str">
        <f>VLOOKUP(D43,'ESO zone constants'!$A$3:$D$9999,4,FALSE)</f>
        <v>The Deadlands</v>
      </c>
      <c r="F43" s="3">
        <f>VLOOKUP(D43,'ESO zone constants'!$A$3:$B$9999,2,FALSE)</f>
        <v>857</v>
      </c>
      <c r="G43"/>
    </row>
    <row r="44" spans="1:7" x14ac:dyDescent="0.25">
      <c r="A44" s="12">
        <v>2035</v>
      </c>
      <c r="B44" s="5">
        <v>47</v>
      </c>
      <c r="C44" s="5" t="s">
        <v>3491</v>
      </c>
      <c r="D44" s="5">
        <v>1282</v>
      </c>
      <c r="E44" s="3" t="str">
        <f>VLOOKUP(D44,'ESO zone constants'!$A$3:$D$9999,4,FALSE)</f>
        <v>Fargrave</v>
      </c>
      <c r="F44" s="3">
        <f>VLOOKUP(D44,'ESO zone constants'!$A$3:$B$9999,2,FALSE)</f>
        <v>853</v>
      </c>
      <c r="G44"/>
    </row>
    <row r="45" spans="1:7" x14ac:dyDescent="0.25">
      <c r="A45" s="12">
        <v>2114</v>
      </c>
      <c r="B45" s="5">
        <v>46</v>
      </c>
      <c r="C45" s="5" t="s">
        <v>3422</v>
      </c>
      <c r="D45" s="5">
        <v>1318</v>
      </c>
      <c r="E45" s="3" t="str">
        <f>VLOOKUP(D45,'ESO zone constants'!$A$3:$D$9999,4,FALSE)</f>
        <v>High Isle</v>
      </c>
      <c r="F45" s="3">
        <f>VLOOKUP(D45,'ESO zone constants'!$A$3:$B$9999,2,FALSE)</f>
        <v>883</v>
      </c>
      <c r="G45"/>
    </row>
    <row r="46" spans="1:7" x14ac:dyDescent="0.25">
      <c r="A46" s="12">
        <v>2119</v>
      </c>
      <c r="B46" s="5">
        <v>44</v>
      </c>
      <c r="C46" s="5" t="s">
        <v>2692</v>
      </c>
      <c r="D46" s="5">
        <v>1283</v>
      </c>
      <c r="E46" s="3" t="str">
        <f>VLOOKUP(D46,'ESO zone constants'!$A$3:$D$9999,4,FALSE)</f>
        <v>The Shambles</v>
      </c>
      <c r="F46" s="3">
        <f>VLOOKUP(D46,'ESO zone constants'!$A$3:$B$9999,2,FALSE)</f>
        <v>854</v>
      </c>
    </row>
    <row r="47" spans="1:7" x14ac:dyDescent="0.25">
      <c r="E47" s="3"/>
      <c r="F47" s="3"/>
    </row>
    <row r="48" spans="1:7" x14ac:dyDescent="0.25">
      <c r="E48" s="3"/>
      <c r="F48" s="3"/>
    </row>
    <row r="49" spans="5:6" x14ac:dyDescent="0.25">
      <c r="E49" s="3"/>
      <c r="F49" s="3"/>
    </row>
    <row r="50" spans="5:6" x14ac:dyDescent="0.25">
      <c r="E50" s="3"/>
      <c r="F50" s="3"/>
    </row>
    <row r="51" spans="5:6" x14ac:dyDescent="0.25">
      <c r="E51" s="3"/>
      <c r="F51" s="3"/>
    </row>
    <row r="52" spans="5:6" x14ac:dyDescent="0.25">
      <c r="E52" s="3"/>
      <c r="F52" s="3"/>
    </row>
    <row r="53" spans="5:6" x14ac:dyDescent="0.25">
      <c r="E53" s="3"/>
      <c r="F53" s="3"/>
    </row>
    <row r="54" spans="5:6" x14ac:dyDescent="0.25">
      <c r="E54" s="3"/>
      <c r="F54" s="3"/>
    </row>
    <row r="55" spans="5:6" x14ac:dyDescent="0.25">
      <c r="E55" s="3"/>
      <c r="F55" s="3"/>
    </row>
    <row r="56" spans="5:6" x14ac:dyDescent="0.25">
      <c r="E56" s="3"/>
      <c r="F56" s="3"/>
    </row>
    <row r="57" spans="5:6" x14ac:dyDescent="0.25">
      <c r="E57" s="3"/>
      <c r="F57" s="3"/>
    </row>
    <row r="58" spans="5:6" x14ac:dyDescent="0.25">
      <c r="E58" s="3"/>
      <c r="F58" s="3"/>
    </row>
    <row r="59" spans="5:6" x14ac:dyDescent="0.25">
      <c r="E59" s="3"/>
      <c r="F59" s="3"/>
    </row>
    <row r="60" spans="5:6" x14ac:dyDescent="0.25">
      <c r="E60" s="3"/>
      <c r="F60" s="3"/>
    </row>
    <row r="61" spans="5:6" x14ac:dyDescent="0.25">
      <c r="E61" s="3"/>
      <c r="F61" s="3"/>
    </row>
    <row r="62" spans="5:6" x14ac:dyDescent="0.25">
      <c r="E62" s="3"/>
      <c r="F62" s="3"/>
    </row>
    <row r="63" spans="5:6" x14ac:dyDescent="0.25">
      <c r="E63" s="3"/>
      <c r="F63" s="3"/>
    </row>
    <row r="64" spans="5:6" x14ac:dyDescent="0.25">
      <c r="E64" s="3"/>
      <c r="F64" s="3"/>
    </row>
    <row r="65" spans="5:6" x14ac:dyDescent="0.25">
      <c r="E65" s="3"/>
      <c r="F65" s="3"/>
    </row>
    <row r="66" spans="5:6" x14ac:dyDescent="0.25">
      <c r="E66" s="3"/>
      <c r="F66" s="3"/>
    </row>
    <row r="67" spans="5:6" x14ac:dyDescent="0.25">
      <c r="E67" s="3"/>
      <c r="F67" s="3"/>
    </row>
    <row r="68" spans="5:6" x14ac:dyDescent="0.25">
      <c r="E68" s="3"/>
      <c r="F68" s="3"/>
    </row>
    <row r="69" spans="5:6" x14ac:dyDescent="0.25">
      <c r="E69" s="3"/>
      <c r="F69" s="3"/>
    </row>
    <row r="70" spans="5:6" x14ac:dyDescent="0.25">
      <c r="E70" s="3"/>
      <c r="F70" s="3"/>
    </row>
    <row r="71" spans="5:6" x14ac:dyDescent="0.25">
      <c r="E71" s="3"/>
      <c r="F71" s="3"/>
    </row>
    <row r="72" spans="5:6" x14ac:dyDescent="0.25">
      <c r="E72" s="3"/>
      <c r="F72" s="3"/>
    </row>
    <row r="73" spans="5:6" x14ac:dyDescent="0.25">
      <c r="E73" s="3"/>
      <c r="F73" s="3"/>
    </row>
    <row r="74" spans="5:6" x14ac:dyDescent="0.25">
      <c r="E74" s="3"/>
      <c r="F74" s="3"/>
    </row>
    <row r="75" spans="5:6" x14ac:dyDescent="0.25">
      <c r="E75" s="3"/>
      <c r="F75" s="3"/>
    </row>
    <row r="76" spans="5:6" x14ac:dyDescent="0.25">
      <c r="E76" s="3"/>
      <c r="F76" s="3"/>
    </row>
    <row r="77" spans="5:6" x14ac:dyDescent="0.25">
      <c r="E77" s="3"/>
      <c r="F77" s="3"/>
    </row>
    <row r="78" spans="5:6" x14ac:dyDescent="0.25">
      <c r="E78" s="3"/>
      <c r="F78" s="3"/>
    </row>
    <row r="79" spans="5:6" x14ac:dyDescent="0.25">
      <c r="E79" s="3"/>
      <c r="F79" s="3"/>
    </row>
    <row r="80" spans="5:6" x14ac:dyDescent="0.25">
      <c r="E80" s="3"/>
      <c r="F80" s="3"/>
    </row>
    <row r="81" spans="5:6" x14ac:dyDescent="0.25">
      <c r="E81" s="3"/>
      <c r="F81" s="3"/>
    </row>
    <row r="82" spans="5:6" x14ac:dyDescent="0.25">
      <c r="E82" s="3"/>
      <c r="F82" s="3"/>
    </row>
    <row r="83" spans="5:6" x14ac:dyDescent="0.25">
      <c r="E83" s="3"/>
      <c r="F83" s="3"/>
    </row>
    <row r="84" spans="5:6" x14ac:dyDescent="0.25">
      <c r="E84" s="3"/>
      <c r="F84" s="3"/>
    </row>
    <row r="85" spans="5:6" x14ac:dyDescent="0.25">
      <c r="E85" s="3"/>
      <c r="F85" s="3"/>
    </row>
    <row r="86" spans="5:6" x14ac:dyDescent="0.25">
      <c r="E86" s="3"/>
      <c r="F86" s="3"/>
    </row>
    <row r="87" spans="5:6" x14ac:dyDescent="0.25">
      <c r="E87" s="3"/>
      <c r="F87" s="3"/>
    </row>
    <row r="88" spans="5:6" x14ac:dyDescent="0.25">
      <c r="E88" s="3"/>
      <c r="F88" s="3"/>
    </row>
    <row r="89" spans="5:6" x14ac:dyDescent="0.25">
      <c r="E89" s="3"/>
      <c r="F89" s="3"/>
    </row>
    <row r="90" spans="5:6" x14ac:dyDescent="0.25">
      <c r="E90" s="3"/>
      <c r="F90" s="3"/>
    </row>
    <row r="91" spans="5:6" x14ac:dyDescent="0.25">
      <c r="E91" s="3"/>
      <c r="F91" s="3"/>
    </row>
    <row r="92" spans="5:6" x14ac:dyDescent="0.25">
      <c r="E92" s="3"/>
      <c r="F92" s="3"/>
    </row>
    <row r="93" spans="5:6" x14ac:dyDescent="0.25">
      <c r="E93" s="3"/>
      <c r="F93" s="3"/>
    </row>
    <row r="94" spans="5:6" x14ac:dyDescent="0.25">
      <c r="E94" s="3"/>
      <c r="F94" s="3"/>
    </row>
    <row r="95" spans="5:6" x14ac:dyDescent="0.25">
      <c r="E95" s="3"/>
      <c r="F95" s="3"/>
    </row>
    <row r="96" spans="5:6" x14ac:dyDescent="0.25">
      <c r="E96" s="3"/>
      <c r="F96" s="3"/>
    </row>
    <row r="97" spans="5:6" x14ac:dyDescent="0.25">
      <c r="E97" s="3"/>
      <c r="F97" s="3"/>
    </row>
    <row r="98" spans="5:6" x14ac:dyDescent="0.25">
      <c r="E98" s="3"/>
      <c r="F98" s="3"/>
    </row>
    <row r="99" spans="5:6" x14ac:dyDescent="0.25">
      <c r="E99" s="3"/>
      <c r="F99" s="3"/>
    </row>
    <row r="100" spans="5:6" x14ac:dyDescent="0.25">
      <c r="E100" s="3"/>
      <c r="F100" s="3"/>
    </row>
    <row r="101" spans="5:6" x14ac:dyDescent="0.25">
      <c r="E101" s="3"/>
      <c r="F101" s="3"/>
    </row>
    <row r="102" spans="5:6" x14ac:dyDescent="0.25">
      <c r="E102" s="3"/>
      <c r="F102" s="3"/>
    </row>
    <row r="103" spans="5:6" x14ac:dyDescent="0.25">
      <c r="E103" s="3"/>
      <c r="F103" s="3"/>
    </row>
    <row r="104" spans="5:6" x14ac:dyDescent="0.25">
      <c r="E104" s="3"/>
      <c r="F104" s="3"/>
    </row>
    <row r="105" spans="5:6" x14ac:dyDescent="0.25">
      <c r="E105" s="3"/>
      <c r="F105" s="3"/>
    </row>
    <row r="106" spans="5:6" x14ac:dyDescent="0.25">
      <c r="E106" s="3"/>
      <c r="F106" s="3"/>
    </row>
    <row r="107" spans="5:6" x14ac:dyDescent="0.25">
      <c r="E107" s="3"/>
      <c r="F107" s="3"/>
    </row>
    <row r="108" spans="5:6" x14ac:dyDescent="0.25">
      <c r="E108" s="3"/>
      <c r="F108" s="3"/>
    </row>
    <row r="109" spans="5:6" x14ac:dyDescent="0.25">
      <c r="E109" s="3"/>
      <c r="F109" s="3"/>
    </row>
    <row r="110" spans="5:6" x14ac:dyDescent="0.25">
      <c r="E110" s="3"/>
      <c r="F110" s="3"/>
    </row>
    <row r="111" spans="5:6" x14ac:dyDescent="0.25">
      <c r="E111" s="3"/>
      <c r="F111" s="3"/>
    </row>
    <row r="112" spans="5:6" x14ac:dyDescent="0.25">
      <c r="E112" s="3"/>
      <c r="F112" s="3"/>
    </row>
    <row r="113" spans="5:6" x14ac:dyDescent="0.25">
      <c r="E113" s="3"/>
      <c r="F113" s="3"/>
    </row>
    <row r="114" spans="5:6" x14ac:dyDescent="0.25">
      <c r="E114" s="3"/>
      <c r="F114" s="3"/>
    </row>
    <row r="115" spans="5:6" x14ac:dyDescent="0.25">
      <c r="E115" s="3"/>
      <c r="F115" s="3"/>
    </row>
    <row r="116" spans="5:6" x14ac:dyDescent="0.25">
      <c r="E116" s="3"/>
      <c r="F116" s="3"/>
    </row>
    <row r="117" spans="5:6" x14ac:dyDescent="0.25">
      <c r="E117" s="3"/>
      <c r="F117" s="3"/>
    </row>
    <row r="118" spans="5:6" x14ac:dyDescent="0.25">
      <c r="E118" s="3"/>
      <c r="F118" s="3"/>
    </row>
    <row r="119" spans="5:6" x14ac:dyDescent="0.25">
      <c r="E119" s="3"/>
      <c r="F119" s="3"/>
    </row>
    <row r="120" spans="5:6" x14ac:dyDescent="0.25">
      <c r="E120" s="3"/>
      <c r="F120" s="3"/>
    </row>
    <row r="121" spans="5:6" x14ac:dyDescent="0.25">
      <c r="E121" s="3"/>
      <c r="F121" s="3"/>
    </row>
    <row r="122" spans="5:6" x14ac:dyDescent="0.25">
      <c r="E122" s="3"/>
      <c r="F122" s="3"/>
    </row>
    <row r="123" spans="5:6" x14ac:dyDescent="0.25">
      <c r="E123" s="3"/>
      <c r="F123" s="3"/>
    </row>
    <row r="124" spans="5:6" x14ac:dyDescent="0.25">
      <c r="E124" s="3"/>
      <c r="F124" s="3"/>
    </row>
    <row r="125" spans="5:6" x14ac:dyDescent="0.25">
      <c r="E125" s="3"/>
      <c r="F125" s="3"/>
    </row>
    <row r="126" spans="5:6" x14ac:dyDescent="0.25">
      <c r="E126" s="3"/>
      <c r="F126" s="3"/>
    </row>
    <row r="127" spans="5:6" x14ac:dyDescent="0.25">
      <c r="E127" s="3"/>
      <c r="F127" s="3"/>
    </row>
    <row r="128" spans="5:6" x14ac:dyDescent="0.25">
      <c r="E128" s="3"/>
      <c r="F128" s="3"/>
    </row>
    <row r="129" spans="5:6" x14ac:dyDescent="0.25">
      <c r="E129" s="3"/>
      <c r="F129" s="3"/>
    </row>
  </sheetData>
  <autoFilter ref="A2:D2" xr:uid="{00000000-0009-0000-0000-000006000000}">
    <sortState xmlns:xlrd2="http://schemas.microsoft.com/office/spreadsheetml/2017/richdata2" ref="A3:D46">
      <sortCondition ref="A2"/>
    </sortState>
  </autoFilter>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F0"/>
  </sheetPr>
  <dimension ref="A1:N503"/>
  <sheetViews>
    <sheetView topLeftCell="E1" zoomScale="85" zoomScaleNormal="85" workbookViewId="0">
      <pane ySplit="2" topLeftCell="A3" activePane="bottomLeft" state="frozen"/>
      <selection pane="bottomLeft" activeCell="E1" sqref="E1"/>
    </sheetView>
  </sheetViews>
  <sheetFormatPr baseColWidth="10" defaultColWidth="11.5703125" defaultRowHeight="15" x14ac:dyDescent="0.25"/>
  <cols>
    <col min="1" max="1" width="10.42578125" customWidth="1"/>
    <col min="2" max="2" width="18.85546875" bestFit="1" customWidth="1"/>
    <col min="3" max="3" width="15.42578125" bestFit="1" customWidth="1"/>
    <col min="4" max="4" width="28.140625" bestFit="1" customWidth="1"/>
    <col min="5" max="5" width="16.5703125" bestFit="1" customWidth="1"/>
    <col min="6" max="6" width="13.28515625" bestFit="1" customWidth="1"/>
    <col min="7" max="7" width="28.140625" bestFit="1" customWidth="1"/>
    <col min="8" max="8" width="8.5703125" bestFit="1" customWidth="1"/>
    <col min="9" max="9" width="50.7109375" bestFit="1" customWidth="1"/>
    <col min="10" max="10" width="23.7109375" style="30" bestFit="1" customWidth="1"/>
    <col min="11" max="12" width="23.7109375" style="3" customWidth="1"/>
    <col min="13" max="13" width="30.7109375" style="3" bestFit="1" customWidth="1"/>
    <col min="14" max="14" width="28.85546875" style="3" customWidth="1"/>
  </cols>
  <sheetData>
    <row r="1" spans="1:14" s="57" customFormat="1" ht="15.75" x14ac:dyDescent="0.25">
      <c r="A1" s="48" t="s">
        <v>3461</v>
      </c>
      <c r="E1" s="57" t="s">
        <v>3499</v>
      </c>
      <c r="J1" s="30"/>
      <c r="K1" s="3"/>
      <c r="L1" s="3"/>
      <c r="M1" s="3"/>
      <c r="N1" s="3"/>
    </row>
    <row r="2" spans="1:14" x14ac:dyDescent="0.25">
      <c r="A2" s="58" t="s">
        <v>1725</v>
      </c>
      <c r="B2" s="1" t="s">
        <v>1726</v>
      </c>
      <c r="C2" s="1" t="s">
        <v>1727</v>
      </c>
      <c r="D2" s="1" t="s">
        <v>1728</v>
      </c>
      <c r="E2" s="1" t="s">
        <v>1730</v>
      </c>
      <c r="F2" s="1" t="s">
        <v>1729</v>
      </c>
      <c r="G2" s="1" t="s">
        <v>1731</v>
      </c>
      <c r="H2" s="1" t="s">
        <v>1732</v>
      </c>
      <c r="I2" s="1" t="s">
        <v>3259</v>
      </c>
      <c r="J2" s="30" t="s">
        <v>2416</v>
      </c>
      <c r="K2" s="3" t="s">
        <v>1725</v>
      </c>
      <c r="L2" s="3" t="s">
        <v>1372</v>
      </c>
      <c r="M2" s="3" t="s">
        <v>1369</v>
      </c>
      <c r="N2" s="3" t="s">
        <v>99</v>
      </c>
    </row>
    <row r="3" spans="1:14" x14ac:dyDescent="0.25">
      <c r="A3" s="77">
        <v>1</v>
      </c>
      <c r="B3">
        <v>2</v>
      </c>
      <c r="C3">
        <v>1</v>
      </c>
      <c r="D3" t="s">
        <v>103</v>
      </c>
      <c r="E3">
        <v>2</v>
      </c>
      <c r="F3">
        <v>3</v>
      </c>
      <c r="G3" t="s">
        <v>103</v>
      </c>
      <c r="H3">
        <v>1</v>
      </c>
      <c r="I3" t="s">
        <v>2810</v>
      </c>
      <c r="J3" s="30" t="str">
        <f t="shared" ref="J3:J66" si="0">IF(A3&lt;&gt;"",IF(F3&lt;&gt;"",IF(OR(ISNA(A3),ISNA(F3)),"","["&amp;A3&amp;"]="&amp;F3&amp;","),""),"")</f>
        <v>[1]=3,</v>
      </c>
      <c r="K3" s="3">
        <f t="shared" ref="K3:K66" si="1">A3</f>
        <v>1</v>
      </c>
      <c r="L3" s="3">
        <f t="shared" ref="L3:L66" si="2">F3</f>
        <v>3</v>
      </c>
      <c r="M3" s="8" t="str">
        <f>VLOOKUP(A3,'ESO wayshrine names'!$A$3:$B$9991,2,)</f>
        <v>Wyrd Tree Wayshrine</v>
      </c>
      <c r="N3" s="3" t="str">
        <f>VLOOKUP(F3,'ESO zone constants'!$A$3:$D$9999,4,FALSE)</f>
        <v>Glenumbra</v>
      </c>
    </row>
    <row r="4" spans="1:14" x14ac:dyDescent="0.25">
      <c r="A4" s="77">
        <v>2</v>
      </c>
      <c r="B4">
        <v>2</v>
      </c>
      <c r="C4">
        <v>1</v>
      </c>
      <c r="D4" t="s">
        <v>103</v>
      </c>
      <c r="E4">
        <v>2</v>
      </c>
      <c r="F4">
        <v>3</v>
      </c>
      <c r="G4" t="s">
        <v>103</v>
      </c>
      <c r="H4">
        <v>1</v>
      </c>
      <c r="I4" t="s">
        <v>2811</v>
      </c>
      <c r="J4" s="30" t="str">
        <f t="shared" si="0"/>
        <v>[2]=3,</v>
      </c>
      <c r="K4" s="3">
        <f t="shared" si="1"/>
        <v>2</v>
      </c>
      <c r="L4" s="3">
        <f t="shared" si="2"/>
        <v>3</v>
      </c>
      <c r="M4" s="8" t="str">
        <f>VLOOKUP(A4,'ESO wayshrine names'!$A$3:$B$9991,2,)</f>
        <v>Aldcroft Wayshrine</v>
      </c>
      <c r="N4" s="3" t="str">
        <f>VLOOKUP(F4,'ESO zone constants'!$A$3:$D$9999,4,FALSE)</f>
        <v>Glenumbra</v>
      </c>
    </row>
    <row r="5" spans="1:14" x14ac:dyDescent="0.25">
      <c r="A5" s="77">
        <v>3</v>
      </c>
      <c r="B5">
        <v>2</v>
      </c>
      <c r="C5">
        <v>1</v>
      </c>
      <c r="D5" t="s">
        <v>103</v>
      </c>
      <c r="E5">
        <v>2</v>
      </c>
      <c r="F5">
        <v>3</v>
      </c>
      <c r="G5" t="s">
        <v>103</v>
      </c>
      <c r="H5">
        <v>1</v>
      </c>
      <c r="I5" t="s">
        <v>2812</v>
      </c>
      <c r="J5" s="30" t="str">
        <f t="shared" si="0"/>
        <v>[3]=3,</v>
      </c>
      <c r="K5" s="3">
        <f t="shared" si="1"/>
        <v>3</v>
      </c>
      <c r="L5" s="3">
        <f t="shared" si="2"/>
        <v>3</v>
      </c>
      <c r="M5" s="8" t="str">
        <f>VLOOKUP(A5,'ESO wayshrine names'!$A$3:$B$9991,2,)</f>
        <v>Deleyn's Mill Wayshrine</v>
      </c>
      <c r="N5" s="3" t="str">
        <f>VLOOKUP(F5,'ESO zone constants'!$A$3:$D$9999,4,FALSE)</f>
        <v>Glenumbra</v>
      </c>
    </row>
    <row r="6" spans="1:14" x14ac:dyDescent="0.25">
      <c r="A6" s="77">
        <v>4</v>
      </c>
      <c r="B6">
        <v>2</v>
      </c>
      <c r="C6">
        <v>1</v>
      </c>
      <c r="D6" t="s">
        <v>103</v>
      </c>
      <c r="E6">
        <v>2</v>
      </c>
      <c r="F6">
        <v>3</v>
      </c>
      <c r="G6" t="s">
        <v>103</v>
      </c>
      <c r="H6">
        <v>1</v>
      </c>
      <c r="I6" t="s">
        <v>2813</v>
      </c>
      <c r="J6" s="30" t="str">
        <f t="shared" si="0"/>
        <v>[4]=3,</v>
      </c>
      <c r="K6" s="3">
        <f t="shared" si="1"/>
        <v>4</v>
      </c>
      <c r="L6" s="3">
        <f t="shared" si="2"/>
        <v>3</v>
      </c>
      <c r="M6" s="8" t="str">
        <f>VLOOKUP(A6,'ESO wayshrine names'!$A$3:$B$9991,2,)</f>
        <v>Eagle's Brook Wayshrine</v>
      </c>
      <c r="N6" s="3" t="str">
        <f>VLOOKUP(F6,'ESO zone constants'!$A$3:$D$9999,4,FALSE)</f>
        <v>Glenumbra</v>
      </c>
    </row>
    <row r="7" spans="1:14" x14ac:dyDescent="0.25">
      <c r="A7" s="77">
        <v>5</v>
      </c>
      <c r="B7">
        <v>2</v>
      </c>
      <c r="C7">
        <v>1</v>
      </c>
      <c r="D7" t="s">
        <v>103</v>
      </c>
      <c r="E7">
        <v>2</v>
      </c>
      <c r="F7">
        <v>3</v>
      </c>
      <c r="G7" t="s">
        <v>103</v>
      </c>
      <c r="H7">
        <v>1</v>
      </c>
      <c r="I7" t="s">
        <v>2814</v>
      </c>
      <c r="J7" s="30" t="str">
        <f t="shared" si="0"/>
        <v>[5]=3,</v>
      </c>
      <c r="K7" s="3">
        <f t="shared" si="1"/>
        <v>5</v>
      </c>
      <c r="L7" s="3">
        <f t="shared" si="2"/>
        <v>3</v>
      </c>
      <c r="M7" s="8" t="str">
        <f>VLOOKUP(A7,'ESO wayshrine names'!$A$3:$B$9991,2,)</f>
        <v>North Hag Fen Wayshrine</v>
      </c>
      <c r="N7" s="3" t="str">
        <f>VLOOKUP(F7,'ESO zone constants'!$A$3:$D$9999,4,FALSE)</f>
        <v>Glenumbra</v>
      </c>
    </row>
    <row r="8" spans="1:14" x14ac:dyDescent="0.25">
      <c r="A8" s="77">
        <v>6</v>
      </c>
      <c r="B8">
        <v>2</v>
      </c>
      <c r="C8">
        <v>1</v>
      </c>
      <c r="D8" t="s">
        <v>103</v>
      </c>
      <c r="E8">
        <v>2</v>
      </c>
      <c r="F8">
        <v>3</v>
      </c>
      <c r="G8" t="s">
        <v>103</v>
      </c>
      <c r="H8">
        <v>1</v>
      </c>
      <c r="I8" t="s">
        <v>2815</v>
      </c>
      <c r="J8" s="30" t="str">
        <f t="shared" si="0"/>
        <v>[6]=3,</v>
      </c>
      <c r="K8" s="3">
        <f t="shared" si="1"/>
        <v>6</v>
      </c>
      <c r="L8" s="3">
        <f t="shared" si="2"/>
        <v>3</v>
      </c>
      <c r="M8" s="8" t="str">
        <f>VLOOKUP(A8,'ESO wayshrine names'!$A$3:$B$9991,2,)</f>
        <v>Lion Guard Redoubt Wayshrine</v>
      </c>
      <c r="N8" s="3" t="str">
        <f>VLOOKUP(F8,'ESO zone constants'!$A$3:$D$9999,4,FALSE)</f>
        <v>Glenumbra</v>
      </c>
    </row>
    <row r="9" spans="1:14" x14ac:dyDescent="0.25">
      <c r="A9" s="77">
        <v>7</v>
      </c>
      <c r="B9">
        <v>2</v>
      </c>
      <c r="C9">
        <v>1</v>
      </c>
      <c r="D9" t="s">
        <v>103</v>
      </c>
      <c r="E9">
        <v>2</v>
      </c>
      <c r="F9">
        <v>3</v>
      </c>
      <c r="G9" t="s">
        <v>103</v>
      </c>
      <c r="H9">
        <v>1</v>
      </c>
      <c r="I9" t="s">
        <v>2816</v>
      </c>
      <c r="J9" s="30" t="str">
        <f t="shared" si="0"/>
        <v>[7]=3,</v>
      </c>
      <c r="K9" s="3">
        <f t="shared" si="1"/>
        <v>7</v>
      </c>
      <c r="L9" s="3">
        <f t="shared" si="2"/>
        <v>3</v>
      </c>
      <c r="M9" s="8" t="str">
        <f>VLOOKUP(A9,'ESO wayshrine names'!$A$3:$B$9991,2,)</f>
        <v>Crosswych Wayshrine</v>
      </c>
      <c r="N9" s="3" t="str">
        <f>VLOOKUP(F9,'ESO zone constants'!$A$3:$D$9999,4,FALSE)</f>
        <v>Glenumbra</v>
      </c>
    </row>
    <row r="10" spans="1:14" x14ac:dyDescent="0.25">
      <c r="A10" s="77">
        <v>8</v>
      </c>
      <c r="B10">
        <v>2</v>
      </c>
      <c r="C10">
        <v>1</v>
      </c>
      <c r="D10" t="s">
        <v>103</v>
      </c>
      <c r="E10">
        <v>2</v>
      </c>
      <c r="F10">
        <v>3</v>
      </c>
      <c r="G10" t="s">
        <v>103</v>
      </c>
      <c r="H10">
        <v>1</v>
      </c>
      <c r="I10" t="s">
        <v>2817</v>
      </c>
      <c r="J10" s="30" t="str">
        <f t="shared" si="0"/>
        <v>[8]=3,</v>
      </c>
      <c r="K10" s="3">
        <f t="shared" si="1"/>
        <v>8</v>
      </c>
      <c r="L10" s="3">
        <f t="shared" si="2"/>
        <v>3</v>
      </c>
      <c r="M10" s="8" t="str">
        <f>VLOOKUP(A10,'ESO wayshrine names'!$A$3:$B$9991,2,)</f>
        <v>Farwatch Wayshrine</v>
      </c>
      <c r="N10" s="3" t="str">
        <f>VLOOKUP(F10,'ESO zone constants'!$A$3:$D$9999,4,FALSE)</f>
        <v>Glenumbra</v>
      </c>
    </row>
    <row r="11" spans="1:14" x14ac:dyDescent="0.25">
      <c r="A11" s="77">
        <v>9</v>
      </c>
      <c r="B11">
        <v>3</v>
      </c>
      <c r="C11">
        <v>10</v>
      </c>
      <c r="D11" t="s">
        <v>2317</v>
      </c>
      <c r="E11">
        <v>5</v>
      </c>
      <c r="F11">
        <v>20</v>
      </c>
      <c r="G11" t="s">
        <v>2317</v>
      </c>
      <c r="H11">
        <v>1</v>
      </c>
      <c r="I11" t="s">
        <v>2818</v>
      </c>
      <c r="J11" s="30" t="str">
        <f t="shared" si="0"/>
        <v>[9]=20,</v>
      </c>
      <c r="K11" s="3">
        <f t="shared" si="1"/>
        <v>9</v>
      </c>
      <c r="L11" s="3">
        <f t="shared" si="2"/>
        <v>20</v>
      </c>
      <c r="M11" s="8" t="str">
        <f>VLOOKUP(A11,'ESO wayshrine names'!$A$3:$B$9991,2,)</f>
        <v>Oldgate Wayshrine</v>
      </c>
      <c r="N11" s="3" t="str">
        <f>VLOOKUP(F11,'ESO zone constants'!$A$3:$D$9999,4,FALSE)</f>
        <v>Rivenspire</v>
      </c>
    </row>
    <row r="12" spans="1:14" x14ac:dyDescent="0.25">
      <c r="A12" s="77">
        <v>10</v>
      </c>
      <c r="B12">
        <v>3</v>
      </c>
      <c r="C12">
        <v>10</v>
      </c>
      <c r="D12" t="s">
        <v>2317</v>
      </c>
      <c r="E12">
        <v>5</v>
      </c>
      <c r="F12">
        <v>20</v>
      </c>
      <c r="G12" t="s">
        <v>2317</v>
      </c>
      <c r="H12">
        <v>1</v>
      </c>
      <c r="I12" t="s">
        <v>2819</v>
      </c>
      <c r="J12" s="30" t="str">
        <f t="shared" si="0"/>
        <v>[10]=20,</v>
      </c>
      <c r="K12" s="3">
        <f t="shared" si="1"/>
        <v>10</v>
      </c>
      <c r="L12" s="3">
        <f t="shared" si="2"/>
        <v>20</v>
      </c>
      <c r="M12" s="8" t="str">
        <f>VLOOKUP(A12,'ESO wayshrine names'!$A$3:$B$9991,2,)</f>
        <v>Crestshade Wayshrine</v>
      </c>
      <c r="N12" s="3" t="str">
        <f>VLOOKUP(F12,'ESO zone constants'!$A$3:$D$9999,4,FALSE)</f>
        <v>Rivenspire</v>
      </c>
    </row>
    <row r="13" spans="1:14" x14ac:dyDescent="0.25">
      <c r="A13" s="77">
        <v>11</v>
      </c>
      <c r="B13">
        <v>3</v>
      </c>
      <c r="C13">
        <v>10</v>
      </c>
      <c r="D13" t="s">
        <v>2317</v>
      </c>
      <c r="E13">
        <v>5</v>
      </c>
      <c r="F13">
        <v>20</v>
      </c>
      <c r="G13" t="s">
        <v>2317</v>
      </c>
      <c r="H13">
        <v>1</v>
      </c>
      <c r="I13" t="s">
        <v>2820</v>
      </c>
      <c r="J13" s="30" t="str">
        <f t="shared" si="0"/>
        <v>[11]=20,</v>
      </c>
      <c r="K13" s="3">
        <f t="shared" si="1"/>
        <v>11</v>
      </c>
      <c r="L13" s="3">
        <f t="shared" si="2"/>
        <v>20</v>
      </c>
      <c r="M13" s="8" t="str">
        <f>VLOOKUP(A13,'ESO wayshrine names'!$A$3:$B$9991,2,)</f>
        <v>Tamrith Camp Wayshrine</v>
      </c>
      <c r="N13" s="3" t="str">
        <f>VLOOKUP(F13,'ESO zone constants'!$A$3:$D$9999,4,FALSE)</f>
        <v>Rivenspire</v>
      </c>
    </row>
    <row r="14" spans="1:14" x14ac:dyDescent="0.25">
      <c r="A14" s="77">
        <v>12</v>
      </c>
      <c r="B14">
        <v>3</v>
      </c>
      <c r="C14">
        <v>10</v>
      </c>
      <c r="D14" t="s">
        <v>2317</v>
      </c>
      <c r="E14">
        <v>5</v>
      </c>
      <c r="F14">
        <v>20</v>
      </c>
      <c r="G14" t="s">
        <v>2317</v>
      </c>
      <c r="H14">
        <v>1</v>
      </c>
      <c r="I14" t="s">
        <v>2821</v>
      </c>
      <c r="J14" s="30" t="str">
        <f t="shared" si="0"/>
        <v>[12]=20,</v>
      </c>
      <c r="K14" s="3">
        <f t="shared" si="1"/>
        <v>12</v>
      </c>
      <c r="L14" s="3">
        <f t="shared" si="2"/>
        <v>20</v>
      </c>
      <c r="M14" s="8" t="str">
        <f>VLOOKUP(A14,'ESO wayshrine names'!$A$3:$B$9991,2,)</f>
        <v>Boralis Wayshrine</v>
      </c>
      <c r="N14" s="3" t="str">
        <f>VLOOKUP(F14,'ESO zone constants'!$A$3:$D$9999,4,FALSE)</f>
        <v>Rivenspire</v>
      </c>
    </row>
    <row r="15" spans="1:14" x14ac:dyDescent="0.25">
      <c r="A15" s="77">
        <v>13</v>
      </c>
      <c r="B15">
        <v>3</v>
      </c>
      <c r="C15">
        <v>10</v>
      </c>
      <c r="D15" t="s">
        <v>2317</v>
      </c>
      <c r="E15">
        <v>5</v>
      </c>
      <c r="F15">
        <v>20</v>
      </c>
      <c r="G15" t="s">
        <v>2317</v>
      </c>
      <c r="H15">
        <v>1</v>
      </c>
      <c r="I15" t="s">
        <v>2822</v>
      </c>
      <c r="J15" s="30" t="str">
        <f t="shared" si="0"/>
        <v>[13]=20,</v>
      </c>
      <c r="K15" s="3">
        <f t="shared" si="1"/>
        <v>13</v>
      </c>
      <c r="L15" s="3">
        <f t="shared" si="2"/>
        <v>20</v>
      </c>
      <c r="M15" s="8" t="str">
        <f>VLOOKUP(A15,'ESO wayshrine names'!$A$3:$B$9991,2,)</f>
        <v>Staging Grounds Wayshrine</v>
      </c>
      <c r="N15" s="3" t="str">
        <f>VLOOKUP(F15,'ESO zone constants'!$A$3:$D$9999,4,FALSE)</f>
        <v>Rivenspire</v>
      </c>
    </row>
    <row r="16" spans="1:14" x14ac:dyDescent="0.25">
      <c r="A16" s="77">
        <v>14</v>
      </c>
      <c r="B16">
        <v>4</v>
      </c>
      <c r="C16">
        <v>12</v>
      </c>
      <c r="D16" t="s">
        <v>104</v>
      </c>
      <c r="E16">
        <v>4</v>
      </c>
      <c r="F16">
        <v>19</v>
      </c>
      <c r="G16" t="s">
        <v>104</v>
      </c>
      <c r="H16">
        <v>1</v>
      </c>
      <c r="I16" t="s">
        <v>1830</v>
      </c>
      <c r="J16" s="30" t="str">
        <f t="shared" si="0"/>
        <v>[14]=19,</v>
      </c>
      <c r="K16" s="3">
        <f t="shared" si="1"/>
        <v>14</v>
      </c>
      <c r="L16" s="3">
        <f t="shared" si="2"/>
        <v>19</v>
      </c>
      <c r="M16" s="8" t="str">
        <f>VLOOKUP(A16,'ESO wayshrine names'!$A$3:$B$9991,2,)</f>
        <v>Koeglin Village Wayshrine</v>
      </c>
      <c r="N16" s="3" t="str">
        <f>VLOOKUP(F16,'ESO zone constants'!$A$3:$D$9999,4,FALSE)</f>
        <v>Stormhaven</v>
      </c>
    </row>
    <row r="17" spans="1:14" x14ac:dyDescent="0.25">
      <c r="A17" s="77">
        <v>15</v>
      </c>
      <c r="B17">
        <v>4</v>
      </c>
      <c r="C17">
        <v>12</v>
      </c>
      <c r="D17" t="s">
        <v>104</v>
      </c>
      <c r="E17">
        <v>4</v>
      </c>
      <c r="F17">
        <v>19</v>
      </c>
      <c r="G17" t="s">
        <v>104</v>
      </c>
      <c r="H17">
        <v>1</v>
      </c>
      <c r="I17" t="s">
        <v>1831</v>
      </c>
      <c r="J17" s="30" t="str">
        <f t="shared" si="0"/>
        <v>[15]=19,</v>
      </c>
      <c r="K17" s="3">
        <f t="shared" si="1"/>
        <v>15</v>
      </c>
      <c r="L17" s="3">
        <f t="shared" si="2"/>
        <v>19</v>
      </c>
      <c r="M17" s="8" t="str">
        <f>VLOOKUP(A17,'ESO wayshrine names'!$A$3:$B$9991,2,)</f>
        <v>Alcaire Castle Wayshrine</v>
      </c>
      <c r="N17" s="3" t="str">
        <f>VLOOKUP(F17,'ESO zone constants'!$A$3:$D$9999,4,FALSE)</f>
        <v>Stormhaven</v>
      </c>
    </row>
    <row r="18" spans="1:14" x14ac:dyDescent="0.25">
      <c r="A18" s="77">
        <v>16</v>
      </c>
      <c r="B18">
        <v>4</v>
      </c>
      <c r="C18">
        <v>12</v>
      </c>
      <c r="D18" t="s">
        <v>104</v>
      </c>
      <c r="E18">
        <v>4</v>
      </c>
      <c r="F18">
        <v>19</v>
      </c>
      <c r="G18" t="s">
        <v>104</v>
      </c>
      <c r="H18">
        <v>1</v>
      </c>
      <c r="I18" t="s">
        <v>1832</v>
      </c>
      <c r="J18" s="30" t="str">
        <f t="shared" si="0"/>
        <v>[16]=19,</v>
      </c>
      <c r="K18" s="3">
        <f t="shared" si="1"/>
        <v>16</v>
      </c>
      <c r="L18" s="3">
        <f t="shared" si="2"/>
        <v>19</v>
      </c>
      <c r="M18" s="8" t="str">
        <f>VLOOKUP(A18,'ESO wayshrine names'!$A$3:$B$9991,2,)</f>
        <v>Firebrand Keep Wayshrine</v>
      </c>
      <c r="N18" s="3" t="str">
        <f>VLOOKUP(F18,'ESO zone constants'!$A$3:$D$9999,4,FALSE)</f>
        <v>Stormhaven</v>
      </c>
    </row>
    <row r="19" spans="1:14" x14ac:dyDescent="0.25">
      <c r="A19" s="77">
        <v>17</v>
      </c>
      <c r="B19">
        <v>4</v>
      </c>
      <c r="C19">
        <v>12</v>
      </c>
      <c r="D19" t="s">
        <v>104</v>
      </c>
      <c r="E19">
        <v>4</v>
      </c>
      <c r="F19">
        <v>19</v>
      </c>
      <c r="G19" t="s">
        <v>104</v>
      </c>
      <c r="H19">
        <v>1</v>
      </c>
      <c r="I19" t="s">
        <v>1833</v>
      </c>
      <c r="J19" s="30" t="str">
        <f t="shared" si="0"/>
        <v>[17]=19,</v>
      </c>
      <c r="K19" s="3">
        <f t="shared" si="1"/>
        <v>17</v>
      </c>
      <c r="L19" s="3">
        <f t="shared" si="2"/>
        <v>19</v>
      </c>
      <c r="M19" s="8" t="str">
        <f>VLOOKUP(A19,'ESO wayshrine names'!$A$3:$B$9991,2,)</f>
        <v>Bonesnap Ruins Wayshrine</v>
      </c>
      <c r="N19" s="3" t="str">
        <f>VLOOKUP(F19,'ESO zone constants'!$A$3:$D$9999,4,FALSE)</f>
        <v>Stormhaven</v>
      </c>
    </row>
    <row r="20" spans="1:14" x14ac:dyDescent="0.25">
      <c r="A20" s="77">
        <v>18</v>
      </c>
      <c r="B20">
        <v>4</v>
      </c>
      <c r="C20">
        <v>12</v>
      </c>
      <c r="D20" t="s">
        <v>104</v>
      </c>
      <c r="E20">
        <v>4</v>
      </c>
      <c r="F20">
        <v>19</v>
      </c>
      <c r="G20" t="s">
        <v>104</v>
      </c>
      <c r="H20">
        <v>1</v>
      </c>
      <c r="I20" t="s">
        <v>1834</v>
      </c>
      <c r="J20" s="30" t="str">
        <f t="shared" si="0"/>
        <v>[18]=19,</v>
      </c>
      <c r="K20" s="3">
        <f t="shared" si="1"/>
        <v>18</v>
      </c>
      <c r="L20" s="3">
        <f t="shared" si="2"/>
        <v>19</v>
      </c>
      <c r="M20" s="8" t="str">
        <f>VLOOKUP(A20,'ESO wayshrine names'!$A$3:$B$9991,2,)</f>
        <v>Soulshriven Wayshrine</v>
      </c>
      <c r="N20" s="3" t="str">
        <f>VLOOKUP(F20,'ESO zone constants'!$A$3:$D$9999,4,FALSE)</f>
        <v>Stormhaven</v>
      </c>
    </row>
    <row r="21" spans="1:14" x14ac:dyDescent="0.25">
      <c r="A21" s="77">
        <v>19</v>
      </c>
      <c r="B21">
        <v>4</v>
      </c>
      <c r="C21">
        <v>12</v>
      </c>
      <c r="D21" t="s">
        <v>104</v>
      </c>
      <c r="E21">
        <v>4</v>
      </c>
      <c r="F21">
        <v>19</v>
      </c>
      <c r="G21" t="s">
        <v>104</v>
      </c>
      <c r="H21">
        <v>1</v>
      </c>
      <c r="I21" t="s">
        <v>1835</v>
      </c>
      <c r="J21" s="30" t="str">
        <f t="shared" si="0"/>
        <v>[19]=19,</v>
      </c>
      <c r="K21" s="3">
        <f t="shared" si="1"/>
        <v>19</v>
      </c>
      <c r="L21" s="3">
        <f t="shared" si="2"/>
        <v>19</v>
      </c>
      <c r="M21" s="8" t="str">
        <f>VLOOKUP(A21,'ESO wayshrine names'!$A$3:$B$9991,2,)</f>
        <v>Pariah Abbey Wayshrine</v>
      </c>
      <c r="N21" s="3" t="str">
        <f>VLOOKUP(F21,'ESO zone constants'!$A$3:$D$9999,4,FALSE)</f>
        <v>Stormhaven</v>
      </c>
    </row>
    <row r="22" spans="1:14" x14ac:dyDescent="0.25">
      <c r="A22" s="77">
        <v>20</v>
      </c>
      <c r="B22">
        <v>2</v>
      </c>
      <c r="C22">
        <v>1</v>
      </c>
      <c r="D22" t="s">
        <v>103</v>
      </c>
      <c r="E22">
        <v>2</v>
      </c>
      <c r="F22">
        <v>3</v>
      </c>
      <c r="G22" t="s">
        <v>103</v>
      </c>
      <c r="H22">
        <v>1</v>
      </c>
      <c r="I22" t="s">
        <v>2823</v>
      </c>
      <c r="J22" s="30" t="str">
        <f t="shared" si="0"/>
        <v>[20]=3,</v>
      </c>
      <c r="K22" s="3">
        <f t="shared" si="1"/>
        <v>20</v>
      </c>
      <c r="L22" s="3">
        <f t="shared" si="2"/>
        <v>3</v>
      </c>
      <c r="M22" s="8" t="str">
        <f>VLOOKUP(A22,'ESO wayshrine names'!$A$3:$B$9991,2,)</f>
        <v>Baelborne Rock Wayshrine</v>
      </c>
      <c r="N22" s="3" t="str">
        <f>VLOOKUP(F22,'ESO zone constants'!$A$3:$D$9999,4,FALSE)</f>
        <v>Glenumbra</v>
      </c>
    </row>
    <row r="23" spans="1:14" x14ac:dyDescent="0.25">
      <c r="A23" s="77">
        <v>21</v>
      </c>
      <c r="B23">
        <v>7</v>
      </c>
      <c r="C23">
        <v>9</v>
      </c>
      <c r="D23" t="s">
        <v>2301</v>
      </c>
      <c r="E23">
        <v>180</v>
      </c>
      <c r="F23">
        <v>383</v>
      </c>
      <c r="G23" t="s">
        <v>2301</v>
      </c>
      <c r="H23">
        <v>1</v>
      </c>
      <c r="I23" t="s">
        <v>2824</v>
      </c>
      <c r="J23" s="30" t="str">
        <f t="shared" si="0"/>
        <v>[21]=383,</v>
      </c>
      <c r="K23" s="3">
        <f t="shared" si="1"/>
        <v>21</v>
      </c>
      <c r="L23" s="3">
        <f t="shared" si="2"/>
        <v>383</v>
      </c>
      <c r="M23" s="8" t="str">
        <f>VLOOKUP(A23,'ESO wayshrine names'!$A$3:$B$9991,2,)</f>
        <v>Elden Root Temple Wayshrine</v>
      </c>
      <c r="N23" s="3" t="str">
        <f>VLOOKUP(F23,'ESO zone constants'!$A$3:$D$9999,4,FALSE)</f>
        <v>Grahtwood</v>
      </c>
    </row>
    <row r="24" spans="1:14" x14ac:dyDescent="0.25">
      <c r="A24" s="77">
        <v>22</v>
      </c>
      <c r="B24">
        <v>4</v>
      </c>
      <c r="C24">
        <v>12</v>
      </c>
      <c r="D24" t="s">
        <v>104</v>
      </c>
      <c r="E24">
        <v>4</v>
      </c>
      <c r="F24">
        <v>19</v>
      </c>
      <c r="G24" t="s">
        <v>104</v>
      </c>
      <c r="H24">
        <v>1</v>
      </c>
      <c r="I24" t="s">
        <v>1838</v>
      </c>
      <c r="J24" s="30" t="str">
        <f t="shared" si="0"/>
        <v>[22]=19,</v>
      </c>
      <c r="K24" s="3">
        <f t="shared" si="1"/>
        <v>22</v>
      </c>
      <c r="L24" s="3">
        <f t="shared" si="2"/>
        <v>19</v>
      </c>
      <c r="M24" s="8" t="str">
        <f>VLOOKUP(A24,'ESO wayshrine names'!$A$3:$B$9991,2,)</f>
        <v>Wind Keep Wayshrine</v>
      </c>
      <c r="N24" s="3" t="str">
        <f>VLOOKUP(F24,'ESO zone constants'!$A$3:$D$9999,4,FALSE)</f>
        <v>Stormhaven</v>
      </c>
    </row>
    <row r="25" spans="1:14" x14ac:dyDescent="0.25">
      <c r="A25" s="77">
        <v>23</v>
      </c>
      <c r="B25">
        <v>4</v>
      </c>
      <c r="C25">
        <v>12</v>
      </c>
      <c r="D25" t="s">
        <v>104</v>
      </c>
      <c r="E25">
        <v>4</v>
      </c>
      <c r="F25">
        <v>19</v>
      </c>
      <c r="G25" t="s">
        <v>104</v>
      </c>
      <c r="H25">
        <v>1</v>
      </c>
      <c r="I25" t="s">
        <v>1839</v>
      </c>
      <c r="J25" s="30" t="str">
        <f t="shared" si="0"/>
        <v>[23]=19,</v>
      </c>
      <c r="K25" s="3">
        <f t="shared" si="1"/>
        <v>23</v>
      </c>
      <c r="L25" s="3">
        <f t="shared" si="2"/>
        <v>19</v>
      </c>
      <c r="M25" s="8" t="str">
        <f>VLOOKUP(A25,'ESO wayshrine names'!$A$3:$B$9991,2,)</f>
        <v>Dro-Dara Plantation Wayshrine</v>
      </c>
      <c r="N25" s="3" t="str">
        <f>VLOOKUP(F25,'ESO zone constants'!$A$3:$D$9999,4,FALSE)</f>
        <v>Stormhaven</v>
      </c>
    </row>
    <row r="26" spans="1:14" x14ac:dyDescent="0.25">
      <c r="A26" s="77">
        <v>24</v>
      </c>
      <c r="B26">
        <v>10</v>
      </c>
      <c r="C26">
        <v>13</v>
      </c>
      <c r="D26" t="s">
        <v>107</v>
      </c>
      <c r="E26">
        <v>10</v>
      </c>
      <c r="F26">
        <v>57</v>
      </c>
      <c r="G26" t="s">
        <v>107</v>
      </c>
      <c r="H26">
        <v>1</v>
      </c>
      <c r="I26" t="s">
        <v>2825</v>
      </c>
      <c r="J26" s="30" t="str">
        <f t="shared" si="0"/>
        <v>[24]=57,</v>
      </c>
      <c r="K26" s="3">
        <f t="shared" si="1"/>
        <v>24</v>
      </c>
      <c r="L26" s="3">
        <f t="shared" si="2"/>
        <v>57</v>
      </c>
      <c r="M26" s="8" t="str">
        <f>VLOOKUP(A26,'ESO wayshrine names'!$A$3:$B$9991,2,)</f>
        <v>West Narsis Wayshrine</v>
      </c>
      <c r="N26" s="3" t="str">
        <f>VLOOKUP(F26,'ESO zone constants'!$A$3:$D$9999,4,FALSE)</f>
        <v>Deshaan</v>
      </c>
    </row>
    <row r="27" spans="1:14" x14ac:dyDescent="0.25">
      <c r="A27" s="77">
        <v>25</v>
      </c>
      <c r="B27">
        <v>10</v>
      </c>
      <c r="C27">
        <v>13</v>
      </c>
      <c r="D27" t="s">
        <v>107</v>
      </c>
      <c r="E27">
        <v>10</v>
      </c>
      <c r="F27">
        <v>57</v>
      </c>
      <c r="G27" t="s">
        <v>107</v>
      </c>
      <c r="H27">
        <v>1</v>
      </c>
      <c r="I27" t="s">
        <v>2826</v>
      </c>
      <c r="J27" s="30" t="str">
        <f t="shared" si="0"/>
        <v>[25]=57,</v>
      </c>
      <c r="K27" s="3">
        <f t="shared" si="1"/>
        <v>25</v>
      </c>
      <c r="L27" s="3">
        <f t="shared" si="2"/>
        <v>57</v>
      </c>
      <c r="M27" s="8" t="str">
        <f>VLOOKUP(A27,'ESO wayshrine names'!$A$3:$B$9991,2,)</f>
        <v>Muth Gnaar Hills Wayshrine</v>
      </c>
      <c r="N27" s="3" t="str">
        <f>VLOOKUP(F27,'ESO zone constants'!$A$3:$D$9999,4,FALSE)</f>
        <v>Deshaan</v>
      </c>
    </row>
    <row r="28" spans="1:14" x14ac:dyDescent="0.25">
      <c r="A28" s="77">
        <v>26</v>
      </c>
      <c r="B28">
        <v>10</v>
      </c>
      <c r="C28">
        <v>13</v>
      </c>
      <c r="D28" t="s">
        <v>107</v>
      </c>
      <c r="E28">
        <v>10</v>
      </c>
      <c r="F28">
        <v>57</v>
      </c>
      <c r="G28" t="s">
        <v>107</v>
      </c>
      <c r="H28">
        <v>1</v>
      </c>
      <c r="I28" t="s">
        <v>2827</v>
      </c>
      <c r="J28" s="30" t="str">
        <f t="shared" si="0"/>
        <v>[26]=57,</v>
      </c>
      <c r="K28" s="3">
        <f t="shared" si="1"/>
        <v>26</v>
      </c>
      <c r="L28" s="3">
        <f t="shared" si="2"/>
        <v>57</v>
      </c>
      <c r="M28" s="8" t="str">
        <f>VLOOKUP(A28,'ESO wayshrine names'!$A$3:$B$9991,2,)</f>
        <v>Quarantine Serk Wayshrine</v>
      </c>
      <c r="N28" s="3" t="str">
        <f>VLOOKUP(F28,'ESO zone constants'!$A$3:$D$9999,4,FALSE)</f>
        <v>Deshaan</v>
      </c>
    </row>
    <row r="29" spans="1:14" x14ac:dyDescent="0.25">
      <c r="A29" s="77">
        <v>27</v>
      </c>
      <c r="B29">
        <v>10</v>
      </c>
      <c r="C29">
        <v>13</v>
      </c>
      <c r="D29" t="s">
        <v>107</v>
      </c>
      <c r="E29">
        <v>10</v>
      </c>
      <c r="F29">
        <v>57</v>
      </c>
      <c r="G29" t="s">
        <v>107</v>
      </c>
      <c r="H29">
        <v>1</v>
      </c>
      <c r="I29" t="s">
        <v>2828</v>
      </c>
      <c r="J29" s="30" t="str">
        <f t="shared" si="0"/>
        <v>[27]=57,</v>
      </c>
      <c r="K29" s="3">
        <f t="shared" si="1"/>
        <v>27</v>
      </c>
      <c r="L29" s="3">
        <f t="shared" si="2"/>
        <v>57</v>
      </c>
      <c r="M29" s="8" t="str">
        <f>VLOOKUP(A29,'ESO wayshrine names'!$A$3:$B$9991,2,)</f>
        <v>Ghost Snake Vale Wayshrine</v>
      </c>
      <c r="N29" s="3" t="str">
        <f>VLOOKUP(F29,'ESO zone constants'!$A$3:$D$9999,4,FALSE)</f>
        <v>Deshaan</v>
      </c>
    </row>
    <row r="30" spans="1:14" x14ac:dyDescent="0.25">
      <c r="A30" s="77">
        <v>28</v>
      </c>
      <c r="B30">
        <v>10</v>
      </c>
      <c r="C30">
        <v>13</v>
      </c>
      <c r="D30" t="s">
        <v>107</v>
      </c>
      <c r="E30">
        <v>10</v>
      </c>
      <c r="F30">
        <v>57</v>
      </c>
      <c r="G30" t="s">
        <v>107</v>
      </c>
      <c r="H30">
        <v>1</v>
      </c>
      <c r="I30" t="s">
        <v>2829</v>
      </c>
      <c r="J30" s="30" t="str">
        <f t="shared" si="0"/>
        <v>[28]=57,</v>
      </c>
      <c r="K30" s="3">
        <f t="shared" si="1"/>
        <v>28</v>
      </c>
      <c r="L30" s="3">
        <f t="shared" si="2"/>
        <v>57</v>
      </c>
      <c r="M30" s="8" t="str">
        <f>VLOOKUP(A30,'ESO wayshrine names'!$A$3:$B$9991,2,)</f>
        <v>Mournhold Wayshrine</v>
      </c>
      <c r="N30" s="3" t="str">
        <f>VLOOKUP(F30,'ESO zone constants'!$A$3:$D$9999,4,FALSE)</f>
        <v>Deshaan</v>
      </c>
    </row>
    <row r="31" spans="1:14" x14ac:dyDescent="0.25">
      <c r="A31" s="77">
        <v>29</v>
      </c>
      <c r="B31">
        <v>10</v>
      </c>
      <c r="C31">
        <v>13</v>
      </c>
      <c r="D31" t="s">
        <v>107</v>
      </c>
      <c r="E31">
        <v>10</v>
      </c>
      <c r="F31">
        <v>57</v>
      </c>
      <c r="G31" t="s">
        <v>107</v>
      </c>
      <c r="H31">
        <v>1</v>
      </c>
      <c r="I31" t="s">
        <v>3252</v>
      </c>
      <c r="J31" s="30" t="str">
        <f t="shared" si="0"/>
        <v>[29]=57,</v>
      </c>
      <c r="K31" s="3">
        <f t="shared" si="1"/>
        <v>29</v>
      </c>
      <c r="L31" s="3">
        <f t="shared" si="2"/>
        <v>57</v>
      </c>
      <c r="M31" s="8" t="str">
        <f>VLOOKUP(A31,'ESO wayshrine names'!$A$3:$B$9991,2,)</f>
        <v>Tal'Deic Grounds Wayshrine</v>
      </c>
      <c r="N31" s="3" t="str">
        <f>VLOOKUP(F31,'ESO zone constants'!$A$3:$D$9999,4,FALSE)</f>
        <v>Deshaan</v>
      </c>
    </row>
    <row r="32" spans="1:14" x14ac:dyDescent="0.25">
      <c r="A32" s="78">
        <v>30</v>
      </c>
      <c r="B32">
        <v>10</v>
      </c>
      <c r="C32">
        <v>13</v>
      </c>
      <c r="D32" t="s">
        <v>107</v>
      </c>
      <c r="E32">
        <v>10</v>
      </c>
      <c r="F32">
        <v>57</v>
      </c>
      <c r="G32" t="s">
        <v>107</v>
      </c>
      <c r="H32">
        <v>1</v>
      </c>
      <c r="I32" t="s">
        <v>2830</v>
      </c>
      <c r="J32" s="30" t="str">
        <f t="shared" si="0"/>
        <v>[30]=57,</v>
      </c>
      <c r="K32" s="3">
        <f t="shared" si="1"/>
        <v>30</v>
      </c>
      <c r="L32" s="3">
        <f t="shared" si="2"/>
        <v>57</v>
      </c>
      <c r="M32" s="8" t="str">
        <f>VLOOKUP(A32,'ESO wayshrine names'!$A$3:$B$9991,2,)</f>
        <v>Obsidian Gorge Wayshrine</v>
      </c>
      <c r="N32" s="3" t="str">
        <f>VLOOKUP(F32,'ESO zone constants'!$A$3:$D$9999,4,FALSE)</f>
        <v>Deshaan</v>
      </c>
    </row>
    <row r="33" spans="1:14" x14ac:dyDescent="0.25">
      <c r="A33" s="77">
        <v>31</v>
      </c>
      <c r="B33">
        <v>4</v>
      </c>
      <c r="C33">
        <v>12</v>
      </c>
      <c r="D33" t="s">
        <v>104</v>
      </c>
      <c r="E33">
        <v>4</v>
      </c>
      <c r="F33">
        <v>19</v>
      </c>
      <c r="G33" t="s">
        <v>104</v>
      </c>
      <c r="H33">
        <v>1</v>
      </c>
      <c r="I33" t="s">
        <v>1847</v>
      </c>
      <c r="J33" s="30" t="str">
        <f t="shared" si="0"/>
        <v>[31]=19,</v>
      </c>
      <c r="K33" s="3">
        <f t="shared" si="1"/>
        <v>31</v>
      </c>
      <c r="L33" s="3">
        <f t="shared" si="2"/>
        <v>19</v>
      </c>
      <c r="M33" s="8" t="str">
        <f>VLOOKUP(A33,'ESO wayshrine names'!$A$3:$B$9991,2,)</f>
        <v>Weeping Giant Wayshrine</v>
      </c>
      <c r="N33" s="3" t="str">
        <f>VLOOKUP(F33,'ESO zone constants'!$A$3:$D$9999,4,FALSE)</f>
        <v>Stormhaven</v>
      </c>
    </row>
    <row r="34" spans="1:14" x14ac:dyDescent="0.25">
      <c r="A34" s="78">
        <v>32</v>
      </c>
      <c r="B34">
        <v>10</v>
      </c>
      <c r="C34">
        <v>13</v>
      </c>
      <c r="D34" t="s">
        <v>107</v>
      </c>
      <c r="E34">
        <v>10</v>
      </c>
      <c r="F34">
        <v>57</v>
      </c>
      <c r="G34" t="s">
        <v>107</v>
      </c>
      <c r="H34">
        <v>1</v>
      </c>
      <c r="I34" t="s">
        <v>2831</v>
      </c>
      <c r="J34" s="30" t="str">
        <f t="shared" si="0"/>
        <v>[32]=57,</v>
      </c>
      <c r="K34" s="3">
        <f t="shared" si="1"/>
        <v>32</v>
      </c>
      <c r="L34" s="3">
        <f t="shared" si="2"/>
        <v>57</v>
      </c>
      <c r="M34" s="8" t="str">
        <f>VLOOKUP(A34,'ESO wayshrine names'!$A$3:$B$9991,2,)</f>
        <v>Mzithumz Wayshrine</v>
      </c>
      <c r="N34" s="3" t="str">
        <f>VLOOKUP(F34,'ESO zone constants'!$A$3:$D$9999,4,FALSE)</f>
        <v>Deshaan</v>
      </c>
    </row>
    <row r="35" spans="1:14" x14ac:dyDescent="0.25">
      <c r="A35" s="78">
        <v>33</v>
      </c>
      <c r="B35">
        <v>6</v>
      </c>
      <c r="C35">
        <v>20</v>
      </c>
      <c r="D35" t="s">
        <v>109</v>
      </c>
      <c r="E35">
        <v>14</v>
      </c>
      <c r="F35">
        <v>92</v>
      </c>
      <c r="G35" t="s">
        <v>109</v>
      </c>
      <c r="H35">
        <v>1</v>
      </c>
      <c r="I35" t="s">
        <v>2832</v>
      </c>
      <c r="J35" s="30" t="str">
        <f t="shared" si="0"/>
        <v>[33]=92,</v>
      </c>
      <c r="K35" s="3">
        <f t="shared" si="1"/>
        <v>33</v>
      </c>
      <c r="L35" s="3">
        <f t="shared" si="2"/>
        <v>92</v>
      </c>
      <c r="M35" s="8" t="str">
        <f>VLOOKUP(A35,'ESO wayshrine names'!$A$3:$B$9991,2,)</f>
        <v>Evermore Wayshrine</v>
      </c>
      <c r="N35" s="3" t="str">
        <f>VLOOKUP(F35,'ESO zone constants'!$A$3:$D$9999,4,FALSE)</f>
        <v>Bangkorai</v>
      </c>
    </row>
    <row r="36" spans="1:14" x14ac:dyDescent="0.25">
      <c r="A36" s="78">
        <v>34</v>
      </c>
      <c r="B36">
        <v>6</v>
      </c>
      <c r="C36">
        <v>20</v>
      </c>
      <c r="D36" t="s">
        <v>109</v>
      </c>
      <c r="E36">
        <v>14</v>
      </c>
      <c r="F36">
        <v>92</v>
      </c>
      <c r="G36" t="s">
        <v>109</v>
      </c>
      <c r="H36">
        <v>1</v>
      </c>
      <c r="I36" t="s">
        <v>2833</v>
      </c>
      <c r="J36" s="30" t="str">
        <f t="shared" si="0"/>
        <v>[34]=92,</v>
      </c>
      <c r="K36" s="3">
        <f t="shared" si="1"/>
        <v>34</v>
      </c>
      <c r="L36" s="3">
        <f t="shared" si="2"/>
        <v>92</v>
      </c>
      <c r="M36" s="8" t="str">
        <f>VLOOKUP(A36,'ESO wayshrine names'!$A$3:$B$9991,2,)</f>
        <v>Troll's Toothpick Wayshrine</v>
      </c>
      <c r="N36" s="3" t="str">
        <f>VLOOKUP(F36,'ESO zone constants'!$A$3:$D$9999,4,FALSE)</f>
        <v>Bangkorai</v>
      </c>
    </row>
    <row r="37" spans="1:14" x14ac:dyDescent="0.25">
      <c r="A37" s="78">
        <v>35</v>
      </c>
      <c r="B37">
        <v>6</v>
      </c>
      <c r="C37">
        <v>20</v>
      </c>
      <c r="D37" t="s">
        <v>109</v>
      </c>
      <c r="E37">
        <v>14</v>
      </c>
      <c r="F37">
        <v>92</v>
      </c>
      <c r="G37" t="s">
        <v>109</v>
      </c>
      <c r="H37">
        <v>1</v>
      </c>
      <c r="I37" t="s">
        <v>2834</v>
      </c>
      <c r="J37" s="30" t="str">
        <f t="shared" si="0"/>
        <v>[35]=92,</v>
      </c>
      <c r="K37" s="3">
        <f t="shared" si="1"/>
        <v>35</v>
      </c>
      <c r="L37" s="3">
        <f t="shared" si="2"/>
        <v>92</v>
      </c>
      <c r="M37" s="8" t="str">
        <f>VLOOKUP(A37,'ESO wayshrine names'!$A$3:$B$9991,2,)</f>
        <v>Viridian Woods Wayshrine</v>
      </c>
      <c r="N37" s="3" t="str">
        <f>VLOOKUP(F37,'ESO zone constants'!$A$3:$D$9999,4,FALSE)</f>
        <v>Bangkorai</v>
      </c>
    </row>
    <row r="38" spans="1:14" x14ac:dyDescent="0.25">
      <c r="A38" s="78">
        <v>36</v>
      </c>
      <c r="B38">
        <v>6</v>
      </c>
      <c r="C38">
        <v>20</v>
      </c>
      <c r="D38" t="s">
        <v>109</v>
      </c>
      <c r="E38">
        <v>14</v>
      </c>
      <c r="F38">
        <v>92</v>
      </c>
      <c r="G38" t="s">
        <v>109</v>
      </c>
      <c r="H38">
        <v>1</v>
      </c>
      <c r="I38" t="s">
        <v>2835</v>
      </c>
      <c r="J38" s="30" t="str">
        <f t="shared" si="0"/>
        <v>[36]=92,</v>
      </c>
      <c r="K38" s="3">
        <f t="shared" si="1"/>
        <v>36</v>
      </c>
      <c r="L38" s="3">
        <f t="shared" si="2"/>
        <v>92</v>
      </c>
      <c r="M38" s="8" t="str">
        <f>VLOOKUP(A38,'ESO wayshrine names'!$A$3:$B$9991,2,)</f>
        <v>Bangkorai Pass Wayshrine</v>
      </c>
      <c r="N38" s="3" t="str">
        <f>VLOOKUP(F38,'ESO zone constants'!$A$3:$D$9999,4,FALSE)</f>
        <v>Bangkorai</v>
      </c>
    </row>
    <row r="39" spans="1:14" x14ac:dyDescent="0.25">
      <c r="A39" s="78">
        <v>37</v>
      </c>
      <c r="B39">
        <v>6</v>
      </c>
      <c r="C39">
        <v>20</v>
      </c>
      <c r="D39" t="s">
        <v>109</v>
      </c>
      <c r="E39">
        <v>14</v>
      </c>
      <c r="F39">
        <v>92</v>
      </c>
      <c r="G39" t="s">
        <v>109</v>
      </c>
      <c r="H39">
        <v>1</v>
      </c>
      <c r="I39" t="s">
        <v>2836</v>
      </c>
      <c r="J39" s="30" t="str">
        <f t="shared" si="0"/>
        <v>[37]=92,</v>
      </c>
      <c r="K39" s="3">
        <f t="shared" si="1"/>
        <v>37</v>
      </c>
      <c r="L39" s="3">
        <f t="shared" si="2"/>
        <v>92</v>
      </c>
      <c r="M39" s="8" t="str">
        <f>VLOOKUP(A39,'ESO wayshrine names'!$A$3:$B$9991,2,)</f>
        <v>Nilata Ruins Wayshrine</v>
      </c>
      <c r="N39" s="3" t="str">
        <f>VLOOKUP(F39,'ESO zone constants'!$A$3:$D$9999,4,FALSE)</f>
        <v>Bangkorai</v>
      </c>
    </row>
    <row r="40" spans="1:14" x14ac:dyDescent="0.25">
      <c r="A40" s="78">
        <v>38</v>
      </c>
      <c r="B40">
        <v>6</v>
      </c>
      <c r="C40">
        <v>20</v>
      </c>
      <c r="D40" t="s">
        <v>109</v>
      </c>
      <c r="E40">
        <v>14</v>
      </c>
      <c r="F40">
        <v>92</v>
      </c>
      <c r="G40" t="s">
        <v>109</v>
      </c>
      <c r="H40">
        <v>1</v>
      </c>
      <c r="I40" t="s">
        <v>2837</v>
      </c>
      <c r="J40" s="30" t="str">
        <f t="shared" si="0"/>
        <v>[38]=92,</v>
      </c>
      <c r="K40" s="3">
        <f t="shared" si="1"/>
        <v>38</v>
      </c>
      <c r="L40" s="3">
        <f t="shared" si="2"/>
        <v>92</v>
      </c>
      <c r="M40" s="8" t="str">
        <f>VLOOKUP(A40,'ESO wayshrine names'!$A$3:$B$9991,2,)</f>
        <v>Hallin's Stand Wayshrine</v>
      </c>
      <c r="N40" s="3" t="str">
        <f>VLOOKUP(F40,'ESO zone constants'!$A$3:$D$9999,4,FALSE)</f>
        <v>Bangkorai</v>
      </c>
    </row>
    <row r="41" spans="1:14" x14ac:dyDescent="0.25">
      <c r="A41" s="78">
        <v>39</v>
      </c>
      <c r="B41">
        <v>6</v>
      </c>
      <c r="C41">
        <v>20</v>
      </c>
      <c r="D41" t="s">
        <v>109</v>
      </c>
      <c r="E41">
        <v>14</v>
      </c>
      <c r="F41">
        <v>92</v>
      </c>
      <c r="G41" t="s">
        <v>109</v>
      </c>
      <c r="H41">
        <v>1</v>
      </c>
      <c r="I41" t="s">
        <v>2838</v>
      </c>
      <c r="J41" s="30" t="str">
        <f t="shared" si="0"/>
        <v>[39]=92,</v>
      </c>
      <c r="K41" s="3">
        <f t="shared" si="1"/>
        <v>39</v>
      </c>
      <c r="L41" s="3">
        <f t="shared" si="2"/>
        <v>92</v>
      </c>
      <c r="M41" s="8" t="str">
        <f>VLOOKUP(A41,'ESO wayshrine names'!$A$3:$B$9991,2,)</f>
        <v>Old Tower Wayshrine</v>
      </c>
      <c r="N41" s="3" t="str">
        <f>VLOOKUP(F41,'ESO zone constants'!$A$3:$D$9999,4,FALSE)</f>
        <v>Bangkorai</v>
      </c>
    </row>
    <row r="42" spans="1:14" x14ac:dyDescent="0.25">
      <c r="A42" s="78">
        <v>40</v>
      </c>
      <c r="B42">
        <v>6</v>
      </c>
      <c r="C42">
        <v>20</v>
      </c>
      <c r="D42" t="s">
        <v>109</v>
      </c>
      <c r="E42">
        <v>14</v>
      </c>
      <c r="F42">
        <v>92</v>
      </c>
      <c r="G42" t="s">
        <v>109</v>
      </c>
      <c r="H42">
        <v>1</v>
      </c>
      <c r="I42" t="s">
        <v>2839</v>
      </c>
      <c r="J42" s="30" t="str">
        <f t="shared" si="0"/>
        <v>[40]=92,</v>
      </c>
      <c r="K42" s="3">
        <f t="shared" si="1"/>
        <v>40</v>
      </c>
      <c r="L42" s="3">
        <f t="shared" si="2"/>
        <v>92</v>
      </c>
      <c r="M42" s="8" t="str">
        <f>VLOOKUP(A42,'ESO wayshrine names'!$A$3:$B$9991,2,)</f>
        <v>Onsi's Breath Wayshrine</v>
      </c>
      <c r="N42" s="3" t="str">
        <f>VLOOKUP(F42,'ESO zone constants'!$A$3:$D$9999,4,FALSE)</f>
        <v>Bangkorai</v>
      </c>
    </row>
    <row r="43" spans="1:14" x14ac:dyDescent="0.25">
      <c r="A43" s="78">
        <v>41</v>
      </c>
      <c r="B43">
        <v>11</v>
      </c>
      <c r="C43">
        <v>7</v>
      </c>
      <c r="D43" t="s">
        <v>2322</v>
      </c>
      <c r="E43">
        <v>9</v>
      </c>
      <c r="F43">
        <v>41</v>
      </c>
      <c r="G43" t="s">
        <v>2322</v>
      </c>
      <c r="H43">
        <v>1</v>
      </c>
      <c r="I43" t="s">
        <v>2840</v>
      </c>
      <c r="J43" s="30" t="str">
        <f t="shared" si="0"/>
        <v>[41]=41,</v>
      </c>
      <c r="K43" s="3">
        <f t="shared" si="1"/>
        <v>41</v>
      </c>
      <c r="L43" s="3">
        <f t="shared" si="2"/>
        <v>41</v>
      </c>
      <c r="M43" s="8" t="str">
        <f>VLOOKUP(A43,'ESO wayshrine names'!$A$3:$B$9991,2,)</f>
        <v>Fort Arand Wayshrine</v>
      </c>
      <c r="N43" s="3" t="str">
        <f>VLOOKUP(F43,'ESO zone constants'!$A$3:$D$9999,4,FALSE)</f>
        <v>Stonefalls</v>
      </c>
    </row>
    <row r="44" spans="1:14" x14ac:dyDescent="0.25">
      <c r="A44" s="78">
        <v>42</v>
      </c>
      <c r="B44">
        <v>5</v>
      </c>
      <c r="C44">
        <v>30</v>
      </c>
      <c r="D44" t="s">
        <v>3253</v>
      </c>
      <c r="E44">
        <v>17</v>
      </c>
      <c r="F44">
        <v>104</v>
      </c>
      <c r="G44" t="s">
        <v>2316</v>
      </c>
      <c r="H44">
        <v>1</v>
      </c>
      <c r="I44" t="s">
        <v>2841</v>
      </c>
      <c r="J44" s="30" t="str">
        <f t="shared" si="0"/>
        <v>[42]=104,</v>
      </c>
      <c r="K44" s="3">
        <f t="shared" si="1"/>
        <v>42</v>
      </c>
      <c r="L44" s="3">
        <f t="shared" si="2"/>
        <v>104</v>
      </c>
      <c r="M44" s="8" t="str">
        <f>VLOOKUP(A44,'ESO wayshrine names'!$A$3:$B$9991,2,)</f>
        <v>Morwha's Bounty Wayshrine</v>
      </c>
      <c r="N44" s="3" t="str">
        <f>VLOOKUP(F44,'ESO zone constants'!$A$3:$D$9999,4,FALSE)</f>
        <v>Alik'r Desert</v>
      </c>
    </row>
    <row r="45" spans="1:14" x14ac:dyDescent="0.25">
      <c r="A45" s="78">
        <v>43</v>
      </c>
      <c r="B45">
        <v>5</v>
      </c>
      <c r="C45">
        <v>30</v>
      </c>
      <c r="D45" t="s">
        <v>3253</v>
      </c>
      <c r="E45">
        <v>17</v>
      </c>
      <c r="F45">
        <v>104</v>
      </c>
      <c r="G45" t="s">
        <v>2316</v>
      </c>
      <c r="H45">
        <v>1</v>
      </c>
      <c r="I45" t="s">
        <v>2842</v>
      </c>
      <c r="J45" s="30" t="str">
        <f t="shared" si="0"/>
        <v>[43]=104,</v>
      </c>
      <c r="K45" s="3">
        <f t="shared" si="1"/>
        <v>43</v>
      </c>
      <c r="L45" s="3">
        <f t="shared" si="2"/>
        <v>104</v>
      </c>
      <c r="M45" s="8" t="str">
        <f>VLOOKUP(A45,'ESO wayshrine names'!$A$3:$B$9991,2,)</f>
        <v>Sentinel Wayshrine</v>
      </c>
      <c r="N45" s="3" t="str">
        <f>VLOOKUP(F45,'ESO zone constants'!$A$3:$D$9999,4,FALSE)</f>
        <v>Alik'r Desert</v>
      </c>
    </row>
    <row r="46" spans="1:14" x14ac:dyDescent="0.25">
      <c r="A46" s="78">
        <v>44</v>
      </c>
      <c r="B46">
        <v>5</v>
      </c>
      <c r="C46">
        <v>30</v>
      </c>
      <c r="D46" t="s">
        <v>3253</v>
      </c>
      <c r="E46">
        <v>17</v>
      </c>
      <c r="F46">
        <v>104</v>
      </c>
      <c r="G46" t="s">
        <v>2316</v>
      </c>
      <c r="H46">
        <v>1</v>
      </c>
      <c r="I46" t="s">
        <v>2843</v>
      </c>
      <c r="J46" s="30" t="str">
        <f t="shared" si="0"/>
        <v>[44]=104,</v>
      </c>
      <c r="K46" s="3">
        <f t="shared" si="1"/>
        <v>44</v>
      </c>
      <c r="L46" s="3">
        <f t="shared" si="2"/>
        <v>104</v>
      </c>
      <c r="M46" s="8" t="str">
        <f>VLOOKUP(A46,'ESO wayshrine names'!$A$3:$B$9991,2,)</f>
        <v>Bergama Wayshrine</v>
      </c>
      <c r="N46" s="3" t="str">
        <f>VLOOKUP(F46,'ESO zone constants'!$A$3:$D$9999,4,FALSE)</f>
        <v>Alik'r Desert</v>
      </c>
    </row>
    <row r="47" spans="1:14" x14ac:dyDescent="0.25">
      <c r="A47" s="78">
        <v>45</v>
      </c>
      <c r="B47">
        <v>5</v>
      </c>
      <c r="C47">
        <v>30</v>
      </c>
      <c r="D47" t="s">
        <v>3253</v>
      </c>
      <c r="E47">
        <v>17</v>
      </c>
      <c r="F47">
        <v>104</v>
      </c>
      <c r="G47" t="s">
        <v>2316</v>
      </c>
      <c r="H47">
        <v>1</v>
      </c>
      <c r="I47" t="s">
        <v>2844</v>
      </c>
      <c r="J47" s="30" t="str">
        <f t="shared" si="0"/>
        <v>[45]=104,</v>
      </c>
      <c r="K47" s="3">
        <f t="shared" si="1"/>
        <v>45</v>
      </c>
      <c r="L47" s="3">
        <f t="shared" si="2"/>
        <v>104</v>
      </c>
      <c r="M47" s="8" t="str">
        <f>VLOOKUP(A47,'ESO wayshrine names'!$A$3:$B$9991,2,)</f>
        <v>Leki's Blade Wayshrine</v>
      </c>
      <c r="N47" s="3" t="str">
        <f>VLOOKUP(F47,'ESO zone constants'!$A$3:$D$9999,4,FALSE)</f>
        <v>Alik'r Desert</v>
      </c>
    </row>
    <row r="48" spans="1:14" x14ac:dyDescent="0.25">
      <c r="A48" s="78">
        <v>46</v>
      </c>
      <c r="B48">
        <v>5</v>
      </c>
      <c r="C48">
        <v>30</v>
      </c>
      <c r="D48" t="s">
        <v>3253</v>
      </c>
      <c r="E48">
        <v>17</v>
      </c>
      <c r="F48">
        <v>104</v>
      </c>
      <c r="G48" t="s">
        <v>2316</v>
      </c>
      <c r="H48">
        <v>1</v>
      </c>
      <c r="I48" t="s">
        <v>2845</v>
      </c>
      <c r="J48" s="30" t="str">
        <f t="shared" si="0"/>
        <v>[46]=104,</v>
      </c>
      <c r="K48" s="3">
        <f t="shared" si="1"/>
        <v>46</v>
      </c>
      <c r="L48" s="3">
        <f t="shared" si="2"/>
        <v>104</v>
      </c>
      <c r="M48" s="8" t="str">
        <f>VLOOKUP(A48,'ESO wayshrine names'!$A$3:$B$9991,2,)</f>
        <v>Satakalaam Wayshrine</v>
      </c>
      <c r="N48" s="3" t="str">
        <f>VLOOKUP(F48,'ESO zone constants'!$A$3:$D$9999,4,FALSE)</f>
        <v>Alik'r Desert</v>
      </c>
    </row>
    <row r="49" spans="1:14" x14ac:dyDescent="0.25">
      <c r="A49" s="78">
        <v>47</v>
      </c>
      <c r="B49">
        <v>9</v>
      </c>
      <c r="C49">
        <v>26</v>
      </c>
      <c r="D49" t="s">
        <v>2321</v>
      </c>
      <c r="E49">
        <v>19</v>
      </c>
      <c r="F49">
        <v>117</v>
      </c>
      <c r="G49" t="s">
        <v>2321</v>
      </c>
      <c r="H49">
        <v>1</v>
      </c>
      <c r="I49" t="s">
        <v>2846</v>
      </c>
      <c r="J49" s="30" t="str">
        <f t="shared" si="0"/>
        <v>[47]=117,</v>
      </c>
      <c r="K49" s="3">
        <f t="shared" si="1"/>
        <v>47</v>
      </c>
      <c r="L49" s="3">
        <f t="shared" si="2"/>
        <v>117</v>
      </c>
      <c r="M49" s="8" t="str">
        <f>VLOOKUP(A49,'ESO wayshrine names'!$A$3:$B$9991,2,)</f>
        <v>Stillrise Wayshrine</v>
      </c>
      <c r="N49" s="3" t="str">
        <f>VLOOKUP(F49,'ESO zone constants'!$A$3:$D$9999,4,FALSE)</f>
        <v>Shadowfen</v>
      </c>
    </row>
    <row r="50" spans="1:14" x14ac:dyDescent="0.25">
      <c r="A50" s="78">
        <v>48</v>
      </c>
      <c r="B50">
        <v>9</v>
      </c>
      <c r="C50">
        <v>26</v>
      </c>
      <c r="D50" t="s">
        <v>2321</v>
      </c>
      <c r="E50">
        <v>19</v>
      </c>
      <c r="F50">
        <v>117</v>
      </c>
      <c r="G50" t="s">
        <v>2321</v>
      </c>
      <c r="H50">
        <v>1</v>
      </c>
      <c r="I50" t="s">
        <v>2847</v>
      </c>
      <c r="J50" s="30" t="str">
        <f t="shared" si="0"/>
        <v>[48]=117,</v>
      </c>
      <c r="K50" s="3">
        <f t="shared" si="1"/>
        <v>48</v>
      </c>
      <c r="L50" s="3">
        <f t="shared" si="2"/>
        <v>117</v>
      </c>
      <c r="M50" s="8" t="str">
        <f>VLOOKUP(A50,'ESO wayshrine names'!$A$3:$B$9991,2,)</f>
        <v>Stormhold Wayshrine</v>
      </c>
      <c r="N50" s="3" t="str">
        <f>VLOOKUP(F50,'ESO zone constants'!$A$3:$D$9999,4,FALSE)</f>
        <v>Shadowfen</v>
      </c>
    </row>
    <row r="51" spans="1:14" x14ac:dyDescent="0.25">
      <c r="A51" s="78">
        <v>49</v>
      </c>
      <c r="B51">
        <v>9</v>
      </c>
      <c r="C51">
        <v>26</v>
      </c>
      <c r="D51" t="s">
        <v>2321</v>
      </c>
      <c r="E51">
        <v>19</v>
      </c>
      <c r="F51">
        <v>117</v>
      </c>
      <c r="G51" t="s">
        <v>2321</v>
      </c>
      <c r="H51">
        <v>1</v>
      </c>
      <c r="I51" t="s">
        <v>2848</v>
      </c>
      <c r="J51" s="30" t="str">
        <f t="shared" si="0"/>
        <v>[49]=117,</v>
      </c>
      <c r="K51" s="3">
        <f t="shared" si="1"/>
        <v>49</v>
      </c>
      <c r="L51" s="3">
        <f t="shared" si="2"/>
        <v>117</v>
      </c>
      <c r="M51" s="8" t="str">
        <f>VLOOKUP(A51,'ESO wayshrine names'!$A$3:$B$9991,2,)</f>
        <v>Hatching Pools Wayshrine</v>
      </c>
      <c r="N51" s="3" t="str">
        <f>VLOOKUP(F51,'ESO zone constants'!$A$3:$D$9999,4,FALSE)</f>
        <v>Shadowfen</v>
      </c>
    </row>
    <row r="52" spans="1:14" x14ac:dyDescent="0.25">
      <c r="A52" s="78">
        <v>50</v>
      </c>
      <c r="B52">
        <v>9</v>
      </c>
      <c r="C52">
        <v>26</v>
      </c>
      <c r="D52" t="s">
        <v>2321</v>
      </c>
      <c r="E52">
        <v>19</v>
      </c>
      <c r="F52">
        <v>117</v>
      </c>
      <c r="G52" t="s">
        <v>2321</v>
      </c>
      <c r="H52">
        <v>1</v>
      </c>
      <c r="I52" t="s">
        <v>2849</v>
      </c>
      <c r="J52" s="30" t="str">
        <f t="shared" si="0"/>
        <v>[50]=117,</v>
      </c>
      <c r="K52" s="3">
        <f t="shared" si="1"/>
        <v>50</v>
      </c>
      <c r="L52" s="3">
        <f t="shared" si="2"/>
        <v>117</v>
      </c>
      <c r="M52" s="8" t="str">
        <f>VLOOKUP(A52,'ESO wayshrine names'!$A$3:$B$9991,2,)</f>
        <v>Alten Corimont Wayshrine</v>
      </c>
      <c r="N52" s="3" t="str">
        <f>VLOOKUP(F52,'ESO zone constants'!$A$3:$D$9999,4,FALSE)</f>
        <v>Shadowfen</v>
      </c>
    </row>
    <row r="53" spans="1:14" x14ac:dyDescent="0.25">
      <c r="A53" s="78">
        <v>51</v>
      </c>
      <c r="B53">
        <v>9</v>
      </c>
      <c r="C53">
        <v>26</v>
      </c>
      <c r="D53" t="s">
        <v>2321</v>
      </c>
      <c r="E53">
        <v>19</v>
      </c>
      <c r="F53">
        <v>117</v>
      </c>
      <c r="G53" t="s">
        <v>2321</v>
      </c>
      <c r="H53">
        <v>1</v>
      </c>
      <c r="I53" t="s">
        <v>2850</v>
      </c>
      <c r="J53" s="30" t="str">
        <f t="shared" si="0"/>
        <v>[51]=117,</v>
      </c>
      <c r="K53" s="3">
        <f t="shared" si="1"/>
        <v>51</v>
      </c>
      <c r="L53" s="3">
        <f t="shared" si="2"/>
        <v>117</v>
      </c>
      <c r="M53" s="8" t="str">
        <f>VLOOKUP(A53,'ESO wayshrine names'!$A$3:$B$9991,2,)</f>
        <v>Percolating Mire Wayshrine</v>
      </c>
      <c r="N53" s="3" t="str">
        <f>VLOOKUP(F53,'ESO zone constants'!$A$3:$D$9999,4,FALSE)</f>
        <v>Shadowfen</v>
      </c>
    </row>
    <row r="54" spans="1:14" x14ac:dyDescent="0.25">
      <c r="A54" s="78">
        <v>52</v>
      </c>
      <c r="B54">
        <v>9</v>
      </c>
      <c r="C54">
        <v>26</v>
      </c>
      <c r="D54" t="s">
        <v>2321</v>
      </c>
      <c r="E54">
        <v>19</v>
      </c>
      <c r="F54">
        <v>117</v>
      </c>
      <c r="G54" t="s">
        <v>2321</v>
      </c>
      <c r="H54">
        <v>1</v>
      </c>
      <c r="I54" t="s">
        <v>2851</v>
      </c>
      <c r="J54" s="30" t="str">
        <f t="shared" si="0"/>
        <v>[52]=117,</v>
      </c>
      <c r="K54" s="3">
        <f t="shared" si="1"/>
        <v>52</v>
      </c>
      <c r="L54" s="3">
        <f t="shared" si="2"/>
        <v>117</v>
      </c>
      <c r="M54" s="8" t="str">
        <f>VLOOKUP(A54,'ESO wayshrine names'!$A$3:$B$9991,2,)</f>
        <v>Hissmir Wayshrine</v>
      </c>
      <c r="N54" s="3" t="str">
        <f>VLOOKUP(F54,'ESO zone constants'!$A$3:$D$9999,4,FALSE)</f>
        <v>Shadowfen</v>
      </c>
    </row>
    <row r="55" spans="1:14" x14ac:dyDescent="0.25">
      <c r="A55" s="78">
        <v>53</v>
      </c>
      <c r="B55">
        <v>9</v>
      </c>
      <c r="C55">
        <v>26</v>
      </c>
      <c r="D55" t="s">
        <v>2321</v>
      </c>
      <c r="E55">
        <v>19</v>
      </c>
      <c r="F55">
        <v>117</v>
      </c>
      <c r="G55" t="s">
        <v>2321</v>
      </c>
      <c r="H55">
        <v>1</v>
      </c>
      <c r="I55" t="s">
        <v>2852</v>
      </c>
      <c r="J55" s="30" t="str">
        <f t="shared" si="0"/>
        <v>[53]=117,</v>
      </c>
      <c r="K55" s="3">
        <f t="shared" si="1"/>
        <v>53</v>
      </c>
      <c r="L55" s="3">
        <f t="shared" si="2"/>
        <v>117</v>
      </c>
      <c r="M55" s="8" t="str">
        <f>VLOOKUP(A55,'ESO wayshrine names'!$A$3:$B$9991,2,)</f>
        <v>Loriasel Wayshrine</v>
      </c>
      <c r="N55" s="3" t="str">
        <f>VLOOKUP(F55,'ESO zone constants'!$A$3:$D$9999,4,FALSE)</f>
        <v>Shadowfen</v>
      </c>
    </row>
    <row r="56" spans="1:14" x14ac:dyDescent="0.25">
      <c r="A56" s="78">
        <v>55</v>
      </c>
      <c r="B56">
        <v>3</v>
      </c>
      <c r="C56">
        <v>10</v>
      </c>
      <c r="D56" t="s">
        <v>2317</v>
      </c>
      <c r="E56">
        <v>5</v>
      </c>
      <c r="F56">
        <v>20</v>
      </c>
      <c r="G56" t="s">
        <v>2317</v>
      </c>
      <c r="H56">
        <v>1</v>
      </c>
      <c r="I56" t="s">
        <v>2853</v>
      </c>
      <c r="J56" s="30" t="str">
        <f t="shared" si="0"/>
        <v>[55]=20,</v>
      </c>
      <c r="K56" s="3">
        <f t="shared" si="1"/>
        <v>55</v>
      </c>
      <c r="L56" s="3">
        <f t="shared" si="2"/>
        <v>20</v>
      </c>
      <c r="M56" s="8" t="str">
        <f>VLOOKUP(A56,'ESO wayshrine names'!$A$3:$B$9991,2,)</f>
        <v>Shornhelm Wayshrine</v>
      </c>
      <c r="N56" s="3" t="str">
        <f>VLOOKUP(F56,'ESO zone constants'!$A$3:$D$9999,4,FALSE)</f>
        <v>Rivenspire</v>
      </c>
    </row>
    <row r="57" spans="1:14" x14ac:dyDescent="0.25">
      <c r="A57" s="78">
        <v>57</v>
      </c>
      <c r="B57">
        <v>5</v>
      </c>
      <c r="C57">
        <v>30</v>
      </c>
      <c r="D57" t="s">
        <v>3253</v>
      </c>
      <c r="E57">
        <v>17</v>
      </c>
      <c r="F57">
        <v>104</v>
      </c>
      <c r="G57" t="s">
        <v>2316</v>
      </c>
      <c r="H57">
        <v>1</v>
      </c>
      <c r="I57" t="s">
        <v>2854</v>
      </c>
      <c r="J57" s="30" t="str">
        <f t="shared" si="0"/>
        <v>[57]=104,</v>
      </c>
      <c r="K57" s="3">
        <f t="shared" si="1"/>
        <v>57</v>
      </c>
      <c r="L57" s="3">
        <f t="shared" si="2"/>
        <v>104</v>
      </c>
      <c r="M57" s="8" t="str">
        <f>VLOOKUP(A57,'ESO wayshrine names'!$A$3:$B$9991,2,)</f>
        <v>Divad's Chagrin Mine Wayshrine</v>
      </c>
      <c r="N57" s="3" t="str">
        <f>VLOOKUP(F57,'ESO zone constants'!$A$3:$D$9999,4,FALSE)</f>
        <v>Alik'r Desert</v>
      </c>
    </row>
    <row r="58" spans="1:14" x14ac:dyDescent="0.25">
      <c r="A58" s="78">
        <v>58</v>
      </c>
      <c r="B58">
        <v>5</v>
      </c>
      <c r="C58">
        <v>30</v>
      </c>
      <c r="D58" t="s">
        <v>3253</v>
      </c>
      <c r="E58">
        <v>17</v>
      </c>
      <c r="F58">
        <v>104</v>
      </c>
      <c r="G58" t="s">
        <v>2316</v>
      </c>
      <c r="H58">
        <v>1</v>
      </c>
      <c r="I58" t="s">
        <v>2855</v>
      </c>
      <c r="J58" s="30" t="str">
        <f t="shared" si="0"/>
        <v>[58]=104,</v>
      </c>
      <c r="K58" s="3">
        <f t="shared" si="1"/>
        <v>58</v>
      </c>
      <c r="L58" s="3">
        <f t="shared" si="2"/>
        <v>104</v>
      </c>
      <c r="M58" s="8" t="str">
        <f>VLOOKUP(A58,'ESO wayshrine names'!$A$3:$B$9991,2,)</f>
        <v>Kulati Mines Wayshrine</v>
      </c>
      <c r="N58" s="3" t="str">
        <f>VLOOKUP(F58,'ESO zone constants'!$A$3:$D$9999,4,FALSE)</f>
        <v>Alik'r Desert</v>
      </c>
    </row>
    <row r="59" spans="1:14" x14ac:dyDescent="0.25">
      <c r="A59" s="78">
        <v>59</v>
      </c>
      <c r="B59">
        <v>5</v>
      </c>
      <c r="C59">
        <v>30</v>
      </c>
      <c r="D59" t="s">
        <v>3253</v>
      </c>
      <c r="E59">
        <v>17</v>
      </c>
      <c r="F59">
        <v>104</v>
      </c>
      <c r="G59" t="s">
        <v>2316</v>
      </c>
      <c r="H59">
        <v>1</v>
      </c>
      <c r="I59" t="s">
        <v>2856</v>
      </c>
      <c r="J59" s="30" t="str">
        <f t="shared" si="0"/>
        <v>[59]=104,</v>
      </c>
      <c r="K59" s="3">
        <f t="shared" si="1"/>
        <v>59</v>
      </c>
      <c r="L59" s="3">
        <f t="shared" si="2"/>
        <v>104</v>
      </c>
      <c r="M59" s="8" t="str">
        <f>VLOOKUP(A59,'ESO wayshrine names'!$A$3:$B$9991,2,)</f>
        <v>Aswala Stables Wayshrine</v>
      </c>
      <c r="N59" s="3" t="str">
        <f>VLOOKUP(F59,'ESO zone constants'!$A$3:$D$9999,4,FALSE)</f>
        <v>Alik'r Desert</v>
      </c>
    </row>
    <row r="60" spans="1:14" x14ac:dyDescent="0.25">
      <c r="A60" s="78">
        <v>60</v>
      </c>
      <c r="B60">
        <v>5</v>
      </c>
      <c r="C60">
        <v>30</v>
      </c>
      <c r="D60" t="s">
        <v>3253</v>
      </c>
      <c r="E60">
        <v>17</v>
      </c>
      <c r="F60">
        <v>104</v>
      </c>
      <c r="G60" t="s">
        <v>2316</v>
      </c>
      <c r="H60">
        <v>1</v>
      </c>
      <c r="I60" t="s">
        <v>2857</v>
      </c>
      <c r="J60" s="30" t="str">
        <f t="shared" si="0"/>
        <v>[60]=104,</v>
      </c>
      <c r="K60" s="3">
        <f t="shared" si="1"/>
        <v>60</v>
      </c>
      <c r="L60" s="3">
        <f t="shared" si="2"/>
        <v>104</v>
      </c>
      <c r="M60" s="8" t="str">
        <f>VLOOKUP(A60,'ESO wayshrine names'!$A$3:$B$9991,2,)</f>
        <v>Shrikes' Aerie Wayshrine</v>
      </c>
      <c r="N60" s="3" t="str">
        <f>VLOOKUP(F60,'ESO zone constants'!$A$3:$D$9999,4,FALSE)</f>
        <v>Alik'r Desert</v>
      </c>
    </row>
    <row r="61" spans="1:14" x14ac:dyDescent="0.25">
      <c r="A61" s="78">
        <v>61</v>
      </c>
      <c r="B61">
        <v>5</v>
      </c>
      <c r="C61">
        <v>30</v>
      </c>
      <c r="D61" t="s">
        <v>3253</v>
      </c>
      <c r="E61">
        <v>17</v>
      </c>
      <c r="F61">
        <v>104</v>
      </c>
      <c r="G61" t="s">
        <v>2316</v>
      </c>
      <c r="H61">
        <v>1</v>
      </c>
      <c r="I61" t="s">
        <v>2858</v>
      </c>
      <c r="J61" s="30" t="str">
        <f t="shared" si="0"/>
        <v>[61]=104,</v>
      </c>
      <c r="K61" s="3">
        <f t="shared" si="1"/>
        <v>61</v>
      </c>
      <c r="L61" s="3">
        <f t="shared" si="2"/>
        <v>104</v>
      </c>
      <c r="M61" s="8" t="str">
        <f>VLOOKUP(A61,'ESO wayshrine names'!$A$3:$B$9991,2,)</f>
        <v>HoonDing's Watch Wayshrine</v>
      </c>
      <c r="N61" s="3" t="str">
        <f>VLOOKUP(F61,'ESO zone constants'!$A$3:$D$9999,4,FALSE)</f>
        <v>Alik'r Desert</v>
      </c>
    </row>
    <row r="62" spans="1:14" x14ac:dyDescent="0.25">
      <c r="A62" s="78">
        <v>62</v>
      </c>
      <c r="B62">
        <v>2</v>
      </c>
      <c r="C62">
        <v>1</v>
      </c>
      <c r="D62" t="s">
        <v>103</v>
      </c>
      <c r="E62">
        <v>2</v>
      </c>
      <c r="F62">
        <v>3</v>
      </c>
      <c r="G62" t="s">
        <v>103</v>
      </c>
      <c r="H62">
        <v>1</v>
      </c>
      <c r="I62" t="s">
        <v>2859</v>
      </c>
      <c r="J62" s="30" t="str">
        <f t="shared" si="0"/>
        <v>[62]=3,</v>
      </c>
      <c r="K62" s="3">
        <f t="shared" si="1"/>
        <v>62</v>
      </c>
      <c r="L62" s="3">
        <f t="shared" si="2"/>
        <v>3</v>
      </c>
      <c r="M62" s="8" t="str">
        <f>VLOOKUP(A62,'ESO wayshrine names'!$A$3:$B$9991,2,)</f>
        <v>Daggerfall Wayshrine</v>
      </c>
      <c r="N62" s="3" t="str">
        <f>VLOOKUP(F62,'ESO zone constants'!$A$3:$D$9999,4,FALSE)</f>
        <v>Glenumbra</v>
      </c>
    </row>
    <row r="63" spans="1:14" x14ac:dyDescent="0.25">
      <c r="A63" s="78">
        <v>63</v>
      </c>
      <c r="B63">
        <v>6</v>
      </c>
      <c r="C63">
        <v>20</v>
      </c>
      <c r="D63" t="s">
        <v>109</v>
      </c>
      <c r="E63">
        <v>14</v>
      </c>
      <c r="F63">
        <v>92</v>
      </c>
      <c r="G63" t="s">
        <v>109</v>
      </c>
      <c r="H63">
        <v>1</v>
      </c>
      <c r="I63" t="s">
        <v>2860</v>
      </c>
      <c r="J63" s="30" t="str">
        <f t="shared" si="0"/>
        <v>[63]=92,</v>
      </c>
      <c r="K63" s="3">
        <f t="shared" si="1"/>
        <v>63</v>
      </c>
      <c r="L63" s="3">
        <f t="shared" si="2"/>
        <v>92</v>
      </c>
      <c r="M63" s="8" t="str">
        <f>VLOOKUP(A63,'ESO wayshrine names'!$A$3:$B$9991,2,)</f>
        <v>Sunken Road Wayshrine</v>
      </c>
      <c r="N63" s="3" t="str">
        <f>VLOOKUP(F63,'ESO zone constants'!$A$3:$D$9999,4,FALSE)</f>
        <v>Bangkorai</v>
      </c>
    </row>
    <row r="64" spans="1:14" x14ac:dyDescent="0.25">
      <c r="A64" s="78">
        <v>64</v>
      </c>
      <c r="B64">
        <v>2</v>
      </c>
      <c r="C64">
        <v>1</v>
      </c>
      <c r="D64" t="s">
        <v>103</v>
      </c>
      <c r="E64">
        <v>2</v>
      </c>
      <c r="F64">
        <v>3</v>
      </c>
      <c r="G64" t="s">
        <v>103</v>
      </c>
      <c r="H64">
        <v>1</v>
      </c>
      <c r="I64" t="s">
        <v>2861</v>
      </c>
      <c r="J64" s="30" t="str">
        <f t="shared" si="0"/>
        <v>[64]=3,</v>
      </c>
      <c r="K64" s="3">
        <f t="shared" si="1"/>
        <v>64</v>
      </c>
      <c r="L64" s="3">
        <f t="shared" si="2"/>
        <v>3</v>
      </c>
      <c r="M64" s="8" t="str">
        <f>VLOOKUP(A64,'ESO wayshrine names'!$A$3:$B$9991,2,)</f>
        <v>Burial Tombs Wayshrine</v>
      </c>
      <c r="N64" s="3" t="str">
        <f>VLOOKUP(F64,'ESO zone constants'!$A$3:$D$9999,4,FALSE)</f>
        <v>Glenumbra</v>
      </c>
    </row>
    <row r="65" spans="1:14" x14ac:dyDescent="0.25">
      <c r="A65" s="78">
        <v>65</v>
      </c>
      <c r="B65">
        <v>11</v>
      </c>
      <c r="C65">
        <v>7</v>
      </c>
      <c r="D65" t="s">
        <v>2322</v>
      </c>
      <c r="E65">
        <v>9</v>
      </c>
      <c r="F65">
        <v>41</v>
      </c>
      <c r="G65" t="s">
        <v>2322</v>
      </c>
      <c r="H65">
        <v>1</v>
      </c>
      <c r="I65" t="s">
        <v>2862</v>
      </c>
      <c r="J65" s="30" t="str">
        <f t="shared" si="0"/>
        <v>[65]=41,</v>
      </c>
      <c r="K65" s="3">
        <f t="shared" si="1"/>
        <v>65</v>
      </c>
      <c r="L65" s="3">
        <f t="shared" si="2"/>
        <v>41</v>
      </c>
      <c r="M65" s="8" t="str">
        <f>VLOOKUP(A65,'ESO wayshrine names'!$A$3:$B$9991,2,)</f>
        <v>Davon's Watch Wayshrine</v>
      </c>
      <c r="N65" s="3" t="str">
        <f>VLOOKUP(F65,'ESO zone constants'!$A$3:$D$9999,4,FALSE)</f>
        <v>Stonefalls</v>
      </c>
    </row>
    <row r="66" spans="1:14" x14ac:dyDescent="0.25">
      <c r="A66" s="78">
        <v>66</v>
      </c>
      <c r="B66">
        <v>11</v>
      </c>
      <c r="C66">
        <v>7</v>
      </c>
      <c r="D66" t="s">
        <v>2322</v>
      </c>
      <c r="E66">
        <v>9</v>
      </c>
      <c r="F66">
        <v>41</v>
      </c>
      <c r="G66" t="s">
        <v>2322</v>
      </c>
      <c r="H66">
        <v>1</v>
      </c>
      <c r="I66" t="s">
        <v>2863</v>
      </c>
      <c r="J66" s="30" t="str">
        <f t="shared" si="0"/>
        <v>[66]=41,</v>
      </c>
      <c r="K66" s="3">
        <f t="shared" si="1"/>
        <v>66</v>
      </c>
      <c r="L66" s="3">
        <f t="shared" si="2"/>
        <v>41</v>
      </c>
      <c r="M66" s="8" t="str">
        <f>VLOOKUP(A66,'ESO wayshrine names'!$A$3:$B$9991,2,)</f>
        <v>Othrenis Wayshrine</v>
      </c>
      <c r="N66" s="3" t="str">
        <f>VLOOKUP(F66,'ESO zone constants'!$A$3:$D$9999,4,FALSE)</f>
        <v>Stonefalls</v>
      </c>
    </row>
    <row r="67" spans="1:14" x14ac:dyDescent="0.25">
      <c r="A67" s="78">
        <v>67</v>
      </c>
      <c r="B67">
        <v>11</v>
      </c>
      <c r="C67">
        <v>7</v>
      </c>
      <c r="D67" t="s">
        <v>2322</v>
      </c>
      <c r="E67">
        <v>9</v>
      </c>
      <c r="F67">
        <v>41</v>
      </c>
      <c r="G67" t="s">
        <v>2322</v>
      </c>
      <c r="H67">
        <v>1</v>
      </c>
      <c r="I67" t="s">
        <v>2864</v>
      </c>
      <c r="J67" s="30" t="str">
        <f t="shared" ref="J67:J130" si="3">IF(A67&lt;&gt;"",IF(F67&lt;&gt;"",IF(OR(ISNA(A67),ISNA(F67)),"","["&amp;A67&amp;"]="&amp;F67&amp;","),""),"")</f>
        <v>[67]=41,</v>
      </c>
      <c r="K67" s="3">
        <f t="shared" ref="K67:K130" si="4">A67</f>
        <v>67</v>
      </c>
      <c r="L67" s="3">
        <f t="shared" ref="L67:L130" si="5">F67</f>
        <v>41</v>
      </c>
      <c r="M67" s="8" t="str">
        <f>VLOOKUP(A67,'ESO wayshrine names'!$A$3:$B$9991,2,)</f>
        <v>Ebonheart Wayshrine</v>
      </c>
      <c r="N67" s="3" t="str">
        <f>VLOOKUP(F67,'ESO zone constants'!$A$3:$D$9999,4,FALSE)</f>
        <v>Stonefalls</v>
      </c>
    </row>
    <row r="68" spans="1:14" x14ac:dyDescent="0.25">
      <c r="A68" s="78">
        <v>68</v>
      </c>
      <c r="B68">
        <v>11</v>
      </c>
      <c r="C68">
        <v>7</v>
      </c>
      <c r="D68" t="s">
        <v>2322</v>
      </c>
      <c r="E68">
        <v>9</v>
      </c>
      <c r="F68">
        <v>41</v>
      </c>
      <c r="G68" t="s">
        <v>2322</v>
      </c>
      <c r="H68">
        <v>1</v>
      </c>
      <c r="I68" t="s">
        <v>2865</v>
      </c>
      <c r="J68" s="30" t="str">
        <f t="shared" si="3"/>
        <v>[68]=41,</v>
      </c>
      <c r="K68" s="3">
        <f t="shared" si="4"/>
        <v>68</v>
      </c>
      <c r="L68" s="3">
        <f t="shared" si="5"/>
        <v>41</v>
      </c>
      <c r="M68" s="8" t="str">
        <f>VLOOKUP(A68,'ESO wayshrine names'!$A$3:$B$9991,2,)</f>
        <v>Vivec's Antlers Wayshrine</v>
      </c>
      <c r="N68" s="3" t="str">
        <f>VLOOKUP(F68,'ESO zone constants'!$A$3:$D$9999,4,FALSE)</f>
        <v>Stonefalls</v>
      </c>
    </row>
    <row r="69" spans="1:14" x14ac:dyDescent="0.25">
      <c r="A69" s="78">
        <v>69</v>
      </c>
      <c r="B69">
        <v>11</v>
      </c>
      <c r="C69">
        <v>7</v>
      </c>
      <c r="D69" t="s">
        <v>2322</v>
      </c>
      <c r="E69">
        <v>9</v>
      </c>
      <c r="F69">
        <v>41</v>
      </c>
      <c r="G69" t="s">
        <v>2322</v>
      </c>
      <c r="H69">
        <v>1</v>
      </c>
      <c r="I69" t="s">
        <v>2866</v>
      </c>
      <c r="J69" s="30" t="str">
        <f t="shared" si="3"/>
        <v>[69]=41,</v>
      </c>
      <c r="K69" s="3">
        <f t="shared" si="4"/>
        <v>69</v>
      </c>
      <c r="L69" s="3">
        <f t="shared" si="5"/>
        <v>41</v>
      </c>
      <c r="M69" s="8" t="str">
        <f>VLOOKUP(A69,'ESO wayshrine names'!$A$3:$B$9991,2,)</f>
        <v>Sulfur Pools Wayshrine</v>
      </c>
      <c r="N69" s="3" t="str">
        <f>VLOOKUP(F69,'ESO zone constants'!$A$3:$D$9999,4,FALSE)</f>
        <v>Stonefalls</v>
      </c>
    </row>
    <row r="70" spans="1:14" x14ac:dyDescent="0.25">
      <c r="A70" s="78">
        <v>71</v>
      </c>
      <c r="B70">
        <v>11</v>
      </c>
      <c r="C70">
        <v>7</v>
      </c>
      <c r="D70" t="s">
        <v>2322</v>
      </c>
      <c r="E70">
        <v>9</v>
      </c>
      <c r="F70">
        <v>41</v>
      </c>
      <c r="G70" t="s">
        <v>2322</v>
      </c>
      <c r="H70">
        <v>1</v>
      </c>
      <c r="I70" t="s">
        <v>2867</v>
      </c>
      <c r="J70" s="30" t="str">
        <f t="shared" si="3"/>
        <v>[71]=41,</v>
      </c>
      <c r="K70" s="3">
        <f t="shared" si="4"/>
        <v>71</v>
      </c>
      <c r="L70" s="3">
        <f t="shared" si="5"/>
        <v>41</v>
      </c>
      <c r="M70" s="8" t="str">
        <f>VLOOKUP(A70,'ESO wayshrine names'!$A$3:$B$9991,2,)</f>
        <v>Brothers of Strife Wayshrine</v>
      </c>
      <c r="N70" s="3" t="str">
        <f>VLOOKUP(F70,'ESO zone constants'!$A$3:$D$9999,4,FALSE)</f>
        <v>Stonefalls</v>
      </c>
    </row>
    <row r="71" spans="1:14" x14ac:dyDescent="0.25">
      <c r="A71" s="78">
        <v>72</v>
      </c>
      <c r="B71">
        <v>11</v>
      </c>
      <c r="C71">
        <v>7</v>
      </c>
      <c r="D71" t="s">
        <v>2322</v>
      </c>
      <c r="E71">
        <v>9</v>
      </c>
      <c r="F71">
        <v>41</v>
      </c>
      <c r="G71" t="s">
        <v>2322</v>
      </c>
      <c r="H71">
        <v>1</v>
      </c>
      <c r="I71" t="s">
        <v>2868</v>
      </c>
      <c r="J71" s="30" t="str">
        <f t="shared" si="3"/>
        <v>[72]=41,</v>
      </c>
      <c r="K71" s="3">
        <f t="shared" si="4"/>
        <v>72</v>
      </c>
      <c r="L71" s="3">
        <f t="shared" si="5"/>
        <v>41</v>
      </c>
      <c r="M71" s="8" t="str">
        <f>VLOOKUP(A71,'ESO wayshrine names'!$A$3:$B$9991,2,)</f>
        <v>Hrogar's Hold Wayshrine</v>
      </c>
      <c r="N71" s="3" t="str">
        <f>VLOOKUP(F71,'ESO zone constants'!$A$3:$D$9999,4,FALSE)</f>
        <v>Stonefalls</v>
      </c>
    </row>
    <row r="72" spans="1:14" x14ac:dyDescent="0.25">
      <c r="A72" s="78">
        <v>73</v>
      </c>
      <c r="B72">
        <v>11</v>
      </c>
      <c r="C72">
        <v>7</v>
      </c>
      <c r="D72" t="s">
        <v>2322</v>
      </c>
      <c r="E72">
        <v>9</v>
      </c>
      <c r="F72">
        <v>41</v>
      </c>
      <c r="G72" t="s">
        <v>2322</v>
      </c>
      <c r="H72">
        <v>1</v>
      </c>
      <c r="I72" t="s">
        <v>2869</v>
      </c>
      <c r="J72" s="30" t="str">
        <f t="shared" si="3"/>
        <v>[73]=41,</v>
      </c>
      <c r="K72" s="3">
        <f t="shared" si="4"/>
        <v>73</v>
      </c>
      <c r="L72" s="3">
        <f t="shared" si="5"/>
        <v>41</v>
      </c>
      <c r="M72" s="8" t="str">
        <f>VLOOKUP(A72,'ESO wayshrine names'!$A$3:$B$9991,2,)</f>
        <v>Fort Virak Wayshrine</v>
      </c>
      <c r="N72" s="3" t="str">
        <f>VLOOKUP(F72,'ESO zone constants'!$A$3:$D$9999,4,FALSE)</f>
        <v>Stonefalls</v>
      </c>
    </row>
    <row r="73" spans="1:14" x14ac:dyDescent="0.25">
      <c r="A73" s="78">
        <v>74</v>
      </c>
      <c r="B73">
        <v>11</v>
      </c>
      <c r="C73">
        <v>7</v>
      </c>
      <c r="D73" t="s">
        <v>2322</v>
      </c>
      <c r="E73">
        <v>9</v>
      </c>
      <c r="F73">
        <v>41</v>
      </c>
      <c r="G73" t="s">
        <v>2322</v>
      </c>
      <c r="H73">
        <v>1</v>
      </c>
      <c r="I73" t="s">
        <v>2870</v>
      </c>
      <c r="J73" s="30" t="str">
        <f t="shared" si="3"/>
        <v>[74]=41,</v>
      </c>
      <c r="K73" s="3">
        <f t="shared" si="4"/>
        <v>74</v>
      </c>
      <c r="L73" s="3">
        <f t="shared" si="5"/>
        <v>41</v>
      </c>
      <c r="M73" s="8" t="str">
        <f>VLOOKUP(A73,'ESO wayshrine names'!$A$3:$B$9991,2,)</f>
        <v>Iliath Temple Wayshrine</v>
      </c>
      <c r="N73" s="3" t="str">
        <f>VLOOKUP(F73,'ESO zone constants'!$A$3:$D$9999,4,FALSE)</f>
        <v>Stonefalls</v>
      </c>
    </row>
    <row r="74" spans="1:14" x14ac:dyDescent="0.25">
      <c r="A74" s="78">
        <v>75</v>
      </c>
      <c r="B74">
        <v>11</v>
      </c>
      <c r="C74">
        <v>7</v>
      </c>
      <c r="D74" t="s">
        <v>2322</v>
      </c>
      <c r="E74">
        <v>9</v>
      </c>
      <c r="F74">
        <v>41</v>
      </c>
      <c r="G74" t="s">
        <v>2322</v>
      </c>
      <c r="H74">
        <v>1</v>
      </c>
      <c r="I74" t="s">
        <v>2871</v>
      </c>
      <c r="J74" s="30" t="str">
        <f t="shared" si="3"/>
        <v>[75]=41,</v>
      </c>
      <c r="K74" s="3">
        <f t="shared" si="4"/>
        <v>75</v>
      </c>
      <c r="L74" s="3">
        <f t="shared" si="5"/>
        <v>41</v>
      </c>
      <c r="M74" s="8" t="str">
        <f>VLOOKUP(A74,'ESO wayshrine names'!$A$3:$B$9991,2,)</f>
        <v>Sathram Plantation Wayshrine</v>
      </c>
      <c r="N74" s="3" t="str">
        <f>VLOOKUP(F74,'ESO zone constants'!$A$3:$D$9999,4,FALSE)</f>
        <v>Stonefalls</v>
      </c>
    </row>
    <row r="75" spans="1:14" x14ac:dyDescent="0.25">
      <c r="A75" s="78">
        <v>76</v>
      </c>
      <c r="B75">
        <v>11</v>
      </c>
      <c r="C75">
        <v>7</v>
      </c>
      <c r="D75" t="s">
        <v>2322</v>
      </c>
      <c r="E75">
        <v>9</v>
      </c>
      <c r="F75">
        <v>41</v>
      </c>
      <c r="G75" t="s">
        <v>2322</v>
      </c>
      <c r="H75">
        <v>1</v>
      </c>
      <c r="I75" t="s">
        <v>2872</v>
      </c>
      <c r="J75" s="30" t="str">
        <f t="shared" si="3"/>
        <v>[76]=41,</v>
      </c>
      <c r="K75" s="3">
        <f t="shared" si="4"/>
        <v>76</v>
      </c>
      <c r="L75" s="3">
        <f t="shared" si="5"/>
        <v>41</v>
      </c>
      <c r="M75" s="8" t="str">
        <f>VLOOKUP(A75,'ESO wayshrine names'!$A$3:$B$9991,2,)</f>
        <v>Kragenmoor Wayshrine</v>
      </c>
      <c r="N75" s="3" t="str">
        <f>VLOOKUP(F75,'ESO zone constants'!$A$3:$D$9999,4,FALSE)</f>
        <v>Stonefalls</v>
      </c>
    </row>
    <row r="76" spans="1:14" x14ac:dyDescent="0.25">
      <c r="A76" s="78">
        <v>77</v>
      </c>
      <c r="B76">
        <v>11</v>
      </c>
      <c r="C76">
        <v>7</v>
      </c>
      <c r="D76" t="s">
        <v>2322</v>
      </c>
      <c r="E76">
        <v>9</v>
      </c>
      <c r="F76">
        <v>41</v>
      </c>
      <c r="G76" t="s">
        <v>2322</v>
      </c>
      <c r="H76">
        <v>1</v>
      </c>
      <c r="I76" t="s">
        <v>2873</v>
      </c>
      <c r="J76" s="30" t="str">
        <f t="shared" si="3"/>
        <v>[77]=41,</v>
      </c>
      <c r="K76" s="3">
        <f t="shared" si="4"/>
        <v>77</v>
      </c>
      <c r="L76" s="3">
        <f t="shared" si="5"/>
        <v>41</v>
      </c>
      <c r="M76" s="8" t="str">
        <f>VLOOKUP(A76,'ESO wayshrine names'!$A$3:$B$9991,2,)</f>
        <v>Ashen Road Wayshrine</v>
      </c>
      <c r="N76" s="3" t="str">
        <f>VLOOKUP(F76,'ESO zone constants'!$A$3:$D$9999,4,FALSE)</f>
        <v>Stonefalls</v>
      </c>
    </row>
    <row r="77" spans="1:14" x14ac:dyDescent="0.25">
      <c r="A77" s="78">
        <v>78</v>
      </c>
      <c r="B77">
        <v>9</v>
      </c>
      <c r="C77">
        <v>26</v>
      </c>
      <c r="D77" t="s">
        <v>2321</v>
      </c>
      <c r="E77">
        <v>19</v>
      </c>
      <c r="F77">
        <v>117</v>
      </c>
      <c r="G77" t="s">
        <v>2321</v>
      </c>
      <c r="H77">
        <v>1</v>
      </c>
      <c r="I77" t="s">
        <v>2874</v>
      </c>
      <c r="J77" s="30" t="str">
        <f t="shared" si="3"/>
        <v>[78]=117,</v>
      </c>
      <c r="K77" s="3">
        <f t="shared" si="4"/>
        <v>78</v>
      </c>
      <c r="L77" s="3">
        <f t="shared" si="5"/>
        <v>117</v>
      </c>
      <c r="M77" s="8" t="str">
        <f>VLOOKUP(A77,'ESO wayshrine names'!$A$3:$B$9991,2,)</f>
        <v>Venomous Fens Wayshrine</v>
      </c>
      <c r="N77" s="3" t="str">
        <f>VLOOKUP(F77,'ESO zone constants'!$A$3:$D$9999,4,FALSE)</f>
        <v>Shadowfen</v>
      </c>
    </row>
    <row r="78" spans="1:14" x14ac:dyDescent="0.25">
      <c r="A78" s="78">
        <v>79</v>
      </c>
      <c r="B78">
        <v>10</v>
      </c>
      <c r="C78">
        <v>13</v>
      </c>
      <c r="D78" t="s">
        <v>107</v>
      </c>
      <c r="E78">
        <v>10</v>
      </c>
      <c r="F78">
        <v>57</v>
      </c>
      <c r="G78" t="s">
        <v>107</v>
      </c>
      <c r="H78">
        <v>1</v>
      </c>
      <c r="I78" t="s">
        <v>2875</v>
      </c>
      <c r="J78" s="30" t="str">
        <f t="shared" si="3"/>
        <v>[79]=57,</v>
      </c>
      <c r="K78" s="3">
        <f t="shared" si="4"/>
        <v>79</v>
      </c>
      <c r="L78" s="3">
        <f t="shared" si="5"/>
        <v>57</v>
      </c>
      <c r="M78" s="8" t="str">
        <f>VLOOKUP(A78,'ESO wayshrine names'!$A$3:$B$9991,2,)</f>
        <v>Selfora Wayshrine</v>
      </c>
      <c r="N78" s="3" t="str">
        <f>VLOOKUP(F78,'ESO zone constants'!$A$3:$D$9999,4,FALSE)</f>
        <v>Deshaan</v>
      </c>
    </row>
    <row r="79" spans="1:14" x14ac:dyDescent="0.25">
      <c r="A79" s="78">
        <v>80</v>
      </c>
      <c r="B79">
        <v>10</v>
      </c>
      <c r="C79">
        <v>13</v>
      </c>
      <c r="D79" t="s">
        <v>107</v>
      </c>
      <c r="E79">
        <v>10</v>
      </c>
      <c r="F79">
        <v>57</v>
      </c>
      <c r="G79" t="s">
        <v>107</v>
      </c>
      <c r="H79">
        <v>1</v>
      </c>
      <c r="I79" t="s">
        <v>2876</v>
      </c>
      <c r="J79" s="30" t="str">
        <f t="shared" si="3"/>
        <v>[80]=57,</v>
      </c>
      <c r="K79" s="3">
        <f t="shared" si="4"/>
        <v>80</v>
      </c>
      <c r="L79" s="3">
        <f t="shared" si="5"/>
        <v>57</v>
      </c>
      <c r="M79" s="8" t="str">
        <f>VLOOKUP(A79,'ESO wayshrine names'!$A$3:$B$9991,2,)</f>
        <v>Silent Mire Wayshrine</v>
      </c>
      <c r="N79" s="3" t="str">
        <f>VLOOKUP(F79,'ESO zone constants'!$A$3:$D$9999,4,FALSE)</f>
        <v>Deshaan</v>
      </c>
    </row>
    <row r="80" spans="1:14" x14ac:dyDescent="0.25">
      <c r="A80" s="78">
        <v>81</v>
      </c>
      <c r="B80">
        <v>10</v>
      </c>
      <c r="C80">
        <v>13</v>
      </c>
      <c r="D80" t="s">
        <v>107</v>
      </c>
      <c r="E80">
        <v>10</v>
      </c>
      <c r="F80">
        <v>57</v>
      </c>
      <c r="G80" t="s">
        <v>107</v>
      </c>
      <c r="H80">
        <v>1</v>
      </c>
      <c r="I80" t="s">
        <v>2877</v>
      </c>
      <c r="J80" s="30" t="str">
        <f t="shared" si="3"/>
        <v>[81]=57,</v>
      </c>
      <c r="K80" s="3">
        <f t="shared" si="4"/>
        <v>81</v>
      </c>
      <c r="L80" s="3">
        <f t="shared" si="5"/>
        <v>57</v>
      </c>
      <c r="M80" s="8" t="str">
        <f>VLOOKUP(A80,'ESO wayshrine names'!$A$3:$B$9991,2,)</f>
        <v>Eidolon's Hollow Wayshrine</v>
      </c>
      <c r="N80" s="3" t="str">
        <f>VLOOKUP(F80,'ESO zone constants'!$A$3:$D$9999,4,FALSE)</f>
        <v>Deshaan</v>
      </c>
    </row>
    <row r="81" spans="1:14" x14ac:dyDescent="0.25">
      <c r="A81" s="78">
        <v>82</v>
      </c>
      <c r="B81">
        <v>3</v>
      </c>
      <c r="C81">
        <v>10</v>
      </c>
      <c r="D81" t="s">
        <v>2317</v>
      </c>
      <c r="E81">
        <v>5</v>
      </c>
      <c r="F81">
        <v>20</v>
      </c>
      <c r="G81" t="s">
        <v>2317</v>
      </c>
      <c r="H81">
        <v>1</v>
      </c>
      <c r="I81" t="s">
        <v>2878</v>
      </c>
      <c r="J81" s="30" t="str">
        <f t="shared" si="3"/>
        <v>[82]=20,</v>
      </c>
      <c r="K81" s="3">
        <f t="shared" si="4"/>
        <v>82</v>
      </c>
      <c r="L81" s="3">
        <f t="shared" si="5"/>
        <v>20</v>
      </c>
      <c r="M81" s="8" t="str">
        <f>VLOOKUP(A81,'ESO wayshrine names'!$A$3:$B$9991,2,)</f>
        <v>Northpoint Wayshrine</v>
      </c>
      <c r="N81" s="3" t="str">
        <f>VLOOKUP(F81,'ESO zone constants'!$A$3:$D$9999,4,FALSE)</f>
        <v>Rivenspire</v>
      </c>
    </row>
    <row r="82" spans="1:14" x14ac:dyDescent="0.25">
      <c r="A82" s="78">
        <v>83</v>
      </c>
      <c r="B82">
        <v>3</v>
      </c>
      <c r="C82">
        <v>10</v>
      </c>
      <c r="D82" t="s">
        <v>2317</v>
      </c>
      <c r="E82">
        <v>5</v>
      </c>
      <c r="F82">
        <v>20</v>
      </c>
      <c r="G82" t="s">
        <v>2317</v>
      </c>
      <c r="H82">
        <v>1</v>
      </c>
      <c r="I82" t="s">
        <v>2879</v>
      </c>
      <c r="J82" s="30" t="str">
        <f t="shared" si="3"/>
        <v>[83]=20,</v>
      </c>
      <c r="K82" s="3">
        <f t="shared" si="4"/>
        <v>83</v>
      </c>
      <c r="L82" s="3">
        <f t="shared" si="5"/>
        <v>20</v>
      </c>
      <c r="M82" s="8" t="str">
        <f>VLOOKUP(A82,'ESO wayshrine names'!$A$3:$B$9991,2,)</f>
        <v>Fell's Run Wayshrine</v>
      </c>
      <c r="N82" s="3" t="str">
        <f>VLOOKUP(F82,'ESO zone constants'!$A$3:$D$9999,4,FALSE)</f>
        <v>Rivenspire</v>
      </c>
    </row>
    <row r="83" spans="1:14" x14ac:dyDescent="0.25">
      <c r="A83" s="78">
        <v>84</v>
      </c>
      <c r="B83">
        <v>3</v>
      </c>
      <c r="C83">
        <v>10</v>
      </c>
      <c r="D83" t="s">
        <v>2317</v>
      </c>
      <c r="E83">
        <v>5</v>
      </c>
      <c r="F83">
        <v>20</v>
      </c>
      <c r="G83" t="s">
        <v>2317</v>
      </c>
      <c r="H83">
        <v>1</v>
      </c>
      <c r="I83" t="s">
        <v>2880</v>
      </c>
      <c r="J83" s="30" t="str">
        <f t="shared" si="3"/>
        <v>[84]=20,</v>
      </c>
      <c r="K83" s="3">
        <f t="shared" si="4"/>
        <v>84</v>
      </c>
      <c r="L83" s="3">
        <f t="shared" si="5"/>
        <v>20</v>
      </c>
      <c r="M83" s="8" t="str">
        <f>VLOOKUP(A83,'ESO wayshrine names'!$A$3:$B$9991,2,)</f>
        <v>Hoarfrost Downs Wayshrine</v>
      </c>
      <c r="N83" s="3" t="str">
        <f>VLOOKUP(F83,'ESO zone constants'!$A$3:$D$9999,4,FALSE)</f>
        <v>Rivenspire</v>
      </c>
    </row>
    <row r="84" spans="1:14" x14ac:dyDescent="0.25">
      <c r="A84" s="78">
        <v>85</v>
      </c>
      <c r="B84">
        <v>9</v>
      </c>
      <c r="C84">
        <v>26</v>
      </c>
      <c r="D84" t="s">
        <v>2321</v>
      </c>
      <c r="E84">
        <v>19</v>
      </c>
      <c r="F84">
        <v>117</v>
      </c>
      <c r="G84" t="s">
        <v>2321</v>
      </c>
      <c r="H84">
        <v>1</v>
      </c>
      <c r="I84" t="s">
        <v>2881</v>
      </c>
      <c r="J84" s="30" t="str">
        <f t="shared" si="3"/>
        <v>[85]=117,</v>
      </c>
      <c r="K84" s="3">
        <f t="shared" si="4"/>
        <v>85</v>
      </c>
      <c r="L84" s="3">
        <f t="shared" si="5"/>
        <v>117</v>
      </c>
      <c r="M84" s="8" t="str">
        <f>VLOOKUP(A84,'ESO wayshrine names'!$A$3:$B$9991,2,)</f>
        <v>Forsaken Hamlet Wayshrine</v>
      </c>
      <c r="N84" s="3" t="str">
        <f>VLOOKUP(F84,'ESO zone constants'!$A$3:$D$9999,4,FALSE)</f>
        <v>Shadowfen</v>
      </c>
    </row>
    <row r="85" spans="1:14" x14ac:dyDescent="0.25">
      <c r="A85" s="78">
        <v>86</v>
      </c>
      <c r="B85">
        <v>3</v>
      </c>
      <c r="C85">
        <v>10</v>
      </c>
      <c r="D85" t="s">
        <v>2317</v>
      </c>
      <c r="E85">
        <v>5</v>
      </c>
      <c r="F85">
        <v>20</v>
      </c>
      <c r="G85" t="s">
        <v>2317</v>
      </c>
      <c r="H85">
        <v>1</v>
      </c>
      <c r="I85" t="s">
        <v>2882</v>
      </c>
      <c r="J85" s="30" t="str">
        <f t="shared" si="3"/>
        <v>[86]=20,</v>
      </c>
      <c r="K85" s="3">
        <f t="shared" si="4"/>
        <v>86</v>
      </c>
      <c r="L85" s="3">
        <f t="shared" si="5"/>
        <v>20</v>
      </c>
      <c r="M85" s="8" t="str">
        <f>VLOOKUP(A85,'ESO wayshrine names'!$A$3:$B$9991,2,)</f>
        <v>Sanguine Barrows Wayshrine</v>
      </c>
      <c r="N85" s="3" t="str">
        <f>VLOOKUP(F85,'ESO zone constants'!$A$3:$D$9999,4,FALSE)</f>
        <v>Rivenspire</v>
      </c>
    </row>
    <row r="86" spans="1:14" x14ac:dyDescent="0.25">
      <c r="A86" s="78">
        <v>87</v>
      </c>
      <c r="B86">
        <v>13</v>
      </c>
      <c r="C86">
        <v>61</v>
      </c>
      <c r="D86" t="s">
        <v>2319</v>
      </c>
      <c r="E86">
        <v>15</v>
      </c>
      <c r="F86">
        <v>101</v>
      </c>
      <c r="G86" t="s">
        <v>2319</v>
      </c>
      <c r="H86">
        <v>1</v>
      </c>
      <c r="I86" t="s">
        <v>3328</v>
      </c>
      <c r="J86" s="30" t="str">
        <f t="shared" si="3"/>
        <v>[87]=101,</v>
      </c>
      <c r="K86" s="3">
        <f t="shared" si="4"/>
        <v>87</v>
      </c>
      <c r="L86" s="3">
        <f t="shared" si="5"/>
        <v>101</v>
      </c>
      <c r="M86" s="8" t="str">
        <f>VLOOKUP(A86,'ESO wayshrine names'!$A$3:$B$9991,2,)</f>
        <v>Windhelm Wayshrine</v>
      </c>
      <c r="N86" s="3" t="str">
        <f>VLOOKUP(F86,'ESO zone constants'!$A$3:$D$9999,4,FALSE)</f>
        <v>Eastmarch</v>
      </c>
    </row>
    <row r="87" spans="1:14" x14ac:dyDescent="0.25">
      <c r="A87" s="78">
        <v>88</v>
      </c>
      <c r="B87">
        <v>13</v>
      </c>
      <c r="C87">
        <v>61</v>
      </c>
      <c r="D87" t="s">
        <v>2319</v>
      </c>
      <c r="E87">
        <v>15</v>
      </c>
      <c r="F87">
        <v>101</v>
      </c>
      <c r="G87" t="s">
        <v>2319</v>
      </c>
      <c r="H87">
        <v>1</v>
      </c>
      <c r="I87" t="s">
        <v>3325</v>
      </c>
      <c r="J87" s="30" t="str">
        <f t="shared" si="3"/>
        <v>[88]=101,</v>
      </c>
      <c r="K87" s="3">
        <f t="shared" si="4"/>
        <v>88</v>
      </c>
      <c r="L87" s="3">
        <f t="shared" si="5"/>
        <v>101</v>
      </c>
      <c r="M87" s="8" t="str">
        <f>VLOOKUP(A87,'ESO wayshrine names'!$A$3:$B$9991,2,)</f>
        <v>Fort Morvunskar Wayshrine</v>
      </c>
      <c r="N87" s="3" t="str">
        <f>VLOOKUP(F87,'ESO zone constants'!$A$3:$D$9999,4,FALSE)</f>
        <v>Eastmarch</v>
      </c>
    </row>
    <row r="88" spans="1:14" x14ac:dyDescent="0.25">
      <c r="A88" s="78">
        <v>89</v>
      </c>
      <c r="B88">
        <v>13</v>
      </c>
      <c r="C88">
        <v>61</v>
      </c>
      <c r="D88" t="s">
        <v>2319</v>
      </c>
      <c r="E88">
        <v>15</v>
      </c>
      <c r="F88">
        <v>101</v>
      </c>
      <c r="G88" t="s">
        <v>2319</v>
      </c>
      <c r="H88">
        <v>1</v>
      </c>
      <c r="I88" t="s">
        <v>3330</v>
      </c>
      <c r="J88" s="30" t="str">
        <f t="shared" si="3"/>
        <v>[89]=101,</v>
      </c>
      <c r="K88" s="3">
        <f t="shared" si="4"/>
        <v>89</v>
      </c>
      <c r="L88" s="3">
        <f t="shared" si="5"/>
        <v>101</v>
      </c>
      <c r="M88" s="8" t="str">
        <f>VLOOKUP(A88,'ESO wayshrine names'!$A$3:$B$9991,2,)</f>
        <v>Kynesgrove Wayshrine</v>
      </c>
      <c r="N88" s="3" t="str">
        <f>VLOOKUP(F88,'ESO zone constants'!$A$3:$D$9999,4,FALSE)</f>
        <v>Eastmarch</v>
      </c>
    </row>
    <row r="89" spans="1:14" x14ac:dyDescent="0.25">
      <c r="A89" s="78">
        <v>90</v>
      </c>
      <c r="B89">
        <v>13</v>
      </c>
      <c r="C89">
        <v>61</v>
      </c>
      <c r="D89" t="s">
        <v>2319</v>
      </c>
      <c r="E89">
        <v>15</v>
      </c>
      <c r="F89">
        <v>101</v>
      </c>
      <c r="G89" t="s">
        <v>2319</v>
      </c>
      <c r="H89">
        <v>1</v>
      </c>
      <c r="I89" t="s">
        <v>3331</v>
      </c>
      <c r="J89" s="30" t="str">
        <f t="shared" si="3"/>
        <v>[90]=101,</v>
      </c>
      <c r="K89" s="3">
        <f t="shared" si="4"/>
        <v>90</v>
      </c>
      <c r="L89" s="3">
        <f t="shared" si="5"/>
        <v>101</v>
      </c>
      <c r="M89" s="8" t="str">
        <f>VLOOKUP(A89,'ESO wayshrine names'!$A$3:$B$9991,2,)</f>
        <v>Voljar Meadery Wayshrine</v>
      </c>
      <c r="N89" s="3" t="str">
        <f>VLOOKUP(F89,'ESO zone constants'!$A$3:$D$9999,4,FALSE)</f>
        <v>Eastmarch</v>
      </c>
    </row>
    <row r="90" spans="1:14" x14ac:dyDescent="0.25">
      <c r="A90" s="78">
        <v>91</v>
      </c>
      <c r="B90">
        <v>13</v>
      </c>
      <c r="C90">
        <v>61</v>
      </c>
      <c r="D90" t="s">
        <v>2319</v>
      </c>
      <c r="E90">
        <v>15</v>
      </c>
      <c r="F90">
        <v>101</v>
      </c>
      <c r="G90" t="s">
        <v>2319</v>
      </c>
      <c r="H90">
        <v>1</v>
      </c>
      <c r="I90" t="s">
        <v>3332</v>
      </c>
      <c r="J90" s="30" t="str">
        <f t="shared" si="3"/>
        <v>[91]=101,</v>
      </c>
      <c r="K90" s="3">
        <f t="shared" si="4"/>
        <v>91</v>
      </c>
      <c r="L90" s="3">
        <f t="shared" si="5"/>
        <v>101</v>
      </c>
      <c r="M90" s="8" t="str">
        <f>VLOOKUP(A90,'ESO wayshrine names'!$A$3:$B$9991,2,)</f>
        <v>Cradlecrush Wayshrine</v>
      </c>
      <c r="N90" s="3" t="str">
        <f>VLOOKUP(F90,'ESO zone constants'!$A$3:$D$9999,4,FALSE)</f>
        <v>Eastmarch</v>
      </c>
    </row>
    <row r="91" spans="1:14" x14ac:dyDescent="0.25">
      <c r="A91" s="78">
        <v>92</v>
      </c>
      <c r="B91">
        <v>13</v>
      </c>
      <c r="C91">
        <v>61</v>
      </c>
      <c r="D91" t="s">
        <v>2319</v>
      </c>
      <c r="E91">
        <v>15</v>
      </c>
      <c r="F91">
        <v>101</v>
      </c>
      <c r="G91" t="s">
        <v>2319</v>
      </c>
      <c r="H91">
        <v>1</v>
      </c>
      <c r="I91" t="s">
        <v>3327</v>
      </c>
      <c r="J91" s="30" t="str">
        <f t="shared" si="3"/>
        <v>[92]=101,</v>
      </c>
      <c r="K91" s="3">
        <f t="shared" si="4"/>
        <v>92</v>
      </c>
      <c r="L91" s="3">
        <f t="shared" si="5"/>
        <v>101</v>
      </c>
      <c r="M91" s="8" t="str">
        <f>VLOOKUP(A91,'ESO wayshrine names'!$A$3:$B$9991,2,)</f>
        <v>Fort Amol Wayshrine</v>
      </c>
      <c r="N91" s="3" t="str">
        <f>VLOOKUP(F91,'ESO zone constants'!$A$3:$D$9999,4,FALSE)</f>
        <v>Eastmarch</v>
      </c>
    </row>
    <row r="92" spans="1:14" x14ac:dyDescent="0.25">
      <c r="A92" s="78">
        <v>93</v>
      </c>
      <c r="B92">
        <v>13</v>
      </c>
      <c r="C92">
        <v>61</v>
      </c>
      <c r="D92" t="s">
        <v>2319</v>
      </c>
      <c r="E92">
        <v>15</v>
      </c>
      <c r="F92">
        <v>101</v>
      </c>
      <c r="G92" t="s">
        <v>2319</v>
      </c>
      <c r="H92">
        <v>1</v>
      </c>
      <c r="I92" t="s">
        <v>3334</v>
      </c>
      <c r="J92" s="30" t="str">
        <f t="shared" si="3"/>
        <v>[93]=101,</v>
      </c>
      <c r="K92" s="3">
        <f t="shared" si="4"/>
        <v>93</v>
      </c>
      <c r="L92" s="3">
        <f t="shared" si="5"/>
        <v>101</v>
      </c>
      <c r="M92" s="8" t="str">
        <f>VLOOKUP(A92,'ESO wayshrine names'!$A$3:$B$9991,2,)</f>
        <v>Wittestadr Wayshrine</v>
      </c>
      <c r="N92" s="3" t="str">
        <f>VLOOKUP(F92,'ESO zone constants'!$A$3:$D$9999,4,FALSE)</f>
        <v>Eastmarch</v>
      </c>
    </row>
    <row r="93" spans="1:14" x14ac:dyDescent="0.25">
      <c r="A93" s="78">
        <v>94</v>
      </c>
      <c r="B93">
        <v>13</v>
      </c>
      <c r="C93">
        <v>61</v>
      </c>
      <c r="D93" t="s">
        <v>2319</v>
      </c>
      <c r="E93">
        <v>15</v>
      </c>
      <c r="F93">
        <v>101</v>
      </c>
      <c r="G93" t="s">
        <v>2319</v>
      </c>
      <c r="H93">
        <v>1</v>
      </c>
      <c r="I93" t="s">
        <v>3335</v>
      </c>
      <c r="J93" s="30" t="str">
        <f t="shared" si="3"/>
        <v>[94]=101,</v>
      </c>
      <c r="K93" s="3">
        <f t="shared" si="4"/>
        <v>94</v>
      </c>
      <c r="L93" s="3">
        <f t="shared" si="5"/>
        <v>101</v>
      </c>
      <c r="M93" s="8" t="str">
        <f>VLOOKUP(A93,'ESO wayshrine names'!$A$3:$B$9991,2,)</f>
        <v>Mistwatch Wayshrine</v>
      </c>
      <c r="N93" s="3" t="str">
        <f>VLOOKUP(F93,'ESO zone constants'!$A$3:$D$9999,4,FALSE)</f>
        <v>Eastmarch</v>
      </c>
    </row>
    <row r="94" spans="1:14" x14ac:dyDescent="0.25">
      <c r="A94" s="78">
        <v>95</v>
      </c>
      <c r="B94">
        <v>13</v>
      </c>
      <c r="C94">
        <v>61</v>
      </c>
      <c r="D94" t="s">
        <v>2319</v>
      </c>
      <c r="E94">
        <v>15</v>
      </c>
      <c r="F94">
        <v>101</v>
      </c>
      <c r="G94" t="s">
        <v>2319</v>
      </c>
      <c r="H94">
        <v>1</v>
      </c>
      <c r="I94" t="s">
        <v>3336</v>
      </c>
      <c r="J94" s="30" t="str">
        <f t="shared" si="3"/>
        <v>[95]=101,</v>
      </c>
      <c r="K94" s="3">
        <f t="shared" si="4"/>
        <v>95</v>
      </c>
      <c r="L94" s="3">
        <f t="shared" si="5"/>
        <v>101</v>
      </c>
      <c r="M94" s="8" t="str">
        <f>VLOOKUP(A94,'ESO wayshrine names'!$A$3:$B$9991,2,)</f>
        <v>Jorunn's Stand Wayshrine</v>
      </c>
      <c r="N94" s="3" t="str">
        <f>VLOOKUP(F94,'ESO zone constants'!$A$3:$D$9999,4,FALSE)</f>
        <v>Eastmarch</v>
      </c>
    </row>
    <row r="95" spans="1:14" x14ac:dyDescent="0.25">
      <c r="A95" s="95">
        <v>96</v>
      </c>
      <c r="B95">
        <v>13</v>
      </c>
      <c r="C95">
        <v>61</v>
      </c>
      <c r="D95" t="s">
        <v>2319</v>
      </c>
      <c r="E95">
        <v>15</v>
      </c>
      <c r="F95">
        <v>101</v>
      </c>
      <c r="G95" t="s">
        <v>2319</v>
      </c>
      <c r="H95">
        <v>1</v>
      </c>
      <c r="I95" t="s">
        <v>3321</v>
      </c>
      <c r="J95" s="30" t="str">
        <f t="shared" si="3"/>
        <v>[96]=101,</v>
      </c>
      <c r="K95" s="3">
        <f t="shared" si="4"/>
        <v>96</v>
      </c>
      <c r="L95" s="3">
        <f t="shared" si="5"/>
        <v>101</v>
      </c>
      <c r="M95" s="8" t="str">
        <f>VLOOKUP(A95,'ESO wayshrine names'!$A$3:$B$9991,2,)</f>
        <v>Logging Camp Wayshrine</v>
      </c>
      <c r="N95" s="3" t="str">
        <f>VLOOKUP(F95,'ESO zone constants'!$A$3:$D$9999,4,FALSE)</f>
        <v>Eastmarch</v>
      </c>
    </row>
    <row r="96" spans="1:14" x14ac:dyDescent="0.25">
      <c r="A96" s="78">
        <v>97</v>
      </c>
      <c r="B96">
        <v>13</v>
      </c>
      <c r="C96">
        <v>61</v>
      </c>
      <c r="D96" t="s">
        <v>2319</v>
      </c>
      <c r="E96">
        <v>15</v>
      </c>
      <c r="F96">
        <v>101</v>
      </c>
      <c r="G96" t="s">
        <v>2319</v>
      </c>
      <c r="H96">
        <v>1</v>
      </c>
      <c r="I96" t="s">
        <v>3322</v>
      </c>
      <c r="J96" s="30" t="str">
        <f t="shared" si="3"/>
        <v>[97]=101,</v>
      </c>
      <c r="K96" s="3">
        <f t="shared" si="4"/>
        <v>97</v>
      </c>
      <c r="L96" s="3">
        <f t="shared" si="5"/>
        <v>101</v>
      </c>
      <c r="M96" s="8" t="str">
        <f>VLOOKUP(A96,'ESO wayshrine names'!$A$3:$B$9991,2,)</f>
        <v>Skuldafn Wayshrine</v>
      </c>
      <c r="N96" s="3" t="str">
        <f>VLOOKUP(F96,'ESO zone constants'!$A$3:$D$9999,4,FALSE)</f>
        <v>Eastmarch</v>
      </c>
    </row>
    <row r="97" spans="1:14" x14ac:dyDescent="0.25">
      <c r="A97" s="78">
        <v>98</v>
      </c>
      <c r="B97">
        <v>11</v>
      </c>
      <c r="C97">
        <v>7</v>
      </c>
      <c r="D97" t="s">
        <v>2322</v>
      </c>
      <c r="E97">
        <v>9</v>
      </c>
      <c r="F97">
        <v>41</v>
      </c>
      <c r="G97" t="s">
        <v>2322</v>
      </c>
      <c r="H97">
        <v>6</v>
      </c>
      <c r="I97" t="s">
        <v>2883</v>
      </c>
      <c r="J97" s="30" t="str">
        <f t="shared" si="3"/>
        <v>[98]=41,</v>
      </c>
      <c r="K97" s="3">
        <f t="shared" si="4"/>
        <v>98</v>
      </c>
      <c r="L97" s="3">
        <f t="shared" si="5"/>
        <v>41</v>
      </c>
      <c r="M97" s="8" t="str">
        <f>VLOOKUP(A97,'ESO wayshrine names'!$A$3:$B$9991,2,)</f>
        <v>Dungeon: Fungal Grotto I</v>
      </c>
      <c r="N97" s="3" t="str">
        <f>VLOOKUP(F97,'ESO zone constants'!$A$3:$D$9999,4,FALSE)</f>
        <v>Stonefalls</v>
      </c>
    </row>
    <row r="98" spans="1:14" x14ac:dyDescent="0.25">
      <c r="A98" s="78">
        <v>99</v>
      </c>
      <c r="B98">
        <v>8</v>
      </c>
      <c r="C98">
        <v>22</v>
      </c>
      <c r="D98" t="s">
        <v>108</v>
      </c>
      <c r="E98">
        <v>11</v>
      </c>
      <c r="F98">
        <v>58</v>
      </c>
      <c r="G98" t="s">
        <v>108</v>
      </c>
      <c r="H98">
        <v>1</v>
      </c>
      <c r="I98" t="s">
        <v>2884</v>
      </c>
      <c r="J98" s="30" t="str">
        <f t="shared" si="3"/>
        <v>[99]=58,</v>
      </c>
      <c r="K98" s="3">
        <f t="shared" si="4"/>
        <v>99</v>
      </c>
      <c r="L98" s="3">
        <f t="shared" si="5"/>
        <v>58</v>
      </c>
      <c r="M98" s="8" t="str">
        <f>VLOOKUP(A98,'ESO wayshrine names'!$A$3:$B$9991,2,)</f>
        <v>Ilayas Ruins Wayshrine</v>
      </c>
      <c r="N98" s="3" t="str">
        <f>VLOOKUP(F98,'ESO zone constants'!$A$3:$D$9999,4,FALSE)</f>
        <v>Malabal Tor</v>
      </c>
    </row>
    <row r="99" spans="1:14" x14ac:dyDescent="0.25">
      <c r="A99" s="78">
        <v>100</v>
      </c>
      <c r="B99">
        <v>8</v>
      </c>
      <c r="C99">
        <v>22</v>
      </c>
      <c r="D99" t="s">
        <v>108</v>
      </c>
      <c r="E99">
        <v>11</v>
      </c>
      <c r="F99">
        <v>58</v>
      </c>
      <c r="G99" t="s">
        <v>108</v>
      </c>
      <c r="H99">
        <v>1</v>
      </c>
      <c r="I99" t="s">
        <v>2885</v>
      </c>
      <c r="J99" s="30" t="str">
        <f t="shared" si="3"/>
        <v>[100]=58,</v>
      </c>
      <c r="K99" s="3">
        <f t="shared" si="4"/>
        <v>100</v>
      </c>
      <c r="L99" s="3">
        <f t="shared" si="5"/>
        <v>58</v>
      </c>
      <c r="M99" s="8" t="str">
        <f>VLOOKUP(A99,'ESO wayshrine names'!$A$3:$B$9991,2,)</f>
        <v>Vulkwasten Wayshrine</v>
      </c>
      <c r="N99" s="3" t="str">
        <f>VLOOKUP(F99,'ESO zone constants'!$A$3:$D$9999,4,FALSE)</f>
        <v>Malabal Tor</v>
      </c>
    </row>
    <row r="100" spans="1:14" x14ac:dyDescent="0.25">
      <c r="A100" s="78">
        <v>101</v>
      </c>
      <c r="B100">
        <v>8</v>
      </c>
      <c r="C100">
        <v>22</v>
      </c>
      <c r="D100" t="s">
        <v>108</v>
      </c>
      <c r="E100">
        <v>11</v>
      </c>
      <c r="F100">
        <v>58</v>
      </c>
      <c r="G100" t="s">
        <v>108</v>
      </c>
      <c r="H100">
        <v>1</v>
      </c>
      <c r="I100" t="s">
        <v>3254</v>
      </c>
      <c r="J100" s="30" t="str">
        <f t="shared" si="3"/>
        <v>[101]=58,</v>
      </c>
      <c r="K100" s="3">
        <f t="shared" si="4"/>
        <v>101</v>
      </c>
      <c r="L100" s="3">
        <f t="shared" si="5"/>
        <v>58</v>
      </c>
      <c r="M100" s="8" t="str">
        <f>VLOOKUP(A100,'ESO wayshrine names'!$A$3:$B$9991,2,)</f>
        <v>Dra'bul Wayshrine</v>
      </c>
      <c r="N100" s="3" t="str">
        <f>VLOOKUP(F100,'ESO zone constants'!$A$3:$D$9999,4,FALSE)</f>
        <v>Malabal Tor</v>
      </c>
    </row>
    <row r="101" spans="1:14" x14ac:dyDescent="0.25">
      <c r="A101" s="79">
        <v>102</v>
      </c>
      <c r="B101">
        <v>8</v>
      </c>
      <c r="C101">
        <v>22</v>
      </c>
      <c r="D101" t="s">
        <v>108</v>
      </c>
      <c r="E101">
        <v>11</v>
      </c>
      <c r="F101">
        <v>58</v>
      </c>
      <c r="G101" t="s">
        <v>108</v>
      </c>
      <c r="H101">
        <v>1</v>
      </c>
      <c r="I101" t="s">
        <v>2886</v>
      </c>
      <c r="J101" s="30" t="str">
        <f t="shared" si="3"/>
        <v>[102]=58,</v>
      </c>
      <c r="K101" s="3">
        <f t="shared" si="4"/>
        <v>102</v>
      </c>
      <c r="L101" s="3">
        <f t="shared" si="5"/>
        <v>58</v>
      </c>
      <c r="M101" s="8" t="str">
        <f>VLOOKUP(A101,'ESO wayshrine names'!$A$3:$B$9991,2,)</f>
        <v>Velyn Harbor Wayshrine</v>
      </c>
      <c r="N101" s="3" t="str">
        <f>VLOOKUP(F101,'ESO zone constants'!$A$3:$D$9999,4,FALSE)</f>
        <v>Malabal Tor</v>
      </c>
    </row>
    <row r="102" spans="1:14" x14ac:dyDescent="0.25">
      <c r="A102" s="79">
        <v>103</v>
      </c>
      <c r="B102">
        <v>8</v>
      </c>
      <c r="C102">
        <v>22</v>
      </c>
      <c r="D102" t="s">
        <v>108</v>
      </c>
      <c r="E102">
        <v>11</v>
      </c>
      <c r="F102">
        <v>58</v>
      </c>
      <c r="G102" t="s">
        <v>108</v>
      </c>
      <c r="H102">
        <v>1</v>
      </c>
      <c r="I102" t="s">
        <v>2887</v>
      </c>
      <c r="J102" s="30" t="str">
        <f t="shared" si="3"/>
        <v>[103]=58,</v>
      </c>
      <c r="K102" s="3">
        <f t="shared" si="4"/>
        <v>103</v>
      </c>
      <c r="L102" s="3">
        <f t="shared" si="5"/>
        <v>58</v>
      </c>
      <c r="M102" s="8" t="str">
        <f>VLOOKUP(A102,'ESO wayshrine names'!$A$3:$B$9991,2,)</f>
        <v>Bloodtoil Wayshrine</v>
      </c>
      <c r="N102" s="3" t="str">
        <f>VLOOKUP(F102,'ESO zone constants'!$A$3:$D$9999,4,FALSE)</f>
        <v>Malabal Tor</v>
      </c>
    </row>
    <row r="103" spans="1:14" x14ac:dyDescent="0.25">
      <c r="A103" s="79">
        <v>104</v>
      </c>
      <c r="B103">
        <v>8</v>
      </c>
      <c r="C103">
        <v>22</v>
      </c>
      <c r="D103" t="s">
        <v>108</v>
      </c>
      <c r="E103">
        <v>11</v>
      </c>
      <c r="F103">
        <v>58</v>
      </c>
      <c r="G103" t="s">
        <v>108</v>
      </c>
      <c r="H103">
        <v>1</v>
      </c>
      <c r="I103" t="s">
        <v>2888</v>
      </c>
      <c r="J103" s="30" t="str">
        <f t="shared" si="3"/>
        <v>[104]=58,</v>
      </c>
      <c r="K103" s="3">
        <f t="shared" si="4"/>
        <v>104</v>
      </c>
      <c r="L103" s="3">
        <f t="shared" si="5"/>
        <v>58</v>
      </c>
      <c r="M103" s="8" t="str">
        <f>VLOOKUP(A103,'ESO wayshrine names'!$A$3:$B$9991,2,)</f>
        <v>Abamath Wayshrine</v>
      </c>
      <c r="N103" s="3" t="str">
        <f>VLOOKUP(F103,'ESO zone constants'!$A$3:$D$9999,4,FALSE)</f>
        <v>Malabal Tor</v>
      </c>
    </row>
    <row r="104" spans="1:14" x14ac:dyDescent="0.25">
      <c r="A104" s="79">
        <v>105</v>
      </c>
      <c r="B104">
        <v>8</v>
      </c>
      <c r="C104">
        <v>22</v>
      </c>
      <c r="D104" t="s">
        <v>108</v>
      </c>
      <c r="E104">
        <v>11</v>
      </c>
      <c r="F104">
        <v>58</v>
      </c>
      <c r="G104" t="s">
        <v>108</v>
      </c>
      <c r="H104">
        <v>1</v>
      </c>
      <c r="I104" t="s">
        <v>2889</v>
      </c>
      <c r="J104" s="30" t="str">
        <f t="shared" si="3"/>
        <v>[105]=58,</v>
      </c>
      <c r="K104" s="3">
        <f t="shared" si="4"/>
        <v>105</v>
      </c>
      <c r="L104" s="3">
        <f t="shared" si="5"/>
        <v>58</v>
      </c>
      <c r="M104" s="8" t="str">
        <f>VLOOKUP(A104,'ESO wayshrine names'!$A$3:$B$9991,2,)</f>
        <v>Wilding Run Wayshrine</v>
      </c>
      <c r="N104" s="3" t="str">
        <f>VLOOKUP(F104,'ESO zone constants'!$A$3:$D$9999,4,FALSE)</f>
        <v>Malabal Tor</v>
      </c>
    </row>
    <row r="105" spans="1:14" x14ac:dyDescent="0.25">
      <c r="A105" s="79">
        <v>106</v>
      </c>
      <c r="B105">
        <v>8</v>
      </c>
      <c r="C105">
        <v>22</v>
      </c>
      <c r="D105" t="s">
        <v>108</v>
      </c>
      <c r="E105">
        <v>11</v>
      </c>
      <c r="F105">
        <v>58</v>
      </c>
      <c r="G105" t="s">
        <v>108</v>
      </c>
      <c r="H105">
        <v>1</v>
      </c>
      <c r="I105" t="s">
        <v>2890</v>
      </c>
      <c r="J105" s="30" t="str">
        <f t="shared" si="3"/>
        <v>[106]=58,</v>
      </c>
      <c r="K105" s="3">
        <f t="shared" si="4"/>
        <v>106</v>
      </c>
      <c r="L105" s="3">
        <f t="shared" si="5"/>
        <v>58</v>
      </c>
      <c r="M105" s="8" t="str">
        <f>VLOOKUP(A105,'ESO wayshrine names'!$A$3:$B$9991,2,)</f>
        <v>Baandari TradingPost Wayshrine</v>
      </c>
      <c r="N105" s="3" t="str">
        <f>VLOOKUP(F105,'ESO zone constants'!$A$3:$D$9999,4,FALSE)</f>
        <v>Malabal Tor</v>
      </c>
    </row>
    <row r="106" spans="1:14" x14ac:dyDescent="0.25">
      <c r="A106" s="79">
        <v>107</v>
      </c>
      <c r="B106">
        <v>8</v>
      </c>
      <c r="C106">
        <v>22</v>
      </c>
      <c r="D106" t="s">
        <v>108</v>
      </c>
      <c r="E106">
        <v>11</v>
      </c>
      <c r="F106">
        <v>58</v>
      </c>
      <c r="G106" t="s">
        <v>108</v>
      </c>
      <c r="H106">
        <v>1</v>
      </c>
      <c r="I106" t="s">
        <v>2891</v>
      </c>
      <c r="J106" s="30" t="str">
        <f t="shared" si="3"/>
        <v>[107]=58,</v>
      </c>
      <c r="K106" s="3">
        <f t="shared" si="4"/>
        <v>107</v>
      </c>
      <c r="L106" s="3">
        <f t="shared" si="5"/>
        <v>58</v>
      </c>
      <c r="M106" s="8" t="str">
        <f>VLOOKUP(A106,'ESO wayshrine names'!$A$3:$B$9991,2,)</f>
        <v>Valeguard Wayshrine</v>
      </c>
      <c r="N106" s="3" t="str">
        <f>VLOOKUP(F106,'ESO zone constants'!$A$3:$D$9999,4,FALSE)</f>
        <v>Malabal Tor</v>
      </c>
    </row>
    <row r="107" spans="1:14" x14ac:dyDescent="0.25">
      <c r="A107" s="79">
        <v>108</v>
      </c>
      <c r="B107">
        <v>11</v>
      </c>
      <c r="C107">
        <v>7</v>
      </c>
      <c r="D107" t="s">
        <v>2322</v>
      </c>
      <c r="E107">
        <v>9</v>
      </c>
      <c r="F107">
        <v>41</v>
      </c>
      <c r="G107" t="s">
        <v>2322</v>
      </c>
      <c r="H107">
        <v>1</v>
      </c>
      <c r="I107" t="s">
        <v>2892</v>
      </c>
      <c r="J107" s="30" t="str">
        <f t="shared" si="3"/>
        <v>[108]=41,</v>
      </c>
      <c r="K107" s="3">
        <f t="shared" si="4"/>
        <v>108</v>
      </c>
      <c r="L107" s="3">
        <f t="shared" si="5"/>
        <v>41</v>
      </c>
      <c r="M107" s="8" t="str">
        <f>VLOOKUP(A107,'ESO wayshrine names'!$A$3:$B$9991,2,)</f>
        <v>Senie Wayshrine</v>
      </c>
      <c r="N107" s="3" t="str">
        <f>VLOOKUP(F107,'ESO zone constants'!$A$3:$D$9999,4,FALSE)</f>
        <v>Stonefalls</v>
      </c>
    </row>
    <row r="108" spans="1:14" x14ac:dyDescent="0.25">
      <c r="A108" s="79">
        <v>109</v>
      </c>
      <c r="B108">
        <v>12</v>
      </c>
      <c r="C108">
        <v>125</v>
      </c>
      <c r="D108" t="s">
        <v>2320</v>
      </c>
      <c r="E108">
        <v>16</v>
      </c>
      <c r="F108">
        <v>103</v>
      </c>
      <c r="G108" t="s">
        <v>2320</v>
      </c>
      <c r="H108">
        <v>1</v>
      </c>
      <c r="I108" t="s">
        <v>2893</v>
      </c>
      <c r="J108" s="30" t="str">
        <f t="shared" si="3"/>
        <v>[109]=103,</v>
      </c>
      <c r="K108" s="3">
        <f t="shared" si="4"/>
        <v>109</v>
      </c>
      <c r="L108" s="3">
        <f t="shared" si="5"/>
        <v>103</v>
      </c>
      <c r="M108" s="8" t="str">
        <f>VLOOKUP(A108,'ESO wayshrine names'!$A$3:$B$9991,2,)</f>
        <v>Riften Wayshrine</v>
      </c>
      <c r="N108" s="3" t="str">
        <f>VLOOKUP(F108,'ESO zone constants'!$A$3:$D$9999,4,FALSE)</f>
        <v>The Rift</v>
      </c>
    </row>
    <row r="109" spans="1:14" x14ac:dyDescent="0.25">
      <c r="A109" s="79">
        <v>110</v>
      </c>
      <c r="B109">
        <v>12</v>
      </c>
      <c r="C109">
        <v>125</v>
      </c>
      <c r="D109" t="s">
        <v>2320</v>
      </c>
      <c r="E109">
        <v>16</v>
      </c>
      <c r="F109">
        <v>103</v>
      </c>
      <c r="G109" t="s">
        <v>2320</v>
      </c>
      <c r="H109">
        <v>1</v>
      </c>
      <c r="I109" t="s">
        <v>2894</v>
      </c>
      <c r="J109" s="30" t="str">
        <f t="shared" si="3"/>
        <v>[110]=103,</v>
      </c>
      <c r="K109" s="3">
        <f t="shared" si="4"/>
        <v>110</v>
      </c>
      <c r="L109" s="3">
        <f t="shared" si="5"/>
        <v>103</v>
      </c>
      <c r="M109" s="8" t="str">
        <f>VLOOKUP(A109,'ESO wayshrine names'!$A$3:$B$9991,2,)</f>
        <v>Skald's Retreat Wayshrine</v>
      </c>
      <c r="N109" s="3" t="str">
        <f>VLOOKUP(F109,'ESO zone constants'!$A$3:$D$9999,4,FALSE)</f>
        <v>The Rift</v>
      </c>
    </row>
    <row r="110" spans="1:14" x14ac:dyDescent="0.25">
      <c r="A110" s="79">
        <v>111</v>
      </c>
      <c r="B110">
        <v>12</v>
      </c>
      <c r="C110">
        <v>125</v>
      </c>
      <c r="D110" t="s">
        <v>2320</v>
      </c>
      <c r="E110">
        <v>16</v>
      </c>
      <c r="F110">
        <v>103</v>
      </c>
      <c r="G110" t="s">
        <v>2320</v>
      </c>
      <c r="H110">
        <v>1</v>
      </c>
      <c r="I110" t="s">
        <v>2895</v>
      </c>
      <c r="J110" s="30" t="str">
        <f t="shared" si="3"/>
        <v>[111]=103,</v>
      </c>
      <c r="K110" s="3">
        <f t="shared" si="4"/>
        <v>111</v>
      </c>
      <c r="L110" s="3">
        <f t="shared" si="5"/>
        <v>103</v>
      </c>
      <c r="M110" s="8" t="str">
        <f>VLOOKUP(A110,'ESO wayshrine names'!$A$3:$B$9991,2,)</f>
        <v>Trolhetta Wayshrine</v>
      </c>
      <c r="N110" s="3" t="str">
        <f>VLOOKUP(F110,'ESO zone constants'!$A$3:$D$9999,4,FALSE)</f>
        <v>The Rift</v>
      </c>
    </row>
    <row r="111" spans="1:14" x14ac:dyDescent="0.25">
      <c r="A111" s="79">
        <v>112</v>
      </c>
      <c r="B111">
        <v>12</v>
      </c>
      <c r="C111">
        <v>125</v>
      </c>
      <c r="D111" t="s">
        <v>2320</v>
      </c>
      <c r="E111">
        <v>16</v>
      </c>
      <c r="F111">
        <v>103</v>
      </c>
      <c r="G111" t="s">
        <v>2320</v>
      </c>
      <c r="H111">
        <v>1</v>
      </c>
      <c r="I111" t="s">
        <v>2896</v>
      </c>
      <c r="J111" s="30" t="str">
        <f t="shared" si="3"/>
        <v>[112]=103,</v>
      </c>
      <c r="K111" s="3">
        <f t="shared" si="4"/>
        <v>112</v>
      </c>
      <c r="L111" s="3">
        <f t="shared" si="5"/>
        <v>103</v>
      </c>
      <c r="M111" s="8" t="str">
        <f>VLOOKUP(A111,'ESO wayshrine names'!$A$3:$B$9991,2,)</f>
        <v>Trolhetta Summit Wayshrine</v>
      </c>
      <c r="N111" s="3" t="str">
        <f>VLOOKUP(F111,'ESO zone constants'!$A$3:$D$9999,4,FALSE)</f>
        <v>The Rift</v>
      </c>
    </row>
    <row r="112" spans="1:14" x14ac:dyDescent="0.25">
      <c r="A112" s="79">
        <v>113</v>
      </c>
      <c r="B112">
        <v>12</v>
      </c>
      <c r="C112">
        <v>125</v>
      </c>
      <c r="D112" t="s">
        <v>2320</v>
      </c>
      <c r="E112">
        <v>16</v>
      </c>
      <c r="F112">
        <v>103</v>
      </c>
      <c r="G112" t="s">
        <v>2320</v>
      </c>
      <c r="H112">
        <v>1</v>
      </c>
      <c r="I112" t="s">
        <v>2897</v>
      </c>
      <c r="J112" s="30" t="str">
        <f t="shared" si="3"/>
        <v>[113]=103,</v>
      </c>
      <c r="K112" s="3">
        <f t="shared" si="4"/>
        <v>113</v>
      </c>
      <c r="L112" s="3">
        <f t="shared" si="5"/>
        <v>103</v>
      </c>
      <c r="M112" s="8" t="str">
        <f>VLOOKUP(A112,'ESO wayshrine names'!$A$3:$B$9991,2,)</f>
        <v>Honrich Tower Wayshrine</v>
      </c>
      <c r="N112" s="3" t="str">
        <f>VLOOKUP(F112,'ESO zone constants'!$A$3:$D$9999,4,FALSE)</f>
        <v>The Rift</v>
      </c>
    </row>
    <row r="113" spans="1:14" x14ac:dyDescent="0.25">
      <c r="A113" s="79">
        <v>114</v>
      </c>
      <c r="B113">
        <v>12</v>
      </c>
      <c r="C113">
        <v>125</v>
      </c>
      <c r="D113" t="s">
        <v>2320</v>
      </c>
      <c r="E113">
        <v>16</v>
      </c>
      <c r="F113">
        <v>103</v>
      </c>
      <c r="G113" t="s">
        <v>2320</v>
      </c>
      <c r="H113">
        <v>1</v>
      </c>
      <c r="I113" t="s">
        <v>2898</v>
      </c>
      <c r="J113" s="30" t="str">
        <f t="shared" si="3"/>
        <v>[114]=103,</v>
      </c>
      <c r="K113" s="3">
        <f t="shared" si="4"/>
        <v>114</v>
      </c>
      <c r="L113" s="3">
        <f t="shared" si="5"/>
        <v>103</v>
      </c>
      <c r="M113" s="8" t="str">
        <f>VLOOKUP(A113,'ESO wayshrine names'!$A$3:$B$9991,2,)</f>
        <v>Fallowstone Hall Wayshrine</v>
      </c>
      <c r="N113" s="3" t="str">
        <f>VLOOKUP(F113,'ESO zone constants'!$A$3:$D$9999,4,FALSE)</f>
        <v>The Rift</v>
      </c>
    </row>
    <row r="114" spans="1:14" x14ac:dyDescent="0.25">
      <c r="A114" s="79">
        <v>115</v>
      </c>
      <c r="B114">
        <v>12</v>
      </c>
      <c r="C114">
        <v>125</v>
      </c>
      <c r="D114" t="s">
        <v>2320</v>
      </c>
      <c r="E114">
        <v>16</v>
      </c>
      <c r="F114">
        <v>103</v>
      </c>
      <c r="G114" t="s">
        <v>2320</v>
      </c>
      <c r="H114">
        <v>1</v>
      </c>
      <c r="I114" t="s">
        <v>2899</v>
      </c>
      <c r="J114" s="30" t="str">
        <f t="shared" si="3"/>
        <v>[115]=103,</v>
      </c>
      <c r="K114" s="3">
        <f t="shared" si="4"/>
        <v>115</v>
      </c>
      <c r="L114" s="3">
        <f t="shared" si="5"/>
        <v>103</v>
      </c>
      <c r="M114" s="8" t="str">
        <f>VLOOKUP(A114,'ESO wayshrine names'!$A$3:$B$9991,2,)</f>
        <v>Northwind Mine Wayshrine</v>
      </c>
      <c r="N114" s="3" t="str">
        <f>VLOOKUP(F114,'ESO zone constants'!$A$3:$D$9999,4,FALSE)</f>
        <v>The Rift</v>
      </c>
    </row>
    <row r="115" spans="1:14" x14ac:dyDescent="0.25">
      <c r="A115" s="79">
        <v>116</v>
      </c>
      <c r="B115">
        <v>12</v>
      </c>
      <c r="C115">
        <v>125</v>
      </c>
      <c r="D115" t="s">
        <v>2320</v>
      </c>
      <c r="E115">
        <v>16</v>
      </c>
      <c r="F115">
        <v>103</v>
      </c>
      <c r="G115" t="s">
        <v>2320</v>
      </c>
      <c r="H115">
        <v>1</v>
      </c>
      <c r="I115" t="s">
        <v>2900</v>
      </c>
      <c r="J115" s="30" t="str">
        <f t="shared" si="3"/>
        <v>[116]=103,</v>
      </c>
      <c r="K115" s="3">
        <f t="shared" si="4"/>
        <v>116</v>
      </c>
      <c r="L115" s="3">
        <f t="shared" si="5"/>
        <v>103</v>
      </c>
      <c r="M115" s="8" t="str">
        <f>VLOOKUP(A115,'ESO wayshrine names'!$A$3:$B$9991,2,)</f>
        <v>Geirmund's Hall Wayshrine</v>
      </c>
      <c r="N115" s="3" t="str">
        <f>VLOOKUP(F115,'ESO zone constants'!$A$3:$D$9999,4,FALSE)</f>
        <v>The Rift</v>
      </c>
    </row>
    <row r="116" spans="1:14" x14ac:dyDescent="0.25">
      <c r="A116" s="79">
        <v>117</v>
      </c>
      <c r="B116">
        <v>12</v>
      </c>
      <c r="C116">
        <v>125</v>
      </c>
      <c r="D116" t="s">
        <v>2320</v>
      </c>
      <c r="E116">
        <v>16</v>
      </c>
      <c r="F116">
        <v>103</v>
      </c>
      <c r="G116" t="s">
        <v>2320</v>
      </c>
      <c r="H116">
        <v>1</v>
      </c>
      <c r="I116" t="s">
        <v>2901</v>
      </c>
      <c r="J116" s="30" t="str">
        <f t="shared" si="3"/>
        <v>[117]=103,</v>
      </c>
      <c r="K116" s="3">
        <f t="shared" si="4"/>
        <v>117</v>
      </c>
      <c r="L116" s="3">
        <f t="shared" si="5"/>
        <v>103</v>
      </c>
      <c r="M116" s="8" t="str">
        <f>VLOOKUP(A116,'ESO wayshrine names'!$A$3:$B$9991,2,)</f>
        <v>Taarengrav Wayshrine</v>
      </c>
      <c r="N116" s="3" t="str">
        <f>VLOOKUP(F116,'ESO zone constants'!$A$3:$D$9999,4,FALSE)</f>
        <v>The Rift</v>
      </c>
    </row>
    <row r="117" spans="1:14" x14ac:dyDescent="0.25">
      <c r="A117" s="79">
        <v>118</v>
      </c>
      <c r="B117">
        <v>12</v>
      </c>
      <c r="C117">
        <v>125</v>
      </c>
      <c r="D117" t="s">
        <v>2320</v>
      </c>
      <c r="E117">
        <v>16</v>
      </c>
      <c r="F117">
        <v>103</v>
      </c>
      <c r="G117" t="s">
        <v>2320</v>
      </c>
      <c r="H117">
        <v>1</v>
      </c>
      <c r="I117" t="s">
        <v>2902</v>
      </c>
      <c r="J117" s="30" t="str">
        <f t="shared" si="3"/>
        <v>[118]=103,</v>
      </c>
      <c r="K117" s="3">
        <f t="shared" si="4"/>
        <v>118</v>
      </c>
      <c r="L117" s="3">
        <f t="shared" si="5"/>
        <v>103</v>
      </c>
      <c r="M117" s="8" t="str">
        <f>VLOOKUP(A117,'ESO wayshrine names'!$A$3:$B$9991,2,)</f>
        <v>Nimalten Wayshrine</v>
      </c>
      <c r="N117" s="3" t="str">
        <f>VLOOKUP(F117,'ESO zone constants'!$A$3:$D$9999,4,FALSE)</f>
        <v>The Rift</v>
      </c>
    </row>
    <row r="118" spans="1:14" x14ac:dyDescent="0.25">
      <c r="A118" s="79">
        <v>119</v>
      </c>
      <c r="B118">
        <v>12</v>
      </c>
      <c r="C118">
        <v>125</v>
      </c>
      <c r="D118" t="s">
        <v>2320</v>
      </c>
      <c r="E118">
        <v>16</v>
      </c>
      <c r="F118">
        <v>103</v>
      </c>
      <c r="G118" t="s">
        <v>2320</v>
      </c>
      <c r="H118">
        <v>1</v>
      </c>
      <c r="I118" t="s">
        <v>2903</v>
      </c>
      <c r="J118" s="30" t="str">
        <f t="shared" si="3"/>
        <v>[119]=103,</v>
      </c>
      <c r="K118" s="3">
        <f t="shared" si="4"/>
        <v>119</v>
      </c>
      <c r="L118" s="3">
        <f t="shared" si="5"/>
        <v>103</v>
      </c>
      <c r="M118" s="8" t="str">
        <f>VLOOKUP(A118,'ESO wayshrine names'!$A$3:$B$9991,2,)</f>
        <v>Ragged Hills Wayshrine</v>
      </c>
      <c r="N118" s="3" t="str">
        <f>VLOOKUP(F118,'ESO zone constants'!$A$3:$D$9999,4,FALSE)</f>
        <v>The Rift</v>
      </c>
    </row>
    <row r="119" spans="1:14" x14ac:dyDescent="0.25">
      <c r="A119" s="79">
        <v>120</v>
      </c>
      <c r="B119">
        <v>12</v>
      </c>
      <c r="C119">
        <v>125</v>
      </c>
      <c r="D119" t="s">
        <v>2320</v>
      </c>
      <c r="E119">
        <v>16</v>
      </c>
      <c r="F119">
        <v>103</v>
      </c>
      <c r="G119" t="s">
        <v>2320</v>
      </c>
      <c r="H119">
        <v>1</v>
      </c>
      <c r="I119" t="s">
        <v>2904</v>
      </c>
      <c r="J119" s="30" t="str">
        <f t="shared" si="3"/>
        <v>[120]=103,</v>
      </c>
      <c r="K119" s="3">
        <f t="shared" si="4"/>
        <v>120</v>
      </c>
      <c r="L119" s="3">
        <f t="shared" si="5"/>
        <v>103</v>
      </c>
      <c r="M119" s="8" t="str">
        <f>VLOOKUP(A119,'ESO wayshrine names'!$A$3:$B$9991,2,)</f>
        <v>Fullhelm Fort Wayshrine</v>
      </c>
      <c r="N119" s="3" t="str">
        <f>VLOOKUP(F119,'ESO zone constants'!$A$3:$D$9999,4,FALSE)</f>
        <v>The Rift</v>
      </c>
    </row>
    <row r="120" spans="1:14" x14ac:dyDescent="0.25">
      <c r="A120" s="79">
        <v>121</v>
      </c>
      <c r="B120">
        <v>15</v>
      </c>
      <c r="C120">
        <v>143</v>
      </c>
      <c r="D120" t="s">
        <v>264</v>
      </c>
      <c r="E120">
        <v>178</v>
      </c>
      <c r="F120">
        <v>381</v>
      </c>
      <c r="G120" t="s">
        <v>264</v>
      </c>
      <c r="H120">
        <v>1</v>
      </c>
      <c r="I120" t="s">
        <v>2905</v>
      </c>
      <c r="J120" s="30" t="str">
        <f t="shared" si="3"/>
        <v>[121]=381,</v>
      </c>
      <c r="K120" s="3">
        <f t="shared" si="4"/>
        <v>121</v>
      </c>
      <c r="L120" s="3">
        <f t="shared" si="5"/>
        <v>381</v>
      </c>
      <c r="M120" s="8" t="str">
        <f>VLOOKUP(A120,'ESO wayshrine names'!$A$3:$B$9991,2,)</f>
        <v>Skywatch Wayshrine</v>
      </c>
      <c r="N120" s="3" t="str">
        <f>VLOOKUP(F120,'ESO zone constants'!$A$3:$D$9999,4,FALSE)</f>
        <v>Auridon</v>
      </c>
    </row>
    <row r="121" spans="1:14" x14ac:dyDescent="0.25">
      <c r="A121" s="79">
        <v>122</v>
      </c>
      <c r="B121">
        <v>15</v>
      </c>
      <c r="C121">
        <v>143</v>
      </c>
      <c r="D121" t="s">
        <v>264</v>
      </c>
      <c r="E121">
        <v>178</v>
      </c>
      <c r="F121">
        <v>381</v>
      </c>
      <c r="G121" t="s">
        <v>264</v>
      </c>
      <c r="H121">
        <v>1</v>
      </c>
      <c r="I121" t="s">
        <v>2906</v>
      </c>
      <c r="J121" s="30" t="str">
        <f t="shared" si="3"/>
        <v>[122]=381,</v>
      </c>
      <c r="K121" s="3">
        <f t="shared" si="4"/>
        <v>122</v>
      </c>
      <c r="L121" s="3">
        <f t="shared" si="5"/>
        <v>381</v>
      </c>
      <c r="M121" s="8" t="str">
        <f>VLOOKUP(A121,'ESO wayshrine names'!$A$3:$B$9991,2,)</f>
        <v>Quendeluun Wayshrine</v>
      </c>
      <c r="N121" s="3" t="str">
        <f>VLOOKUP(F121,'ESO zone constants'!$A$3:$D$9999,4,FALSE)</f>
        <v>Auridon</v>
      </c>
    </row>
    <row r="122" spans="1:14" x14ac:dyDescent="0.25">
      <c r="A122" s="79">
        <v>123</v>
      </c>
      <c r="B122">
        <v>15</v>
      </c>
      <c r="C122">
        <v>143</v>
      </c>
      <c r="D122" t="s">
        <v>264</v>
      </c>
      <c r="E122">
        <v>178</v>
      </c>
      <c r="F122">
        <v>381</v>
      </c>
      <c r="G122" t="s">
        <v>264</v>
      </c>
      <c r="H122">
        <v>1</v>
      </c>
      <c r="I122" t="s">
        <v>2907</v>
      </c>
      <c r="J122" s="30" t="str">
        <f t="shared" si="3"/>
        <v>[123]=381,</v>
      </c>
      <c r="K122" s="3">
        <f t="shared" si="4"/>
        <v>123</v>
      </c>
      <c r="L122" s="3">
        <f t="shared" si="5"/>
        <v>381</v>
      </c>
      <c r="M122" s="8" t="str">
        <f>VLOOKUP(A122,'ESO wayshrine names'!$A$3:$B$9991,2,)</f>
        <v>College Wayshrine</v>
      </c>
      <c r="N122" s="3" t="str">
        <f>VLOOKUP(F122,'ESO zone constants'!$A$3:$D$9999,4,FALSE)</f>
        <v>Auridon</v>
      </c>
    </row>
    <row r="123" spans="1:14" x14ac:dyDescent="0.25">
      <c r="A123" s="79">
        <v>124</v>
      </c>
      <c r="B123">
        <v>15</v>
      </c>
      <c r="C123">
        <v>143</v>
      </c>
      <c r="D123" t="s">
        <v>264</v>
      </c>
      <c r="E123">
        <v>178</v>
      </c>
      <c r="F123">
        <v>381</v>
      </c>
      <c r="G123" t="s">
        <v>264</v>
      </c>
      <c r="H123">
        <v>1</v>
      </c>
      <c r="I123" t="s">
        <v>2908</v>
      </c>
      <c r="J123" s="30" t="str">
        <f t="shared" si="3"/>
        <v>[124]=381,</v>
      </c>
      <c r="K123" s="3">
        <f t="shared" si="4"/>
        <v>124</v>
      </c>
      <c r="L123" s="3">
        <f t="shared" si="5"/>
        <v>381</v>
      </c>
      <c r="M123" s="8" t="str">
        <f>VLOOKUP(A123,'ESO wayshrine names'!$A$3:$B$9991,2,)</f>
        <v>Greenwater Wayshrine</v>
      </c>
      <c r="N123" s="3" t="str">
        <f>VLOOKUP(F123,'ESO zone constants'!$A$3:$D$9999,4,FALSE)</f>
        <v>Auridon</v>
      </c>
    </row>
    <row r="124" spans="1:14" x14ac:dyDescent="0.25">
      <c r="A124" s="79">
        <v>125</v>
      </c>
      <c r="B124">
        <v>18</v>
      </c>
      <c r="C124">
        <v>75</v>
      </c>
      <c r="D124" t="s">
        <v>198</v>
      </c>
      <c r="E124">
        <v>110</v>
      </c>
      <c r="F124">
        <v>281</v>
      </c>
      <c r="G124" t="s">
        <v>198</v>
      </c>
      <c r="H124">
        <v>1</v>
      </c>
      <c r="I124" t="s">
        <v>2909</v>
      </c>
      <c r="J124" s="30" t="str">
        <f t="shared" si="3"/>
        <v>[125]=281,</v>
      </c>
      <c r="K124" s="3">
        <f t="shared" si="4"/>
        <v>125</v>
      </c>
      <c r="L124" s="3">
        <f t="shared" si="5"/>
        <v>281</v>
      </c>
      <c r="M124" s="8" t="str">
        <f>VLOOKUP(A124,'ESO wayshrine names'!$A$3:$B$9991,2,)</f>
        <v>Fort Zeren Wayshrine</v>
      </c>
      <c r="N124" s="3" t="str">
        <f>VLOOKUP(F124,'ESO zone constants'!$A$3:$D$9999,4,FALSE)</f>
        <v>Bal Foyen</v>
      </c>
    </row>
    <row r="125" spans="1:14" x14ac:dyDescent="0.25">
      <c r="A125" s="79">
        <v>126</v>
      </c>
      <c r="B125">
        <v>18</v>
      </c>
      <c r="C125">
        <v>75</v>
      </c>
      <c r="D125" t="s">
        <v>198</v>
      </c>
      <c r="E125">
        <v>110</v>
      </c>
      <c r="F125">
        <v>281</v>
      </c>
      <c r="G125" t="s">
        <v>198</v>
      </c>
      <c r="H125">
        <v>1</v>
      </c>
      <c r="I125" t="s">
        <v>2910</v>
      </c>
      <c r="J125" s="30" t="str">
        <f t="shared" si="3"/>
        <v>[126]=281,</v>
      </c>
      <c r="K125" s="3">
        <f t="shared" si="4"/>
        <v>126</v>
      </c>
      <c r="L125" s="3">
        <f t="shared" si="5"/>
        <v>281</v>
      </c>
      <c r="M125" s="8" t="str">
        <f>VLOOKUP(A125,'ESO wayshrine names'!$A$3:$B$9991,2,)</f>
        <v>Foyen Docks Wayshrine</v>
      </c>
      <c r="N125" s="3" t="str">
        <f>VLOOKUP(F125,'ESO zone constants'!$A$3:$D$9999,4,FALSE)</f>
        <v>Bal Foyen</v>
      </c>
    </row>
    <row r="126" spans="1:14" x14ac:dyDescent="0.25">
      <c r="A126" s="79">
        <v>127</v>
      </c>
      <c r="B126">
        <v>15</v>
      </c>
      <c r="C126">
        <v>143</v>
      </c>
      <c r="D126" t="s">
        <v>264</v>
      </c>
      <c r="E126">
        <v>178</v>
      </c>
      <c r="F126">
        <v>381</v>
      </c>
      <c r="G126" t="s">
        <v>264</v>
      </c>
      <c r="H126">
        <v>1</v>
      </c>
      <c r="I126" t="s">
        <v>2911</v>
      </c>
      <c r="J126" s="30" t="str">
        <f t="shared" si="3"/>
        <v>[127]=381,</v>
      </c>
      <c r="K126" s="3">
        <f t="shared" si="4"/>
        <v>127</v>
      </c>
      <c r="L126" s="3">
        <f t="shared" si="5"/>
        <v>381</v>
      </c>
      <c r="M126" s="8" t="str">
        <f>VLOOKUP(A126,'ESO wayshrine names'!$A$3:$B$9991,2,)</f>
        <v>Windy Glade Wayshrine</v>
      </c>
      <c r="N126" s="3" t="str">
        <f>VLOOKUP(F126,'ESO zone constants'!$A$3:$D$9999,4,FALSE)</f>
        <v>Auridon</v>
      </c>
    </row>
    <row r="127" spans="1:14" x14ac:dyDescent="0.25">
      <c r="A127" s="79">
        <v>128</v>
      </c>
      <c r="B127">
        <v>23</v>
      </c>
      <c r="C127">
        <v>255</v>
      </c>
      <c r="D127" t="s">
        <v>2379</v>
      </c>
      <c r="E127">
        <v>154</v>
      </c>
      <c r="F127">
        <v>347</v>
      </c>
      <c r="G127" t="s">
        <v>2379</v>
      </c>
      <c r="H127">
        <v>1</v>
      </c>
      <c r="I127" t="s">
        <v>2912</v>
      </c>
      <c r="J127" s="30" t="str">
        <f t="shared" si="3"/>
        <v>[128]=347,</v>
      </c>
      <c r="K127" s="3">
        <f t="shared" si="4"/>
        <v>128</v>
      </c>
      <c r="L127" s="3">
        <f t="shared" si="5"/>
        <v>347</v>
      </c>
      <c r="M127" s="8" t="str">
        <f>VLOOKUP(A127,'ESO wayshrine names'!$A$3:$B$9991,2,)</f>
        <v>Library of Dusk Wayshrine</v>
      </c>
      <c r="N127" s="3" t="str">
        <f>VLOOKUP(F127,'ESO zone constants'!$A$3:$D$9999,4,FALSE)</f>
        <v>Coldharbour</v>
      </c>
    </row>
    <row r="128" spans="1:14" x14ac:dyDescent="0.25">
      <c r="A128" s="79">
        <v>129</v>
      </c>
      <c r="B128">
        <v>23</v>
      </c>
      <c r="C128">
        <v>255</v>
      </c>
      <c r="D128" t="s">
        <v>2379</v>
      </c>
      <c r="E128">
        <v>154</v>
      </c>
      <c r="F128">
        <v>347</v>
      </c>
      <c r="G128" t="s">
        <v>2379</v>
      </c>
      <c r="H128">
        <v>1</v>
      </c>
      <c r="I128" t="s">
        <v>2913</v>
      </c>
      <c r="J128" s="30" t="str">
        <f t="shared" si="3"/>
        <v>[129]=347,</v>
      </c>
      <c r="K128" s="3">
        <f t="shared" si="4"/>
        <v>129</v>
      </c>
      <c r="L128" s="3">
        <f t="shared" si="5"/>
        <v>347</v>
      </c>
      <c r="M128" s="8" t="str">
        <f>VLOOKUP(A128,'ESO wayshrine names'!$A$3:$B$9991,2,)</f>
        <v>Great Shackle Wayshrine</v>
      </c>
      <c r="N128" s="3" t="str">
        <f>VLOOKUP(F128,'ESO zone constants'!$A$3:$D$9999,4,FALSE)</f>
        <v>Coldharbour</v>
      </c>
    </row>
    <row r="129" spans="1:14" x14ac:dyDescent="0.25">
      <c r="A129" s="79">
        <v>130</v>
      </c>
      <c r="B129">
        <v>23</v>
      </c>
      <c r="C129">
        <v>255</v>
      </c>
      <c r="D129" t="s">
        <v>2379</v>
      </c>
      <c r="E129">
        <v>154</v>
      </c>
      <c r="F129">
        <v>347</v>
      </c>
      <c r="G129" t="s">
        <v>2379</v>
      </c>
      <c r="H129">
        <v>1</v>
      </c>
      <c r="I129" t="s">
        <v>2914</v>
      </c>
      <c r="J129" s="30" t="str">
        <f t="shared" si="3"/>
        <v>[130]=347,</v>
      </c>
      <c r="K129" s="3">
        <f t="shared" si="4"/>
        <v>130</v>
      </c>
      <c r="L129" s="3">
        <f t="shared" si="5"/>
        <v>347</v>
      </c>
      <c r="M129" s="8" t="str">
        <f>VLOOKUP(A129,'ESO wayshrine names'!$A$3:$B$9991,2,)</f>
        <v>The Chasm Wayshrine</v>
      </c>
      <c r="N129" s="3" t="str">
        <f>VLOOKUP(F129,'ESO zone constants'!$A$3:$D$9999,4,FALSE)</f>
        <v>Coldharbour</v>
      </c>
    </row>
    <row r="130" spans="1:14" x14ac:dyDescent="0.25">
      <c r="A130" s="79">
        <v>131</v>
      </c>
      <c r="B130">
        <v>23</v>
      </c>
      <c r="C130">
        <v>255</v>
      </c>
      <c r="D130" t="s">
        <v>2379</v>
      </c>
      <c r="E130">
        <v>154</v>
      </c>
      <c r="F130">
        <v>347</v>
      </c>
      <c r="G130" t="s">
        <v>2379</v>
      </c>
      <c r="H130">
        <v>1</v>
      </c>
      <c r="I130" t="s">
        <v>2915</v>
      </c>
      <c r="J130" s="30" t="str">
        <f t="shared" si="3"/>
        <v>[131]=347,</v>
      </c>
      <c r="K130" s="3">
        <f t="shared" si="4"/>
        <v>131</v>
      </c>
      <c r="L130" s="3">
        <f t="shared" si="5"/>
        <v>347</v>
      </c>
      <c r="M130" s="8" t="str">
        <f>VLOOKUP(A130,'ESO wayshrine names'!$A$3:$B$9991,2,)</f>
        <v>Hollow City Wayshrine</v>
      </c>
      <c r="N130" s="3" t="str">
        <f>VLOOKUP(F130,'ESO zone constants'!$A$3:$D$9999,4,FALSE)</f>
        <v>Coldharbour</v>
      </c>
    </row>
    <row r="131" spans="1:14" x14ac:dyDescent="0.25">
      <c r="A131" s="79">
        <v>132</v>
      </c>
      <c r="B131">
        <v>23</v>
      </c>
      <c r="C131">
        <v>255</v>
      </c>
      <c r="D131" t="s">
        <v>2379</v>
      </c>
      <c r="E131">
        <v>154</v>
      </c>
      <c r="F131">
        <v>347</v>
      </c>
      <c r="G131" t="s">
        <v>2379</v>
      </c>
      <c r="H131">
        <v>1</v>
      </c>
      <c r="I131" t="s">
        <v>2916</v>
      </c>
      <c r="J131" s="30" t="str">
        <f t="shared" ref="J131:J194" si="6">IF(A131&lt;&gt;"",IF(F131&lt;&gt;"",IF(OR(ISNA(A131),ISNA(F131)),"","["&amp;A131&amp;"]="&amp;F131&amp;","),""),"")</f>
        <v>[132]=347,</v>
      </c>
      <c r="K131" s="3">
        <f t="shared" ref="K131:K194" si="7">A131</f>
        <v>132</v>
      </c>
      <c r="L131" s="3">
        <f t="shared" ref="L131:L194" si="8">F131</f>
        <v>347</v>
      </c>
      <c r="M131" s="8" t="str">
        <f>VLOOKUP(A131,'ESO wayshrine names'!$A$3:$B$9991,2,)</f>
        <v>Endless Stair Wayshrine</v>
      </c>
      <c r="N131" s="3" t="str">
        <f>VLOOKUP(F131,'ESO zone constants'!$A$3:$D$9999,4,FALSE)</f>
        <v>Coldharbour</v>
      </c>
    </row>
    <row r="132" spans="1:14" x14ac:dyDescent="0.25">
      <c r="A132" s="79">
        <v>133</v>
      </c>
      <c r="B132">
        <v>23</v>
      </c>
      <c r="C132">
        <v>255</v>
      </c>
      <c r="D132" t="s">
        <v>2379</v>
      </c>
      <c r="E132">
        <v>154</v>
      </c>
      <c r="F132">
        <v>347</v>
      </c>
      <c r="G132" t="s">
        <v>2379</v>
      </c>
      <c r="H132">
        <v>1</v>
      </c>
      <c r="I132" t="s">
        <v>2917</v>
      </c>
      <c r="J132" s="30" t="str">
        <f t="shared" si="6"/>
        <v>[133]=347,</v>
      </c>
      <c r="K132" s="3">
        <f t="shared" si="7"/>
        <v>133</v>
      </c>
      <c r="L132" s="3">
        <f t="shared" si="8"/>
        <v>347</v>
      </c>
      <c r="M132" s="8" t="str">
        <f>VLOOKUP(A132,'ESO wayshrine names'!$A$3:$B$9991,2,)</f>
        <v>Everfull Flagon Wayshrine</v>
      </c>
      <c r="N132" s="3" t="str">
        <f>VLOOKUP(F132,'ESO zone constants'!$A$3:$D$9999,4,FALSE)</f>
        <v>Coldharbour</v>
      </c>
    </row>
    <row r="133" spans="1:14" x14ac:dyDescent="0.25">
      <c r="A133" s="79">
        <v>134</v>
      </c>
      <c r="B133">
        <v>23</v>
      </c>
      <c r="C133">
        <v>255</v>
      </c>
      <c r="D133" t="s">
        <v>2379</v>
      </c>
      <c r="E133">
        <v>154</v>
      </c>
      <c r="F133">
        <v>347</v>
      </c>
      <c r="G133" t="s">
        <v>2379</v>
      </c>
      <c r="H133">
        <v>1</v>
      </c>
      <c r="I133" t="s">
        <v>2918</v>
      </c>
      <c r="J133" s="30" t="str">
        <f t="shared" si="6"/>
        <v>[134]=347,</v>
      </c>
      <c r="K133" s="3">
        <f t="shared" si="7"/>
        <v>134</v>
      </c>
      <c r="L133" s="3">
        <f t="shared" si="8"/>
        <v>347</v>
      </c>
      <c r="M133" s="8" t="str">
        <f>VLOOKUP(A133,'ESO wayshrine names'!$A$3:$B$9991,2,)</f>
        <v>Moonless Walk Wayshrine</v>
      </c>
      <c r="N133" s="3" t="str">
        <f>VLOOKUP(F133,'ESO zone constants'!$A$3:$D$9999,4,FALSE)</f>
        <v>Coldharbour</v>
      </c>
    </row>
    <row r="134" spans="1:14" x14ac:dyDescent="0.25">
      <c r="A134" s="79">
        <v>135</v>
      </c>
      <c r="B134">
        <v>23</v>
      </c>
      <c r="C134">
        <v>255</v>
      </c>
      <c r="D134" t="s">
        <v>2379</v>
      </c>
      <c r="E134">
        <v>154</v>
      </c>
      <c r="F134">
        <v>347</v>
      </c>
      <c r="G134" t="s">
        <v>2379</v>
      </c>
      <c r="H134">
        <v>1</v>
      </c>
      <c r="I134" t="s">
        <v>2919</v>
      </c>
      <c r="J134" s="30" t="str">
        <f t="shared" si="6"/>
        <v>[135]=347,</v>
      </c>
      <c r="K134" s="3">
        <f t="shared" si="7"/>
        <v>135</v>
      </c>
      <c r="L134" s="3">
        <f t="shared" si="8"/>
        <v>347</v>
      </c>
      <c r="M134" s="8" t="str">
        <f>VLOOKUP(A134,'ESO wayshrine names'!$A$3:$B$9991,2,)</f>
        <v>Haj Uxith Wayshrine</v>
      </c>
      <c r="N134" s="3" t="str">
        <f>VLOOKUP(F134,'ESO zone constants'!$A$3:$D$9999,4,FALSE)</f>
        <v>Coldharbour</v>
      </c>
    </row>
    <row r="135" spans="1:14" x14ac:dyDescent="0.25">
      <c r="A135" s="79">
        <v>136</v>
      </c>
      <c r="B135">
        <v>23</v>
      </c>
      <c r="C135">
        <v>255</v>
      </c>
      <c r="D135" t="s">
        <v>2379</v>
      </c>
      <c r="E135">
        <v>154</v>
      </c>
      <c r="F135">
        <v>347</v>
      </c>
      <c r="G135" t="s">
        <v>2379</v>
      </c>
      <c r="H135">
        <v>1</v>
      </c>
      <c r="I135" t="s">
        <v>2920</v>
      </c>
      <c r="J135" s="30" t="str">
        <f t="shared" si="6"/>
        <v>[136]=347,</v>
      </c>
      <c r="K135" s="3">
        <f t="shared" si="7"/>
        <v>136</v>
      </c>
      <c r="L135" s="3">
        <f t="shared" si="8"/>
        <v>347</v>
      </c>
      <c r="M135" s="8" t="str">
        <f>VLOOKUP(A135,'ESO wayshrine names'!$A$3:$B$9991,2,)</f>
        <v>Manor of Revelry Wayshrine</v>
      </c>
      <c r="N135" s="3" t="str">
        <f>VLOOKUP(F135,'ESO zone constants'!$A$3:$D$9999,4,FALSE)</f>
        <v>Coldharbour</v>
      </c>
    </row>
    <row r="136" spans="1:14" x14ac:dyDescent="0.25">
      <c r="A136" s="79">
        <v>137</v>
      </c>
      <c r="B136">
        <v>5</v>
      </c>
      <c r="C136">
        <v>30</v>
      </c>
      <c r="D136" t="s">
        <v>3253</v>
      </c>
      <c r="E136">
        <v>17</v>
      </c>
      <c r="F136">
        <v>104</v>
      </c>
      <c r="G136" t="s">
        <v>2316</v>
      </c>
      <c r="H136">
        <v>1</v>
      </c>
      <c r="I136" t="s">
        <v>2921</v>
      </c>
      <c r="J136" s="30" t="str">
        <f t="shared" si="6"/>
        <v>[137]=104,</v>
      </c>
      <c r="K136" s="3">
        <f t="shared" si="7"/>
        <v>137</v>
      </c>
      <c r="L136" s="3">
        <f t="shared" si="8"/>
        <v>104</v>
      </c>
      <c r="M136" s="8" t="str">
        <f>VLOOKUP(A136,'ESO wayshrine names'!$A$3:$B$9991,2,)</f>
        <v>Sep's Spine Wayshrine</v>
      </c>
      <c r="N136" s="3" t="str">
        <f>VLOOKUP(F136,'ESO zone constants'!$A$3:$D$9999,4,FALSE)</f>
        <v>Alik'r Desert</v>
      </c>
    </row>
    <row r="137" spans="1:14" x14ac:dyDescent="0.25">
      <c r="A137" s="79">
        <v>138</v>
      </c>
      <c r="B137">
        <v>19</v>
      </c>
      <c r="C137">
        <v>201</v>
      </c>
      <c r="D137" t="s">
        <v>385</v>
      </c>
      <c r="E137">
        <v>304</v>
      </c>
      <c r="F137">
        <v>534</v>
      </c>
      <c r="G137" t="s">
        <v>385</v>
      </c>
      <c r="H137">
        <v>1</v>
      </c>
      <c r="I137" t="s">
        <v>2922</v>
      </c>
      <c r="J137" s="30" t="str">
        <f t="shared" si="6"/>
        <v>[138]=534,</v>
      </c>
      <c r="K137" s="3">
        <f t="shared" si="7"/>
        <v>138</v>
      </c>
      <c r="L137" s="3">
        <f t="shared" si="8"/>
        <v>534</v>
      </c>
      <c r="M137" s="8" t="str">
        <f>VLOOKUP(A137,'ESO wayshrine names'!$A$3:$B$9991,2,)</f>
        <v>Port Hunding Wayshrine</v>
      </c>
      <c r="N137" s="3" t="str">
        <f>VLOOKUP(F137,'ESO zone constants'!$A$3:$D$9999,4,FALSE)</f>
        <v>Stros M'Kai</v>
      </c>
    </row>
    <row r="138" spans="1:14" x14ac:dyDescent="0.25">
      <c r="A138" s="79">
        <v>139</v>
      </c>
      <c r="B138">
        <v>23</v>
      </c>
      <c r="C138">
        <v>255</v>
      </c>
      <c r="D138" t="s">
        <v>2379</v>
      </c>
      <c r="E138">
        <v>154</v>
      </c>
      <c r="F138">
        <v>347</v>
      </c>
      <c r="G138" t="s">
        <v>2379</v>
      </c>
      <c r="H138">
        <v>1</v>
      </c>
      <c r="I138" t="s">
        <v>2923</v>
      </c>
      <c r="J138" s="30" t="str">
        <f t="shared" si="6"/>
        <v>[139]=347,</v>
      </c>
      <c r="K138" s="3">
        <f t="shared" si="7"/>
        <v>139</v>
      </c>
      <c r="L138" s="3">
        <f t="shared" si="8"/>
        <v>347</v>
      </c>
      <c r="M138" s="8" t="str">
        <f>VLOOKUP(A138,'ESO wayshrine names'!$A$3:$B$9991,2,)</f>
        <v>Reaver Citadel Wayshrine</v>
      </c>
      <c r="N138" s="3" t="str">
        <f>VLOOKUP(F138,'ESO zone constants'!$A$3:$D$9999,4,FALSE)</f>
        <v>Coldharbour</v>
      </c>
    </row>
    <row r="139" spans="1:14" x14ac:dyDescent="0.25">
      <c r="A139" s="79">
        <v>140</v>
      </c>
      <c r="B139">
        <v>23</v>
      </c>
      <c r="C139">
        <v>255</v>
      </c>
      <c r="D139" t="s">
        <v>2379</v>
      </c>
      <c r="E139">
        <v>154</v>
      </c>
      <c r="F139">
        <v>347</v>
      </c>
      <c r="G139" t="s">
        <v>2379</v>
      </c>
      <c r="H139">
        <v>1</v>
      </c>
      <c r="I139" t="s">
        <v>2924</v>
      </c>
      <c r="J139" s="30" t="str">
        <f t="shared" si="6"/>
        <v>[140]=347,</v>
      </c>
      <c r="K139" s="3">
        <f t="shared" si="7"/>
        <v>140</v>
      </c>
      <c r="L139" s="3">
        <f t="shared" si="8"/>
        <v>347</v>
      </c>
      <c r="M139" s="8" t="str">
        <f>VLOOKUP(A139,'ESO wayshrine names'!$A$3:$B$9991,2,)</f>
        <v>The Orchard Wayshrine</v>
      </c>
      <c r="N139" s="3" t="str">
        <f>VLOOKUP(F139,'ESO zone constants'!$A$3:$D$9999,4,FALSE)</f>
        <v>Coldharbour</v>
      </c>
    </row>
    <row r="140" spans="1:14" x14ac:dyDescent="0.25">
      <c r="A140" s="79">
        <v>141</v>
      </c>
      <c r="B140">
        <v>21</v>
      </c>
      <c r="C140">
        <v>258</v>
      </c>
      <c r="D140" t="s">
        <v>2925</v>
      </c>
      <c r="E140">
        <v>306</v>
      </c>
      <c r="F140">
        <v>537</v>
      </c>
      <c r="G140" t="s">
        <v>2925</v>
      </c>
      <c r="H140">
        <v>1</v>
      </c>
      <c r="I140" t="s">
        <v>2926</v>
      </c>
      <c r="J140" s="30" t="str">
        <f t="shared" si="6"/>
        <v>[141]=537,</v>
      </c>
      <c r="K140" s="3">
        <f t="shared" si="7"/>
        <v>141</v>
      </c>
      <c r="L140" s="3">
        <f t="shared" si="8"/>
        <v>537</v>
      </c>
      <c r="M140" s="8" t="str">
        <f>VLOOKUP(A140,'ESO wayshrine names'!$A$3:$B$9991,2,)</f>
        <v>Khenarthi's Roost Wayshrine</v>
      </c>
      <c r="N140" s="3" t="str">
        <f>VLOOKUP(F140,'ESO zone constants'!$A$3:$D$9999,4,FALSE)</f>
        <v>Khenarthi's Roost</v>
      </c>
    </row>
    <row r="141" spans="1:14" x14ac:dyDescent="0.25">
      <c r="A141" s="79">
        <v>142</v>
      </c>
      <c r="B141">
        <v>21</v>
      </c>
      <c r="C141">
        <v>258</v>
      </c>
      <c r="D141" t="s">
        <v>2925</v>
      </c>
      <c r="E141">
        <v>306</v>
      </c>
      <c r="F141">
        <v>537</v>
      </c>
      <c r="G141" t="s">
        <v>2925</v>
      </c>
      <c r="H141">
        <v>1</v>
      </c>
      <c r="I141" t="s">
        <v>2927</v>
      </c>
      <c r="J141" s="30" t="str">
        <f t="shared" si="6"/>
        <v>[142]=537,</v>
      </c>
      <c r="K141" s="3">
        <f t="shared" si="7"/>
        <v>142</v>
      </c>
      <c r="L141" s="3">
        <f t="shared" si="8"/>
        <v>537</v>
      </c>
      <c r="M141" s="8" t="str">
        <f>VLOOKUP(A141,'ESO wayshrine names'!$A$3:$B$9991,2,)</f>
        <v>Mistral Wayshrine</v>
      </c>
      <c r="N141" s="3" t="str">
        <f>VLOOKUP(F141,'ESO zone constants'!$A$3:$D$9999,4,FALSE)</f>
        <v>Khenarthi's Roost</v>
      </c>
    </row>
    <row r="142" spans="1:14" x14ac:dyDescent="0.25">
      <c r="A142" s="79">
        <v>143</v>
      </c>
      <c r="B142">
        <v>16</v>
      </c>
      <c r="C142">
        <v>300</v>
      </c>
      <c r="D142" t="s">
        <v>2303</v>
      </c>
      <c r="E142">
        <v>18</v>
      </c>
      <c r="F142">
        <v>108</v>
      </c>
      <c r="G142" t="s">
        <v>2303</v>
      </c>
      <c r="H142">
        <v>1</v>
      </c>
      <c r="I142" t="s">
        <v>2928</v>
      </c>
      <c r="J142" s="30" t="str">
        <f t="shared" si="6"/>
        <v>[143]=108,</v>
      </c>
      <c r="K142" s="3">
        <f t="shared" si="7"/>
        <v>143</v>
      </c>
      <c r="L142" s="3">
        <f t="shared" si="8"/>
        <v>108</v>
      </c>
      <c r="M142" s="8" t="str">
        <f>VLOOKUP(A142,'ESO wayshrine names'!$A$3:$B$9991,2,)</f>
        <v>Marbruk Wayshrine</v>
      </c>
      <c r="N142" s="3" t="str">
        <f>VLOOKUP(F142,'ESO zone constants'!$A$3:$D$9999,4,FALSE)</f>
        <v>Greenshade</v>
      </c>
    </row>
    <row r="143" spans="1:14" x14ac:dyDescent="0.25">
      <c r="A143" s="79">
        <v>144</v>
      </c>
      <c r="B143">
        <v>17</v>
      </c>
      <c r="C143">
        <v>256</v>
      </c>
      <c r="D143" t="s">
        <v>2304</v>
      </c>
      <c r="E143">
        <v>179</v>
      </c>
      <c r="F143">
        <v>382</v>
      </c>
      <c r="G143" t="s">
        <v>2304</v>
      </c>
      <c r="H143">
        <v>1</v>
      </c>
      <c r="I143" t="s">
        <v>2929</v>
      </c>
      <c r="J143" s="30" t="str">
        <f t="shared" si="6"/>
        <v>[144]=382,</v>
      </c>
      <c r="K143" s="3">
        <f t="shared" si="7"/>
        <v>144</v>
      </c>
      <c r="L143" s="3">
        <f t="shared" si="8"/>
        <v>382</v>
      </c>
      <c r="M143" s="8" t="str">
        <f>VLOOKUP(A143,'ESO wayshrine names'!$A$3:$B$9991,2,)</f>
        <v>Vinedusk Wayshrine</v>
      </c>
      <c r="N143" s="3" t="str">
        <f>VLOOKUP(F143,'ESO zone constants'!$A$3:$D$9999,4,FALSE)</f>
        <v>Reaper's March</v>
      </c>
    </row>
    <row r="144" spans="1:14" x14ac:dyDescent="0.25">
      <c r="A144" s="79">
        <v>145</v>
      </c>
      <c r="B144">
        <v>23</v>
      </c>
      <c r="C144">
        <v>255</v>
      </c>
      <c r="D144" t="s">
        <v>2379</v>
      </c>
      <c r="E144">
        <v>154</v>
      </c>
      <c r="F144">
        <v>347</v>
      </c>
      <c r="G144" t="s">
        <v>2379</v>
      </c>
      <c r="H144">
        <v>1</v>
      </c>
      <c r="I144" t="s">
        <v>2930</v>
      </c>
      <c r="J144" s="30" t="str">
        <f t="shared" si="6"/>
        <v>[145]=347,</v>
      </c>
      <c r="K144" s="3">
        <f t="shared" si="7"/>
        <v>145</v>
      </c>
      <c r="L144" s="3">
        <f t="shared" si="8"/>
        <v>347</v>
      </c>
      <c r="M144" s="8" t="str">
        <f>VLOOKUP(A144,'ESO wayshrine names'!$A$3:$B$9991,2,)</f>
        <v>Shrouded Plains Wayshrine</v>
      </c>
      <c r="N144" s="3" t="str">
        <f>VLOOKUP(F144,'ESO zone constants'!$A$3:$D$9999,4,FALSE)</f>
        <v>Coldharbour</v>
      </c>
    </row>
    <row r="145" spans="1:14" x14ac:dyDescent="0.25">
      <c r="A145" s="79">
        <v>146</v>
      </c>
      <c r="B145">
        <v>23</v>
      </c>
      <c r="C145">
        <v>255</v>
      </c>
      <c r="D145" t="s">
        <v>2379</v>
      </c>
      <c r="E145">
        <v>154</v>
      </c>
      <c r="F145">
        <v>347</v>
      </c>
      <c r="G145" t="s">
        <v>2379</v>
      </c>
      <c r="H145">
        <v>1</v>
      </c>
      <c r="I145" t="s">
        <v>2931</v>
      </c>
      <c r="J145" s="30" t="str">
        <f t="shared" si="6"/>
        <v>[146]=347,</v>
      </c>
      <c r="K145" s="3">
        <f t="shared" si="7"/>
        <v>146</v>
      </c>
      <c r="L145" s="3">
        <f t="shared" si="8"/>
        <v>347</v>
      </c>
      <c r="M145" s="8" t="str">
        <f>VLOOKUP(A145,'ESO wayshrine names'!$A$3:$B$9991,2,)</f>
        <v>Court of Contempt Wayshrine</v>
      </c>
      <c r="N145" s="3" t="str">
        <f>VLOOKUP(F145,'ESO zone constants'!$A$3:$D$9999,4,FALSE)</f>
        <v>Coldharbour</v>
      </c>
    </row>
    <row r="146" spans="1:14" x14ac:dyDescent="0.25">
      <c r="A146" s="79">
        <v>147</v>
      </c>
      <c r="B146">
        <v>16</v>
      </c>
      <c r="C146">
        <v>300</v>
      </c>
      <c r="D146" t="s">
        <v>2303</v>
      </c>
      <c r="E146">
        <v>18</v>
      </c>
      <c r="F146">
        <v>108</v>
      </c>
      <c r="G146" t="s">
        <v>2303</v>
      </c>
      <c r="H146">
        <v>1</v>
      </c>
      <c r="I146" t="s">
        <v>2932</v>
      </c>
      <c r="J146" s="30" t="str">
        <f t="shared" si="6"/>
        <v>[147]=108,</v>
      </c>
      <c r="K146" s="3">
        <f t="shared" si="7"/>
        <v>147</v>
      </c>
      <c r="L146" s="3">
        <f t="shared" si="8"/>
        <v>108</v>
      </c>
      <c r="M146" s="8" t="str">
        <f>VLOOKUP(A146,'ESO wayshrine names'!$A$3:$B$9991,2,)</f>
        <v>Greenheart Wayshrine</v>
      </c>
      <c r="N146" s="3" t="str">
        <f>VLOOKUP(F146,'ESO zone constants'!$A$3:$D$9999,4,FALSE)</f>
        <v>Greenshade</v>
      </c>
    </row>
    <row r="147" spans="1:14" x14ac:dyDescent="0.25">
      <c r="A147" s="79">
        <v>148</v>
      </c>
      <c r="B147">
        <v>16</v>
      </c>
      <c r="C147">
        <v>300</v>
      </c>
      <c r="D147" t="s">
        <v>2303</v>
      </c>
      <c r="E147">
        <v>18</v>
      </c>
      <c r="F147">
        <v>108</v>
      </c>
      <c r="G147" t="s">
        <v>2303</v>
      </c>
      <c r="H147">
        <v>1</v>
      </c>
      <c r="I147" t="s">
        <v>2933</v>
      </c>
      <c r="J147" s="30" t="str">
        <f t="shared" si="6"/>
        <v>[148]=108,</v>
      </c>
      <c r="K147" s="3">
        <f t="shared" si="7"/>
        <v>148</v>
      </c>
      <c r="L147" s="3">
        <f t="shared" si="8"/>
        <v>108</v>
      </c>
      <c r="M147" s="8" t="str">
        <f>VLOOKUP(A147,'ESO wayshrine names'!$A$3:$B$9991,2,)</f>
        <v>Labyrinth Wayshrine</v>
      </c>
      <c r="N147" s="3" t="str">
        <f>VLOOKUP(F147,'ESO zone constants'!$A$3:$D$9999,4,FALSE)</f>
        <v>Greenshade</v>
      </c>
    </row>
    <row r="148" spans="1:14" x14ac:dyDescent="0.25">
      <c r="A148" s="79">
        <v>149</v>
      </c>
      <c r="B148">
        <v>16</v>
      </c>
      <c r="C148">
        <v>300</v>
      </c>
      <c r="D148" t="s">
        <v>2303</v>
      </c>
      <c r="E148">
        <v>18</v>
      </c>
      <c r="F148">
        <v>108</v>
      </c>
      <c r="G148" t="s">
        <v>2303</v>
      </c>
      <c r="H148">
        <v>1</v>
      </c>
      <c r="I148" t="s">
        <v>2934</v>
      </c>
      <c r="J148" s="30" t="str">
        <f t="shared" si="6"/>
        <v>[149]=108,</v>
      </c>
      <c r="K148" s="3">
        <f t="shared" si="7"/>
        <v>149</v>
      </c>
      <c r="L148" s="3">
        <f t="shared" si="8"/>
        <v>108</v>
      </c>
      <c r="M148" s="8" t="str">
        <f>VLOOKUP(A148,'ESO wayshrine names'!$A$3:$B$9991,2,)</f>
        <v>Falinesti Wayshrine</v>
      </c>
      <c r="N148" s="3" t="str">
        <f>VLOOKUP(F148,'ESO zone constants'!$A$3:$D$9999,4,FALSE)</f>
        <v>Greenshade</v>
      </c>
    </row>
    <row r="149" spans="1:14" x14ac:dyDescent="0.25">
      <c r="A149" s="79">
        <v>150</v>
      </c>
      <c r="B149">
        <v>16</v>
      </c>
      <c r="C149">
        <v>300</v>
      </c>
      <c r="D149" t="s">
        <v>2303</v>
      </c>
      <c r="E149">
        <v>18</v>
      </c>
      <c r="F149">
        <v>108</v>
      </c>
      <c r="G149" t="s">
        <v>2303</v>
      </c>
      <c r="H149">
        <v>1</v>
      </c>
      <c r="I149" t="s">
        <v>2935</v>
      </c>
      <c r="J149" s="30" t="str">
        <f t="shared" si="6"/>
        <v>[150]=108,</v>
      </c>
      <c r="K149" s="3">
        <f t="shared" si="7"/>
        <v>150</v>
      </c>
      <c r="L149" s="3">
        <f t="shared" si="8"/>
        <v>108</v>
      </c>
      <c r="M149" s="8" t="str">
        <f>VLOOKUP(A149,'ESO wayshrine names'!$A$3:$B$9991,2,)</f>
        <v>Seaside Sanctuary</v>
      </c>
      <c r="N149" s="3" t="str">
        <f>VLOOKUP(F149,'ESO zone constants'!$A$3:$D$9999,4,FALSE)</f>
        <v>Greenshade</v>
      </c>
    </row>
    <row r="150" spans="1:14" x14ac:dyDescent="0.25">
      <c r="A150" s="79">
        <v>151</v>
      </c>
      <c r="B150">
        <v>16</v>
      </c>
      <c r="C150">
        <v>300</v>
      </c>
      <c r="D150" t="s">
        <v>2303</v>
      </c>
      <c r="E150">
        <v>18</v>
      </c>
      <c r="F150">
        <v>108</v>
      </c>
      <c r="G150" t="s">
        <v>2303</v>
      </c>
      <c r="H150">
        <v>1</v>
      </c>
      <c r="I150" t="s">
        <v>2936</v>
      </c>
      <c r="J150" s="30" t="str">
        <f t="shared" si="6"/>
        <v>[151]=108,</v>
      </c>
      <c r="K150" s="3">
        <f t="shared" si="7"/>
        <v>151</v>
      </c>
      <c r="L150" s="3">
        <f t="shared" si="8"/>
        <v>108</v>
      </c>
      <c r="M150" s="8" t="str">
        <f>VLOOKUP(A150,'ESO wayshrine names'!$A$3:$B$9991,2,)</f>
        <v>Verrant Morass Wayshrine</v>
      </c>
      <c r="N150" s="3" t="str">
        <f>VLOOKUP(F150,'ESO zone constants'!$A$3:$D$9999,4,FALSE)</f>
        <v>Greenshade</v>
      </c>
    </row>
    <row r="151" spans="1:14" x14ac:dyDescent="0.25">
      <c r="A151" s="79">
        <v>152</v>
      </c>
      <c r="B151">
        <v>16</v>
      </c>
      <c r="C151">
        <v>300</v>
      </c>
      <c r="D151" t="s">
        <v>2303</v>
      </c>
      <c r="E151">
        <v>18</v>
      </c>
      <c r="F151">
        <v>108</v>
      </c>
      <c r="G151" t="s">
        <v>2303</v>
      </c>
      <c r="H151">
        <v>1</v>
      </c>
      <c r="I151" t="s">
        <v>2937</v>
      </c>
      <c r="J151" s="30" t="str">
        <f t="shared" si="6"/>
        <v>[152]=108,</v>
      </c>
      <c r="K151" s="3">
        <f t="shared" si="7"/>
        <v>152</v>
      </c>
      <c r="L151" s="3">
        <f t="shared" si="8"/>
        <v>108</v>
      </c>
      <c r="M151" s="8" t="str">
        <f>VLOOKUP(A151,'ESO wayshrine names'!$A$3:$B$9991,2,)</f>
        <v>Woodhearth Wayshrine</v>
      </c>
      <c r="N151" s="3" t="str">
        <f>VLOOKUP(F151,'ESO zone constants'!$A$3:$D$9999,4,FALSE)</f>
        <v>Greenshade</v>
      </c>
    </row>
    <row r="152" spans="1:14" x14ac:dyDescent="0.25">
      <c r="A152" s="79">
        <v>153</v>
      </c>
      <c r="B152">
        <v>16</v>
      </c>
      <c r="C152">
        <v>300</v>
      </c>
      <c r="D152" t="s">
        <v>2303</v>
      </c>
      <c r="E152">
        <v>18</v>
      </c>
      <c r="F152">
        <v>108</v>
      </c>
      <c r="G152" t="s">
        <v>2303</v>
      </c>
      <c r="H152">
        <v>1</v>
      </c>
      <c r="I152" t="s">
        <v>2938</v>
      </c>
      <c r="J152" s="30" t="str">
        <f t="shared" si="6"/>
        <v>[153]=108,</v>
      </c>
      <c r="K152" s="3">
        <f t="shared" si="7"/>
        <v>153</v>
      </c>
      <c r="L152" s="3">
        <f t="shared" si="8"/>
        <v>108</v>
      </c>
      <c r="M152" s="8" t="str">
        <f>VLOOKUP(A152,'ESO wayshrine names'!$A$3:$B$9991,2,)</f>
        <v>Moonhenge Wayshrine</v>
      </c>
      <c r="N152" s="3" t="str">
        <f>VLOOKUP(F152,'ESO zone constants'!$A$3:$D$9999,4,FALSE)</f>
        <v>Greenshade</v>
      </c>
    </row>
    <row r="153" spans="1:14" x14ac:dyDescent="0.25">
      <c r="A153" s="79">
        <v>154</v>
      </c>
      <c r="B153">
        <v>16</v>
      </c>
      <c r="C153">
        <v>300</v>
      </c>
      <c r="D153" t="s">
        <v>2303</v>
      </c>
      <c r="E153">
        <v>18</v>
      </c>
      <c r="F153">
        <v>108</v>
      </c>
      <c r="G153" t="s">
        <v>2303</v>
      </c>
      <c r="H153">
        <v>1</v>
      </c>
      <c r="I153" t="s">
        <v>2939</v>
      </c>
      <c r="J153" s="30" t="str">
        <f t="shared" si="6"/>
        <v>[154]=108,</v>
      </c>
      <c r="K153" s="3">
        <f t="shared" si="7"/>
        <v>154</v>
      </c>
      <c r="L153" s="3">
        <f t="shared" si="8"/>
        <v>108</v>
      </c>
      <c r="M153" s="8" t="str">
        <f>VLOOKUP(A153,'ESO wayshrine names'!$A$3:$B$9991,2,)</f>
        <v>Serpent's Grotto Wayshrine</v>
      </c>
      <c r="N153" s="3" t="str">
        <f>VLOOKUP(F153,'ESO zone constants'!$A$3:$D$9999,4,FALSE)</f>
        <v>Greenshade</v>
      </c>
    </row>
    <row r="154" spans="1:14" x14ac:dyDescent="0.25">
      <c r="A154" s="79">
        <v>155</v>
      </c>
      <c r="B154">
        <v>5</v>
      </c>
      <c r="C154">
        <v>30</v>
      </c>
      <c r="D154" t="s">
        <v>3253</v>
      </c>
      <c r="E154">
        <v>17</v>
      </c>
      <c r="F154">
        <v>104</v>
      </c>
      <c r="G154" t="s">
        <v>2316</v>
      </c>
      <c r="H154">
        <v>1</v>
      </c>
      <c r="I154" t="s">
        <v>2940</v>
      </c>
      <c r="J154" s="30" t="str">
        <f t="shared" si="6"/>
        <v>[155]=104,</v>
      </c>
      <c r="K154" s="3">
        <f t="shared" si="7"/>
        <v>155</v>
      </c>
      <c r="L154" s="3">
        <f t="shared" si="8"/>
        <v>104</v>
      </c>
      <c r="M154" s="8" t="str">
        <f>VLOOKUP(A154,'ESO wayshrine names'!$A$3:$B$9991,2,)</f>
        <v>Goat's Head Oasis Wayshrine</v>
      </c>
      <c r="N154" s="3" t="str">
        <f>VLOOKUP(F154,'ESO zone constants'!$A$3:$D$9999,4,FALSE)</f>
        <v>Alik'r Desert</v>
      </c>
    </row>
    <row r="155" spans="1:14" x14ac:dyDescent="0.25">
      <c r="A155" s="79">
        <v>156</v>
      </c>
      <c r="B155">
        <v>17</v>
      </c>
      <c r="C155">
        <v>256</v>
      </c>
      <c r="D155" t="s">
        <v>2304</v>
      </c>
      <c r="E155">
        <v>179</v>
      </c>
      <c r="F155">
        <v>382</v>
      </c>
      <c r="G155" t="s">
        <v>2304</v>
      </c>
      <c r="H155">
        <v>1</v>
      </c>
      <c r="I155" t="s">
        <v>2941</v>
      </c>
      <c r="J155" s="30" t="str">
        <f t="shared" si="6"/>
        <v>[156]=382,</v>
      </c>
      <c r="K155" s="3">
        <f t="shared" si="7"/>
        <v>156</v>
      </c>
      <c r="L155" s="3">
        <f t="shared" si="8"/>
        <v>382</v>
      </c>
      <c r="M155" s="8" t="str">
        <f>VLOOKUP(A155,'ESO wayshrine names'!$A$3:$B$9991,2,)</f>
        <v>Fort Grimwatch Wayshrine</v>
      </c>
      <c r="N155" s="3" t="str">
        <f>VLOOKUP(F155,'ESO zone constants'!$A$3:$D$9999,4,FALSE)</f>
        <v>Reaper's March</v>
      </c>
    </row>
    <row r="156" spans="1:14" x14ac:dyDescent="0.25">
      <c r="A156" s="79">
        <v>157</v>
      </c>
      <c r="B156">
        <v>17</v>
      </c>
      <c r="C156">
        <v>256</v>
      </c>
      <c r="D156" t="s">
        <v>2304</v>
      </c>
      <c r="E156">
        <v>179</v>
      </c>
      <c r="F156">
        <v>382</v>
      </c>
      <c r="G156" t="s">
        <v>2304</v>
      </c>
      <c r="H156">
        <v>1</v>
      </c>
      <c r="I156" t="s">
        <v>2942</v>
      </c>
      <c r="J156" s="30" t="str">
        <f t="shared" si="6"/>
        <v>[157]=382,</v>
      </c>
      <c r="K156" s="3">
        <f t="shared" si="7"/>
        <v>157</v>
      </c>
      <c r="L156" s="3">
        <f t="shared" si="8"/>
        <v>382</v>
      </c>
      <c r="M156" s="8" t="str">
        <f>VLOOKUP(A156,'ESO wayshrine names'!$A$3:$B$9991,2,)</f>
        <v>Fort Sphinxmoth Wayshrine</v>
      </c>
      <c r="N156" s="3" t="str">
        <f>VLOOKUP(F156,'ESO zone constants'!$A$3:$D$9999,4,FALSE)</f>
        <v>Reaper's March</v>
      </c>
    </row>
    <row r="157" spans="1:14" x14ac:dyDescent="0.25">
      <c r="A157" s="79">
        <v>158</v>
      </c>
      <c r="B157">
        <v>17</v>
      </c>
      <c r="C157">
        <v>256</v>
      </c>
      <c r="D157" t="s">
        <v>2304</v>
      </c>
      <c r="E157">
        <v>179</v>
      </c>
      <c r="F157">
        <v>382</v>
      </c>
      <c r="G157" t="s">
        <v>2304</v>
      </c>
      <c r="H157">
        <v>1</v>
      </c>
      <c r="I157" t="s">
        <v>2943</v>
      </c>
      <c r="J157" s="30" t="str">
        <f t="shared" si="6"/>
        <v>[158]=382,</v>
      </c>
      <c r="K157" s="3">
        <f t="shared" si="7"/>
        <v>158</v>
      </c>
      <c r="L157" s="3">
        <f t="shared" si="8"/>
        <v>382</v>
      </c>
      <c r="M157" s="8" t="str">
        <f>VLOOKUP(A157,'ESO wayshrine names'!$A$3:$B$9991,2,)</f>
        <v>Arenthia Wayshrine</v>
      </c>
      <c r="N157" s="3" t="str">
        <f>VLOOKUP(F157,'ESO zone constants'!$A$3:$D$9999,4,FALSE)</f>
        <v>Reaper's March</v>
      </c>
    </row>
    <row r="158" spans="1:14" x14ac:dyDescent="0.25">
      <c r="A158" s="79">
        <v>159</v>
      </c>
      <c r="B158">
        <v>17</v>
      </c>
      <c r="C158">
        <v>256</v>
      </c>
      <c r="D158" t="s">
        <v>2304</v>
      </c>
      <c r="E158">
        <v>179</v>
      </c>
      <c r="F158">
        <v>382</v>
      </c>
      <c r="G158" t="s">
        <v>2304</v>
      </c>
      <c r="H158">
        <v>1</v>
      </c>
      <c r="I158" t="s">
        <v>2944</v>
      </c>
      <c r="J158" s="30" t="str">
        <f t="shared" si="6"/>
        <v>[159]=382,</v>
      </c>
      <c r="K158" s="3">
        <f t="shared" si="7"/>
        <v>159</v>
      </c>
      <c r="L158" s="3">
        <f t="shared" si="8"/>
        <v>382</v>
      </c>
      <c r="M158" s="8" t="str">
        <f>VLOOKUP(A158,'ESO wayshrine names'!$A$3:$B$9991,2,)</f>
        <v>Dune Wayshrine</v>
      </c>
      <c r="N158" s="3" t="str">
        <f>VLOOKUP(F158,'ESO zone constants'!$A$3:$D$9999,4,FALSE)</f>
        <v>Reaper's March</v>
      </c>
    </row>
    <row r="159" spans="1:14" x14ac:dyDescent="0.25">
      <c r="A159" s="79">
        <v>160</v>
      </c>
      <c r="B159">
        <v>17</v>
      </c>
      <c r="C159">
        <v>256</v>
      </c>
      <c r="D159" t="s">
        <v>2304</v>
      </c>
      <c r="E159">
        <v>179</v>
      </c>
      <c r="F159">
        <v>382</v>
      </c>
      <c r="G159" t="s">
        <v>2304</v>
      </c>
      <c r="H159">
        <v>1</v>
      </c>
      <c r="I159" t="s">
        <v>2945</v>
      </c>
      <c r="J159" s="30" t="str">
        <f t="shared" si="6"/>
        <v>[160]=382,</v>
      </c>
      <c r="K159" s="3">
        <f t="shared" si="7"/>
        <v>160</v>
      </c>
      <c r="L159" s="3">
        <f t="shared" si="8"/>
        <v>382</v>
      </c>
      <c r="M159" s="8" t="str">
        <f>VLOOKUP(A159,'ESO wayshrine names'!$A$3:$B$9991,2,)</f>
        <v>Willowgrove Wayshrine</v>
      </c>
      <c r="N159" s="3" t="str">
        <f>VLOOKUP(F159,'ESO zone constants'!$A$3:$D$9999,4,FALSE)</f>
        <v>Reaper's March</v>
      </c>
    </row>
    <row r="160" spans="1:14" x14ac:dyDescent="0.25">
      <c r="A160" s="79">
        <v>161</v>
      </c>
      <c r="B160">
        <v>17</v>
      </c>
      <c r="C160">
        <v>256</v>
      </c>
      <c r="D160" t="s">
        <v>2304</v>
      </c>
      <c r="E160">
        <v>179</v>
      </c>
      <c r="F160">
        <v>382</v>
      </c>
      <c r="G160" t="s">
        <v>2304</v>
      </c>
      <c r="H160">
        <v>1</v>
      </c>
      <c r="I160" t="s">
        <v>2946</v>
      </c>
      <c r="J160" s="30" t="str">
        <f t="shared" si="6"/>
        <v>[161]=382,</v>
      </c>
      <c r="K160" s="3">
        <f t="shared" si="7"/>
        <v>161</v>
      </c>
      <c r="L160" s="3">
        <f t="shared" si="8"/>
        <v>382</v>
      </c>
      <c r="M160" s="8" t="str">
        <f>VLOOKUP(A160,'ESO wayshrine names'!$A$3:$B$9991,2,)</f>
        <v>Moonmont Wayshrine</v>
      </c>
      <c r="N160" s="3" t="str">
        <f>VLOOKUP(F160,'ESO zone constants'!$A$3:$D$9999,4,FALSE)</f>
        <v>Reaper's March</v>
      </c>
    </row>
    <row r="161" spans="1:14" x14ac:dyDescent="0.25">
      <c r="A161" s="79">
        <v>162</v>
      </c>
      <c r="B161">
        <v>17</v>
      </c>
      <c r="C161">
        <v>256</v>
      </c>
      <c r="D161" t="s">
        <v>2304</v>
      </c>
      <c r="E161">
        <v>179</v>
      </c>
      <c r="F161">
        <v>382</v>
      </c>
      <c r="G161" t="s">
        <v>2304</v>
      </c>
      <c r="H161">
        <v>1</v>
      </c>
      <c r="I161" t="s">
        <v>3255</v>
      </c>
      <c r="J161" s="30" t="str">
        <f t="shared" si="6"/>
        <v>[162]=382,</v>
      </c>
      <c r="K161" s="3">
        <f t="shared" si="7"/>
        <v>162</v>
      </c>
      <c r="L161" s="3">
        <f t="shared" si="8"/>
        <v>382</v>
      </c>
      <c r="M161" s="8" t="str">
        <f>VLOOKUP(A161,'ESO wayshrine names'!$A$3:$B$9991,2,)</f>
        <v>Rawl'kha Wayshrine</v>
      </c>
      <c r="N161" s="3" t="str">
        <f>VLOOKUP(F161,'ESO zone constants'!$A$3:$D$9999,4,FALSE)</f>
        <v>Reaper's March</v>
      </c>
    </row>
    <row r="162" spans="1:14" x14ac:dyDescent="0.25">
      <c r="A162" s="78">
        <v>163</v>
      </c>
      <c r="B162">
        <v>17</v>
      </c>
      <c r="C162">
        <v>256</v>
      </c>
      <c r="D162" t="s">
        <v>2304</v>
      </c>
      <c r="E162">
        <v>179</v>
      </c>
      <c r="F162">
        <v>382</v>
      </c>
      <c r="G162" t="s">
        <v>2304</v>
      </c>
      <c r="H162">
        <v>1</v>
      </c>
      <c r="I162" t="s">
        <v>3256</v>
      </c>
      <c r="J162" s="30" t="str">
        <f t="shared" si="6"/>
        <v>[163]=382,</v>
      </c>
      <c r="K162" s="3">
        <f t="shared" si="7"/>
        <v>163</v>
      </c>
      <c r="L162" s="3">
        <f t="shared" si="8"/>
        <v>382</v>
      </c>
      <c r="M162" s="8" t="str">
        <f>VLOOKUP(A162,'ESO wayshrine names'!$A$3:$B$9991,2,)</f>
        <v>S'ren-ja Wayshrine</v>
      </c>
      <c r="N162" s="3" t="str">
        <f>VLOOKUP(F162,'ESO zone constants'!$A$3:$D$9999,4,FALSE)</f>
        <v>Reaper's March</v>
      </c>
    </row>
    <row r="163" spans="1:14" x14ac:dyDescent="0.25">
      <c r="A163" s="79">
        <v>164</v>
      </c>
      <c r="B163">
        <v>7</v>
      </c>
      <c r="C163">
        <v>9</v>
      </c>
      <c r="D163" t="s">
        <v>2301</v>
      </c>
      <c r="E163">
        <v>180</v>
      </c>
      <c r="F163">
        <v>383</v>
      </c>
      <c r="G163" t="s">
        <v>2301</v>
      </c>
      <c r="H163">
        <v>1</v>
      </c>
      <c r="I163" t="s">
        <v>2947</v>
      </c>
      <c r="J163" s="30" t="str">
        <f t="shared" si="6"/>
        <v>[164]=383,</v>
      </c>
      <c r="K163" s="3">
        <f t="shared" si="7"/>
        <v>164</v>
      </c>
      <c r="L163" s="3">
        <f t="shared" si="8"/>
        <v>383</v>
      </c>
      <c r="M163" s="8" t="str">
        <f>VLOOKUP(A163,'ESO wayshrine names'!$A$3:$B$9991,2,)</f>
        <v>Gil-Var-Delle Wayshrine</v>
      </c>
      <c r="N163" s="3" t="str">
        <f>VLOOKUP(F163,'ESO zone constants'!$A$3:$D$9999,4,FALSE)</f>
        <v>Grahtwood</v>
      </c>
    </row>
    <row r="164" spans="1:14" x14ac:dyDescent="0.25">
      <c r="A164" s="79">
        <v>165</v>
      </c>
      <c r="B164">
        <v>7</v>
      </c>
      <c r="C164">
        <v>9</v>
      </c>
      <c r="D164" t="s">
        <v>2301</v>
      </c>
      <c r="E164">
        <v>180</v>
      </c>
      <c r="F164">
        <v>383</v>
      </c>
      <c r="G164" t="s">
        <v>2301</v>
      </c>
      <c r="H164">
        <v>1</v>
      </c>
      <c r="I164" t="s">
        <v>2948</v>
      </c>
      <c r="J164" s="30" t="str">
        <f t="shared" si="6"/>
        <v>[165]=383,</v>
      </c>
      <c r="K164" s="3">
        <f t="shared" si="7"/>
        <v>165</v>
      </c>
      <c r="L164" s="3">
        <f t="shared" si="8"/>
        <v>383</v>
      </c>
      <c r="M164" s="8" t="str">
        <f>VLOOKUP(A164,'ESO wayshrine names'!$A$3:$B$9991,2,)</f>
        <v>Haven Wayshrine</v>
      </c>
      <c r="N164" s="3" t="str">
        <f>VLOOKUP(F164,'ESO zone constants'!$A$3:$D$9999,4,FALSE)</f>
        <v>Grahtwood</v>
      </c>
    </row>
    <row r="165" spans="1:14" x14ac:dyDescent="0.25">
      <c r="A165" s="79">
        <v>166</v>
      </c>
      <c r="B165">
        <v>7</v>
      </c>
      <c r="C165">
        <v>9</v>
      </c>
      <c r="D165" t="s">
        <v>2301</v>
      </c>
      <c r="E165">
        <v>180</v>
      </c>
      <c r="F165">
        <v>383</v>
      </c>
      <c r="G165" t="s">
        <v>2301</v>
      </c>
      <c r="H165">
        <v>1</v>
      </c>
      <c r="I165" t="s">
        <v>2949</v>
      </c>
      <c r="J165" s="30" t="str">
        <f t="shared" si="6"/>
        <v>[166]=383,</v>
      </c>
      <c r="K165" s="3">
        <f t="shared" si="7"/>
        <v>166</v>
      </c>
      <c r="L165" s="3">
        <f t="shared" si="8"/>
        <v>383</v>
      </c>
      <c r="M165" s="8" t="str">
        <f>VLOOKUP(A165,'ESO wayshrine names'!$A$3:$B$9991,2,)</f>
        <v>Redfur Trading Post Wayshrine</v>
      </c>
      <c r="N165" s="3" t="str">
        <f>VLOOKUP(F165,'ESO zone constants'!$A$3:$D$9999,4,FALSE)</f>
        <v>Grahtwood</v>
      </c>
    </row>
    <row r="166" spans="1:14" x14ac:dyDescent="0.25">
      <c r="A166" s="79">
        <v>167</v>
      </c>
      <c r="B166">
        <v>7</v>
      </c>
      <c r="C166">
        <v>9</v>
      </c>
      <c r="D166" t="s">
        <v>2301</v>
      </c>
      <c r="E166">
        <v>180</v>
      </c>
      <c r="F166">
        <v>383</v>
      </c>
      <c r="G166" t="s">
        <v>2301</v>
      </c>
      <c r="H166">
        <v>1</v>
      </c>
      <c r="I166" t="s">
        <v>2950</v>
      </c>
      <c r="J166" s="30" t="str">
        <f t="shared" si="6"/>
        <v>[167]=383,</v>
      </c>
      <c r="K166" s="3">
        <f t="shared" si="7"/>
        <v>167</v>
      </c>
      <c r="L166" s="3">
        <f t="shared" si="8"/>
        <v>383</v>
      </c>
      <c r="M166" s="8" t="str">
        <f>VLOOKUP(A166,'ESO wayshrine names'!$A$3:$B$9991,2,)</f>
        <v>Southpoint Wayshrine</v>
      </c>
      <c r="N166" s="3" t="str">
        <f>VLOOKUP(F166,'ESO zone constants'!$A$3:$D$9999,4,FALSE)</f>
        <v>Grahtwood</v>
      </c>
    </row>
    <row r="167" spans="1:14" x14ac:dyDescent="0.25">
      <c r="A167" s="79">
        <v>168</v>
      </c>
      <c r="B167">
        <v>7</v>
      </c>
      <c r="C167">
        <v>9</v>
      </c>
      <c r="D167" t="s">
        <v>2301</v>
      </c>
      <c r="E167">
        <v>180</v>
      </c>
      <c r="F167">
        <v>383</v>
      </c>
      <c r="G167" t="s">
        <v>2301</v>
      </c>
      <c r="H167">
        <v>1</v>
      </c>
      <c r="I167" t="s">
        <v>2951</v>
      </c>
      <c r="J167" s="30" t="str">
        <f t="shared" si="6"/>
        <v>[168]=383,</v>
      </c>
      <c r="K167" s="3">
        <f t="shared" si="7"/>
        <v>168</v>
      </c>
      <c r="L167" s="3">
        <f t="shared" si="8"/>
        <v>383</v>
      </c>
      <c r="M167" s="8" t="str">
        <f>VLOOKUP(A167,'ESO wayshrine names'!$A$3:$B$9991,2,)</f>
        <v>Cormount Wayshrine</v>
      </c>
      <c r="N167" s="3" t="str">
        <f>VLOOKUP(F167,'ESO zone constants'!$A$3:$D$9999,4,FALSE)</f>
        <v>Grahtwood</v>
      </c>
    </row>
    <row r="168" spans="1:14" x14ac:dyDescent="0.25">
      <c r="A168" s="79">
        <v>169</v>
      </c>
      <c r="B168">
        <v>7</v>
      </c>
      <c r="C168">
        <v>9</v>
      </c>
      <c r="D168" t="s">
        <v>2301</v>
      </c>
      <c r="E168">
        <v>180</v>
      </c>
      <c r="F168">
        <v>383</v>
      </c>
      <c r="G168" t="s">
        <v>2301</v>
      </c>
      <c r="H168">
        <v>1</v>
      </c>
      <c r="I168" t="s">
        <v>2952</v>
      </c>
      <c r="J168" s="30" t="str">
        <f t="shared" si="6"/>
        <v>[169]=383,</v>
      </c>
      <c r="K168" s="3">
        <f t="shared" si="7"/>
        <v>169</v>
      </c>
      <c r="L168" s="3">
        <f t="shared" si="8"/>
        <v>383</v>
      </c>
      <c r="M168" s="8" t="str">
        <f>VLOOKUP(A168,'ESO wayshrine names'!$A$3:$B$9991,2,)</f>
        <v>Ossuary Wayshrine</v>
      </c>
      <c r="N168" s="3" t="str">
        <f>VLOOKUP(F168,'ESO zone constants'!$A$3:$D$9999,4,FALSE)</f>
        <v>Grahtwood</v>
      </c>
    </row>
    <row r="169" spans="1:14" x14ac:dyDescent="0.25">
      <c r="A169" s="79">
        <v>170</v>
      </c>
      <c r="B169">
        <v>14</v>
      </c>
      <c r="C169">
        <v>16</v>
      </c>
      <c r="D169" t="s">
        <v>125</v>
      </c>
      <c r="E169">
        <v>37</v>
      </c>
      <c r="F169">
        <v>181</v>
      </c>
      <c r="G169" t="s">
        <v>125</v>
      </c>
      <c r="H169">
        <v>1</v>
      </c>
      <c r="I169" t="s">
        <v>2953</v>
      </c>
      <c r="J169" s="30" t="str">
        <f t="shared" si="6"/>
        <v>[170]=181,</v>
      </c>
      <c r="K169" s="3">
        <f t="shared" si="7"/>
        <v>170</v>
      </c>
      <c r="L169" s="3">
        <f t="shared" si="8"/>
        <v>181</v>
      </c>
      <c r="M169" s="8" t="str">
        <f>VLOOKUP(A169,'ESO wayshrine names'!$A$3:$B$9991,2,)</f>
        <v>Northern High Rock Wayshrine</v>
      </c>
      <c r="N169" s="3" t="str">
        <f>VLOOKUP(F169,'ESO zone constants'!$A$3:$D$9999,4,FALSE)</f>
        <v>Cyrodiil</v>
      </c>
    </row>
    <row r="170" spans="1:14" x14ac:dyDescent="0.25">
      <c r="A170" s="79">
        <v>171</v>
      </c>
      <c r="B170">
        <v>9</v>
      </c>
      <c r="C170">
        <v>26</v>
      </c>
      <c r="D170" t="s">
        <v>2321</v>
      </c>
      <c r="E170">
        <v>19</v>
      </c>
      <c r="F170">
        <v>117</v>
      </c>
      <c r="G170" t="s">
        <v>2321</v>
      </c>
      <c r="H170">
        <v>1</v>
      </c>
      <c r="I170" t="s">
        <v>2954</v>
      </c>
      <c r="J170" s="30" t="str">
        <f t="shared" si="6"/>
        <v>[171]=117,</v>
      </c>
      <c r="K170" s="3">
        <f t="shared" si="7"/>
        <v>171</v>
      </c>
      <c r="L170" s="3">
        <f t="shared" si="8"/>
        <v>117</v>
      </c>
      <c r="M170" s="8" t="str">
        <f>VLOOKUP(A170,'ESO wayshrine names'!$A$3:$B$9991,2,)</f>
        <v>Bogmother Wayshrine</v>
      </c>
      <c r="N170" s="3" t="str">
        <f>VLOOKUP(F170,'ESO zone constants'!$A$3:$D$9999,4,FALSE)</f>
        <v>Shadowfen</v>
      </c>
    </row>
    <row r="171" spans="1:14" x14ac:dyDescent="0.25">
      <c r="A171" s="78">
        <v>172</v>
      </c>
      <c r="B171">
        <v>22</v>
      </c>
      <c r="C171">
        <v>74</v>
      </c>
      <c r="D171" t="s">
        <v>3251</v>
      </c>
      <c r="E171">
        <v>109</v>
      </c>
      <c r="F171">
        <v>280</v>
      </c>
      <c r="G171" t="s">
        <v>3251</v>
      </c>
      <c r="H171">
        <v>1</v>
      </c>
      <c r="I171" t="s">
        <v>3251</v>
      </c>
      <c r="J171" s="30" t="str">
        <f t="shared" si="6"/>
        <v>[172]=280,</v>
      </c>
      <c r="K171" s="3">
        <f t="shared" si="7"/>
        <v>172</v>
      </c>
      <c r="L171" s="3">
        <f t="shared" si="8"/>
        <v>280</v>
      </c>
      <c r="M171" s="8" t="str">
        <f>VLOOKUP(A171,'ESO wayshrine names'!$A$3:$B$9991,2,)</f>
        <v>Bleakrock Wayshrine</v>
      </c>
      <c r="N171" s="3" t="str">
        <f>VLOOKUP(F171,'ESO zone constants'!$A$3:$D$9999,4,FALSE)</f>
        <v>Bleakrock Isle</v>
      </c>
    </row>
    <row r="172" spans="1:14" x14ac:dyDescent="0.25">
      <c r="A172" s="79">
        <v>173</v>
      </c>
      <c r="B172">
        <v>18</v>
      </c>
      <c r="C172">
        <v>75</v>
      </c>
      <c r="D172" t="s">
        <v>198</v>
      </c>
      <c r="E172">
        <v>110</v>
      </c>
      <c r="F172">
        <v>281</v>
      </c>
      <c r="G172" t="s">
        <v>198</v>
      </c>
      <c r="H172">
        <v>1</v>
      </c>
      <c r="I172" t="s">
        <v>2955</v>
      </c>
      <c r="J172" s="30" t="str">
        <f t="shared" si="6"/>
        <v>[173]=281,</v>
      </c>
      <c r="K172" s="3">
        <f t="shared" si="7"/>
        <v>173</v>
      </c>
      <c r="L172" s="3">
        <f t="shared" si="8"/>
        <v>281</v>
      </c>
      <c r="M172" s="8" t="str">
        <f>VLOOKUP(A172,'ESO wayshrine names'!$A$3:$B$9991,2,)</f>
        <v>Dhalmora Wayshrine</v>
      </c>
      <c r="N172" s="3" t="str">
        <f>VLOOKUP(F172,'ESO zone constants'!$A$3:$D$9999,4,FALSE)</f>
        <v>Bal Foyen</v>
      </c>
    </row>
    <row r="173" spans="1:14" x14ac:dyDescent="0.25">
      <c r="A173" s="79">
        <v>174</v>
      </c>
      <c r="B173">
        <v>15</v>
      </c>
      <c r="C173">
        <v>143</v>
      </c>
      <c r="D173" t="s">
        <v>264</v>
      </c>
      <c r="E173">
        <v>178</v>
      </c>
      <c r="F173">
        <v>381</v>
      </c>
      <c r="G173" t="s">
        <v>264</v>
      </c>
      <c r="H173">
        <v>1</v>
      </c>
      <c r="I173" t="s">
        <v>2956</v>
      </c>
      <c r="J173" s="30" t="str">
        <f t="shared" si="6"/>
        <v>[174]=381,</v>
      </c>
      <c r="K173" s="3">
        <f t="shared" si="7"/>
        <v>174</v>
      </c>
      <c r="L173" s="3">
        <f t="shared" si="8"/>
        <v>381</v>
      </c>
      <c r="M173" s="8" t="str">
        <f>VLOOKUP(A173,'ESO wayshrine names'!$A$3:$B$9991,2,)</f>
        <v>Tanzelwil Wayshrine</v>
      </c>
      <c r="N173" s="3" t="str">
        <f>VLOOKUP(F173,'ESO zone constants'!$A$3:$D$9999,4,FALSE)</f>
        <v>Auridon</v>
      </c>
    </row>
    <row r="174" spans="1:14" x14ac:dyDescent="0.25">
      <c r="A174" s="79">
        <v>175</v>
      </c>
      <c r="B174">
        <v>15</v>
      </c>
      <c r="C174">
        <v>143</v>
      </c>
      <c r="D174" t="s">
        <v>264</v>
      </c>
      <c r="E174">
        <v>178</v>
      </c>
      <c r="F174">
        <v>381</v>
      </c>
      <c r="G174" t="s">
        <v>264</v>
      </c>
      <c r="H174">
        <v>1</v>
      </c>
      <c r="I174" t="s">
        <v>2957</v>
      </c>
      <c r="J174" s="30" t="str">
        <f t="shared" si="6"/>
        <v>[175]=381,</v>
      </c>
      <c r="K174" s="3">
        <f t="shared" si="7"/>
        <v>175</v>
      </c>
      <c r="L174" s="3">
        <f t="shared" si="8"/>
        <v>381</v>
      </c>
      <c r="M174" s="8" t="str">
        <f>VLOOKUP(A174,'ESO wayshrine names'!$A$3:$B$9991,2,)</f>
        <v>Firsthold Wayshrine</v>
      </c>
      <c r="N174" s="3" t="str">
        <f>VLOOKUP(F174,'ESO zone constants'!$A$3:$D$9999,4,FALSE)</f>
        <v>Auridon</v>
      </c>
    </row>
    <row r="175" spans="1:14" x14ac:dyDescent="0.25">
      <c r="A175" s="79">
        <v>176</v>
      </c>
      <c r="B175">
        <v>15</v>
      </c>
      <c r="C175">
        <v>143</v>
      </c>
      <c r="D175" t="s">
        <v>264</v>
      </c>
      <c r="E175">
        <v>178</v>
      </c>
      <c r="F175">
        <v>381</v>
      </c>
      <c r="G175" t="s">
        <v>264</v>
      </c>
      <c r="H175">
        <v>1</v>
      </c>
      <c r="I175" t="s">
        <v>2958</v>
      </c>
      <c r="J175" s="30" t="str">
        <f t="shared" si="6"/>
        <v>[176]=381,</v>
      </c>
      <c r="K175" s="3">
        <f t="shared" si="7"/>
        <v>176</v>
      </c>
      <c r="L175" s="3">
        <f t="shared" si="8"/>
        <v>381</v>
      </c>
      <c r="M175" s="8" t="str">
        <f>VLOOKUP(A175,'ESO wayshrine names'!$A$3:$B$9991,2,)</f>
        <v>Mathiisen Wayshrine</v>
      </c>
      <c r="N175" s="3" t="str">
        <f>VLOOKUP(F175,'ESO zone constants'!$A$3:$D$9999,4,FALSE)</f>
        <v>Auridon</v>
      </c>
    </row>
    <row r="176" spans="1:14" x14ac:dyDescent="0.25">
      <c r="A176" s="79">
        <v>177</v>
      </c>
      <c r="B176">
        <v>15</v>
      </c>
      <c r="C176">
        <v>143</v>
      </c>
      <c r="D176" t="s">
        <v>264</v>
      </c>
      <c r="E176">
        <v>178</v>
      </c>
      <c r="F176">
        <v>381</v>
      </c>
      <c r="G176" t="s">
        <v>264</v>
      </c>
      <c r="H176">
        <v>1</v>
      </c>
      <c r="I176" t="s">
        <v>2959</v>
      </c>
      <c r="J176" s="30" t="str">
        <f t="shared" si="6"/>
        <v>[177]=381,</v>
      </c>
      <c r="K176" s="3">
        <f t="shared" si="7"/>
        <v>177</v>
      </c>
      <c r="L176" s="3">
        <f t="shared" si="8"/>
        <v>381</v>
      </c>
      <c r="M176" s="8" t="str">
        <f>VLOOKUP(A176,'ESO wayshrine names'!$A$3:$B$9991,2,)</f>
        <v>Vulkhel Guard Wayshrine</v>
      </c>
      <c r="N176" s="3" t="str">
        <f>VLOOKUP(F176,'ESO zone constants'!$A$3:$D$9999,4,FALSE)</f>
        <v>Auridon</v>
      </c>
    </row>
    <row r="177" spans="1:14" x14ac:dyDescent="0.25">
      <c r="A177" s="79">
        <v>178</v>
      </c>
      <c r="B177">
        <v>15</v>
      </c>
      <c r="C177">
        <v>143</v>
      </c>
      <c r="D177" t="s">
        <v>264</v>
      </c>
      <c r="E177">
        <v>178</v>
      </c>
      <c r="F177">
        <v>381</v>
      </c>
      <c r="G177" t="s">
        <v>264</v>
      </c>
      <c r="H177">
        <v>1</v>
      </c>
      <c r="I177" t="s">
        <v>2960</v>
      </c>
      <c r="J177" s="30" t="str">
        <f t="shared" si="6"/>
        <v>[178]=381,</v>
      </c>
      <c r="K177" s="3">
        <f t="shared" si="7"/>
        <v>178</v>
      </c>
      <c r="L177" s="3">
        <f t="shared" si="8"/>
        <v>381</v>
      </c>
      <c r="M177" s="8" t="str">
        <f>VLOOKUP(A177,'ESO wayshrine names'!$A$3:$B$9991,2,)</f>
        <v>Phaer Wayshrine</v>
      </c>
      <c r="N177" s="3" t="str">
        <f>VLOOKUP(F177,'ESO zone constants'!$A$3:$D$9999,4,FALSE)</f>
        <v>Auridon</v>
      </c>
    </row>
    <row r="178" spans="1:14" x14ac:dyDescent="0.25">
      <c r="A178" s="79">
        <v>179</v>
      </c>
      <c r="B178">
        <v>19</v>
      </c>
      <c r="C178">
        <v>201</v>
      </c>
      <c r="D178" t="s">
        <v>385</v>
      </c>
      <c r="E178">
        <v>304</v>
      </c>
      <c r="F178">
        <v>534</v>
      </c>
      <c r="G178" t="s">
        <v>385</v>
      </c>
      <c r="H178">
        <v>1</v>
      </c>
      <c r="I178" t="s">
        <v>2961</v>
      </c>
      <c r="J178" s="30" t="str">
        <f t="shared" si="6"/>
        <v>[179]=534,</v>
      </c>
      <c r="K178" s="3">
        <f t="shared" si="7"/>
        <v>179</v>
      </c>
      <c r="L178" s="3">
        <f t="shared" si="8"/>
        <v>534</v>
      </c>
      <c r="M178" s="8" t="str">
        <f>VLOOKUP(A178,'ESO wayshrine names'!$A$3:$B$9991,2,)</f>
        <v>Sandy Grotto Wayshrine</v>
      </c>
      <c r="N178" s="3" t="str">
        <f>VLOOKUP(F178,'ESO zone constants'!$A$3:$D$9999,4,FALSE)</f>
        <v>Stros M'Kai</v>
      </c>
    </row>
    <row r="179" spans="1:14" x14ac:dyDescent="0.25">
      <c r="A179" s="79">
        <v>180</v>
      </c>
      <c r="B179">
        <v>19</v>
      </c>
      <c r="C179">
        <v>201</v>
      </c>
      <c r="D179" t="s">
        <v>385</v>
      </c>
      <c r="E179">
        <v>304</v>
      </c>
      <c r="F179">
        <v>534</v>
      </c>
      <c r="G179" t="s">
        <v>385</v>
      </c>
      <c r="H179">
        <v>1</v>
      </c>
      <c r="I179" t="s">
        <v>2962</v>
      </c>
      <c r="J179" s="30" t="str">
        <f t="shared" si="6"/>
        <v>[180]=534,</v>
      </c>
      <c r="K179" s="3">
        <f t="shared" si="7"/>
        <v>180</v>
      </c>
      <c r="L179" s="3">
        <f t="shared" si="8"/>
        <v>534</v>
      </c>
      <c r="M179" s="8" t="str">
        <f>VLOOKUP(A179,'ESO wayshrine names'!$A$3:$B$9991,2,)</f>
        <v>Saintsport Wayshrine</v>
      </c>
      <c r="N179" s="3" t="str">
        <f>VLOOKUP(F179,'ESO zone constants'!$A$3:$D$9999,4,FALSE)</f>
        <v>Stros M'Kai</v>
      </c>
    </row>
    <row r="180" spans="1:14" x14ac:dyDescent="0.25">
      <c r="A180" s="79">
        <v>181</v>
      </c>
      <c r="B180">
        <v>20</v>
      </c>
      <c r="C180">
        <v>227</v>
      </c>
      <c r="D180" t="s">
        <v>386</v>
      </c>
      <c r="E180">
        <v>305</v>
      </c>
      <c r="F180">
        <v>535</v>
      </c>
      <c r="G180" t="s">
        <v>386</v>
      </c>
      <c r="H180">
        <v>1</v>
      </c>
      <c r="I180" t="s">
        <v>2963</v>
      </c>
      <c r="J180" s="30" t="str">
        <f t="shared" si="6"/>
        <v>[181]=535,</v>
      </c>
      <c r="K180" s="3">
        <f t="shared" si="7"/>
        <v>181</v>
      </c>
      <c r="L180" s="3">
        <f t="shared" si="8"/>
        <v>535</v>
      </c>
      <c r="M180" s="8" t="str">
        <f>VLOOKUP(A180,'ESO wayshrine names'!$A$3:$B$9991,2,)</f>
        <v>Stonetooth Wayshrine</v>
      </c>
      <c r="N180" s="3" t="str">
        <f>VLOOKUP(F180,'ESO zone constants'!$A$3:$D$9999,4,FALSE)</f>
        <v>Betnikh</v>
      </c>
    </row>
    <row r="181" spans="1:14" x14ac:dyDescent="0.25">
      <c r="A181" s="79">
        <v>182</v>
      </c>
      <c r="B181">
        <v>20</v>
      </c>
      <c r="C181">
        <v>227</v>
      </c>
      <c r="D181" t="s">
        <v>386</v>
      </c>
      <c r="E181">
        <v>305</v>
      </c>
      <c r="F181">
        <v>535</v>
      </c>
      <c r="G181" t="s">
        <v>386</v>
      </c>
      <c r="H181">
        <v>1</v>
      </c>
      <c r="I181" t="s">
        <v>2964</v>
      </c>
      <c r="J181" s="30" t="str">
        <f t="shared" si="6"/>
        <v>[182]=535,</v>
      </c>
      <c r="K181" s="3">
        <f t="shared" si="7"/>
        <v>182</v>
      </c>
      <c r="L181" s="3">
        <f t="shared" si="8"/>
        <v>535</v>
      </c>
      <c r="M181" s="8" t="str">
        <f>VLOOKUP(A181,'ESO wayshrine names'!$A$3:$B$9991,2,)</f>
        <v>Grimfield Wayshrine</v>
      </c>
      <c r="N181" s="3" t="str">
        <f>VLOOKUP(F181,'ESO zone constants'!$A$3:$D$9999,4,FALSE)</f>
        <v>Betnikh</v>
      </c>
    </row>
    <row r="182" spans="1:14" x14ac:dyDescent="0.25">
      <c r="A182" s="79">
        <v>183</v>
      </c>
      <c r="B182">
        <v>20</v>
      </c>
      <c r="C182">
        <v>227</v>
      </c>
      <c r="D182" t="s">
        <v>386</v>
      </c>
      <c r="E182">
        <v>305</v>
      </c>
      <c r="F182">
        <v>535</v>
      </c>
      <c r="G182" t="s">
        <v>386</v>
      </c>
      <c r="H182">
        <v>1</v>
      </c>
      <c r="I182" t="s">
        <v>2965</v>
      </c>
      <c r="J182" s="30" t="str">
        <f t="shared" si="6"/>
        <v>[183]=535,</v>
      </c>
      <c r="K182" s="3">
        <f t="shared" si="7"/>
        <v>183</v>
      </c>
      <c r="L182" s="3">
        <f t="shared" si="8"/>
        <v>535</v>
      </c>
      <c r="M182" s="8" t="str">
        <f>VLOOKUP(A182,'ESO wayshrine names'!$A$3:$B$9991,2,)</f>
        <v>Carved Hills Wayshrine</v>
      </c>
      <c r="N182" s="3" t="str">
        <f>VLOOKUP(F182,'ESO zone constants'!$A$3:$D$9999,4,FALSE)</f>
        <v>Betnikh</v>
      </c>
    </row>
    <row r="183" spans="1:14" x14ac:dyDescent="0.25">
      <c r="A183" s="79">
        <v>184</v>
      </c>
      <c r="B183">
        <v>23</v>
      </c>
      <c r="C183">
        <v>255</v>
      </c>
      <c r="D183" t="s">
        <v>2379</v>
      </c>
      <c r="E183">
        <v>154</v>
      </c>
      <c r="F183">
        <v>347</v>
      </c>
      <c r="G183" t="s">
        <v>2379</v>
      </c>
      <c r="H183">
        <v>6</v>
      </c>
      <c r="I183" t="s">
        <v>2966</v>
      </c>
      <c r="J183" s="30" t="str">
        <f t="shared" si="6"/>
        <v>[184]=347,</v>
      </c>
      <c r="K183" s="3">
        <f t="shared" si="7"/>
        <v>184</v>
      </c>
      <c r="L183" s="3">
        <f t="shared" si="8"/>
        <v>347</v>
      </c>
      <c r="M183" s="8" t="str">
        <f>VLOOKUP(A183,'ESO wayshrine names'!$A$3:$B$9991,2,)</f>
        <v>Dungeon: Vaults of Madness</v>
      </c>
      <c r="N183" s="3" t="str">
        <f>VLOOKUP(F183,'ESO zone constants'!$A$3:$D$9999,4,FALSE)</f>
        <v>Coldharbour</v>
      </c>
    </row>
    <row r="184" spans="1:14" x14ac:dyDescent="0.25">
      <c r="A184" s="79">
        <v>185</v>
      </c>
      <c r="B184">
        <v>17</v>
      </c>
      <c r="C184">
        <v>256</v>
      </c>
      <c r="D184" t="s">
        <v>2304</v>
      </c>
      <c r="E184">
        <v>179</v>
      </c>
      <c r="F184">
        <v>382</v>
      </c>
      <c r="G184" t="s">
        <v>2304</v>
      </c>
      <c r="H184">
        <v>6</v>
      </c>
      <c r="I184" t="s">
        <v>2967</v>
      </c>
      <c r="J184" s="30" t="str">
        <f t="shared" si="6"/>
        <v>[185]=382,</v>
      </c>
      <c r="K184" s="3">
        <f t="shared" si="7"/>
        <v>185</v>
      </c>
      <c r="L184" s="3">
        <f t="shared" si="8"/>
        <v>382</v>
      </c>
      <c r="M184" s="8" t="str">
        <f>VLOOKUP(A184,'ESO wayshrine names'!$A$3:$B$9991,2,)</f>
        <v>Dungeon: Selene's Web</v>
      </c>
      <c r="N184" s="3" t="str">
        <f>VLOOKUP(F184,'ESO zone constants'!$A$3:$D$9999,4,FALSE)</f>
        <v>Reaper's March</v>
      </c>
    </row>
    <row r="185" spans="1:14" x14ac:dyDescent="0.25">
      <c r="A185" s="79">
        <v>186</v>
      </c>
      <c r="B185">
        <v>6</v>
      </c>
      <c r="C185">
        <v>20</v>
      </c>
      <c r="D185" t="s">
        <v>109</v>
      </c>
      <c r="E185">
        <v>14</v>
      </c>
      <c r="F185">
        <v>92</v>
      </c>
      <c r="G185" t="s">
        <v>109</v>
      </c>
      <c r="H185">
        <v>6</v>
      </c>
      <c r="I185" t="s">
        <v>2968</v>
      </c>
      <c r="J185" s="30" t="str">
        <f t="shared" si="6"/>
        <v>[186]=92,</v>
      </c>
      <c r="K185" s="3">
        <f t="shared" si="7"/>
        <v>186</v>
      </c>
      <c r="L185" s="3">
        <f t="shared" si="8"/>
        <v>92</v>
      </c>
      <c r="M185" s="8" t="str">
        <f>VLOOKUP(A185,'ESO wayshrine names'!$A$3:$B$9991,2,)</f>
        <v>Dungeon: Blackheart Haven</v>
      </c>
      <c r="N185" s="3" t="str">
        <f>VLOOKUP(F185,'ESO zone constants'!$A$3:$D$9999,4,FALSE)</f>
        <v>Bangkorai</v>
      </c>
    </row>
    <row r="186" spans="1:14" x14ac:dyDescent="0.25">
      <c r="A186" s="79">
        <v>187</v>
      </c>
      <c r="B186">
        <v>12</v>
      </c>
      <c r="C186">
        <v>125</v>
      </c>
      <c r="D186" t="s">
        <v>2320</v>
      </c>
      <c r="E186">
        <v>16</v>
      </c>
      <c r="F186">
        <v>103</v>
      </c>
      <c r="G186" t="s">
        <v>2320</v>
      </c>
      <c r="H186">
        <v>6</v>
      </c>
      <c r="I186" t="s">
        <v>2969</v>
      </c>
      <c r="J186" s="30" t="str">
        <f t="shared" si="6"/>
        <v>[187]=103,</v>
      </c>
      <c r="K186" s="3">
        <f t="shared" si="7"/>
        <v>187</v>
      </c>
      <c r="L186" s="3">
        <f t="shared" si="8"/>
        <v>103</v>
      </c>
      <c r="M186" s="8" t="str">
        <f>VLOOKUP(A186,'ESO wayshrine names'!$A$3:$B$9991,2,)</f>
        <v>Dungeon: Blessed Crucible</v>
      </c>
      <c r="N186" s="3" t="str">
        <f>VLOOKUP(F186,'ESO zone constants'!$A$3:$D$9999,4,FALSE)</f>
        <v>The Rift</v>
      </c>
    </row>
    <row r="187" spans="1:14" x14ac:dyDescent="0.25">
      <c r="A187" s="79">
        <v>188</v>
      </c>
      <c r="B187">
        <v>8</v>
      </c>
      <c r="C187">
        <v>22</v>
      </c>
      <c r="D187" t="s">
        <v>108</v>
      </c>
      <c r="E187">
        <v>11</v>
      </c>
      <c r="F187">
        <v>58</v>
      </c>
      <c r="G187" t="s">
        <v>108</v>
      </c>
      <c r="H187">
        <v>6</v>
      </c>
      <c r="I187" t="s">
        <v>2970</v>
      </c>
      <c r="J187" s="30" t="str">
        <f t="shared" si="6"/>
        <v>[188]=58,</v>
      </c>
      <c r="K187" s="3">
        <f t="shared" si="7"/>
        <v>188</v>
      </c>
      <c r="L187" s="3">
        <f t="shared" si="8"/>
        <v>58</v>
      </c>
      <c r="M187" s="8" t="str">
        <f>VLOOKUP(A187,'ESO wayshrine names'!$A$3:$B$9991,2,)</f>
        <v>Dungeon: Tempest Island</v>
      </c>
      <c r="N187" s="3" t="str">
        <f>VLOOKUP(F187,'ESO zone constants'!$A$3:$D$9999,4,FALSE)</f>
        <v>Malabal Tor</v>
      </c>
    </row>
    <row r="188" spans="1:14" x14ac:dyDescent="0.25">
      <c r="A188" s="78">
        <v>189</v>
      </c>
      <c r="B188">
        <v>4</v>
      </c>
      <c r="C188">
        <v>12</v>
      </c>
      <c r="D188" t="s">
        <v>104</v>
      </c>
      <c r="E188">
        <v>4</v>
      </c>
      <c r="F188">
        <v>19</v>
      </c>
      <c r="G188" t="s">
        <v>104</v>
      </c>
      <c r="J188" s="30" t="str">
        <f t="shared" si="6"/>
        <v>[189]=19,</v>
      </c>
      <c r="K188" s="3">
        <f t="shared" si="7"/>
        <v>189</v>
      </c>
      <c r="L188" s="3">
        <f t="shared" si="8"/>
        <v>19</v>
      </c>
      <c r="M188" s="8" t="str">
        <f>VLOOKUP(A188,'ESO wayshrine names'!$A$3:$B$9991,2,)</f>
        <v>Dungeon: Wayrest Sewers I</v>
      </c>
      <c r="N188" s="3" t="str">
        <f>VLOOKUP(F188,'ESO zone constants'!$A$3:$D$9999,4,FALSE)</f>
        <v>Stormhaven</v>
      </c>
    </row>
    <row r="189" spans="1:14" x14ac:dyDescent="0.25">
      <c r="A189" s="79">
        <v>190</v>
      </c>
      <c r="B189">
        <v>3</v>
      </c>
      <c r="C189">
        <v>10</v>
      </c>
      <c r="D189" t="s">
        <v>2317</v>
      </c>
      <c r="E189">
        <v>5</v>
      </c>
      <c r="F189">
        <v>20</v>
      </c>
      <c r="G189" t="s">
        <v>2317</v>
      </c>
      <c r="H189">
        <v>6</v>
      </c>
      <c r="I189" t="s">
        <v>2971</v>
      </c>
      <c r="J189" s="30" t="str">
        <f t="shared" si="6"/>
        <v>[190]=20,</v>
      </c>
      <c r="K189" s="3">
        <f t="shared" si="7"/>
        <v>190</v>
      </c>
      <c r="L189" s="3">
        <f t="shared" si="8"/>
        <v>20</v>
      </c>
      <c r="M189" s="8" t="str">
        <f>VLOOKUP(A189,'ESO wayshrine names'!$A$3:$B$9991,2,)</f>
        <v>Dungeon: Crypt of Hearts I</v>
      </c>
      <c r="N189" s="3" t="str">
        <f>VLOOKUP(F189,'ESO zone constants'!$A$3:$D$9999,4,FALSE)</f>
        <v>Rivenspire</v>
      </c>
    </row>
    <row r="190" spans="1:14" x14ac:dyDescent="0.25">
      <c r="A190" s="79">
        <v>191</v>
      </c>
      <c r="B190">
        <v>7</v>
      </c>
      <c r="C190">
        <v>9</v>
      </c>
      <c r="D190" t="s">
        <v>2301</v>
      </c>
      <c r="E190">
        <v>180</v>
      </c>
      <c r="F190">
        <v>383</v>
      </c>
      <c r="G190" t="s">
        <v>2301</v>
      </c>
      <c r="H190">
        <v>6</v>
      </c>
      <c r="I190" t="s">
        <v>2972</v>
      </c>
      <c r="J190" s="30" t="str">
        <f t="shared" si="6"/>
        <v>[191]=383,</v>
      </c>
      <c r="K190" s="3">
        <f t="shared" si="7"/>
        <v>191</v>
      </c>
      <c r="L190" s="3">
        <f t="shared" si="8"/>
        <v>383</v>
      </c>
      <c r="M190" s="8" t="str">
        <f>VLOOKUP(A190,'ESO wayshrine names'!$A$3:$B$9991,2,)</f>
        <v>Dungeon: Elden Hollow I</v>
      </c>
      <c r="N190" s="3" t="str">
        <f>VLOOKUP(F190,'ESO zone constants'!$A$3:$D$9999,4,FALSE)</f>
        <v>Grahtwood</v>
      </c>
    </row>
    <row r="191" spans="1:14" x14ac:dyDescent="0.25">
      <c r="A191" s="79">
        <v>192</v>
      </c>
      <c r="B191">
        <v>9</v>
      </c>
      <c r="C191">
        <v>26</v>
      </c>
      <c r="D191" t="s">
        <v>2321</v>
      </c>
      <c r="E191">
        <v>19</v>
      </c>
      <c r="F191">
        <v>117</v>
      </c>
      <c r="G191" t="s">
        <v>2321</v>
      </c>
      <c r="H191">
        <v>6</v>
      </c>
      <c r="I191" t="s">
        <v>2973</v>
      </c>
      <c r="J191" s="30" t="str">
        <f t="shared" si="6"/>
        <v>[192]=117,</v>
      </c>
      <c r="K191" s="3">
        <f t="shared" si="7"/>
        <v>192</v>
      </c>
      <c r="L191" s="3">
        <f t="shared" si="8"/>
        <v>117</v>
      </c>
      <c r="M191" s="8" t="str">
        <f>VLOOKUP(A191,'ESO wayshrine names'!$A$3:$B$9991,2,)</f>
        <v>Dungeon: Arx Corinium</v>
      </c>
      <c r="N191" s="3" t="str">
        <f>VLOOKUP(F191,'ESO zone constants'!$A$3:$D$9999,4,FALSE)</f>
        <v>Shadowfen</v>
      </c>
    </row>
    <row r="192" spans="1:14" x14ac:dyDescent="0.25">
      <c r="A192" s="79">
        <v>193</v>
      </c>
      <c r="B192">
        <v>2</v>
      </c>
      <c r="C192">
        <v>1</v>
      </c>
      <c r="D192" t="s">
        <v>103</v>
      </c>
      <c r="E192">
        <v>2</v>
      </c>
      <c r="F192">
        <v>3</v>
      </c>
      <c r="G192" t="s">
        <v>103</v>
      </c>
      <c r="H192">
        <v>6</v>
      </c>
      <c r="I192" t="s">
        <v>2974</v>
      </c>
      <c r="J192" s="30" t="str">
        <f t="shared" si="6"/>
        <v>[193]=3,</v>
      </c>
      <c r="K192" s="3">
        <f t="shared" si="7"/>
        <v>193</v>
      </c>
      <c r="L192" s="3">
        <f t="shared" si="8"/>
        <v>3</v>
      </c>
      <c r="M192" s="8" t="str">
        <f>VLOOKUP(A192,'ESO wayshrine names'!$A$3:$B$9991,2,)</f>
        <v>Dungeon: Spindleclutch I</v>
      </c>
      <c r="N192" s="3" t="str">
        <f>VLOOKUP(F192,'ESO zone constants'!$A$3:$D$9999,4,FALSE)</f>
        <v>Glenumbra</v>
      </c>
    </row>
    <row r="193" spans="1:14" x14ac:dyDescent="0.25">
      <c r="A193" s="79">
        <v>194</v>
      </c>
      <c r="B193">
        <v>15</v>
      </c>
      <c r="C193">
        <v>143</v>
      </c>
      <c r="D193" t="s">
        <v>264</v>
      </c>
      <c r="E193">
        <v>178</v>
      </c>
      <c r="F193">
        <v>381</v>
      </c>
      <c r="G193" t="s">
        <v>264</v>
      </c>
      <c r="H193">
        <v>6</v>
      </c>
      <c r="I193" t="s">
        <v>2975</v>
      </c>
      <c r="J193" s="30" t="str">
        <f t="shared" si="6"/>
        <v>[194]=381,</v>
      </c>
      <c r="K193" s="3">
        <f t="shared" si="7"/>
        <v>194</v>
      </c>
      <c r="L193" s="3">
        <f t="shared" si="8"/>
        <v>381</v>
      </c>
      <c r="M193" s="8" t="str">
        <f>VLOOKUP(A193,'ESO wayshrine names'!$A$3:$B$9991,2,)</f>
        <v>Dungeon: The Banished Cells I</v>
      </c>
      <c r="N193" s="3" t="str">
        <f>VLOOKUP(F193,'ESO zone constants'!$A$3:$D$9999,4,FALSE)</f>
        <v>Auridon</v>
      </c>
    </row>
    <row r="194" spans="1:14" x14ac:dyDescent="0.25">
      <c r="A194" s="78">
        <v>195</v>
      </c>
      <c r="B194">
        <v>13</v>
      </c>
      <c r="C194">
        <v>61</v>
      </c>
      <c r="D194" t="s">
        <v>2319</v>
      </c>
      <c r="E194">
        <v>15</v>
      </c>
      <c r="F194">
        <v>101</v>
      </c>
      <c r="G194" t="s">
        <v>2319</v>
      </c>
      <c r="H194">
        <v>6</v>
      </c>
      <c r="I194" t="s">
        <v>3324</v>
      </c>
      <c r="J194" s="30" t="str">
        <f t="shared" si="6"/>
        <v>[195]=101,</v>
      </c>
      <c r="K194" s="3">
        <f t="shared" si="7"/>
        <v>195</v>
      </c>
      <c r="L194" s="3">
        <f t="shared" si="8"/>
        <v>101</v>
      </c>
      <c r="M194" s="8" t="str">
        <f>VLOOKUP(A194,'ESO wayshrine names'!$A$3:$B$9991,2,)</f>
        <v>Dungeon: Direfrost Keep</v>
      </c>
      <c r="N194" s="3" t="str">
        <f>VLOOKUP(F194,'ESO zone constants'!$A$3:$D$9999,4,FALSE)</f>
        <v>Eastmarch</v>
      </c>
    </row>
    <row r="195" spans="1:14" x14ac:dyDescent="0.25">
      <c r="A195" s="79">
        <v>196</v>
      </c>
      <c r="B195">
        <v>5</v>
      </c>
      <c r="C195">
        <v>30</v>
      </c>
      <c r="D195" t="s">
        <v>3253</v>
      </c>
      <c r="E195">
        <v>17</v>
      </c>
      <c r="F195">
        <v>104</v>
      </c>
      <c r="G195" t="s">
        <v>2316</v>
      </c>
      <c r="H195">
        <v>6</v>
      </c>
      <c r="I195" t="s">
        <v>2976</v>
      </c>
      <c r="J195" s="30" t="str">
        <f t="shared" ref="J195:J258" si="9">IF(A195&lt;&gt;"",IF(F195&lt;&gt;"",IF(OR(ISNA(A195),ISNA(F195)),"","["&amp;A195&amp;"]="&amp;F195&amp;","),""),"")</f>
        <v>[196]=104,</v>
      </c>
      <c r="K195" s="3">
        <f t="shared" ref="K195:K258" si="10">A195</f>
        <v>196</v>
      </c>
      <c r="L195" s="3">
        <f t="shared" ref="L195:L258" si="11">F195</f>
        <v>104</v>
      </c>
      <c r="M195" s="8" t="str">
        <f>VLOOKUP(A195,'ESO wayshrine names'!$A$3:$B$9991,2,)</f>
        <v>Dungeon: Volenfell</v>
      </c>
      <c r="N195" s="3" t="str">
        <f>VLOOKUP(F195,'ESO zone constants'!$A$3:$D$9999,4,FALSE)</f>
        <v>Alik'r Desert</v>
      </c>
    </row>
    <row r="196" spans="1:14" x14ac:dyDescent="0.25">
      <c r="A196" s="79">
        <v>197</v>
      </c>
      <c r="B196">
        <v>16</v>
      </c>
      <c r="C196">
        <v>300</v>
      </c>
      <c r="D196" t="s">
        <v>2303</v>
      </c>
      <c r="E196">
        <v>18</v>
      </c>
      <c r="F196">
        <v>108</v>
      </c>
      <c r="G196" t="s">
        <v>2303</v>
      </c>
      <c r="H196">
        <v>6</v>
      </c>
      <c r="I196" t="s">
        <v>2977</v>
      </c>
      <c r="J196" s="30" t="str">
        <f t="shared" si="9"/>
        <v>[197]=108,</v>
      </c>
      <c r="K196" s="3">
        <f t="shared" si="10"/>
        <v>197</v>
      </c>
      <c r="L196" s="3">
        <f t="shared" si="11"/>
        <v>108</v>
      </c>
      <c r="M196" s="8" t="str">
        <f>VLOOKUP(A196,'ESO wayshrine names'!$A$3:$B$9991,2,)</f>
        <v>Dungeon: City of Ash I</v>
      </c>
      <c r="N196" s="3" t="str">
        <f>VLOOKUP(F196,'ESO zone constants'!$A$3:$D$9999,4,FALSE)</f>
        <v>Greenshade</v>
      </c>
    </row>
    <row r="197" spans="1:14" x14ac:dyDescent="0.25">
      <c r="A197" s="79">
        <v>198</v>
      </c>
      <c r="B197">
        <v>10</v>
      </c>
      <c r="C197">
        <v>13</v>
      </c>
      <c r="D197" t="s">
        <v>107</v>
      </c>
      <c r="E197">
        <v>10</v>
      </c>
      <c r="F197">
        <v>57</v>
      </c>
      <c r="G197" t="s">
        <v>107</v>
      </c>
      <c r="H197">
        <v>6</v>
      </c>
      <c r="I197" t="s">
        <v>2978</v>
      </c>
      <c r="J197" s="30" t="str">
        <f t="shared" si="9"/>
        <v>[198]=57,</v>
      </c>
      <c r="K197" s="3">
        <f t="shared" si="10"/>
        <v>198</v>
      </c>
      <c r="L197" s="3">
        <f t="shared" si="11"/>
        <v>57</v>
      </c>
      <c r="M197" s="8" t="str">
        <f>VLOOKUP(A197,'ESO wayshrine names'!$A$3:$B$9991,2,)</f>
        <v>Dungeon: Darkshade Caverns I</v>
      </c>
      <c r="N197" s="3" t="str">
        <f>VLOOKUP(F197,'ESO zone constants'!$A$3:$D$9999,4,FALSE)</f>
        <v>Deshaan</v>
      </c>
    </row>
    <row r="198" spans="1:14" x14ac:dyDescent="0.25">
      <c r="A198" s="79">
        <v>199</v>
      </c>
      <c r="B198">
        <v>14</v>
      </c>
      <c r="C198">
        <v>16</v>
      </c>
      <c r="D198" t="s">
        <v>125</v>
      </c>
      <c r="E198">
        <v>37</v>
      </c>
      <c r="F198">
        <v>181</v>
      </c>
      <c r="G198" t="s">
        <v>125</v>
      </c>
      <c r="H198">
        <v>1</v>
      </c>
      <c r="I198" t="s">
        <v>2979</v>
      </c>
      <c r="J198" s="30" t="str">
        <f t="shared" si="9"/>
        <v>[199]=181,</v>
      </c>
      <c r="K198" s="3">
        <f t="shared" si="10"/>
        <v>199</v>
      </c>
      <c r="L198" s="3">
        <f t="shared" si="11"/>
        <v>181</v>
      </c>
      <c r="M198" s="8" t="str">
        <f>VLOOKUP(A198,'ESO wayshrine names'!$A$3:$B$9991,2,)</f>
        <v>Southern High Rock Wayshrine</v>
      </c>
      <c r="N198" s="3" t="str">
        <f>VLOOKUP(F198,'ESO zone constants'!$A$3:$D$9999,4,FALSE)</f>
        <v>Cyrodiil</v>
      </c>
    </row>
    <row r="199" spans="1:14" x14ac:dyDescent="0.25">
      <c r="A199" s="79">
        <v>200</v>
      </c>
      <c r="B199">
        <v>14</v>
      </c>
      <c r="C199">
        <v>16</v>
      </c>
      <c r="D199" t="s">
        <v>125</v>
      </c>
      <c r="E199">
        <v>37</v>
      </c>
      <c r="F199">
        <v>181</v>
      </c>
      <c r="G199" t="s">
        <v>125</v>
      </c>
      <c r="H199">
        <v>1</v>
      </c>
      <c r="I199" t="s">
        <v>2980</v>
      </c>
      <c r="J199" s="30" t="str">
        <f t="shared" si="9"/>
        <v>[200]=181,</v>
      </c>
      <c r="K199" s="3">
        <f t="shared" si="10"/>
        <v>200</v>
      </c>
      <c r="L199" s="3">
        <f t="shared" si="11"/>
        <v>181</v>
      </c>
      <c r="M199" s="8" t="str">
        <f>VLOOKUP(A199,'ESO wayshrine names'!$A$3:$B$9991,2,)</f>
        <v>Eastern Elsweyr Wayshrine</v>
      </c>
      <c r="N199" s="3" t="str">
        <f>VLOOKUP(F199,'ESO zone constants'!$A$3:$D$9999,4,FALSE)</f>
        <v>Cyrodiil</v>
      </c>
    </row>
    <row r="200" spans="1:14" x14ac:dyDescent="0.25">
      <c r="A200" s="79">
        <v>201</v>
      </c>
      <c r="B200">
        <v>14</v>
      </c>
      <c r="C200">
        <v>16</v>
      </c>
      <c r="D200" t="s">
        <v>125</v>
      </c>
      <c r="E200">
        <v>37</v>
      </c>
      <c r="F200">
        <v>181</v>
      </c>
      <c r="G200" t="s">
        <v>125</v>
      </c>
      <c r="H200">
        <v>1</v>
      </c>
      <c r="I200" t="s">
        <v>2981</v>
      </c>
      <c r="J200" s="30" t="str">
        <f t="shared" si="9"/>
        <v>[201]=181,</v>
      </c>
      <c r="K200" s="3">
        <f t="shared" si="10"/>
        <v>201</v>
      </c>
      <c r="L200" s="3">
        <f t="shared" si="11"/>
        <v>181</v>
      </c>
      <c r="M200" s="8" t="str">
        <f>VLOOKUP(A200,'ESO wayshrine names'!$A$3:$B$9991,2,)</f>
        <v>Western Elsweyr Wayshrine</v>
      </c>
      <c r="N200" s="3" t="str">
        <f>VLOOKUP(F200,'ESO zone constants'!$A$3:$D$9999,4,FALSE)</f>
        <v>Cyrodiil</v>
      </c>
    </row>
    <row r="201" spans="1:14" x14ac:dyDescent="0.25">
      <c r="A201" s="79">
        <v>202</v>
      </c>
      <c r="B201">
        <v>14</v>
      </c>
      <c r="C201">
        <v>16</v>
      </c>
      <c r="D201" t="s">
        <v>125</v>
      </c>
      <c r="E201">
        <v>37</v>
      </c>
      <c r="F201">
        <v>181</v>
      </c>
      <c r="G201" t="s">
        <v>125</v>
      </c>
      <c r="H201">
        <v>1</v>
      </c>
      <c r="I201" t="s">
        <v>2982</v>
      </c>
      <c r="J201" s="30" t="str">
        <f t="shared" si="9"/>
        <v>[202]=181,</v>
      </c>
      <c r="K201" s="3">
        <f t="shared" si="10"/>
        <v>202</v>
      </c>
      <c r="L201" s="3">
        <f t="shared" si="11"/>
        <v>181</v>
      </c>
      <c r="M201" s="8" t="str">
        <f>VLOOKUP(A201,'ESO wayshrine names'!$A$3:$B$9991,2,)</f>
        <v>North Morrowind Wayshrine</v>
      </c>
      <c r="N201" s="3" t="str">
        <f>VLOOKUP(F201,'ESO zone constants'!$A$3:$D$9999,4,FALSE)</f>
        <v>Cyrodiil</v>
      </c>
    </row>
    <row r="202" spans="1:14" x14ac:dyDescent="0.25">
      <c r="A202" s="79">
        <v>203</v>
      </c>
      <c r="B202">
        <v>14</v>
      </c>
      <c r="C202">
        <v>16</v>
      </c>
      <c r="D202" t="s">
        <v>125</v>
      </c>
      <c r="E202">
        <v>37</v>
      </c>
      <c r="F202">
        <v>181</v>
      </c>
      <c r="G202" t="s">
        <v>125</v>
      </c>
      <c r="H202">
        <v>1</v>
      </c>
      <c r="I202" t="s">
        <v>2983</v>
      </c>
      <c r="J202" s="30" t="str">
        <f t="shared" si="9"/>
        <v>[203]=181,</v>
      </c>
      <c r="K202" s="3">
        <f t="shared" si="10"/>
        <v>203</v>
      </c>
      <c r="L202" s="3">
        <f t="shared" si="11"/>
        <v>181</v>
      </c>
      <c r="M202" s="8" t="str">
        <f>VLOOKUP(A202,'ESO wayshrine names'!$A$3:$B$9991,2,)</f>
        <v>South Morrowind Wayshrine</v>
      </c>
      <c r="N202" s="3" t="str">
        <f>VLOOKUP(F202,'ESO zone constants'!$A$3:$D$9999,4,FALSE)</f>
        <v>Cyrodiil</v>
      </c>
    </row>
    <row r="203" spans="1:14" x14ac:dyDescent="0.25">
      <c r="A203" s="79">
        <v>204</v>
      </c>
      <c r="B203">
        <v>6</v>
      </c>
      <c r="C203">
        <v>20</v>
      </c>
      <c r="D203" t="s">
        <v>109</v>
      </c>
      <c r="E203">
        <v>14</v>
      </c>
      <c r="F203">
        <v>92</v>
      </c>
      <c r="G203" t="s">
        <v>109</v>
      </c>
      <c r="H203">
        <v>1</v>
      </c>
      <c r="I203" t="s">
        <v>2984</v>
      </c>
      <c r="J203" s="30" t="str">
        <f t="shared" si="9"/>
        <v>[204]=92,</v>
      </c>
      <c r="K203" s="3">
        <f t="shared" si="10"/>
        <v>204</v>
      </c>
      <c r="L203" s="3">
        <f t="shared" si="11"/>
        <v>92</v>
      </c>
      <c r="M203" s="8" t="str">
        <f>VLOOKUP(A203,'ESO wayshrine names'!$A$3:$B$9991,2,)</f>
        <v>Eastern Evermore Wayshrine</v>
      </c>
      <c r="N203" s="3" t="str">
        <f>VLOOKUP(F203,'ESO zone constants'!$A$3:$D$9999,4,FALSE)</f>
        <v>Bangkorai</v>
      </c>
    </row>
    <row r="204" spans="1:14" x14ac:dyDescent="0.25">
      <c r="A204" s="79">
        <v>205</v>
      </c>
      <c r="B204">
        <v>10</v>
      </c>
      <c r="C204">
        <v>13</v>
      </c>
      <c r="D204" t="s">
        <v>107</v>
      </c>
      <c r="E204">
        <v>10</v>
      </c>
      <c r="F204">
        <v>57</v>
      </c>
      <c r="G204" t="s">
        <v>107</v>
      </c>
      <c r="H204">
        <v>1</v>
      </c>
      <c r="I204" t="s">
        <v>2985</v>
      </c>
      <c r="J204" s="30" t="str">
        <f t="shared" si="9"/>
        <v>[205]=57,</v>
      </c>
      <c r="K204" s="3">
        <f t="shared" si="10"/>
        <v>205</v>
      </c>
      <c r="L204" s="3">
        <f t="shared" si="11"/>
        <v>57</v>
      </c>
      <c r="M204" s="8" t="str">
        <f>VLOOKUP(A204,'ESO wayshrine names'!$A$3:$B$9991,2,)</f>
        <v>Shad Astula Wayshrine</v>
      </c>
      <c r="N204" s="3" t="str">
        <f>VLOOKUP(F204,'ESO zone constants'!$A$3:$D$9999,4,FALSE)</f>
        <v>Deshaan</v>
      </c>
    </row>
    <row r="205" spans="1:14" x14ac:dyDescent="0.25">
      <c r="A205" s="79">
        <v>206</v>
      </c>
      <c r="B205">
        <v>6</v>
      </c>
      <c r="C205">
        <v>20</v>
      </c>
      <c r="D205" t="s">
        <v>109</v>
      </c>
      <c r="E205">
        <v>14</v>
      </c>
      <c r="F205">
        <v>92</v>
      </c>
      <c r="G205" t="s">
        <v>109</v>
      </c>
      <c r="H205">
        <v>1</v>
      </c>
      <c r="I205" t="s">
        <v>2986</v>
      </c>
      <c r="J205" s="30" t="str">
        <f t="shared" si="9"/>
        <v>[206]=92,</v>
      </c>
      <c r="K205" s="3">
        <f t="shared" si="10"/>
        <v>206</v>
      </c>
      <c r="L205" s="3">
        <f t="shared" si="11"/>
        <v>92</v>
      </c>
      <c r="M205" s="8" t="str">
        <f>VLOOKUP(A205,'ESO wayshrine names'!$A$3:$B$9991,2,)</f>
        <v>Halcyon Lake Wayshrine</v>
      </c>
      <c r="N205" s="3" t="str">
        <f>VLOOKUP(F205,'ESO zone constants'!$A$3:$D$9999,4,FALSE)</f>
        <v>Bangkorai</v>
      </c>
    </row>
    <row r="206" spans="1:14" x14ac:dyDescent="0.25">
      <c r="A206" s="79">
        <v>207</v>
      </c>
      <c r="B206">
        <v>7</v>
      </c>
      <c r="C206">
        <v>9</v>
      </c>
      <c r="D206" t="s">
        <v>2301</v>
      </c>
      <c r="E206">
        <v>180</v>
      </c>
      <c r="F206">
        <v>383</v>
      </c>
      <c r="G206" t="s">
        <v>2301</v>
      </c>
      <c r="H206">
        <v>1</v>
      </c>
      <c r="I206" t="s">
        <v>2987</v>
      </c>
      <c r="J206" s="30" t="str">
        <f t="shared" si="9"/>
        <v>[207]=383,</v>
      </c>
      <c r="K206" s="3">
        <f t="shared" si="10"/>
        <v>207</v>
      </c>
      <c r="L206" s="3">
        <f t="shared" si="11"/>
        <v>383</v>
      </c>
      <c r="M206" s="8" t="str">
        <f>VLOOKUP(A206,'ESO wayshrine names'!$A$3:$B$9991,2,)</f>
        <v>Gray Mire Wayshrine</v>
      </c>
      <c r="N206" s="3" t="str">
        <f>VLOOKUP(F206,'ESO zone constants'!$A$3:$D$9999,4,FALSE)</f>
        <v>Grahtwood</v>
      </c>
    </row>
    <row r="207" spans="1:14" x14ac:dyDescent="0.25">
      <c r="A207" s="79">
        <v>208</v>
      </c>
      <c r="B207">
        <v>3</v>
      </c>
      <c r="C207">
        <v>10</v>
      </c>
      <c r="D207" t="s">
        <v>2317</v>
      </c>
      <c r="E207">
        <v>5</v>
      </c>
      <c r="F207">
        <v>20</v>
      </c>
      <c r="G207" t="s">
        <v>2317</v>
      </c>
      <c r="H207">
        <v>1</v>
      </c>
      <c r="I207" t="s">
        <v>2988</v>
      </c>
      <c r="J207" s="30" t="str">
        <f t="shared" si="9"/>
        <v>[208]=20,</v>
      </c>
      <c r="K207" s="3">
        <f t="shared" si="10"/>
        <v>208</v>
      </c>
      <c r="L207" s="3">
        <f t="shared" si="11"/>
        <v>20</v>
      </c>
      <c r="M207" s="8" t="str">
        <f>VLOOKUP(A207,'ESO wayshrine names'!$A$3:$B$9991,2,)</f>
        <v>Shrouded Pass Wayshrine</v>
      </c>
      <c r="N207" s="3" t="str">
        <f>VLOOKUP(F207,'ESO zone constants'!$A$3:$D$9999,4,FALSE)</f>
        <v>Rivenspire</v>
      </c>
    </row>
    <row r="208" spans="1:14" x14ac:dyDescent="0.25">
      <c r="A208" s="79">
        <v>210</v>
      </c>
      <c r="B208">
        <v>2</v>
      </c>
      <c r="C208">
        <v>1</v>
      </c>
      <c r="D208" t="s">
        <v>103</v>
      </c>
      <c r="E208">
        <v>2</v>
      </c>
      <c r="F208">
        <v>3</v>
      </c>
      <c r="G208" t="s">
        <v>103</v>
      </c>
      <c r="H208">
        <v>1</v>
      </c>
      <c r="I208" t="s">
        <v>2989</v>
      </c>
      <c r="J208" s="30" t="str">
        <f t="shared" si="9"/>
        <v>[210]=3,</v>
      </c>
      <c r="K208" s="3">
        <f t="shared" si="10"/>
        <v>210</v>
      </c>
      <c r="L208" s="3">
        <f t="shared" si="11"/>
        <v>3</v>
      </c>
      <c r="M208" s="8" t="str">
        <f>VLOOKUP(A208,'ESO wayshrine names'!$A$3:$B$9991,2,)</f>
        <v>The Harborage</v>
      </c>
      <c r="N208" s="3" t="str">
        <f>VLOOKUP(F208,'ESO zone constants'!$A$3:$D$9999,4,FALSE)</f>
        <v>Glenumbra</v>
      </c>
    </row>
    <row r="209" spans="1:14" x14ac:dyDescent="0.25">
      <c r="A209" s="79">
        <v>211</v>
      </c>
      <c r="B209">
        <v>15</v>
      </c>
      <c r="C209">
        <v>143</v>
      </c>
      <c r="D209" t="s">
        <v>264</v>
      </c>
      <c r="E209">
        <v>178</v>
      </c>
      <c r="F209">
        <v>381</v>
      </c>
      <c r="G209" t="s">
        <v>264</v>
      </c>
      <c r="H209">
        <v>1</v>
      </c>
      <c r="I209" t="s">
        <v>2989</v>
      </c>
      <c r="J209" s="30" t="str">
        <f t="shared" si="9"/>
        <v>[211]=381,</v>
      </c>
      <c r="K209" s="3">
        <f t="shared" si="10"/>
        <v>211</v>
      </c>
      <c r="L209" s="3">
        <f t="shared" si="11"/>
        <v>381</v>
      </c>
      <c r="M209" s="8" t="str">
        <f>VLOOKUP(A209,'ESO wayshrine names'!$A$3:$B$9991,2,)</f>
        <v>The Harborage</v>
      </c>
      <c r="N209" s="3" t="str">
        <f>VLOOKUP(F209,'ESO zone constants'!$A$3:$D$9999,4,FALSE)</f>
        <v>Auridon</v>
      </c>
    </row>
    <row r="210" spans="1:14" x14ac:dyDescent="0.25">
      <c r="A210" s="79">
        <v>212</v>
      </c>
      <c r="B210">
        <v>11</v>
      </c>
      <c r="C210">
        <v>7</v>
      </c>
      <c r="D210" t="s">
        <v>2322</v>
      </c>
      <c r="E210">
        <v>9</v>
      </c>
      <c r="F210">
        <v>41</v>
      </c>
      <c r="G210" t="s">
        <v>2322</v>
      </c>
      <c r="H210">
        <v>1</v>
      </c>
      <c r="I210" t="s">
        <v>2989</v>
      </c>
      <c r="J210" s="30" t="str">
        <f t="shared" si="9"/>
        <v>[212]=41,</v>
      </c>
      <c r="K210" s="3">
        <f t="shared" si="10"/>
        <v>212</v>
      </c>
      <c r="L210" s="3">
        <f t="shared" si="11"/>
        <v>41</v>
      </c>
      <c r="M210" s="8" t="str">
        <f>VLOOKUP(A210,'ESO wayshrine names'!$A$3:$B$9991,2,)</f>
        <v>The Harborage</v>
      </c>
      <c r="N210" s="3" t="str">
        <f>VLOOKUP(F210,'ESO zone constants'!$A$3:$D$9999,4,FALSE)</f>
        <v>Stonefalls</v>
      </c>
    </row>
    <row r="211" spans="1:14" x14ac:dyDescent="0.25">
      <c r="A211" s="79">
        <v>213</v>
      </c>
      <c r="B211">
        <v>7</v>
      </c>
      <c r="C211">
        <v>9</v>
      </c>
      <c r="D211" t="s">
        <v>2301</v>
      </c>
      <c r="E211">
        <v>180</v>
      </c>
      <c r="F211">
        <v>383</v>
      </c>
      <c r="G211" t="s">
        <v>2301</v>
      </c>
      <c r="H211">
        <v>1</v>
      </c>
      <c r="I211" t="s">
        <v>2990</v>
      </c>
      <c r="J211" s="30" t="str">
        <f t="shared" si="9"/>
        <v>[213]=383,</v>
      </c>
      <c r="K211" s="3">
        <f t="shared" si="10"/>
        <v>213</v>
      </c>
      <c r="L211" s="3">
        <f t="shared" si="11"/>
        <v>383</v>
      </c>
      <c r="M211" s="8" t="str">
        <f>VLOOKUP(A211,'ESO wayshrine names'!$A$3:$B$9991,2,)</f>
        <v>Falinesti Winter Wayshrine</v>
      </c>
      <c r="N211" s="3" t="str">
        <f>VLOOKUP(F211,'ESO zone constants'!$A$3:$D$9999,4,FALSE)</f>
        <v>Grahtwood</v>
      </c>
    </row>
    <row r="212" spans="1:14" x14ac:dyDescent="0.25">
      <c r="A212" s="79">
        <v>214</v>
      </c>
      <c r="B212">
        <v>7</v>
      </c>
      <c r="C212">
        <v>9</v>
      </c>
      <c r="D212" t="s">
        <v>2301</v>
      </c>
      <c r="E212">
        <v>180</v>
      </c>
      <c r="F212">
        <v>383</v>
      </c>
      <c r="G212" t="s">
        <v>2301</v>
      </c>
      <c r="H212">
        <v>1</v>
      </c>
      <c r="I212" t="s">
        <v>2991</v>
      </c>
      <c r="J212" s="30" t="str">
        <f t="shared" si="9"/>
        <v>[214]=383,</v>
      </c>
      <c r="K212" s="3">
        <f t="shared" si="10"/>
        <v>214</v>
      </c>
      <c r="L212" s="3">
        <f t="shared" si="11"/>
        <v>383</v>
      </c>
      <c r="M212" s="8" t="str">
        <f>VLOOKUP(A212,'ESO wayshrine names'!$A$3:$B$9991,2,)</f>
        <v>Elden Root Wayshrine</v>
      </c>
      <c r="N212" s="3" t="str">
        <f>VLOOKUP(F212,'ESO zone constants'!$A$3:$D$9999,4,FALSE)</f>
        <v>Grahtwood</v>
      </c>
    </row>
    <row r="213" spans="1:14" x14ac:dyDescent="0.25">
      <c r="A213" s="79">
        <v>216</v>
      </c>
      <c r="B213">
        <v>2</v>
      </c>
      <c r="C213">
        <v>1</v>
      </c>
      <c r="D213" t="s">
        <v>103</v>
      </c>
      <c r="E213">
        <v>2</v>
      </c>
      <c r="F213">
        <v>3</v>
      </c>
      <c r="G213" t="s">
        <v>103</v>
      </c>
      <c r="H213">
        <v>1</v>
      </c>
      <c r="I213" t="s">
        <v>2992</v>
      </c>
      <c r="J213" s="30" t="str">
        <f t="shared" si="9"/>
        <v>[216]=3,</v>
      </c>
      <c r="K213" s="3">
        <f t="shared" si="10"/>
        <v>216</v>
      </c>
      <c r="L213" s="3">
        <f t="shared" si="11"/>
        <v>3</v>
      </c>
      <c r="M213" s="8" t="str">
        <f>VLOOKUP(A213,'ESO wayshrine names'!$A$3:$B$9991,2,)</f>
        <v>Hag Fen Wayshrine</v>
      </c>
      <c r="N213" s="3" t="str">
        <f>VLOOKUP(F213,'ESO zone constants'!$A$3:$D$9999,4,FALSE)</f>
        <v>Glenumbra</v>
      </c>
    </row>
    <row r="214" spans="1:14" x14ac:dyDescent="0.25">
      <c r="A214" s="79">
        <v>217</v>
      </c>
      <c r="B214">
        <v>25</v>
      </c>
      <c r="C214">
        <v>1126</v>
      </c>
      <c r="D214" t="s">
        <v>565</v>
      </c>
      <c r="E214">
        <v>500</v>
      </c>
      <c r="F214">
        <v>888</v>
      </c>
      <c r="G214" t="s">
        <v>565</v>
      </c>
      <c r="H214">
        <v>1</v>
      </c>
      <c r="I214" t="s">
        <v>2026</v>
      </c>
      <c r="J214" s="30" t="str">
        <f t="shared" si="9"/>
        <v>[217]=888,</v>
      </c>
      <c r="K214" s="3">
        <f t="shared" si="10"/>
        <v>217</v>
      </c>
      <c r="L214" s="3">
        <f t="shared" si="11"/>
        <v>888</v>
      </c>
      <c r="M214" s="8" t="str">
        <f>VLOOKUP(A214,'ESO wayshrine names'!$A$3:$B$9991,2,)</f>
        <v>Seeker's Archive Wayshrine</v>
      </c>
      <c r="N214" s="3" t="str">
        <f>VLOOKUP(F214,'ESO zone constants'!$A$3:$D$9999,4,FALSE)</f>
        <v>Craglorn</v>
      </c>
    </row>
    <row r="215" spans="1:14" x14ac:dyDescent="0.25">
      <c r="A215" s="78">
        <v>218</v>
      </c>
      <c r="B215">
        <v>25</v>
      </c>
      <c r="C215">
        <v>1126</v>
      </c>
      <c r="D215" t="s">
        <v>565</v>
      </c>
      <c r="E215">
        <v>500</v>
      </c>
      <c r="F215">
        <v>888</v>
      </c>
      <c r="G215" t="s">
        <v>565</v>
      </c>
      <c r="H215">
        <v>1</v>
      </c>
      <c r="I215" t="s">
        <v>2027</v>
      </c>
      <c r="J215" s="30" t="str">
        <f t="shared" si="9"/>
        <v>[218]=888,</v>
      </c>
      <c r="K215" s="3">
        <f t="shared" si="10"/>
        <v>218</v>
      </c>
      <c r="L215" s="3">
        <f t="shared" si="11"/>
        <v>888</v>
      </c>
      <c r="M215" s="8" t="str">
        <f>VLOOKUP(A215,'ESO wayshrine names'!$A$3:$B$9991,2,)</f>
        <v>Shada's Tear Wayshrine</v>
      </c>
      <c r="N215" s="3" t="str">
        <f>VLOOKUP(F215,'ESO zone constants'!$A$3:$D$9999,4,FALSE)</f>
        <v>Craglorn</v>
      </c>
    </row>
    <row r="216" spans="1:14" x14ac:dyDescent="0.25">
      <c r="A216" s="79">
        <v>219</v>
      </c>
      <c r="B216">
        <v>25</v>
      </c>
      <c r="C216">
        <v>1126</v>
      </c>
      <c r="D216" t="s">
        <v>565</v>
      </c>
      <c r="E216">
        <v>500</v>
      </c>
      <c r="F216">
        <v>888</v>
      </c>
      <c r="G216" t="s">
        <v>565</v>
      </c>
      <c r="H216">
        <v>1</v>
      </c>
      <c r="I216" t="s">
        <v>2028</v>
      </c>
      <c r="J216" s="30" t="str">
        <f t="shared" si="9"/>
        <v>[219]=888,</v>
      </c>
      <c r="K216" s="3">
        <f t="shared" si="10"/>
        <v>219</v>
      </c>
      <c r="L216" s="3">
        <f t="shared" si="11"/>
        <v>888</v>
      </c>
      <c r="M216" s="8" t="str">
        <f>VLOOKUP(A216,'ESO wayshrine names'!$A$3:$B$9991,2,)</f>
        <v>Sandy Path Wayshrine</v>
      </c>
      <c r="N216" s="3" t="str">
        <f>VLOOKUP(F216,'ESO zone constants'!$A$3:$D$9999,4,FALSE)</f>
        <v>Craglorn</v>
      </c>
    </row>
    <row r="217" spans="1:14" x14ac:dyDescent="0.25">
      <c r="A217" s="79">
        <v>220</v>
      </c>
      <c r="B217">
        <v>25</v>
      </c>
      <c r="C217">
        <v>1126</v>
      </c>
      <c r="D217" t="s">
        <v>565</v>
      </c>
      <c r="E217">
        <v>500</v>
      </c>
      <c r="F217">
        <v>888</v>
      </c>
      <c r="G217" t="s">
        <v>565</v>
      </c>
      <c r="H217">
        <v>1</v>
      </c>
      <c r="I217" t="s">
        <v>2029</v>
      </c>
      <c r="J217" s="30" t="str">
        <f t="shared" si="9"/>
        <v>[220]=888,</v>
      </c>
      <c r="K217" s="3">
        <f t="shared" si="10"/>
        <v>220</v>
      </c>
      <c r="L217" s="3">
        <f t="shared" si="11"/>
        <v>888</v>
      </c>
      <c r="M217" s="8" t="str">
        <f>VLOOKUP(A217,'ESO wayshrine names'!$A$3:$B$9991,2,)</f>
        <v>Belkarth Wayshrine</v>
      </c>
      <c r="N217" s="3" t="str">
        <f>VLOOKUP(F217,'ESO zone constants'!$A$3:$D$9999,4,FALSE)</f>
        <v>Craglorn</v>
      </c>
    </row>
    <row r="218" spans="1:14" x14ac:dyDescent="0.25">
      <c r="A218" s="79">
        <v>225</v>
      </c>
      <c r="B218">
        <v>25</v>
      </c>
      <c r="C218">
        <v>1126</v>
      </c>
      <c r="D218" t="s">
        <v>565</v>
      </c>
      <c r="E218">
        <v>500</v>
      </c>
      <c r="F218">
        <v>888</v>
      </c>
      <c r="G218" t="s">
        <v>565</v>
      </c>
      <c r="H218">
        <v>1</v>
      </c>
      <c r="I218" t="s">
        <v>2030</v>
      </c>
      <c r="J218" s="30" t="str">
        <f t="shared" si="9"/>
        <v>[225]=888,</v>
      </c>
      <c r="K218" s="3">
        <f t="shared" si="10"/>
        <v>225</v>
      </c>
      <c r="L218" s="3">
        <f t="shared" si="11"/>
        <v>888</v>
      </c>
      <c r="M218" s="8" t="str">
        <f>VLOOKUP(A218,'ESO wayshrine names'!$A$3:$B$9991,2,)</f>
        <v>Spellscar Wayshrine</v>
      </c>
      <c r="N218" s="3" t="str">
        <f>VLOOKUP(F218,'ESO zone constants'!$A$3:$D$9999,4,FALSE)</f>
        <v>Craglorn</v>
      </c>
    </row>
    <row r="219" spans="1:14" x14ac:dyDescent="0.25">
      <c r="A219" s="79">
        <v>226</v>
      </c>
      <c r="B219">
        <v>25</v>
      </c>
      <c r="C219">
        <v>1126</v>
      </c>
      <c r="D219" t="s">
        <v>565</v>
      </c>
      <c r="E219">
        <v>500</v>
      </c>
      <c r="F219">
        <v>888</v>
      </c>
      <c r="G219" t="s">
        <v>565</v>
      </c>
      <c r="H219">
        <v>1</v>
      </c>
      <c r="I219" t="s">
        <v>2031</v>
      </c>
      <c r="J219" s="30" t="str">
        <f t="shared" si="9"/>
        <v>[226]=888,</v>
      </c>
      <c r="K219" s="3">
        <f t="shared" si="10"/>
        <v>226</v>
      </c>
      <c r="L219" s="3">
        <f t="shared" si="11"/>
        <v>888</v>
      </c>
      <c r="M219" s="8" t="str">
        <f>VLOOKUP(A219,'ESO wayshrine names'!$A$3:$B$9991,2,)</f>
        <v>Mountain Overlook Wayshrine</v>
      </c>
      <c r="N219" s="3" t="str">
        <f>VLOOKUP(F219,'ESO zone constants'!$A$3:$D$9999,4,FALSE)</f>
        <v>Craglorn</v>
      </c>
    </row>
    <row r="220" spans="1:14" x14ac:dyDescent="0.25">
      <c r="A220" s="79">
        <v>227</v>
      </c>
      <c r="B220">
        <v>25</v>
      </c>
      <c r="C220">
        <v>1126</v>
      </c>
      <c r="D220" t="s">
        <v>565</v>
      </c>
      <c r="E220">
        <v>500</v>
      </c>
      <c r="F220">
        <v>888</v>
      </c>
      <c r="G220" t="s">
        <v>565</v>
      </c>
      <c r="H220">
        <v>1</v>
      </c>
      <c r="I220" t="s">
        <v>2032</v>
      </c>
      <c r="J220" s="30" t="str">
        <f t="shared" si="9"/>
        <v>[227]=888,</v>
      </c>
      <c r="K220" s="3">
        <f t="shared" si="10"/>
        <v>227</v>
      </c>
      <c r="L220" s="3">
        <f t="shared" si="11"/>
        <v>888</v>
      </c>
      <c r="M220" s="8" t="str">
        <f>VLOOKUP(A220,'ESO wayshrine names'!$A$3:$B$9991,2,)</f>
        <v>Inazzur's Hold Wayshrine</v>
      </c>
      <c r="N220" s="3" t="str">
        <f>VLOOKUP(F220,'ESO zone constants'!$A$3:$D$9999,4,FALSE)</f>
        <v>Craglorn</v>
      </c>
    </row>
    <row r="221" spans="1:14" x14ac:dyDescent="0.25">
      <c r="A221" s="78">
        <v>229</v>
      </c>
      <c r="B221">
        <v>25</v>
      </c>
      <c r="C221">
        <v>1126</v>
      </c>
      <c r="D221" t="s">
        <v>565</v>
      </c>
      <c r="E221">
        <v>500</v>
      </c>
      <c r="F221">
        <v>888</v>
      </c>
      <c r="G221" t="s">
        <v>565</v>
      </c>
      <c r="H221">
        <v>1</v>
      </c>
      <c r="I221" t="s">
        <v>2033</v>
      </c>
      <c r="J221" s="30" t="str">
        <f t="shared" si="9"/>
        <v>[229]=888,</v>
      </c>
      <c r="K221" s="3">
        <f t="shared" si="10"/>
        <v>229</v>
      </c>
      <c r="L221" s="3">
        <f t="shared" si="11"/>
        <v>888</v>
      </c>
      <c r="M221" s="8" t="str">
        <f>VLOOKUP(A221,'ESO wayshrine names'!$A$3:$B$9991,2,)</f>
        <v>Elinhir Wayshrine</v>
      </c>
      <c r="N221" s="3" t="str">
        <f>VLOOKUP(F221,'ESO zone constants'!$A$3:$D$9999,4,FALSE)</f>
        <v>Craglorn</v>
      </c>
    </row>
    <row r="222" spans="1:14" x14ac:dyDescent="0.25">
      <c r="A222" s="78">
        <v>230</v>
      </c>
      <c r="B222">
        <v>25</v>
      </c>
      <c r="C222">
        <v>1126</v>
      </c>
      <c r="D222" t="s">
        <v>565</v>
      </c>
      <c r="E222">
        <v>500</v>
      </c>
      <c r="F222">
        <v>888</v>
      </c>
      <c r="G222" t="s">
        <v>565</v>
      </c>
      <c r="H222">
        <v>3</v>
      </c>
      <c r="I222" t="s">
        <v>2034</v>
      </c>
      <c r="J222" s="30" t="str">
        <f t="shared" si="9"/>
        <v>[230]=888,</v>
      </c>
      <c r="K222" s="3">
        <f t="shared" si="10"/>
        <v>230</v>
      </c>
      <c r="L222" s="3">
        <f t="shared" si="11"/>
        <v>888</v>
      </c>
      <c r="M222" s="8" t="str">
        <f>VLOOKUP(A222,'ESO wayshrine names'!$A$3:$B$9991,2,)</f>
        <v>Trial: Hel Ra Citadel</v>
      </c>
      <c r="N222" s="3" t="str">
        <f>VLOOKUP(F222,'ESO zone constants'!$A$3:$D$9999,4,FALSE)</f>
        <v>Craglorn</v>
      </c>
    </row>
    <row r="223" spans="1:14" x14ac:dyDescent="0.25">
      <c r="A223" s="78">
        <v>231</v>
      </c>
      <c r="B223">
        <v>25</v>
      </c>
      <c r="C223">
        <v>1126</v>
      </c>
      <c r="D223" t="s">
        <v>565</v>
      </c>
      <c r="E223">
        <v>500</v>
      </c>
      <c r="F223">
        <v>888</v>
      </c>
      <c r="G223" t="s">
        <v>565</v>
      </c>
      <c r="H223">
        <v>3</v>
      </c>
      <c r="I223" t="s">
        <v>2035</v>
      </c>
      <c r="J223" s="30" t="str">
        <f t="shared" si="9"/>
        <v>[231]=888,</v>
      </c>
      <c r="K223" s="3">
        <f t="shared" si="10"/>
        <v>231</v>
      </c>
      <c r="L223" s="3">
        <f t="shared" si="11"/>
        <v>888</v>
      </c>
      <c r="M223" s="8" t="str">
        <f>VLOOKUP(A223,'ESO wayshrine names'!$A$3:$B$9991,2,)</f>
        <v>Trial: Aetherian Archive</v>
      </c>
      <c r="N223" s="3" t="str">
        <f>VLOOKUP(F223,'ESO zone constants'!$A$3:$D$9999,4,FALSE)</f>
        <v>Craglorn</v>
      </c>
    </row>
    <row r="224" spans="1:14" x14ac:dyDescent="0.25">
      <c r="A224" s="78">
        <v>232</v>
      </c>
      <c r="B224">
        <v>25</v>
      </c>
      <c r="C224">
        <v>1126</v>
      </c>
      <c r="D224" t="s">
        <v>565</v>
      </c>
      <c r="E224">
        <v>500</v>
      </c>
      <c r="F224">
        <v>888</v>
      </c>
      <c r="G224" t="s">
        <v>565</v>
      </c>
      <c r="H224">
        <v>3</v>
      </c>
      <c r="I224" t="s">
        <v>2036</v>
      </c>
      <c r="J224" s="30" t="str">
        <f t="shared" si="9"/>
        <v>[232]=888,</v>
      </c>
      <c r="K224" s="3">
        <f t="shared" si="10"/>
        <v>232</v>
      </c>
      <c r="L224" s="3">
        <f t="shared" si="11"/>
        <v>888</v>
      </c>
      <c r="M224" s="8" t="str">
        <f>VLOOKUP(A224,'ESO wayshrine names'!$A$3:$B$9991,2,)</f>
        <v>Trial: Sanctum Ophidia</v>
      </c>
      <c r="N224" s="3" t="str">
        <f>VLOOKUP(F224,'ESO zone constants'!$A$3:$D$9999,4,FALSE)</f>
        <v>Craglorn</v>
      </c>
    </row>
    <row r="225" spans="1:14" x14ac:dyDescent="0.25">
      <c r="A225" s="78">
        <v>233</v>
      </c>
      <c r="B225">
        <v>25</v>
      </c>
      <c r="C225">
        <v>1126</v>
      </c>
      <c r="D225" t="s">
        <v>565</v>
      </c>
      <c r="E225">
        <v>500</v>
      </c>
      <c r="F225">
        <v>888</v>
      </c>
      <c r="G225" t="s">
        <v>565</v>
      </c>
      <c r="H225">
        <v>1</v>
      </c>
      <c r="I225" t="s">
        <v>2037</v>
      </c>
      <c r="J225" s="30" t="str">
        <f t="shared" si="9"/>
        <v>[233]=888,</v>
      </c>
      <c r="K225" s="3">
        <f t="shared" si="10"/>
        <v>233</v>
      </c>
      <c r="L225" s="3">
        <f t="shared" si="11"/>
        <v>888</v>
      </c>
      <c r="M225" s="8" t="str">
        <f>VLOOKUP(A225,'ESO wayshrine names'!$A$3:$B$9991,2,)</f>
        <v>Dragonstar Wayshrine</v>
      </c>
      <c r="N225" s="3" t="str">
        <f>VLOOKUP(F225,'ESO zone constants'!$A$3:$D$9999,4,FALSE)</f>
        <v>Craglorn</v>
      </c>
    </row>
    <row r="226" spans="1:14" x14ac:dyDescent="0.25">
      <c r="A226" s="78">
        <v>234</v>
      </c>
      <c r="B226">
        <v>25</v>
      </c>
      <c r="C226">
        <v>1126</v>
      </c>
      <c r="D226" t="s">
        <v>565</v>
      </c>
      <c r="E226">
        <v>500</v>
      </c>
      <c r="F226">
        <v>888</v>
      </c>
      <c r="G226" t="s">
        <v>565</v>
      </c>
      <c r="H226">
        <v>1</v>
      </c>
      <c r="I226" t="s">
        <v>2038</v>
      </c>
      <c r="J226" s="30" t="str">
        <f t="shared" si="9"/>
        <v>[234]=888,</v>
      </c>
      <c r="K226" s="3">
        <f t="shared" si="10"/>
        <v>234</v>
      </c>
      <c r="L226" s="3">
        <f t="shared" si="11"/>
        <v>888</v>
      </c>
      <c r="M226" s="8" t="str">
        <f>VLOOKUP(A226,'ESO wayshrine names'!$A$3:$B$9991,2,)</f>
        <v>Skyreach Wayshrine</v>
      </c>
      <c r="N226" s="3" t="str">
        <f>VLOOKUP(F226,'ESO zone constants'!$A$3:$D$9999,4,FALSE)</f>
        <v>Craglorn</v>
      </c>
    </row>
    <row r="227" spans="1:14" x14ac:dyDescent="0.25">
      <c r="A227" s="78">
        <v>235</v>
      </c>
      <c r="B227">
        <v>25</v>
      </c>
      <c r="C227">
        <v>1126</v>
      </c>
      <c r="D227" t="s">
        <v>565</v>
      </c>
      <c r="E227">
        <v>500</v>
      </c>
      <c r="F227">
        <v>888</v>
      </c>
      <c r="G227" t="s">
        <v>565</v>
      </c>
      <c r="H227">
        <v>1</v>
      </c>
      <c r="I227" t="s">
        <v>2039</v>
      </c>
      <c r="J227" s="30" t="str">
        <f t="shared" si="9"/>
        <v>[235]=888,</v>
      </c>
      <c r="K227" s="3">
        <f t="shared" si="10"/>
        <v>235</v>
      </c>
      <c r="L227" s="3">
        <f t="shared" si="11"/>
        <v>888</v>
      </c>
      <c r="M227" s="8" t="str">
        <f>VLOOKUP(A227,'ESO wayshrine names'!$A$3:$B$9991,2,)</f>
        <v>Valley of Scars Wayshrine</v>
      </c>
      <c r="N227" s="3" t="str">
        <f>VLOOKUP(F227,'ESO zone constants'!$A$3:$D$9999,4,FALSE)</f>
        <v>Craglorn</v>
      </c>
    </row>
    <row r="228" spans="1:14" x14ac:dyDescent="0.25">
      <c r="A228" s="78">
        <v>236</v>
      </c>
      <c r="B228">
        <v>14</v>
      </c>
      <c r="C228">
        <v>16</v>
      </c>
      <c r="D228" t="s">
        <v>125</v>
      </c>
      <c r="E228">
        <v>37</v>
      </c>
      <c r="F228">
        <v>181</v>
      </c>
      <c r="G228" t="s">
        <v>125</v>
      </c>
      <c r="H228">
        <v>6</v>
      </c>
      <c r="I228" t="s">
        <v>2993</v>
      </c>
      <c r="J228" s="30" t="str">
        <f t="shared" si="9"/>
        <v>[236]=181,</v>
      </c>
      <c r="K228" s="3">
        <f t="shared" si="10"/>
        <v>236</v>
      </c>
      <c r="L228" s="3">
        <f t="shared" si="11"/>
        <v>181</v>
      </c>
      <c r="M228" s="8" t="str">
        <f>VLOOKUP(A228,'ESO wayshrine names'!$A$3:$B$9991,2,)</f>
        <v>Dungeon: Imperial City Prison</v>
      </c>
      <c r="N228" s="3" t="str">
        <f>VLOOKUP(F228,'ESO zone constants'!$A$3:$D$9999,4,FALSE)</f>
        <v>Cyrodiil</v>
      </c>
    </row>
    <row r="229" spans="1:14" x14ac:dyDescent="0.25">
      <c r="A229" s="78">
        <v>237</v>
      </c>
      <c r="B229">
        <v>27</v>
      </c>
      <c r="C229">
        <v>667</v>
      </c>
      <c r="D229" t="s">
        <v>452</v>
      </c>
      <c r="E229">
        <v>379</v>
      </c>
      <c r="F229">
        <v>684</v>
      </c>
      <c r="G229" t="s">
        <v>452</v>
      </c>
      <c r="H229">
        <v>1</v>
      </c>
      <c r="I229" t="s">
        <v>2994</v>
      </c>
      <c r="J229" s="30" t="str">
        <f t="shared" si="9"/>
        <v>[237]=684,</v>
      </c>
      <c r="K229" s="3">
        <f t="shared" si="10"/>
        <v>237</v>
      </c>
      <c r="L229" s="3">
        <f t="shared" si="11"/>
        <v>684</v>
      </c>
      <c r="M229" s="8" t="str">
        <f>VLOOKUP(A229,'ESO wayshrine names'!$A$3:$B$9991,2,)</f>
        <v>Shatul Wayshrine</v>
      </c>
      <c r="N229" s="3" t="str">
        <f>VLOOKUP(F229,'ESO zone constants'!$A$3:$D$9999,4,FALSE)</f>
        <v>Wrothgar</v>
      </c>
    </row>
    <row r="230" spans="1:14" x14ac:dyDescent="0.25">
      <c r="A230" s="78">
        <v>238</v>
      </c>
      <c r="B230">
        <v>27</v>
      </c>
      <c r="C230">
        <v>667</v>
      </c>
      <c r="D230" t="s">
        <v>452</v>
      </c>
      <c r="E230">
        <v>379</v>
      </c>
      <c r="F230">
        <v>684</v>
      </c>
      <c r="G230" t="s">
        <v>452</v>
      </c>
      <c r="H230">
        <v>1</v>
      </c>
      <c r="I230" t="s">
        <v>2995</v>
      </c>
      <c r="J230" s="30" t="str">
        <f t="shared" si="9"/>
        <v>[238]=684,</v>
      </c>
      <c r="K230" s="3">
        <f t="shared" si="10"/>
        <v>238</v>
      </c>
      <c r="L230" s="3">
        <f t="shared" si="11"/>
        <v>684</v>
      </c>
      <c r="M230" s="8" t="str">
        <f>VLOOKUP(A230,'ESO wayshrine names'!$A$3:$B$9991,2,)</f>
        <v>Icy Shore Wayshrine</v>
      </c>
      <c r="N230" s="3" t="str">
        <f>VLOOKUP(F230,'ESO zone constants'!$A$3:$D$9999,4,FALSE)</f>
        <v>Wrothgar</v>
      </c>
    </row>
    <row r="231" spans="1:14" x14ac:dyDescent="0.25">
      <c r="A231" s="78">
        <v>239</v>
      </c>
      <c r="B231">
        <v>27</v>
      </c>
      <c r="C231">
        <v>667</v>
      </c>
      <c r="D231" t="s">
        <v>452</v>
      </c>
      <c r="E231">
        <v>379</v>
      </c>
      <c r="F231">
        <v>684</v>
      </c>
      <c r="G231" t="s">
        <v>452</v>
      </c>
      <c r="H231">
        <v>1</v>
      </c>
      <c r="I231" t="s">
        <v>2996</v>
      </c>
      <c r="J231" s="30" t="str">
        <f t="shared" si="9"/>
        <v>[239]=684,</v>
      </c>
      <c r="K231" s="3">
        <f t="shared" si="10"/>
        <v>239</v>
      </c>
      <c r="L231" s="3">
        <f t="shared" si="11"/>
        <v>684</v>
      </c>
      <c r="M231" s="8" t="str">
        <f>VLOOKUP(A231,'ESO wayshrine names'!$A$3:$B$9991,2,)</f>
        <v>Two Rivers Wayshrine</v>
      </c>
      <c r="N231" s="3" t="str">
        <f>VLOOKUP(F231,'ESO zone constants'!$A$3:$D$9999,4,FALSE)</f>
        <v>Wrothgar</v>
      </c>
    </row>
    <row r="232" spans="1:14" x14ac:dyDescent="0.25">
      <c r="A232" s="78">
        <v>240</v>
      </c>
      <c r="B232">
        <v>27</v>
      </c>
      <c r="C232">
        <v>667</v>
      </c>
      <c r="D232" t="s">
        <v>452</v>
      </c>
      <c r="E232">
        <v>379</v>
      </c>
      <c r="F232">
        <v>684</v>
      </c>
      <c r="G232" t="s">
        <v>452</v>
      </c>
      <c r="H232">
        <v>1</v>
      </c>
      <c r="I232" t="s">
        <v>2997</v>
      </c>
      <c r="J232" s="30" t="str">
        <f t="shared" si="9"/>
        <v>[240]=684,</v>
      </c>
      <c r="K232" s="3">
        <f t="shared" si="10"/>
        <v>240</v>
      </c>
      <c r="L232" s="3">
        <f t="shared" si="11"/>
        <v>684</v>
      </c>
      <c r="M232" s="8" t="str">
        <f>VLOOKUP(A232,'ESO wayshrine names'!$A$3:$B$9991,2,)</f>
        <v>Morkul Plain Wayshrine</v>
      </c>
      <c r="N232" s="3" t="str">
        <f>VLOOKUP(F232,'ESO zone constants'!$A$3:$D$9999,4,FALSE)</f>
        <v>Wrothgar</v>
      </c>
    </row>
    <row r="233" spans="1:14" x14ac:dyDescent="0.25">
      <c r="A233" s="78">
        <v>241</v>
      </c>
      <c r="B233">
        <v>27</v>
      </c>
      <c r="C233">
        <v>667</v>
      </c>
      <c r="D233" t="s">
        <v>452</v>
      </c>
      <c r="E233">
        <v>379</v>
      </c>
      <c r="F233">
        <v>684</v>
      </c>
      <c r="G233" t="s">
        <v>452</v>
      </c>
      <c r="H233">
        <v>1</v>
      </c>
      <c r="I233" t="s">
        <v>2998</v>
      </c>
      <c r="J233" s="30" t="str">
        <f t="shared" si="9"/>
        <v>[241]=684,</v>
      </c>
      <c r="K233" s="3">
        <f t="shared" si="10"/>
        <v>241</v>
      </c>
      <c r="L233" s="3">
        <f t="shared" si="11"/>
        <v>684</v>
      </c>
      <c r="M233" s="8" t="str">
        <f>VLOOKUP(A233,'ESO wayshrine names'!$A$3:$B$9991,2,)</f>
        <v>Great Bay Wayshrine</v>
      </c>
      <c r="N233" s="3" t="str">
        <f>VLOOKUP(F233,'ESO zone constants'!$A$3:$D$9999,4,FALSE)</f>
        <v>Wrothgar</v>
      </c>
    </row>
    <row r="234" spans="1:14" x14ac:dyDescent="0.25">
      <c r="A234" s="78">
        <v>242</v>
      </c>
      <c r="B234">
        <v>27</v>
      </c>
      <c r="C234">
        <v>667</v>
      </c>
      <c r="D234" t="s">
        <v>452</v>
      </c>
      <c r="E234">
        <v>379</v>
      </c>
      <c r="F234">
        <v>684</v>
      </c>
      <c r="G234" t="s">
        <v>452</v>
      </c>
      <c r="H234">
        <v>1</v>
      </c>
      <c r="I234" t="s">
        <v>2999</v>
      </c>
      <c r="J234" s="30" t="str">
        <f t="shared" si="9"/>
        <v>[242]=684,</v>
      </c>
      <c r="K234" s="3">
        <f t="shared" si="10"/>
        <v>242</v>
      </c>
      <c r="L234" s="3">
        <f t="shared" si="11"/>
        <v>684</v>
      </c>
      <c r="M234" s="8" t="str">
        <f>VLOOKUP(A234,'ESO wayshrine names'!$A$3:$B$9991,2,)</f>
        <v>Frostbreak Ridge Wayshrine</v>
      </c>
      <c r="N234" s="3" t="str">
        <f>VLOOKUP(F234,'ESO zone constants'!$A$3:$D$9999,4,FALSE)</f>
        <v>Wrothgar</v>
      </c>
    </row>
    <row r="235" spans="1:14" x14ac:dyDescent="0.25">
      <c r="A235" s="78">
        <v>243</v>
      </c>
      <c r="B235">
        <v>27</v>
      </c>
      <c r="C235">
        <v>667</v>
      </c>
      <c r="D235" t="s">
        <v>452</v>
      </c>
      <c r="E235">
        <v>379</v>
      </c>
      <c r="F235">
        <v>684</v>
      </c>
      <c r="G235" t="s">
        <v>452</v>
      </c>
      <c r="H235">
        <v>1</v>
      </c>
      <c r="I235" t="s">
        <v>3000</v>
      </c>
      <c r="J235" s="30" t="str">
        <f t="shared" si="9"/>
        <v>[243]=684,</v>
      </c>
      <c r="K235" s="3">
        <f t="shared" si="10"/>
        <v>243</v>
      </c>
      <c r="L235" s="3">
        <f t="shared" si="11"/>
        <v>684</v>
      </c>
      <c r="M235" s="8" t="str">
        <f>VLOOKUP(A235,'ESO wayshrine names'!$A$3:$B$9991,2,)</f>
        <v>Siege Road Wayshrine</v>
      </c>
      <c r="N235" s="3" t="str">
        <f>VLOOKUP(F235,'ESO zone constants'!$A$3:$D$9999,4,FALSE)</f>
        <v>Wrothgar</v>
      </c>
    </row>
    <row r="236" spans="1:14" x14ac:dyDescent="0.25">
      <c r="A236" s="78">
        <v>244</v>
      </c>
      <c r="B236">
        <v>27</v>
      </c>
      <c r="C236">
        <v>667</v>
      </c>
      <c r="D236" t="s">
        <v>452</v>
      </c>
      <c r="E236">
        <v>379</v>
      </c>
      <c r="F236">
        <v>684</v>
      </c>
      <c r="G236" t="s">
        <v>452</v>
      </c>
      <c r="H236">
        <v>1</v>
      </c>
      <c r="I236" t="s">
        <v>3001</v>
      </c>
      <c r="J236" s="30" t="str">
        <f t="shared" si="9"/>
        <v>[244]=684,</v>
      </c>
      <c r="K236" s="3">
        <f t="shared" si="10"/>
        <v>244</v>
      </c>
      <c r="L236" s="3">
        <f t="shared" si="11"/>
        <v>684</v>
      </c>
      <c r="M236" s="8" t="str">
        <f>VLOOKUP(A236,'ESO wayshrine names'!$A$3:$B$9991,2,)</f>
        <v>Orsinium Wayshrine</v>
      </c>
      <c r="N236" s="3" t="str">
        <f>VLOOKUP(F236,'ESO zone constants'!$A$3:$D$9999,4,FALSE)</f>
        <v>Wrothgar</v>
      </c>
    </row>
    <row r="237" spans="1:14" x14ac:dyDescent="0.25">
      <c r="A237" s="78">
        <v>245</v>
      </c>
      <c r="B237">
        <v>27</v>
      </c>
      <c r="C237">
        <v>667</v>
      </c>
      <c r="D237" t="s">
        <v>452</v>
      </c>
      <c r="E237">
        <v>379</v>
      </c>
      <c r="F237">
        <v>684</v>
      </c>
      <c r="G237" t="s">
        <v>452</v>
      </c>
      <c r="H237">
        <v>1</v>
      </c>
      <c r="I237" t="s">
        <v>3002</v>
      </c>
      <c r="J237" s="30" t="str">
        <f t="shared" si="9"/>
        <v>[245]=684,</v>
      </c>
      <c r="K237" s="3">
        <f t="shared" si="10"/>
        <v>245</v>
      </c>
      <c r="L237" s="3">
        <f t="shared" si="11"/>
        <v>684</v>
      </c>
      <c r="M237" s="8" t="str">
        <f>VLOOKUP(A237,'ESO wayshrine names'!$A$3:$B$9991,2,)</f>
        <v>Trader's Road Wayshrine</v>
      </c>
      <c r="N237" s="3" t="str">
        <f>VLOOKUP(F237,'ESO zone constants'!$A$3:$D$9999,4,FALSE)</f>
        <v>Wrothgar</v>
      </c>
    </row>
    <row r="238" spans="1:14" x14ac:dyDescent="0.25">
      <c r="A238" s="78">
        <v>246</v>
      </c>
      <c r="B238">
        <v>27</v>
      </c>
      <c r="C238">
        <v>667</v>
      </c>
      <c r="D238" t="s">
        <v>452</v>
      </c>
      <c r="E238">
        <v>379</v>
      </c>
      <c r="F238">
        <v>684</v>
      </c>
      <c r="G238" t="s">
        <v>452</v>
      </c>
      <c r="H238">
        <v>1</v>
      </c>
      <c r="I238" t="s">
        <v>3003</v>
      </c>
      <c r="J238" s="30" t="str">
        <f t="shared" si="9"/>
        <v>[246]=684,</v>
      </c>
      <c r="K238" s="3">
        <f t="shared" si="10"/>
        <v>246</v>
      </c>
      <c r="L238" s="3">
        <f t="shared" si="11"/>
        <v>684</v>
      </c>
      <c r="M238" s="8" t="str">
        <f>VLOOKUP(A238,'ESO wayshrine names'!$A$3:$B$9991,2,)</f>
        <v>Merchant's Gate Wayshrine</v>
      </c>
      <c r="N238" s="3" t="str">
        <f>VLOOKUP(F238,'ESO zone constants'!$A$3:$D$9999,4,FALSE)</f>
        <v>Wrothgar</v>
      </c>
    </row>
    <row r="239" spans="1:14" x14ac:dyDescent="0.25">
      <c r="A239" s="78">
        <v>247</v>
      </c>
      <c r="B239">
        <v>14</v>
      </c>
      <c r="C239">
        <v>16</v>
      </c>
      <c r="D239" t="s">
        <v>125</v>
      </c>
      <c r="E239">
        <v>37</v>
      </c>
      <c r="F239">
        <v>181</v>
      </c>
      <c r="G239" t="s">
        <v>125</v>
      </c>
      <c r="H239">
        <v>6</v>
      </c>
      <c r="I239" t="s">
        <v>3004</v>
      </c>
      <c r="J239" s="30" t="str">
        <f t="shared" si="9"/>
        <v>[247]=181,</v>
      </c>
      <c r="K239" s="3">
        <f t="shared" si="10"/>
        <v>247</v>
      </c>
      <c r="L239" s="3">
        <f t="shared" si="11"/>
        <v>181</v>
      </c>
      <c r="M239" s="8" t="str">
        <f>VLOOKUP(A239,'ESO wayshrine names'!$A$3:$B$9991,2,)</f>
        <v>Dungeon: White-Gold Tower</v>
      </c>
      <c r="N239" s="3" t="str">
        <f>VLOOKUP(F239,'ESO zone constants'!$A$3:$D$9999,4,FALSE)</f>
        <v>Cyrodiil</v>
      </c>
    </row>
    <row r="240" spans="1:14" x14ac:dyDescent="0.25">
      <c r="A240" s="78">
        <v>249</v>
      </c>
      <c r="B240">
        <v>27</v>
      </c>
      <c r="C240">
        <v>667</v>
      </c>
      <c r="D240" t="s">
        <v>452</v>
      </c>
      <c r="E240">
        <v>379</v>
      </c>
      <c r="F240">
        <v>684</v>
      </c>
      <c r="G240" t="s">
        <v>452</v>
      </c>
      <c r="H240">
        <v>0</v>
      </c>
      <c r="I240" t="s">
        <v>3005</v>
      </c>
      <c r="J240" s="30" t="str">
        <f t="shared" si="9"/>
        <v>[249]=684,</v>
      </c>
      <c r="K240" s="3">
        <f t="shared" si="10"/>
        <v>249</v>
      </c>
      <c r="L240" s="3">
        <f t="shared" si="11"/>
        <v>684</v>
      </c>
      <c r="M240" s="8" t="str">
        <f>VLOOKUP(A240,'ESO wayshrine names'!$A$3:$B$9991,2,)</f>
        <v>Maelstrom Arena</v>
      </c>
      <c r="N240" s="3" t="str">
        <f>VLOOKUP(F240,'ESO zone constants'!$A$3:$D$9999,4,FALSE)</f>
        <v>Wrothgar</v>
      </c>
    </row>
    <row r="241" spans="1:14" x14ac:dyDescent="0.25">
      <c r="A241" s="78">
        <v>250</v>
      </c>
      <c r="B241">
        <v>27</v>
      </c>
      <c r="C241">
        <v>667</v>
      </c>
      <c r="D241" t="s">
        <v>452</v>
      </c>
      <c r="E241">
        <v>379</v>
      </c>
      <c r="F241">
        <v>684</v>
      </c>
      <c r="G241" t="s">
        <v>452</v>
      </c>
      <c r="H241">
        <v>0</v>
      </c>
      <c r="I241" t="s">
        <v>3005</v>
      </c>
      <c r="J241" s="30" t="str">
        <f t="shared" si="9"/>
        <v>[250]=684,</v>
      </c>
      <c r="K241" s="3">
        <f t="shared" si="10"/>
        <v>250</v>
      </c>
      <c r="L241" s="3">
        <f t="shared" si="11"/>
        <v>684</v>
      </c>
      <c r="M241" s="8" t="str">
        <f>VLOOKUP(A241,'ESO wayshrine names'!$A$3:$B$9991,2,)</f>
        <v>Maelstrom Arena</v>
      </c>
      <c r="N241" s="3" t="str">
        <f>VLOOKUP(F241,'ESO zone constants'!$A$3:$D$9999,4,FALSE)</f>
        <v>Wrothgar</v>
      </c>
    </row>
    <row r="242" spans="1:14" x14ac:dyDescent="0.25">
      <c r="A242" s="78">
        <v>251</v>
      </c>
      <c r="B242">
        <v>29</v>
      </c>
      <c r="C242">
        <v>1006</v>
      </c>
      <c r="D242" t="s">
        <v>2324</v>
      </c>
      <c r="E242">
        <v>448</v>
      </c>
      <c r="F242">
        <v>823</v>
      </c>
      <c r="G242" t="s">
        <v>3006</v>
      </c>
      <c r="H242">
        <v>1</v>
      </c>
      <c r="I242" t="s">
        <v>3007</v>
      </c>
      <c r="J242" s="30" t="str">
        <f t="shared" si="9"/>
        <v>[251]=823,</v>
      </c>
      <c r="K242" s="3">
        <f t="shared" si="10"/>
        <v>251</v>
      </c>
      <c r="L242" s="3">
        <f t="shared" si="11"/>
        <v>823</v>
      </c>
      <c r="M242" s="8" t="str">
        <f>VLOOKUP(A242,'ESO wayshrine names'!$A$3:$B$9991,2,)</f>
        <v>Anvil Wayshrine</v>
      </c>
      <c r="N242" s="3" t="str">
        <f>VLOOKUP(F242,'ESO zone constants'!$A$3:$D$9999,4,FALSE)</f>
        <v>Gold Coast</v>
      </c>
    </row>
    <row r="243" spans="1:14" x14ac:dyDescent="0.25">
      <c r="A243" s="78">
        <v>252</v>
      </c>
      <c r="B243">
        <v>29</v>
      </c>
      <c r="C243">
        <v>1006</v>
      </c>
      <c r="D243" t="s">
        <v>2324</v>
      </c>
      <c r="E243">
        <v>448</v>
      </c>
      <c r="F243">
        <v>823</v>
      </c>
      <c r="G243" t="s">
        <v>3006</v>
      </c>
      <c r="H243">
        <v>1</v>
      </c>
      <c r="I243" t="s">
        <v>3008</v>
      </c>
      <c r="J243" s="30" t="str">
        <f t="shared" si="9"/>
        <v>[252]=823,</v>
      </c>
      <c r="K243" s="3">
        <f t="shared" si="10"/>
        <v>252</v>
      </c>
      <c r="L243" s="3">
        <f t="shared" si="11"/>
        <v>823</v>
      </c>
      <c r="M243" s="8" t="str">
        <f>VLOOKUP(A243,'ESO wayshrine names'!$A$3:$B$9991,2,)</f>
        <v>Kvatch Wayshrine</v>
      </c>
      <c r="N243" s="3" t="str">
        <f>VLOOKUP(F243,'ESO zone constants'!$A$3:$D$9999,4,FALSE)</f>
        <v>Gold Coast</v>
      </c>
    </row>
    <row r="244" spans="1:14" x14ac:dyDescent="0.25">
      <c r="A244" s="78">
        <v>253</v>
      </c>
      <c r="B244">
        <v>29</v>
      </c>
      <c r="C244">
        <v>1006</v>
      </c>
      <c r="D244" t="s">
        <v>2324</v>
      </c>
      <c r="E244">
        <v>448</v>
      </c>
      <c r="F244">
        <v>823</v>
      </c>
      <c r="G244" t="s">
        <v>3006</v>
      </c>
      <c r="H244">
        <v>1</v>
      </c>
      <c r="I244" t="s">
        <v>3009</v>
      </c>
      <c r="J244" s="30" t="str">
        <f t="shared" si="9"/>
        <v>[253]=823,</v>
      </c>
      <c r="K244" s="3">
        <f t="shared" si="10"/>
        <v>253</v>
      </c>
      <c r="L244" s="3">
        <f t="shared" si="11"/>
        <v>823</v>
      </c>
      <c r="M244" s="8" t="str">
        <f>VLOOKUP(A244,'ESO wayshrine names'!$A$3:$B$9991,2,)</f>
        <v>Strid River Wayshrine</v>
      </c>
      <c r="N244" s="3" t="str">
        <f>VLOOKUP(F244,'ESO zone constants'!$A$3:$D$9999,4,FALSE)</f>
        <v>Gold Coast</v>
      </c>
    </row>
    <row r="245" spans="1:14" x14ac:dyDescent="0.25">
      <c r="A245" s="78">
        <v>254</v>
      </c>
      <c r="B245">
        <v>29</v>
      </c>
      <c r="C245">
        <v>1006</v>
      </c>
      <c r="D245" t="s">
        <v>2324</v>
      </c>
      <c r="E245">
        <v>448</v>
      </c>
      <c r="F245">
        <v>823</v>
      </c>
      <c r="G245" t="s">
        <v>3006</v>
      </c>
      <c r="H245">
        <v>1</v>
      </c>
      <c r="I245" t="s">
        <v>3010</v>
      </c>
      <c r="J245" s="30" t="str">
        <f t="shared" si="9"/>
        <v>[254]=823,</v>
      </c>
      <c r="K245" s="3">
        <f t="shared" si="10"/>
        <v>254</v>
      </c>
      <c r="L245" s="3">
        <f t="shared" si="11"/>
        <v>823</v>
      </c>
      <c r="M245" s="8" t="str">
        <f>VLOOKUP(A245,'ESO wayshrine names'!$A$3:$B$9991,2,)</f>
        <v>Gold Coast Wayshrine</v>
      </c>
      <c r="N245" s="3" t="str">
        <f>VLOOKUP(F245,'ESO zone constants'!$A$3:$D$9999,4,FALSE)</f>
        <v>Gold Coast</v>
      </c>
    </row>
    <row r="246" spans="1:14" x14ac:dyDescent="0.25">
      <c r="A246" s="78">
        <v>255</v>
      </c>
      <c r="B246">
        <v>28</v>
      </c>
      <c r="C246">
        <v>994</v>
      </c>
      <c r="D246" t="s">
        <v>2325</v>
      </c>
      <c r="E246">
        <v>442</v>
      </c>
      <c r="F246">
        <v>816</v>
      </c>
      <c r="G246" t="s">
        <v>2325</v>
      </c>
      <c r="H246">
        <v>1</v>
      </c>
      <c r="I246" t="s">
        <v>3011</v>
      </c>
      <c r="J246" s="30" t="str">
        <f t="shared" si="9"/>
        <v>[255]=816,</v>
      </c>
      <c r="K246" s="3">
        <f t="shared" si="10"/>
        <v>255</v>
      </c>
      <c r="L246" s="3">
        <f t="shared" si="11"/>
        <v>816</v>
      </c>
      <c r="M246" s="8" t="str">
        <f>VLOOKUP(A246,'ESO wayshrine names'!$A$3:$B$9991,2,)</f>
        <v>Abah's Landing Wayshrine</v>
      </c>
      <c r="N246" s="3" t="str">
        <f>VLOOKUP(F246,'ESO zone constants'!$A$3:$D$9999,4,FALSE)</f>
        <v>Hew's Bane</v>
      </c>
    </row>
    <row r="247" spans="1:14" x14ac:dyDescent="0.25">
      <c r="A247" s="78">
        <v>256</v>
      </c>
      <c r="B247">
        <v>28</v>
      </c>
      <c r="C247">
        <v>994</v>
      </c>
      <c r="D247" t="s">
        <v>2325</v>
      </c>
      <c r="E247">
        <v>442</v>
      </c>
      <c r="F247">
        <v>816</v>
      </c>
      <c r="G247" t="s">
        <v>2325</v>
      </c>
      <c r="H247">
        <v>1</v>
      </c>
      <c r="I247" t="s">
        <v>3012</v>
      </c>
      <c r="J247" s="30" t="str">
        <f t="shared" si="9"/>
        <v>[256]=816,</v>
      </c>
      <c r="K247" s="3">
        <f t="shared" si="10"/>
        <v>256</v>
      </c>
      <c r="L247" s="3">
        <f t="shared" si="11"/>
        <v>816</v>
      </c>
      <c r="M247" s="8" t="str">
        <f>VLOOKUP(A247,'ESO wayshrine names'!$A$3:$B$9991,2,)</f>
        <v>Zeht's Displeasure Wayshrine</v>
      </c>
      <c r="N247" s="3" t="str">
        <f>VLOOKUP(F247,'ESO zone constants'!$A$3:$D$9999,4,FALSE)</f>
        <v>Hew's Bane</v>
      </c>
    </row>
    <row r="248" spans="1:14" x14ac:dyDescent="0.25">
      <c r="A248" s="78">
        <v>257</v>
      </c>
      <c r="B248">
        <v>28</v>
      </c>
      <c r="C248">
        <v>994</v>
      </c>
      <c r="D248" t="s">
        <v>2325</v>
      </c>
      <c r="E248">
        <v>442</v>
      </c>
      <c r="F248">
        <v>816</v>
      </c>
      <c r="G248" t="s">
        <v>2325</v>
      </c>
      <c r="H248">
        <v>1</v>
      </c>
      <c r="I248" t="s">
        <v>3013</v>
      </c>
      <c r="J248" s="30" t="str">
        <f t="shared" si="9"/>
        <v>[257]=816,</v>
      </c>
      <c r="K248" s="3">
        <f t="shared" si="10"/>
        <v>257</v>
      </c>
      <c r="L248" s="3">
        <f t="shared" si="11"/>
        <v>816</v>
      </c>
      <c r="M248" s="8" t="str">
        <f>VLOOKUP(A248,'ESO wayshrine names'!$A$3:$B$9991,2,)</f>
        <v>No Shira Citadel Wayshrine</v>
      </c>
      <c r="N248" s="3" t="str">
        <f>VLOOKUP(F248,'ESO zone constants'!$A$3:$D$9999,4,FALSE)</f>
        <v>Hew's Bane</v>
      </c>
    </row>
    <row r="249" spans="1:14" x14ac:dyDescent="0.25">
      <c r="A249" s="78">
        <v>258</v>
      </c>
      <c r="B249">
        <v>17</v>
      </c>
      <c r="C249">
        <v>256</v>
      </c>
      <c r="D249" t="s">
        <v>2304</v>
      </c>
      <c r="E249">
        <v>179</v>
      </c>
      <c r="F249">
        <v>382</v>
      </c>
      <c r="G249" t="s">
        <v>2304</v>
      </c>
      <c r="H249">
        <v>3</v>
      </c>
      <c r="I249" t="s">
        <v>3014</v>
      </c>
      <c r="J249" s="30" t="str">
        <f t="shared" si="9"/>
        <v>[258]=382,</v>
      </c>
      <c r="K249" s="3">
        <f t="shared" si="10"/>
        <v>258</v>
      </c>
      <c r="L249" s="3">
        <f t="shared" si="11"/>
        <v>382</v>
      </c>
      <c r="M249" s="8" t="str">
        <f>VLOOKUP(A249,'ESO wayshrine names'!$A$3:$B$9991,2,)</f>
        <v>Trial: Maw of Lorkhaj</v>
      </c>
      <c r="N249" s="3" t="str">
        <f>VLOOKUP(F249,'ESO zone constants'!$A$3:$D$9999,4,FALSE)</f>
        <v>Reaper's March</v>
      </c>
    </row>
    <row r="250" spans="1:14" x14ac:dyDescent="0.25">
      <c r="A250" s="78">
        <v>260</v>
      </c>
      <c r="B250">
        <v>9</v>
      </c>
      <c r="C250">
        <v>26</v>
      </c>
      <c r="D250" t="s">
        <v>2321</v>
      </c>
      <c r="E250">
        <v>19</v>
      </c>
      <c r="F250">
        <v>117</v>
      </c>
      <c r="G250" t="s">
        <v>2321</v>
      </c>
      <c r="H250">
        <v>6</v>
      </c>
      <c r="I250" t="s">
        <v>3015</v>
      </c>
      <c r="J250" s="30" t="str">
        <f t="shared" si="9"/>
        <v>[260]=117,</v>
      </c>
      <c r="K250" s="3">
        <f t="shared" si="10"/>
        <v>260</v>
      </c>
      <c r="L250" s="3">
        <f t="shared" si="11"/>
        <v>117</v>
      </c>
      <c r="M250" s="8" t="str">
        <f>VLOOKUP(A250,'ESO wayshrine names'!$A$3:$B$9991,2,)</f>
        <v>Dungeon: Ruins of Mazzatun</v>
      </c>
      <c r="N250" s="3" t="str">
        <f>VLOOKUP(F250,'ESO zone constants'!$A$3:$D$9999,4,FALSE)</f>
        <v>Shadowfen</v>
      </c>
    </row>
    <row r="251" spans="1:14" x14ac:dyDescent="0.25">
      <c r="A251" s="78">
        <v>261</v>
      </c>
      <c r="B251">
        <v>9</v>
      </c>
      <c r="C251">
        <v>26</v>
      </c>
      <c r="D251" t="s">
        <v>2321</v>
      </c>
      <c r="E251">
        <v>19</v>
      </c>
      <c r="F251">
        <v>117</v>
      </c>
      <c r="G251" t="s">
        <v>2321</v>
      </c>
      <c r="H251">
        <v>6</v>
      </c>
      <c r="I251" t="s">
        <v>3016</v>
      </c>
      <c r="J251" s="30" t="str">
        <f t="shared" si="9"/>
        <v>[261]=117,</v>
      </c>
      <c r="K251" s="3">
        <f t="shared" si="10"/>
        <v>261</v>
      </c>
      <c r="L251" s="3">
        <f t="shared" si="11"/>
        <v>117</v>
      </c>
      <c r="M251" s="8" t="str">
        <f>VLOOKUP(A251,'ESO wayshrine names'!$A$3:$B$9991,2,)</f>
        <v>Dungeon: Cradle of Shadows</v>
      </c>
      <c r="N251" s="3" t="str">
        <f>VLOOKUP(F251,'ESO zone constants'!$A$3:$D$9999,4,FALSE)</f>
        <v>Shadowfen</v>
      </c>
    </row>
    <row r="252" spans="1:14" x14ac:dyDescent="0.25">
      <c r="A252" s="78">
        <v>262</v>
      </c>
      <c r="B252">
        <v>15</v>
      </c>
      <c r="C252">
        <v>143</v>
      </c>
      <c r="D252" t="s">
        <v>264</v>
      </c>
      <c r="E252">
        <v>178</v>
      </c>
      <c r="F252">
        <v>381</v>
      </c>
      <c r="G252" t="s">
        <v>264</v>
      </c>
      <c r="H252">
        <v>6</v>
      </c>
      <c r="I252" t="s">
        <v>3017</v>
      </c>
      <c r="J252" s="30" t="str">
        <f t="shared" si="9"/>
        <v>[262]=381,</v>
      </c>
      <c r="K252" s="3">
        <f t="shared" si="10"/>
        <v>262</v>
      </c>
      <c r="L252" s="3">
        <f t="shared" si="11"/>
        <v>381</v>
      </c>
      <c r="M252" s="8" t="str">
        <f>VLOOKUP(A252,'ESO wayshrine names'!$A$3:$B$9991,2,)</f>
        <v>Dungeon: The Banished Cells II</v>
      </c>
      <c r="N252" s="3" t="str">
        <f>VLOOKUP(F252,'ESO zone constants'!$A$3:$D$9999,4,FALSE)</f>
        <v>Auridon</v>
      </c>
    </row>
    <row r="253" spans="1:14" x14ac:dyDescent="0.25">
      <c r="A253">
        <v>263</v>
      </c>
      <c r="B253">
        <v>4</v>
      </c>
      <c r="C253">
        <v>12</v>
      </c>
      <c r="D253" t="s">
        <v>104</v>
      </c>
      <c r="E253">
        <v>4</v>
      </c>
      <c r="F253">
        <v>19</v>
      </c>
      <c r="G253" t="s">
        <v>104</v>
      </c>
      <c r="J253" s="30" t="str">
        <f t="shared" si="9"/>
        <v>[263]=19,</v>
      </c>
      <c r="K253" s="3">
        <f t="shared" si="10"/>
        <v>263</v>
      </c>
      <c r="L253" s="3">
        <f t="shared" si="11"/>
        <v>19</v>
      </c>
      <c r="M253" s="8" t="str">
        <f>VLOOKUP(A253,'ESO wayshrine names'!$A$3:$B$9991,2,)</f>
        <v>Dungeon: Wayrest Sewers II</v>
      </c>
      <c r="N253" s="3" t="str">
        <f>VLOOKUP(F253,'ESO zone constants'!$A$3:$D$9999,4,FALSE)</f>
        <v>Stormhaven</v>
      </c>
    </row>
    <row r="254" spans="1:14" x14ac:dyDescent="0.25">
      <c r="A254" s="78">
        <v>264</v>
      </c>
      <c r="B254">
        <v>10</v>
      </c>
      <c r="C254">
        <v>13</v>
      </c>
      <c r="D254" t="s">
        <v>107</v>
      </c>
      <c r="E254">
        <v>10</v>
      </c>
      <c r="F254">
        <v>57</v>
      </c>
      <c r="G254" t="s">
        <v>107</v>
      </c>
      <c r="H254">
        <v>6</v>
      </c>
      <c r="I254" t="s">
        <v>3018</v>
      </c>
      <c r="J254" s="30" t="str">
        <f t="shared" si="9"/>
        <v>[264]=57,</v>
      </c>
      <c r="K254" s="3">
        <f t="shared" si="10"/>
        <v>264</v>
      </c>
      <c r="L254" s="3">
        <f t="shared" si="11"/>
        <v>57</v>
      </c>
      <c r="M254" s="8" t="str">
        <f>VLOOKUP(A254,'ESO wayshrine names'!$A$3:$B$9991,2,)</f>
        <v>Dungeon: Darkshade Caverns II</v>
      </c>
      <c r="N254" s="3" t="str">
        <f>VLOOKUP(F254,'ESO zone constants'!$A$3:$D$9999,4,FALSE)</f>
        <v>Deshaan</v>
      </c>
    </row>
    <row r="255" spans="1:14" x14ac:dyDescent="0.25">
      <c r="A255" s="78">
        <v>265</v>
      </c>
      <c r="B255">
        <v>7</v>
      </c>
      <c r="C255">
        <v>9</v>
      </c>
      <c r="D255" t="s">
        <v>2301</v>
      </c>
      <c r="E255">
        <v>180</v>
      </c>
      <c r="F255">
        <v>383</v>
      </c>
      <c r="G255" t="s">
        <v>2301</v>
      </c>
      <c r="H255">
        <v>6</v>
      </c>
      <c r="I255" t="s">
        <v>3019</v>
      </c>
      <c r="J255" s="30" t="str">
        <f t="shared" si="9"/>
        <v>[265]=383,</v>
      </c>
      <c r="K255" s="3">
        <f t="shared" si="10"/>
        <v>265</v>
      </c>
      <c r="L255" s="3">
        <f t="shared" si="11"/>
        <v>383</v>
      </c>
      <c r="M255" s="8" t="str">
        <f>VLOOKUP(A255,'ESO wayshrine names'!$A$3:$B$9991,2,)</f>
        <v>Dungeon: Elden Hollow II</v>
      </c>
      <c r="N255" s="3" t="str">
        <f>VLOOKUP(F255,'ESO zone constants'!$A$3:$D$9999,4,FALSE)</f>
        <v>Grahtwood</v>
      </c>
    </row>
    <row r="256" spans="1:14" x14ac:dyDescent="0.25">
      <c r="A256" s="78">
        <v>266</v>
      </c>
      <c r="B256">
        <v>11</v>
      </c>
      <c r="C256">
        <v>7</v>
      </c>
      <c r="D256" t="s">
        <v>2322</v>
      </c>
      <c r="E256">
        <v>9</v>
      </c>
      <c r="F256">
        <v>41</v>
      </c>
      <c r="G256" t="s">
        <v>2322</v>
      </c>
      <c r="H256">
        <v>6</v>
      </c>
      <c r="I256" t="s">
        <v>3020</v>
      </c>
      <c r="J256" s="30" t="str">
        <f t="shared" si="9"/>
        <v>[266]=41,</v>
      </c>
      <c r="K256" s="3">
        <f t="shared" si="10"/>
        <v>266</v>
      </c>
      <c r="L256" s="3">
        <f t="shared" si="11"/>
        <v>41</v>
      </c>
      <c r="M256" s="8" t="str">
        <f>VLOOKUP(A256,'ESO wayshrine names'!$A$3:$B$9991,2,)</f>
        <v>Dungeon: Fungal Grotto II</v>
      </c>
      <c r="N256" s="3" t="str">
        <f>VLOOKUP(F256,'ESO zone constants'!$A$3:$D$9999,4,FALSE)</f>
        <v>Stonefalls</v>
      </c>
    </row>
    <row r="257" spans="1:14" x14ac:dyDescent="0.25">
      <c r="A257" s="78">
        <v>267</v>
      </c>
      <c r="B257">
        <v>2</v>
      </c>
      <c r="C257">
        <v>1</v>
      </c>
      <c r="D257" t="s">
        <v>103</v>
      </c>
      <c r="E257">
        <v>2</v>
      </c>
      <c r="F257">
        <v>3</v>
      </c>
      <c r="G257" t="s">
        <v>103</v>
      </c>
      <c r="H257">
        <v>6</v>
      </c>
      <c r="I257" t="s">
        <v>3021</v>
      </c>
      <c r="J257" s="30" t="str">
        <f t="shared" si="9"/>
        <v>[267]=3,</v>
      </c>
      <c r="K257" s="3">
        <f t="shared" si="10"/>
        <v>267</v>
      </c>
      <c r="L257" s="3">
        <f t="shared" si="11"/>
        <v>3</v>
      </c>
      <c r="M257" s="8" t="str">
        <f>VLOOKUP(A257,'ESO wayshrine names'!$A$3:$B$9991,2,)</f>
        <v>Dungeon: Spindleclutch II</v>
      </c>
      <c r="N257" s="3" t="str">
        <f>VLOOKUP(F257,'ESO zone constants'!$A$3:$D$9999,4,FALSE)</f>
        <v>Glenumbra</v>
      </c>
    </row>
    <row r="258" spans="1:14" x14ac:dyDescent="0.25">
      <c r="A258" s="78">
        <v>268</v>
      </c>
      <c r="B258">
        <v>16</v>
      </c>
      <c r="C258">
        <v>300</v>
      </c>
      <c r="D258" t="s">
        <v>2303</v>
      </c>
      <c r="E258">
        <v>18</v>
      </c>
      <c r="F258">
        <v>108</v>
      </c>
      <c r="G258" t="s">
        <v>2303</v>
      </c>
      <c r="H258">
        <v>6</v>
      </c>
      <c r="I258" t="s">
        <v>3022</v>
      </c>
      <c r="J258" s="30" t="str">
        <f t="shared" si="9"/>
        <v>[268]=108,</v>
      </c>
      <c r="K258" s="3">
        <f t="shared" si="10"/>
        <v>268</v>
      </c>
      <c r="L258" s="3">
        <f t="shared" si="11"/>
        <v>108</v>
      </c>
      <c r="M258" s="8" t="str">
        <f>VLOOKUP(A258,'ESO wayshrine names'!$A$3:$B$9991,2,)</f>
        <v>Dungeon: City of Ash II</v>
      </c>
      <c r="N258" s="3" t="str">
        <f>VLOOKUP(F258,'ESO zone constants'!$A$3:$D$9999,4,FALSE)</f>
        <v>Greenshade</v>
      </c>
    </row>
    <row r="259" spans="1:14" x14ac:dyDescent="0.25">
      <c r="A259" s="78">
        <v>269</v>
      </c>
      <c r="B259">
        <v>3</v>
      </c>
      <c r="C259">
        <v>10</v>
      </c>
      <c r="D259" t="s">
        <v>2317</v>
      </c>
      <c r="E259">
        <v>5</v>
      </c>
      <c r="F259">
        <v>20</v>
      </c>
      <c r="G259" t="s">
        <v>2317</v>
      </c>
      <c r="H259">
        <v>6</v>
      </c>
      <c r="I259" t="s">
        <v>3023</v>
      </c>
      <c r="J259" s="30" t="str">
        <f t="shared" ref="J259:J322" si="12">IF(A259&lt;&gt;"",IF(F259&lt;&gt;"",IF(OR(ISNA(A259),ISNA(F259)),"","["&amp;A259&amp;"]="&amp;F259&amp;","),""),"")</f>
        <v>[269]=20,</v>
      </c>
      <c r="K259" s="3">
        <f t="shared" ref="K259:K322" si="13">A259</f>
        <v>269</v>
      </c>
      <c r="L259" s="3">
        <f t="shared" ref="L259:L322" si="14">F259</f>
        <v>20</v>
      </c>
      <c r="M259" s="8" t="str">
        <f>VLOOKUP(A259,'ESO wayshrine names'!$A$3:$B$9991,2,)</f>
        <v>Dungeon: Crypt of Hearts II</v>
      </c>
      <c r="N259" s="3" t="str">
        <f>VLOOKUP(F259,'ESO zone constants'!$A$3:$D$9999,4,FALSE)</f>
        <v>Rivenspire</v>
      </c>
    </row>
    <row r="260" spans="1:14" x14ac:dyDescent="0.25">
      <c r="A260" s="78">
        <v>270</v>
      </c>
      <c r="B260">
        <v>25</v>
      </c>
      <c r="C260">
        <v>1126</v>
      </c>
      <c r="D260" t="s">
        <v>565</v>
      </c>
      <c r="E260">
        <v>500</v>
      </c>
      <c r="F260">
        <v>888</v>
      </c>
      <c r="G260" t="s">
        <v>565</v>
      </c>
      <c r="H260">
        <v>2</v>
      </c>
      <c r="I260" t="s">
        <v>441</v>
      </c>
      <c r="J260" s="30" t="str">
        <f t="shared" si="12"/>
        <v>[270]=888,</v>
      </c>
      <c r="K260" s="3">
        <f t="shared" si="13"/>
        <v>270</v>
      </c>
      <c r="L260" s="3">
        <f t="shared" si="14"/>
        <v>888</v>
      </c>
      <c r="M260" s="8" t="str">
        <f>VLOOKUP(A260,'ESO wayshrine names'!$A$3:$B$9991,2,)</f>
        <v>Dragonstar Arena</v>
      </c>
      <c r="N260" s="3" t="str">
        <f>VLOOKUP(F260,'ESO zone constants'!$A$3:$D$9999,4,FALSE)</f>
        <v>Craglorn</v>
      </c>
    </row>
    <row r="261" spans="1:14" x14ac:dyDescent="0.25">
      <c r="A261" s="78">
        <v>272</v>
      </c>
      <c r="B261">
        <v>30</v>
      </c>
      <c r="C261">
        <v>1060</v>
      </c>
      <c r="D261" t="s">
        <v>532</v>
      </c>
      <c r="E261">
        <v>467</v>
      </c>
      <c r="F261">
        <v>849</v>
      </c>
      <c r="G261" t="s">
        <v>532</v>
      </c>
      <c r="H261">
        <v>1</v>
      </c>
      <c r="I261" t="s">
        <v>3024</v>
      </c>
      <c r="J261" s="30" t="str">
        <f t="shared" si="12"/>
        <v>[272]=849,</v>
      </c>
      <c r="K261" s="3">
        <f t="shared" si="13"/>
        <v>272</v>
      </c>
      <c r="L261" s="3">
        <f t="shared" si="14"/>
        <v>849</v>
      </c>
      <c r="M261" s="8" t="str">
        <f>VLOOKUP(A261,'ESO wayshrine names'!$A$3:$B$9991,2,)</f>
        <v>Seyda Neen Wayshrine</v>
      </c>
      <c r="N261" s="3" t="str">
        <f>VLOOKUP(F261,'ESO zone constants'!$A$3:$D$9999,4,FALSE)</f>
        <v>Vvardenfell</v>
      </c>
    </row>
    <row r="262" spans="1:14" x14ac:dyDescent="0.25">
      <c r="A262" s="78">
        <v>273</v>
      </c>
      <c r="B262">
        <v>30</v>
      </c>
      <c r="C262">
        <v>1060</v>
      </c>
      <c r="D262" t="s">
        <v>532</v>
      </c>
      <c r="E262">
        <v>467</v>
      </c>
      <c r="F262">
        <v>849</v>
      </c>
      <c r="G262" t="s">
        <v>532</v>
      </c>
      <c r="H262">
        <v>1</v>
      </c>
      <c r="I262" t="s">
        <v>3025</v>
      </c>
      <c r="J262" s="30" t="str">
        <f t="shared" si="12"/>
        <v>[273]=849,</v>
      </c>
      <c r="K262" s="3">
        <f t="shared" si="13"/>
        <v>273</v>
      </c>
      <c r="L262" s="3">
        <f t="shared" si="14"/>
        <v>849</v>
      </c>
      <c r="M262" s="8" t="str">
        <f>VLOOKUP(A262,'ESO wayshrine names'!$A$3:$B$9991,2,)</f>
        <v>Gnisis Wayshrine</v>
      </c>
      <c r="N262" s="3" t="str">
        <f>VLOOKUP(F262,'ESO zone constants'!$A$3:$D$9999,4,FALSE)</f>
        <v>Vvardenfell</v>
      </c>
    </row>
    <row r="263" spans="1:14" x14ac:dyDescent="0.25">
      <c r="A263" s="78">
        <v>274</v>
      </c>
      <c r="B263">
        <v>30</v>
      </c>
      <c r="C263">
        <v>1060</v>
      </c>
      <c r="D263" t="s">
        <v>532</v>
      </c>
      <c r="E263">
        <v>467</v>
      </c>
      <c r="F263">
        <v>849</v>
      </c>
      <c r="G263" t="s">
        <v>532</v>
      </c>
      <c r="H263">
        <v>1</v>
      </c>
      <c r="I263" t="s">
        <v>3257</v>
      </c>
      <c r="J263" s="30" t="str">
        <f t="shared" si="12"/>
        <v>[274]=849,</v>
      </c>
      <c r="K263" s="3">
        <f t="shared" si="13"/>
        <v>274</v>
      </c>
      <c r="L263" s="3">
        <f t="shared" si="14"/>
        <v>849</v>
      </c>
      <c r="M263" s="8" t="str">
        <f>VLOOKUP(A263,'ESO wayshrine names'!$A$3:$B$9991,2,)</f>
        <v>Ald'ruhn Wayshrine</v>
      </c>
      <c r="N263" s="3" t="str">
        <f>VLOOKUP(F263,'ESO zone constants'!$A$3:$D$9999,4,FALSE)</f>
        <v>Vvardenfell</v>
      </c>
    </row>
    <row r="264" spans="1:14" x14ac:dyDescent="0.25">
      <c r="A264" s="79">
        <v>275</v>
      </c>
      <c r="B264">
        <v>30</v>
      </c>
      <c r="C264">
        <v>1060</v>
      </c>
      <c r="D264" t="s">
        <v>532</v>
      </c>
      <c r="E264">
        <v>467</v>
      </c>
      <c r="F264">
        <v>849</v>
      </c>
      <c r="G264" t="s">
        <v>532</v>
      </c>
      <c r="H264">
        <v>1</v>
      </c>
      <c r="I264" t="s">
        <v>3026</v>
      </c>
      <c r="J264" s="30" t="str">
        <f t="shared" si="12"/>
        <v>[275]=849,</v>
      </c>
      <c r="K264" s="3">
        <f t="shared" si="13"/>
        <v>275</v>
      </c>
      <c r="L264" s="3">
        <f t="shared" si="14"/>
        <v>849</v>
      </c>
      <c r="M264" s="8" t="str">
        <f>VLOOKUP(A264,'ESO wayshrine names'!$A$3:$B$9991,2,)</f>
        <v>Balmora Wayshrine</v>
      </c>
      <c r="N264" s="3" t="str">
        <f>VLOOKUP(F264,'ESO zone constants'!$A$3:$D$9999,4,FALSE)</f>
        <v>Vvardenfell</v>
      </c>
    </row>
    <row r="265" spans="1:14" x14ac:dyDescent="0.25">
      <c r="A265" s="79">
        <v>276</v>
      </c>
      <c r="B265">
        <v>30</v>
      </c>
      <c r="C265">
        <v>1060</v>
      </c>
      <c r="D265" t="s">
        <v>532</v>
      </c>
      <c r="E265">
        <v>467</v>
      </c>
      <c r="F265">
        <v>849</v>
      </c>
      <c r="G265" t="s">
        <v>532</v>
      </c>
      <c r="H265">
        <v>1</v>
      </c>
      <c r="I265" t="s">
        <v>3027</v>
      </c>
      <c r="J265" s="30" t="str">
        <f t="shared" si="12"/>
        <v>[276]=849,</v>
      </c>
      <c r="K265" s="3">
        <f t="shared" si="13"/>
        <v>276</v>
      </c>
      <c r="L265" s="3">
        <f t="shared" si="14"/>
        <v>849</v>
      </c>
      <c r="M265" s="8" t="str">
        <f>VLOOKUP(A265,'ESO wayshrine names'!$A$3:$B$9991,2,)</f>
        <v>Suran Wayshrine</v>
      </c>
      <c r="N265" s="3" t="str">
        <f>VLOOKUP(F265,'ESO zone constants'!$A$3:$D$9999,4,FALSE)</f>
        <v>Vvardenfell</v>
      </c>
    </row>
    <row r="266" spans="1:14" x14ac:dyDescent="0.25">
      <c r="A266" s="79">
        <v>277</v>
      </c>
      <c r="B266">
        <v>30</v>
      </c>
      <c r="C266">
        <v>1060</v>
      </c>
      <c r="D266" t="s">
        <v>532</v>
      </c>
      <c r="E266">
        <v>467</v>
      </c>
      <c r="F266">
        <v>849</v>
      </c>
      <c r="G266" t="s">
        <v>532</v>
      </c>
      <c r="H266">
        <v>1</v>
      </c>
      <c r="I266" t="s">
        <v>3028</v>
      </c>
      <c r="J266" s="30" t="str">
        <f t="shared" si="12"/>
        <v>[277]=849,</v>
      </c>
      <c r="K266" s="3">
        <f t="shared" si="13"/>
        <v>277</v>
      </c>
      <c r="L266" s="3">
        <f t="shared" si="14"/>
        <v>849</v>
      </c>
      <c r="M266" s="8" t="str">
        <f>VLOOKUP(A266,'ESO wayshrine names'!$A$3:$B$9991,2,)</f>
        <v>Molag Mar Wayshrine</v>
      </c>
      <c r="N266" s="3" t="str">
        <f>VLOOKUP(F266,'ESO zone constants'!$A$3:$D$9999,4,FALSE)</f>
        <v>Vvardenfell</v>
      </c>
    </row>
    <row r="267" spans="1:14" x14ac:dyDescent="0.25">
      <c r="A267" s="79">
        <v>278</v>
      </c>
      <c r="B267">
        <v>30</v>
      </c>
      <c r="C267">
        <v>1060</v>
      </c>
      <c r="D267" t="s">
        <v>532</v>
      </c>
      <c r="E267">
        <v>467</v>
      </c>
      <c r="F267">
        <v>849</v>
      </c>
      <c r="G267" t="s">
        <v>532</v>
      </c>
      <c r="H267">
        <v>1</v>
      </c>
      <c r="I267" t="s">
        <v>3029</v>
      </c>
      <c r="J267" s="30" t="str">
        <f t="shared" si="12"/>
        <v>[278]=849,</v>
      </c>
      <c r="K267" s="3">
        <f t="shared" si="13"/>
        <v>278</v>
      </c>
      <c r="L267" s="3">
        <f t="shared" si="14"/>
        <v>849</v>
      </c>
      <c r="M267" s="8" t="str">
        <f>VLOOKUP(A267,'ESO wayshrine names'!$A$3:$B$9991,2,)</f>
        <v>Tel Branora Wayshrine</v>
      </c>
      <c r="N267" s="3" t="str">
        <f>VLOOKUP(F267,'ESO zone constants'!$A$3:$D$9999,4,FALSE)</f>
        <v>Vvardenfell</v>
      </c>
    </row>
    <row r="268" spans="1:14" x14ac:dyDescent="0.25">
      <c r="A268" s="79">
        <v>279</v>
      </c>
      <c r="B268">
        <v>30</v>
      </c>
      <c r="C268">
        <v>1060</v>
      </c>
      <c r="D268" t="s">
        <v>532</v>
      </c>
      <c r="E268">
        <v>467</v>
      </c>
      <c r="F268">
        <v>849</v>
      </c>
      <c r="G268" t="s">
        <v>532</v>
      </c>
      <c r="H268">
        <v>1</v>
      </c>
      <c r="I268" t="s">
        <v>3030</v>
      </c>
      <c r="J268" s="30" t="str">
        <f t="shared" si="12"/>
        <v>[279]=849,</v>
      </c>
      <c r="K268" s="3">
        <f t="shared" si="13"/>
        <v>279</v>
      </c>
      <c r="L268" s="3">
        <f t="shared" si="14"/>
        <v>849</v>
      </c>
      <c r="M268" s="8" t="str">
        <f>VLOOKUP(A268,'ESO wayshrine names'!$A$3:$B$9991,2,)</f>
        <v>Nchuleftingth Wayshrine</v>
      </c>
      <c r="N268" s="3" t="str">
        <f>VLOOKUP(F268,'ESO zone constants'!$A$3:$D$9999,4,FALSE)</f>
        <v>Vvardenfell</v>
      </c>
    </row>
    <row r="269" spans="1:14" x14ac:dyDescent="0.25">
      <c r="A269" s="79">
        <v>280</v>
      </c>
      <c r="B269">
        <v>30</v>
      </c>
      <c r="C269">
        <v>1060</v>
      </c>
      <c r="D269" t="s">
        <v>532</v>
      </c>
      <c r="E269">
        <v>467</v>
      </c>
      <c r="F269">
        <v>849</v>
      </c>
      <c r="G269" t="s">
        <v>532</v>
      </c>
      <c r="H269">
        <v>1</v>
      </c>
      <c r="I269" t="s">
        <v>3031</v>
      </c>
      <c r="J269" s="30" t="str">
        <f t="shared" si="12"/>
        <v>[280]=849,</v>
      </c>
      <c r="K269" s="3">
        <f t="shared" si="13"/>
        <v>280</v>
      </c>
      <c r="L269" s="3">
        <f t="shared" si="14"/>
        <v>849</v>
      </c>
      <c r="M269" s="8" t="str">
        <f>VLOOKUP(A269,'ESO wayshrine names'!$A$3:$B$9991,2,)</f>
        <v>Tel Mora Wayshrine</v>
      </c>
      <c r="N269" s="3" t="str">
        <f>VLOOKUP(F269,'ESO zone constants'!$A$3:$D$9999,4,FALSE)</f>
        <v>Vvardenfell</v>
      </c>
    </row>
    <row r="270" spans="1:14" x14ac:dyDescent="0.25">
      <c r="A270" s="79">
        <v>281</v>
      </c>
      <c r="B270">
        <v>30</v>
      </c>
      <c r="C270">
        <v>1060</v>
      </c>
      <c r="D270" t="s">
        <v>532</v>
      </c>
      <c r="E270">
        <v>467</v>
      </c>
      <c r="F270">
        <v>849</v>
      </c>
      <c r="G270" t="s">
        <v>532</v>
      </c>
      <c r="H270">
        <v>1</v>
      </c>
      <c r="I270" t="s">
        <v>3032</v>
      </c>
      <c r="J270" s="30" t="str">
        <f t="shared" si="12"/>
        <v>[281]=849,</v>
      </c>
      <c r="K270" s="3">
        <f t="shared" si="13"/>
        <v>281</v>
      </c>
      <c r="L270" s="3">
        <f t="shared" si="14"/>
        <v>849</v>
      </c>
      <c r="M270" s="8" t="str">
        <f>VLOOKUP(A270,'ESO wayshrine names'!$A$3:$B$9991,2,)</f>
        <v>Sadrith Mora Wayshrine</v>
      </c>
      <c r="N270" s="3" t="str">
        <f>VLOOKUP(F270,'ESO zone constants'!$A$3:$D$9999,4,FALSE)</f>
        <v>Vvardenfell</v>
      </c>
    </row>
    <row r="271" spans="1:14" x14ac:dyDescent="0.25">
      <c r="A271" s="79">
        <v>282</v>
      </c>
      <c r="B271">
        <v>30</v>
      </c>
      <c r="C271">
        <v>1060</v>
      </c>
      <c r="D271" t="s">
        <v>532</v>
      </c>
      <c r="E271">
        <v>467</v>
      </c>
      <c r="F271">
        <v>849</v>
      </c>
      <c r="G271" t="s">
        <v>532</v>
      </c>
      <c r="H271">
        <v>1</v>
      </c>
      <c r="I271" t="s">
        <v>3033</v>
      </c>
      <c r="J271" s="30" t="str">
        <f t="shared" si="12"/>
        <v>[282]=849,</v>
      </c>
      <c r="K271" s="3">
        <f t="shared" si="13"/>
        <v>282</v>
      </c>
      <c r="L271" s="3">
        <f t="shared" si="14"/>
        <v>849</v>
      </c>
      <c r="M271" s="8" t="str">
        <f>VLOOKUP(A271,'ESO wayshrine names'!$A$3:$B$9991,2,)</f>
        <v>Valley of the Wind Wayshrine</v>
      </c>
      <c r="N271" s="3" t="str">
        <f>VLOOKUP(F271,'ESO zone constants'!$A$3:$D$9999,4,FALSE)</f>
        <v>Vvardenfell</v>
      </c>
    </row>
    <row r="272" spans="1:14" x14ac:dyDescent="0.25">
      <c r="A272" s="79">
        <v>284</v>
      </c>
      <c r="B272">
        <v>30</v>
      </c>
      <c r="C272">
        <v>1060</v>
      </c>
      <c r="D272" t="s">
        <v>532</v>
      </c>
      <c r="E272">
        <v>467</v>
      </c>
      <c r="F272">
        <v>849</v>
      </c>
      <c r="G272" t="s">
        <v>532</v>
      </c>
      <c r="H272">
        <v>1</v>
      </c>
      <c r="I272" t="s">
        <v>3034</v>
      </c>
      <c r="J272" s="30" t="str">
        <f t="shared" si="12"/>
        <v>[284]=849,</v>
      </c>
      <c r="K272" s="3">
        <f t="shared" si="13"/>
        <v>284</v>
      </c>
      <c r="L272" s="3">
        <f t="shared" si="14"/>
        <v>849</v>
      </c>
      <c r="M272" s="8" t="str">
        <f>VLOOKUP(A272,'ESO wayshrine names'!$A$3:$B$9991,2,)</f>
        <v>Vivec City Wayshrine</v>
      </c>
      <c r="N272" s="3" t="str">
        <f>VLOOKUP(F272,'ESO zone constants'!$A$3:$D$9999,4,FALSE)</f>
        <v>Vvardenfell</v>
      </c>
    </row>
    <row r="273" spans="1:14" x14ac:dyDescent="0.25">
      <c r="A273" s="79">
        <v>285</v>
      </c>
      <c r="B273">
        <v>15</v>
      </c>
      <c r="C273">
        <v>143</v>
      </c>
      <c r="D273" t="s">
        <v>264</v>
      </c>
      <c r="E273">
        <v>178</v>
      </c>
      <c r="F273">
        <v>381</v>
      </c>
      <c r="G273" t="s">
        <v>264</v>
      </c>
      <c r="H273">
        <v>7</v>
      </c>
      <c r="I273" t="s">
        <v>3035</v>
      </c>
      <c r="J273" s="30" t="str">
        <f t="shared" si="12"/>
        <v>[285]=381,</v>
      </c>
      <c r="K273" s="3">
        <f t="shared" si="13"/>
        <v>285</v>
      </c>
      <c r="L273" s="3">
        <f t="shared" si="14"/>
        <v>381</v>
      </c>
      <c r="M273" s="8" t="str">
        <f>VLOOKUP(A273,'ESO wayshrine names'!$A$3:$B$9991,2,)</f>
        <v>Barbed Hook Private Room</v>
      </c>
      <c r="N273" s="3" t="str">
        <f>VLOOKUP(F273,'ESO zone constants'!$A$3:$D$9999,4,FALSE)</f>
        <v>Auridon</v>
      </c>
    </row>
    <row r="274" spans="1:14" x14ac:dyDescent="0.25">
      <c r="A274" s="79">
        <v>286</v>
      </c>
      <c r="B274">
        <v>5</v>
      </c>
      <c r="C274">
        <v>30</v>
      </c>
      <c r="D274" t="s">
        <v>3253</v>
      </c>
      <c r="E274">
        <v>17</v>
      </c>
      <c r="F274">
        <v>104</v>
      </c>
      <c r="G274" t="s">
        <v>2316</v>
      </c>
      <c r="H274">
        <v>7</v>
      </c>
      <c r="I274" t="s">
        <v>3036</v>
      </c>
      <c r="J274" s="30" t="str">
        <f t="shared" si="12"/>
        <v>[286]=104,</v>
      </c>
      <c r="K274" s="3">
        <f t="shared" si="13"/>
        <v>286</v>
      </c>
      <c r="L274" s="3">
        <f t="shared" si="14"/>
        <v>104</v>
      </c>
      <c r="M274" s="8" t="str">
        <f>VLOOKUP(A274,'ESO wayshrine names'!$A$3:$B$9991,2,)</f>
        <v>Sisters of the Sands Apartment</v>
      </c>
      <c r="N274" s="3" t="str">
        <f>VLOOKUP(F274,'ESO zone constants'!$A$3:$D$9999,4,FALSE)</f>
        <v>Alik'r Desert</v>
      </c>
    </row>
    <row r="275" spans="1:14" x14ac:dyDescent="0.25">
      <c r="A275" s="79">
        <v>287</v>
      </c>
      <c r="B275">
        <v>10</v>
      </c>
      <c r="C275">
        <v>13</v>
      </c>
      <c r="D275" t="s">
        <v>107</v>
      </c>
      <c r="E275">
        <v>10</v>
      </c>
      <c r="F275">
        <v>57</v>
      </c>
      <c r="G275" t="s">
        <v>107</v>
      </c>
      <c r="H275">
        <v>7</v>
      </c>
      <c r="I275" t="s">
        <v>3037</v>
      </c>
      <c r="J275" s="30" t="str">
        <f t="shared" si="12"/>
        <v>[287]=57,</v>
      </c>
      <c r="K275" s="3">
        <f t="shared" si="13"/>
        <v>287</v>
      </c>
      <c r="L275" s="3">
        <f t="shared" si="14"/>
        <v>57</v>
      </c>
      <c r="M275" s="8" t="str">
        <f>VLOOKUP(A275,'ESO wayshrine names'!$A$3:$B$9991,2,)</f>
        <v>Flaming Nix Deluxe Garret</v>
      </c>
      <c r="N275" s="3" t="str">
        <f>VLOOKUP(F275,'ESO zone constants'!$A$3:$D$9999,4,FALSE)</f>
        <v>Deshaan</v>
      </c>
    </row>
    <row r="276" spans="1:14" x14ac:dyDescent="0.25">
      <c r="A276" s="79">
        <v>288</v>
      </c>
      <c r="B276">
        <v>15</v>
      </c>
      <c r="C276">
        <v>143</v>
      </c>
      <c r="D276" t="s">
        <v>264</v>
      </c>
      <c r="E276">
        <v>178</v>
      </c>
      <c r="F276">
        <v>381</v>
      </c>
      <c r="G276" t="s">
        <v>264</v>
      </c>
      <c r="H276">
        <v>7</v>
      </c>
      <c r="I276" t="s">
        <v>3038</v>
      </c>
      <c r="J276" s="30" t="str">
        <f t="shared" si="12"/>
        <v>[288]=381,</v>
      </c>
      <c r="K276" s="3">
        <f t="shared" si="13"/>
        <v>288</v>
      </c>
      <c r="L276" s="3">
        <f t="shared" si="14"/>
        <v>381</v>
      </c>
      <c r="M276" s="8" t="str">
        <f>VLOOKUP(A276,'ESO wayshrine names'!$A$3:$B$9991,2,)</f>
        <v>Mara's Kiss Public House</v>
      </c>
      <c r="N276" s="3" t="str">
        <f>VLOOKUP(F276,'ESO zone constants'!$A$3:$D$9999,4,FALSE)</f>
        <v>Auridon</v>
      </c>
    </row>
    <row r="277" spans="1:14" x14ac:dyDescent="0.25">
      <c r="A277" s="79">
        <v>289</v>
      </c>
      <c r="B277">
        <v>2</v>
      </c>
      <c r="C277">
        <v>1</v>
      </c>
      <c r="D277" t="s">
        <v>103</v>
      </c>
      <c r="E277">
        <v>2</v>
      </c>
      <c r="F277">
        <v>3</v>
      </c>
      <c r="G277" t="s">
        <v>103</v>
      </c>
      <c r="H277">
        <v>7</v>
      </c>
      <c r="I277" t="s">
        <v>3039</v>
      </c>
      <c r="J277" s="30" t="str">
        <f t="shared" si="12"/>
        <v>[289]=3,</v>
      </c>
      <c r="K277" s="3">
        <f t="shared" si="13"/>
        <v>289</v>
      </c>
      <c r="L277" s="3">
        <f t="shared" si="14"/>
        <v>3</v>
      </c>
      <c r="M277" s="8" t="str">
        <f>VLOOKUP(A277,'ESO wayshrine names'!$A$3:$B$9991,2,)</f>
        <v>The Rosy Lion</v>
      </c>
      <c r="N277" s="3" t="str">
        <f>VLOOKUP(F277,'ESO zone constants'!$A$3:$D$9999,4,FALSE)</f>
        <v>Glenumbra</v>
      </c>
    </row>
    <row r="278" spans="1:14" x14ac:dyDescent="0.25">
      <c r="A278" s="79">
        <v>290</v>
      </c>
      <c r="B278">
        <v>11</v>
      </c>
      <c r="C278">
        <v>7</v>
      </c>
      <c r="D278" t="s">
        <v>2322</v>
      </c>
      <c r="E278">
        <v>9</v>
      </c>
      <c r="F278">
        <v>41</v>
      </c>
      <c r="G278" t="s">
        <v>2322</v>
      </c>
      <c r="H278">
        <v>7</v>
      </c>
      <c r="I278" t="s">
        <v>3040</v>
      </c>
      <c r="J278" s="30" t="str">
        <f t="shared" si="12"/>
        <v>[290]=41,</v>
      </c>
      <c r="K278" s="3">
        <f t="shared" si="13"/>
        <v>290</v>
      </c>
      <c r="L278" s="3">
        <f t="shared" si="14"/>
        <v>41</v>
      </c>
      <c r="M278" s="8" t="str">
        <f>VLOOKUP(A278,'ESO wayshrine names'!$A$3:$B$9991,2,)</f>
        <v>The Ebony Flask Inn Room</v>
      </c>
      <c r="N278" s="3" t="str">
        <f>VLOOKUP(F278,'ESO zone constants'!$A$3:$D$9999,4,FALSE)</f>
        <v>Stonefalls</v>
      </c>
    </row>
    <row r="279" spans="1:14" x14ac:dyDescent="0.25">
      <c r="A279" s="79">
        <v>291</v>
      </c>
      <c r="B279">
        <v>17</v>
      </c>
      <c r="C279">
        <v>256</v>
      </c>
      <c r="D279" t="s">
        <v>2304</v>
      </c>
      <c r="E279">
        <v>179</v>
      </c>
      <c r="F279">
        <v>382</v>
      </c>
      <c r="G279" t="s">
        <v>2304</v>
      </c>
      <c r="H279">
        <v>7</v>
      </c>
      <c r="I279" t="s">
        <v>3041</v>
      </c>
      <c r="J279" s="30" t="str">
        <f t="shared" si="12"/>
        <v>[291]=382,</v>
      </c>
      <c r="K279" s="3">
        <f t="shared" si="13"/>
        <v>291</v>
      </c>
      <c r="L279" s="3">
        <f t="shared" si="14"/>
        <v>382</v>
      </c>
      <c r="M279" s="8" t="str">
        <f>VLOOKUP(A279,'ESO wayshrine names'!$A$3:$B$9991,2,)</f>
        <v>Serenity Falls Estate</v>
      </c>
      <c r="N279" s="3" t="str">
        <f>VLOOKUP(F279,'ESO zone constants'!$A$3:$D$9999,4,FALSE)</f>
        <v>Reaper's March</v>
      </c>
    </row>
    <row r="280" spans="1:14" x14ac:dyDescent="0.25">
      <c r="A280" s="79">
        <v>292</v>
      </c>
      <c r="B280">
        <v>2</v>
      </c>
      <c r="C280">
        <v>1</v>
      </c>
      <c r="D280" t="s">
        <v>103</v>
      </c>
      <c r="E280">
        <v>2</v>
      </c>
      <c r="F280">
        <v>3</v>
      </c>
      <c r="G280" t="s">
        <v>103</v>
      </c>
      <c r="H280">
        <v>7</v>
      </c>
      <c r="I280" t="s">
        <v>3042</v>
      </c>
      <c r="J280" s="30" t="str">
        <f t="shared" si="12"/>
        <v>[292]=3,</v>
      </c>
      <c r="K280" s="3">
        <f t="shared" si="13"/>
        <v>292</v>
      </c>
      <c r="L280" s="3">
        <f t="shared" si="14"/>
        <v>3</v>
      </c>
      <c r="M280" s="8" t="str">
        <f>VLOOKUP(A280,'ESO wayshrine names'!$A$3:$B$9991,2,)</f>
        <v>Daggerfall Overlook</v>
      </c>
      <c r="N280" s="3" t="str">
        <f>VLOOKUP(F280,'ESO zone constants'!$A$3:$D$9999,4,FALSE)</f>
        <v>Glenumbra</v>
      </c>
    </row>
    <row r="281" spans="1:14" x14ac:dyDescent="0.25">
      <c r="A281" s="79">
        <v>293</v>
      </c>
      <c r="B281">
        <v>11</v>
      </c>
      <c r="C281">
        <v>7</v>
      </c>
      <c r="D281" t="s">
        <v>2322</v>
      </c>
      <c r="E281">
        <v>9</v>
      </c>
      <c r="F281">
        <v>41</v>
      </c>
      <c r="G281" t="s">
        <v>2322</v>
      </c>
      <c r="H281">
        <v>7</v>
      </c>
      <c r="I281" t="s">
        <v>3043</v>
      </c>
      <c r="J281" s="30" t="str">
        <f t="shared" si="12"/>
        <v>[293]=41,</v>
      </c>
      <c r="K281" s="3">
        <f t="shared" si="13"/>
        <v>293</v>
      </c>
      <c r="L281" s="3">
        <f t="shared" si="14"/>
        <v>41</v>
      </c>
      <c r="M281" s="8" t="str">
        <f>VLOOKUP(A281,'ESO wayshrine names'!$A$3:$B$9991,2,)</f>
        <v>Ebonheart Chateau</v>
      </c>
      <c r="N281" s="3" t="str">
        <f>VLOOKUP(F281,'ESO zone constants'!$A$3:$D$9999,4,FALSE)</f>
        <v>Stonefalls</v>
      </c>
    </row>
    <row r="282" spans="1:14" x14ac:dyDescent="0.25">
      <c r="A282" s="79">
        <v>294</v>
      </c>
      <c r="B282">
        <v>8</v>
      </c>
      <c r="C282">
        <v>22</v>
      </c>
      <c r="D282" t="s">
        <v>108</v>
      </c>
      <c r="E282">
        <v>11</v>
      </c>
      <c r="F282">
        <v>58</v>
      </c>
      <c r="G282" t="s">
        <v>108</v>
      </c>
      <c r="H282">
        <v>7</v>
      </c>
      <c r="I282" t="s">
        <v>3044</v>
      </c>
      <c r="J282" s="30" t="str">
        <f t="shared" si="12"/>
        <v>[294]=58,</v>
      </c>
      <c r="K282" s="3">
        <f t="shared" si="13"/>
        <v>294</v>
      </c>
      <c r="L282" s="3">
        <f t="shared" si="14"/>
        <v>58</v>
      </c>
      <c r="M282" s="8" t="str">
        <f>VLOOKUP(A282,'ESO wayshrine names'!$A$3:$B$9991,2,)</f>
        <v>Black Vine Villa</v>
      </c>
      <c r="N282" s="3" t="str">
        <f>VLOOKUP(F282,'ESO zone constants'!$A$3:$D$9999,4,FALSE)</f>
        <v>Malabal Tor</v>
      </c>
    </row>
    <row r="283" spans="1:14" x14ac:dyDescent="0.25">
      <c r="A283" s="79">
        <v>295</v>
      </c>
      <c r="B283">
        <v>18</v>
      </c>
      <c r="C283">
        <v>75</v>
      </c>
      <c r="D283" t="s">
        <v>198</v>
      </c>
      <c r="E283">
        <v>110</v>
      </c>
      <c r="F283">
        <v>281</v>
      </c>
      <c r="G283" t="s">
        <v>198</v>
      </c>
      <c r="H283">
        <v>7</v>
      </c>
      <c r="I283" t="s">
        <v>3045</v>
      </c>
      <c r="J283" s="30" t="str">
        <f t="shared" si="12"/>
        <v>[295]=281,</v>
      </c>
      <c r="K283" s="3">
        <f t="shared" si="13"/>
        <v>295</v>
      </c>
      <c r="L283" s="3">
        <f t="shared" si="14"/>
        <v>281</v>
      </c>
      <c r="M283" s="8" t="str">
        <f>VLOOKUP(A283,'ESO wayshrine names'!$A$3:$B$9991,2,)</f>
        <v>Humblemud</v>
      </c>
      <c r="N283" s="3" t="str">
        <f>VLOOKUP(F283,'ESO zone constants'!$A$3:$D$9999,4,FALSE)</f>
        <v>Bal Foyen</v>
      </c>
    </row>
    <row r="284" spans="1:14" x14ac:dyDescent="0.25">
      <c r="A284" s="79">
        <v>296</v>
      </c>
      <c r="B284">
        <v>7</v>
      </c>
      <c r="C284">
        <v>9</v>
      </c>
      <c r="D284" t="s">
        <v>2301</v>
      </c>
      <c r="E284">
        <v>180</v>
      </c>
      <c r="F284">
        <v>383</v>
      </c>
      <c r="G284" t="s">
        <v>2301</v>
      </c>
      <c r="H284">
        <v>7</v>
      </c>
      <c r="I284" t="s">
        <v>3046</v>
      </c>
      <c r="J284" s="30" t="str">
        <f t="shared" si="12"/>
        <v>[296]=383,</v>
      </c>
      <c r="K284" s="3">
        <f t="shared" si="13"/>
        <v>296</v>
      </c>
      <c r="L284" s="3">
        <f t="shared" si="14"/>
        <v>383</v>
      </c>
      <c r="M284" s="8" t="str">
        <f>VLOOKUP(A284,'ESO wayshrine names'!$A$3:$B$9991,2,)</f>
        <v>Snugpod</v>
      </c>
      <c r="N284" s="3" t="str">
        <f>VLOOKUP(F284,'ESO zone constants'!$A$3:$D$9999,4,FALSE)</f>
        <v>Grahtwood</v>
      </c>
    </row>
    <row r="285" spans="1:14" x14ac:dyDescent="0.25">
      <c r="A285" s="79">
        <v>297</v>
      </c>
      <c r="B285">
        <v>2</v>
      </c>
      <c r="C285">
        <v>1</v>
      </c>
      <c r="D285" t="s">
        <v>103</v>
      </c>
      <c r="E285">
        <v>2</v>
      </c>
      <c r="F285">
        <v>3</v>
      </c>
      <c r="G285" t="s">
        <v>103</v>
      </c>
      <c r="H285">
        <v>7</v>
      </c>
      <c r="I285" t="s">
        <v>3258</v>
      </c>
      <c r="J285" s="30" t="str">
        <f t="shared" si="12"/>
        <v>[297]=3,</v>
      </c>
      <c r="K285" s="3">
        <f t="shared" si="13"/>
        <v>297</v>
      </c>
      <c r="L285" s="3">
        <f t="shared" si="14"/>
        <v>3</v>
      </c>
      <c r="M285" s="8" t="str">
        <f>VLOOKUP(A285,'ESO wayshrine names'!$A$3:$B$9991,2,)</f>
        <v>Captain Margaux's Place</v>
      </c>
      <c r="N285" s="3" t="str">
        <f>VLOOKUP(F285,'ESO zone constants'!$A$3:$D$9999,4,FALSE)</f>
        <v>Glenumbra</v>
      </c>
    </row>
    <row r="286" spans="1:14" x14ac:dyDescent="0.25">
      <c r="A286" s="78">
        <v>298</v>
      </c>
      <c r="B286">
        <v>11</v>
      </c>
      <c r="C286">
        <v>7</v>
      </c>
      <c r="D286" t="s">
        <v>2322</v>
      </c>
      <c r="E286">
        <v>9</v>
      </c>
      <c r="F286">
        <v>41</v>
      </c>
      <c r="G286" t="s">
        <v>2322</v>
      </c>
      <c r="H286">
        <v>7</v>
      </c>
      <c r="I286" t="s">
        <v>3047</v>
      </c>
      <c r="J286" s="30" t="str">
        <f t="shared" si="12"/>
        <v>[298]=41,</v>
      </c>
      <c r="K286" s="3">
        <f t="shared" si="13"/>
        <v>298</v>
      </c>
      <c r="L286" s="3">
        <f t="shared" si="14"/>
        <v>41</v>
      </c>
      <c r="M286" s="8" t="str">
        <f>VLOOKUP(A286,'ESO wayshrine names'!$A$3:$B$9991,2,)</f>
        <v>Kragenhome</v>
      </c>
      <c r="N286" s="3" t="str">
        <f>VLOOKUP(F286,'ESO zone constants'!$A$3:$D$9999,4,FALSE)</f>
        <v>Stonefalls</v>
      </c>
    </row>
    <row r="287" spans="1:14" x14ac:dyDescent="0.25">
      <c r="A287" s="78">
        <v>299</v>
      </c>
      <c r="B287">
        <v>8</v>
      </c>
      <c r="C287">
        <v>22</v>
      </c>
      <c r="D287" t="s">
        <v>108</v>
      </c>
      <c r="E287">
        <v>11</v>
      </c>
      <c r="F287">
        <v>58</v>
      </c>
      <c r="G287" t="s">
        <v>108</v>
      </c>
      <c r="H287">
        <v>7</v>
      </c>
      <c r="I287" t="s">
        <v>3048</v>
      </c>
      <c r="J287" s="30" t="str">
        <f t="shared" si="12"/>
        <v>[299]=58,</v>
      </c>
      <c r="K287" s="3">
        <f t="shared" si="13"/>
        <v>299</v>
      </c>
      <c r="L287" s="3">
        <f t="shared" si="14"/>
        <v>58</v>
      </c>
      <c r="M287" s="8" t="str">
        <f>VLOOKUP(A287,'ESO wayshrine names'!$A$3:$B$9991,2,)</f>
        <v>Cyrodilic Jungle House</v>
      </c>
      <c r="N287" s="3" t="str">
        <f>VLOOKUP(F287,'ESO zone constants'!$A$3:$D$9999,4,FALSE)</f>
        <v>Malabal Tor</v>
      </c>
    </row>
    <row r="288" spans="1:14" x14ac:dyDescent="0.25">
      <c r="A288" s="78">
        <v>300</v>
      </c>
      <c r="B288">
        <v>21</v>
      </c>
      <c r="C288">
        <v>258</v>
      </c>
      <c r="D288" t="s">
        <v>2925</v>
      </c>
      <c r="E288">
        <v>306</v>
      </c>
      <c r="F288">
        <v>537</v>
      </c>
      <c r="G288" t="s">
        <v>2925</v>
      </c>
      <c r="H288">
        <v>7</v>
      </c>
      <c r="I288" t="s">
        <v>3049</v>
      </c>
      <c r="J288" s="30" t="str">
        <f t="shared" si="12"/>
        <v>[300]=537,</v>
      </c>
      <c r="K288" s="3">
        <f t="shared" si="13"/>
        <v>300</v>
      </c>
      <c r="L288" s="3">
        <f t="shared" si="14"/>
        <v>537</v>
      </c>
      <c r="M288" s="8" t="str">
        <f>VLOOKUP(A288,'ESO wayshrine names'!$A$3:$B$9991,2,)</f>
        <v>Moonmirth House</v>
      </c>
      <c r="N288" s="3" t="str">
        <f>VLOOKUP(F288,'ESO zone constants'!$A$3:$D$9999,4,FALSE)</f>
        <v>Khenarthi's Roost</v>
      </c>
    </row>
    <row r="289" spans="1:14" x14ac:dyDescent="0.25">
      <c r="A289" s="78">
        <v>301</v>
      </c>
      <c r="B289">
        <v>12</v>
      </c>
      <c r="C289">
        <v>125</v>
      </c>
      <c r="D289" t="s">
        <v>2320</v>
      </c>
      <c r="E289">
        <v>16</v>
      </c>
      <c r="F289">
        <v>103</v>
      </c>
      <c r="G289" t="s">
        <v>2320</v>
      </c>
      <c r="H289">
        <v>7</v>
      </c>
      <c r="I289" t="s">
        <v>3050</v>
      </c>
      <c r="J289" s="30" t="str">
        <f t="shared" si="12"/>
        <v>[301]=103,</v>
      </c>
      <c r="K289" s="3">
        <f t="shared" si="13"/>
        <v>301</v>
      </c>
      <c r="L289" s="3">
        <f t="shared" si="14"/>
        <v>103</v>
      </c>
      <c r="M289" s="8" t="str">
        <f>VLOOKUP(A289,'ESO wayshrine names'!$A$3:$B$9991,2,)</f>
        <v>Autumn's-Gate</v>
      </c>
      <c r="N289" s="3" t="str">
        <f>VLOOKUP(F289,'ESO zone constants'!$A$3:$D$9999,4,FALSE)</f>
        <v>The Rift</v>
      </c>
    </row>
    <row r="290" spans="1:14" x14ac:dyDescent="0.25">
      <c r="A290" s="78">
        <v>303</v>
      </c>
      <c r="B290">
        <v>6</v>
      </c>
      <c r="C290">
        <v>20</v>
      </c>
      <c r="D290" t="s">
        <v>109</v>
      </c>
      <c r="E290">
        <v>14</v>
      </c>
      <c r="F290">
        <v>92</v>
      </c>
      <c r="G290" t="s">
        <v>109</v>
      </c>
      <c r="H290">
        <v>7</v>
      </c>
      <c r="I290" t="s">
        <v>3051</v>
      </c>
      <c r="J290" s="30" t="str">
        <f t="shared" si="12"/>
        <v>[303]=92,</v>
      </c>
      <c r="K290" s="3">
        <f t="shared" si="13"/>
        <v>303</v>
      </c>
      <c r="L290" s="3">
        <f t="shared" si="14"/>
        <v>92</v>
      </c>
      <c r="M290" s="8" t="str">
        <f>VLOOKUP(A290,'ESO wayshrine names'!$A$3:$B$9991,2,)</f>
        <v>Twin Arches</v>
      </c>
      <c r="N290" s="3" t="str">
        <f>VLOOKUP(F290,'ESO zone constants'!$A$3:$D$9999,4,FALSE)</f>
        <v>Bangkorai</v>
      </c>
    </row>
    <row r="291" spans="1:14" x14ac:dyDescent="0.25">
      <c r="A291" s="78">
        <v>304</v>
      </c>
      <c r="B291">
        <v>16</v>
      </c>
      <c r="C291">
        <v>300</v>
      </c>
      <c r="D291" t="s">
        <v>2303</v>
      </c>
      <c r="E291">
        <v>18</v>
      </c>
      <c r="F291">
        <v>108</v>
      </c>
      <c r="G291" t="s">
        <v>2303</v>
      </c>
      <c r="H291">
        <v>7</v>
      </c>
      <c r="I291" t="s">
        <v>3052</v>
      </c>
      <c r="J291" s="30" t="str">
        <f t="shared" si="12"/>
        <v>[304]=108,</v>
      </c>
      <c r="K291" s="3">
        <f t="shared" si="13"/>
        <v>304</v>
      </c>
      <c r="L291" s="3">
        <f t="shared" si="14"/>
        <v>108</v>
      </c>
      <c r="M291" s="8" t="str">
        <f>VLOOKUP(A291,'ESO wayshrine names'!$A$3:$B$9991,2,)</f>
        <v>Cliffshade</v>
      </c>
      <c r="N291" s="3" t="str">
        <f>VLOOKUP(F291,'ESO zone constants'!$A$3:$D$9999,4,FALSE)</f>
        <v>Greenshade</v>
      </c>
    </row>
    <row r="292" spans="1:14" x14ac:dyDescent="0.25">
      <c r="A292" s="78">
        <v>305</v>
      </c>
      <c r="B292">
        <v>9</v>
      </c>
      <c r="C292">
        <v>26</v>
      </c>
      <c r="D292" t="s">
        <v>2321</v>
      </c>
      <c r="E292">
        <v>19</v>
      </c>
      <c r="F292">
        <v>117</v>
      </c>
      <c r="G292" t="s">
        <v>2321</v>
      </c>
      <c r="H292">
        <v>7</v>
      </c>
      <c r="I292" t="s">
        <v>3053</v>
      </c>
      <c r="J292" s="30" t="str">
        <f t="shared" si="12"/>
        <v>[305]=117,</v>
      </c>
      <c r="K292" s="3">
        <f t="shared" si="13"/>
        <v>305</v>
      </c>
      <c r="L292" s="3">
        <f t="shared" si="14"/>
        <v>117</v>
      </c>
      <c r="M292" s="8" t="str">
        <f>VLOOKUP(A292,'ESO wayshrine names'!$A$3:$B$9991,2,)</f>
        <v>The Ample Domicile</v>
      </c>
      <c r="N292" s="3" t="str">
        <f>VLOOKUP(F292,'ESO zone constants'!$A$3:$D$9999,4,FALSE)</f>
        <v>Shadowfen</v>
      </c>
    </row>
    <row r="293" spans="1:14" x14ac:dyDescent="0.25">
      <c r="A293" s="78">
        <v>306</v>
      </c>
      <c r="B293">
        <v>16</v>
      </c>
      <c r="C293">
        <v>300</v>
      </c>
      <c r="D293" t="s">
        <v>2303</v>
      </c>
      <c r="E293">
        <v>18</v>
      </c>
      <c r="F293">
        <v>108</v>
      </c>
      <c r="G293" t="s">
        <v>2303</v>
      </c>
      <c r="H293">
        <v>7</v>
      </c>
      <c r="I293" t="s">
        <v>3054</v>
      </c>
      <c r="J293" s="30" t="str">
        <f t="shared" si="12"/>
        <v>[306]=108,</v>
      </c>
      <c r="K293" s="3">
        <f t="shared" si="13"/>
        <v>306</v>
      </c>
      <c r="L293" s="3">
        <f t="shared" si="14"/>
        <v>108</v>
      </c>
      <c r="M293" s="8" t="str">
        <f>VLOOKUP(A293,'ESO wayshrine names'!$A$3:$B$9991,2,)</f>
        <v>Bouldertree Refuge</v>
      </c>
      <c r="N293" s="3" t="str">
        <f>VLOOKUP(F293,'ESO zone constants'!$A$3:$D$9999,4,FALSE)</f>
        <v>Greenshade</v>
      </c>
    </row>
    <row r="294" spans="1:14" x14ac:dyDescent="0.25">
      <c r="A294" s="78">
        <v>307</v>
      </c>
      <c r="B294">
        <v>3</v>
      </c>
      <c r="C294">
        <v>10</v>
      </c>
      <c r="D294" t="s">
        <v>2317</v>
      </c>
      <c r="E294">
        <v>5</v>
      </c>
      <c r="F294">
        <v>20</v>
      </c>
      <c r="G294" t="s">
        <v>2317</v>
      </c>
      <c r="H294">
        <v>7</v>
      </c>
      <c r="I294" t="s">
        <v>3055</v>
      </c>
      <c r="J294" s="30" t="str">
        <f t="shared" si="12"/>
        <v>[307]=20,</v>
      </c>
      <c r="K294" s="3">
        <f t="shared" si="13"/>
        <v>307</v>
      </c>
      <c r="L294" s="3">
        <f t="shared" si="14"/>
        <v>20</v>
      </c>
      <c r="M294" s="8" t="str">
        <f>VLOOKUP(A294,'ESO wayshrine names'!$A$3:$B$9991,2,)</f>
        <v>Ravenhurst</v>
      </c>
      <c r="N294" s="3" t="str">
        <f>VLOOKUP(F294,'ESO zone constants'!$A$3:$D$9999,4,FALSE)</f>
        <v>Rivenspire</v>
      </c>
    </row>
    <row r="295" spans="1:14" x14ac:dyDescent="0.25">
      <c r="A295" s="78">
        <v>309</v>
      </c>
      <c r="B295">
        <v>10</v>
      </c>
      <c r="C295">
        <v>13</v>
      </c>
      <c r="D295" t="s">
        <v>107</v>
      </c>
      <c r="E295">
        <v>10</v>
      </c>
      <c r="F295">
        <v>57</v>
      </c>
      <c r="G295" t="s">
        <v>107</v>
      </c>
      <c r="H295">
        <v>7</v>
      </c>
      <c r="I295" t="s">
        <v>3056</v>
      </c>
      <c r="J295" s="30" t="str">
        <f t="shared" si="12"/>
        <v>[309]=57,</v>
      </c>
      <c r="K295" s="3">
        <f t="shared" si="13"/>
        <v>309</v>
      </c>
      <c r="L295" s="3">
        <f t="shared" si="14"/>
        <v>57</v>
      </c>
      <c r="M295" s="8" t="str">
        <f>VLOOKUP(A295,'ESO wayshrine names'!$A$3:$B$9991,2,)</f>
        <v>Velothi Reverie</v>
      </c>
      <c r="N295" s="3" t="str">
        <f>VLOOKUP(F295,'ESO zone constants'!$A$3:$D$9999,4,FALSE)</f>
        <v>Deshaan</v>
      </c>
    </row>
    <row r="296" spans="1:14" x14ac:dyDescent="0.25">
      <c r="A296" s="78">
        <v>310</v>
      </c>
      <c r="B296">
        <v>25</v>
      </c>
      <c r="C296">
        <v>1126</v>
      </c>
      <c r="D296" t="s">
        <v>565</v>
      </c>
      <c r="E296">
        <v>500</v>
      </c>
      <c r="F296">
        <v>888</v>
      </c>
      <c r="G296" t="s">
        <v>565</v>
      </c>
      <c r="H296">
        <v>7</v>
      </c>
      <c r="I296" t="s">
        <v>551</v>
      </c>
      <c r="J296" s="30" t="str">
        <f t="shared" si="12"/>
        <v>[310]=888,</v>
      </c>
      <c r="K296" s="3">
        <f t="shared" si="13"/>
        <v>310</v>
      </c>
      <c r="L296" s="3">
        <f t="shared" si="14"/>
        <v>888</v>
      </c>
      <c r="M296" s="8" t="str">
        <f>VLOOKUP(A296,'ESO wayshrine names'!$A$3:$B$9991,2,)</f>
        <v>Domus Phrasticus</v>
      </c>
      <c r="N296" s="3" t="str">
        <f>VLOOKUP(F296,'ESO zone constants'!$A$3:$D$9999,4,FALSE)</f>
        <v>Craglorn</v>
      </c>
    </row>
    <row r="297" spans="1:14" x14ac:dyDescent="0.25">
      <c r="A297" s="78">
        <v>311</v>
      </c>
      <c r="B297">
        <v>17</v>
      </c>
      <c r="C297">
        <v>256</v>
      </c>
      <c r="D297" t="s">
        <v>2304</v>
      </c>
      <c r="E297">
        <v>179</v>
      </c>
      <c r="F297">
        <v>382</v>
      </c>
      <c r="G297" t="s">
        <v>2304</v>
      </c>
      <c r="H297">
        <v>7</v>
      </c>
      <c r="I297" t="s">
        <v>3057</v>
      </c>
      <c r="J297" s="30" t="str">
        <f t="shared" si="12"/>
        <v>[311]=382,</v>
      </c>
      <c r="K297" s="3">
        <f t="shared" si="13"/>
        <v>311</v>
      </c>
      <c r="L297" s="3">
        <f t="shared" si="14"/>
        <v>382</v>
      </c>
      <c r="M297" s="8" t="str">
        <f>VLOOKUP(A297,'ESO wayshrine names'!$A$3:$B$9991,2,)</f>
        <v>Sleek Creek House</v>
      </c>
      <c r="N297" s="3" t="str">
        <f>VLOOKUP(F297,'ESO zone constants'!$A$3:$D$9999,4,FALSE)</f>
        <v>Reaper's March</v>
      </c>
    </row>
    <row r="298" spans="1:14" x14ac:dyDescent="0.25">
      <c r="A298" s="78">
        <v>312</v>
      </c>
      <c r="B298">
        <v>13</v>
      </c>
      <c r="C298">
        <v>61</v>
      </c>
      <c r="D298" t="s">
        <v>2319</v>
      </c>
      <c r="E298">
        <v>15</v>
      </c>
      <c r="F298">
        <v>101</v>
      </c>
      <c r="G298" t="s">
        <v>2319</v>
      </c>
      <c r="H298">
        <v>7</v>
      </c>
      <c r="I298" t="s">
        <v>3329</v>
      </c>
      <c r="J298" s="30" t="str">
        <f t="shared" si="12"/>
        <v>[312]=101,</v>
      </c>
      <c r="K298" s="3">
        <f t="shared" si="13"/>
        <v>312</v>
      </c>
      <c r="L298" s="3">
        <f t="shared" si="14"/>
        <v>101</v>
      </c>
      <c r="M298" s="8" t="str">
        <f>VLOOKUP(A298,'ESO wayshrine names'!$A$3:$B$9991,2,)</f>
        <v>Grymharth's Woe</v>
      </c>
      <c r="N298" s="3" t="str">
        <f>VLOOKUP(F298,'ESO zone constants'!$A$3:$D$9999,4,FALSE)</f>
        <v>Eastmarch</v>
      </c>
    </row>
    <row r="299" spans="1:14" x14ac:dyDescent="0.25">
      <c r="A299" s="78">
        <v>313</v>
      </c>
      <c r="B299">
        <v>6</v>
      </c>
      <c r="C299">
        <v>20</v>
      </c>
      <c r="D299" t="s">
        <v>109</v>
      </c>
      <c r="E299">
        <v>14</v>
      </c>
      <c r="F299">
        <v>92</v>
      </c>
      <c r="G299" t="s">
        <v>109</v>
      </c>
      <c r="H299">
        <v>7</v>
      </c>
      <c r="I299" t="s">
        <v>3058</v>
      </c>
      <c r="J299" s="30" t="str">
        <f t="shared" si="12"/>
        <v>[313]=92,</v>
      </c>
      <c r="K299" s="3">
        <f t="shared" si="13"/>
        <v>313</v>
      </c>
      <c r="L299" s="3">
        <f t="shared" si="14"/>
        <v>92</v>
      </c>
      <c r="M299" s="8" t="str">
        <f>VLOOKUP(A299,'ESO wayshrine names'!$A$3:$B$9991,2,)</f>
        <v>Mournoth Keep</v>
      </c>
      <c r="N299" s="3" t="str">
        <f>VLOOKUP(F299,'ESO zone constants'!$A$3:$D$9999,4,FALSE)</f>
        <v>Bangkorai</v>
      </c>
    </row>
    <row r="300" spans="1:14" x14ac:dyDescent="0.25">
      <c r="A300" s="78">
        <v>314</v>
      </c>
      <c r="B300">
        <v>5</v>
      </c>
      <c r="C300">
        <v>30</v>
      </c>
      <c r="D300" t="s">
        <v>3253</v>
      </c>
      <c r="E300">
        <v>17</v>
      </c>
      <c r="F300">
        <v>104</v>
      </c>
      <c r="G300" t="s">
        <v>2316</v>
      </c>
      <c r="H300">
        <v>7</v>
      </c>
      <c r="I300" t="s">
        <v>3059</v>
      </c>
      <c r="J300" s="30" t="str">
        <f t="shared" si="12"/>
        <v>[314]=104,</v>
      </c>
      <c r="K300" s="3">
        <f t="shared" si="13"/>
        <v>314</v>
      </c>
      <c r="L300" s="3">
        <f t="shared" si="14"/>
        <v>104</v>
      </c>
      <c r="M300" s="8" t="str">
        <f>VLOOKUP(A300,'ESO wayshrine names'!$A$3:$B$9991,2,)</f>
        <v>House of the Silent Magnifico</v>
      </c>
      <c r="N300" s="3" t="str">
        <f>VLOOKUP(F300,'ESO zone constants'!$A$3:$D$9999,4,FALSE)</f>
        <v>Alik'r Desert</v>
      </c>
    </row>
    <row r="301" spans="1:14" x14ac:dyDescent="0.25">
      <c r="A301" s="78">
        <v>315</v>
      </c>
      <c r="B301">
        <v>15</v>
      </c>
      <c r="C301">
        <v>143</v>
      </c>
      <c r="D301" t="s">
        <v>264</v>
      </c>
      <c r="E301">
        <v>178</v>
      </c>
      <c r="F301">
        <v>381</v>
      </c>
      <c r="G301" t="s">
        <v>264</v>
      </c>
      <c r="H301">
        <v>7</v>
      </c>
      <c r="I301" t="s">
        <v>3060</v>
      </c>
      <c r="J301" s="30" t="str">
        <f t="shared" si="12"/>
        <v>[315]=381,</v>
      </c>
      <c r="K301" s="3">
        <f t="shared" si="13"/>
        <v>315</v>
      </c>
      <c r="L301" s="3">
        <f t="shared" si="14"/>
        <v>381</v>
      </c>
      <c r="M301" s="8" t="str">
        <f>VLOOKUP(A301,'ESO wayshrine names'!$A$3:$B$9991,2,)</f>
        <v>Mathiisen Manor</v>
      </c>
      <c r="N301" s="3" t="str">
        <f>VLOOKUP(F301,'ESO zone constants'!$A$3:$D$9999,4,FALSE)</f>
        <v>Auridon</v>
      </c>
    </row>
    <row r="302" spans="1:14" x14ac:dyDescent="0.25">
      <c r="A302" s="78">
        <v>316</v>
      </c>
      <c r="B302">
        <v>9</v>
      </c>
      <c r="C302">
        <v>26</v>
      </c>
      <c r="D302" t="s">
        <v>2321</v>
      </c>
      <c r="E302">
        <v>19</v>
      </c>
      <c r="F302">
        <v>117</v>
      </c>
      <c r="G302" t="s">
        <v>2321</v>
      </c>
      <c r="H302">
        <v>7</v>
      </c>
      <c r="I302" t="s">
        <v>3061</v>
      </c>
      <c r="J302" s="30" t="str">
        <f t="shared" si="12"/>
        <v>[316]=117,</v>
      </c>
      <c r="K302" s="3">
        <f t="shared" si="13"/>
        <v>316</v>
      </c>
      <c r="L302" s="3">
        <f t="shared" si="14"/>
        <v>117</v>
      </c>
      <c r="M302" s="8" t="str">
        <f>VLOOKUP(A302,'ESO wayshrine names'!$A$3:$B$9991,2,)</f>
        <v>Stay-Moist Mansion</v>
      </c>
      <c r="N302" s="3" t="str">
        <f>VLOOKUP(F302,'ESO zone constants'!$A$3:$D$9999,4,FALSE)</f>
        <v>Shadowfen</v>
      </c>
    </row>
    <row r="303" spans="1:14" x14ac:dyDescent="0.25">
      <c r="A303" s="78">
        <v>317</v>
      </c>
      <c r="B303">
        <v>7</v>
      </c>
      <c r="C303">
        <v>9</v>
      </c>
      <c r="D303" t="s">
        <v>2301</v>
      </c>
      <c r="E303">
        <v>180</v>
      </c>
      <c r="F303">
        <v>383</v>
      </c>
      <c r="G303" t="s">
        <v>2301</v>
      </c>
      <c r="H303">
        <v>7</v>
      </c>
      <c r="I303" t="s">
        <v>3062</v>
      </c>
      <c r="J303" s="30" t="str">
        <f t="shared" si="12"/>
        <v>[317]=383,</v>
      </c>
      <c r="K303" s="3">
        <f t="shared" si="13"/>
        <v>317</v>
      </c>
      <c r="L303" s="3">
        <f t="shared" si="14"/>
        <v>383</v>
      </c>
      <c r="M303" s="8" t="str">
        <f>VLOOKUP(A303,'ESO wayshrine names'!$A$3:$B$9991,2,)</f>
        <v>The Gorinir Estate</v>
      </c>
      <c r="N303" s="3" t="str">
        <f>VLOOKUP(F303,'ESO zone constants'!$A$3:$D$9999,4,FALSE)</f>
        <v>Grahtwood</v>
      </c>
    </row>
    <row r="304" spans="1:14" x14ac:dyDescent="0.25">
      <c r="A304" s="78">
        <v>319</v>
      </c>
      <c r="B304">
        <v>10</v>
      </c>
      <c r="C304">
        <v>13</v>
      </c>
      <c r="D304" t="s">
        <v>107</v>
      </c>
      <c r="E304">
        <v>10</v>
      </c>
      <c r="F304">
        <v>57</v>
      </c>
      <c r="G304" t="s">
        <v>107</v>
      </c>
      <c r="H304">
        <v>7</v>
      </c>
      <c r="I304" t="s">
        <v>555</v>
      </c>
      <c r="J304" s="30" t="str">
        <f t="shared" si="12"/>
        <v>[319]=57,</v>
      </c>
      <c r="K304" s="3">
        <f t="shared" si="13"/>
        <v>319</v>
      </c>
      <c r="L304" s="3">
        <f t="shared" si="14"/>
        <v>57</v>
      </c>
      <c r="M304" s="8" t="str">
        <f>VLOOKUP(A304,'ESO wayshrine names'!$A$3:$B$9991,2,)</f>
        <v>Quondam Indorilia</v>
      </c>
      <c r="N304" s="3" t="str">
        <f>VLOOKUP(F304,'ESO zone constants'!$A$3:$D$9999,4,FALSE)</f>
        <v>Deshaan</v>
      </c>
    </row>
    <row r="305" spans="1:14" x14ac:dyDescent="0.25">
      <c r="A305" s="78">
        <v>320</v>
      </c>
      <c r="B305">
        <v>17</v>
      </c>
      <c r="C305">
        <v>256</v>
      </c>
      <c r="D305" t="s">
        <v>2304</v>
      </c>
      <c r="E305">
        <v>179</v>
      </c>
      <c r="F305">
        <v>382</v>
      </c>
      <c r="G305" t="s">
        <v>2304</v>
      </c>
      <c r="H305">
        <v>7</v>
      </c>
      <c r="I305" t="s">
        <v>3063</v>
      </c>
      <c r="J305" s="30" t="str">
        <f t="shared" si="12"/>
        <v>[320]=382,</v>
      </c>
      <c r="K305" s="3">
        <f t="shared" si="13"/>
        <v>320</v>
      </c>
      <c r="L305" s="3">
        <f t="shared" si="14"/>
        <v>382</v>
      </c>
      <c r="M305" s="8" t="str">
        <f>VLOOKUP(A305,'ESO wayshrine names'!$A$3:$B$9991,2,)</f>
        <v>Strident Springs Demesne</v>
      </c>
      <c r="N305" s="3" t="str">
        <f>VLOOKUP(F305,'ESO zone constants'!$A$3:$D$9999,4,FALSE)</f>
        <v>Reaper's March</v>
      </c>
    </row>
    <row r="306" spans="1:14" x14ac:dyDescent="0.25">
      <c r="A306" s="78">
        <v>321</v>
      </c>
      <c r="B306">
        <v>17</v>
      </c>
      <c r="C306">
        <v>256</v>
      </c>
      <c r="D306" t="s">
        <v>2304</v>
      </c>
      <c r="E306">
        <v>179</v>
      </c>
      <c r="F306">
        <v>382</v>
      </c>
      <c r="G306" t="s">
        <v>2304</v>
      </c>
      <c r="H306">
        <v>7</v>
      </c>
      <c r="I306" t="s">
        <v>3064</v>
      </c>
      <c r="J306" s="30" t="str">
        <f t="shared" si="12"/>
        <v>[321]=382,</v>
      </c>
      <c r="K306" s="3">
        <f t="shared" si="13"/>
        <v>321</v>
      </c>
      <c r="L306" s="3">
        <f t="shared" si="14"/>
        <v>382</v>
      </c>
      <c r="M306" s="8" t="str">
        <f>VLOOKUP(A306,'ESO wayshrine names'!$A$3:$B$9991,2,)</f>
        <v>Dawnshadow</v>
      </c>
      <c r="N306" s="3" t="str">
        <f>VLOOKUP(F306,'ESO zone constants'!$A$3:$D$9999,4,FALSE)</f>
        <v>Reaper's March</v>
      </c>
    </row>
    <row r="307" spans="1:14" x14ac:dyDescent="0.25">
      <c r="A307" s="78">
        <v>322</v>
      </c>
      <c r="B307">
        <v>12</v>
      </c>
      <c r="C307">
        <v>125</v>
      </c>
      <c r="D307" t="s">
        <v>2320</v>
      </c>
      <c r="E307">
        <v>16</v>
      </c>
      <c r="F307">
        <v>103</v>
      </c>
      <c r="G307" t="s">
        <v>2320</v>
      </c>
      <c r="H307">
        <v>7</v>
      </c>
      <c r="I307" t="s">
        <v>3065</v>
      </c>
      <c r="J307" s="30" t="str">
        <f t="shared" si="12"/>
        <v>[322]=103,</v>
      </c>
      <c r="K307" s="3">
        <f t="shared" si="13"/>
        <v>322</v>
      </c>
      <c r="L307" s="3">
        <f t="shared" si="14"/>
        <v>103</v>
      </c>
      <c r="M307" s="8" t="str">
        <f>VLOOKUP(A307,'ESO wayshrine names'!$A$3:$B$9991,2,)</f>
        <v>Old Mistveil Manor</v>
      </c>
      <c r="N307" s="3" t="str">
        <f>VLOOKUP(F307,'ESO zone constants'!$A$3:$D$9999,4,FALSE)</f>
        <v>The Rift</v>
      </c>
    </row>
    <row r="308" spans="1:14" x14ac:dyDescent="0.25">
      <c r="A308" s="78">
        <v>323</v>
      </c>
      <c r="B308">
        <v>6</v>
      </c>
      <c r="C308">
        <v>20</v>
      </c>
      <c r="D308" t="s">
        <v>109</v>
      </c>
      <c r="E308">
        <v>14</v>
      </c>
      <c r="F308">
        <v>92</v>
      </c>
      <c r="G308" t="s">
        <v>109</v>
      </c>
      <c r="H308">
        <v>7</v>
      </c>
      <c r="I308" t="s">
        <v>3066</v>
      </c>
      <c r="J308" s="30" t="str">
        <f t="shared" si="12"/>
        <v>[323]=92,</v>
      </c>
      <c r="K308" s="3">
        <f t="shared" si="13"/>
        <v>323</v>
      </c>
      <c r="L308" s="3">
        <f t="shared" si="14"/>
        <v>92</v>
      </c>
      <c r="M308" s="8" t="str">
        <f>VLOOKUP(A308,'ESO wayshrine names'!$A$3:$B$9991,2,)</f>
        <v>Forsaken Stronghold</v>
      </c>
      <c r="N308" s="3" t="str">
        <f>VLOOKUP(F308,'ESO zone constants'!$A$3:$D$9999,4,FALSE)</f>
        <v>Bangkorai</v>
      </c>
    </row>
    <row r="309" spans="1:14" x14ac:dyDescent="0.25">
      <c r="A309" s="78">
        <v>324</v>
      </c>
      <c r="B309">
        <v>19</v>
      </c>
      <c r="C309">
        <v>201</v>
      </c>
      <c r="D309" t="s">
        <v>385</v>
      </c>
      <c r="E309">
        <v>304</v>
      </c>
      <c r="F309">
        <v>534</v>
      </c>
      <c r="G309" t="s">
        <v>385</v>
      </c>
      <c r="H309">
        <v>7</v>
      </c>
      <c r="I309" t="s">
        <v>3067</v>
      </c>
      <c r="J309" s="30" t="str">
        <f t="shared" si="12"/>
        <v>[324]=534,</v>
      </c>
      <c r="K309" s="3">
        <f t="shared" si="13"/>
        <v>324</v>
      </c>
      <c r="L309" s="3">
        <f t="shared" si="14"/>
        <v>534</v>
      </c>
      <c r="M309" s="8" t="str">
        <f>VLOOKUP(A309,'ESO wayshrine names'!$A$3:$B$9991,2,)</f>
        <v>Hunding's Palatial Hall</v>
      </c>
      <c r="N309" s="3" t="str">
        <f>VLOOKUP(F309,'ESO zone constants'!$A$3:$D$9999,4,FALSE)</f>
        <v>Stros M'Kai</v>
      </c>
    </row>
    <row r="310" spans="1:14" x14ac:dyDescent="0.25">
      <c r="A310" s="78">
        <v>325</v>
      </c>
      <c r="B310">
        <v>7</v>
      </c>
      <c r="C310">
        <v>9</v>
      </c>
      <c r="D310" t="s">
        <v>2301</v>
      </c>
      <c r="E310">
        <v>180</v>
      </c>
      <c r="F310">
        <v>383</v>
      </c>
      <c r="G310" t="s">
        <v>2301</v>
      </c>
      <c r="H310">
        <v>7</v>
      </c>
      <c r="I310" t="s">
        <v>3068</v>
      </c>
      <c r="J310" s="30" t="str">
        <f t="shared" si="12"/>
        <v>[325]=383,</v>
      </c>
      <c r="K310" s="3">
        <f t="shared" si="13"/>
        <v>325</v>
      </c>
      <c r="L310" s="3">
        <f t="shared" si="14"/>
        <v>383</v>
      </c>
      <c r="M310" s="8" t="str">
        <f>VLOOKUP(A310,'ESO wayshrine names'!$A$3:$B$9991,2,)</f>
        <v>Grand Topal Hideaway</v>
      </c>
      <c r="N310" s="3" t="str">
        <f>VLOOKUP(F310,'ESO zone constants'!$A$3:$D$9999,4,FALSE)</f>
        <v>Grahtwood</v>
      </c>
    </row>
    <row r="311" spans="1:14" x14ac:dyDescent="0.25">
      <c r="A311" s="78">
        <v>326</v>
      </c>
      <c r="B311">
        <v>25</v>
      </c>
      <c r="C311">
        <v>1126</v>
      </c>
      <c r="D311" t="s">
        <v>565</v>
      </c>
      <c r="E311">
        <v>500</v>
      </c>
      <c r="F311">
        <v>888</v>
      </c>
      <c r="G311" t="s">
        <v>565</v>
      </c>
      <c r="H311">
        <v>6</v>
      </c>
      <c r="I311" t="s">
        <v>2082</v>
      </c>
      <c r="J311" s="30" t="str">
        <f t="shared" si="12"/>
        <v>[326]=888,</v>
      </c>
      <c r="K311" s="3">
        <f t="shared" si="13"/>
        <v>326</v>
      </c>
      <c r="L311" s="3">
        <f t="shared" si="14"/>
        <v>888</v>
      </c>
      <c r="M311" s="8" t="str">
        <f>VLOOKUP(A311,'ESO wayshrine names'!$A$3:$B$9991,2,)</f>
        <v>Dungeon: Bloodroot Forge</v>
      </c>
      <c r="N311" s="3" t="str">
        <f>VLOOKUP(F311,'ESO zone constants'!$A$3:$D$9999,4,FALSE)</f>
        <v>Craglorn</v>
      </c>
    </row>
    <row r="312" spans="1:14" x14ac:dyDescent="0.25">
      <c r="A312" s="78">
        <v>327</v>
      </c>
      <c r="B312">
        <v>25</v>
      </c>
      <c r="C312">
        <v>1126</v>
      </c>
      <c r="D312" t="s">
        <v>565</v>
      </c>
      <c r="E312">
        <v>500</v>
      </c>
      <c r="F312">
        <v>888</v>
      </c>
      <c r="G312" t="s">
        <v>565</v>
      </c>
      <c r="H312">
        <v>7</v>
      </c>
      <c r="I312" t="s">
        <v>564</v>
      </c>
      <c r="J312" s="30" t="str">
        <f t="shared" si="12"/>
        <v>[327]=888,</v>
      </c>
      <c r="K312" s="3">
        <f t="shared" si="13"/>
        <v>327</v>
      </c>
      <c r="L312" s="3">
        <f t="shared" si="14"/>
        <v>888</v>
      </c>
      <c r="M312" s="8" t="str">
        <f>VLOOKUP(A312,'ESO wayshrine names'!$A$3:$B$9991,2,)</f>
        <v>Earthtear Cavern</v>
      </c>
      <c r="N312" s="3" t="str">
        <f>VLOOKUP(F312,'ESO zone constants'!$A$3:$D$9999,4,FALSE)</f>
        <v>Craglorn</v>
      </c>
    </row>
    <row r="313" spans="1:14" x14ac:dyDescent="0.25">
      <c r="A313" s="78">
        <v>328</v>
      </c>
      <c r="B313">
        <v>30</v>
      </c>
      <c r="C313">
        <v>1060</v>
      </c>
      <c r="D313" t="s">
        <v>532</v>
      </c>
      <c r="E313">
        <v>467</v>
      </c>
      <c r="F313">
        <v>849</v>
      </c>
      <c r="G313" t="s">
        <v>532</v>
      </c>
      <c r="H313">
        <v>1</v>
      </c>
      <c r="I313" t="s">
        <v>3069</v>
      </c>
      <c r="J313" s="30" t="str">
        <f t="shared" si="12"/>
        <v>[328]=849,</v>
      </c>
      <c r="K313" s="3">
        <f t="shared" si="13"/>
        <v>328</v>
      </c>
      <c r="L313" s="3">
        <f t="shared" si="14"/>
        <v>849</v>
      </c>
      <c r="M313" s="8" t="str">
        <f>VLOOKUP(A313,'ESO wayshrine names'!$A$3:$B$9991,2,)</f>
        <v>Vivec Temple Wayshrine</v>
      </c>
      <c r="N313" s="3" t="str">
        <f>VLOOKUP(F313,'ESO zone constants'!$A$3:$D$9999,4,FALSE)</f>
        <v>Vvardenfell</v>
      </c>
    </row>
    <row r="314" spans="1:14" x14ac:dyDescent="0.25">
      <c r="A314" s="78">
        <v>329</v>
      </c>
      <c r="B314">
        <v>30</v>
      </c>
      <c r="C314">
        <v>1060</v>
      </c>
      <c r="D314" t="s">
        <v>532</v>
      </c>
      <c r="E314">
        <v>467</v>
      </c>
      <c r="F314">
        <v>849</v>
      </c>
      <c r="G314" t="s">
        <v>532</v>
      </c>
      <c r="H314">
        <v>1</v>
      </c>
      <c r="I314" t="s">
        <v>3070</v>
      </c>
      <c r="J314" s="30" t="str">
        <f t="shared" si="12"/>
        <v>[329]=849,</v>
      </c>
      <c r="K314" s="3">
        <f t="shared" si="13"/>
        <v>329</v>
      </c>
      <c r="L314" s="3">
        <f t="shared" si="14"/>
        <v>849</v>
      </c>
      <c r="M314" s="8" t="str">
        <f>VLOOKUP(A314,'ESO wayshrine names'!$A$3:$B$9991,2,)</f>
        <v>West Gash Wayshrine</v>
      </c>
      <c r="N314" s="3" t="str">
        <f>VLOOKUP(F314,'ESO zone constants'!$A$3:$D$9999,4,FALSE)</f>
        <v>Vvardenfell</v>
      </c>
    </row>
    <row r="315" spans="1:14" x14ac:dyDescent="0.25">
      <c r="A315" s="78">
        <v>330</v>
      </c>
      <c r="B315">
        <v>30</v>
      </c>
      <c r="C315">
        <v>1060</v>
      </c>
      <c r="D315" t="s">
        <v>532</v>
      </c>
      <c r="E315">
        <v>467</v>
      </c>
      <c r="F315">
        <v>849</v>
      </c>
      <c r="G315" t="s">
        <v>532</v>
      </c>
      <c r="H315">
        <v>1</v>
      </c>
      <c r="I315" t="s">
        <v>3071</v>
      </c>
      <c r="J315" s="30" t="str">
        <f t="shared" si="12"/>
        <v>[330]=849,</v>
      </c>
      <c r="K315" s="3">
        <f t="shared" si="13"/>
        <v>330</v>
      </c>
      <c r="L315" s="3">
        <f t="shared" si="14"/>
        <v>849</v>
      </c>
      <c r="M315" s="8" t="str">
        <f>VLOOKUP(A315,'ESO wayshrine names'!$A$3:$B$9991,2,)</f>
        <v>Urshilaku Camp Wayshrine</v>
      </c>
      <c r="N315" s="3" t="str">
        <f>VLOOKUP(F315,'ESO zone constants'!$A$3:$D$9999,4,FALSE)</f>
        <v>Vvardenfell</v>
      </c>
    </row>
    <row r="316" spans="1:14" x14ac:dyDescent="0.25">
      <c r="A316" s="78">
        <v>331</v>
      </c>
      <c r="B316">
        <v>30</v>
      </c>
      <c r="C316">
        <v>1060</v>
      </c>
      <c r="D316" t="s">
        <v>532</v>
      </c>
      <c r="E316">
        <v>467</v>
      </c>
      <c r="F316">
        <v>849</v>
      </c>
      <c r="G316" t="s">
        <v>532</v>
      </c>
      <c r="H316">
        <v>3</v>
      </c>
      <c r="I316" t="s">
        <v>3072</v>
      </c>
      <c r="J316" s="30" t="str">
        <f t="shared" si="12"/>
        <v>[331]=849,</v>
      </c>
      <c r="K316" s="3">
        <f t="shared" si="13"/>
        <v>331</v>
      </c>
      <c r="L316" s="3">
        <f t="shared" si="14"/>
        <v>849</v>
      </c>
      <c r="M316" s="8" t="str">
        <f>VLOOKUP(A316,'ESO wayshrine names'!$A$3:$B$9991,2,)</f>
        <v>Trial: Halls of Fabrication</v>
      </c>
      <c r="N316" s="3" t="str">
        <f>VLOOKUP(F316,'ESO zone constants'!$A$3:$D$9999,4,FALSE)</f>
        <v>Vvardenfell</v>
      </c>
    </row>
    <row r="317" spans="1:14" x14ac:dyDescent="0.25">
      <c r="A317" s="78">
        <v>332</v>
      </c>
      <c r="B317">
        <v>25</v>
      </c>
      <c r="C317">
        <v>1126</v>
      </c>
      <c r="D317" t="s">
        <v>565</v>
      </c>
      <c r="E317">
        <v>500</v>
      </c>
      <c r="F317">
        <v>888</v>
      </c>
      <c r="G317" t="s">
        <v>565</v>
      </c>
      <c r="H317">
        <v>6</v>
      </c>
      <c r="I317" t="s">
        <v>2087</v>
      </c>
      <c r="J317" s="30" t="str">
        <f t="shared" si="12"/>
        <v>[332]=888,</v>
      </c>
      <c r="K317" s="3">
        <f t="shared" si="13"/>
        <v>332</v>
      </c>
      <c r="L317" s="3">
        <f t="shared" si="14"/>
        <v>888</v>
      </c>
      <c r="M317" s="8" t="str">
        <f>VLOOKUP(A317,'ESO wayshrine names'!$A$3:$B$9991,2,)</f>
        <v>Dungeon: Falkreath Hold</v>
      </c>
      <c r="N317" s="3" t="str">
        <f>VLOOKUP(F317,'ESO zone constants'!$A$3:$D$9999,4,FALSE)</f>
        <v>Craglorn</v>
      </c>
    </row>
    <row r="318" spans="1:14" x14ac:dyDescent="0.25">
      <c r="A318" s="78">
        <v>333</v>
      </c>
      <c r="B318">
        <v>30</v>
      </c>
      <c r="C318">
        <v>1060</v>
      </c>
      <c r="D318" t="s">
        <v>532</v>
      </c>
      <c r="E318">
        <v>467</v>
      </c>
      <c r="F318">
        <v>849</v>
      </c>
      <c r="G318" t="s">
        <v>532</v>
      </c>
      <c r="H318">
        <v>7</v>
      </c>
      <c r="I318" t="s">
        <v>3073</v>
      </c>
      <c r="J318" s="30" t="str">
        <f t="shared" si="12"/>
        <v>[333]=849,</v>
      </c>
      <c r="K318" s="3">
        <f t="shared" si="13"/>
        <v>333</v>
      </c>
      <c r="L318" s="3">
        <f t="shared" si="14"/>
        <v>849</v>
      </c>
      <c r="M318" s="8" t="str">
        <f>VLOOKUP(A318,'ESO wayshrine names'!$A$3:$B$9991,2,)</f>
        <v>Saint Delyn Penthouse</v>
      </c>
      <c r="N318" s="3" t="str">
        <f>VLOOKUP(F318,'ESO zone constants'!$A$3:$D$9999,4,FALSE)</f>
        <v>Vvardenfell</v>
      </c>
    </row>
    <row r="319" spans="1:14" x14ac:dyDescent="0.25">
      <c r="A319" s="78">
        <v>334</v>
      </c>
      <c r="B319">
        <v>30</v>
      </c>
      <c r="C319">
        <v>1060</v>
      </c>
      <c r="D319" t="s">
        <v>532</v>
      </c>
      <c r="E319">
        <v>467</v>
      </c>
      <c r="F319">
        <v>849</v>
      </c>
      <c r="G319" t="s">
        <v>532</v>
      </c>
      <c r="H319">
        <v>7</v>
      </c>
      <c r="I319" t="s">
        <v>3074</v>
      </c>
      <c r="J319" s="30" t="str">
        <f t="shared" si="12"/>
        <v>[334]=849,</v>
      </c>
      <c r="K319" s="3">
        <f t="shared" si="13"/>
        <v>334</v>
      </c>
      <c r="L319" s="3">
        <f t="shared" si="14"/>
        <v>849</v>
      </c>
      <c r="M319" s="8" t="str">
        <f>VLOOKUP(A319,'ESO wayshrine names'!$A$3:$B$9991,2,)</f>
        <v>Amaya Lake Lodge</v>
      </c>
      <c r="N319" s="3" t="str">
        <f>VLOOKUP(F319,'ESO zone constants'!$A$3:$D$9999,4,FALSE)</f>
        <v>Vvardenfell</v>
      </c>
    </row>
    <row r="320" spans="1:14" x14ac:dyDescent="0.25">
      <c r="A320" s="78">
        <v>335</v>
      </c>
      <c r="B320">
        <v>30</v>
      </c>
      <c r="C320">
        <v>1060</v>
      </c>
      <c r="D320" t="s">
        <v>532</v>
      </c>
      <c r="E320">
        <v>467</v>
      </c>
      <c r="F320">
        <v>849</v>
      </c>
      <c r="G320" t="s">
        <v>532</v>
      </c>
      <c r="H320">
        <v>7</v>
      </c>
      <c r="I320" t="s">
        <v>3075</v>
      </c>
      <c r="J320" s="30" t="str">
        <f t="shared" si="12"/>
        <v>[335]=849,</v>
      </c>
      <c r="K320" s="3">
        <f t="shared" si="13"/>
        <v>335</v>
      </c>
      <c r="L320" s="3">
        <f t="shared" si="14"/>
        <v>849</v>
      </c>
      <c r="M320" s="8" t="str">
        <f>VLOOKUP(A320,'ESO wayshrine names'!$A$3:$B$9991,2,)</f>
        <v>Ald Velothi Harbor House</v>
      </c>
      <c r="N320" s="3" t="str">
        <f>VLOOKUP(F320,'ESO zone constants'!$A$3:$D$9999,4,FALSE)</f>
        <v>Vvardenfell</v>
      </c>
    </row>
    <row r="321" spans="1:14" x14ac:dyDescent="0.25">
      <c r="A321" s="78">
        <v>336</v>
      </c>
      <c r="B321">
        <v>30</v>
      </c>
      <c r="C321">
        <v>1060</v>
      </c>
      <c r="D321" t="s">
        <v>532</v>
      </c>
      <c r="E321">
        <v>467</v>
      </c>
      <c r="F321">
        <v>849</v>
      </c>
      <c r="G321" t="s">
        <v>532</v>
      </c>
      <c r="H321">
        <v>7</v>
      </c>
      <c r="I321" t="s">
        <v>656</v>
      </c>
      <c r="J321" s="30" t="str">
        <f t="shared" si="12"/>
        <v>[336]=849,</v>
      </c>
      <c r="K321" s="3">
        <f t="shared" si="13"/>
        <v>336</v>
      </c>
      <c r="L321" s="3">
        <f t="shared" si="14"/>
        <v>849</v>
      </c>
      <c r="M321" s="8" t="str">
        <f>VLOOKUP(A321,'ESO wayshrine names'!$A$3:$B$9991,2,)</f>
        <v>Tel Galen</v>
      </c>
      <c r="N321" s="3" t="str">
        <f>VLOOKUP(F321,'ESO zone constants'!$A$3:$D$9999,4,FALSE)</f>
        <v>Vvardenfell</v>
      </c>
    </row>
    <row r="322" spans="1:14" x14ac:dyDescent="0.25">
      <c r="A322" s="78">
        <v>337</v>
      </c>
      <c r="B322">
        <v>31</v>
      </c>
      <c r="C322">
        <v>1313</v>
      </c>
      <c r="D322" t="s">
        <v>2328</v>
      </c>
      <c r="E322">
        <v>589</v>
      </c>
      <c r="F322">
        <v>980</v>
      </c>
      <c r="G322" t="s">
        <v>3076</v>
      </c>
      <c r="H322">
        <v>1</v>
      </c>
      <c r="I322" t="s">
        <v>3077</v>
      </c>
      <c r="J322" s="30" t="str">
        <f t="shared" si="12"/>
        <v>[337]=980,</v>
      </c>
      <c r="K322" s="3">
        <f t="shared" si="13"/>
        <v>337</v>
      </c>
      <c r="L322" s="3">
        <f t="shared" si="14"/>
        <v>980</v>
      </c>
      <c r="M322" s="8" t="str">
        <f>VLOOKUP(A322,'ESO wayshrine names'!$A$3:$B$9991,2,)</f>
        <v>Brass Fortress Wayshrine</v>
      </c>
      <c r="N322" s="3" t="str">
        <f>VLOOKUP(F322,'ESO zone constants'!$A$3:$D$9999,4,FALSE)</f>
        <v>Clockwork City</v>
      </c>
    </row>
    <row r="323" spans="1:14" x14ac:dyDescent="0.25">
      <c r="A323" s="78">
        <v>338</v>
      </c>
      <c r="B323">
        <v>31</v>
      </c>
      <c r="C323">
        <v>1313</v>
      </c>
      <c r="D323" t="s">
        <v>2328</v>
      </c>
      <c r="E323">
        <v>589</v>
      </c>
      <c r="F323">
        <v>980</v>
      </c>
      <c r="G323" t="s">
        <v>3076</v>
      </c>
      <c r="H323">
        <v>1</v>
      </c>
      <c r="I323" t="s">
        <v>3078</v>
      </c>
      <c r="J323" s="30" t="str">
        <f t="shared" ref="J323:J386" si="15">IF(A323&lt;&gt;"",IF(F323&lt;&gt;"",IF(OR(ISNA(A323),ISNA(F323)),"","["&amp;A323&amp;"]="&amp;F323&amp;","),""),"")</f>
        <v>[338]=980,</v>
      </c>
      <c r="K323" s="3">
        <f t="shared" ref="K323:K386" si="16">A323</f>
        <v>338</v>
      </c>
      <c r="L323" s="3">
        <f t="shared" ref="L323:L386" si="17">F323</f>
        <v>980</v>
      </c>
      <c r="M323" s="8" t="str">
        <f>VLOOKUP(A323,'ESO wayshrine names'!$A$3:$B$9991,2,)</f>
        <v>Clockwork Crossroads Wayshrine</v>
      </c>
      <c r="N323" s="3" t="str">
        <f>VLOOKUP(F323,'ESO zone constants'!$A$3:$D$9999,4,FALSE)</f>
        <v>Clockwork City</v>
      </c>
    </row>
    <row r="324" spans="1:14" x14ac:dyDescent="0.25">
      <c r="A324" s="78">
        <v>339</v>
      </c>
      <c r="B324">
        <v>31</v>
      </c>
      <c r="C324">
        <v>1313</v>
      </c>
      <c r="D324" t="s">
        <v>2328</v>
      </c>
      <c r="E324">
        <v>589</v>
      </c>
      <c r="F324">
        <v>980</v>
      </c>
      <c r="G324" t="s">
        <v>3076</v>
      </c>
      <c r="H324">
        <v>1</v>
      </c>
      <c r="I324" t="s">
        <v>3079</v>
      </c>
      <c r="J324" s="30" t="str">
        <f t="shared" si="15"/>
        <v>[339]=980,</v>
      </c>
      <c r="K324" s="3">
        <f t="shared" si="16"/>
        <v>339</v>
      </c>
      <c r="L324" s="3">
        <f t="shared" si="17"/>
        <v>980</v>
      </c>
      <c r="M324" s="8" t="str">
        <f>VLOOKUP(A324,'ESO wayshrine names'!$A$3:$B$9991,2,)</f>
        <v>Mire Mechanica Wayshrine</v>
      </c>
      <c r="N324" s="3" t="str">
        <f>VLOOKUP(F324,'ESO zone constants'!$A$3:$D$9999,4,FALSE)</f>
        <v>Clockwork City</v>
      </c>
    </row>
    <row r="325" spans="1:14" x14ac:dyDescent="0.25">
      <c r="A325" s="78">
        <v>340</v>
      </c>
      <c r="B325">
        <v>31</v>
      </c>
      <c r="C325">
        <v>1313</v>
      </c>
      <c r="D325" t="s">
        <v>2328</v>
      </c>
      <c r="E325">
        <v>589</v>
      </c>
      <c r="F325">
        <v>980</v>
      </c>
      <c r="G325" t="s">
        <v>3076</v>
      </c>
      <c r="H325">
        <v>1</v>
      </c>
      <c r="I325" t="s">
        <v>3080</v>
      </c>
      <c r="J325" s="30" t="str">
        <f t="shared" si="15"/>
        <v>[340]=980,</v>
      </c>
      <c r="K325" s="3">
        <f t="shared" si="16"/>
        <v>340</v>
      </c>
      <c r="L325" s="3">
        <f t="shared" si="17"/>
        <v>980</v>
      </c>
      <c r="M325" s="8" t="str">
        <f>VLOOKUP(A325,'ESO wayshrine names'!$A$3:$B$9991,2,)</f>
        <v>Sanctuary Wayshrine</v>
      </c>
      <c r="N325" s="3" t="str">
        <f>VLOOKUP(F325,'ESO zone constants'!$A$3:$D$9999,4,FALSE)</f>
        <v>Clockwork City</v>
      </c>
    </row>
    <row r="326" spans="1:14" x14ac:dyDescent="0.25">
      <c r="A326" s="78">
        <v>341</v>
      </c>
      <c r="B326">
        <v>6</v>
      </c>
      <c r="C326">
        <v>20</v>
      </c>
      <c r="D326" t="s">
        <v>109</v>
      </c>
      <c r="E326">
        <v>14</v>
      </c>
      <c r="F326">
        <v>92</v>
      </c>
      <c r="G326" t="s">
        <v>109</v>
      </c>
      <c r="H326">
        <v>6</v>
      </c>
      <c r="I326" t="s">
        <v>3081</v>
      </c>
      <c r="J326" s="30" t="str">
        <f t="shared" si="15"/>
        <v>[341]=92,</v>
      </c>
      <c r="K326" s="3">
        <f t="shared" si="16"/>
        <v>341</v>
      </c>
      <c r="L326" s="3">
        <f t="shared" si="17"/>
        <v>92</v>
      </c>
      <c r="M326" s="8" t="str">
        <f>VLOOKUP(A326,'ESO wayshrine names'!$A$3:$B$9991,2,)</f>
        <v>Dungeon: Fang Lair</v>
      </c>
      <c r="N326" s="3" t="str">
        <f>VLOOKUP(F326,'ESO zone constants'!$A$3:$D$9999,4,FALSE)</f>
        <v>Bangkorai</v>
      </c>
    </row>
    <row r="327" spans="1:14" x14ac:dyDescent="0.25">
      <c r="A327" s="78">
        <v>342</v>
      </c>
      <c r="B327">
        <v>2</v>
      </c>
      <c r="C327">
        <v>1</v>
      </c>
      <c r="D327" t="s">
        <v>103</v>
      </c>
      <c r="E327">
        <v>2</v>
      </c>
      <c r="F327">
        <v>3</v>
      </c>
      <c r="G327" t="s">
        <v>103</v>
      </c>
      <c r="H327">
        <v>7</v>
      </c>
      <c r="I327" t="s">
        <v>3082</v>
      </c>
      <c r="J327" s="30" t="str">
        <f t="shared" si="15"/>
        <v>[342]=3,</v>
      </c>
      <c r="K327" s="3">
        <f t="shared" si="16"/>
        <v>342</v>
      </c>
      <c r="L327" s="3">
        <f t="shared" si="17"/>
        <v>3</v>
      </c>
      <c r="M327" s="8" t="str">
        <f>VLOOKUP(A327,'ESO wayshrine names'!$A$3:$B$9991,2,)</f>
        <v>Exorcised Coven Cottage</v>
      </c>
      <c r="N327" s="3" t="str">
        <f>VLOOKUP(F327,'ESO zone constants'!$A$3:$D$9999,4,FALSE)</f>
        <v>Glenumbra</v>
      </c>
    </row>
    <row r="328" spans="1:14" x14ac:dyDescent="0.25">
      <c r="A328" s="78">
        <v>343</v>
      </c>
      <c r="B328">
        <v>29</v>
      </c>
      <c r="C328">
        <v>1006</v>
      </c>
      <c r="D328" t="s">
        <v>2324</v>
      </c>
      <c r="E328">
        <v>448</v>
      </c>
      <c r="F328">
        <v>823</v>
      </c>
      <c r="G328" t="s">
        <v>3006</v>
      </c>
      <c r="H328">
        <v>7</v>
      </c>
      <c r="I328" t="s">
        <v>3083</v>
      </c>
      <c r="J328" s="30" t="str">
        <f t="shared" si="15"/>
        <v>[343]=823,</v>
      </c>
      <c r="K328" s="3">
        <f t="shared" si="16"/>
        <v>343</v>
      </c>
      <c r="L328" s="3">
        <f t="shared" si="17"/>
        <v>823</v>
      </c>
      <c r="M328" s="8" t="str">
        <f>VLOOKUP(A328,'ESO wayshrine names'!$A$3:$B$9991,2,)</f>
        <v>Linchal Grand Manor</v>
      </c>
      <c r="N328" s="3" t="str">
        <f>VLOOKUP(F328,'ESO zone constants'!$A$3:$D$9999,4,FALSE)</f>
        <v>Gold Coast</v>
      </c>
    </row>
    <row r="329" spans="1:14" x14ac:dyDescent="0.25">
      <c r="A329" s="78">
        <v>344</v>
      </c>
      <c r="B329">
        <v>23</v>
      </c>
      <c r="C329">
        <v>255</v>
      </c>
      <c r="D329" t="s">
        <v>2379</v>
      </c>
      <c r="E329">
        <v>154</v>
      </c>
      <c r="F329">
        <v>347</v>
      </c>
      <c r="G329" t="s">
        <v>2379</v>
      </c>
      <c r="H329">
        <v>7</v>
      </c>
      <c r="I329" t="s">
        <v>3084</v>
      </c>
      <c r="J329" s="30" t="str">
        <f t="shared" si="15"/>
        <v>[344]=347,</v>
      </c>
      <c r="K329" s="3">
        <f t="shared" si="16"/>
        <v>344</v>
      </c>
      <c r="L329" s="3">
        <f t="shared" si="17"/>
        <v>347</v>
      </c>
      <c r="M329" s="8" t="str">
        <f>VLOOKUP(A329,'ESO wayshrine names'!$A$3:$B$9991,2,)</f>
        <v>Coldharbour Surreal Estate</v>
      </c>
      <c r="N329" s="3" t="str">
        <f>VLOOKUP(F329,'ESO zone constants'!$A$3:$D$9999,4,FALSE)</f>
        <v>Coldharbour</v>
      </c>
    </row>
    <row r="330" spans="1:14" x14ac:dyDescent="0.25">
      <c r="A330" s="78">
        <v>345</v>
      </c>
      <c r="B330">
        <v>25</v>
      </c>
      <c r="C330">
        <v>1126</v>
      </c>
      <c r="D330" t="s">
        <v>565</v>
      </c>
      <c r="E330">
        <v>500</v>
      </c>
      <c r="F330">
        <v>888</v>
      </c>
      <c r="G330" t="s">
        <v>565</v>
      </c>
      <c r="H330">
        <v>7</v>
      </c>
      <c r="I330" t="s">
        <v>664</v>
      </c>
      <c r="J330" s="30" t="str">
        <f t="shared" si="15"/>
        <v>[345]=888,</v>
      </c>
      <c r="K330" s="3">
        <f t="shared" si="16"/>
        <v>345</v>
      </c>
      <c r="L330" s="3">
        <f t="shared" si="17"/>
        <v>888</v>
      </c>
      <c r="M330" s="8" t="str">
        <f>VLOOKUP(A330,'ESO wayshrine names'!$A$3:$B$9991,2,)</f>
        <v>Hakkvild's High Hall</v>
      </c>
      <c r="N330" s="3" t="str">
        <f>VLOOKUP(F330,'ESO zone constants'!$A$3:$D$9999,4,FALSE)</f>
        <v>Craglorn</v>
      </c>
    </row>
    <row r="331" spans="1:14" x14ac:dyDescent="0.25">
      <c r="A331" s="79">
        <v>346</v>
      </c>
      <c r="B331">
        <v>31</v>
      </c>
      <c r="C331">
        <v>1313</v>
      </c>
      <c r="D331" t="s">
        <v>2328</v>
      </c>
      <c r="E331">
        <v>589</v>
      </c>
      <c r="F331">
        <v>980</v>
      </c>
      <c r="G331" t="s">
        <v>3076</v>
      </c>
      <c r="H331">
        <v>3</v>
      </c>
      <c r="I331" t="s">
        <v>3085</v>
      </c>
      <c r="J331" s="30" t="str">
        <f t="shared" si="15"/>
        <v>[346]=980,</v>
      </c>
      <c r="K331" s="3">
        <f t="shared" si="16"/>
        <v>346</v>
      </c>
      <c r="L331" s="3">
        <f t="shared" si="17"/>
        <v>980</v>
      </c>
      <c r="M331" s="8" t="str">
        <f>VLOOKUP(A331,'ESO wayshrine names'!$A$3:$B$9991,2,)</f>
        <v>Trial: Asylum Sanctorium</v>
      </c>
      <c r="N331" s="3" t="str">
        <f>VLOOKUP(F331,'ESO zone constants'!$A$3:$D$9999,4,FALSE)</f>
        <v>Clockwork City</v>
      </c>
    </row>
    <row r="332" spans="1:14" x14ac:dyDescent="0.25">
      <c r="A332" s="79">
        <v>347</v>
      </c>
      <c r="B332">
        <v>31</v>
      </c>
      <c r="C332">
        <v>1313</v>
      </c>
      <c r="D332" t="s">
        <v>2328</v>
      </c>
      <c r="E332">
        <v>589</v>
      </c>
      <c r="F332">
        <v>980</v>
      </c>
      <c r="G332" t="s">
        <v>3076</v>
      </c>
      <c r="H332">
        <v>7</v>
      </c>
      <c r="I332" t="s">
        <v>3086</v>
      </c>
      <c r="J332" s="30" t="str">
        <f t="shared" si="15"/>
        <v>[347]=980,</v>
      </c>
      <c r="K332" s="3">
        <f t="shared" si="16"/>
        <v>347</v>
      </c>
      <c r="L332" s="3">
        <f t="shared" si="17"/>
        <v>980</v>
      </c>
      <c r="M332" s="8" t="str">
        <f>VLOOKUP(A332,'ESO wayshrine names'!$A$3:$B$9991,2,)</f>
        <v>The Orbservatory Prior</v>
      </c>
      <c r="N332" s="3" t="str">
        <f>VLOOKUP(F332,'ESO zone constants'!$A$3:$D$9999,4,FALSE)</f>
        <v>Clockwork City</v>
      </c>
    </row>
    <row r="333" spans="1:14" x14ac:dyDescent="0.25">
      <c r="A333" s="79">
        <v>348</v>
      </c>
      <c r="B333">
        <v>27</v>
      </c>
      <c r="C333">
        <v>667</v>
      </c>
      <c r="D333" t="s">
        <v>452</v>
      </c>
      <c r="E333">
        <v>379</v>
      </c>
      <c r="F333">
        <v>684</v>
      </c>
      <c r="G333" t="s">
        <v>452</v>
      </c>
      <c r="H333">
        <v>7</v>
      </c>
      <c r="I333" t="s">
        <v>3087</v>
      </c>
      <c r="J333" s="30" t="str">
        <f t="shared" si="15"/>
        <v>[348]=684,</v>
      </c>
      <c r="K333" s="3">
        <f t="shared" si="16"/>
        <v>348</v>
      </c>
      <c r="L333" s="3">
        <f t="shared" si="17"/>
        <v>684</v>
      </c>
      <c r="M333" s="8" t="str">
        <f>VLOOKUP(A333,'ESO wayshrine names'!$A$3:$B$9991,2,)</f>
        <v>Pariah's Pinnacle</v>
      </c>
      <c r="N333" s="3" t="str">
        <f>VLOOKUP(F333,'ESO zone constants'!$A$3:$D$9999,4,FALSE)</f>
        <v>Wrothgar</v>
      </c>
    </row>
    <row r="334" spans="1:14" x14ac:dyDescent="0.25">
      <c r="A334" s="79">
        <v>349</v>
      </c>
      <c r="B334">
        <v>32</v>
      </c>
      <c r="C334">
        <v>1349</v>
      </c>
      <c r="D334" t="s">
        <v>2327</v>
      </c>
      <c r="E334">
        <v>616</v>
      </c>
      <c r="F334">
        <v>1011</v>
      </c>
      <c r="G334" t="s">
        <v>2327</v>
      </c>
      <c r="H334">
        <v>1</v>
      </c>
      <c r="I334" t="s">
        <v>3088</v>
      </c>
      <c r="J334" s="30" t="str">
        <f t="shared" si="15"/>
        <v>[349]=1011,</v>
      </c>
      <c r="K334" s="3">
        <f t="shared" si="16"/>
        <v>349</v>
      </c>
      <c r="L334" s="3">
        <f t="shared" si="17"/>
        <v>1011</v>
      </c>
      <c r="M334" s="8" t="str">
        <f>VLOOKUP(A334,'ESO wayshrine names'!$A$3:$B$9991,2,)</f>
        <v>King's Haven Pass Wayshrine</v>
      </c>
      <c r="N334" s="3" t="str">
        <f>VLOOKUP(F334,'ESO zone constants'!$A$3:$D$9999,4,FALSE)</f>
        <v>Summerset</v>
      </c>
    </row>
    <row r="335" spans="1:14" x14ac:dyDescent="0.25">
      <c r="A335" s="79">
        <v>350</v>
      </c>
      <c r="B335">
        <v>32</v>
      </c>
      <c r="C335">
        <v>1349</v>
      </c>
      <c r="D335" t="s">
        <v>2327</v>
      </c>
      <c r="E335">
        <v>616</v>
      </c>
      <c r="F335">
        <v>1011</v>
      </c>
      <c r="G335" t="s">
        <v>2327</v>
      </c>
      <c r="H335">
        <v>1</v>
      </c>
      <c r="I335" t="s">
        <v>3089</v>
      </c>
      <c r="J335" s="30" t="str">
        <f t="shared" si="15"/>
        <v>[350]=1011,</v>
      </c>
      <c r="K335" s="3">
        <f t="shared" si="16"/>
        <v>350</v>
      </c>
      <c r="L335" s="3">
        <f t="shared" si="17"/>
        <v>1011</v>
      </c>
      <c r="M335" s="8" t="str">
        <f>VLOOKUP(A335,'ESO wayshrine names'!$A$3:$B$9991,2,)</f>
        <v>Shimmerene Wayshrine</v>
      </c>
      <c r="N335" s="3" t="str">
        <f>VLOOKUP(F335,'ESO zone constants'!$A$3:$D$9999,4,FALSE)</f>
        <v>Summerset</v>
      </c>
    </row>
    <row r="336" spans="1:14" x14ac:dyDescent="0.25">
      <c r="A336" s="79">
        <v>351</v>
      </c>
      <c r="B336">
        <v>32</v>
      </c>
      <c r="C336">
        <v>1349</v>
      </c>
      <c r="D336" t="s">
        <v>2327</v>
      </c>
      <c r="E336">
        <v>616</v>
      </c>
      <c r="F336">
        <v>1011</v>
      </c>
      <c r="G336" t="s">
        <v>2327</v>
      </c>
      <c r="H336">
        <v>1</v>
      </c>
      <c r="I336" t="s">
        <v>3090</v>
      </c>
      <c r="J336" s="30" t="str">
        <f t="shared" si="15"/>
        <v>[351]=1011,</v>
      </c>
      <c r="K336" s="3">
        <f t="shared" si="16"/>
        <v>351</v>
      </c>
      <c r="L336" s="3">
        <f t="shared" si="17"/>
        <v>1011</v>
      </c>
      <c r="M336" s="8" t="str">
        <f>VLOOKUP(A336,'ESO wayshrine names'!$A$3:$B$9991,2,)</f>
        <v>Sil-Var-Woad Wayshrine</v>
      </c>
      <c r="N336" s="3" t="str">
        <f>VLOOKUP(F336,'ESO zone constants'!$A$3:$D$9999,4,FALSE)</f>
        <v>Summerset</v>
      </c>
    </row>
    <row r="337" spans="1:14" x14ac:dyDescent="0.25">
      <c r="A337" s="79">
        <v>352</v>
      </c>
      <c r="B337">
        <v>32</v>
      </c>
      <c r="C337">
        <v>1349</v>
      </c>
      <c r="D337" t="s">
        <v>2327</v>
      </c>
      <c r="E337">
        <v>616</v>
      </c>
      <c r="F337">
        <v>1011</v>
      </c>
      <c r="G337" t="s">
        <v>2327</v>
      </c>
      <c r="H337">
        <v>1</v>
      </c>
      <c r="I337" t="s">
        <v>3091</v>
      </c>
      <c r="J337" s="30" t="str">
        <f t="shared" si="15"/>
        <v>[352]=1011,</v>
      </c>
      <c r="K337" s="3">
        <f t="shared" si="16"/>
        <v>352</v>
      </c>
      <c r="L337" s="3">
        <f t="shared" si="17"/>
        <v>1011</v>
      </c>
      <c r="M337" s="8" t="str">
        <f>VLOOKUP(A337,'ESO wayshrine names'!$A$3:$B$9991,2,)</f>
        <v>Russafeld Heights Wayshrine</v>
      </c>
      <c r="N337" s="3" t="str">
        <f>VLOOKUP(F337,'ESO zone constants'!$A$3:$D$9999,4,FALSE)</f>
        <v>Summerset</v>
      </c>
    </row>
    <row r="338" spans="1:14" x14ac:dyDescent="0.25">
      <c r="A338" s="79">
        <v>353</v>
      </c>
      <c r="B338">
        <v>32</v>
      </c>
      <c r="C338">
        <v>1349</v>
      </c>
      <c r="D338" t="s">
        <v>2327</v>
      </c>
      <c r="E338">
        <v>616</v>
      </c>
      <c r="F338">
        <v>1011</v>
      </c>
      <c r="G338" t="s">
        <v>2327</v>
      </c>
      <c r="H338">
        <v>1</v>
      </c>
      <c r="I338" t="s">
        <v>3092</v>
      </c>
      <c r="J338" s="30" t="str">
        <f t="shared" si="15"/>
        <v>[353]=1011,</v>
      </c>
      <c r="K338" s="3">
        <f t="shared" si="16"/>
        <v>353</v>
      </c>
      <c r="L338" s="3">
        <f t="shared" si="17"/>
        <v>1011</v>
      </c>
      <c r="M338" s="8" t="str">
        <f>VLOOKUP(A338,'ESO wayshrine names'!$A$3:$B$9991,2,)</f>
        <v>Cey-Tarn Keep Wayshrine</v>
      </c>
      <c r="N338" s="3" t="str">
        <f>VLOOKUP(F338,'ESO zone constants'!$A$3:$D$9999,4,FALSE)</f>
        <v>Summerset</v>
      </c>
    </row>
    <row r="339" spans="1:14" x14ac:dyDescent="0.25">
      <c r="A339" s="79">
        <v>354</v>
      </c>
      <c r="B339">
        <v>32</v>
      </c>
      <c r="C339">
        <v>1349</v>
      </c>
      <c r="D339" t="s">
        <v>2327</v>
      </c>
      <c r="E339">
        <v>616</v>
      </c>
      <c r="F339">
        <v>1011</v>
      </c>
      <c r="G339" t="s">
        <v>2327</v>
      </c>
      <c r="H339">
        <v>1</v>
      </c>
      <c r="I339" t="s">
        <v>3093</v>
      </c>
      <c r="J339" s="30" t="str">
        <f t="shared" si="15"/>
        <v>[354]=1011,</v>
      </c>
      <c r="K339" s="3">
        <f t="shared" si="16"/>
        <v>354</v>
      </c>
      <c r="L339" s="3">
        <f t="shared" si="17"/>
        <v>1011</v>
      </c>
      <c r="M339" s="8" t="str">
        <f>VLOOKUP(A339,'ESO wayshrine names'!$A$3:$B$9991,2,)</f>
        <v>Ebon Stadmont Wayshrine</v>
      </c>
      <c r="N339" s="3" t="str">
        <f>VLOOKUP(F339,'ESO zone constants'!$A$3:$D$9999,4,FALSE)</f>
        <v>Summerset</v>
      </c>
    </row>
    <row r="340" spans="1:14" x14ac:dyDescent="0.25">
      <c r="A340" s="79">
        <v>355</v>
      </c>
      <c r="B340">
        <v>32</v>
      </c>
      <c r="C340">
        <v>1349</v>
      </c>
      <c r="D340" t="s">
        <v>2327</v>
      </c>
      <c r="E340">
        <v>616</v>
      </c>
      <c r="F340">
        <v>1011</v>
      </c>
      <c r="G340" t="s">
        <v>2327</v>
      </c>
      <c r="H340">
        <v>1</v>
      </c>
      <c r="I340" t="s">
        <v>3094</v>
      </c>
      <c r="J340" s="30" t="str">
        <f t="shared" si="15"/>
        <v>[355]=1011,</v>
      </c>
      <c r="K340" s="3">
        <f t="shared" si="16"/>
        <v>355</v>
      </c>
      <c r="L340" s="3">
        <f t="shared" si="17"/>
        <v>1011</v>
      </c>
      <c r="M340" s="8" t="str">
        <f>VLOOKUP(A340,'ESO wayshrine names'!$A$3:$B$9991,2,)</f>
        <v>Alinor Wayshrine</v>
      </c>
      <c r="N340" s="3" t="str">
        <f>VLOOKUP(F340,'ESO zone constants'!$A$3:$D$9999,4,FALSE)</f>
        <v>Summerset</v>
      </c>
    </row>
    <row r="341" spans="1:14" x14ac:dyDescent="0.25">
      <c r="A341" s="79">
        <v>356</v>
      </c>
      <c r="B341">
        <v>32</v>
      </c>
      <c r="C341">
        <v>1349</v>
      </c>
      <c r="D341" t="s">
        <v>2327</v>
      </c>
      <c r="E341">
        <v>616</v>
      </c>
      <c r="F341">
        <v>1011</v>
      </c>
      <c r="G341" t="s">
        <v>2327</v>
      </c>
      <c r="H341">
        <v>1</v>
      </c>
      <c r="I341" t="s">
        <v>3095</v>
      </c>
      <c r="J341" s="30" t="str">
        <f t="shared" si="15"/>
        <v>[356]=1011,</v>
      </c>
      <c r="K341" s="3">
        <f t="shared" si="16"/>
        <v>356</v>
      </c>
      <c r="L341" s="3">
        <f t="shared" si="17"/>
        <v>1011</v>
      </c>
      <c r="M341" s="8" t="str">
        <f>VLOOKUP(A341,'ESO wayshrine names'!$A$3:$B$9991,2,)</f>
        <v>Lillandril Wayshrine</v>
      </c>
      <c r="N341" s="3" t="str">
        <f>VLOOKUP(F341,'ESO zone constants'!$A$3:$D$9999,4,FALSE)</f>
        <v>Summerset</v>
      </c>
    </row>
    <row r="342" spans="1:14" x14ac:dyDescent="0.25">
      <c r="A342" s="79">
        <v>357</v>
      </c>
      <c r="B342">
        <v>32</v>
      </c>
      <c r="C342">
        <v>1349</v>
      </c>
      <c r="D342" t="s">
        <v>2327</v>
      </c>
      <c r="E342">
        <v>616</v>
      </c>
      <c r="F342">
        <v>1011</v>
      </c>
      <c r="G342" t="s">
        <v>2327</v>
      </c>
      <c r="H342">
        <v>1</v>
      </c>
      <c r="I342" t="s">
        <v>3096</v>
      </c>
      <c r="J342" s="30" t="str">
        <f t="shared" si="15"/>
        <v>[357]=1011,</v>
      </c>
      <c r="K342" s="3">
        <f t="shared" si="16"/>
        <v>357</v>
      </c>
      <c r="L342" s="3">
        <f t="shared" si="17"/>
        <v>1011</v>
      </c>
      <c r="M342" s="8" t="str">
        <f>VLOOKUP(A342,'ESO wayshrine names'!$A$3:$B$9991,2,)</f>
        <v>Eastern Pass Wayshrine</v>
      </c>
      <c r="N342" s="3" t="str">
        <f>VLOOKUP(F342,'ESO zone constants'!$A$3:$D$9999,4,FALSE)</f>
        <v>Summerset</v>
      </c>
    </row>
    <row r="343" spans="1:14" x14ac:dyDescent="0.25">
      <c r="A343" s="79">
        <v>358</v>
      </c>
      <c r="B343">
        <v>32</v>
      </c>
      <c r="C343">
        <v>1349</v>
      </c>
      <c r="D343" t="s">
        <v>2327</v>
      </c>
      <c r="E343">
        <v>616</v>
      </c>
      <c r="F343">
        <v>1011</v>
      </c>
      <c r="G343" t="s">
        <v>2327</v>
      </c>
      <c r="H343">
        <v>1</v>
      </c>
      <c r="I343" t="s">
        <v>3097</v>
      </c>
      <c r="J343" s="30" t="str">
        <f t="shared" si="15"/>
        <v>[358]=1011,</v>
      </c>
      <c r="K343" s="3">
        <f t="shared" si="16"/>
        <v>358</v>
      </c>
      <c r="L343" s="3">
        <f t="shared" si="17"/>
        <v>1011</v>
      </c>
      <c r="M343" s="8" t="str">
        <f>VLOOKUP(A343,'ESO wayshrine names'!$A$3:$B$9991,2,)</f>
        <v>The Crystal Tower Wayshrine</v>
      </c>
      <c r="N343" s="3" t="str">
        <f>VLOOKUP(F343,'ESO zone constants'!$A$3:$D$9999,4,FALSE)</f>
        <v>Summerset</v>
      </c>
    </row>
    <row r="344" spans="1:14" x14ac:dyDescent="0.25">
      <c r="A344" s="79">
        <v>359</v>
      </c>
      <c r="B344">
        <v>32</v>
      </c>
      <c r="C344">
        <v>1349</v>
      </c>
      <c r="D344" t="s">
        <v>2327</v>
      </c>
      <c r="E344">
        <v>616</v>
      </c>
      <c r="F344">
        <v>1011</v>
      </c>
      <c r="G344" t="s">
        <v>2327</v>
      </c>
      <c r="H344">
        <v>1</v>
      </c>
      <c r="I344" t="s">
        <v>3098</v>
      </c>
      <c r="J344" s="30" t="str">
        <f t="shared" si="15"/>
        <v>[359]=1011,</v>
      </c>
      <c r="K344" s="3">
        <f t="shared" si="16"/>
        <v>359</v>
      </c>
      <c r="L344" s="3">
        <f t="shared" si="17"/>
        <v>1011</v>
      </c>
      <c r="M344" s="8" t="str">
        <f>VLOOKUP(A344,'ESO wayshrine names'!$A$3:$B$9991,2,)</f>
        <v>Eldbur Ruins Wayshrine</v>
      </c>
      <c r="N344" s="3" t="str">
        <f>VLOOKUP(F344,'ESO zone constants'!$A$3:$D$9999,4,FALSE)</f>
        <v>Summerset</v>
      </c>
    </row>
    <row r="345" spans="1:14" x14ac:dyDescent="0.25">
      <c r="A345" s="79">
        <v>360</v>
      </c>
      <c r="B345">
        <v>33</v>
      </c>
      <c r="C345">
        <v>1429</v>
      </c>
      <c r="D345" t="s">
        <v>681</v>
      </c>
      <c r="E345">
        <v>632</v>
      </c>
      <c r="F345">
        <v>1027</v>
      </c>
      <c r="G345" t="s">
        <v>681</v>
      </c>
      <c r="H345">
        <v>1</v>
      </c>
      <c r="I345" t="s">
        <v>3099</v>
      </c>
      <c r="J345" s="30" t="str">
        <f t="shared" si="15"/>
        <v>[360]=1027,</v>
      </c>
      <c r="K345" s="3">
        <f t="shared" si="16"/>
        <v>360</v>
      </c>
      <c r="L345" s="3">
        <f t="shared" si="17"/>
        <v>1027</v>
      </c>
      <c r="M345" s="8" t="str">
        <f>VLOOKUP(A345,'ESO wayshrine names'!$A$3:$B$9991,2,)</f>
        <v>Artaeum Wayshrine</v>
      </c>
      <c r="N345" s="3" t="str">
        <f>VLOOKUP(F345,'ESO zone constants'!$A$3:$D$9999,4,FALSE)</f>
        <v>Artaeum</v>
      </c>
    </row>
    <row r="346" spans="1:14" x14ac:dyDescent="0.25">
      <c r="A346" s="79">
        <v>361</v>
      </c>
      <c r="B346">
        <v>28</v>
      </c>
      <c r="C346">
        <v>994</v>
      </c>
      <c r="D346" t="s">
        <v>2325</v>
      </c>
      <c r="E346">
        <v>442</v>
      </c>
      <c r="F346">
        <v>816</v>
      </c>
      <c r="G346" t="s">
        <v>2325</v>
      </c>
      <c r="H346">
        <v>7</v>
      </c>
      <c r="I346" t="s">
        <v>3100</v>
      </c>
      <c r="J346" s="30" t="str">
        <f t="shared" si="15"/>
        <v>[361]=816,</v>
      </c>
      <c r="K346" s="3">
        <f t="shared" si="16"/>
        <v>361</v>
      </c>
      <c r="L346" s="3">
        <f t="shared" si="17"/>
        <v>816</v>
      </c>
      <c r="M346" s="8" t="str">
        <f>VLOOKUP(A346,'ESO wayshrine names'!$A$3:$B$9991,2,)</f>
        <v>Princely Dawnlight Palace</v>
      </c>
      <c r="N346" s="3" t="str">
        <f>VLOOKUP(F346,'ESO zone constants'!$A$3:$D$9999,4,FALSE)</f>
        <v>Hew's Bane</v>
      </c>
    </row>
    <row r="347" spans="1:14" x14ac:dyDescent="0.25">
      <c r="A347" s="79">
        <v>362</v>
      </c>
      <c r="B347">
        <v>29</v>
      </c>
      <c r="C347">
        <v>1006</v>
      </c>
      <c r="D347" t="s">
        <v>2324</v>
      </c>
      <c r="E347">
        <v>448</v>
      </c>
      <c r="F347">
        <v>823</v>
      </c>
      <c r="G347" t="s">
        <v>3006</v>
      </c>
      <c r="H347">
        <v>7</v>
      </c>
      <c r="I347" t="s">
        <v>3101</v>
      </c>
      <c r="J347" s="30" t="str">
        <f t="shared" si="15"/>
        <v>[362]=823,</v>
      </c>
      <c r="K347" s="3">
        <f t="shared" si="16"/>
        <v>362</v>
      </c>
      <c r="L347" s="3">
        <f t="shared" si="17"/>
        <v>823</v>
      </c>
      <c r="M347" s="8" t="str">
        <f>VLOOKUP(A347,'ESO wayshrine names'!$A$3:$B$9991,2,)</f>
        <v>The Erstwhile Sanctuary</v>
      </c>
      <c r="N347" s="3" t="str">
        <f>VLOOKUP(F347,'ESO zone constants'!$A$3:$D$9999,4,FALSE)</f>
        <v>Gold Coast</v>
      </c>
    </row>
    <row r="348" spans="1:14" x14ac:dyDescent="0.25">
      <c r="A348">
        <v>363</v>
      </c>
      <c r="B348">
        <v>4</v>
      </c>
      <c r="C348">
        <v>12</v>
      </c>
      <c r="D348" t="s">
        <v>104</v>
      </c>
      <c r="E348">
        <v>4</v>
      </c>
      <c r="F348">
        <v>19</v>
      </c>
      <c r="G348" t="s">
        <v>104</v>
      </c>
      <c r="J348" s="30" t="str">
        <f t="shared" si="15"/>
        <v>[363]=19,</v>
      </c>
      <c r="K348" s="3">
        <f t="shared" si="16"/>
        <v>363</v>
      </c>
      <c r="L348" s="3">
        <f t="shared" si="17"/>
        <v>19</v>
      </c>
      <c r="M348" s="8" t="str">
        <f>VLOOKUP(A348,'ESO wayshrine names'!$A$3:$B$9991,2,)</f>
        <v>Dungeon: Scalecaller Peak</v>
      </c>
      <c r="N348" s="3" t="str">
        <f>VLOOKUP(F348,'ESO zone constants'!$A$3:$D$9999,4,FALSE)</f>
        <v>Stormhaven</v>
      </c>
    </row>
    <row r="349" spans="1:14" x14ac:dyDescent="0.25">
      <c r="A349" s="79">
        <v>364</v>
      </c>
      <c r="B349">
        <v>32</v>
      </c>
      <c r="C349">
        <v>1349</v>
      </c>
      <c r="D349" t="s">
        <v>2327</v>
      </c>
      <c r="E349">
        <v>616</v>
      </c>
      <c r="F349">
        <v>1011</v>
      </c>
      <c r="G349" t="s">
        <v>2327</v>
      </c>
      <c r="H349">
        <v>3</v>
      </c>
      <c r="I349" t="s">
        <v>3102</v>
      </c>
      <c r="J349" s="30" t="str">
        <f t="shared" si="15"/>
        <v>[364]=1011,</v>
      </c>
      <c r="K349" s="3">
        <f t="shared" si="16"/>
        <v>364</v>
      </c>
      <c r="L349" s="3">
        <f t="shared" si="17"/>
        <v>1011</v>
      </c>
      <c r="M349" s="8" t="str">
        <f>VLOOKUP(A349,'ESO wayshrine names'!$A$3:$B$9991,2,)</f>
        <v>Trial: Cloudrest</v>
      </c>
      <c r="N349" s="3" t="str">
        <f>VLOOKUP(F349,'ESO zone constants'!$A$3:$D$9999,4,FALSE)</f>
        <v>Summerset</v>
      </c>
    </row>
    <row r="350" spans="1:14" x14ac:dyDescent="0.25">
      <c r="A350" s="79">
        <v>365</v>
      </c>
      <c r="B350">
        <v>32</v>
      </c>
      <c r="C350">
        <v>1349</v>
      </c>
      <c r="D350" t="s">
        <v>2327</v>
      </c>
      <c r="E350">
        <v>616</v>
      </c>
      <c r="F350">
        <v>1011</v>
      </c>
      <c r="G350" t="s">
        <v>2327</v>
      </c>
      <c r="H350">
        <v>1</v>
      </c>
      <c r="I350" t="s">
        <v>3103</v>
      </c>
      <c r="J350" s="30" t="str">
        <f t="shared" si="15"/>
        <v>[365]=1011,</v>
      </c>
      <c r="K350" s="3">
        <f t="shared" si="16"/>
        <v>365</v>
      </c>
      <c r="L350" s="3">
        <f t="shared" si="17"/>
        <v>1011</v>
      </c>
      <c r="M350" s="8" t="str">
        <f>VLOOKUP(A350,'ESO wayshrine names'!$A$3:$B$9991,2,)</f>
        <v>Sunhold Wayshrine</v>
      </c>
      <c r="N350" s="3" t="str">
        <f>VLOOKUP(F350,'ESO zone constants'!$A$3:$D$9999,4,FALSE)</f>
        <v>Summerset</v>
      </c>
    </row>
    <row r="351" spans="1:14" x14ac:dyDescent="0.25">
      <c r="A351" s="79">
        <v>366</v>
      </c>
      <c r="B351">
        <v>32</v>
      </c>
      <c r="C351">
        <v>1349</v>
      </c>
      <c r="D351" t="s">
        <v>2327</v>
      </c>
      <c r="E351">
        <v>616</v>
      </c>
      <c r="F351">
        <v>1011</v>
      </c>
      <c r="G351" t="s">
        <v>2327</v>
      </c>
      <c r="H351">
        <v>7</v>
      </c>
      <c r="I351" t="s">
        <v>3104</v>
      </c>
      <c r="J351" s="30" t="str">
        <f t="shared" si="15"/>
        <v>[366]=1011,</v>
      </c>
      <c r="K351" s="3">
        <f t="shared" si="16"/>
        <v>366</v>
      </c>
      <c r="L351" s="3">
        <f t="shared" si="17"/>
        <v>1011</v>
      </c>
      <c r="M351" s="8" t="str">
        <f>VLOOKUP(A351,'ESO wayshrine names'!$A$3:$B$9991,2,)</f>
        <v>Golden Gryphon Garret</v>
      </c>
      <c r="N351" s="3" t="str">
        <f>VLOOKUP(F351,'ESO zone constants'!$A$3:$D$9999,4,FALSE)</f>
        <v>Summerset</v>
      </c>
    </row>
    <row r="352" spans="1:14" x14ac:dyDescent="0.25">
      <c r="A352" s="79">
        <v>367</v>
      </c>
      <c r="B352">
        <v>32</v>
      </c>
      <c r="C352">
        <v>1349</v>
      </c>
      <c r="D352" t="s">
        <v>2327</v>
      </c>
      <c r="E352">
        <v>616</v>
      </c>
      <c r="F352">
        <v>1011</v>
      </c>
      <c r="G352" t="s">
        <v>2327</v>
      </c>
      <c r="H352">
        <v>7</v>
      </c>
      <c r="I352" t="s">
        <v>3105</v>
      </c>
      <c r="J352" s="30" t="str">
        <f t="shared" si="15"/>
        <v>[367]=1011,</v>
      </c>
      <c r="K352" s="3">
        <f t="shared" si="16"/>
        <v>367</v>
      </c>
      <c r="L352" s="3">
        <f t="shared" si="17"/>
        <v>1011</v>
      </c>
      <c r="M352" s="8" t="str">
        <f>VLOOKUP(A352,'ESO wayshrine names'!$A$3:$B$9991,2,)</f>
        <v>Alinor Crest Townhouse</v>
      </c>
      <c r="N352" s="3" t="str">
        <f>VLOOKUP(F352,'ESO zone constants'!$A$3:$D$9999,4,FALSE)</f>
        <v>Summerset</v>
      </c>
    </row>
    <row r="353" spans="1:14" x14ac:dyDescent="0.25">
      <c r="A353" s="79">
        <v>368</v>
      </c>
      <c r="B353">
        <v>32</v>
      </c>
      <c r="C353">
        <v>1349</v>
      </c>
      <c r="D353" t="s">
        <v>2327</v>
      </c>
      <c r="E353">
        <v>616</v>
      </c>
      <c r="F353">
        <v>1011</v>
      </c>
      <c r="G353" t="s">
        <v>2327</v>
      </c>
      <c r="H353">
        <v>7</v>
      </c>
      <c r="I353" t="s">
        <v>3106</v>
      </c>
      <c r="J353" s="30" t="str">
        <f t="shared" si="15"/>
        <v>[368]=1011,</v>
      </c>
      <c r="K353" s="3">
        <f t="shared" si="16"/>
        <v>368</v>
      </c>
      <c r="L353" s="3">
        <f t="shared" si="17"/>
        <v>1011</v>
      </c>
      <c r="M353" s="8" t="str">
        <f>VLOOKUP(A353,'ESO wayshrine names'!$A$3:$B$9991,2,)</f>
        <v>Colossal Aldmeri Grotto</v>
      </c>
      <c r="N353" s="3" t="str">
        <f>VLOOKUP(F353,'ESO zone constants'!$A$3:$D$9999,4,FALSE)</f>
        <v>Summerset</v>
      </c>
    </row>
    <row r="354" spans="1:14" x14ac:dyDescent="0.25">
      <c r="A354" s="79">
        <v>369</v>
      </c>
      <c r="B354">
        <v>32</v>
      </c>
      <c r="C354">
        <v>1349</v>
      </c>
      <c r="D354" t="s">
        <v>2327</v>
      </c>
      <c r="E354">
        <v>616</v>
      </c>
      <c r="F354">
        <v>1011</v>
      </c>
      <c r="G354" t="s">
        <v>2327</v>
      </c>
      <c r="H354">
        <v>1</v>
      </c>
      <c r="I354" t="s">
        <v>3107</v>
      </c>
      <c r="J354" s="30" t="str">
        <f t="shared" si="15"/>
        <v>[369]=1011,</v>
      </c>
      <c r="K354" s="3">
        <f t="shared" si="16"/>
        <v>369</v>
      </c>
      <c r="L354" s="3">
        <f t="shared" si="17"/>
        <v>1011</v>
      </c>
      <c r="M354" s="8" t="str">
        <f>VLOOKUP(A354,'ESO wayshrine names'!$A$3:$B$9991,2,)</f>
        <v>Veyond Wyte Wayshrine</v>
      </c>
      <c r="N354" s="3" t="str">
        <f>VLOOKUP(F354,'ESO zone constants'!$A$3:$D$9999,4,FALSE)</f>
        <v>Summerset</v>
      </c>
    </row>
    <row r="355" spans="1:14" x14ac:dyDescent="0.25">
      <c r="A355" s="79">
        <v>370</v>
      </c>
      <c r="B355">
        <v>16</v>
      </c>
      <c r="C355">
        <v>300</v>
      </c>
      <c r="D355" t="s">
        <v>2303</v>
      </c>
      <c r="E355">
        <v>18</v>
      </c>
      <c r="F355">
        <v>108</v>
      </c>
      <c r="G355" t="s">
        <v>2303</v>
      </c>
      <c r="H355">
        <v>6</v>
      </c>
      <c r="I355" t="s">
        <v>3108</v>
      </c>
      <c r="J355" s="30" t="str">
        <f t="shared" si="15"/>
        <v>[370]=108,</v>
      </c>
      <c r="K355" s="3">
        <f t="shared" si="16"/>
        <v>370</v>
      </c>
      <c r="L355" s="3">
        <f t="shared" si="17"/>
        <v>108</v>
      </c>
      <c r="M355" s="8" t="str">
        <f>VLOOKUP(A355,'ESO wayshrine names'!$A$3:$B$9991,2,)</f>
        <v>Dungeon: March of Sacrifices</v>
      </c>
      <c r="N355" s="3" t="str">
        <f>VLOOKUP(F355,'ESO zone constants'!$A$3:$D$9999,4,FALSE)</f>
        <v>Greenshade</v>
      </c>
    </row>
    <row r="356" spans="1:14" x14ac:dyDescent="0.25">
      <c r="A356" s="79">
        <v>371</v>
      </c>
      <c r="B356">
        <v>17</v>
      </c>
      <c r="C356">
        <v>256</v>
      </c>
      <c r="D356" t="s">
        <v>2304</v>
      </c>
      <c r="E356">
        <v>179</v>
      </c>
      <c r="F356">
        <v>382</v>
      </c>
      <c r="G356" t="s">
        <v>2304</v>
      </c>
      <c r="H356">
        <v>6</v>
      </c>
      <c r="I356" t="s">
        <v>3109</v>
      </c>
      <c r="J356" s="30" t="str">
        <f t="shared" si="15"/>
        <v>[371]=382,</v>
      </c>
      <c r="K356" s="3">
        <f t="shared" si="16"/>
        <v>371</v>
      </c>
      <c r="L356" s="3">
        <f t="shared" si="17"/>
        <v>382</v>
      </c>
      <c r="M356" s="8" t="str">
        <f>VLOOKUP(A356,'ESO wayshrine names'!$A$3:$B$9991,2,)</f>
        <v>Dungeon: Moon Hunter Keep</v>
      </c>
      <c r="N356" s="3" t="str">
        <f>VLOOKUP(F356,'ESO zone constants'!$A$3:$D$9999,4,FALSE)</f>
        <v>Reaper's March</v>
      </c>
    </row>
    <row r="357" spans="1:14" x14ac:dyDescent="0.25">
      <c r="A357" s="79">
        <v>372</v>
      </c>
      <c r="B357">
        <v>12</v>
      </c>
      <c r="C357">
        <v>125</v>
      </c>
      <c r="D357" t="s">
        <v>2320</v>
      </c>
      <c r="E357">
        <v>16</v>
      </c>
      <c r="F357">
        <v>103</v>
      </c>
      <c r="G357" t="s">
        <v>2320</v>
      </c>
      <c r="H357">
        <v>7</v>
      </c>
      <c r="I357" t="s">
        <v>3110</v>
      </c>
      <c r="J357" s="30" t="str">
        <f t="shared" si="15"/>
        <v>[372]=103,</v>
      </c>
      <c r="K357" s="3">
        <f t="shared" si="16"/>
        <v>372</v>
      </c>
      <c r="L357" s="3">
        <f t="shared" si="17"/>
        <v>103</v>
      </c>
      <c r="M357" s="8" t="str">
        <f>VLOOKUP(A357,'ESO wayshrine names'!$A$3:$B$9991,2,)</f>
        <v>Hunter's Glade</v>
      </c>
      <c r="N357" s="3" t="str">
        <f>VLOOKUP(F357,'ESO zone constants'!$A$3:$D$9999,4,FALSE)</f>
        <v>The Rift</v>
      </c>
    </row>
    <row r="358" spans="1:14" x14ac:dyDescent="0.25">
      <c r="A358" s="79">
        <v>373</v>
      </c>
      <c r="B358">
        <v>33</v>
      </c>
      <c r="C358">
        <v>1429</v>
      </c>
      <c r="D358" t="s">
        <v>681</v>
      </c>
      <c r="E358">
        <v>632</v>
      </c>
      <c r="F358">
        <v>1027</v>
      </c>
      <c r="G358" t="s">
        <v>681</v>
      </c>
      <c r="H358">
        <v>7</v>
      </c>
      <c r="I358" t="s">
        <v>3111</v>
      </c>
      <c r="J358" s="30" t="str">
        <f t="shared" si="15"/>
        <v>[373]=1027,</v>
      </c>
      <c r="K358" s="3">
        <f t="shared" si="16"/>
        <v>373</v>
      </c>
      <c r="L358" s="3">
        <f t="shared" si="17"/>
        <v>1027</v>
      </c>
      <c r="M358" s="8" t="str">
        <f>VLOOKUP(A358,'ESO wayshrine names'!$A$3:$B$9991,2,)</f>
        <v>Grand Psijic Villa</v>
      </c>
      <c r="N358" s="3" t="str">
        <f>VLOOKUP(F358,'ESO zone constants'!$A$3:$D$9999,4,FALSE)</f>
        <v>Artaeum</v>
      </c>
    </row>
    <row r="359" spans="1:14" x14ac:dyDescent="0.25">
      <c r="A359" s="79">
        <v>374</v>
      </c>
      <c r="B359">
        <v>34</v>
      </c>
      <c r="C359">
        <v>1484</v>
      </c>
      <c r="D359" t="s">
        <v>2330</v>
      </c>
      <c r="E359">
        <v>407</v>
      </c>
      <c r="F359">
        <v>726</v>
      </c>
      <c r="G359" t="s">
        <v>2330</v>
      </c>
      <c r="H359">
        <v>1</v>
      </c>
      <c r="I359" t="s">
        <v>3112</v>
      </c>
      <c r="J359" s="30" t="str">
        <f t="shared" si="15"/>
        <v>[374]=726,</v>
      </c>
      <c r="K359" s="3">
        <f t="shared" si="16"/>
        <v>374</v>
      </c>
      <c r="L359" s="3">
        <f t="shared" si="17"/>
        <v>726</v>
      </c>
      <c r="M359" s="8" t="str">
        <f>VLOOKUP(A359,'ESO wayshrine names'!$A$3:$B$9991,2,)</f>
        <v>Lilmoth Wayshrine</v>
      </c>
      <c r="N359" s="3" t="str">
        <f>VLOOKUP(F359,'ESO zone constants'!$A$3:$D$9999,4,FALSE)</f>
        <v>Murkmire</v>
      </c>
    </row>
    <row r="360" spans="1:14" x14ac:dyDescent="0.25">
      <c r="A360" s="79">
        <v>375</v>
      </c>
      <c r="B360">
        <v>34</v>
      </c>
      <c r="C360">
        <v>1484</v>
      </c>
      <c r="D360" t="s">
        <v>2330</v>
      </c>
      <c r="E360">
        <v>407</v>
      </c>
      <c r="F360">
        <v>726</v>
      </c>
      <c r="G360" t="s">
        <v>2330</v>
      </c>
      <c r="H360">
        <v>1</v>
      </c>
      <c r="I360" t="s">
        <v>3113</v>
      </c>
      <c r="J360" s="30" t="str">
        <f t="shared" si="15"/>
        <v>[375]=726,</v>
      </c>
      <c r="K360" s="3">
        <f t="shared" si="16"/>
        <v>375</v>
      </c>
      <c r="L360" s="3">
        <f t="shared" si="17"/>
        <v>726</v>
      </c>
      <c r="M360" s="8" t="str">
        <f>VLOOKUP(A360,'ESO wayshrine names'!$A$3:$B$9991,2,)</f>
        <v>Bright-Throat Wayshrine</v>
      </c>
      <c r="N360" s="3" t="str">
        <f>VLOOKUP(F360,'ESO zone constants'!$A$3:$D$9999,4,FALSE)</f>
        <v>Murkmire</v>
      </c>
    </row>
    <row r="361" spans="1:14" x14ac:dyDescent="0.25">
      <c r="A361" s="79">
        <v>376</v>
      </c>
      <c r="B361">
        <v>34</v>
      </c>
      <c r="C361">
        <v>1484</v>
      </c>
      <c r="D361" t="s">
        <v>2330</v>
      </c>
      <c r="E361">
        <v>407</v>
      </c>
      <c r="F361">
        <v>726</v>
      </c>
      <c r="G361" t="s">
        <v>2330</v>
      </c>
      <c r="H361">
        <v>1</v>
      </c>
      <c r="I361" t="s">
        <v>3114</v>
      </c>
      <c r="J361" s="30" t="str">
        <f t="shared" si="15"/>
        <v>[376]=726,</v>
      </c>
      <c r="K361" s="3">
        <f t="shared" si="16"/>
        <v>376</v>
      </c>
      <c r="L361" s="3">
        <f t="shared" si="17"/>
        <v>726</v>
      </c>
      <c r="M361" s="8" t="str">
        <f>VLOOKUP(A361,'ESO wayshrine names'!$A$3:$B$9991,2,)</f>
        <v>Dead-Water Wayshrine</v>
      </c>
      <c r="N361" s="3" t="str">
        <f>VLOOKUP(F361,'ESO zone constants'!$A$3:$D$9999,4,FALSE)</f>
        <v>Murkmire</v>
      </c>
    </row>
    <row r="362" spans="1:14" x14ac:dyDescent="0.25">
      <c r="A362" s="79">
        <v>377</v>
      </c>
      <c r="B362">
        <v>34</v>
      </c>
      <c r="C362">
        <v>1484</v>
      </c>
      <c r="D362" t="s">
        <v>2330</v>
      </c>
      <c r="E362">
        <v>407</v>
      </c>
      <c r="F362">
        <v>726</v>
      </c>
      <c r="G362" t="s">
        <v>2330</v>
      </c>
      <c r="H362">
        <v>1</v>
      </c>
      <c r="I362" t="s">
        <v>3115</v>
      </c>
      <c r="J362" s="30" t="str">
        <f t="shared" si="15"/>
        <v>[377]=726,</v>
      </c>
      <c r="K362" s="3">
        <f t="shared" si="16"/>
        <v>377</v>
      </c>
      <c r="L362" s="3">
        <f t="shared" si="17"/>
        <v>726</v>
      </c>
      <c r="M362" s="8" t="str">
        <f>VLOOKUP(A362,'ESO wayshrine names'!$A$3:$B$9991,2,)</f>
        <v>Root-Whisper Wayshrine</v>
      </c>
      <c r="N362" s="3" t="str">
        <f>VLOOKUP(F362,'ESO zone constants'!$A$3:$D$9999,4,FALSE)</f>
        <v>Murkmire</v>
      </c>
    </row>
    <row r="363" spans="1:14" x14ac:dyDescent="0.25">
      <c r="A363" s="79">
        <v>378</v>
      </c>
      <c r="B363">
        <v>34</v>
      </c>
      <c r="C363">
        <v>1484</v>
      </c>
      <c r="D363" t="s">
        <v>2330</v>
      </c>
      <c r="E363">
        <v>407</v>
      </c>
      <c r="F363">
        <v>726</v>
      </c>
      <c r="G363" t="s">
        <v>2330</v>
      </c>
      <c r="H363">
        <v>6</v>
      </c>
      <c r="I363" t="s">
        <v>3116</v>
      </c>
      <c r="J363" s="30" t="str">
        <f t="shared" si="15"/>
        <v>[378]=726,</v>
      </c>
      <c r="K363" s="3">
        <f t="shared" si="16"/>
        <v>378</v>
      </c>
      <c r="L363" s="3">
        <f t="shared" si="17"/>
        <v>726</v>
      </c>
      <c r="M363" s="8" t="str">
        <f>VLOOKUP(A363,'ESO wayshrine names'!$A$3:$B$9991,2,)</f>
        <v>Blackrose Prison</v>
      </c>
      <c r="N363" s="3" t="str">
        <f>VLOOKUP(F363,'ESO zone constants'!$A$3:$D$9999,4,FALSE)</f>
        <v>Murkmire</v>
      </c>
    </row>
    <row r="364" spans="1:14" x14ac:dyDescent="0.25">
      <c r="A364" s="79">
        <v>379</v>
      </c>
      <c r="B364">
        <v>34</v>
      </c>
      <c r="C364">
        <v>1484</v>
      </c>
      <c r="D364" t="s">
        <v>2330</v>
      </c>
      <c r="E364">
        <v>407</v>
      </c>
      <c r="F364">
        <v>726</v>
      </c>
      <c r="G364" t="s">
        <v>2330</v>
      </c>
      <c r="H364">
        <v>1</v>
      </c>
      <c r="I364" t="s">
        <v>3117</v>
      </c>
      <c r="J364" s="30" t="str">
        <f t="shared" si="15"/>
        <v>[379]=726,</v>
      </c>
      <c r="K364" s="3">
        <f t="shared" si="16"/>
        <v>379</v>
      </c>
      <c r="L364" s="3">
        <f t="shared" si="17"/>
        <v>726</v>
      </c>
      <c r="M364" s="8" t="str">
        <f>VLOOKUP(A364,'ESO wayshrine names'!$A$3:$B$9991,2,)</f>
        <v>Blackrose Prison Wayshrine</v>
      </c>
      <c r="N364" s="3" t="str">
        <f>VLOOKUP(F364,'ESO zone constants'!$A$3:$D$9999,4,FALSE)</f>
        <v>Murkmire</v>
      </c>
    </row>
    <row r="365" spans="1:14" x14ac:dyDescent="0.25">
      <c r="A365" s="78">
        <v>380</v>
      </c>
      <c r="B365">
        <v>13</v>
      </c>
      <c r="C365">
        <v>61</v>
      </c>
      <c r="D365" t="s">
        <v>2319</v>
      </c>
      <c r="E365">
        <v>15</v>
      </c>
      <c r="F365">
        <v>101</v>
      </c>
      <c r="G365" t="s">
        <v>2319</v>
      </c>
      <c r="H365">
        <v>7</v>
      </c>
      <c r="I365" t="s">
        <v>3333</v>
      </c>
      <c r="J365" s="30" t="str">
        <f t="shared" si="15"/>
        <v>[380]=101,</v>
      </c>
      <c r="K365" s="3">
        <f t="shared" si="16"/>
        <v>380</v>
      </c>
      <c r="L365" s="3">
        <f t="shared" si="17"/>
        <v>101</v>
      </c>
      <c r="M365" s="8" t="str">
        <f>VLOOKUP(A365,'ESO wayshrine names'!$A$3:$B$9991,2,)</f>
        <v>Enchanted Snow Globe Home</v>
      </c>
      <c r="N365" s="3" t="str">
        <f>VLOOKUP(F365,'ESO zone constants'!$A$3:$D$9999,4,FALSE)</f>
        <v>Eastmarch</v>
      </c>
    </row>
    <row r="366" spans="1:14" x14ac:dyDescent="0.25">
      <c r="A366" s="79">
        <v>381</v>
      </c>
      <c r="B366">
        <v>36</v>
      </c>
      <c r="C366">
        <v>1555</v>
      </c>
      <c r="D366" t="s">
        <v>3118</v>
      </c>
      <c r="E366">
        <v>681</v>
      </c>
      <c r="F366">
        <v>1086</v>
      </c>
      <c r="G366" t="s">
        <v>3118</v>
      </c>
      <c r="H366">
        <v>1</v>
      </c>
      <c r="I366" t="s">
        <v>3119</v>
      </c>
      <c r="J366" s="30" t="str">
        <f t="shared" si="15"/>
        <v>[381]=1086,</v>
      </c>
      <c r="K366" s="3">
        <f t="shared" si="16"/>
        <v>381</v>
      </c>
      <c r="L366" s="3">
        <f t="shared" si="17"/>
        <v>1086</v>
      </c>
      <c r="M366" s="8" t="str">
        <f>VLOOKUP(A366,'ESO wayshrine names'!$A$3:$B$9991,2,)</f>
        <v>Riverhold Wayshrine</v>
      </c>
      <c r="N366" s="3" t="str">
        <f>VLOOKUP(F366,'ESO zone constants'!$A$3:$D$9999,4,FALSE)</f>
        <v>Northern Elsweyr</v>
      </c>
    </row>
    <row r="367" spans="1:14" x14ac:dyDescent="0.25">
      <c r="A367" s="79">
        <v>382</v>
      </c>
      <c r="B367">
        <v>36</v>
      </c>
      <c r="C367">
        <v>1555</v>
      </c>
      <c r="D367" t="s">
        <v>3118</v>
      </c>
      <c r="E367">
        <v>681</v>
      </c>
      <c r="F367">
        <v>1086</v>
      </c>
      <c r="G367" t="s">
        <v>3118</v>
      </c>
      <c r="H367">
        <v>1</v>
      </c>
      <c r="I367" t="s">
        <v>3120</v>
      </c>
      <c r="J367" s="30" t="str">
        <f t="shared" si="15"/>
        <v>[382]=1086,</v>
      </c>
      <c r="K367" s="3">
        <f t="shared" si="16"/>
        <v>382</v>
      </c>
      <c r="L367" s="3">
        <f t="shared" si="17"/>
        <v>1086</v>
      </c>
      <c r="M367" s="8" t="str">
        <f>VLOOKUP(A367,'ESO wayshrine names'!$A$3:$B$9991,2,)</f>
        <v>Rimmen Wayshrine</v>
      </c>
      <c r="N367" s="3" t="str">
        <f>VLOOKUP(F367,'ESO zone constants'!$A$3:$D$9999,4,FALSE)</f>
        <v>Northern Elsweyr</v>
      </c>
    </row>
    <row r="368" spans="1:14" x14ac:dyDescent="0.25">
      <c r="A368" s="79">
        <v>383</v>
      </c>
      <c r="B368">
        <v>36</v>
      </c>
      <c r="C368">
        <v>1555</v>
      </c>
      <c r="D368" t="s">
        <v>3118</v>
      </c>
      <c r="E368">
        <v>681</v>
      </c>
      <c r="F368">
        <v>1086</v>
      </c>
      <c r="G368" t="s">
        <v>3118</v>
      </c>
      <c r="H368">
        <v>1</v>
      </c>
      <c r="I368" t="s">
        <v>3121</v>
      </c>
      <c r="J368" s="30" t="str">
        <f t="shared" si="15"/>
        <v>[383]=1086,</v>
      </c>
      <c r="K368" s="3">
        <f t="shared" si="16"/>
        <v>383</v>
      </c>
      <c r="L368" s="3">
        <f t="shared" si="17"/>
        <v>1086</v>
      </c>
      <c r="M368" s="8" t="str">
        <f>VLOOKUP(A368,'ESO wayshrine names'!$A$3:$B$9991,2,)</f>
        <v>The Stitches Wayshrine</v>
      </c>
      <c r="N368" s="3" t="str">
        <f>VLOOKUP(F368,'ESO zone constants'!$A$3:$D$9999,4,FALSE)</f>
        <v>Northern Elsweyr</v>
      </c>
    </row>
    <row r="369" spans="1:14" x14ac:dyDescent="0.25">
      <c r="A369" s="79">
        <v>384</v>
      </c>
      <c r="B369">
        <v>36</v>
      </c>
      <c r="C369">
        <v>1555</v>
      </c>
      <c r="D369" t="s">
        <v>3118</v>
      </c>
      <c r="E369">
        <v>681</v>
      </c>
      <c r="F369">
        <v>1086</v>
      </c>
      <c r="G369" t="s">
        <v>3118</v>
      </c>
      <c r="H369">
        <v>1</v>
      </c>
      <c r="I369" t="s">
        <v>3122</v>
      </c>
      <c r="J369" s="30" t="str">
        <f t="shared" si="15"/>
        <v>[384]=1086,</v>
      </c>
      <c r="K369" s="3">
        <f t="shared" si="16"/>
        <v>384</v>
      </c>
      <c r="L369" s="3">
        <f t="shared" si="17"/>
        <v>1086</v>
      </c>
      <c r="M369" s="8" t="str">
        <f>VLOOKUP(A369,'ESO wayshrine names'!$A$3:$B$9991,2,)</f>
        <v>Tenmar Temple Wayshrine</v>
      </c>
      <c r="N369" s="3" t="str">
        <f>VLOOKUP(F369,'ESO zone constants'!$A$3:$D$9999,4,FALSE)</f>
        <v>Northern Elsweyr</v>
      </c>
    </row>
    <row r="370" spans="1:14" x14ac:dyDescent="0.25">
      <c r="A370" s="79">
        <v>386</v>
      </c>
      <c r="B370">
        <v>36</v>
      </c>
      <c r="C370">
        <v>1555</v>
      </c>
      <c r="D370" t="s">
        <v>3118</v>
      </c>
      <c r="E370">
        <v>681</v>
      </c>
      <c r="F370">
        <v>1086</v>
      </c>
      <c r="G370" t="s">
        <v>3118</v>
      </c>
      <c r="H370">
        <v>1</v>
      </c>
      <c r="I370" t="s">
        <v>3123</v>
      </c>
      <c r="J370" s="30" t="str">
        <f t="shared" si="15"/>
        <v>[386]=1086,</v>
      </c>
      <c r="K370" s="3">
        <f t="shared" si="16"/>
        <v>386</v>
      </c>
      <c r="L370" s="3">
        <f t="shared" si="17"/>
        <v>1086</v>
      </c>
      <c r="M370" s="8" t="str">
        <f>VLOOKUP(A370,'ESO wayshrine names'!$A$3:$B$9991,2,)</f>
        <v>Scar's End Wayshrine</v>
      </c>
      <c r="N370" s="3" t="str">
        <f>VLOOKUP(F370,'ESO zone constants'!$A$3:$D$9999,4,FALSE)</f>
        <v>Northern Elsweyr</v>
      </c>
    </row>
    <row r="371" spans="1:14" x14ac:dyDescent="0.25">
      <c r="A371" s="79">
        <v>387</v>
      </c>
      <c r="B371">
        <v>36</v>
      </c>
      <c r="C371">
        <v>1555</v>
      </c>
      <c r="D371" t="s">
        <v>3118</v>
      </c>
      <c r="E371">
        <v>681</v>
      </c>
      <c r="F371">
        <v>1086</v>
      </c>
      <c r="G371" t="s">
        <v>3118</v>
      </c>
      <c r="H371">
        <v>1</v>
      </c>
      <c r="I371" t="s">
        <v>3124</v>
      </c>
      <c r="J371" s="30" t="str">
        <f t="shared" si="15"/>
        <v>[387]=1086,</v>
      </c>
      <c r="K371" s="3">
        <f t="shared" si="16"/>
        <v>387</v>
      </c>
      <c r="L371" s="3">
        <f t="shared" si="17"/>
        <v>1086</v>
      </c>
      <c r="M371" s="8" t="str">
        <f>VLOOKUP(A371,'ESO wayshrine names'!$A$3:$B$9991,2,)</f>
        <v>Hakoshae Wayshrine</v>
      </c>
      <c r="N371" s="3" t="str">
        <f>VLOOKUP(F371,'ESO zone constants'!$A$3:$D$9999,4,FALSE)</f>
        <v>Northern Elsweyr</v>
      </c>
    </row>
    <row r="372" spans="1:14" x14ac:dyDescent="0.25">
      <c r="A372" s="79">
        <v>388</v>
      </c>
      <c r="B372">
        <v>34</v>
      </c>
      <c r="C372">
        <v>1484</v>
      </c>
      <c r="D372" t="s">
        <v>2330</v>
      </c>
      <c r="E372">
        <v>407</v>
      </c>
      <c r="F372">
        <v>726</v>
      </c>
      <c r="G372" t="s">
        <v>2330</v>
      </c>
      <c r="H372">
        <v>7</v>
      </c>
      <c r="I372" t="s">
        <v>3125</v>
      </c>
      <c r="J372" s="30" t="str">
        <f t="shared" si="15"/>
        <v>[388]=726,</v>
      </c>
      <c r="K372" s="3">
        <f t="shared" si="16"/>
        <v>388</v>
      </c>
      <c r="L372" s="3">
        <f t="shared" si="17"/>
        <v>726</v>
      </c>
      <c r="M372" s="8" t="str">
        <f>VLOOKUP(A372,'ESO wayshrine names'!$A$3:$B$9991,2,)</f>
        <v>Lakemire Xanmeer Manor</v>
      </c>
      <c r="N372" s="3" t="str">
        <f>VLOOKUP(F372,'ESO zone constants'!$A$3:$D$9999,4,FALSE)</f>
        <v>Murkmire</v>
      </c>
    </row>
    <row r="373" spans="1:14" x14ac:dyDescent="0.25">
      <c r="A373" s="78">
        <v>389</v>
      </c>
      <c r="B373">
        <v>13</v>
      </c>
      <c r="C373">
        <v>61</v>
      </c>
      <c r="D373" t="s">
        <v>2319</v>
      </c>
      <c r="E373">
        <v>15</v>
      </c>
      <c r="F373">
        <v>101</v>
      </c>
      <c r="G373" t="s">
        <v>2319</v>
      </c>
      <c r="H373">
        <v>6</v>
      </c>
      <c r="I373" t="s">
        <v>3326</v>
      </c>
      <c r="J373" s="30" t="str">
        <f t="shared" si="15"/>
        <v>[389]=101,</v>
      </c>
      <c r="K373" s="3">
        <f t="shared" si="16"/>
        <v>389</v>
      </c>
      <c r="L373" s="3">
        <f t="shared" si="17"/>
        <v>101</v>
      </c>
      <c r="M373" s="8" t="str">
        <f>VLOOKUP(A373,'ESO wayshrine names'!$A$3:$B$9991,2,)</f>
        <v>Dungeon: Frostvault</v>
      </c>
      <c r="N373" s="3" t="str">
        <f>VLOOKUP(F373,'ESO zone constants'!$A$3:$D$9999,4,FALSE)</f>
        <v>Eastmarch</v>
      </c>
    </row>
    <row r="374" spans="1:14" x14ac:dyDescent="0.25">
      <c r="A374" s="79">
        <v>390</v>
      </c>
      <c r="B374">
        <v>29</v>
      </c>
      <c r="C374">
        <v>1006</v>
      </c>
      <c r="D374" t="s">
        <v>2324</v>
      </c>
      <c r="E374">
        <v>448</v>
      </c>
      <c r="F374">
        <v>823</v>
      </c>
      <c r="G374" t="s">
        <v>3006</v>
      </c>
      <c r="H374">
        <v>6</v>
      </c>
      <c r="I374" t="s">
        <v>3126</v>
      </c>
      <c r="J374" s="30" t="str">
        <f t="shared" si="15"/>
        <v>[390]=823,</v>
      </c>
      <c r="K374" s="3">
        <f t="shared" si="16"/>
        <v>390</v>
      </c>
      <c r="L374" s="3">
        <f t="shared" si="17"/>
        <v>823</v>
      </c>
      <c r="M374" s="8" t="str">
        <f>VLOOKUP(A374,'ESO wayshrine names'!$A$3:$B$9991,2,)</f>
        <v>Dungeon: Depths of Malatar</v>
      </c>
      <c r="N374" s="3" t="str">
        <f>VLOOKUP(F374,'ESO zone constants'!$A$3:$D$9999,4,FALSE)</f>
        <v>Gold Coast</v>
      </c>
    </row>
    <row r="375" spans="1:14" x14ac:dyDescent="0.25">
      <c r="A375" s="79">
        <v>391</v>
      </c>
      <c r="B375">
        <v>36</v>
      </c>
      <c r="C375">
        <v>1555</v>
      </c>
      <c r="D375" t="s">
        <v>3118</v>
      </c>
      <c r="E375">
        <v>681</v>
      </c>
      <c r="F375">
        <v>1086</v>
      </c>
      <c r="G375" t="s">
        <v>3118</v>
      </c>
      <c r="H375">
        <v>6</v>
      </c>
      <c r="I375" t="s">
        <v>3127</v>
      </c>
      <c r="J375" s="30" t="str">
        <f t="shared" si="15"/>
        <v>[391]=1086,</v>
      </c>
      <c r="K375" s="3">
        <f t="shared" si="16"/>
        <v>391</v>
      </c>
      <c r="L375" s="3">
        <f t="shared" si="17"/>
        <v>1086</v>
      </c>
      <c r="M375" s="8" t="str">
        <f>VLOOKUP(A375,'ESO wayshrine names'!$A$3:$B$9991,2,)</f>
        <v>Dungeon: Moongrave Fane</v>
      </c>
      <c r="N375" s="3" t="str">
        <f>VLOOKUP(F375,'ESO zone constants'!$A$3:$D$9999,4,FALSE)</f>
        <v>Northern Elsweyr</v>
      </c>
    </row>
    <row r="376" spans="1:14" x14ac:dyDescent="0.25">
      <c r="A376" s="78">
        <v>392</v>
      </c>
      <c r="B376">
        <v>13</v>
      </c>
      <c r="C376">
        <v>61</v>
      </c>
      <c r="D376" t="s">
        <v>2319</v>
      </c>
      <c r="E376">
        <v>15</v>
      </c>
      <c r="F376">
        <v>101</v>
      </c>
      <c r="G376" t="s">
        <v>2319</v>
      </c>
      <c r="H376">
        <v>7</v>
      </c>
      <c r="I376" t="s">
        <v>3323</v>
      </c>
      <c r="J376" s="30" t="str">
        <f t="shared" si="15"/>
        <v>[392]=101,</v>
      </c>
      <c r="K376" s="3">
        <f t="shared" si="16"/>
        <v>392</v>
      </c>
      <c r="L376" s="3">
        <f t="shared" si="17"/>
        <v>101</v>
      </c>
      <c r="M376" s="8" t="str">
        <f>VLOOKUP(A376,'ESO wayshrine names'!$A$3:$B$9991,2,)</f>
        <v>Frostvault Chasm</v>
      </c>
      <c r="N376" s="3" t="str">
        <f>VLOOKUP(F376,'ESO zone constants'!$A$3:$D$9999,4,FALSE)</f>
        <v>Eastmarch</v>
      </c>
    </row>
    <row r="377" spans="1:14" x14ac:dyDescent="0.25">
      <c r="A377" s="79">
        <v>395</v>
      </c>
      <c r="B377">
        <v>25</v>
      </c>
      <c r="C377">
        <v>1126</v>
      </c>
      <c r="D377" t="s">
        <v>565</v>
      </c>
      <c r="E377">
        <v>500</v>
      </c>
      <c r="F377">
        <v>888</v>
      </c>
      <c r="G377" t="s">
        <v>565</v>
      </c>
      <c r="H377">
        <v>7</v>
      </c>
      <c r="I377" t="s">
        <v>705</v>
      </c>
      <c r="J377" s="30" t="str">
        <f t="shared" si="15"/>
        <v>[395]=888,</v>
      </c>
      <c r="K377" s="3">
        <f t="shared" si="16"/>
        <v>395</v>
      </c>
      <c r="L377" s="3">
        <f t="shared" si="17"/>
        <v>888</v>
      </c>
      <c r="M377" s="8" t="str">
        <f>VLOOKUP(A377,'ESO wayshrine names'!$A$3:$B$9991,2,)</f>
        <v>Elinhir Private Arena</v>
      </c>
      <c r="N377" s="3" t="str">
        <f>VLOOKUP(F377,'ESO zone constants'!$A$3:$D$9999,4,FALSE)</f>
        <v>Craglorn</v>
      </c>
    </row>
    <row r="378" spans="1:14" x14ac:dyDescent="0.25">
      <c r="A378" s="79">
        <v>396</v>
      </c>
      <c r="B378">
        <v>36</v>
      </c>
      <c r="C378">
        <v>1555</v>
      </c>
      <c r="D378" t="s">
        <v>3118</v>
      </c>
      <c r="E378">
        <v>681</v>
      </c>
      <c r="F378">
        <v>1086</v>
      </c>
      <c r="G378" t="s">
        <v>3118</v>
      </c>
      <c r="H378">
        <v>7</v>
      </c>
      <c r="I378" t="s">
        <v>3128</v>
      </c>
      <c r="J378" s="30" t="str">
        <f t="shared" si="15"/>
        <v>[396]=1086,</v>
      </c>
      <c r="K378" s="3">
        <f t="shared" si="16"/>
        <v>396</v>
      </c>
      <c r="L378" s="3">
        <f t="shared" si="17"/>
        <v>1086</v>
      </c>
      <c r="M378" s="8" t="str">
        <f>VLOOKUP(A378,'ESO wayshrine names'!$A$3:$B$9991,2,)</f>
        <v>Sugar Bowl Suite</v>
      </c>
      <c r="N378" s="3" t="str">
        <f>VLOOKUP(F378,'ESO zone constants'!$A$3:$D$9999,4,FALSE)</f>
        <v>Northern Elsweyr</v>
      </c>
    </row>
    <row r="379" spans="1:14" x14ac:dyDescent="0.25">
      <c r="A379" s="79">
        <v>397</v>
      </c>
      <c r="B379">
        <v>36</v>
      </c>
      <c r="C379">
        <v>1555</v>
      </c>
      <c r="D379" t="s">
        <v>3118</v>
      </c>
      <c r="E379">
        <v>681</v>
      </c>
      <c r="F379">
        <v>1086</v>
      </c>
      <c r="G379" t="s">
        <v>3118</v>
      </c>
      <c r="H379">
        <v>1</v>
      </c>
      <c r="I379" t="s">
        <v>3129</v>
      </c>
      <c r="J379" s="30" t="str">
        <f t="shared" si="15"/>
        <v>[397]=1086,</v>
      </c>
      <c r="K379" s="3">
        <f t="shared" si="16"/>
        <v>397</v>
      </c>
      <c r="L379" s="3">
        <f t="shared" si="17"/>
        <v>1086</v>
      </c>
      <c r="M379" s="8" t="str">
        <f>VLOOKUP(A379,'ESO wayshrine names'!$A$3:$B$9991,2,)</f>
        <v>Star Haven Wayshrine</v>
      </c>
      <c r="N379" s="3" t="str">
        <f>VLOOKUP(F379,'ESO zone constants'!$A$3:$D$9999,4,FALSE)</f>
        <v>Northern Elsweyr</v>
      </c>
    </row>
    <row r="380" spans="1:14" x14ac:dyDescent="0.25">
      <c r="A380" s="79">
        <v>398</v>
      </c>
      <c r="B380">
        <v>7</v>
      </c>
      <c r="C380">
        <v>9</v>
      </c>
      <c r="D380" t="s">
        <v>2301</v>
      </c>
      <c r="E380">
        <v>180</v>
      </c>
      <c r="F380">
        <v>383</v>
      </c>
      <c r="G380" t="s">
        <v>2301</v>
      </c>
      <c r="H380">
        <v>6</v>
      </c>
      <c r="I380" t="s">
        <v>3130</v>
      </c>
      <c r="J380" s="30" t="str">
        <f t="shared" si="15"/>
        <v>[398]=383,</v>
      </c>
      <c r="K380" s="3">
        <f t="shared" si="16"/>
        <v>398</v>
      </c>
      <c r="L380" s="3">
        <f t="shared" si="17"/>
        <v>383</v>
      </c>
      <c r="M380" s="8" t="str">
        <f>VLOOKUP(A380,'ESO wayshrine names'!$A$3:$B$9991,2,)</f>
        <v>Dungeon: Lair of Maarselok</v>
      </c>
      <c r="N380" s="3" t="str">
        <f>VLOOKUP(F380,'ESO zone constants'!$A$3:$D$9999,4,FALSE)</f>
        <v>Grahtwood</v>
      </c>
    </row>
    <row r="381" spans="1:14" x14ac:dyDescent="0.25">
      <c r="A381" s="79">
        <v>399</v>
      </c>
      <c r="B381">
        <v>36</v>
      </c>
      <c r="C381">
        <v>1555</v>
      </c>
      <c r="D381" t="s">
        <v>3118</v>
      </c>
      <c r="E381">
        <v>681</v>
      </c>
      <c r="F381">
        <v>1086</v>
      </c>
      <c r="G381" t="s">
        <v>3118</v>
      </c>
      <c r="H381">
        <v>3</v>
      </c>
      <c r="I381" t="s">
        <v>3131</v>
      </c>
      <c r="J381" s="30" t="str">
        <f t="shared" si="15"/>
        <v>[399]=1086,</v>
      </c>
      <c r="K381" s="3">
        <f t="shared" si="16"/>
        <v>399</v>
      </c>
      <c r="L381" s="3">
        <f t="shared" si="17"/>
        <v>1086</v>
      </c>
      <c r="M381" s="8" t="str">
        <f>VLOOKUP(A381,'ESO wayshrine names'!$A$3:$B$9991,2,)</f>
        <v>Trial: Sunspire</v>
      </c>
      <c r="N381" s="3" t="str">
        <f>VLOOKUP(F381,'ESO zone constants'!$A$3:$D$9999,4,FALSE)</f>
        <v>Northern Elsweyr</v>
      </c>
    </row>
    <row r="382" spans="1:14" x14ac:dyDescent="0.25">
      <c r="A382" s="79">
        <v>400</v>
      </c>
      <c r="B382">
        <v>36</v>
      </c>
      <c r="C382">
        <v>1555</v>
      </c>
      <c r="D382" t="s">
        <v>3118</v>
      </c>
      <c r="E382">
        <v>681</v>
      </c>
      <c r="F382">
        <v>1086</v>
      </c>
      <c r="G382" t="s">
        <v>3118</v>
      </c>
      <c r="H382">
        <v>7</v>
      </c>
      <c r="I382" t="s">
        <v>3132</v>
      </c>
      <c r="J382" s="30" t="str">
        <f t="shared" si="15"/>
        <v>[400]=1086,</v>
      </c>
      <c r="K382" s="3">
        <f t="shared" si="16"/>
        <v>400</v>
      </c>
      <c r="L382" s="3">
        <f t="shared" si="17"/>
        <v>1086</v>
      </c>
      <c r="M382" s="8" t="str">
        <f>VLOOKUP(A382,'ESO wayshrine names'!$A$3:$B$9991,2,)</f>
        <v>Hall of the Lunar Champion</v>
      </c>
      <c r="N382" s="3" t="str">
        <f>VLOOKUP(F382,'ESO zone constants'!$A$3:$D$9999,4,FALSE)</f>
        <v>Northern Elsweyr</v>
      </c>
    </row>
    <row r="383" spans="1:14" x14ac:dyDescent="0.25">
      <c r="A383" s="79">
        <v>401</v>
      </c>
      <c r="B383">
        <v>36</v>
      </c>
      <c r="C383">
        <v>1555</v>
      </c>
      <c r="D383" t="s">
        <v>3118</v>
      </c>
      <c r="E383">
        <v>681</v>
      </c>
      <c r="F383">
        <v>1086</v>
      </c>
      <c r="G383" t="s">
        <v>3118</v>
      </c>
      <c r="H383">
        <v>7</v>
      </c>
      <c r="I383" t="s">
        <v>3133</v>
      </c>
      <c r="J383" s="30" t="str">
        <f t="shared" si="15"/>
        <v>[401]=1086,</v>
      </c>
      <c r="K383" s="3">
        <f t="shared" si="16"/>
        <v>401</v>
      </c>
      <c r="L383" s="3">
        <f t="shared" si="17"/>
        <v>1086</v>
      </c>
      <c r="M383" s="8" t="str">
        <f>VLOOKUP(A383,'ESO wayshrine names'!$A$3:$B$9991,2,)</f>
        <v>Jode's Embrace</v>
      </c>
      <c r="N383" s="3" t="str">
        <f>VLOOKUP(F383,'ESO zone constants'!$A$3:$D$9999,4,FALSE)</f>
        <v>Northern Elsweyr</v>
      </c>
    </row>
    <row r="384" spans="1:14" x14ac:dyDescent="0.25">
      <c r="A384" s="79">
        <v>402</v>
      </c>
      <c r="B384">
        <v>37</v>
      </c>
      <c r="C384">
        <v>1654</v>
      </c>
      <c r="D384" t="s">
        <v>3134</v>
      </c>
      <c r="E384">
        <v>720</v>
      </c>
      <c r="F384">
        <v>1133</v>
      </c>
      <c r="G384" t="s">
        <v>3134</v>
      </c>
      <c r="H384">
        <v>1</v>
      </c>
      <c r="I384" t="s">
        <v>3135</v>
      </c>
      <c r="J384" s="30" t="str">
        <f t="shared" si="15"/>
        <v>[402]=1133,</v>
      </c>
      <c r="K384" s="3">
        <f t="shared" si="16"/>
        <v>402</v>
      </c>
      <c r="L384" s="3">
        <f t="shared" si="17"/>
        <v>1133</v>
      </c>
      <c r="M384" s="8" t="str">
        <f>VLOOKUP(A384,'ESO wayshrine names'!$A$3:$B$9991,2,)</f>
        <v>Senchal Wayshrine</v>
      </c>
      <c r="N384" s="3" t="str">
        <f>VLOOKUP(F384,'ESO zone constants'!$A$3:$D$9999,4,FALSE)</f>
        <v>Southern Elsweyr</v>
      </c>
    </row>
    <row r="385" spans="1:14" x14ac:dyDescent="0.25">
      <c r="A385" s="79">
        <v>403</v>
      </c>
      <c r="B385">
        <v>37</v>
      </c>
      <c r="C385">
        <v>1654</v>
      </c>
      <c r="D385" t="s">
        <v>3134</v>
      </c>
      <c r="E385">
        <v>720</v>
      </c>
      <c r="F385">
        <v>1133</v>
      </c>
      <c r="G385" t="s">
        <v>3134</v>
      </c>
      <c r="H385">
        <v>1</v>
      </c>
      <c r="I385" t="s">
        <v>3136</v>
      </c>
      <c r="J385" s="30" t="str">
        <f t="shared" si="15"/>
        <v>[403]=1133,</v>
      </c>
      <c r="K385" s="3">
        <f t="shared" si="16"/>
        <v>403</v>
      </c>
      <c r="L385" s="3">
        <f t="shared" si="17"/>
        <v>1133</v>
      </c>
      <c r="M385" s="8" t="str">
        <f>VLOOKUP(A385,'ESO wayshrine names'!$A$3:$B$9991,2,)</f>
        <v>South Guard Ruins Wayshrine</v>
      </c>
      <c r="N385" s="3" t="str">
        <f>VLOOKUP(F385,'ESO zone constants'!$A$3:$D$9999,4,FALSE)</f>
        <v>Southern Elsweyr</v>
      </c>
    </row>
    <row r="386" spans="1:14" x14ac:dyDescent="0.25">
      <c r="A386" s="79">
        <v>404</v>
      </c>
      <c r="B386">
        <v>37</v>
      </c>
      <c r="C386">
        <v>1654</v>
      </c>
      <c r="D386" t="s">
        <v>3134</v>
      </c>
      <c r="E386">
        <v>720</v>
      </c>
      <c r="F386">
        <v>1133</v>
      </c>
      <c r="G386" t="s">
        <v>3134</v>
      </c>
      <c r="H386">
        <v>1</v>
      </c>
      <c r="I386" t="s">
        <v>3137</v>
      </c>
      <c r="J386" s="30" t="str">
        <f t="shared" si="15"/>
        <v>[404]=1133,</v>
      </c>
      <c r="K386" s="3">
        <f t="shared" si="16"/>
        <v>404</v>
      </c>
      <c r="L386" s="3">
        <f t="shared" si="17"/>
        <v>1133</v>
      </c>
      <c r="M386" s="8" t="str">
        <f>VLOOKUP(A386,'ESO wayshrine names'!$A$3:$B$9991,2,)</f>
        <v>Western Plains Wayshrine</v>
      </c>
      <c r="N386" s="3" t="str">
        <f>VLOOKUP(F386,'ESO zone constants'!$A$3:$D$9999,4,FALSE)</f>
        <v>Southern Elsweyr</v>
      </c>
    </row>
    <row r="387" spans="1:14" x14ac:dyDescent="0.25">
      <c r="A387" s="79">
        <v>405</v>
      </c>
      <c r="B387">
        <v>37</v>
      </c>
      <c r="C387">
        <v>1654</v>
      </c>
      <c r="D387" t="s">
        <v>3134</v>
      </c>
      <c r="E387">
        <v>720</v>
      </c>
      <c r="F387">
        <v>1133</v>
      </c>
      <c r="G387" t="s">
        <v>3134</v>
      </c>
      <c r="H387">
        <v>1</v>
      </c>
      <c r="I387" t="s">
        <v>3138</v>
      </c>
      <c r="J387" s="30" t="str">
        <f t="shared" ref="J387:J450" si="18">IF(A387&lt;&gt;"",IF(F387&lt;&gt;"",IF(OR(ISNA(A387),ISNA(F387)),"","["&amp;A387&amp;"]="&amp;F387&amp;","),""),"")</f>
        <v>[405]=1133,</v>
      </c>
      <c r="K387" s="3">
        <f t="shared" ref="K387:K450" si="19">A387</f>
        <v>405</v>
      </c>
      <c r="L387" s="3">
        <f t="shared" ref="L387:L450" si="20">F387</f>
        <v>1133</v>
      </c>
      <c r="M387" s="8" t="str">
        <f>VLOOKUP(A387,'ESO wayshrine names'!$A$3:$B$9991,2,)</f>
        <v>Black Heights Wayshrine</v>
      </c>
      <c r="N387" s="3" t="str">
        <f>VLOOKUP(F387,'ESO zone constants'!$A$3:$D$9999,4,FALSE)</f>
        <v>Southern Elsweyr</v>
      </c>
    </row>
    <row r="388" spans="1:14" x14ac:dyDescent="0.25">
      <c r="A388" s="79">
        <v>406</v>
      </c>
      <c r="B388">
        <v>37</v>
      </c>
      <c r="C388">
        <v>1654</v>
      </c>
      <c r="D388" t="s">
        <v>3134</v>
      </c>
      <c r="E388">
        <v>720</v>
      </c>
      <c r="F388">
        <v>1133</v>
      </c>
      <c r="G388" t="s">
        <v>3134</v>
      </c>
      <c r="H388">
        <v>1</v>
      </c>
      <c r="I388" t="s">
        <v>3139</v>
      </c>
      <c r="J388" s="30" t="str">
        <f t="shared" si="18"/>
        <v>[406]=1133,</v>
      </c>
      <c r="K388" s="3">
        <f t="shared" si="19"/>
        <v>406</v>
      </c>
      <c r="L388" s="3">
        <f t="shared" si="20"/>
        <v>1133</v>
      </c>
      <c r="M388" s="8" t="str">
        <f>VLOOKUP(A388,'ESO wayshrine names'!$A$3:$B$9991,2,)</f>
        <v>Pridehome Wayshrine</v>
      </c>
      <c r="N388" s="3" t="str">
        <f>VLOOKUP(F388,'ESO zone constants'!$A$3:$D$9999,4,FALSE)</f>
        <v>Southern Elsweyr</v>
      </c>
    </row>
    <row r="389" spans="1:14" x14ac:dyDescent="0.25">
      <c r="A389" s="79">
        <v>409</v>
      </c>
      <c r="B389">
        <v>3</v>
      </c>
      <c r="C389">
        <v>10</v>
      </c>
      <c r="D389" t="s">
        <v>2317</v>
      </c>
      <c r="E389">
        <v>5</v>
      </c>
      <c r="F389">
        <v>20</v>
      </c>
      <c r="G389" t="s">
        <v>2317</v>
      </c>
      <c r="H389">
        <v>7</v>
      </c>
      <c r="I389" t="s">
        <v>3140</v>
      </c>
      <c r="J389" s="30" t="str">
        <f t="shared" si="18"/>
        <v>[409]=20,</v>
      </c>
      <c r="K389" s="3">
        <f t="shared" si="19"/>
        <v>409</v>
      </c>
      <c r="L389" s="3">
        <f t="shared" si="20"/>
        <v>20</v>
      </c>
      <c r="M389" s="8" t="str">
        <f>VLOOKUP(A389,'ESO wayshrine names'!$A$3:$B$9991,2,)</f>
        <v>Wraithhome</v>
      </c>
      <c r="N389" s="3" t="str">
        <f>VLOOKUP(F389,'ESO zone constants'!$A$3:$D$9999,4,FALSE)</f>
        <v>Rivenspire</v>
      </c>
    </row>
    <row r="390" spans="1:14" x14ac:dyDescent="0.25">
      <c r="A390" s="79">
        <v>410</v>
      </c>
      <c r="B390">
        <v>36</v>
      </c>
      <c r="C390">
        <v>1555</v>
      </c>
      <c r="D390" t="s">
        <v>3118</v>
      </c>
      <c r="E390">
        <v>681</v>
      </c>
      <c r="F390">
        <v>1086</v>
      </c>
      <c r="G390" t="s">
        <v>3118</v>
      </c>
      <c r="H390">
        <v>7</v>
      </c>
      <c r="I390" t="s">
        <v>3141</v>
      </c>
      <c r="J390" s="30" t="str">
        <f t="shared" si="18"/>
        <v>[410]=1086,</v>
      </c>
      <c r="K390" s="3">
        <f t="shared" si="19"/>
        <v>410</v>
      </c>
      <c r="L390" s="3">
        <f t="shared" si="20"/>
        <v>1086</v>
      </c>
      <c r="M390" s="8" t="str">
        <f>VLOOKUP(A390,'ESO wayshrine names'!$A$3:$B$9991,2,)</f>
        <v>Moon-Sugar Meadow</v>
      </c>
      <c r="N390" s="3" t="str">
        <f>VLOOKUP(F390,'ESO zone constants'!$A$3:$D$9999,4,FALSE)</f>
        <v>Northern Elsweyr</v>
      </c>
    </row>
    <row r="391" spans="1:14" x14ac:dyDescent="0.25">
      <c r="A391" s="79">
        <v>411</v>
      </c>
      <c r="B391">
        <v>40</v>
      </c>
      <c r="C391">
        <v>1782</v>
      </c>
      <c r="D391" t="s">
        <v>3142</v>
      </c>
      <c r="E391">
        <v>4294967296</v>
      </c>
      <c r="F391">
        <v>1161</v>
      </c>
      <c r="H391">
        <v>1</v>
      </c>
      <c r="I391" t="s">
        <v>3143</v>
      </c>
      <c r="J391" s="30" t="str">
        <f t="shared" ref="J391:J428" si="21">IF(A391&lt;&gt;"",IF(F391&lt;&gt;"",IF(OR(ISNA(A391),ISNA(F391)),"","["&amp;A391&amp;"]="&amp;F391&amp;","),""),"")</f>
        <v>[411]=1161,</v>
      </c>
      <c r="K391" s="3">
        <f t="shared" ref="K391:K428" si="22">A391</f>
        <v>411</v>
      </c>
      <c r="L391" s="3">
        <f t="shared" ref="L391:L428" si="23">F391</f>
        <v>1161</v>
      </c>
      <c r="M391" s="8" t="str">
        <f>VLOOKUP(A391,'ESO wayshrine names'!$A$3:$B$9991,2,)</f>
        <v>Dusktown Wayshrine</v>
      </c>
      <c r="N391" s="3" t="str">
        <f>VLOOKUP(F391,'ESO zone constants'!$A$3:$D$9999,4,FALSE)</f>
        <v>Blackreach: Greymoor Caverns</v>
      </c>
    </row>
    <row r="392" spans="1:14" x14ac:dyDescent="0.25">
      <c r="A392" s="79">
        <v>412</v>
      </c>
      <c r="B392">
        <v>40</v>
      </c>
      <c r="C392">
        <v>1782</v>
      </c>
      <c r="D392" t="s">
        <v>3142</v>
      </c>
      <c r="E392">
        <v>4294967296</v>
      </c>
      <c r="F392">
        <v>1161</v>
      </c>
      <c r="H392">
        <v>1</v>
      </c>
      <c r="I392" t="s">
        <v>3144</v>
      </c>
      <c r="J392" s="30" t="str">
        <f t="shared" si="21"/>
        <v>[412]=1161,</v>
      </c>
      <c r="K392" s="3">
        <f t="shared" si="22"/>
        <v>412</v>
      </c>
      <c r="L392" s="3">
        <f t="shared" si="23"/>
        <v>1161</v>
      </c>
      <c r="M392" s="8" t="str">
        <f>VLOOKUP(A392,'ESO wayshrine names'!$A$3:$B$9991,2,)</f>
        <v>Greymoor Keep Wayshrine</v>
      </c>
      <c r="N392" s="3" t="str">
        <f>VLOOKUP(F392,'ESO zone constants'!$A$3:$D$9999,4,FALSE)</f>
        <v>Blackreach: Greymoor Caverns</v>
      </c>
    </row>
    <row r="393" spans="1:14" x14ac:dyDescent="0.25">
      <c r="A393" s="79">
        <v>413</v>
      </c>
      <c r="B393">
        <v>40</v>
      </c>
      <c r="C393">
        <v>1782</v>
      </c>
      <c r="D393" t="s">
        <v>3142</v>
      </c>
      <c r="E393">
        <v>4294967296</v>
      </c>
      <c r="F393">
        <v>1161</v>
      </c>
      <c r="H393">
        <v>1</v>
      </c>
      <c r="I393" t="s">
        <v>3145</v>
      </c>
      <c r="J393" s="30" t="str">
        <f t="shared" si="21"/>
        <v>[413]=1161,</v>
      </c>
      <c r="K393" s="3">
        <f t="shared" si="22"/>
        <v>413</v>
      </c>
      <c r="L393" s="3">
        <f t="shared" si="23"/>
        <v>1161</v>
      </c>
      <c r="M393" s="8" t="str">
        <f>VLOOKUP(A393,'ESO wayshrine names'!$A$3:$B$9991,2,)</f>
        <v>Lightless Hollow Wayshrine</v>
      </c>
      <c r="N393" s="3" t="str">
        <f>VLOOKUP(F393,'ESO zone constants'!$A$3:$D$9999,4,FALSE)</f>
        <v>Blackreach: Greymoor Caverns</v>
      </c>
    </row>
    <row r="394" spans="1:14" x14ac:dyDescent="0.25">
      <c r="A394" s="79">
        <v>414</v>
      </c>
      <c r="B394">
        <v>40</v>
      </c>
      <c r="C394">
        <v>1782</v>
      </c>
      <c r="D394" t="s">
        <v>3142</v>
      </c>
      <c r="E394">
        <v>4294967296</v>
      </c>
      <c r="F394">
        <v>1161</v>
      </c>
      <c r="H394">
        <v>1</v>
      </c>
      <c r="I394" t="s">
        <v>3146</v>
      </c>
      <c r="J394" s="30" t="str">
        <f t="shared" si="21"/>
        <v>[414]=1161,</v>
      </c>
      <c r="K394" s="3">
        <f t="shared" si="22"/>
        <v>414</v>
      </c>
      <c r="L394" s="3">
        <f t="shared" si="23"/>
        <v>1161</v>
      </c>
      <c r="M394" s="8" t="str">
        <f>VLOOKUP(A394,'ESO wayshrine names'!$A$3:$B$9991,2,)</f>
        <v>Dark Moon Grotto Wayshrine</v>
      </c>
      <c r="N394" s="3" t="str">
        <f>VLOOKUP(F394,'ESO zone constants'!$A$3:$D$9999,4,FALSE)</f>
        <v>Blackreach: Greymoor Caverns</v>
      </c>
    </row>
    <row r="395" spans="1:14" x14ac:dyDescent="0.25">
      <c r="A395" s="79">
        <v>415</v>
      </c>
      <c r="B395">
        <v>38</v>
      </c>
      <c r="C395">
        <v>1719</v>
      </c>
      <c r="D395" t="s">
        <v>3147</v>
      </c>
      <c r="E395">
        <v>743</v>
      </c>
      <c r="F395">
        <v>1160</v>
      </c>
      <c r="G395" t="s">
        <v>3147</v>
      </c>
      <c r="H395">
        <v>1</v>
      </c>
      <c r="I395" t="s">
        <v>3148</v>
      </c>
      <c r="J395" s="30" t="str">
        <f t="shared" si="21"/>
        <v>[415]=1160,</v>
      </c>
      <c r="K395" s="3">
        <f t="shared" si="22"/>
        <v>415</v>
      </c>
      <c r="L395" s="3">
        <f t="shared" si="23"/>
        <v>1160</v>
      </c>
      <c r="M395" s="8" t="str">
        <f>VLOOKUP(A395,'ESO wayshrine names'!$A$3:$B$9991,2,)</f>
        <v>Kilkreath Temple Wayshrine</v>
      </c>
      <c r="N395" s="3" t="str">
        <f>VLOOKUP(F395,'ESO zone constants'!$A$3:$D$9999,4,FALSE)</f>
        <v>Western Skyrim</v>
      </c>
    </row>
    <row r="396" spans="1:14" x14ac:dyDescent="0.25">
      <c r="A396" s="79">
        <v>416</v>
      </c>
      <c r="B396">
        <v>38</v>
      </c>
      <c r="C396">
        <v>1719</v>
      </c>
      <c r="D396" t="s">
        <v>3147</v>
      </c>
      <c r="E396">
        <v>743</v>
      </c>
      <c r="F396">
        <v>1160</v>
      </c>
      <c r="G396" t="s">
        <v>3147</v>
      </c>
      <c r="H396">
        <v>1</v>
      </c>
      <c r="I396" t="s">
        <v>3149</v>
      </c>
      <c r="J396" s="30" t="str">
        <f t="shared" si="21"/>
        <v>[416]=1160,</v>
      </c>
      <c r="K396" s="3">
        <f t="shared" si="22"/>
        <v>416</v>
      </c>
      <c r="L396" s="3">
        <f t="shared" si="23"/>
        <v>1160</v>
      </c>
      <c r="M396" s="8" t="str">
        <f>VLOOKUP(A396,'ESO wayshrine names'!$A$3:$B$9991,2,)</f>
        <v>Morthal Wayshrine</v>
      </c>
      <c r="N396" s="3" t="str">
        <f>VLOOKUP(F396,'ESO zone constants'!$A$3:$D$9999,4,FALSE)</f>
        <v>Western Skyrim</v>
      </c>
    </row>
    <row r="397" spans="1:14" x14ac:dyDescent="0.25">
      <c r="A397" s="79">
        <v>417</v>
      </c>
      <c r="B397">
        <v>38</v>
      </c>
      <c r="C397">
        <v>1719</v>
      </c>
      <c r="D397" t="s">
        <v>3147</v>
      </c>
      <c r="E397">
        <v>743</v>
      </c>
      <c r="F397">
        <v>1160</v>
      </c>
      <c r="G397" t="s">
        <v>3147</v>
      </c>
      <c r="H397">
        <v>1</v>
      </c>
      <c r="I397" t="s">
        <v>3150</v>
      </c>
      <c r="J397" s="30" t="str">
        <f t="shared" si="21"/>
        <v>[417]=1160,</v>
      </c>
      <c r="K397" s="3">
        <f t="shared" si="22"/>
        <v>417</v>
      </c>
      <c r="L397" s="3">
        <f t="shared" si="23"/>
        <v>1160</v>
      </c>
      <c r="M397" s="8" t="str">
        <f>VLOOKUP(A397,'ESO wayshrine names'!$A$3:$B$9991,2,)</f>
        <v>Mor Khazgur Wayshrine</v>
      </c>
      <c r="N397" s="3" t="str">
        <f>VLOOKUP(F397,'ESO zone constants'!$A$3:$D$9999,4,FALSE)</f>
        <v>Western Skyrim</v>
      </c>
    </row>
    <row r="398" spans="1:14" x14ac:dyDescent="0.25">
      <c r="A398" s="79">
        <v>418</v>
      </c>
      <c r="B398">
        <v>38</v>
      </c>
      <c r="C398">
        <v>1719</v>
      </c>
      <c r="D398" t="s">
        <v>3147</v>
      </c>
      <c r="E398">
        <v>743</v>
      </c>
      <c r="F398">
        <v>1160</v>
      </c>
      <c r="G398" t="s">
        <v>3147</v>
      </c>
      <c r="H398">
        <v>1</v>
      </c>
      <c r="I398" t="s">
        <v>3151</v>
      </c>
      <c r="J398" s="30" t="str">
        <f t="shared" si="21"/>
        <v>[418]=1160,</v>
      </c>
      <c r="K398" s="3">
        <f t="shared" si="22"/>
        <v>418</v>
      </c>
      <c r="L398" s="3">
        <f t="shared" si="23"/>
        <v>1160</v>
      </c>
      <c r="M398" s="8" t="str">
        <f>VLOOKUP(A398,'ESO wayshrine names'!$A$3:$B$9991,2,)</f>
        <v>Dragon Bridge Wayshrine</v>
      </c>
      <c r="N398" s="3" t="str">
        <f>VLOOKUP(F398,'ESO zone constants'!$A$3:$D$9999,4,FALSE)</f>
        <v>Western Skyrim</v>
      </c>
    </row>
    <row r="399" spans="1:14" x14ac:dyDescent="0.25">
      <c r="A399" s="79">
        <v>419</v>
      </c>
      <c r="B399">
        <v>38</v>
      </c>
      <c r="C399">
        <v>1719</v>
      </c>
      <c r="D399" t="s">
        <v>3147</v>
      </c>
      <c r="E399">
        <v>743</v>
      </c>
      <c r="F399">
        <v>1160</v>
      </c>
      <c r="G399" t="s">
        <v>3147</v>
      </c>
      <c r="H399">
        <v>1</v>
      </c>
      <c r="I399" t="s">
        <v>3152</v>
      </c>
      <c r="J399" s="30" t="str">
        <f t="shared" si="21"/>
        <v>[419]=1160,</v>
      </c>
      <c r="K399" s="3">
        <f t="shared" si="22"/>
        <v>419</v>
      </c>
      <c r="L399" s="3">
        <f t="shared" si="23"/>
        <v>1160</v>
      </c>
      <c r="M399" s="8" t="str">
        <f>VLOOKUP(A399,'ESO wayshrine names'!$A$3:$B$9991,2,)</f>
        <v>Southern Watch Wayshrine</v>
      </c>
      <c r="N399" s="3" t="str">
        <f>VLOOKUP(F399,'ESO zone constants'!$A$3:$D$9999,4,FALSE)</f>
        <v>Western Skyrim</v>
      </c>
    </row>
    <row r="400" spans="1:14" x14ac:dyDescent="0.25">
      <c r="A400" s="79">
        <v>420</v>
      </c>
      <c r="B400">
        <v>38</v>
      </c>
      <c r="C400">
        <v>1719</v>
      </c>
      <c r="D400" t="s">
        <v>3147</v>
      </c>
      <c r="E400">
        <v>743</v>
      </c>
      <c r="F400">
        <v>1160</v>
      </c>
      <c r="G400" t="s">
        <v>3147</v>
      </c>
      <c r="H400">
        <v>1</v>
      </c>
      <c r="I400" t="s">
        <v>3153</v>
      </c>
      <c r="J400" s="30" t="str">
        <f t="shared" si="21"/>
        <v>[420]=1160,</v>
      </c>
      <c r="K400" s="3">
        <f t="shared" si="22"/>
        <v>420</v>
      </c>
      <c r="L400" s="3">
        <f t="shared" si="23"/>
        <v>1160</v>
      </c>
      <c r="M400" s="8" t="str">
        <f>VLOOKUP(A400,'ESO wayshrine names'!$A$3:$B$9991,2,)</f>
        <v>Frozen Coast Wayshrine</v>
      </c>
      <c r="N400" s="3" t="str">
        <f>VLOOKUP(F400,'ESO zone constants'!$A$3:$D$9999,4,FALSE)</f>
        <v>Western Skyrim</v>
      </c>
    </row>
    <row r="401" spans="1:14" x14ac:dyDescent="0.25">
      <c r="A401" s="79">
        <v>421</v>
      </c>
      <c r="B401">
        <v>38</v>
      </c>
      <c r="C401">
        <v>1719</v>
      </c>
      <c r="D401" t="s">
        <v>3147</v>
      </c>
      <c r="E401">
        <v>743</v>
      </c>
      <c r="F401">
        <v>1160</v>
      </c>
      <c r="G401" t="s">
        <v>3147</v>
      </c>
      <c r="H401">
        <v>1</v>
      </c>
      <c r="I401" t="s">
        <v>3154</v>
      </c>
      <c r="J401" s="30" t="str">
        <f t="shared" si="21"/>
        <v>[421]=1160,</v>
      </c>
      <c r="K401" s="3">
        <f t="shared" si="22"/>
        <v>421</v>
      </c>
      <c r="L401" s="3">
        <f t="shared" si="23"/>
        <v>1160</v>
      </c>
      <c r="M401" s="8" t="str">
        <f>VLOOKUP(A401,'ESO wayshrine names'!$A$3:$B$9991,2,)</f>
        <v>Solitude Wayshrine</v>
      </c>
      <c r="N401" s="3" t="str">
        <f>VLOOKUP(F401,'ESO zone constants'!$A$3:$D$9999,4,FALSE)</f>
        <v>Western Skyrim</v>
      </c>
    </row>
    <row r="402" spans="1:14" x14ac:dyDescent="0.25">
      <c r="A402" s="79">
        <v>422</v>
      </c>
      <c r="B402">
        <v>37</v>
      </c>
      <c r="C402">
        <v>1654</v>
      </c>
      <c r="D402" t="s">
        <v>3134</v>
      </c>
      <c r="E402">
        <v>720</v>
      </c>
      <c r="F402">
        <v>1133</v>
      </c>
      <c r="G402" t="s">
        <v>3134</v>
      </c>
      <c r="H402">
        <v>7</v>
      </c>
      <c r="I402" t="s">
        <v>3155</v>
      </c>
      <c r="J402" s="30" t="str">
        <f t="shared" si="21"/>
        <v>[422]=1133,</v>
      </c>
      <c r="K402" s="3">
        <f t="shared" si="22"/>
        <v>422</v>
      </c>
      <c r="L402" s="3">
        <f t="shared" si="23"/>
        <v>1133</v>
      </c>
      <c r="M402" s="8" t="str">
        <f>VLOOKUP(A402,'ESO wayshrine names'!$A$3:$B$9991,2,)</f>
        <v>Lucky Cat Landing</v>
      </c>
      <c r="N402" s="3" t="str">
        <f>VLOOKUP(F402,'ESO zone constants'!$A$3:$D$9999,4,FALSE)</f>
        <v>Southern Elsweyr</v>
      </c>
    </row>
    <row r="403" spans="1:14" x14ac:dyDescent="0.25">
      <c r="A403" s="79">
        <v>423</v>
      </c>
      <c r="B403">
        <v>37</v>
      </c>
      <c r="C403">
        <v>1654</v>
      </c>
      <c r="D403" t="s">
        <v>3134</v>
      </c>
      <c r="E403">
        <v>720</v>
      </c>
      <c r="F403">
        <v>1133</v>
      </c>
      <c r="G403" t="s">
        <v>3134</v>
      </c>
      <c r="H403">
        <v>7</v>
      </c>
      <c r="I403" t="s">
        <v>3156</v>
      </c>
      <c r="J403" s="30" t="str">
        <f t="shared" si="21"/>
        <v>[423]=1133,</v>
      </c>
      <c r="K403" s="3">
        <f t="shared" si="22"/>
        <v>423</v>
      </c>
      <c r="L403" s="3">
        <f t="shared" si="23"/>
        <v>1133</v>
      </c>
      <c r="M403" s="8" t="str">
        <f>VLOOKUP(A403,'ESO wayshrine names'!$A$3:$B$9991,2,)</f>
        <v>Potentate's Retreat</v>
      </c>
      <c r="N403" s="3" t="str">
        <f>VLOOKUP(F403,'ESO zone constants'!$A$3:$D$9999,4,FALSE)</f>
        <v>Southern Elsweyr</v>
      </c>
    </row>
    <row r="404" spans="1:14" x14ac:dyDescent="0.25">
      <c r="A404" s="79">
        <v>424</v>
      </c>
      <c r="B404">
        <v>27</v>
      </c>
      <c r="C404">
        <v>667</v>
      </c>
      <c r="D404" t="s">
        <v>452</v>
      </c>
      <c r="E404">
        <v>379</v>
      </c>
      <c r="F404">
        <v>684</v>
      </c>
      <c r="G404" t="s">
        <v>452</v>
      </c>
      <c r="H404">
        <v>6</v>
      </c>
      <c r="I404" t="s">
        <v>3157</v>
      </c>
      <c r="J404" s="30" t="str">
        <f t="shared" si="21"/>
        <v>[424]=684,</v>
      </c>
      <c r="K404" s="3">
        <f t="shared" si="22"/>
        <v>424</v>
      </c>
      <c r="L404" s="3">
        <f t="shared" si="23"/>
        <v>684</v>
      </c>
      <c r="M404" s="8" t="str">
        <f>VLOOKUP(A404,'ESO wayshrine names'!$A$3:$B$9991,2,)</f>
        <v>Dungeon: Icereach</v>
      </c>
      <c r="N404" s="3" t="str">
        <f>VLOOKUP(F404,'ESO zone constants'!$A$3:$D$9999,4,FALSE)</f>
        <v>Wrothgar</v>
      </c>
    </row>
    <row r="405" spans="1:14" x14ac:dyDescent="0.25">
      <c r="A405" s="79">
        <v>425</v>
      </c>
      <c r="B405">
        <v>6</v>
      </c>
      <c r="C405">
        <v>20</v>
      </c>
      <c r="D405" t="s">
        <v>109</v>
      </c>
      <c r="E405">
        <v>14</v>
      </c>
      <c r="F405">
        <v>92</v>
      </c>
      <c r="G405" t="s">
        <v>109</v>
      </c>
      <c r="H405">
        <v>6</v>
      </c>
      <c r="I405" t="s">
        <v>3158</v>
      </c>
      <c r="J405" s="30" t="str">
        <f t="shared" si="21"/>
        <v>[425]=92,</v>
      </c>
      <c r="K405" s="3">
        <f t="shared" si="22"/>
        <v>425</v>
      </c>
      <c r="L405" s="3">
        <f t="shared" si="23"/>
        <v>92</v>
      </c>
      <c r="M405" s="8" t="str">
        <f>VLOOKUP(A405,'ESO wayshrine names'!$A$3:$B$9991,2,)</f>
        <v>Dungeon: Unhallowed Grave</v>
      </c>
      <c r="N405" s="3" t="str">
        <f>VLOOKUP(F405,'ESO zone constants'!$A$3:$D$9999,4,FALSE)</f>
        <v>Bangkorai</v>
      </c>
    </row>
    <row r="406" spans="1:14" x14ac:dyDescent="0.25">
      <c r="A406" s="79">
        <v>426</v>
      </c>
      <c r="B406">
        <v>38</v>
      </c>
      <c r="C406">
        <v>1719</v>
      </c>
      <c r="D406" t="s">
        <v>3147</v>
      </c>
      <c r="E406">
        <v>743</v>
      </c>
      <c r="F406">
        <v>1160</v>
      </c>
      <c r="G406" t="s">
        <v>3147</v>
      </c>
      <c r="H406">
        <v>1</v>
      </c>
      <c r="I406" t="s">
        <v>3159</v>
      </c>
      <c r="J406" s="30" t="str">
        <f t="shared" si="21"/>
        <v>[426]=1160,</v>
      </c>
      <c r="K406" s="3">
        <f t="shared" si="22"/>
        <v>426</v>
      </c>
      <c r="L406" s="3">
        <f t="shared" si="23"/>
        <v>1160</v>
      </c>
      <c r="M406" s="8" t="str">
        <f>VLOOKUP(A406,'ESO wayshrine names'!$A$3:$B$9991,2,)</f>
        <v>Solitude Docks Wayshrine</v>
      </c>
      <c r="N406" s="3" t="str">
        <f>VLOOKUP(F406,'ESO zone constants'!$A$3:$D$9999,4,FALSE)</f>
        <v>Western Skyrim</v>
      </c>
    </row>
    <row r="407" spans="1:14" x14ac:dyDescent="0.25">
      <c r="A407" s="79">
        <v>427</v>
      </c>
      <c r="B407">
        <v>6</v>
      </c>
      <c r="C407">
        <v>20</v>
      </c>
      <c r="D407" t="s">
        <v>109</v>
      </c>
      <c r="E407">
        <v>14</v>
      </c>
      <c r="F407">
        <v>92</v>
      </c>
      <c r="G407" t="s">
        <v>109</v>
      </c>
      <c r="H407">
        <v>7</v>
      </c>
      <c r="I407" t="s">
        <v>3160</v>
      </c>
      <c r="J407" s="30" t="str">
        <f t="shared" si="21"/>
        <v>[427]=92,</v>
      </c>
      <c r="K407" s="3">
        <f t="shared" si="22"/>
        <v>427</v>
      </c>
      <c r="L407" s="3">
        <f t="shared" si="23"/>
        <v>92</v>
      </c>
      <c r="M407" s="8" t="str">
        <f>VLOOKUP(A407,'ESO wayshrine names'!$A$3:$B$9991,2,)</f>
        <v>Thieves' Oasis</v>
      </c>
      <c r="N407" s="3" t="str">
        <f>VLOOKUP(F407,'ESO zone constants'!$A$3:$D$9999,4,FALSE)</f>
        <v>Bangkorai</v>
      </c>
    </row>
    <row r="408" spans="1:14" x14ac:dyDescent="0.25">
      <c r="A408" s="79">
        <v>428</v>
      </c>
      <c r="B408">
        <v>27</v>
      </c>
      <c r="C408">
        <v>667</v>
      </c>
      <c r="D408" t="s">
        <v>452</v>
      </c>
      <c r="E408">
        <v>379</v>
      </c>
      <c r="F408">
        <v>684</v>
      </c>
      <c r="G408" t="s">
        <v>452</v>
      </c>
      <c r="H408">
        <v>7</v>
      </c>
      <c r="I408" t="s">
        <v>3161</v>
      </c>
      <c r="J408" s="30" t="str">
        <f t="shared" si="21"/>
        <v>[428]=684,</v>
      </c>
      <c r="K408" s="3">
        <f t="shared" si="22"/>
        <v>428</v>
      </c>
      <c r="L408" s="3">
        <f t="shared" si="23"/>
        <v>684</v>
      </c>
      <c r="M408" s="8" t="str">
        <f>VLOOKUP(A408,'ESO wayshrine names'!$A$3:$B$9991,2,)</f>
        <v>Forgemaster Falls</v>
      </c>
      <c r="N408" s="3" t="str">
        <f>VLOOKUP(F408,'ESO zone constants'!$A$3:$D$9999,4,FALSE)</f>
        <v>Wrothgar</v>
      </c>
    </row>
    <row r="409" spans="1:14" x14ac:dyDescent="0.25">
      <c r="A409" s="79">
        <v>429</v>
      </c>
      <c r="B409">
        <v>38</v>
      </c>
      <c r="C409">
        <v>1719</v>
      </c>
      <c r="D409" t="s">
        <v>3147</v>
      </c>
      <c r="E409">
        <v>743</v>
      </c>
      <c r="F409">
        <v>1160</v>
      </c>
      <c r="G409" t="s">
        <v>3147</v>
      </c>
      <c r="H409">
        <v>1</v>
      </c>
      <c r="I409" t="s">
        <v>3162</v>
      </c>
      <c r="J409" s="30" t="str">
        <f t="shared" si="21"/>
        <v>[429]=1160,</v>
      </c>
      <c r="K409" s="3">
        <f t="shared" si="22"/>
        <v>429</v>
      </c>
      <c r="L409" s="3">
        <f t="shared" si="23"/>
        <v>1160</v>
      </c>
      <c r="M409" s="8" t="str">
        <f>VLOOKUP(A409,'ESO wayshrine names'!$A$3:$B$9991,2,)</f>
        <v>Deepwood Vale Wayshrine</v>
      </c>
      <c r="N409" s="3" t="str">
        <f>VLOOKUP(F409,'ESO zone constants'!$A$3:$D$9999,4,FALSE)</f>
        <v>Western Skyrim</v>
      </c>
    </row>
    <row r="410" spans="1:14" x14ac:dyDescent="0.25">
      <c r="A410" s="79">
        <v>430</v>
      </c>
      <c r="B410">
        <v>40</v>
      </c>
      <c r="C410">
        <v>1782</v>
      </c>
      <c r="D410" t="s">
        <v>3142</v>
      </c>
      <c r="E410">
        <v>4294967296</v>
      </c>
      <c r="F410">
        <v>1161</v>
      </c>
      <c r="H410">
        <v>1</v>
      </c>
      <c r="I410" t="s">
        <v>3163</v>
      </c>
      <c r="J410" s="30" t="str">
        <f t="shared" si="21"/>
        <v>[430]=1161,</v>
      </c>
      <c r="K410" s="3">
        <f t="shared" si="22"/>
        <v>430</v>
      </c>
      <c r="L410" s="3">
        <f t="shared" si="23"/>
        <v>1161</v>
      </c>
      <c r="M410" s="8" t="str">
        <f>VLOOKUP(A410,'ESO wayshrine names'!$A$3:$B$9991,2,)</f>
        <v>Dwarven Run Wayshrine</v>
      </c>
      <c r="N410" s="3" t="str">
        <f>VLOOKUP(F410,'ESO zone constants'!$A$3:$D$9999,4,FALSE)</f>
        <v>Blackreach: Greymoor Caverns</v>
      </c>
    </row>
    <row r="411" spans="1:14" x14ac:dyDescent="0.25">
      <c r="A411" s="79">
        <v>431</v>
      </c>
      <c r="B411">
        <v>40</v>
      </c>
      <c r="C411">
        <v>1782</v>
      </c>
      <c r="D411" t="s">
        <v>3142</v>
      </c>
      <c r="E411">
        <v>4294967296</v>
      </c>
      <c r="F411">
        <v>1161</v>
      </c>
      <c r="H411">
        <v>1</v>
      </c>
      <c r="I411" t="s">
        <v>3164</v>
      </c>
      <c r="J411" s="30" t="str">
        <f t="shared" si="21"/>
        <v>[431]=1161,</v>
      </c>
      <c r="K411" s="3">
        <f t="shared" si="22"/>
        <v>431</v>
      </c>
      <c r="L411" s="3">
        <f t="shared" si="23"/>
        <v>1161</v>
      </c>
      <c r="M411" s="8" t="str">
        <f>VLOOKUP(A411,'ESO wayshrine names'!$A$3:$B$9991,2,)</f>
        <v>Grotto Falls Wayshrine</v>
      </c>
      <c r="N411" s="3" t="str">
        <f>VLOOKUP(F411,'ESO zone constants'!$A$3:$D$9999,4,FALSE)</f>
        <v>Blackreach: Greymoor Caverns</v>
      </c>
    </row>
    <row r="412" spans="1:14" x14ac:dyDescent="0.25">
      <c r="A412" s="79">
        <v>432</v>
      </c>
      <c r="B412">
        <v>40</v>
      </c>
      <c r="C412">
        <v>1782</v>
      </c>
      <c r="D412" t="s">
        <v>3142</v>
      </c>
      <c r="E412">
        <v>4294967296</v>
      </c>
      <c r="F412">
        <v>1161</v>
      </c>
      <c r="H412">
        <v>1</v>
      </c>
      <c r="I412" t="s">
        <v>3165</v>
      </c>
      <c r="J412" s="30" t="str">
        <f t="shared" si="21"/>
        <v>[432]=1161,</v>
      </c>
      <c r="K412" s="3">
        <f t="shared" si="22"/>
        <v>432</v>
      </c>
      <c r="L412" s="3">
        <f t="shared" si="23"/>
        <v>1161</v>
      </c>
      <c r="M412" s="8" t="str">
        <f>VLOOKUP(A412,'ESO wayshrine names'!$A$3:$B$9991,2,)</f>
        <v>Deep Overlook Wayshrine</v>
      </c>
      <c r="N412" s="3" t="str">
        <f>VLOOKUP(F412,'ESO zone constants'!$A$3:$D$9999,4,FALSE)</f>
        <v>Blackreach: Greymoor Caverns</v>
      </c>
    </row>
    <row r="413" spans="1:14" x14ac:dyDescent="0.25">
      <c r="A413" s="79">
        <v>433</v>
      </c>
      <c r="B413">
        <v>40</v>
      </c>
      <c r="C413">
        <v>1782</v>
      </c>
      <c r="D413" t="s">
        <v>3142</v>
      </c>
      <c r="E413">
        <v>4294967296</v>
      </c>
      <c r="F413">
        <v>1161</v>
      </c>
      <c r="H413">
        <v>1</v>
      </c>
      <c r="I413" t="s">
        <v>3166</v>
      </c>
      <c r="J413" s="30" t="str">
        <f t="shared" si="21"/>
        <v>[433]=1161,</v>
      </c>
      <c r="K413" s="3">
        <f t="shared" si="22"/>
        <v>433</v>
      </c>
      <c r="L413" s="3">
        <f t="shared" si="23"/>
        <v>1161</v>
      </c>
      <c r="M413" s="8" t="str">
        <f>VLOOKUP(A413,'ESO wayshrine names'!$A$3:$B$9991,2,)</f>
        <v>Western Greymoor Wayshrine</v>
      </c>
      <c r="N413" s="3" t="str">
        <f>VLOOKUP(F413,'ESO zone constants'!$A$3:$D$9999,4,FALSE)</f>
        <v>Blackreach: Greymoor Caverns</v>
      </c>
    </row>
    <row r="414" spans="1:14" x14ac:dyDescent="0.25">
      <c r="A414" s="79">
        <v>434</v>
      </c>
      <c r="B414">
        <v>38</v>
      </c>
      <c r="C414">
        <v>1719</v>
      </c>
      <c r="D414" t="s">
        <v>3147</v>
      </c>
      <c r="E414">
        <v>743</v>
      </c>
      <c r="F414">
        <v>1160</v>
      </c>
      <c r="G414" t="s">
        <v>3147</v>
      </c>
      <c r="H414">
        <v>3</v>
      </c>
      <c r="I414" t="s">
        <v>3167</v>
      </c>
      <c r="J414" s="30" t="str">
        <f t="shared" si="21"/>
        <v>[434]=1160,</v>
      </c>
      <c r="K414" s="3">
        <f t="shared" si="22"/>
        <v>434</v>
      </c>
      <c r="L414" s="3">
        <f t="shared" si="23"/>
        <v>1160</v>
      </c>
      <c r="M414" s="8" t="str">
        <f>VLOOKUP(A414,'ESO wayshrine names'!$A$3:$B$9991,2,)</f>
        <v>Trial: Kyne's Aegis</v>
      </c>
      <c r="N414" s="3" t="str">
        <f>VLOOKUP(F414,'ESO zone constants'!$A$3:$D$9999,4,FALSE)</f>
        <v>Western Skyrim</v>
      </c>
    </row>
    <row r="415" spans="1:14" x14ac:dyDescent="0.25">
      <c r="A415" s="79">
        <v>435</v>
      </c>
      <c r="B415">
        <v>40</v>
      </c>
      <c r="C415">
        <v>1782</v>
      </c>
      <c r="D415" t="s">
        <v>3142</v>
      </c>
      <c r="E415">
        <v>4294967296</v>
      </c>
      <c r="F415">
        <v>1161</v>
      </c>
      <c r="H415">
        <v>6</v>
      </c>
      <c r="I415" t="s">
        <v>3168</v>
      </c>
      <c r="J415" s="30" t="str">
        <f t="shared" si="21"/>
        <v>[435]=1161,</v>
      </c>
      <c r="K415" s="3">
        <f t="shared" si="22"/>
        <v>435</v>
      </c>
      <c r="L415" s="3">
        <f t="shared" si="23"/>
        <v>1161</v>
      </c>
      <c r="M415" s="8" t="str">
        <f>VLOOKUP(A415,'ESO wayshrine names'!$A$3:$B$9991,2,)</f>
        <v>Dungeon: Stone Garden</v>
      </c>
      <c r="N415" s="3" t="str">
        <f>VLOOKUP(F415,'ESO zone constants'!$A$3:$D$9999,4,FALSE)</f>
        <v>Blackreach: Greymoor Caverns</v>
      </c>
    </row>
    <row r="416" spans="1:14" x14ac:dyDescent="0.25">
      <c r="A416" s="79">
        <v>436</v>
      </c>
      <c r="B416">
        <v>38</v>
      </c>
      <c r="C416">
        <v>1719</v>
      </c>
      <c r="D416" t="s">
        <v>3147</v>
      </c>
      <c r="E416">
        <v>743</v>
      </c>
      <c r="F416">
        <v>1160</v>
      </c>
      <c r="G416" t="s">
        <v>3147</v>
      </c>
      <c r="H416">
        <v>6</v>
      </c>
      <c r="I416" t="s">
        <v>3169</v>
      </c>
      <c r="J416" s="30" t="str">
        <f t="shared" si="21"/>
        <v>[436]=1160,</v>
      </c>
      <c r="K416" s="3">
        <f t="shared" si="22"/>
        <v>436</v>
      </c>
      <c r="L416" s="3">
        <f t="shared" si="23"/>
        <v>1160</v>
      </c>
      <c r="M416" s="8" t="str">
        <f>VLOOKUP(A416,'ESO wayshrine names'!$A$3:$B$9991,2,)</f>
        <v>Dungeon: Castle Thorn</v>
      </c>
      <c r="N416" s="3" t="str">
        <f>VLOOKUP(F416,'ESO zone constants'!$A$3:$D$9999,4,FALSE)</f>
        <v>Western Skyrim</v>
      </c>
    </row>
    <row r="417" spans="1:14" x14ac:dyDescent="0.25">
      <c r="A417" s="79">
        <v>437</v>
      </c>
      <c r="B417">
        <v>29</v>
      </c>
      <c r="C417">
        <v>1006</v>
      </c>
      <c r="D417" t="s">
        <v>2324</v>
      </c>
      <c r="E417">
        <v>448</v>
      </c>
      <c r="F417">
        <v>823</v>
      </c>
      <c r="G417" t="s">
        <v>3006</v>
      </c>
      <c r="H417">
        <v>6</v>
      </c>
      <c r="I417" t="s">
        <v>3170</v>
      </c>
      <c r="J417" s="30" t="str">
        <f t="shared" si="21"/>
        <v>[437]=823,</v>
      </c>
      <c r="K417" s="3">
        <f t="shared" si="22"/>
        <v>437</v>
      </c>
      <c r="L417" s="3">
        <f t="shared" si="23"/>
        <v>823</v>
      </c>
      <c r="M417" s="8" t="str">
        <f>VLOOKUP(A417,'ESO wayshrine names'!$A$3:$B$9991,2,)</f>
        <v>Dungeon: Black Drake Villa</v>
      </c>
      <c r="N417" s="3" t="str">
        <f>VLOOKUP(F417,'ESO zone constants'!$A$3:$D$9999,4,FALSE)</f>
        <v>Gold Coast</v>
      </c>
    </row>
    <row r="418" spans="1:14" x14ac:dyDescent="0.25">
      <c r="A418" s="79">
        <v>438</v>
      </c>
      <c r="B418">
        <v>38</v>
      </c>
      <c r="C418">
        <v>1719</v>
      </c>
      <c r="D418" t="s">
        <v>3147</v>
      </c>
      <c r="E418">
        <v>743</v>
      </c>
      <c r="F418">
        <v>1160</v>
      </c>
      <c r="G418" t="s">
        <v>3147</v>
      </c>
      <c r="H418">
        <v>7</v>
      </c>
      <c r="I418" t="s">
        <v>3171</v>
      </c>
      <c r="J418" s="30" t="str">
        <f t="shared" si="21"/>
        <v>[438]=1160,</v>
      </c>
      <c r="K418" s="3">
        <f t="shared" si="22"/>
        <v>438</v>
      </c>
      <c r="L418" s="3">
        <f t="shared" si="23"/>
        <v>1160</v>
      </c>
      <c r="M418" s="8" t="str">
        <f>VLOOKUP(A418,'ESO wayshrine names'!$A$3:$B$9991,2,)</f>
        <v>Snowmelt Suite</v>
      </c>
      <c r="N418" s="3" t="str">
        <f>VLOOKUP(F418,'ESO zone constants'!$A$3:$D$9999,4,FALSE)</f>
        <v>Western Skyrim</v>
      </c>
    </row>
    <row r="419" spans="1:14" x14ac:dyDescent="0.25">
      <c r="A419" s="79">
        <v>439</v>
      </c>
      <c r="B419">
        <v>38</v>
      </c>
      <c r="C419">
        <v>1719</v>
      </c>
      <c r="D419" t="s">
        <v>3147</v>
      </c>
      <c r="E419">
        <v>743</v>
      </c>
      <c r="F419">
        <v>1160</v>
      </c>
      <c r="G419" t="s">
        <v>3147</v>
      </c>
      <c r="H419">
        <v>7</v>
      </c>
      <c r="I419" t="s">
        <v>3172</v>
      </c>
      <c r="J419" s="30" t="str">
        <f t="shared" si="21"/>
        <v>[439]=1160,</v>
      </c>
      <c r="K419" s="3">
        <f t="shared" si="22"/>
        <v>439</v>
      </c>
      <c r="L419" s="3">
        <f t="shared" si="23"/>
        <v>1160</v>
      </c>
      <c r="M419" s="8" t="str">
        <f>VLOOKUP(A419,'ESO wayshrine names'!$A$3:$B$9991,2,)</f>
        <v>Proudspire Manor</v>
      </c>
      <c r="N419" s="3" t="str">
        <f>VLOOKUP(F419,'ESO zone constants'!$A$3:$D$9999,4,FALSE)</f>
        <v>Western Skyrim</v>
      </c>
    </row>
    <row r="420" spans="1:14" x14ac:dyDescent="0.25">
      <c r="A420" s="79">
        <v>440</v>
      </c>
      <c r="B420">
        <v>40</v>
      </c>
      <c r="C420">
        <v>1782</v>
      </c>
      <c r="D420" t="s">
        <v>3142</v>
      </c>
      <c r="E420">
        <v>4294967296</v>
      </c>
      <c r="F420">
        <v>1161</v>
      </c>
      <c r="H420">
        <v>7</v>
      </c>
      <c r="I420" t="s">
        <v>3173</v>
      </c>
      <c r="J420" s="30" t="str">
        <f t="shared" si="21"/>
        <v>[440]=1161,</v>
      </c>
      <c r="K420" s="3">
        <f t="shared" si="22"/>
        <v>440</v>
      </c>
      <c r="L420" s="3">
        <f t="shared" si="23"/>
        <v>1161</v>
      </c>
      <c r="M420" s="8" t="str">
        <f>VLOOKUP(A420,'ESO wayshrine names'!$A$3:$B$9991,2,)</f>
        <v>Bastion Sanguinaris</v>
      </c>
      <c r="N420" s="3" t="str">
        <f>VLOOKUP(F420,'ESO zone constants'!$A$3:$D$9999,4,FALSE)</f>
        <v>Blackreach: Greymoor Caverns</v>
      </c>
    </row>
    <row r="421" spans="1:14" x14ac:dyDescent="0.25">
      <c r="A421" s="79">
        <v>441</v>
      </c>
      <c r="B421">
        <v>42</v>
      </c>
      <c r="C421">
        <v>1814</v>
      </c>
      <c r="D421" t="s">
        <v>2323</v>
      </c>
      <c r="E421">
        <v>783</v>
      </c>
      <c r="F421">
        <v>1207</v>
      </c>
      <c r="G421" t="s">
        <v>2323</v>
      </c>
      <c r="H421">
        <v>1</v>
      </c>
      <c r="I421" t="s">
        <v>3174</v>
      </c>
      <c r="J421" s="30" t="str">
        <f t="shared" si="21"/>
        <v>[441]=1207,</v>
      </c>
      <c r="K421" s="3">
        <f t="shared" si="22"/>
        <v>441</v>
      </c>
      <c r="L421" s="3">
        <f t="shared" si="23"/>
        <v>1207</v>
      </c>
      <c r="M421" s="8" t="str">
        <f>VLOOKUP(A421,'ESO wayshrine names'!$A$3:$B$9991,2,)</f>
        <v>Briar Rock Wayshrine</v>
      </c>
      <c r="N421" s="3" t="str">
        <f>VLOOKUP(F421,'ESO zone constants'!$A$3:$D$9999,4,FALSE)</f>
        <v>The Reach</v>
      </c>
    </row>
    <row r="422" spans="1:14" x14ac:dyDescent="0.25">
      <c r="A422" s="79">
        <v>442</v>
      </c>
      <c r="B422">
        <v>42</v>
      </c>
      <c r="C422">
        <v>1814</v>
      </c>
      <c r="D422" t="s">
        <v>2323</v>
      </c>
      <c r="E422">
        <v>783</v>
      </c>
      <c r="F422">
        <v>1207</v>
      </c>
      <c r="G422" t="s">
        <v>2323</v>
      </c>
      <c r="H422">
        <v>1</v>
      </c>
      <c r="I422" t="s">
        <v>3175</v>
      </c>
      <c r="J422" s="30" t="str">
        <f t="shared" si="21"/>
        <v>[442]=1207,</v>
      </c>
      <c r="K422" s="3">
        <f t="shared" si="22"/>
        <v>442</v>
      </c>
      <c r="L422" s="3">
        <f t="shared" si="23"/>
        <v>1207</v>
      </c>
      <c r="M422" s="8" t="str">
        <f>VLOOKUP(A422,'ESO wayshrine names'!$A$3:$B$9991,2,)</f>
        <v>Druadach Mountains Wayshrine</v>
      </c>
      <c r="N422" s="3" t="str">
        <f>VLOOKUP(F422,'ESO zone constants'!$A$3:$D$9999,4,FALSE)</f>
        <v>The Reach</v>
      </c>
    </row>
    <row r="423" spans="1:14" x14ac:dyDescent="0.25">
      <c r="A423" s="79">
        <v>443</v>
      </c>
      <c r="B423">
        <v>42</v>
      </c>
      <c r="C423">
        <v>1814</v>
      </c>
      <c r="D423" t="s">
        <v>2323</v>
      </c>
      <c r="E423">
        <v>783</v>
      </c>
      <c r="F423">
        <v>1207</v>
      </c>
      <c r="G423" t="s">
        <v>2323</v>
      </c>
      <c r="H423">
        <v>1</v>
      </c>
      <c r="I423" t="s">
        <v>3176</v>
      </c>
      <c r="J423" s="30" t="str">
        <f t="shared" si="21"/>
        <v>[443]=1207,</v>
      </c>
      <c r="K423" s="3">
        <f t="shared" si="22"/>
        <v>443</v>
      </c>
      <c r="L423" s="3">
        <f t="shared" si="23"/>
        <v>1207</v>
      </c>
      <c r="M423" s="8" t="str">
        <f>VLOOKUP(A423,'ESO wayshrine names'!$A$3:$B$9991,2,)</f>
        <v>North Markarth Wayshrine</v>
      </c>
      <c r="N423" s="3" t="str">
        <f>VLOOKUP(F423,'ESO zone constants'!$A$3:$D$9999,4,FALSE)</f>
        <v>The Reach</v>
      </c>
    </row>
    <row r="424" spans="1:14" x14ac:dyDescent="0.25">
      <c r="A424" s="79">
        <v>444</v>
      </c>
      <c r="B424">
        <v>42</v>
      </c>
      <c r="C424">
        <v>1814</v>
      </c>
      <c r="D424" t="s">
        <v>2323</v>
      </c>
      <c r="E424">
        <v>783</v>
      </c>
      <c r="F424">
        <v>1207</v>
      </c>
      <c r="G424" t="s">
        <v>2323</v>
      </c>
      <c r="H424">
        <v>1</v>
      </c>
      <c r="I424" t="s">
        <v>3177</v>
      </c>
      <c r="J424" s="30" t="str">
        <f t="shared" si="21"/>
        <v>[444]=1207,</v>
      </c>
      <c r="K424" s="3">
        <f t="shared" si="22"/>
        <v>444</v>
      </c>
      <c r="L424" s="3">
        <f t="shared" si="23"/>
        <v>1207</v>
      </c>
      <c r="M424" s="8" t="str">
        <f>VLOOKUP(A424,'ESO wayshrine names'!$A$3:$B$9991,2,)</f>
        <v>Lost Valley Wayshrine</v>
      </c>
      <c r="N424" s="3" t="str">
        <f>VLOOKUP(F424,'ESO zone constants'!$A$3:$D$9999,4,FALSE)</f>
        <v>The Reach</v>
      </c>
    </row>
    <row r="425" spans="1:14" x14ac:dyDescent="0.25">
      <c r="A425" s="79">
        <v>445</v>
      </c>
      <c r="B425">
        <v>42</v>
      </c>
      <c r="C425">
        <v>1814</v>
      </c>
      <c r="D425" t="s">
        <v>2323</v>
      </c>
      <c r="E425">
        <v>783</v>
      </c>
      <c r="F425">
        <v>1207</v>
      </c>
      <c r="G425" t="s">
        <v>2323</v>
      </c>
      <c r="H425">
        <v>1</v>
      </c>
      <c r="I425" t="s">
        <v>3178</v>
      </c>
      <c r="J425" s="30" t="str">
        <f t="shared" si="21"/>
        <v>[445]=1207,</v>
      </c>
      <c r="K425" s="3">
        <f t="shared" si="22"/>
        <v>445</v>
      </c>
      <c r="L425" s="3">
        <f t="shared" si="23"/>
        <v>1207</v>
      </c>
      <c r="M425" s="8" t="str">
        <f>VLOOKUP(A425,'ESO wayshrine names'!$A$3:$B$9991,2,)</f>
        <v>Karthwasten Wayshrine</v>
      </c>
      <c r="N425" s="3" t="str">
        <f>VLOOKUP(F425,'ESO zone constants'!$A$3:$D$9999,4,FALSE)</f>
        <v>The Reach</v>
      </c>
    </row>
    <row r="426" spans="1:14" x14ac:dyDescent="0.25">
      <c r="A426" s="79">
        <v>446</v>
      </c>
      <c r="B426">
        <v>40</v>
      </c>
      <c r="C426">
        <v>1782</v>
      </c>
      <c r="D426" t="s">
        <v>3142</v>
      </c>
      <c r="E426">
        <v>4294967296</v>
      </c>
      <c r="F426">
        <v>1161</v>
      </c>
      <c r="H426">
        <v>1</v>
      </c>
      <c r="I426" t="s">
        <v>3179</v>
      </c>
      <c r="J426" s="30" t="str">
        <f t="shared" si="21"/>
        <v>[446]=1161,</v>
      </c>
      <c r="K426" s="3">
        <f t="shared" si="22"/>
        <v>446</v>
      </c>
      <c r="L426" s="3">
        <f t="shared" si="23"/>
        <v>1161</v>
      </c>
      <c r="M426" s="8" t="str">
        <f>VLOOKUP(A426,'ESO wayshrine names'!$A$3:$B$9991,2,)</f>
        <v>Arkthzand Wayshrine</v>
      </c>
      <c r="N426" s="3" t="str">
        <f>VLOOKUP(F426,'ESO zone constants'!$A$3:$D$9999,4,FALSE)</f>
        <v>Blackreach: Greymoor Caverns</v>
      </c>
    </row>
    <row r="427" spans="1:14" x14ac:dyDescent="0.25">
      <c r="A427" s="79">
        <v>447</v>
      </c>
      <c r="B427">
        <v>42</v>
      </c>
      <c r="C427">
        <v>1814</v>
      </c>
      <c r="D427" t="s">
        <v>2323</v>
      </c>
      <c r="E427">
        <v>783</v>
      </c>
      <c r="F427">
        <v>1207</v>
      </c>
      <c r="G427" t="s">
        <v>2323</v>
      </c>
      <c r="H427">
        <v>1</v>
      </c>
      <c r="I427" t="s">
        <v>3180</v>
      </c>
      <c r="J427" s="30" t="str">
        <f t="shared" si="21"/>
        <v>[447]=1207,</v>
      </c>
      <c r="K427" s="3">
        <f t="shared" si="22"/>
        <v>447</v>
      </c>
      <c r="L427" s="3">
        <f t="shared" si="23"/>
        <v>1207</v>
      </c>
      <c r="M427" s="8" t="str">
        <f>VLOOKUP(A427,'ESO wayshrine names'!$A$3:$B$9991,2,)</f>
        <v>Rebel's Retreat Wayshrine</v>
      </c>
      <c r="N427" s="3" t="str">
        <f>VLOOKUP(F427,'ESO zone constants'!$A$3:$D$9999,4,FALSE)</f>
        <v>The Reach</v>
      </c>
    </row>
    <row r="428" spans="1:14" x14ac:dyDescent="0.25">
      <c r="A428" s="79">
        <v>448</v>
      </c>
      <c r="B428">
        <v>40</v>
      </c>
      <c r="C428">
        <v>1782</v>
      </c>
      <c r="D428" t="s">
        <v>3142</v>
      </c>
      <c r="E428">
        <v>4294967296</v>
      </c>
      <c r="F428">
        <v>1161</v>
      </c>
      <c r="H428">
        <v>1</v>
      </c>
      <c r="I428" t="s">
        <v>3181</v>
      </c>
      <c r="J428" s="30" t="str">
        <f t="shared" si="21"/>
        <v>[448]=1161,</v>
      </c>
      <c r="K428" s="3">
        <f t="shared" si="22"/>
        <v>448</v>
      </c>
      <c r="L428" s="3">
        <f t="shared" si="23"/>
        <v>1161</v>
      </c>
      <c r="M428" s="8" t="str">
        <f>VLOOKUP(A428,'ESO wayshrine names'!$A$3:$B$9991,2,)</f>
        <v>Nighthollow Wayshrine</v>
      </c>
      <c r="N428" s="3" t="str">
        <f>VLOOKUP(F428,'ESO zone constants'!$A$3:$D$9999,4,FALSE)</f>
        <v>Blackreach: Greymoor Caverns</v>
      </c>
    </row>
    <row r="429" spans="1:14" x14ac:dyDescent="0.25">
      <c r="A429" s="79">
        <v>449</v>
      </c>
      <c r="B429">
        <v>42</v>
      </c>
      <c r="C429">
        <v>1814</v>
      </c>
      <c r="D429" t="s">
        <v>2323</v>
      </c>
      <c r="E429">
        <v>783</v>
      </c>
      <c r="F429">
        <v>1207</v>
      </c>
      <c r="G429" t="s">
        <v>2323</v>
      </c>
      <c r="H429">
        <v>1</v>
      </c>
      <c r="I429" t="s">
        <v>3182</v>
      </c>
      <c r="J429" s="30" t="str">
        <f t="shared" si="18"/>
        <v>[449]=1207,</v>
      </c>
      <c r="K429" s="3">
        <f t="shared" si="19"/>
        <v>449</v>
      </c>
      <c r="L429" s="3">
        <f t="shared" si="20"/>
        <v>1207</v>
      </c>
      <c r="M429" s="8" t="str">
        <f>VLOOKUP(A429,'ESO wayshrine names'!$A$3:$B$9991,2,)</f>
        <v>Markarth Wayshrine</v>
      </c>
      <c r="N429" s="3" t="str">
        <f>VLOOKUP(F429,'ESO zone constants'!$A$3:$D$9999,4,FALSE)</f>
        <v>The Reach</v>
      </c>
    </row>
    <row r="430" spans="1:14" x14ac:dyDescent="0.25">
      <c r="A430" s="79">
        <v>450</v>
      </c>
      <c r="B430">
        <v>38</v>
      </c>
      <c r="C430">
        <v>1719</v>
      </c>
      <c r="D430" t="s">
        <v>3147</v>
      </c>
      <c r="E430">
        <v>743</v>
      </c>
      <c r="F430">
        <v>1160</v>
      </c>
      <c r="G430" t="s">
        <v>3147</v>
      </c>
      <c r="H430">
        <v>1</v>
      </c>
      <c r="I430" t="s">
        <v>3183</v>
      </c>
      <c r="J430" s="30" t="str">
        <f t="shared" si="18"/>
        <v>[450]=1160,</v>
      </c>
      <c r="K430" s="3">
        <f t="shared" si="19"/>
        <v>450</v>
      </c>
      <c r="L430" s="3">
        <f t="shared" si="20"/>
        <v>1160</v>
      </c>
      <c r="M430" s="8" t="str">
        <f>VLOOKUP(A430,'ESO wayshrine names'!$A$3:$B$9991,2,)</f>
        <v>Giant's Coast Wayshrine</v>
      </c>
      <c r="N430" s="3" t="str">
        <f>VLOOKUP(F430,'ESO zone constants'!$A$3:$D$9999,4,FALSE)</f>
        <v>Western Skyrim</v>
      </c>
    </row>
    <row r="431" spans="1:14" x14ac:dyDescent="0.25">
      <c r="A431" s="79">
        <v>451</v>
      </c>
      <c r="B431">
        <v>38</v>
      </c>
      <c r="C431">
        <v>1719</v>
      </c>
      <c r="D431" t="s">
        <v>3147</v>
      </c>
      <c r="E431">
        <v>743</v>
      </c>
      <c r="F431">
        <v>1160</v>
      </c>
      <c r="G431" t="s">
        <v>3147</v>
      </c>
      <c r="H431">
        <v>1</v>
      </c>
      <c r="I431" t="s">
        <v>3184</v>
      </c>
      <c r="J431" s="30" t="str">
        <f t="shared" si="18"/>
        <v>[451]=1160,</v>
      </c>
      <c r="K431" s="3">
        <f t="shared" si="19"/>
        <v>451</v>
      </c>
      <c r="L431" s="3">
        <f t="shared" si="20"/>
        <v>1160</v>
      </c>
      <c r="M431" s="8" t="str">
        <f>VLOOKUP(A431,'ESO wayshrine names'!$A$3:$B$9991,2,)</f>
        <v>Northern Watch Wayshrine</v>
      </c>
      <c r="N431" s="3" t="str">
        <f>VLOOKUP(F431,'ESO zone constants'!$A$3:$D$9999,4,FALSE)</f>
        <v>Western Skyrim</v>
      </c>
    </row>
    <row r="432" spans="1:14" x14ac:dyDescent="0.25">
      <c r="A432" s="79">
        <v>452</v>
      </c>
      <c r="B432">
        <v>38</v>
      </c>
      <c r="C432">
        <v>1719</v>
      </c>
      <c r="D432" t="s">
        <v>3147</v>
      </c>
      <c r="E432">
        <v>743</v>
      </c>
      <c r="F432">
        <v>1160</v>
      </c>
      <c r="G432" t="s">
        <v>3147</v>
      </c>
      <c r="H432">
        <v>7</v>
      </c>
      <c r="I432" t="s">
        <v>3185</v>
      </c>
      <c r="J432" s="30" t="str">
        <f t="shared" si="18"/>
        <v>[452]=1160,</v>
      </c>
      <c r="K432" s="3">
        <f t="shared" si="19"/>
        <v>452</v>
      </c>
      <c r="L432" s="3">
        <f t="shared" si="20"/>
        <v>1160</v>
      </c>
      <c r="M432" s="8" t="str">
        <f>VLOOKUP(A432,'ESO wayshrine names'!$A$3:$B$9991,2,)</f>
        <v>Antiquarian's Alpine Gallery</v>
      </c>
      <c r="N432" s="3" t="str">
        <f>VLOOKUP(F432,'ESO zone constants'!$A$3:$D$9999,4,FALSE)</f>
        <v>Western Skyrim</v>
      </c>
    </row>
    <row r="433" spans="1:14" x14ac:dyDescent="0.25">
      <c r="A433" s="79">
        <v>453</v>
      </c>
      <c r="B433">
        <v>38</v>
      </c>
      <c r="C433">
        <v>1719</v>
      </c>
      <c r="D433" t="s">
        <v>3147</v>
      </c>
      <c r="E433">
        <v>743</v>
      </c>
      <c r="F433">
        <v>1160</v>
      </c>
      <c r="G433" t="s">
        <v>3147</v>
      </c>
      <c r="H433">
        <v>7</v>
      </c>
      <c r="I433" t="s">
        <v>3186</v>
      </c>
      <c r="J433" s="30" t="str">
        <f t="shared" si="18"/>
        <v>[453]=1160,</v>
      </c>
      <c r="K433" s="3">
        <f t="shared" si="19"/>
        <v>453</v>
      </c>
      <c r="L433" s="3">
        <f t="shared" si="20"/>
        <v>1160</v>
      </c>
      <c r="M433" s="8" t="str">
        <f>VLOOKUP(A433,'ESO wayshrine names'!$A$3:$B$9991,2,)</f>
        <v>Stillwaters Retreat</v>
      </c>
      <c r="N433" s="3" t="str">
        <f>VLOOKUP(F433,'ESO zone constants'!$A$3:$D$9999,4,FALSE)</f>
        <v>Western Skyrim</v>
      </c>
    </row>
    <row r="434" spans="1:14" x14ac:dyDescent="0.25">
      <c r="A434" s="79">
        <v>454</v>
      </c>
      <c r="B434">
        <v>10</v>
      </c>
      <c r="C434">
        <v>13</v>
      </c>
      <c r="D434" t="s">
        <v>107</v>
      </c>
      <c r="E434">
        <v>10</v>
      </c>
      <c r="F434">
        <v>57</v>
      </c>
      <c r="G434" t="s">
        <v>107</v>
      </c>
      <c r="H434">
        <v>6</v>
      </c>
      <c r="I434" t="s">
        <v>3187</v>
      </c>
      <c r="J434" s="30" t="str">
        <f t="shared" si="18"/>
        <v>[454]=57,</v>
      </c>
      <c r="K434" s="3">
        <f t="shared" si="19"/>
        <v>454</v>
      </c>
      <c r="L434" s="3">
        <f t="shared" si="20"/>
        <v>57</v>
      </c>
      <c r="M434" s="8" t="str">
        <f>VLOOKUP(A434,'ESO wayshrine names'!$A$3:$B$9991,2,)</f>
        <v>Dungeon: The Cauldron</v>
      </c>
      <c r="N434" s="3" t="str">
        <f>VLOOKUP(F434,'ESO zone constants'!$A$3:$D$9999,4,FALSE)</f>
        <v>Deshaan</v>
      </c>
    </row>
    <row r="435" spans="1:14" x14ac:dyDescent="0.25">
      <c r="A435" s="79">
        <v>455</v>
      </c>
      <c r="B435">
        <v>38</v>
      </c>
      <c r="C435">
        <v>1719</v>
      </c>
      <c r="D435" t="s">
        <v>3147</v>
      </c>
      <c r="E435">
        <v>743</v>
      </c>
      <c r="F435">
        <v>1160</v>
      </c>
      <c r="G435" t="s">
        <v>3147</v>
      </c>
      <c r="H435">
        <v>7</v>
      </c>
      <c r="I435" t="s">
        <v>3188</v>
      </c>
      <c r="J435" s="30" t="str">
        <f t="shared" si="18"/>
        <v>[455]=1160,</v>
      </c>
      <c r="K435" s="3">
        <f t="shared" si="19"/>
        <v>455</v>
      </c>
      <c r="L435" s="3">
        <f t="shared" si="20"/>
        <v>1160</v>
      </c>
      <c r="M435" s="8" t="str">
        <f>VLOOKUP(A435,'ESO wayshrine names'!$A$3:$B$9991,2,)</f>
        <v>Shalidor's Shrouded Realm</v>
      </c>
      <c r="N435" s="3" t="str">
        <f>VLOOKUP(F435,'ESO zone constants'!$A$3:$D$9999,4,FALSE)</f>
        <v>Western Skyrim</v>
      </c>
    </row>
    <row r="436" spans="1:14" x14ac:dyDescent="0.25">
      <c r="A436" s="79">
        <v>456</v>
      </c>
      <c r="B436">
        <v>42</v>
      </c>
      <c r="C436">
        <v>1814</v>
      </c>
      <c r="D436" t="s">
        <v>2323</v>
      </c>
      <c r="E436">
        <v>783</v>
      </c>
      <c r="F436">
        <v>1207</v>
      </c>
      <c r="G436" t="s">
        <v>2323</v>
      </c>
      <c r="H436">
        <v>7</v>
      </c>
      <c r="I436" t="s">
        <v>3189</v>
      </c>
      <c r="J436" s="30" t="str">
        <f t="shared" si="18"/>
        <v>[456]=1207,</v>
      </c>
      <c r="K436" s="3">
        <f t="shared" si="19"/>
        <v>456</v>
      </c>
      <c r="L436" s="3">
        <f t="shared" si="20"/>
        <v>1207</v>
      </c>
      <c r="M436" s="8" t="str">
        <f>VLOOKUP(A436,'ESO wayshrine names'!$A$3:$B$9991,2,)</f>
        <v>Stone Eagle Aerie</v>
      </c>
      <c r="N436" s="3" t="str">
        <f>VLOOKUP(F436,'ESO zone constants'!$A$3:$D$9999,4,FALSE)</f>
        <v>The Reach</v>
      </c>
    </row>
    <row r="437" spans="1:14" x14ac:dyDescent="0.25">
      <c r="A437" s="79">
        <v>457</v>
      </c>
      <c r="B437">
        <v>42</v>
      </c>
      <c r="C437">
        <v>1814</v>
      </c>
      <c r="D437" t="s">
        <v>2323</v>
      </c>
      <c r="E437">
        <v>783</v>
      </c>
      <c r="F437">
        <v>1207</v>
      </c>
      <c r="G437" t="s">
        <v>2323</v>
      </c>
      <c r="H437">
        <v>0</v>
      </c>
      <c r="I437" t="s">
        <v>3190</v>
      </c>
      <c r="J437" s="30" t="str">
        <f t="shared" si="18"/>
        <v>[457]=1207,</v>
      </c>
      <c r="K437" s="3">
        <f t="shared" si="19"/>
        <v>457</v>
      </c>
      <c r="L437" s="3">
        <f t="shared" si="20"/>
        <v>1207</v>
      </c>
      <c r="M437" s="8" t="str">
        <f>VLOOKUP(A437,'ESO wayshrine names'!$A$3:$B$9991,2,)</f>
        <v>Vateshran Hollows</v>
      </c>
      <c r="N437" s="3" t="str">
        <f>VLOOKUP(F437,'ESO zone constants'!$A$3:$D$9999,4,FALSE)</f>
        <v>The Reach</v>
      </c>
    </row>
    <row r="438" spans="1:14" x14ac:dyDescent="0.25">
      <c r="A438" s="79">
        <v>458</v>
      </c>
      <c r="B438">
        <v>43</v>
      </c>
      <c r="C438">
        <v>1887</v>
      </c>
      <c r="D438" t="s">
        <v>3191</v>
      </c>
      <c r="E438">
        <v>834</v>
      </c>
      <c r="F438">
        <v>1261</v>
      </c>
      <c r="G438" t="s">
        <v>3191</v>
      </c>
      <c r="H438">
        <v>1</v>
      </c>
      <c r="I438" t="s">
        <v>3192</v>
      </c>
      <c r="J438" s="30" t="str">
        <f t="shared" si="18"/>
        <v>[458]=1261,</v>
      </c>
      <c r="K438" s="3">
        <f t="shared" si="19"/>
        <v>458</v>
      </c>
      <c r="L438" s="3">
        <f t="shared" si="20"/>
        <v>1261</v>
      </c>
      <c r="M438" s="8" t="str">
        <f>VLOOKUP(A438,'ESO wayshrine names'!$A$3:$B$9991,2,)</f>
        <v>Leyawiin Wayshrine</v>
      </c>
      <c r="N438" s="3" t="str">
        <f>VLOOKUP(F438,'ESO zone constants'!$A$3:$D$9999,4,FALSE)</f>
        <v>Blackwood</v>
      </c>
    </row>
    <row r="439" spans="1:14" x14ac:dyDescent="0.25">
      <c r="A439" s="79">
        <v>459</v>
      </c>
      <c r="B439">
        <v>43</v>
      </c>
      <c r="C439">
        <v>1887</v>
      </c>
      <c r="D439" t="s">
        <v>3191</v>
      </c>
      <c r="E439">
        <v>834</v>
      </c>
      <c r="F439">
        <v>1261</v>
      </c>
      <c r="G439" t="s">
        <v>3191</v>
      </c>
      <c r="H439">
        <v>1</v>
      </c>
      <c r="I439" t="s">
        <v>3193</v>
      </c>
      <c r="J439" s="30" t="str">
        <f t="shared" si="18"/>
        <v>[459]=1261,</v>
      </c>
      <c r="K439" s="3">
        <f t="shared" si="19"/>
        <v>459</v>
      </c>
      <c r="L439" s="3">
        <f t="shared" si="20"/>
        <v>1261</v>
      </c>
      <c r="M439" s="8" t="str">
        <f>VLOOKUP(A439,'ESO wayshrine names'!$A$3:$B$9991,2,)</f>
        <v>Gideon Wayshrine</v>
      </c>
      <c r="N439" s="3" t="str">
        <f>VLOOKUP(F439,'ESO zone constants'!$A$3:$D$9999,4,FALSE)</f>
        <v>Blackwood</v>
      </c>
    </row>
    <row r="440" spans="1:14" x14ac:dyDescent="0.25">
      <c r="A440" s="79">
        <v>460</v>
      </c>
      <c r="B440">
        <v>43</v>
      </c>
      <c r="C440">
        <v>1887</v>
      </c>
      <c r="D440" t="s">
        <v>3191</v>
      </c>
      <c r="E440">
        <v>834</v>
      </c>
      <c r="F440">
        <v>1261</v>
      </c>
      <c r="G440" t="s">
        <v>3191</v>
      </c>
      <c r="H440">
        <v>1</v>
      </c>
      <c r="I440" t="s">
        <v>3194</v>
      </c>
      <c r="J440" s="30" t="str">
        <f t="shared" si="18"/>
        <v>[460]=1261,</v>
      </c>
      <c r="K440" s="3">
        <f t="shared" si="19"/>
        <v>460</v>
      </c>
      <c r="L440" s="3">
        <f t="shared" si="20"/>
        <v>1261</v>
      </c>
      <c r="M440" s="8" t="str">
        <f>VLOOKUP(A440,'ESO wayshrine names'!$A$3:$B$9991,2,)</f>
        <v>Borderwatch Wayshrine</v>
      </c>
      <c r="N440" s="3" t="str">
        <f>VLOOKUP(F440,'ESO zone constants'!$A$3:$D$9999,4,FALSE)</f>
        <v>Blackwood</v>
      </c>
    </row>
    <row r="441" spans="1:14" x14ac:dyDescent="0.25">
      <c r="A441" s="79">
        <v>461</v>
      </c>
      <c r="B441">
        <v>43</v>
      </c>
      <c r="C441">
        <v>1887</v>
      </c>
      <c r="D441" t="s">
        <v>3191</v>
      </c>
      <c r="E441">
        <v>834</v>
      </c>
      <c r="F441">
        <v>1261</v>
      </c>
      <c r="G441" t="s">
        <v>3191</v>
      </c>
      <c r="H441">
        <v>1</v>
      </c>
      <c r="I441" t="s">
        <v>3195</v>
      </c>
      <c r="J441" s="30" t="str">
        <f t="shared" si="18"/>
        <v>[461]=1261,</v>
      </c>
      <c r="K441" s="3">
        <f t="shared" si="19"/>
        <v>461</v>
      </c>
      <c r="L441" s="3">
        <f t="shared" si="20"/>
        <v>1261</v>
      </c>
      <c r="M441" s="8" t="str">
        <f>VLOOKUP(A441,'ESO wayshrine names'!$A$3:$B$9991,2,)</f>
        <v>Fort Redmane Wayshrine</v>
      </c>
      <c r="N441" s="3" t="str">
        <f>VLOOKUP(F441,'ESO zone constants'!$A$3:$D$9999,4,FALSE)</f>
        <v>Blackwood</v>
      </c>
    </row>
    <row r="442" spans="1:14" x14ac:dyDescent="0.25">
      <c r="A442" s="79">
        <v>462</v>
      </c>
      <c r="B442">
        <v>43</v>
      </c>
      <c r="C442">
        <v>1887</v>
      </c>
      <c r="D442" t="s">
        <v>3191</v>
      </c>
      <c r="E442">
        <v>834</v>
      </c>
      <c r="F442">
        <v>1261</v>
      </c>
      <c r="G442" t="s">
        <v>3191</v>
      </c>
      <c r="H442">
        <v>1</v>
      </c>
      <c r="I442" t="s">
        <v>3196</v>
      </c>
      <c r="J442" s="30" t="str">
        <f t="shared" si="18"/>
        <v>[462]=1261,</v>
      </c>
      <c r="K442" s="3">
        <f t="shared" si="19"/>
        <v>462</v>
      </c>
      <c r="L442" s="3">
        <f t="shared" si="20"/>
        <v>1261</v>
      </c>
      <c r="M442" s="8" t="str">
        <f>VLOOKUP(A442,'ESO wayshrine names'!$A$3:$B$9991,2,)</f>
        <v>Bloodrun Wayshrine</v>
      </c>
      <c r="N442" s="3" t="str">
        <f>VLOOKUP(F442,'ESO zone constants'!$A$3:$D$9999,4,FALSE)</f>
        <v>Blackwood</v>
      </c>
    </row>
    <row r="443" spans="1:14" x14ac:dyDescent="0.25">
      <c r="A443" s="79">
        <v>463</v>
      </c>
      <c r="B443">
        <v>43</v>
      </c>
      <c r="C443">
        <v>1887</v>
      </c>
      <c r="D443" t="s">
        <v>3191</v>
      </c>
      <c r="E443">
        <v>834</v>
      </c>
      <c r="F443">
        <v>1261</v>
      </c>
      <c r="G443" t="s">
        <v>3191</v>
      </c>
      <c r="H443">
        <v>1</v>
      </c>
      <c r="I443" t="s">
        <v>3197</v>
      </c>
      <c r="J443" s="30" t="str">
        <f t="shared" si="18"/>
        <v>[463]=1261,</v>
      </c>
      <c r="K443" s="3">
        <f t="shared" si="19"/>
        <v>463</v>
      </c>
      <c r="L443" s="3">
        <f t="shared" si="20"/>
        <v>1261</v>
      </c>
      <c r="M443" s="8" t="str">
        <f>VLOOKUP(A443,'ESO wayshrine names'!$A$3:$B$9991,2,)</f>
        <v>Blueblood Wayshrine</v>
      </c>
      <c r="N443" s="3" t="str">
        <f>VLOOKUP(F443,'ESO zone constants'!$A$3:$D$9999,4,FALSE)</f>
        <v>Blackwood</v>
      </c>
    </row>
    <row r="444" spans="1:14" x14ac:dyDescent="0.25">
      <c r="A444" s="79">
        <v>464</v>
      </c>
      <c r="B444">
        <v>43</v>
      </c>
      <c r="C444">
        <v>1887</v>
      </c>
      <c r="D444" t="s">
        <v>3191</v>
      </c>
      <c r="E444">
        <v>834</v>
      </c>
      <c r="F444">
        <v>1261</v>
      </c>
      <c r="G444" t="s">
        <v>3191</v>
      </c>
      <c r="H444">
        <v>1</v>
      </c>
      <c r="I444" t="s">
        <v>3198</v>
      </c>
      <c r="J444" s="30" t="str">
        <f t="shared" si="18"/>
        <v>[464]=1261,</v>
      </c>
      <c r="K444" s="3">
        <f t="shared" si="19"/>
        <v>464</v>
      </c>
      <c r="L444" s="3">
        <f t="shared" si="20"/>
        <v>1261</v>
      </c>
      <c r="M444" s="8" t="str">
        <f>VLOOKUP(A444,'ESO wayshrine names'!$A$3:$B$9991,2,)</f>
        <v>Stonewastes Wayshrine</v>
      </c>
      <c r="N444" s="3" t="str">
        <f>VLOOKUP(F444,'ESO zone constants'!$A$3:$D$9999,4,FALSE)</f>
        <v>Blackwood</v>
      </c>
    </row>
    <row r="445" spans="1:14" x14ac:dyDescent="0.25">
      <c r="A445" s="79">
        <v>465</v>
      </c>
      <c r="B445">
        <v>30</v>
      </c>
      <c r="C445">
        <v>1060</v>
      </c>
      <c r="D445" t="s">
        <v>532</v>
      </c>
      <c r="E445">
        <v>467</v>
      </c>
      <c r="F445">
        <v>849</v>
      </c>
      <c r="G445" t="s">
        <v>532</v>
      </c>
      <c r="H445">
        <v>7</v>
      </c>
      <c r="I445" t="s">
        <v>3199</v>
      </c>
      <c r="J445" s="30" t="str">
        <f t="shared" si="18"/>
        <v>[465]=849,</v>
      </c>
      <c r="K445" s="3">
        <f t="shared" si="19"/>
        <v>465</v>
      </c>
      <c r="L445" s="3">
        <f t="shared" si="20"/>
        <v>849</v>
      </c>
      <c r="M445" s="8" t="str">
        <f>VLOOKUP(A445,'ESO wayshrine names'!$A$3:$B$9991,2,)</f>
        <v>Kushalit Sanctuary</v>
      </c>
      <c r="N445" s="3" t="str">
        <f>VLOOKUP(F445,'ESO zone constants'!$A$3:$D$9999,4,FALSE)</f>
        <v>Vvardenfell</v>
      </c>
    </row>
    <row r="446" spans="1:14" s="57" customFormat="1" x14ac:dyDescent="0.25">
      <c r="A446" s="79">
        <v>466</v>
      </c>
      <c r="B446">
        <v>29</v>
      </c>
      <c r="C446">
        <v>1006</v>
      </c>
      <c r="D446" t="s">
        <v>2324</v>
      </c>
      <c r="E446">
        <v>448</v>
      </c>
      <c r="F446">
        <v>823</v>
      </c>
      <c r="G446" t="s">
        <v>3006</v>
      </c>
      <c r="H446">
        <v>7</v>
      </c>
      <c r="I446" t="s">
        <v>3200</v>
      </c>
      <c r="J446" s="30" t="str">
        <f t="shared" si="18"/>
        <v>[466]=823,</v>
      </c>
      <c r="K446" s="3">
        <f t="shared" si="19"/>
        <v>466</v>
      </c>
      <c r="L446" s="3">
        <f t="shared" si="20"/>
        <v>823</v>
      </c>
      <c r="M446" s="8" t="str">
        <f>VLOOKUP(A446,'ESO wayshrine names'!$A$3:$B$9991,2,)</f>
        <v>Varlaisvea Ayleid Ruins</v>
      </c>
      <c r="N446" s="3" t="str">
        <f>VLOOKUP(F446,'ESO zone constants'!$A$3:$D$9999,4,FALSE)</f>
        <v>Gold Coast</v>
      </c>
    </row>
    <row r="447" spans="1:14" s="57" customFormat="1" x14ac:dyDescent="0.25">
      <c r="A447" s="79">
        <v>467</v>
      </c>
      <c r="B447">
        <v>43</v>
      </c>
      <c r="C447">
        <v>1887</v>
      </c>
      <c r="D447" t="s">
        <v>3191</v>
      </c>
      <c r="E447">
        <v>834</v>
      </c>
      <c r="F447">
        <v>1261</v>
      </c>
      <c r="G447" t="s">
        <v>3191</v>
      </c>
      <c r="H447">
        <v>1</v>
      </c>
      <c r="I447" t="s">
        <v>3201</v>
      </c>
      <c r="J447" s="30" t="str">
        <f t="shared" si="18"/>
        <v>[467]=1261,</v>
      </c>
      <c r="K447" s="3">
        <f t="shared" si="19"/>
        <v>467</v>
      </c>
      <c r="L447" s="3">
        <f t="shared" si="20"/>
        <v>1261</v>
      </c>
      <c r="M447" s="8" t="str">
        <f>VLOOKUP(A447,'ESO wayshrine names'!$A$3:$B$9991,2,)</f>
        <v>Leyawiin Outskirts Wayshrine</v>
      </c>
      <c r="N447" s="3" t="str">
        <f>VLOOKUP(F447,'ESO zone constants'!$A$3:$D$9999,4,FALSE)</f>
        <v>Blackwood</v>
      </c>
    </row>
    <row r="448" spans="1:14" x14ac:dyDescent="0.25">
      <c r="A448" s="79">
        <v>468</v>
      </c>
      <c r="B448">
        <v>43</v>
      </c>
      <c r="C448">
        <v>1887</v>
      </c>
      <c r="D448" t="s">
        <v>3191</v>
      </c>
      <c r="E448">
        <v>834</v>
      </c>
      <c r="F448">
        <v>1261</v>
      </c>
      <c r="G448" t="s">
        <v>3191</v>
      </c>
      <c r="H448">
        <v>3</v>
      </c>
      <c r="I448" t="s">
        <v>3202</v>
      </c>
      <c r="J448" s="30" t="str">
        <f t="shared" si="18"/>
        <v>[468]=1261,</v>
      </c>
      <c r="K448" s="3">
        <f t="shared" si="19"/>
        <v>468</v>
      </c>
      <c r="L448" s="3">
        <f t="shared" si="20"/>
        <v>1261</v>
      </c>
      <c r="M448" s="8" t="str">
        <f>VLOOKUP(A448,'ESO wayshrine names'!$A$3:$B$9991,2,)</f>
        <v>Trial: Rockgrove</v>
      </c>
      <c r="N448" s="3" t="str">
        <f>VLOOKUP(F448,'ESO zone constants'!$A$3:$D$9999,4,FALSE)</f>
        <v>Blackwood</v>
      </c>
    </row>
    <row r="449" spans="1:14" x14ac:dyDescent="0.25">
      <c r="A449" s="79">
        <v>469</v>
      </c>
      <c r="B449">
        <v>43</v>
      </c>
      <c r="C449">
        <v>1887</v>
      </c>
      <c r="D449" t="s">
        <v>3191</v>
      </c>
      <c r="E449">
        <v>834</v>
      </c>
      <c r="F449">
        <v>1261</v>
      </c>
      <c r="G449" t="s">
        <v>3191</v>
      </c>
      <c r="H449">
        <v>6</v>
      </c>
      <c r="I449" t="s">
        <v>3203</v>
      </c>
      <c r="J449" s="30" t="str">
        <f t="shared" si="18"/>
        <v>[469]=1261,</v>
      </c>
      <c r="K449" s="3">
        <f t="shared" si="19"/>
        <v>469</v>
      </c>
      <c r="L449" s="3">
        <f t="shared" si="20"/>
        <v>1261</v>
      </c>
      <c r="M449" s="8" t="str">
        <f>VLOOKUP(A449,'ESO wayshrine names'!$A$3:$B$9991,2,)</f>
        <v>Dungeon: The Dread Cellar</v>
      </c>
      <c r="N449" s="3" t="str">
        <f>VLOOKUP(F449,'ESO zone constants'!$A$3:$D$9999,4,FALSE)</f>
        <v>Blackwood</v>
      </c>
    </row>
    <row r="450" spans="1:14" x14ac:dyDescent="0.25">
      <c r="A450" s="79">
        <v>470</v>
      </c>
      <c r="B450">
        <v>2</v>
      </c>
      <c r="C450">
        <v>1</v>
      </c>
      <c r="D450" t="s">
        <v>103</v>
      </c>
      <c r="E450">
        <v>2</v>
      </c>
      <c r="F450">
        <v>3</v>
      </c>
      <c r="G450" t="s">
        <v>103</v>
      </c>
      <c r="H450">
        <v>6</v>
      </c>
      <c r="I450" t="s">
        <v>3204</v>
      </c>
      <c r="J450" s="30" t="str">
        <f t="shared" si="18"/>
        <v>[470]=3,</v>
      </c>
      <c r="K450" s="3">
        <f t="shared" si="19"/>
        <v>470</v>
      </c>
      <c r="L450" s="3">
        <f t="shared" si="20"/>
        <v>3</v>
      </c>
      <c r="M450" s="8" t="str">
        <f>VLOOKUP(A450,'ESO wayshrine names'!$A$3:$B$9991,2,)</f>
        <v>Dungeon: Red Petal Bastion</v>
      </c>
      <c r="N450" s="3" t="str">
        <f>VLOOKUP(F450,'ESO zone constants'!$A$3:$D$9999,4,FALSE)</f>
        <v>Glenumbra</v>
      </c>
    </row>
    <row r="451" spans="1:14" x14ac:dyDescent="0.25">
      <c r="A451" s="79">
        <v>471</v>
      </c>
      <c r="B451">
        <v>43</v>
      </c>
      <c r="C451">
        <v>1887</v>
      </c>
      <c r="D451" t="s">
        <v>3191</v>
      </c>
      <c r="E451">
        <v>834</v>
      </c>
      <c r="F451">
        <v>1261</v>
      </c>
      <c r="G451" t="s">
        <v>3191</v>
      </c>
      <c r="H451">
        <v>7</v>
      </c>
      <c r="I451" t="s">
        <v>3205</v>
      </c>
      <c r="J451" s="30" t="str">
        <f t="shared" ref="J451:J495" si="24">IF(A451&lt;&gt;"",IF(F451&lt;&gt;"",IF(OR(ISNA(A451),ISNA(F451)),"","["&amp;A451&amp;"]="&amp;F451&amp;","),""),"")</f>
        <v>[471]=1261,</v>
      </c>
      <c r="K451" s="3">
        <f t="shared" ref="K451:K475" si="25">A451</f>
        <v>471</v>
      </c>
      <c r="L451" s="3">
        <f t="shared" ref="L451:L475" si="26">F451</f>
        <v>1261</v>
      </c>
      <c r="M451" s="8" t="str">
        <f>VLOOKUP(A451,'ESO wayshrine names'!$A$3:$B$9991,2,)</f>
        <v>Pilgrim's Rest</v>
      </c>
      <c r="N451" s="3" t="str">
        <f>VLOOKUP(F451,'ESO zone constants'!$A$3:$D$9999,4,FALSE)</f>
        <v>Blackwood</v>
      </c>
    </row>
    <row r="452" spans="1:14" x14ac:dyDescent="0.25">
      <c r="A452" s="79">
        <v>472</v>
      </c>
      <c r="B452">
        <v>43</v>
      </c>
      <c r="C452">
        <v>1887</v>
      </c>
      <c r="D452" t="s">
        <v>3191</v>
      </c>
      <c r="E452">
        <v>834</v>
      </c>
      <c r="F452">
        <v>1261</v>
      </c>
      <c r="G452" t="s">
        <v>3191</v>
      </c>
      <c r="H452">
        <v>7</v>
      </c>
      <c r="I452" t="s">
        <v>3206</v>
      </c>
      <c r="J452" s="30" t="str">
        <f t="shared" si="24"/>
        <v>[472]=1261,</v>
      </c>
      <c r="K452" s="3">
        <f t="shared" si="25"/>
        <v>472</v>
      </c>
      <c r="L452" s="3">
        <f t="shared" si="26"/>
        <v>1261</v>
      </c>
      <c r="M452" s="8" t="str">
        <f>VLOOKUP(A452,'ESO wayshrine names'!$A$3:$B$9991,2,)</f>
        <v>Water's Edge</v>
      </c>
      <c r="N452" s="3" t="str">
        <f>VLOOKUP(F452,'ESO zone constants'!$A$3:$D$9999,4,FALSE)</f>
        <v>Blackwood</v>
      </c>
    </row>
    <row r="453" spans="1:14" x14ac:dyDescent="0.25">
      <c r="A453" s="79">
        <v>473</v>
      </c>
      <c r="B453">
        <v>43</v>
      </c>
      <c r="C453">
        <v>1887</v>
      </c>
      <c r="D453" t="s">
        <v>3191</v>
      </c>
      <c r="E453">
        <v>834</v>
      </c>
      <c r="F453">
        <v>1261</v>
      </c>
      <c r="G453" t="s">
        <v>3191</v>
      </c>
      <c r="H453">
        <v>7</v>
      </c>
      <c r="I453" t="s">
        <v>3207</v>
      </c>
      <c r="J453" s="30" t="str">
        <f t="shared" si="24"/>
        <v>[473]=1261,</v>
      </c>
      <c r="K453" s="3">
        <f t="shared" si="25"/>
        <v>473</v>
      </c>
      <c r="L453" s="3">
        <f t="shared" si="26"/>
        <v>1261</v>
      </c>
      <c r="M453" s="8" t="str">
        <f>VLOOKUP(A453,'ESO wayshrine names'!$A$3:$B$9991,2,)</f>
        <v>Pantherfang Chapel</v>
      </c>
      <c r="N453" s="3" t="str">
        <f>VLOOKUP(F453,'ESO zone constants'!$A$3:$D$9999,4,FALSE)</f>
        <v>Blackwood</v>
      </c>
    </row>
    <row r="454" spans="1:14" x14ac:dyDescent="0.25">
      <c r="A454" s="79">
        <v>476</v>
      </c>
      <c r="B454">
        <v>45</v>
      </c>
      <c r="C454">
        <v>2021</v>
      </c>
      <c r="D454" t="s">
        <v>3208</v>
      </c>
      <c r="E454">
        <v>857</v>
      </c>
      <c r="F454">
        <v>1286</v>
      </c>
      <c r="G454" t="s">
        <v>3208</v>
      </c>
      <c r="H454">
        <v>1</v>
      </c>
      <c r="I454" t="s">
        <v>3209</v>
      </c>
      <c r="J454" s="30" t="str">
        <f t="shared" si="24"/>
        <v>[476]=1286,</v>
      </c>
      <c r="K454" s="3">
        <f t="shared" si="25"/>
        <v>476</v>
      </c>
      <c r="L454" s="3">
        <f t="shared" si="26"/>
        <v>1286</v>
      </c>
      <c r="M454" s="8" t="str">
        <f>VLOOKUP(A454,'ESO wayshrine names'!$A$3:$B$9991,2,)</f>
        <v>The Blood Pit Wayshrine</v>
      </c>
      <c r="N454" s="3" t="str">
        <f>VLOOKUP(F454,'ESO zone constants'!$A$3:$D$9999,4,FALSE)</f>
        <v>The Deadlands</v>
      </c>
    </row>
    <row r="455" spans="1:14" x14ac:dyDescent="0.25">
      <c r="A455" s="79">
        <v>477</v>
      </c>
      <c r="B455">
        <v>45</v>
      </c>
      <c r="C455">
        <v>2021</v>
      </c>
      <c r="D455" t="s">
        <v>3208</v>
      </c>
      <c r="E455">
        <v>857</v>
      </c>
      <c r="F455">
        <v>1286</v>
      </c>
      <c r="G455" t="s">
        <v>3208</v>
      </c>
      <c r="H455">
        <v>1</v>
      </c>
      <c r="I455" t="s">
        <v>3210</v>
      </c>
      <c r="J455" s="30" t="str">
        <f t="shared" si="24"/>
        <v>[477]=1286,</v>
      </c>
      <c r="K455" s="3">
        <f t="shared" si="25"/>
        <v>477</v>
      </c>
      <c r="L455" s="3">
        <f t="shared" si="26"/>
        <v>1286</v>
      </c>
      <c r="M455" s="8" t="str">
        <f>VLOOKUP(A455,'ESO wayshrine names'!$A$3:$B$9991,2,)</f>
        <v>Ardent Hope Wayshrine</v>
      </c>
      <c r="N455" s="3" t="str">
        <f>VLOOKUP(F455,'ESO zone constants'!$A$3:$D$9999,4,FALSE)</f>
        <v>The Deadlands</v>
      </c>
    </row>
    <row r="456" spans="1:14" x14ac:dyDescent="0.25">
      <c r="A456" s="79">
        <v>478</v>
      </c>
      <c r="B456">
        <v>45</v>
      </c>
      <c r="C456">
        <v>2021</v>
      </c>
      <c r="D456" t="s">
        <v>3208</v>
      </c>
      <c r="E456">
        <v>857</v>
      </c>
      <c r="F456">
        <v>1286</v>
      </c>
      <c r="G456" t="s">
        <v>3208</v>
      </c>
      <c r="H456">
        <v>1</v>
      </c>
      <c r="I456" t="s">
        <v>3211</v>
      </c>
      <c r="J456" s="30" t="str">
        <f t="shared" si="24"/>
        <v>[478]=1286,</v>
      </c>
      <c r="K456" s="3">
        <f t="shared" si="25"/>
        <v>478</v>
      </c>
      <c r="L456" s="3">
        <f t="shared" si="26"/>
        <v>1286</v>
      </c>
      <c r="M456" s="8" t="str">
        <f>VLOOKUP(A456,'ESO wayshrine names'!$A$3:$B$9991,2,)</f>
        <v>Wretched Spire Wayshrine</v>
      </c>
      <c r="N456" s="3" t="str">
        <f>VLOOKUP(F456,'ESO zone constants'!$A$3:$D$9999,4,FALSE)</f>
        <v>The Deadlands</v>
      </c>
    </row>
    <row r="457" spans="1:14" x14ac:dyDescent="0.25">
      <c r="A457" s="79">
        <v>479</v>
      </c>
      <c r="B457">
        <v>45</v>
      </c>
      <c r="C457">
        <v>2021</v>
      </c>
      <c r="D457" t="s">
        <v>3208</v>
      </c>
      <c r="E457">
        <v>857</v>
      </c>
      <c r="F457">
        <v>1286</v>
      </c>
      <c r="G457" t="s">
        <v>3208</v>
      </c>
      <c r="H457">
        <v>1</v>
      </c>
      <c r="I457" t="s">
        <v>3212</v>
      </c>
      <c r="J457" s="30" t="str">
        <f t="shared" si="24"/>
        <v>[479]=1286,</v>
      </c>
      <c r="K457" s="3">
        <f t="shared" si="25"/>
        <v>479</v>
      </c>
      <c r="L457" s="3">
        <f t="shared" si="26"/>
        <v>1286</v>
      </c>
      <c r="M457" s="8" t="str">
        <f>VLOOKUP(A457,'ESO wayshrine names'!$A$3:$B$9991,2,)</f>
        <v>False Martyrs' Folly Wayshrine</v>
      </c>
      <c r="N457" s="3" t="str">
        <f>VLOOKUP(F457,'ESO zone constants'!$A$3:$D$9999,4,FALSE)</f>
        <v>The Deadlands</v>
      </c>
    </row>
    <row r="458" spans="1:14" x14ac:dyDescent="0.25">
      <c r="A458" s="79">
        <v>480</v>
      </c>
      <c r="B458">
        <v>45</v>
      </c>
      <c r="C458">
        <v>2021</v>
      </c>
      <c r="D458" t="s">
        <v>3208</v>
      </c>
      <c r="E458">
        <v>857</v>
      </c>
      <c r="F458">
        <v>1286</v>
      </c>
      <c r="G458" t="s">
        <v>3208</v>
      </c>
      <c r="H458">
        <v>1</v>
      </c>
      <c r="I458" t="s">
        <v>3213</v>
      </c>
      <c r="J458" s="30" t="str">
        <f t="shared" si="24"/>
        <v>[480]=1286,</v>
      </c>
      <c r="K458" s="3">
        <f t="shared" si="25"/>
        <v>480</v>
      </c>
      <c r="L458" s="3">
        <f t="shared" si="26"/>
        <v>1286</v>
      </c>
      <c r="M458" s="8" t="str">
        <f>VLOOKUP(A458,'ESO wayshrine names'!$A$3:$B$9991,2,)</f>
        <v>Annihilarch's Summit Wayshrine</v>
      </c>
      <c r="N458" s="3" t="str">
        <f>VLOOKUP(F458,'ESO zone constants'!$A$3:$D$9999,4,FALSE)</f>
        <v>The Deadlands</v>
      </c>
    </row>
    <row r="459" spans="1:14" x14ac:dyDescent="0.25">
      <c r="A459" s="79">
        <v>481</v>
      </c>
      <c r="B459">
        <v>43</v>
      </c>
      <c r="C459">
        <v>1887</v>
      </c>
      <c r="D459" t="s">
        <v>3191</v>
      </c>
      <c r="E459">
        <v>834</v>
      </c>
      <c r="F459">
        <v>1261</v>
      </c>
      <c r="G459" t="s">
        <v>3191</v>
      </c>
      <c r="H459">
        <v>1</v>
      </c>
      <c r="I459" t="s">
        <v>3214</v>
      </c>
      <c r="J459" s="30" t="str">
        <f t="shared" si="24"/>
        <v>[481]=1261,</v>
      </c>
      <c r="K459" s="3">
        <f t="shared" si="25"/>
        <v>481</v>
      </c>
      <c r="L459" s="3">
        <f t="shared" si="26"/>
        <v>1261</v>
      </c>
      <c r="M459" s="8" t="str">
        <f>VLOOKUP(A459,'ESO wayshrine names'!$A$3:$B$9991,2,)</f>
        <v>Doomvault Vulpinaz Wayshrine</v>
      </c>
      <c r="N459" s="3" t="str">
        <f>VLOOKUP(F459,'ESO zone constants'!$A$3:$D$9999,4,FALSE)</f>
        <v>Blackwood</v>
      </c>
    </row>
    <row r="460" spans="1:14" x14ac:dyDescent="0.25">
      <c r="A460" s="79">
        <v>482</v>
      </c>
      <c r="B460">
        <v>43</v>
      </c>
      <c r="C460">
        <v>1887</v>
      </c>
      <c r="D460" t="s">
        <v>3191</v>
      </c>
      <c r="E460">
        <v>834</v>
      </c>
      <c r="F460">
        <v>1261</v>
      </c>
      <c r="G460" t="s">
        <v>3191</v>
      </c>
      <c r="H460">
        <v>1</v>
      </c>
      <c r="I460" t="s">
        <v>3215</v>
      </c>
      <c r="J460" s="30" t="str">
        <f t="shared" si="24"/>
        <v>[482]=1261,</v>
      </c>
      <c r="K460" s="3">
        <f t="shared" si="25"/>
        <v>482</v>
      </c>
      <c r="L460" s="3">
        <f t="shared" si="26"/>
        <v>1261</v>
      </c>
      <c r="M460" s="8" t="str">
        <f>VLOOKUP(A460,'ESO wayshrine names'!$A$3:$B$9991,2,)</f>
        <v>Blackwood Crossroads Wayshrine</v>
      </c>
      <c r="N460" s="3" t="str">
        <f>VLOOKUP(F460,'ESO zone constants'!$A$3:$D$9999,4,FALSE)</f>
        <v>Blackwood</v>
      </c>
    </row>
    <row r="461" spans="1:14" x14ac:dyDescent="0.25">
      <c r="A461" s="79">
        <v>483</v>
      </c>
      <c r="B461">
        <v>43</v>
      </c>
      <c r="C461">
        <v>1887</v>
      </c>
      <c r="D461" t="s">
        <v>3191</v>
      </c>
      <c r="E461">
        <v>834</v>
      </c>
      <c r="F461">
        <v>1261</v>
      </c>
      <c r="G461" t="s">
        <v>3191</v>
      </c>
      <c r="H461">
        <v>1</v>
      </c>
      <c r="I461" t="s">
        <v>3216</v>
      </c>
      <c r="J461" s="30" t="str">
        <f t="shared" si="24"/>
        <v>[483]=1261,</v>
      </c>
      <c r="K461" s="3">
        <f t="shared" si="25"/>
        <v>483</v>
      </c>
      <c r="L461" s="3">
        <f t="shared" si="26"/>
        <v>1261</v>
      </c>
      <c r="M461" s="8" t="str">
        <f>VLOOKUP(A461,'ESO wayshrine names'!$A$3:$B$9991,2,)</f>
        <v>Hutan-Tzel Wayshrine</v>
      </c>
      <c r="N461" s="3" t="str">
        <f>VLOOKUP(F461,'ESO zone constants'!$A$3:$D$9999,4,FALSE)</f>
        <v>Blackwood</v>
      </c>
    </row>
    <row r="462" spans="1:14" x14ac:dyDescent="0.25">
      <c r="A462" s="79">
        <v>484</v>
      </c>
      <c r="B462">
        <v>43</v>
      </c>
      <c r="C462">
        <v>1887</v>
      </c>
      <c r="D462" t="s">
        <v>3191</v>
      </c>
      <c r="E462">
        <v>834</v>
      </c>
      <c r="F462">
        <v>1261</v>
      </c>
      <c r="G462" t="s">
        <v>3191</v>
      </c>
      <c r="H462">
        <v>1</v>
      </c>
      <c r="I462" t="s">
        <v>3217</v>
      </c>
      <c r="J462" s="30" t="str">
        <f t="shared" si="24"/>
        <v>[484]=1261,</v>
      </c>
      <c r="K462" s="3">
        <f t="shared" si="25"/>
        <v>484</v>
      </c>
      <c r="L462" s="3">
        <f t="shared" si="26"/>
        <v>1261</v>
      </c>
      <c r="M462" s="8" t="str">
        <f>VLOOKUP(A462,'ESO wayshrine names'!$A$3:$B$9991,2,)</f>
        <v>Vunalk Wayshrine</v>
      </c>
      <c r="N462" s="3" t="str">
        <f>VLOOKUP(F462,'ESO zone constants'!$A$3:$D$9999,4,FALSE)</f>
        <v>Blackwood</v>
      </c>
    </row>
    <row r="463" spans="1:14" x14ac:dyDescent="0.25">
      <c r="A463" s="79">
        <v>485</v>
      </c>
      <c r="B463">
        <v>8</v>
      </c>
      <c r="C463">
        <v>22</v>
      </c>
      <c r="D463" t="s">
        <v>108</v>
      </c>
      <c r="E463">
        <v>11</v>
      </c>
      <c r="F463">
        <v>58</v>
      </c>
      <c r="G463" t="s">
        <v>108</v>
      </c>
      <c r="H463">
        <v>7</v>
      </c>
      <c r="I463" t="s">
        <v>3218</v>
      </c>
      <c r="J463" s="30" t="str">
        <f t="shared" si="24"/>
        <v>[485]=58,</v>
      </c>
      <c r="K463" s="3">
        <f t="shared" si="25"/>
        <v>485</v>
      </c>
      <c r="L463" s="3">
        <f t="shared" si="26"/>
        <v>58</v>
      </c>
      <c r="M463" s="8" t="str">
        <f>VLOOKUP(A463,'ESO wayshrine names'!$A$3:$B$9991,2,)</f>
        <v>Doomchar Plateau</v>
      </c>
      <c r="N463" s="3" t="str">
        <f>VLOOKUP(F463,'ESO zone constants'!$A$3:$D$9999,4,FALSE)</f>
        <v>Malabal Tor</v>
      </c>
    </row>
    <row r="464" spans="1:14" x14ac:dyDescent="0.25">
      <c r="A464" s="79">
        <v>486</v>
      </c>
      <c r="B464">
        <v>43</v>
      </c>
      <c r="C464">
        <v>1887</v>
      </c>
      <c r="D464" t="s">
        <v>3191</v>
      </c>
      <c r="E464">
        <v>834</v>
      </c>
      <c r="F464">
        <v>1261</v>
      </c>
      <c r="G464" t="s">
        <v>3191</v>
      </c>
      <c r="H464">
        <v>7</v>
      </c>
      <c r="I464" t="s">
        <v>3219</v>
      </c>
      <c r="J464" s="30" t="str">
        <f t="shared" si="24"/>
        <v>[486]=1261,</v>
      </c>
      <c r="K464" s="3">
        <f t="shared" si="25"/>
        <v>486</v>
      </c>
      <c r="L464" s="3">
        <f t="shared" si="26"/>
        <v>1261</v>
      </c>
      <c r="M464" s="8" t="str">
        <f>VLOOKUP(A464,'ESO wayshrine names'!$A$3:$B$9991,2,)</f>
        <v>Sweetwater Cascades</v>
      </c>
      <c r="N464" s="3" t="str">
        <f>VLOOKUP(F464,'ESO zone constants'!$A$3:$D$9999,4,FALSE)</f>
        <v>Blackwood</v>
      </c>
    </row>
    <row r="465" spans="1:14" x14ac:dyDescent="0.25">
      <c r="A465" s="79">
        <v>487</v>
      </c>
      <c r="B465">
        <v>44</v>
      </c>
      <c r="C465">
        <v>2119</v>
      </c>
      <c r="D465" t="s">
        <v>2710</v>
      </c>
      <c r="E465">
        <v>854</v>
      </c>
      <c r="F465">
        <v>1283</v>
      </c>
      <c r="G465" t="s">
        <v>2711</v>
      </c>
      <c r="H465">
        <v>1</v>
      </c>
      <c r="I465" t="s">
        <v>2713</v>
      </c>
      <c r="J465" s="30" t="str">
        <f t="shared" si="24"/>
        <v>[487]=1283,</v>
      </c>
      <c r="K465" s="3">
        <f t="shared" si="25"/>
        <v>487</v>
      </c>
      <c r="L465" s="3">
        <f t="shared" si="26"/>
        <v>1283</v>
      </c>
      <c r="M465" s="8" t="str">
        <f>VLOOKUP(A465,'ESO wayshrine names'!$A$3:$B$9991,2,)</f>
        <v>Fargrave Outskirts Wayshrine</v>
      </c>
      <c r="N465" s="3" t="str">
        <f>VLOOKUP(F465,'ESO zone constants'!$A$3:$D$9999,4,FALSE)</f>
        <v>The Shambles</v>
      </c>
    </row>
    <row r="466" spans="1:14" x14ac:dyDescent="0.25">
      <c r="A466" s="79">
        <v>489</v>
      </c>
      <c r="B466">
        <v>44</v>
      </c>
      <c r="C466">
        <v>2119</v>
      </c>
      <c r="D466" t="s">
        <v>2710</v>
      </c>
      <c r="E466">
        <v>854</v>
      </c>
      <c r="F466">
        <v>1283</v>
      </c>
      <c r="G466" t="s">
        <v>2711</v>
      </c>
      <c r="H466">
        <v>1</v>
      </c>
      <c r="I466" t="s">
        <v>3220</v>
      </c>
      <c r="J466" s="30" t="str">
        <f t="shared" si="24"/>
        <v>[489]=1283,</v>
      </c>
      <c r="K466" s="3">
        <f t="shared" si="25"/>
        <v>489</v>
      </c>
      <c r="L466" s="3">
        <f t="shared" si="26"/>
        <v>1283</v>
      </c>
      <c r="M466" s="8" t="str">
        <f>VLOOKUP(A466,'ESO wayshrine names'!$A$3:$B$9991,2,)</f>
        <v>The Shambles Wayshrine</v>
      </c>
      <c r="N466" s="3" t="str">
        <f>VLOOKUP(F466,'ESO zone constants'!$A$3:$D$9999,4,FALSE)</f>
        <v>The Shambles</v>
      </c>
    </row>
    <row r="467" spans="1:14" x14ac:dyDescent="0.25">
      <c r="A467" s="79">
        <v>490</v>
      </c>
      <c r="B467">
        <v>45</v>
      </c>
      <c r="C467">
        <v>2021</v>
      </c>
      <c r="D467" t="s">
        <v>3208</v>
      </c>
      <c r="E467">
        <v>857</v>
      </c>
      <c r="F467">
        <v>1286</v>
      </c>
      <c r="G467" t="s">
        <v>3208</v>
      </c>
      <c r="H467">
        <v>1</v>
      </c>
      <c r="I467" t="s">
        <v>3221</v>
      </c>
      <c r="J467" s="30" t="str">
        <f t="shared" si="24"/>
        <v>[490]=1286,</v>
      </c>
      <c r="K467" s="3">
        <f t="shared" si="25"/>
        <v>490</v>
      </c>
      <c r="L467" s="3">
        <f t="shared" si="26"/>
        <v>1286</v>
      </c>
      <c r="M467" s="8" t="str">
        <f>VLOOKUP(A467,'ESO wayshrine names'!$A$3:$B$9991,2,)</f>
        <v>Wounded Crossing Wayshrine</v>
      </c>
      <c r="N467" s="3" t="str">
        <f>VLOOKUP(F467,'ESO zone constants'!$A$3:$D$9999,4,FALSE)</f>
        <v>The Deadlands</v>
      </c>
    </row>
    <row r="468" spans="1:14" x14ac:dyDescent="0.25">
      <c r="A468" s="79">
        <v>491</v>
      </c>
      <c r="B468">
        <v>45</v>
      </c>
      <c r="C468">
        <v>2021</v>
      </c>
      <c r="D468" t="s">
        <v>3208</v>
      </c>
      <c r="E468">
        <v>857</v>
      </c>
      <c r="F468">
        <v>1286</v>
      </c>
      <c r="G468" t="s">
        <v>3208</v>
      </c>
      <c r="H468">
        <v>1</v>
      </c>
      <c r="I468" t="s">
        <v>3222</v>
      </c>
      <c r="J468" s="30" t="str">
        <f t="shared" si="24"/>
        <v>[491]=1286,</v>
      </c>
      <c r="K468" s="3">
        <f t="shared" si="25"/>
        <v>491</v>
      </c>
      <c r="L468" s="3">
        <f t="shared" si="26"/>
        <v>1286</v>
      </c>
      <c r="M468" s="8" t="str">
        <f>VLOOKUP(A468,'ESO wayshrine names'!$A$3:$B$9991,2,)</f>
        <v>The Scourshales Wayshrine</v>
      </c>
      <c r="N468" s="3" t="str">
        <f>VLOOKUP(F468,'ESO zone constants'!$A$3:$D$9999,4,FALSE)</f>
        <v>The Deadlands</v>
      </c>
    </row>
    <row r="469" spans="1:14" x14ac:dyDescent="0.25">
      <c r="A469" s="79">
        <v>493</v>
      </c>
      <c r="B469">
        <v>44</v>
      </c>
      <c r="C469">
        <v>2119</v>
      </c>
      <c r="D469" t="s">
        <v>2710</v>
      </c>
      <c r="E469">
        <v>854</v>
      </c>
      <c r="F469">
        <v>1283</v>
      </c>
      <c r="G469" t="s">
        <v>2711</v>
      </c>
      <c r="H469">
        <v>1</v>
      </c>
      <c r="I469" t="s">
        <v>2712</v>
      </c>
      <c r="J469" s="30" t="str">
        <f t="shared" si="24"/>
        <v>[493]=1283,</v>
      </c>
      <c r="K469" s="3">
        <f t="shared" si="25"/>
        <v>493</v>
      </c>
      <c r="L469" s="3">
        <f t="shared" si="26"/>
        <v>1283</v>
      </c>
      <c r="M469" s="8" t="str">
        <f>VLOOKUP(A469,'ESO wayshrine names'!$A$3:$B$9991,2,)</f>
        <v>Fargrave Wayshrine</v>
      </c>
      <c r="N469" s="3" t="str">
        <f>VLOOKUP(F469,'ESO zone constants'!$A$3:$D$9999,4,FALSE)</f>
        <v>The Shambles</v>
      </c>
    </row>
    <row r="470" spans="1:14" x14ac:dyDescent="0.25">
      <c r="A470" s="79">
        <v>494</v>
      </c>
      <c r="B470">
        <v>45</v>
      </c>
      <c r="C470">
        <v>2021</v>
      </c>
      <c r="D470" t="s">
        <v>3208</v>
      </c>
      <c r="E470">
        <v>857</v>
      </c>
      <c r="F470">
        <v>1286</v>
      </c>
      <c r="G470" t="s">
        <v>3208</v>
      </c>
      <c r="H470">
        <v>1</v>
      </c>
      <c r="I470" t="s">
        <v>3223</v>
      </c>
      <c r="J470" s="30" t="str">
        <f t="shared" si="24"/>
        <v>[494]=1286,</v>
      </c>
      <c r="K470" s="3">
        <f t="shared" si="25"/>
        <v>494</v>
      </c>
      <c r="L470" s="3">
        <f t="shared" si="26"/>
        <v>1286</v>
      </c>
      <c r="M470" s="8" t="str">
        <f>VLOOKUP(A470,'ESO wayshrine names'!$A$3:$B$9991,2,)</f>
        <v>Raging Coast Wayshrine</v>
      </c>
      <c r="N470" s="3" t="str">
        <f>VLOOKUP(F470,'ESO zone constants'!$A$3:$D$9999,4,FALSE)</f>
        <v>The Deadlands</v>
      </c>
    </row>
    <row r="471" spans="1:14" x14ac:dyDescent="0.25">
      <c r="A471" s="79">
        <v>495</v>
      </c>
      <c r="B471">
        <v>44</v>
      </c>
      <c r="C471">
        <v>2119</v>
      </c>
      <c r="D471" t="s">
        <v>2710</v>
      </c>
      <c r="E471">
        <v>854</v>
      </c>
      <c r="F471">
        <v>1283</v>
      </c>
      <c r="G471" t="s">
        <v>2711</v>
      </c>
      <c r="H471">
        <v>7</v>
      </c>
      <c r="I471" t="s">
        <v>2714</v>
      </c>
      <c r="J471" s="30" t="str">
        <f t="shared" si="24"/>
        <v>[495]=1283,</v>
      </c>
      <c r="K471" s="3">
        <f t="shared" si="25"/>
        <v>495</v>
      </c>
      <c r="L471" s="3">
        <f t="shared" si="26"/>
        <v>1283</v>
      </c>
      <c r="M471" s="8" t="str">
        <f>VLOOKUP(A471,'ESO wayshrine names'!$A$3:$B$9991,2,)</f>
        <v>Ossa Accentium</v>
      </c>
      <c r="N471" s="3" t="str">
        <f>VLOOKUP(F471,'ESO zone constants'!$A$3:$D$9999,4,FALSE)</f>
        <v>The Shambles</v>
      </c>
    </row>
    <row r="472" spans="1:14" x14ac:dyDescent="0.25">
      <c r="A472" s="79">
        <v>496</v>
      </c>
      <c r="B472">
        <v>45</v>
      </c>
      <c r="C472">
        <v>2021</v>
      </c>
      <c r="D472" t="s">
        <v>3208</v>
      </c>
      <c r="E472">
        <v>857</v>
      </c>
      <c r="F472">
        <v>1286</v>
      </c>
      <c r="G472" t="s">
        <v>3208</v>
      </c>
      <c r="H472">
        <v>7</v>
      </c>
      <c r="I472" t="s">
        <v>3224</v>
      </c>
      <c r="J472" s="30" t="str">
        <f t="shared" si="24"/>
        <v>[496]=1286,</v>
      </c>
      <c r="K472" s="3">
        <f t="shared" si="25"/>
        <v>496</v>
      </c>
      <c r="L472" s="3">
        <f t="shared" si="26"/>
        <v>1286</v>
      </c>
      <c r="M472" s="8" t="str">
        <f>VLOOKUP(A472,'ESO wayshrine names'!$A$3:$B$9991,2,)</f>
        <v>Agony's Ascent</v>
      </c>
      <c r="N472" s="3" t="str">
        <f>VLOOKUP(F472,'ESO zone constants'!$A$3:$D$9999,4,FALSE)</f>
        <v>The Deadlands</v>
      </c>
    </row>
    <row r="473" spans="1:14" x14ac:dyDescent="0.25">
      <c r="A473" s="79">
        <v>497</v>
      </c>
      <c r="B473">
        <v>32</v>
      </c>
      <c r="C473">
        <v>1349</v>
      </c>
      <c r="D473" t="s">
        <v>2327</v>
      </c>
      <c r="E473">
        <v>616</v>
      </c>
      <c r="F473">
        <v>1011</v>
      </c>
      <c r="G473" t="s">
        <v>2327</v>
      </c>
      <c r="H473">
        <v>6</v>
      </c>
      <c r="I473" t="s">
        <v>3225</v>
      </c>
      <c r="J473" s="30" t="str">
        <f t="shared" si="24"/>
        <v>[497]=1011,</v>
      </c>
      <c r="K473" s="3">
        <f t="shared" si="25"/>
        <v>497</v>
      </c>
      <c r="L473" s="3">
        <f t="shared" si="26"/>
        <v>1011</v>
      </c>
      <c r="M473" s="8" t="str">
        <f>VLOOKUP(A473,'ESO wayshrine names'!$A$3:$B$9991,2,)</f>
        <v>Dungeon: Coral Aerie</v>
      </c>
      <c r="N473" s="3" t="str">
        <f>VLOOKUP(F473,'ESO zone constants'!$A$3:$D$9999,4,FALSE)</f>
        <v>Summerset</v>
      </c>
    </row>
    <row r="474" spans="1:14" x14ac:dyDescent="0.25">
      <c r="A474" s="79">
        <v>498</v>
      </c>
      <c r="B474">
        <v>3</v>
      </c>
      <c r="C474">
        <v>10</v>
      </c>
      <c r="D474" t="s">
        <v>2317</v>
      </c>
      <c r="E474">
        <v>5</v>
      </c>
      <c r="F474">
        <v>20</v>
      </c>
      <c r="G474" t="s">
        <v>2317</v>
      </c>
      <c r="H474">
        <v>6</v>
      </c>
      <c r="I474" t="s">
        <v>3226</v>
      </c>
      <c r="J474" s="30" t="str">
        <f t="shared" si="24"/>
        <v>[498]=20,</v>
      </c>
      <c r="K474" s="3">
        <f t="shared" si="25"/>
        <v>498</v>
      </c>
      <c r="L474" s="3">
        <f t="shared" si="26"/>
        <v>20</v>
      </c>
      <c r="M474" s="8" t="str">
        <f>VLOOKUP(A474,'ESO wayshrine names'!$A$3:$B$9991,2,)</f>
        <v>Dungeon: Shipwright's Regret</v>
      </c>
      <c r="N474" s="3" t="str">
        <f>VLOOKUP(F474,'ESO zone constants'!$A$3:$D$9999,4,FALSE)</f>
        <v>Rivenspire</v>
      </c>
    </row>
    <row r="475" spans="1:14" x14ac:dyDescent="0.25">
      <c r="A475" s="79">
        <v>499</v>
      </c>
      <c r="B475">
        <v>20</v>
      </c>
      <c r="C475">
        <v>227</v>
      </c>
      <c r="D475" t="s">
        <v>386</v>
      </c>
      <c r="E475">
        <v>305</v>
      </c>
      <c r="F475">
        <v>535</v>
      </c>
      <c r="G475" t="s">
        <v>386</v>
      </c>
      <c r="H475">
        <v>7</v>
      </c>
      <c r="I475" t="s">
        <v>3227</v>
      </c>
      <c r="J475" s="30" t="str">
        <f t="shared" si="24"/>
        <v>[499]=535,</v>
      </c>
      <c r="K475" s="3">
        <f t="shared" si="25"/>
        <v>499</v>
      </c>
      <c r="L475" s="3">
        <f t="shared" si="26"/>
        <v>535</v>
      </c>
      <c r="M475" s="8" t="str">
        <f>VLOOKUP(A475,'ESO wayshrine names'!$A$3:$B$9991,2,)</f>
        <v>Seaveil Spire</v>
      </c>
      <c r="N475" s="3" t="str">
        <f>VLOOKUP(F475,'ESO zone constants'!$A$3:$D$9999,4,FALSE)</f>
        <v>Betnikh</v>
      </c>
    </row>
    <row r="476" spans="1:14" x14ac:dyDescent="0.25">
      <c r="A476" s="116">
        <v>501</v>
      </c>
      <c r="B476">
        <v>46</v>
      </c>
      <c r="C476">
        <v>2114</v>
      </c>
      <c r="D476" t="s">
        <v>3497</v>
      </c>
      <c r="E476">
        <v>883</v>
      </c>
      <c r="F476">
        <v>1318</v>
      </c>
      <c r="G476" t="s">
        <v>3379</v>
      </c>
      <c r="H476">
        <v>1</v>
      </c>
      <c r="I476" t="s">
        <v>3388</v>
      </c>
      <c r="J476" s="30" t="str">
        <f t="shared" si="24"/>
        <v>[501]=1318,</v>
      </c>
      <c r="K476" s="3">
        <f t="shared" ref="K476:K494" si="27">A476</f>
        <v>501</v>
      </c>
      <c r="L476" s="3">
        <f t="shared" ref="L476:L494" si="28">F476</f>
        <v>1318</v>
      </c>
      <c r="M476" s="8" t="str">
        <f>VLOOKUP(A476,'ESO wayshrine names'!$A$3:$B$9991,2,)</f>
        <v>Coral Road Wayshrine</v>
      </c>
      <c r="N476" s="3" t="str">
        <f>VLOOKUP(F476,'ESO zone constants'!$A$3:$D$9999,4,FALSE)</f>
        <v>High Isle</v>
      </c>
    </row>
    <row r="477" spans="1:14" x14ac:dyDescent="0.25">
      <c r="A477" s="116">
        <v>502</v>
      </c>
      <c r="B477">
        <v>46</v>
      </c>
      <c r="C477">
        <v>2114</v>
      </c>
      <c r="D477" t="s">
        <v>3497</v>
      </c>
      <c r="E477">
        <v>883</v>
      </c>
      <c r="F477">
        <v>1318</v>
      </c>
      <c r="G477" t="s">
        <v>3379</v>
      </c>
      <c r="H477">
        <v>1</v>
      </c>
      <c r="I477" t="s">
        <v>3389</v>
      </c>
      <c r="J477" s="30" t="str">
        <f t="shared" si="24"/>
        <v>[502]=1318,</v>
      </c>
      <c r="K477" s="3">
        <f t="shared" si="27"/>
        <v>502</v>
      </c>
      <c r="L477" s="3">
        <f t="shared" si="28"/>
        <v>1318</v>
      </c>
      <c r="M477" s="8" t="str">
        <f>VLOOKUP(A477,'ESO wayshrine names'!$A$3:$B$9991,2,)</f>
        <v>Tor Draioch Wayshrine</v>
      </c>
      <c r="N477" s="3" t="str">
        <f>VLOOKUP(F477,'ESO zone constants'!$A$3:$D$9999,4,FALSE)</f>
        <v>High Isle</v>
      </c>
    </row>
    <row r="478" spans="1:14" x14ac:dyDescent="0.25">
      <c r="A478" s="116">
        <v>503</v>
      </c>
      <c r="B478">
        <v>46</v>
      </c>
      <c r="C478">
        <v>2114</v>
      </c>
      <c r="D478" t="s">
        <v>3497</v>
      </c>
      <c r="E478">
        <v>883</v>
      </c>
      <c r="F478">
        <v>1318</v>
      </c>
      <c r="G478" t="s">
        <v>3379</v>
      </c>
      <c r="H478">
        <v>1</v>
      </c>
      <c r="I478" t="s">
        <v>3390</v>
      </c>
      <c r="J478" s="30" t="str">
        <f t="shared" si="24"/>
        <v>[503]=1318,</v>
      </c>
      <c r="K478" s="3">
        <f t="shared" si="27"/>
        <v>503</v>
      </c>
      <c r="L478" s="3">
        <f t="shared" si="28"/>
        <v>1318</v>
      </c>
      <c r="M478" s="8" t="str">
        <f>VLOOKUP(A478,'ESO wayshrine names'!$A$3:$B$9991,2,)</f>
        <v>Steadfast Manor Wayshrine</v>
      </c>
      <c r="N478" s="3" t="str">
        <f>VLOOKUP(F478,'ESO zone constants'!$A$3:$D$9999,4,FALSE)</f>
        <v>High Isle</v>
      </c>
    </row>
    <row r="479" spans="1:14" x14ac:dyDescent="0.25">
      <c r="A479" s="116">
        <v>504</v>
      </c>
      <c r="B479">
        <v>46</v>
      </c>
      <c r="C479">
        <v>2114</v>
      </c>
      <c r="D479" t="s">
        <v>3497</v>
      </c>
      <c r="E479">
        <v>883</v>
      </c>
      <c r="F479">
        <v>1318</v>
      </c>
      <c r="G479" t="s">
        <v>3379</v>
      </c>
      <c r="H479">
        <v>1</v>
      </c>
      <c r="I479" t="s">
        <v>3391</v>
      </c>
      <c r="J479" s="30" t="str">
        <f t="shared" si="24"/>
        <v>[504]=1318,</v>
      </c>
      <c r="K479" s="3">
        <f t="shared" si="27"/>
        <v>504</v>
      </c>
      <c r="L479" s="3">
        <f t="shared" si="28"/>
        <v>1318</v>
      </c>
      <c r="M479" s="8" t="str">
        <f>VLOOKUP(A479,'ESO wayshrine names'!$A$3:$B$9991,2,)</f>
        <v>Castle Navire Wayshrine</v>
      </c>
      <c r="N479" s="3" t="str">
        <f>VLOOKUP(F479,'ESO zone constants'!$A$3:$D$9999,4,FALSE)</f>
        <v>High Isle</v>
      </c>
    </row>
    <row r="480" spans="1:14" x14ac:dyDescent="0.25">
      <c r="A480" s="116">
        <v>505</v>
      </c>
      <c r="B480">
        <v>46</v>
      </c>
      <c r="C480">
        <v>2114</v>
      </c>
      <c r="D480" t="s">
        <v>3497</v>
      </c>
      <c r="E480">
        <v>883</v>
      </c>
      <c r="F480">
        <v>1318</v>
      </c>
      <c r="G480" t="s">
        <v>3379</v>
      </c>
      <c r="H480">
        <v>1</v>
      </c>
      <c r="I480" t="s">
        <v>3392</v>
      </c>
      <c r="J480" s="30" t="str">
        <f t="shared" si="24"/>
        <v>[505]=1318,</v>
      </c>
      <c r="K480" s="3">
        <f t="shared" si="27"/>
        <v>505</v>
      </c>
      <c r="L480" s="3">
        <f t="shared" si="28"/>
        <v>1318</v>
      </c>
      <c r="M480" s="8" t="str">
        <f>VLOOKUP(A480,'ESO wayshrine names'!$A$3:$B$9991,2,)</f>
        <v>Garick's Rest Wayshrine</v>
      </c>
      <c r="N480" s="3" t="str">
        <f>VLOOKUP(F480,'ESO zone constants'!$A$3:$D$9999,4,FALSE)</f>
        <v>High Isle</v>
      </c>
    </row>
    <row r="481" spans="1:14" x14ac:dyDescent="0.25">
      <c r="A481" s="116">
        <v>506</v>
      </c>
      <c r="B481">
        <v>46</v>
      </c>
      <c r="C481">
        <v>2114</v>
      </c>
      <c r="D481" t="s">
        <v>3497</v>
      </c>
      <c r="E481">
        <v>883</v>
      </c>
      <c r="F481">
        <v>1318</v>
      </c>
      <c r="G481" t="s">
        <v>3379</v>
      </c>
      <c r="H481">
        <v>1</v>
      </c>
      <c r="I481" t="s">
        <v>3393</v>
      </c>
      <c r="J481" s="30" t="str">
        <f t="shared" si="24"/>
        <v>[506]=1318,</v>
      </c>
      <c r="K481" s="3">
        <f t="shared" si="27"/>
        <v>506</v>
      </c>
      <c r="L481" s="3">
        <f t="shared" si="28"/>
        <v>1318</v>
      </c>
      <c r="M481" s="8" t="str">
        <f>VLOOKUP(A481,'ESO wayshrine names'!$A$3:$B$9991,2,)</f>
        <v>Stonelore Grove Wayshrine</v>
      </c>
      <c r="N481" s="3" t="str">
        <f>VLOOKUP(F481,'ESO zone constants'!$A$3:$D$9999,4,FALSE)</f>
        <v>High Isle</v>
      </c>
    </row>
    <row r="482" spans="1:14" x14ac:dyDescent="0.25">
      <c r="A482" s="116">
        <v>507</v>
      </c>
      <c r="B482">
        <v>46</v>
      </c>
      <c r="C482">
        <v>2114</v>
      </c>
      <c r="D482" t="s">
        <v>3497</v>
      </c>
      <c r="E482">
        <v>883</v>
      </c>
      <c r="F482">
        <v>1318</v>
      </c>
      <c r="G482" t="s">
        <v>3379</v>
      </c>
      <c r="H482">
        <v>1</v>
      </c>
      <c r="I482" t="s">
        <v>3394</v>
      </c>
      <c r="J482" s="30" t="str">
        <f t="shared" si="24"/>
        <v>[507]=1318,</v>
      </c>
      <c r="K482" s="3">
        <f t="shared" si="27"/>
        <v>507</v>
      </c>
      <c r="L482" s="3">
        <f t="shared" si="28"/>
        <v>1318</v>
      </c>
      <c r="M482" s="8" t="str">
        <f>VLOOKUP(A482,'ESO wayshrine names'!$A$3:$B$9991,2,)</f>
        <v>Dufort Shipyards Wayshrine</v>
      </c>
      <c r="N482" s="3" t="str">
        <f>VLOOKUP(F482,'ESO zone constants'!$A$3:$D$9999,4,FALSE)</f>
        <v>High Isle</v>
      </c>
    </row>
    <row r="483" spans="1:14" x14ac:dyDescent="0.25">
      <c r="A483" s="116">
        <v>508</v>
      </c>
      <c r="B483">
        <v>46</v>
      </c>
      <c r="C483">
        <v>2114</v>
      </c>
      <c r="D483" t="s">
        <v>3497</v>
      </c>
      <c r="E483">
        <v>883</v>
      </c>
      <c r="F483">
        <v>1318</v>
      </c>
      <c r="G483" t="s">
        <v>3379</v>
      </c>
      <c r="H483">
        <v>1</v>
      </c>
      <c r="I483" t="s">
        <v>3395</v>
      </c>
      <c r="J483" s="30" t="str">
        <f t="shared" si="24"/>
        <v>[508]=1318,</v>
      </c>
      <c r="K483" s="3">
        <f t="shared" si="27"/>
        <v>508</v>
      </c>
      <c r="L483" s="3">
        <f t="shared" si="28"/>
        <v>1318</v>
      </c>
      <c r="M483" s="8" t="str">
        <f>VLOOKUP(A483,'ESO wayshrine names'!$A$3:$B$9991,2,)</f>
        <v>Amenos Station Wayshrine</v>
      </c>
      <c r="N483" s="3" t="str">
        <f>VLOOKUP(F483,'ESO zone constants'!$A$3:$D$9999,4,FALSE)</f>
        <v>High Isle</v>
      </c>
    </row>
    <row r="484" spans="1:14" x14ac:dyDescent="0.25">
      <c r="A484" s="116">
        <v>509</v>
      </c>
      <c r="B484">
        <v>46</v>
      </c>
      <c r="C484">
        <v>2114</v>
      </c>
      <c r="D484" t="s">
        <v>3497</v>
      </c>
      <c r="E484">
        <v>883</v>
      </c>
      <c r="F484">
        <v>1318</v>
      </c>
      <c r="G484" t="s">
        <v>3379</v>
      </c>
      <c r="H484">
        <v>1</v>
      </c>
      <c r="I484" t="s">
        <v>3396</v>
      </c>
      <c r="J484" s="30" t="str">
        <f t="shared" si="24"/>
        <v>[509]=1318,</v>
      </c>
      <c r="K484" s="3">
        <f t="shared" si="27"/>
        <v>509</v>
      </c>
      <c r="L484" s="3">
        <f t="shared" si="28"/>
        <v>1318</v>
      </c>
      <c r="M484" s="8" t="str">
        <f>VLOOKUP(A484,'ESO wayshrine names'!$A$3:$B$9991,2,)</f>
        <v>Brokerock Wayshrine</v>
      </c>
      <c r="N484" s="3" t="str">
        <f>VLOOKUP(F484,'ESO zone constants'!$A$3:$D$9999,4,FALSE)</f>
        <v>High Isle</v>
      </c>
    </row>
    <row r="485" spans="1:14" x14ac:dyDescent="0.25">
      <c r="A485" s="116">
        <v>510</v>
      </c>
      <c r="B485">
        <v>46</v>
      </c>
      <c r="C485">
        <v>2114</v>
      </c>
      <c r="D485" t="s">
        <v>3497</v>
      </c>
      <c r="E485">
        <v>883</v>
      </c>
      <c r="F485">
        <v>1318</v>
      </c>
      <c r="G485" t="s">
        <v>3379</v>
      </c>
      <c r="H485">
        <v>1</v>
      </c>
      <c r="I485" t="s">
        <v>3397</v>
      </c>
      <c r="J485" s="30" t="str">
        <f t="shared" si="24"/>
        <v>[510]=1318,</v>
      </c>
      <c r="K485" s="3">
        <f t="shared" si="27"/>
        <v>510</v>
      </c>
      <c r="L485" s="3">
        <f t="shared" si="28"/>
        <v>1318</v>
      </c>
      <c r="M485" s="8" t="str">
        <f>VLOOKUP(A485,'ESO wayshrine names'!$A$3:$B$9991,2,)</f>
        <v>All Flags Wayshrine</v>
      </c>
      <c r="N485" s="3" t="str">
        <f>VLOOKUP(F485,'ESO zone constants'!$A$3:$D$9999,4,FALSE)</f>
        <v>High Isle</v>
      </c>
    </row>
    <row r="486" spans="1:14" x14ac:dyDescent="0.25">
      <c r="A486" s="116">
        <v>511</v>
      </c>
      <c r="B486">
        <v>46</v>
      </c>
      <c r="C486">
        <v>2114</v>
      </c>
      <c r="D486" t="s">
        <v>3497</v>
      </c>
      <c r="E486">
        <v>883</v>
      </c>
      <c r="F486">
        <v>1318</v>
      </c>
      <c r="G486" t="s">
        <v>3379</v>
      </c>
      <c r="H486">
        <v>1</v>
      </c>
      <c r="I486" t="s">
        <v>3398</v>
      </c>
      <c r="J486" s="30" t="str">
        <f t="shared" si="24"/>
        <v>[511]=1318,</v>
      </c>
      <c r="K486" s="3">
        <f t="shared" si="27"/>
        <v>511</v>
      </c>
      <c r="L486" s="3">
        <f t="shared" si="28"/>
        <v>1318</v>
      </c>
      <c r="M486" s="8" t="str">
        <f>VLOOKUP(A486,'ESO wayshrine names'!$A$3:$B$9991,2,)</f>
        <v>Trappers Peak Wayshrine</v>
      </c>
      <c r="N486" s="3" t="str">
        <f>VLOOKUP(F486,'ESO zone constants'!$A$3:$D$9999,4,FALSE)</f>
        <v>High Isle</v>
      </c>
    </row>
    <row r="487" spans="1:14" x14ac:dyDescent="0.25">
      <c r="A487" s="116">
        <v>512</v>
      </c>
      <c r="B487">
        <v>46</v>
      </c>
      <c r="C487">
        <v>2114</v>
      </c>
      <c r="D487" t="s">
        <v>3497</v>
      </c>
      <c r="E487">
        <v>883</v>
      </c>
      <c r="F487">
        <v>1318</v>
      </c>
      <c r="G487" t="s">
        <v>3379</v>
      </c>
      <c r="H487">
        <v>1</v>
      </c>
      <c r="I487" t="s">
        <v>3380</v>
      </c>
      <c r="J487" s="30" t="str">
        <f t="shared" si="24"/>
        <v>[512]=1318,</v>
      </c>
      <c r="K487" s="3">
        <f t="shared" si="27"/>
        <v>512</v>
      </c>
      <c r="L487" s="3">
        <f t="shared" si="28"/>
        <v>1318</v>
      </c>
      <c r="M487" s="8" t="str">
        <f>VLOOKUP(A487,'ESO wayshrine names'!$A$3:$B$9991,2,)</f>
        <v>Westbay Wayshrine</v>
      </c>
      <c r="N487" s="3" t="str">
        <f>VLOOKUP(F487,'ESO zone constants'!$A$3:$D$9999,4,FALSE)</f>
        <v>High Isle</v>
      </c>
    </row>
    <row r="488" spans="1:14" x14ac:dyDescent="0.25">
      <c r="A488" s="116">
        <v>513</v>
      </c>
      <c r="B488">
        <v>46</v>
      </c>
      <c r="C488">
        <v>2114</v>
      </c>
      <c r="D488" t="s">
        <v>3497</v>
      </c>
      <c r="E488">
        <v>883</v>
      </c>
      <c r="F488">
        <v>1318</v>
      </c>
      <c r="G488" t="s">
        <v>3379</v>
      </c>
      <c r="H488">
        <v>1</v>
      </c>
      <c r="I488" t="s">
        <v>3381</v>
      </c>
      <c r="J488" s="30" t="str">
        <f t="shared" si="24"/>
        <v>[513]=1318,</v>
      </c>
      <c r="K488" s="3">
        <f t="shared" si="27"/>
        <v>513</v>
      </c>
      <c r="L488" s="3">
        <f t="shared" si="28"/>
        <v>1318</v>
      </c>
      <c r="M488" s="8" t="str">
        <f>VLOOKUP(A488,'ESO wayshrine names'!$A$3:$B$9991,2,)</f>
        <v>Gonfalon Square Wayshrine</v>
      </c>
      <c r="N488" s="3" t="str">
        <f>VLOOKUP(F488,'ESO zone constants'!$A$3:$D$9999,4,FALSE)</f>
        <v>High Isle</v>
      </c>
    </row>
    <row r="489" spans="1:14" x14ac:dyDescent="0.25">
      <c r="A489" s="116">
        <v>517</v>
      </c>
      <c r="B489">
        <v>46</v>
      </c>
      <c r="C489">
        <v>2114</v>
      </c>
      <c r="D489" t="s">
        <v>3497</v>
      </c>
      <c r="E489">
        <v>883</v>
      </c>
      <c r="F489">
        <v>1318</v>
      </c>
      <c r="G489" t="s">
        <v>3379</v>
      </c>
      <c r="H489">
        <v>0</v>
      </c>
      <c r="I489" t="s">
        <v>3382</v>
      </c>
      <c r="J489" s="30" t="str">
        <f t="shared" si="24"/>
        <v>[517]=1318,</v>
      </c>
      <c r="K489" s="3">
        <f t="shared" si="27"/>
        <v>517</v>
      </c>
      <c r="L489" s="3">
        <f t="shared" si="28"/>
        <v>1318</v>
      </c>
      <c r="M489" s="8" t="str">
        <f>VLOOKUP(A489,'ESO wayshrine names'!$A$3:$B$9991,2,)</f>
        <v>All Flags Islet</v>
      </c>
      <c r="N489" s="3" t="str">
        <f>VLOOKUP(F489,'ESO zone constants'!$A$3:$D$9999,4,FALSE)</f>
        <v>High Isle</v>
      </c>
    </row>
    <row r="490" spans="1:14" x14ac:dyDescent="0.25">
      <c r="A490" s="116">
        <v>518</v>
      </c>
      <c r="B490">
        <v>46</v>
      </c>
      <c r="C490">
        <v>2114</v>
      </c>
      <c r="D490" t="s">
        <v>3497</v>
      </c>
      <c r="E490">
        <v>883</v>
      </c>
      <c r="F490">
        <v>1318</v>
      </c>
      <c r="G490" t="s">
        <v>3379</v>
      </c>
      <c r="H490">
        <v>1</v>
      </c>
      <c r="I490" t="s">
        <v>3383</v>
      </c>
      <c r="J490" s="30" t="str">
        <f t="shared" si="24"/>
        <v>[518]=1318,</v>
      </c>
      <c r="K490" s="3">
        <f t="shared" si="27"/>
        <v>518</v>
      </c>
      <c r="L490" s="3">
        <f t="shared" si="28"/>
        <v>1318</v>
      </c>
      <c r="M490" s="8" t="str">
        <f>VLOOKUP(A490,'ESO wayshrine names'!$A$3:$B$9991,2,)</f>
        <v>Serpents Hollow Wayshrine</v>
      </c>
      <c r="N490" s="3" t="str">
        <f>VLOOKUP(F490,'ESO zone constants'!$A$3:$D$9999,4,FALSE)</f>
        <v>High Isle</v>
      </c>
    </row>
    <row r="491" spans="1:14" x14ac:dyDescent="0.25">
      <c r="A491" s="116">
        <v>519</v>
      </c>
      <c r="B491">
        <v>46</v>
      </c>
      <c r="C491">
        <v>2114</v>
      </c>
      <c r="D491" t="s">
        <v>3497</v>
      </c>
      <c r="E491">
        <v>883</v>
      </c>
      <c r="F491">
        <v>1318</v>
      </c>
      <c r="G491" t="s">
        <v>3379</v>
      </c>
      <c r="H491">
        <v>1</v>
      </c>
      <c r="I491" t="s">
        <v>3384</v>
      </c>
      <c r="J491" s="30" t="str">
        <f t="shared" si="24"/>
        <v>[519]=1318,</v>
      </c>
      <c r="K491" s="3">
        <f t="shared" si="27"/>
        <v>519</v>
      </c>
      <c r="L491" s="3">
        <f t="shared" si="28"/>
        <v>1318</v>
      </c>
      <c r="M491" s="8" t="str">
        <f>VLOOKUP(A491,'ESO wayshrine names'!$A$3:$B$9991,2,)</f>
        <v>Flooded Coast Wayshrine</v>
      </c>
      <c r="N491" s="3" t="str">
        <f>VLOOKUP(F491,'ESO zone constants'!$A$3:$D$9999,4,FALSE)</f>
        <v>High Isle</v>
      </c>
    </row>
    <row r="492" spans="1:14" x14ac:dyDescent="0.25">
      <c r="A492" s="116">
        <v>520</v>
      </c>
      <c r="B492">
        <v>46</v>
      </c>
      <c r="C492">
        <v>2114</v>
      </c>
      <c r="D492" t="s">
        <v>3497</v>
      </c>
      <c r="E492">
        <v>883</v>
      </c>
      <c r="F492">
        <v>1318</v>
      </c>
      <c r="G492" t="s">
        <v>3379</v>
      </c>
      <c r="H492">
        <v>6</v>
      </c>
      <c r="I492" t="s">
        <v>3498</v>
      </c>
      <c r="J492" s="30" t="str">
        <f t="shared" si="24"/>
        <v>[520]=1318,</v>
      </c>
      <c r="K492" s="3">
        <f t="shared" si="27"/>
        <v>520</v>
      </c>
      <c r="L492" s="3">
        <f t="shared" si="28"/>
        <v>1318</v>
      </c>
      <c r="M492" s="8" t="str">
        <f>VLOOKUP(A492,'ESO wayshrine names'!$A$3:$B$9991,2,)</f>
        <v>Dungeon: Earthen Root Enclave</v>
      </c>
      <c r="N492" s="3" t="str">
        <f>VLOOKUP(F492,'ESO zone constants'!$A$3:$D$9999,4,FALSE)</f>
        <v>High Isle</v>
      </c>
    </row>
    <row r="493" spans="1:14" x14ac:dyDescent="0.25">
      <c r="A493" s="116">
        <v>521</v>
      </c>
      <c r="B493">
        <v>46</v>
      </c>
      <c r="C493">
        <v>2114</v>
      </c>
      <c r="D493" t="s">
        <v>3497</v>
      </c>
      <c r="E493">
        <v>883</v>
      </c>
      <c r="F493">
        <v>1318</v>
      </c>
      <c r="G493" t="s">
        <v>3379</v>
      </c>
      <c r="H493">
        <v>6</v>
      </c>
      <c r="I493" t="s">
        <v>3488</v>
      </c>
      <c r="J493" s="30" t="str">
        <f t="shared" si="24"/>
        <v>[521]=1318,</v>
      </c>
      <c r="K493" s="3">
        <f t="shared" si="27"/>
        <v>521</v>
      </c>
      <c r="L493" s="3">
        <f t="shared" si="28"/>
        <v>1318</v>
      </c>
      <c r="M493" s="8" t="str">
        <f>VLOOKUP(A493,'ESO wayshrine names'!$A$3:$B$9991,2,)</f>
        <v>Dungeon: Graven Deep</v>
      </c>
      <c r="N493" s="3" t="str">
        <f>VLOOKUP(F493,'ESO zone constants'!$A$3:$D$9999,4,FALSE)</f>
        <v>High Isle</v>
      </c>
    </row>
    <row r="494" spans="1:14" x14ac:dyDescent="0.25">
      <c r="A494" s="116">
        <v>522</v>
      </c>
      <c r="B494">
        <v>46</v>
      </c>
      <c r="C494">
        <v>2114</v>
      </c>
      <c r="D494" t="s">
        <v>3497</v>
      </c>
      <c r="E494">
        <v>883</v>
      </c>
      <c r="F494">
        <v>1318</v>
      </c>
      <c r="G494" t="s">
        <v>3379</v>
      </c>
      <c r="H494">
        <v>7</v>
      </c>
      <c r="I494" t="s">
        <v>3386</v>
      </c>
      <c r="J494" s="30" t="str">
        <f t="shared" si="24"/>
        <v>[522]=1318,</v>
      </c>
      <c r="K494" s="3">
        <f t="shared" si="27"/>
        <v>522</v>
      </c>
      <c r="L494" s="3">
        <f t="shared" si="28"/>
        <v>1318</v>
      </c>
      <c r="M494" s="8" t="str">
        <f>VLOOKUP(A494,'ESO wayshrine names'!$A$3:$B$9991,2,)</f>
        <v>Ancient Anchor Berth</v>
      </c>
      <c r="N494" s="3" t="str">
        <f>VLOOKUP(F494,'ESO zone constants'!$A$3:$D$9999,4,FALSE)</f>
        <v>High Isle</v>
      </c>
    </row>
    <row r="495" spans="1:14" x14ac:dyDescent="0.25">
      <c r="A495" s="116">
        <v>523</v>
      </c>
      <c r="B495">
        <v>46</v>
      </c>
      <c r="C495">
        <v>2114</v>
      </c>
      <c r="D495" t="s">
        <v>3497</v>
      </c>
      <c r="E495">
        <v>883</v>
      </c>
      <c r="F495">
        <v>1318</v>
      </c>
      <c r="G495" t="s">
        <v>3379</v>
      </c>
      <c r="H495">
        <v>7</v>
      </c>
      <c r="I495" t="s">
        <v>3387</v>
      </c>
      <c r="J495" s="30" t="str">
        <f t="shared" si="24"/>
        <v>[523]=1318,</v>
      </c>
      <c r="K495" s="3">
        <f t="shared" ref="K495" si="29">A495</f>
        <v>523</v>
      </c>
      <c r="L495" s="3">
        <f t="shared" ref="L495" si="30">F495</f>
        <v>1318</v>
      </c>
      <c r="M495" s="8" t="str">
        <f>VLOOKUP(A495,'ESO wayshrine names'!$A$3:$B$9991,2,)</f>
        <v>Highhallow Hold</v>
      </c>
      <c r="N495" s="3" t="str">
        <f>VLOOKUP(F495,'ESO zone constants'!$A$3:$D$9999,4,FALSE)</f>
        <v>High Isle</v>
      </c>
    </row>
    <row r="496" spans="1:14" x14ac:dyDescent="0.25">
      <c r="A496" s="119">
        <v>524</v>
      </c>
    </row>
    <row r="497" spans="1:1" x14ac:dyDescent="0.25">
      <c r="A497" s="119">
        <v>525</v>
      </c>
    </row>
    <row r="498" spans="1:1" x14ac:dyDescent="0.25">
      <c r="A498" s="119">
        <v>526</v>
      </c>
    </row>
    <row r="499" spans="1:1" x14ac:dyDescent="0.25">
      <c r="A499" s="119">
        <v>527</v>
      </c>
    </row>
    <row r="500" spans="1:1" x14ac:dyDescent="0.25">
      <c r="A500" s="119">
        <v>528</v>
      </c>
    </row>
    <row r="501" spans="1:1" x14ac:dyDescent="0.25">
      <c r="A501" s="119">
        <v>529</v>
      </c>
    </row>
    <row r="502" spans="1:1" x14ac:dyDescent="0.25">
      <c r="A502" s="119">
        <v>530</v>
      </c>
    </row>
    <row r="503" spans="1:1" x14ac:dyDescent="0.25">
      <c r="A503" s="119">
        <v>531</v>
      </c>
    </row>
  </sheetData>
  <autoFilter ref="A2:N494" xr:uid="{00000000-0001-0000-0800-000000000000}">
    <sortState xmlns:xlrd2="http://schemas.microsoft.com/office/spreadsheetml/2017/richdata2" ref="A391:N428">
      <sortCondition ref="A2:A478"/>
    </sortState>
  </autoFilter>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L533"/>
  <sheetViews>
    <sheetView workbookViewId="0">
      <pane xSplit="1" ySplit="2" topLeftCell="B508" activePane="bottomRight" state="frozen"/>
      <selection pane="topRight" activeCell="B1" sqref="B1"/>
      <selection pane="bottomLeft" activeCell="A2" sqref="A2"/>
      <selection pane="bottomRight" activeCell="B2" sqref="B2"/>
    </sheetView>
  </sheetViews>
  <sheetFormatPr baseColWidth="10" defaultColWidth="11.5703125" defaultRowHeight="15" x14ac:dyDescent="0.25"/>
  <cols>
    <col min="1" max="1" width="14.7109375" style="5" customWidth="1"/>
    <col min="2" max="2" width="43.28515625" customWidth="1"/>
    <col min="4" max="4" width="27.5703125" bestFit="1" customWidth="1"/>
  </cols>
  <sheetData>
    <row r="1" spans="1:12" x14ac:dyDescent="0.25">
      <c r="A1" s="56"/>
      <c r="B1" s="55" t="s">
        <v>3499</v>
      </c>
      <c r="C1" s="55"/>
      <c r="D1" s="55"/>
      <c r="E1" s="55"/>
      <c r="F1" s="55"/>
      <c r="G1" s="55"/>
      <c r="H1" s="55"/>
      <c r="I1" s="55"/>
      <c r="J1" s="55"/>
      <c r="K1" s="55"/>
      <c r="L1" s="55"/>
    </row>
    <row r="2" spans="1:12" s="1" customFormat="1" x14ac:dyDescent="0.25">
      <c r="A2" s="5" t="s">
        <v>1388</v>
      </c>
      <c r="B2" s="1" t="s">
        <v>82</v>
      </c>
    </row>
    <row r="3" spans="1:12" x14ac:dyDescent="0.25">
      <c r="A3" s="116">
        <v>1</v>
      </c>
      <c r="B3" t="s">
        <v>1817</v>
      </c>
    </row>
    <row r="4" spans="1:12" x14ac:dyDescent="0.25">
      <c r="A4" s="116">
        <v>2</v>
      </c>
      <c r="B4" t="s">
        <v>1818</v>
      </c>
    </row>
    <row r="5" spans="1:12" x14ac:dyDescent="0.25">
      <c r="A5" s="116">
        <v>3</v>
      </c>
      <c r="B5" t="s">
        <v>1819</v>
      </c>
    </row>
    <row r="6" spans="1:12" x14ac:dyDescent="0.25">
      <c r="A6" s="116">
        <v>4</v>
      </c>
      <c r="B6" t="s">
        <v>1820</v>
      </c>
    </row>
    <row r="7" spans="1:12" x14ac:dyDescent="0.25">
      <c r="A7" s="116">
        <v>5</v>
      </c>
      <c r="B7" t="s">
        <v>1821</v>
      </c>
    </row>
    <row r="8" spans="1:12" x14ac:dyDescent="0.25">
      <c r="A8" s="116">
        <v>6</v>
      </c>
      <c r="B8" t="s">
        <v>1822</v>
      </c>
    </row>
    <row r="9" spans="1:12" x14ac:dyDescent="0.25">
      <c r="A9" s="116">
        <v>7</v>
      </c>
      <c r="B9" t="s">
        <v>1823</v>
      </c>
    </row>
    <row r="10" spans="1:12" x14ac:dyDescent="0.25">
      <c r="A10" s="116">
        <v>8</v>
      </c>
      <c r="B10" t="s">
        <v>1824</v>
      </c>
    </row>
    <row r="11" spans="1:12" x14ac:dyDescent="0.25">
      <c r="A11" s="116">
        <v>9</v>
      </c>
      <c r="B11" t="s">
        <v>1825</v>
      </c>
    </row>
    <row r="12" spans="1:12" x14ac:dyDescent="0.25">
      <c r="A12" s="116">
        <v>10</v>
      </c>
      <c r="B12" t="s">
        <v>1826</v>
      </c>
    </row>
    <row r="13" spans="1:12" x14ac:dyDescent="0.25">
      <c r="A13" s="116">
        <v>11</v>
      </c>
      <c r="B13" t="s">
        <v>1827</v>
      </c>
    </row>
    <row r="14" spans="1:12" x14ac:dyDescent="0.25">
      <c r="A14" s="116">
        <v>12</v>
      </c>
      <c r="B14" t="s">
        <v>1828</v>
      </c>
    </row>
    <row r="15" spans="1:12" x14ac:dyDescent="0.25">
      <c r="A15" s="116">
        <v>13</v>
      </c>
      <c r="B15" t="s">
        <v>1829</v>
      </c>
    </row>
    <row r="16" spans="1:12" x14ac:dyDescent="0.25">
      <c r="A16" s="116">
        <v>14</v>
      </c>
      <c r="B16" t="s">
        <v>1830</v>
      </c>
    </row>
    <row r="17" spans="1:2" x14ac:dyDescent="0.25">
      <c r="A17" s="116">
        <v>15</v>
      </c>
      <c r="B17" t="s">
        <v>1831</v>
      </c>
    </row>
    <row r="18" spans="1:2" x14ac:dyDescent="0.25">
      <c r="A18" s="116">
        <v>16</v>
      </c>
      <c r="B18" t="s">
        <v>1832</v>
      </c>
    </row>
    <row r="19" spans="1:2" x14ac:dyDescent="0.25">
      <c r="A19" s="116">
        <v>17</v>
      </c>
      <c r="B19" t="s">
        <v>1833</v>
      </c>
    </row>
    <row r="20" spans="1:2" x14ac:dyDescent="0.25">
      <c r="A20" s="116">
        <v>18</v>
      </c>
      <c r="B20" t="s">
        <v>1834</v>
      </c>
    </row>
    <row r="21" spans="1:2" x14ac:dyDescent="0.25">
      <c r="A21" s="116">
        <v>19</v>
      </c>
      <c r="B21" t="s">
        <v>1835</v>
      </c>
    </row>
    <row r="22" spans="1:2" x14ac:dyDescent="0.25">
      <c r="A22" s="116">
        <v>20</v>
      </c>
      <c r="B22" t="s">
        <v>1836</v>
      </c>
    </row>
    <row r="23" spans="1:2" x14ac:dyDescent="0.25">
      <c r="A23" s="116">
        <v>21</v>
      </c>
      <c r="B23" t="s">
        <v>1837</v>
      </c>
    </row>
    <row r="24" spans="1:2" x14ac:dyDescent="0.25">
      <c r="A24" s="116">
        <v>22</v>
      </c>
      <c r="B24" t="s">
        <v>1838</v>
      </c>
    </row>
    <row r="25" spans="1:2" x14ac:dyDescent="0.25">
      <c r="A25" s="116">
        <v>23</v>
      </c>
      <c r="B25" t="s">
        <v>1839</v>
      </c>
    </row>
    <row r="26" spans="1:2" x14ac:dyDescent="0.25">
      <c r="A26" s="116">
        <v>24</v>
      </c>
      <c r="B26" t="s">
        <v>1840</v>
      </c>
    </row>
    <row r="27" spans="1:2" x14ac:dyDescent="0.25">
      <c r="A27" s="116">
        <v>25</v>
      </c>
      <c r="B27" t="s">
        <v>1841</v>
      </c>
    </row>
    <row r="28" spans="1:2" x14ac:dyDescent="0.25">
      <c r="A28" s="116">
        <v>26</v>
      </c>
      <c r="B28" t="s">
        <v>1842</v>
      </c>
    </row>
    <row r="29" spans="1:2" x14ac:dyDescent="0.25">
      <c r="A29" s="116">
        <v>27</v>
      </c>
      <c r="B29" t="s">
        <v>1843</v>
      </c>
    </row>
    <row r="30" spans="1:2" x14ac:dyDescent="0.25">
      <c r="A30" s="116">
        <v>28</v>
      </c>
      <c r="B30" t="s">
        <v>1844</v>
      </c>
    </row>
    <row r="31" spans="1:2" x14ac:dyDescent="0.25">
      <c r="A31" s="116">
        <v>29</v>
      </c>
      <c r="B31" t="s">
        <v>1845</v>
      </c>
    </row>
    <row r="32" spans="1:2" x14ac:dyDescent="0.25">
      <c r="A32" s="116">
        <v>30</v>
      </c>
      <c r="B32" t="s">
        <v>1846</v>
      </c>
    </row>
    <row r="33" spans="1:2" x14ac:dyDescent="0.25">
      <c r="A33" s="116">
        <v>31</v>
      </c>
      <c r="B33" t="s">
        <v>1847</v>
      </c>
    </row>
    <row r="34" spans="1:2" x14ac:dyDescent="0.25">
      <c r="A34" s="116">
        <v>32</v>
      </c>
      <c r="B34" t="s">
        <v>1848</v>
      </c>
    </row>
    <row r="35" spans="1:2" x14ac:dyDescent="0.25">
      <c r="A35" s="116">
        <v>33</v>
      </c>
      <c r="B35" t="s">
        <v>1849</v>
      </c>
    </row>
    <row r="36" spans="1:2" x14ac:dyDescent="0.25">
      <c r="A36" s="116">
        <v>34</v>
      </c>
      <c r="B36" t="s">
        <v>1850</v>
      </c>
    </row>
    <row r="37" spans="1:2" x14ac:dyDescent="0.25">
      <c r="A37" s="116">
        <v>35</v>
      </c>
      <c r="B37" t="s">
        <v>1851</v>
      </c>
    </row>
    <row r="38" spans="1:2" x14ac:dyDescent="0.25">
      <c r="A38" s="116">
        <v>36</v>
      </c>
      <c r="B38" t="s">
        <v>1852</v>
      </c>
    </row>
    <row r="39" spans="1:2" x14ac:dyDescent="0.25">
      <c r="A39" s="116">
        <v>37</v>
      </c>
      <c r="B39" t="s">
        <v>1853</v>
      </c>
    </row>
    <row r="40" spans="1:2" x14ac:dyDescent="0.25">
      <c r="A40" s="116">
        <v>38</v>
      </c>
      <c r="B40" t="s">
        <v>1854</v>
      </c>
    </row>
    <row r="41" spans="1:2" x14ac:dyDescent="0.25">
      <c r="A41" s="116">
        <v>39</v>
      </c>
      <c r="B41" t="s">
        <v>1855</v>
      </c>
    </row>
    <row r="42" spans="1:2" x14ac:dyDescent="0.25">
      <c r="A42" s="116">
        <v>40</v>
      </c>
      <c r="B42" t="s">
        <v>1856</v>
      </c>
    </row>
    <row r="43" spans="1:2" x14ac:dyDescent="0.25">
      <c r="A43" s="116">
        <v>41</v>
      </c>
      <c r="B43" t="s">
        <v>1857</v>
      </c>
    </row>
    <row r="44" spans="1:2" x14ac:dyDescent="0.25">
      <c r="A44" s="116">
        <v>42</v>
      </c>
      <c r="B44" t="s">
        <v>1858</v>
      </c>
    </row>
    <row r="45" spans="1:2" x14ac:dyDescent="0.25">
      <c r="A45" s="116">
        <v>43</v>
      </c>
      <c r="B45" t="s">
        <v>1859</v>
      </c>
    </row>
    <row r="46" spans="1:2" x14ac:dyDescent="0.25">
      <c r="A46" s="116">
        <v>44</v>
      </c>
      <c r="B46" t="s">
        <v>1860</v>
      </c>
    </row>
    <row r="47" spans="1:2" x14ac:dyDescent="0.25">
      <c r="A47" s="116">
        <v>45</v>
      </c>
      <c r="B47" t="s">
        <v>1861</v>
      </c>
    </row>
    <row r="48" spans="1:2" x14ac:dyDescent="0.25">
      <c r="A48" s="116">
        <v>46</v>
      </c>
      <c r="B48" t="s">
        <v>1862</v>
      </c>
    </row>
    <row r="49" spans="1:2" x14ac:dyDescent="0.25">
      <c r="A49" s="116">
        <v>47</v>
      </c>
      <c r="B49" t="s">
        <v>1863</v>
      </c>
    </row>
    <row r="50" spans="1:2" x14ac:dyDescent="0.25">
      <c r="A50" s="116">
        <v>48</v>
      </c>
      <c r="B50" t="s">
        <v>1864</v>
      </c>
    </row>
    <row r="51" spans="1:2" x14ac:dyDescent="0.25">
      <c r="A51" s="116">
        <v>49</v>
      </c>
      <c r="B51" t="s">
        <v>1865</v>
      </c>
    </row>
    <row r="52" spans="1:2" x14ac:dyDescent="0.25">
      <c r="A52" s="116">
        <v>50</v>
      </c>
      <c r="B52" t="s">
        <v>1866</v>
      </c>
    </row>
    <row r="53" spans="1:2" x14ac:dyDescent="0.25">
      <c r="A53" s="116">
        <v>51</v>
      </c>
      <c r="B53" t="s">
        <v>1867</v>
      </c>
    </row>
    <row r="54" spans="1:2" x14ac:dyDescent="0.25">
      <c r="A54" s="116">
        <v>52</v>
      </c>
      <c r="B54" t="s">
        <v>1868</v>
      </c>
    </row>
    <row r="55" spans="1:2" x14ac:dyDescent="0.25">
      <c r="A55" s="116">
        <v>53</v>
      </c>
      <c r="B55" t="s">
        <v>1869</v>
      </c>
    </row>
    <row r="56" spans="1:2" x14ac:dyDescent="0.25">
      <c r="A56" s="116">
        <v>54</v>
      </c>
    </row>
    <row r="57" spans="1:2" x14ac:dyDescent="0.25">
      <c r="A57" s="116">
        <v>55</v>
      </c>
      <c r="B57" t="s">
        <v>1870</v>
      </c>
    </row>
    <row r="58" spans="1:2" x14ac:dyDescent="0.25">
      <c r="A58" s="116">
        <v>56</v>
      </c>
      <c r="B58" t="s">
        <v>1871</v>
      </c>
    </row>
    <row r="59" spans="1:2" x14ac:dyDescent="0.25">
      <c r="A59" s="116">
        <v>57</v>
      </c>
      <c r="B59" t="s">
        <v>1872</v>
      </c>
    </row>
    <row r="60" spans="1:2" x14ac:dyDescent="0.25">
      <c r="A60" s="116">
        <v>58</v>
      </c>
      <c r="B60" t="s">
        <v>1873</v>
      </c>
    </row>
    <row r="61" spans="1:2" x14ac:dyDescent="0.25">
      <c r="A61" s="116">
        <v>59</v>
      </c>
      <c r="B61" t="s">
        <v>1874</v>
      </c>
    </row>
    <row r="62" spans="1:2" x14ac:dyDescent="0.25">
      <c r="A62" s="116">
        <v>60</v>
      </c>
      <c r="B62" t="s">
        <v>1875</v>
      </c>
    </row>
    <row r="63" spans="1:2" x14ac:dyDescent="0.25">
      <c r="A63" s="116">
        <v>61</v>
      </c>
      <c r="B63" t="s">
        <v>1876</v>
      </c>
    </row>
    <row r="64" spans="1:2" x14ac:dyDescent="0.25">
      <c r="A64" s="116">
        <v>62</v>
      </c>
      <c r="B64" t="s">
        <v>1877</v>
      </c>
    </row>
    <row r="65" spans="1:2" x14ac:dyDescent="0.25">
      <c r="A65" s="116">
        <v>63</v>
      </c>
      <c r="B65" t="s">
        <v>1878</v>
      </c>
    </row>
    <row r="66" spans="1:2" x14ac:dyDescent="0.25">
      <c r="A66" s="116">
        <v>64</v>
      </c>
      <c r="B66" t="s">
        <v>1879</v>
      </c>
    </row>
    <row r="67" spans="1:2" x14ac:dyDescent="0.25">
      <c r="A67" s="116">
        <v>65</v>
      </c>
      <c r="B67" t="s">
        <v>1880</v>
      </c>
    </row>
    <row r="68" spans="1:2" x14ac:dyDescent="0.25">
      <c r="A68" s="116">
        <v>66</v>
      </c>
      <c r="B68" t="s">
        <v>1881</v>
      </c>
    </row>
    <row r="69" spans="1:2" x14ac:dyDescent="0.25">
      <c r="A69" s="116">
        <v>67</v>
      </c>
      <c r="B69" t="s">
        <v>1882</v>
      </c>
    </row>
    <row r="70" spans="1:2" x14ac:dyDescent="0.25">
      <c r="A70" s="116">
        <v>68</v>
      </c>
      <c r="B70" t="s">
        <v>1883</v>
      </c>
    </row>
    <row r="71" spans="1:2" x14ac:dyDescent="0.25">
      <c r="A71" s="116">
        <v>69</v>
      </c>
      <c r="B71" t="s">
        <v>1884</v>
      </c>
    </row>
    <row r="72" spans="1:2" x14ac:dyDescent="0.25">
      <c r="A72" s="116">
        <v>70</v>
      </c>
    </row>
    <row r="73" spans="1:2" x14ac:dyDescent="0.25">
      <c r="A73" s="116">
        <v>71</v>
      </c>
      <c r="B73" t="s">
        <v>1885</v>
      </c>
    </row>
    <row r="74" spans="1:2" x14ac:dyDescent="0.25">
      <c r="A74" s="116">
        <v>72</v>
      </c>
      <c r="B74" t="s">
        <v>1886</v>
      </c>
    </row>
    <row r="75" spans="1:2" x14ac:dyDescent="0.25">
      <c r="A75" s="116">
        <v>73</v>
      </c>
      <c r="B75" t="s">
        <v>1887</v>
      </c>
    </row>
    <row r="76" spans="1:2" x14ac:dyDescent="0.25">
      <c r="A76" s="116">
        <v>74</v>
      </c>
      <c r="B76" t="s">
        <v>1888</v>
      </c>
    </row>
    <row r="77" spans="1:2" x14ac:dyDescent="0.25">
      <c r="A77" s="116">
        <v>75</v>
      </c>
      <c r="B77" t="s">
        <v>1889</v>
      </c>
    </row>
    <row r="78" spans="1:2" x14ac:dyDescent="0.25">
      <c r="A78" s="116">
        <v>76</v>
      </c>
      <c r="B78" t="s">
        <v>1890</v>
      </c>
    </row>
    <row r="79" spans="1:2" x14ac:dyDescent="0.25">
      <c r="A79" s="116">
        <v>77</v>
      </c>
      <c r="B79" t="s">
        <v>1891</v>
      </c>
    </row>
    <row r="80" spans="1:2" x14ac:dyDescent="0.25">
      <c r="A80" s="116">
        <v>78</v>
      </c>
      <c r="B80" t="s">
        <v>1892</v>
      </c>
    </row>
    <row r="81" spans="1:2" x14ac:dyDescent="0.25">
      <c r="A81" s="116">
        <v>79</v>
      </c>
      <c r="B81" t="s">
        <v>1893</v>
      </c>
    </row>
    <row r="82" spans="1:2" x14ac:dyDescent="0.25">
      <c r="A82" s="116">
        <v>80</v>
      </c>
      <c r="B82" t="s">
        <v>1894</v>
      </c>
    </row>
    <row r="83" spans="1:2" x14ac:dyDescent="0.25">
      <c r="A83" s="116">
        <v>81</v>
      </c>
      <c r="B83" t="s">
        <v>1895</v>
      </c>
    </row>
    <row r="84" spans="1:2" x14ac:dyDescent="0.25">
      <c r="A84" s="116">
        <v>82</v>
      </c>
      <c r="B84" t="s">
        <v>1896</v>
      </c>
    </row>
    <row r="85" spans="1:2" x14ac:dyDescent="0.25">
      <c r="A85" s="116">
        <v>83</v>
      </c>
      <c r="B85" t="s">
        <v>1897</v>
      </c>
    </row>
    <row r="86" spans="1:2" x14ac:dyDescent="0.25">
      <c r="A86" s="116">
        <v>84</v>
      </c>
      <c r="B86" t="s">
        <v>1898</v>
      </c>
    </row>
    <row r="87" spans="1:2" x14ac:dyDescent="0.25">
      <c r="A87" s="116">
        <v>85</v>
      </c>
      <c r="B87" t="s">
        <v>1899</v>
      </c>
    </row>
    <row r="88" spans="1:2" x14ac:dyDescent="0.25">
      <c r="A88" s="116">
        <v>86</v>
      </c>
      <c r="B88" t="s">
        <v>1900</v>
      </c>
    </row>
    <row r="89" spans="1:2" x14ac:dyDescent="0.25">
      <c r="A89" s="116">
        <v>87</v>
      </c>
      <c r="B89" t="s">
        <v>1901</v>
      </c>
    </row>
    <row r="90" spans="1:2" x14ac:dyDescent="0.25">
      <c r="A90" s="116">
        <v>88</v>
      </c>
      <c r="B90" t="s">
        <v>1902</v>
      </c>
    </row>
    <row r="91" spans="1:2" x14ac:dyDescent="0.25">
      <c r="A91" s="116">
        <v>89</v>
      </c>
      <c r="B91" t="s">
        <v>1903</v>
      </c>
    </row>
    <row r="92" spans="1:2" x14ac:dyDescent="0.25">
      <c r="A92" s="116">
        <v>90</v>
      </c>
      <c r="B92" t="s">
        <v>1904</v>
      </c>
    </row>
    <row r="93" spans="1:2" x14ac:dyDescent="0.25">
      <c r="A93" s="116">
        <v>91</v>
      </c>
      <c r="B93" t="s">
        <v>1905</v>
      </c>
    </row>
    <row r="94" spans="1:2" x14ac:dyDescent="0.25">
      <c r="A94" s="116">
        <v>92</v>
      </c>
      <c r="B94" t="s">
        <v>1906</v>
      </c>
    </row>
    <row r="95" spans="1:2" x14ac:dyDescent="0.25">
      <c r="A95" s="116">
        <v>93</v>
      </c>
      <c r="B95" t="s">
        <v>1907</v>
      </c>
    </row>
    <row r="96" spans="1:2" x14ac:dyDescent="0.25">
      <c r="A96" s="116">
        <v>94</v>
      </c>
      <c r="B96" t="s">
        <v>1908</v>
      </c>
    </row>
    <row r="97" spans="1:2" x14ac:dyDescent="0.25">
      <c r="A97" s="116">
        <v>95</v>
      </c>
      <c r="B97" t="s">
        <v>1909</v>
      </c>
    </row>
    <row r="98" spans="1:2" x14ac:dyDescent="0.25">
      <c r="A98" s="116">
        <v>96</v>
      </c>
      <c r="B98" t="s">
        <v>1910</v>
      </c>
    </row>
    <row r="99" spans="1:2" x14ac:dyDescent="0.25">
      <c r="A99" s="116">
        <v>97</v>
      </c>
      <c r="B99" t="s">
        <v>1911</v>
      </c>
    </row>
    <row r="100" spans="1:2" x14ac:dyDescent="0.25">
      <c r="A100" s="116">
        <v>98</v>
      </c>
      <c r="B100" t="s">
        <v>1912</v>
      </c>
    </row>
    <row r="101" spans="1:2" x14ac:dyDescent="0.25">
      <c r="A101" s="116">
        <v>99</v>
      </c>
      <c r="B101" t="s">
        <v>1913</v>
      </c>
    </row>
    <row r="102" spans="1:2" x14ac:dyDescent="0.25">
      <c r="A102" s="116">
        <v>100</v>
      </c>
      <c r="B102" t="s">
        <v>1914</v>
      </c>
    </row>
    <row r="103" spans="1:2" x14ac:dyDescent="0.25">
      <c r="A103" s="116">
        <v>101</v>
      </c>
      <c r="B103" t="s">
        <v>1915</v>
      </c>
    </row>
    <row r="104" spans="1:2" x14ac:dyDescent="0.25">
      <c r="A104" s="116">
        <v>102</v>
      </c>
      <c r="B104" t="s">
        <v>1916</v>
      </c>
    </row>
    <row r="105" spans="1:2" x14ac:dyDescent="0.25">
      <c r="A105" s="116">
        <v>103</v>
      </c>
      <c r="B105" t="s">
        <v>1917</v>
      </c>
    </row>
    <row r="106" spans="1:2" x14ac:dyDescent="0.25">
      <c r="A106" s="116">
        <v>104</v>
      </c>
      <c r="B106" t="s">
        <v>1918</v>
      </c>
    </row>
    <row r="107" spans="1:2" x14ac:dyDescent="0.25">
      <c r="A107" s="116">
        <v>105</v>
      </c>
      <c r="B107" t="s">
        <v>1919</v>
      </c>
    </row>
    <row r="108" spans="1:2" x14ac:dyDescent="0.25">
      <c r="A108" s="116">
        <v>106</v>
      </c>
      <c r="B108" t="s">
        <v>1920</v>
      </c>
    </row>
    <row r="109" spans="1:2" x14ac:dyDescent="0.25">
      <c r="A109" s="116">
        <v>107</v>
      </c>
      <c r="B109" t="s">
        <v>1921</v>
      </c>
    </row>
    <row r="110" spans="1:2" x14ac:dyDescent="0.25">
      <c r="A110" s="116">
        <v>108</v>
      </c>
      <c r="B110" t="s">
        <v>1922</v>
      </c>
    </row>
    <row r="111" spans="1:2" x14ac:dyDescent="0.25">
      <c r="A111" s="116">
        <v>109</v>
      </c>
      <c r="B111" t="s">
        <v>1923</v>
      </c>
    </row>
    <row r="112" spans="1:2" x14ac:dyDescent="0.25">
      <c r="A112" s="116">
        <v>110</v>
      </c>
      <c r="B112" t="s">
        <v>1924</v>
      </c>
    </row>
    <row r="113" spans="1:2" x14ac:dyDescent="0.25">
      <c r="A113" s="116">
        <v>111</v>
      </c>
      <c r="B113" t="s">
        <v>1925</v>
      </c>
    </row>
    <row r="114" spans="1:2" x14ac:dyDescent="0.25">
      <c r="A114" s="116">
        <v>112</v>
      </c>
      <c r="B114" t="s">
        <v>1926</v>
      </c>
    </row>
    <row r="115" spans="1:2" x14ac:dyDescent="0.25">
      <c r="A115" s="116">
        <v>113</v>
      </c>
      <c r="B115" t="s">
        <v>1927</v>
      </c>
    </row>
    <row r="116" spans="1:2" x14ac:dyDescent="0.25">
      <c r="A116" s="116">
        <v>114</v>
      </c>
      <c r="B116" t="s">
        <v>1928</v>
      </c>
    </row>
    <row r="117" spans="1:2" x14ac:dyDescent="0.25">
      <c r="A117" s="116">
        <v>115</v>
      </c>
      <c r="B117" t="s">
        <v>1929</v>
      </c>
    </row>
    <row r="118" spans="1:2" x14ac:dyDescent="0.25">
      <c r="A118" s="116">
        <v>116</v>
      </c>
      <c r="B118" t="s">
        <v>1930</v>
      </c>
    </row>
    <row r="119" spans="1:2" x14ac:dyDescent="0.25">
      <c r="A119" s="116">
        <v>117</v>
      </c>
      <c r="B119" t="s">
        <v>1931</v>
      </c>
    </row>
    <row r="120" spans="1:2" x14ac:dyDescent="0.25">
      <c r="A120" s="116">
        <v>118</v>
      </c>
      <c r="B120" t="s">
        <v>1932</v>
      </c>
    </row>
    <row r="121" spans="1:2" x14ac:dyDescent="0.25">
      <c r="A121" s="116">
        <v>119</v>
      </c>
      <c r="B121" t="s">
        <v>1933</v>
      </c>
    </row>
    <row r="122" spans="1:2" x14ac:dyDescent="0.25">
      <c r="A122" s="116">
        <v>120</v>
      </c>
      <c r="B122" t="s">
        <v>1934</v>
      </c>
    </row>
    <row r="123" spans="1:2" x14ac:dyDescent="0.25">
      <c r="A123" s="116">
        <v>121</v>
      </c>
      <c r="B123" t="s">
        <v>1935</v>
      </c>
    </row>
    <row r="124" spans="1:2" x14ac:dyDescent="0.25">
      <c r="A124" s="116">
        <v>122</v>
      </c>
      <c r="B124" t="s">
        <v>1936</v>
      </c>
    </row>
    <row r="125" spans="1:2" x14ac:dyDescent="0.25">
      <c r="A125" s="116">
        <v>123</v>
      </c>
      <c r="B125" t="s">
        <v>1937</v>
      </c>
    </row>
    <row r="126" spans="1:2" x14ac:dyDescent="0.25">
      <c r="A126" s="116">
        <v>124</v>
      </c>
      <c r="B126" t="s">
        <v>1938</v>
      </c>
    </row>
    <row r="127" spans="1:2" x14ac:dyDescent="0.25">
      <c r="A127" s="116">
        <v>125</v>
      </c>
      <c r="B127" t="s">
        <v>1939</v>
      </c>
    </row>
    <row r="128" spans="1:2" x14ac:dyDescent="0.25">
      <c r="A128" s="116">
        <v>126</v>
      </c>
      <c r="B128" t="s">
        <v>1940</v>
      </c>
    </row>
    <row r="129" spans="1:2" x14ac:dyDescent="0.25">
      <c r="A129" s="116">
        <v>127</v>
      </c>
      <c r="B129" t="s">
        <v>1941</v>
      </c>
    </row>
    <row r="130" spans="1:2" x14ac:dyDescent="0.25">
      <c r="A130" s="116">
        <v>128</v>
      </c>
      <c r="B130" t="s">
        <v>1942</v>
      </c>
    </row>
    <row r="131" spans="1:2" x14ac:dyDescent="0.25">
      <c r="A131" s="116">
        <v>129</v>
      </c>
      <c r="B131" t="s">
        <v>1943</v>
      </c>
    </row>
    <row r="132" spans="1:2" x14ac:dyDescent="0.25">
      <c r="A132" s="116">
        <v>130</v>
      </c>
      <c r="B132" t="s">
        <v>1944</v>
      </c>
    </row>
    <row r="133" spans="1:2" x14ac:dyDescent="0.25">
      <c r="A133" s="116">
        <v>131</v>
      </c>
      <c r="B133" t="s">
        <v>1945</v>
      </c>
    </row>
    <row r="134" spans="1:2" x14ac:dyDescent="0.25">
      <c r="A134" s="116">
        <v>132</v>
      </c>
      <c r="B134" t="s">
        <v>1946</v>
      </c>
    </row>
    <row r="135" spans="1:2" x14ac:dyDescent="0.25">
      <c r="A135" s="116">
        <v>133</v>
      </c>
      <c r="B135" t="s">
        <v>1947</v>
      </c>
    </row>
    <row r="136" spans="1:2" x14ac:dyDescent="0.25">
      <c r="A136" s="116">
        <v>134</v>
      </c>
      <c r="B136" t="s">
        <v>1948</v>
      </c>
    </row>
    <row r="137" spans="1:2" x14ac:dyDescent="0.25">
      <c r="A137" s="116">
        <v>135</v>
      </c>
      <c r="B137" t="s">
        <v>1949</v>
      </c>
    </row>
    <row r="138" spans="1:2" x14ac:dyDescent="0.25">
      <c r="A138" s="116">
        <v>136</v>
      </c>
      <c r="B138" t="s">
        <v>1950</v>
      </c>
    </row>
    <row r="139" spans="1:2" x14ac:dyDescent="0.25">
      <c r="A139" s="116">
        <v>137</v>
      </c>
      <c r="B139" t="s">
        <v>1951</v>
      </c>
    </row>
    <row r="140" spans="1:2" x14ac:dyDescent="0.25">
      <c r="A140" s="116">
        <v>138</v>
      </c>
      <c r="B140" t="s">
        <v>1952</v>
      </c>
    </row>
    <row r="141" spans="1:2" x14ac:dyDescent="0.25">
      <c r="A141" s="116">
        <v>139</v>
      </c>
      <c r="B141" t="s">
        <v>1953</v>
      </c>
    </row>
    <row r="142" spans="1:2" x14ac:dyDescent="0.25">
      <c r="A142" s="116">
        <v>140</v>
      </c>
      <c r="B142" t="s">
        <v>1954</v>
      </c>
    </row>
    <row r="143" spans="1:2" x14ac:dyDescent="0.25">
      <c r="A143" s="116">
        <v>141</v>
      </c>
      <c r="B143" t="s">
        <v>1955</v>
      </c>
    </row>
    <row r="144" spans="1:2" x14ac:dyDescent="0.25">
      <c r="A144" s="116">
        <v>142</v>
      </c>
      <c r="B144" t="s">
        <v>1956</v>
      </c>
    </row>
    <row r="145" spans="1:2" x14ac:dyDescent="0.25">
      <c r="A145" s="116">
        <v>143</v>
      </c>
      <c r="B145" t="s">
        <v>1957</v>
      </c>
    </row>
    <row r="146" spans="1:2" x14ac:dyDescent="0.25">
      <c r="A146" s="116">
        <v>144</v>
      </c>
      <c r="B146" t="s">
        <v>1958</v>
      </c>
    </row>
    <row r="147" spans="1:2" x14ac:dyDescent="0.25">
      <c r="A147" s="116">
        <v>145</v>
      </c>
      <c r="B147" t="s">
        <v>1959</v>
      </c>
    </row>
    <row r="148" spans="1:2" x14ac:dyDescent="0.25">
      <c r="A148" s="116">
        <v>146</v>
      </c>
      <c r="B148" t="s">
        <v>1960</v>
      </c>
    </row>
    <row r="149" spans="1:2" x14ac:dyDescent="0.25">
      <c r="A149" s="116">
        <v>147</v>
      </c>
      <c r="B149" t="s">
        <v>1961</v>
      </c>
    </row>
    <row r="150" spans="1:2" x14ac:dyDescent="0.25">
      <c r="A150" s="116">
        <v>148</v>
      </c>
      <c r="B150" t="s">
        <v>1962</v>
      </c>
    </row>
    <row r="151" spans="1:2" x14ac:dyDescent="0.25">
      <c r="A151" s="116">
        <v>149</v>
      </c>
      <c r="B151" t="s">
        <v>1963</v>
      </c>
    </row>
    <row r="152" spans="1:2" x14ac:dyDescent="0.25">
      <c r="A152" s="116">
        <v>150</v>
      </c>
      <c r="B152" t="s">
        <v>1964</v>
      </c>
    </row>
    <row r="153" spans="1:2" x14ac:dyDescent="0.25">
      <c r="A153" s="116">
        <v>151</v>
      </c>
      <c r="B153" t="s">
        <v>1965</v>
      </c>
    </row>
    <row r="154" spans="1:2" x14ac:dyDescent="0.25">
      <c r="A154" s="116">
        <v>152</v>
      </c>
      <c r="B154" t="s">
        <v>1966</v>
      </c>
    </row>
    <row r="155" spans="1:2" x14ac:dyDescent="0.25">
      <c r="A155" s="116">
        <v>153</v>
      </c>
      <c r="B155" t="s">
        <v>1967</v>
      </c>
    </row>
    <row r="156" spans="1:2" x14ac:dyDescent="0.25">
      <c r="A156" s="116">
        <v>154</v>
      </c>
      <c r="B156" t="s">
        <v>1968</v>
      </c>
    </row>
    <row r="157" spans="1:2" x14ac:dyDescent="0.25">
      <c r="A157" s="116">
        <v>155</v>
      </c>
      <c r="B157" t="s">
        <v>1969</v>
      </c>
    </row>
    <row r="158" spans="1:2" x14ac:dyDescent="0.25">
      <c r="A158" s="116">
        <v>156</v>
      </c>
      <c r="B158" t="s">
        <v>1970</v>
      </c>
    </row>
    <row r="159" spans="1:2" x14ac:dyDescent="0.25">
      <c r="A159" s="116">
        <v>157</v>
      </c>
      <c r="B159" t="s">
        <v>1971</v>
      </c>
    </row>
    <row r="160" spans="1:2" x14ac:dyDescent="0.25">
      <c r="A160" s="116">
        <v>158</v>
      </c>
      <c r="B160" t="s">
        <v>1972</v>
      </c>
    </row>
    <row r="161" spans="1:2" x14ac:dyDescent="0.25">
      <c r="A161" s="116">
        <v>159</v>
      </c>
      <c r="B161" t="s">
        <v>1973</v>
      </c>
    </row>
    <row r="162" spans="1:2" x14ac:dyDescent="0.25">
      <c r="A162" s="116">
        <v>160</v>
      </c>
      <c r="B162" t="s">
        <v>1974</v>
      </c>
    </row>
    <row r="163" spans="1:2" x14ac:dyDescent="0.25">
      <c r="A163" s="116">
        <v>161</v>
      </c>
      <c r="B163" t="s">
        <v>1975</v>
      </c>
    </row>
    <row r="164" spans="1:2" x14ac:dyDescent="0.25">
      <c r="A164" s="116">
        <v>162</v>
      </c>
      <c r="B164" t="s">
        <v>1976</v>
      </c>
    </row>
    <row r="165" spans="1:2" x14ac:dyDescent="0.25">
      <c r="A165" s="116">
        <v>163</v>
      </c>
      <c r="B165" t="s">
        <v>1977</v>
      </c>
    </row>
    <row r="166" spans="1:2" x14ac:dyDescent="0.25">
      <c r="A166" s="116">
        <v>164</v>
      </c>
      <c r="B166" t="s">
        <v>1978</v>
      </c>
    </row>
    <row r="167" spans="1:2" x14ac:dyDescent="0.25">
      <c r="A167" s="116">
        <v>165</v>
      </c>
      <c r="B167" t="s">
        <v>1979</v>
      </c>
    </row>
    <row r="168" spans="1:2" x14ac:dyDescent="0.25">
      <c r="A168" s="116">
        <v>166</v>
      </c>
      <c r="B168" t="s">
        <v>1980</v>
      </c>
    </row>
    <row r="169" spans="1:2" x14ac:dyDescent="0.25">
      <c r="A169" s="116">
        <v>167</v>
      </c>
      <c r="B169" t="s">
        <v>1981</v>
      </c>
    </row>
    <row r="170" spans="1:2" x14ac:dyDescent="0.25">
      <c r="A170" s="116">
        <v>168</v>
      </c>
      <c r="B170" t="s">
        <v>1982</v>
      </c>
    </row>
    <row r="171" spans="1:2" x14ac:dyDescent="0.25">
      <c r="A171" s="116">
        <v>169</v>
      </c>
      <c r="B171" t="s">
        <v>1983</v>
      </c>
    </row>
    <row r="172" spans="1:2" x14ac:dyDescent="0.25">
      <c r="A172" s="116">
        <v>170</v>
      </c>
      <c r="B172" t="s">
        <v>1984</v>
      </c>
    </row>
    <row r="173" spans="1:2" x14ac:dyDescent="0.25">
      <c r="A173" s="116">
        <v>171</v>
      </c>
      <c r="B173" t="s">
        <v>1985</v>
      </c>
    </row>
    <row r="174" spans="1:2" x14ac:dyDescent="0.25">
      <c r="A174" s="116">
        <v>172</v>
      </c>
      <c r="B174" t="s">
        <v>1986</v>
      </c>
    </row>
    <row r="175" spans="1:2" x14ac:dyDescent="0.25">
      <c r="A175" s="116">
        <v>173</v>
      </c>
      <c r="B175" t="s">
        <v>1987</v>
      </c>
    </row>
    <row r="176" spans="1:2" x14ac:dyDescent="0.25">
      <c r="A176" s="116">
        <v>174</v>
      </c>
      <c r="B176" t="s">
        <v>1988</v>
      </c>
    </row>
    <row r="177" spans="1:2" x14ac:dyDescent="0.25">
      <c r="A177" s="116">
        <v>175</v>
      </c>
      <c r="B177" t="s">
        <v>1989</v>
      </c>
    </row>
    <row r="178" spans="1:2" x14ac:dyDescent="0.25">
      <c r="A178" s="116">
        <v>176</v>
      </c>
      <c r="B178" t="s">
        <v>1990</v>
      </c>
    </row>
    <row r="179" spans="1:2" x14ac:dyDescent="0.25">
      <c r="A179" s="116">
        <v>177</v>
      </c>
      <c r="B179" t="s">
        <v>1991</v>
      </c>
    </row>
    <row r="180" spans="1:2" x14ac:dyDescent="0.25">
      <c r="A180" s="116">
        <v>178</v>
      </c>
      <c r="B180" t="s">
        <v>1992</v>
      </c>
    </row>
    <row r="181" spans="1:2" x14ac:dyDescent="0.25">
      <c r="A181" s="116">
        <v>179</v>
      </c>
      <c r="B181" t="s">
        <v>1993</v>
      </c>
    </row>
    <row r="182" spans="1:2" x14ac:dyDescent="0.25">
      <c r="A182" s="116">
        <v>180</v>
      </c>
      <c r="B182" t="s">
        <v>1994</v>
      </c>
    </row>
    <row r="183" spans="1:2" x14ac:dyDescent="0.25">
      <c r="A183" s="116">
        <v>181</v>
      </c>
      <c r="B183" t="s">
        <v>1995</v>
      </c>
    </row>
    <row r="184" spans="1:2" x14ac:dyDescent="0.25">
      <c r="A184" s="116">
        <v>182</v>
      </c>
      <c r="B184" t="s">
        <v>1996</v>
      </c>
    </row>
    <row r="185" spans="1:2" x14ac:dyDescent="0.25">
      <c r="A185" s="116">
        <v>183</v>
      </c>
      <c r="B185" t="s">
        <v>1997</v>
      </c>
    </row>
    <row r="186" spans="1:2" x14ac:dyDescent="0.25">
      <c r="A186" s="116">
        <v>184</v>
      </c>
      <c r="B186" t="s">
        <v>1998</v>
      </c>
    </row>
    <row r="187" spans="1:2" x14ac:dyDescent="0.25">
      <c r="A187" s="116">
        <v>185</v>
      </c>
      <c r="B187" t="s">
        <v>1999</v>
      </c>
    </row>
    <row r="188" spans="1:2" x14ac:dyDescent="0.25">
      <c r="A188" s="116">
        <v>186</v>
      </c>
      <c r="B188" t="s">
        <v>2000</v>
      </c>
    </row>
    <row r="189" spans="1:2" x14ac:dyDescent="0.25">
      <c r="A189" s="116">
        <v>187</v>
      </c>
      <c r="B189" t="s">
        <v>2001</v>
      </c>
    </row>
    <row r="190" spans="1:2" x14ac:dyDescent="0.25">
      <c r="A190" s="116">
        <v>188</v>
      </c>
      <c r="B190" t="s">
        <v>2002</v>
      </c>
    </row>
    <row r="191" spans="1:2" x14ac:dyDescent="0.25">
      <c r="A191" s="116">
        <v>189</v>
      </c>
      <c r="B191" t="s">
        <v>2003</v>
      </c>
    </row>
    <row r="192" spans="1:2" x14ac:dyDescent="0.25">
      <c r="A192" s="116">
        <v>190</v>
      </c>
      <c r="B192" t="s">
        <v>2004</v>
      </c>
    </row>
    <row r="193" spans="1:2" x14ac:dyDescent="0.25">
      <c r="A193" s="116">
        <v>191</v>
      </c>
      <c r="B193" t="s">
        <v>2005</v>
      </c>
    </row>
    <row r="194" spans="1:2" x14ac:dyDescent="0.25">
      <c r="A194" s="116">
        <v>192</v>
      </c>
      <c r="B194" t="s">
        <v>2006</v>
      </c>
    </row>
    <row r="195" spans="1:2" x14ac:dyDescent="0.25">
      <c r="A195" s="116">
        <v>193</v>
      </c>
      <c r="B195" t="s">
        <v>2007</v>
      </c>
    </row>
    <row r="196" spans="1:2" x14ac:dyDescent="0.25">
      <c r="A196" s="116">
        <v>194</v>
      </c>
      <c r="B196" t="s">
        <v>2008</v>
      </c>
    </row>
    <row r="197" spans="1:2" x14ac:dyDescent="0.25">
      <c r="A197" s="116">
        <v>195</v>
      </c>
      <c r="B197" t="s">
        <v>2009</v>
      </c>
    </row>
    <row r="198" spans="1:2" x14ac:dyDescent="0.25">
      <c r="A198" s="116">
        <v>196</v>
      </c>
      <c r="B198" t="s">
        <v>2010</v>
      </c>
    </row>
    <row r="199" spans="1:2" x14ac:dyDescent="0.25">
      <c r="A199" s="116">
        <v>197</v>
      </c>
      <c r="B199" t="s">
        <v>2011</v>
      </c>
    </row>
    <row r="200" spans="1:2" x14ac:dyDescent="0.25">
      <c r="A200" s="116">
        <v>198</v>
      </c>
      <c r="B200" t="s">
        <v>2012</v>
      </c>
    </row>
    <row r="201" spans="1:2" x14ac:dyDescent="0.25">
      <c r="A201" s="116">
        <v>199</v>
      </c>
      <c r="B201" t="s">
        <v>2013</v>
      </c>
    </row>
    <row r="202" spans="1:2" x14ac:dyDescent="0.25">
      <c r="A202" s="116">
        <v>200</v>
      </c>
      <c r="B202" t="s">
        <v>2014</v>
      </c>
    </row>
    <row r="203" spans="1:2" x14ac:dyDescent="0.25">
      <c r="A203" s="116">
        <v>201</v>
      </c>
      <c r="B203" t="s">
        <v>2015</v>
      </c>
    </row>
    <row r="204" spans="1:2" x14ac:dyDescent="0.25">
      <c r="A204" s="116">
        <v>202</v>
      </c>
      <c r="B204" t="s">
        <v>2016</v>
      </c>
    </row>
    <row r="205" spans="1:2" x14ac:dyDescent="0.25">
      <c r="A205" s="116">
        <v>203</v>
      </c>
      <c r="B205" t="s">
        <v>2017</v>
      </c>
    </row>
    <row r="206" spans="1:2" x14ac:dyDescent="0.25">
      <c r="A206" s="116">
        <v>204</v>
      </c>
      <c r="B206" t="s">
        <v>2018</v>
      </c>
    </row>
    <row r="207" spans="1:2" x14ac:dyDescent="0.25">
      <c r="A207" s="116">
        <v>205</v>
      </c>
      <c r="B207" t="s">
        <v>2019</v>
      </c>
    </row>
    <row r="208" spans="1:2" x14ac:dyDescent="0.25">
      <c r="A208" s="116">
        <v>206</v>
      </c>
      <c r="B208" t="s">
        <v>2020</v>
      </c>
    </row>
    <row r="209" spans="1:2" x14ac:dyDescent="0.25">
      <c r="A209" s="116">
        <v>207</v>
      </c>
      <c r="B209" t="s">
        <v>2021</v>
      </c>
    </row>
    <row r="210" spans="1:2" x14ac:dyDescent="0.25">
      <c r="A210" s="116">
        <v>208</v>
      </c>
      <c r="B210" t="s">
        <v>2022</v>
      </c>
    </row>
    <row r="211" spans="1:2" x14ac:dyDescent="0.25">
      <c r="A211" s="116">
        <v>209</v>
      </c>
    </row>
    <row r="212" spans="1:2" x14ac:dyDescent="0.25">
      <c r="A212" s="116">
        <v>210</v>
      </c>
      <c r="B212" t="s">
        <v>133</v>
      </c>
    </row>
    <row r="213" spans="1:2" x14ac:dyDescent="0.25">
      <c r="A213" s="116">
        <v>211</v>
      </c>
      <c r="B213" t="s">
        <v>133</v>
      </c>
    </row>
    <row r="214" spans="1:2" x14ac:dyDescent="0.25">
      <c r="A214" s="116">
        <v>212</v>
      </c>
      <c r="B214" t="s">
        <v>133</v>
      </c>
    </row>
    <row r="215" spans="1:2" x14ac:dyDescent="0.25">
      <c r="A215" s="116">
        <v>213</v>
      </c>
      <c r="B215" t="s">
        <v>2023</v>
      </c>
    </row>
    <row r="216" spans="1:2" x14ac:dyDescent="0.25">
      <c r="A216" s="116">
        <v>214</v>
      </c>
      <c r="B216" t="s">
        <v>2024</v>
      </c>
    </row>
    <row r="217" spans="1:2" x14ac:dyDescent="0.25">
      <c r="A217" s="116">
        <v>215</v>
      </c>
      <c r="B217" t="s">
        <v>187</v>
      </c>
    </row>
    <row r="218" spans="1:2" x14ac:dyDescent="0.25">
      <c r="A218" s="116">
        <v>216</v>
      </c>
      <c r="B218" t="s">
        <v>2025</v>
      </c>
    </row>
    <row r="219" spans="1:2" x14ac:dyDescent="0.25">
      <c r="A219" s="116">
        <v>217</v>
      </c>
      <c r="B219" t="s">
        <v>2026</v>
      </c>
    </row>
    <row r="220" spans="1:2" x14ac:dyDescent="0.25">
      <c r="A220" s="116">
        <v>218</v>
      </c>
      <c r="B220" t="s">
        <v>2027</v>
      </c>
    </row>
    <row r="221" spans="1:2" x14ac:dyDescent="0.25">
      <c r="A221" s="116">
        <v>219</v>
      </c>
      <c r="B221" t="s">
        <v>2028</v>
      </c>
    </row>
    <row r="222" spans="1:2" x14ac:dyDescent="0.25">
      <c r="A222" s="116">
        <v>220</v>
      </c>
      <c r="B222" t="s">
        <v>2029</v>
      </c>
    </row>
    <row r="223" spans="1:2" x14ac:dyDescent="0.25">
      <c r="A223" s="116">
        <v>221</v>
      </c>
      <c r="B223" t="s">
        <v>138</v>
      </c>
    </row>
    <row r="224" spans="1:2" x14ac:dyDescent="0.25">
      <c r="A224" s="116">
        <v>222</v>
      </c>
    </row>
    <row r="225" spans="1:2" x14ac:dyDescent="0.25">
      <c r="A225" s="116">
        <v>223</v>
      </c>
    </row>
    <row r="226" spans="1:2" x14ac:dyDescent="0.25">
      <c r="A226" s="116">
        <v>224</v>
      </c>
    </row>
    <row r="227" spans="1:2" x14ac:dyDescent="0.25">
      <c r="A227" s="116">
        <v>225</v>
      </c>
      <c r="B227" t="s">
        <v>2030</v>
      </c>
    </row>
    <row r="228" spans="1:2" x14ac:dyDescent="0.25">
      <c r="A228" s="116">
        <v>226</v>
      </c>
      <c r="B228" t="s">
        <v>2031</v>
      </c>
    </row>
    <row r="229" spans="1:2" x14ac:dyDescent="0.25">
      <c r="A229" s="116">
        <v>227</v>
      </c>
      <c r="B229" t="s">
        <v>2032</v>
      </c>
    </row>
    <row r="230" spans="1:2" x14ac:dyDescent="0.25">
      <c r="A230" s="116">
        <v>228</v>
      </c>
    </row>
    <row r="231" spans="1:2" x14ac:dyDescent="0.25">
      <c r="A231" s="116">
        <v>229</v>
      </c>
      <c r="B231" t="s">
        <v>2033</v>
      </c>
    </row>
    <row r="232" spans="1:2" x14ac:dyDescent="0.25">
      <c r="A232" s="116">
        <v>230</v>
      </c>
      <c r="B232" t="s">
        <v>2034</v>
      </c>
    </row>
    <row r="233" spans="1:2" x14ac:dyDescent="0.25">
      <c r="A233" s="116">
        <v>231</v>
      </c>
      <c r="B233" t="s">
        <v>2035</v>
      </c>
    </row>
    <row r="234" spans="1:2" x14ac:dyDescent="0.25">
      <c r="A234" s="116">
        <v>232</v>
      </c>
      <c r="B234" t="s">
        <v>2036</v>
      </c>
    </row>
    <row r="235" spans="1:2" x14ac:dyDescent="0.25">
      <c r="A235" s="116">
        <v>233</v>
      </c>
      <c r="B235" t="s">
        <v>2037</v>
      </c>
    </row>
    <row r="236" spans="1:2" x14ac:dyDescent="0.25">
      <c r="A236" s="116">
        <v>234</v>
      </c>
      <c r="B236" t="s">
        <v>2038</v>
      </c>
    </row>
    <row r="237" spans="1:2" x14ac:dyDescent="0.25">
      <c r="A237" s="116">
        <v>235</v>
      </c>
      <c r="B237" t="s">
        <v>2039</v>
      </c>
    </row>
    <row r="238" spans="1:2" x14ac:dyDescent="0.25">
      <c r="A238" s="116">
        <v>236</v>
      </c>
      <c r="B238" t="s">
        <v>2040</v>
      </c>
    </row>
    <row r="239" spans="1:2" x14ac:dyDescent="0.25">
      <c r="A239" s="116">
        <v>237</v>
      </c>
      <c r="B239" t="s">
        <v>2041</v>
      </c>
    </row>
    <row r="240" spans="1:2" x14ac:dyDescent="0.25">
      <c r="A240" s="116">
        <v>238</v>
      </c>
      <c r="B240" t="s">
        <v>2042</v>
      </c>
    </row>
    <row r="241" spans="1:2" x14ac:dyDescent="0.25">
      <c r="A241" s="116">
        <v>239</v>
      </c>
      <c r="B241" t="s">
        <v>2043</v>
      </c>
    </row>
    <row r="242" spans="1:2" x14ac:dyDescent="0.25">
      <c r="A242" s="116">
        <v>240</v>
      </c>
      <c r="B242" t="s">
        <v>2044</v>
      </c>
    </row>
    <row r="243" spans="1:2" x14ac:dyDescent="0.25">
      <c r="A243" s="116">
        <v>241</v>
      </c>
      <c r="B243" t="s">
        <v>2045</v>
      </c>
    </row>
    <row r="244" spans="1:2" x14ac:dyDescent="0.25">
      <c r="A244" s="116">
        <v>242</v>
      </c>
      <c r="B244" t="s">
        <v>2046</v>
      </c>
    </row>
    <row r="245" spans="1:2" x14ac:dyDescent="0.25">
      <c r="A245" s="116">
        <v>243</v>
      </c>
      <c r="B245" t="s">
        <v>2047</v>
      </c>
    </row>
    <row r="246" spans="1:2" x14ac:dyDescent="0.25">
      <c r="A246" s="116">
        <v>244</v>
      </c>
      <c r="B246" t="s">
        <v>2048</v>
      </c>
    </row>
    <row r="247" spans="1:2" x14ac:dyDescent="0.25">
      <c r="A247" s="116">
        <v>245</v>
      </c>
      <c r="B247" t="s">
        <v>2049</v>
      </c>
    </row>
    <row r="248" spans="1:2" x14ac:dyDescent="0.25">
      <c r="A248" s="116">
        <v>246</v>
      </c>
      <c r="B248" t="s">
        <v>2050</v>
      </c>
    </row>
    <row r="249" spans="1:2" x14ac:dyDescent="0.25">
      <c r="A249" s="116">
        <v>247</v>
      </c>
      <c r="B249" t="s">
        <v>2051</v>
      </c>
    </row>
    <row r="250" spans="1:2" x14ac:dyDescent="0.25">
      <c r="A250" s="116">
        <v>248</v>
      </c>
    </row>
    <row r="251" spans="1:2" x14ac:dyDescent="0.25">
      <c r="A251" s="116">
        <v>249</v>
      </c>
      <c r="B251" t="s">
        <v>451</v>
      </c>
    </row>
    <row r="252" spans="1:2" x14ac:dyDescent="0.25">
      <c r="A252" s="116">
        <v>250</v>
      </c>
      <c r="B252" t="s">
        <v>451</v>
      </c>
    </row>
    <row r="253" spans="1:2" x14ac:dyDescent="0.25">
      <c r="A253" s="116">
        <v>251</v>
      </c>
      <c r="B253" t="s">
        <v>2052</v>
      </c>
    </row>
    <row r="254" spans="1:2" x14ac:dyDescent="0.25">
      <c r="A254" s="116">
        <v>252</v>
      </c>
      <c r="B254" t="s">
        <v>2053</v>
      </c>
    </row>
    <row r="255" spans="1:2" x14ac:dyDescent="0.25">
      <c r="A255" s="116">
        <v>253</v>
      </c>
      <c r="B255" t="s">
        <v>2054</v>
      </c>
    </row>
    <row r="256" spans="1:2" x14ac:dyDescent="0.25">
      <c r="A256" s="116">
        <v>254</v>
      </c>
      <c r="B256" t="s">
        <v>2055</v>
      </c>
    </row>
    <row r="257" spans="1:2" x14ac:dyDescent="0.25">
      <c r="A257" s="116">
        <v>255</v>
      </c>
      <c r="B257" t="s">
        <v>2056</v>
      </c>
    </row>
    <row r="258" spans="1:2" x14ac:dyDescent="0.25">
      <c r="A258" s="116">
        <v>256</v>
      </c>
      <c r="B258" t="s">
        <v>2057</v>
      </c>
    </row>
    <row r="259" spans="1:2" x14ac:dyDescent="0.25">
      <c r="A259" s="116">
        <v>257</v>
      </c>
      <c r="B259" t="s">
        <v>2058</v>
      </c>
    </row>
    <row r="260" spans="1:2" x14ac:dyDescent="0.25">
      <c r="A260" s="116">
        <v>258</v>
      </c>
      <c r="B260" t="s">
        <v>2059</v>
      </c>
    </row>
    <row r="261" spans="1:2" x14ac:dyDescent="0.25">
      <c r="A261" s="116">
        <v>259</v>
      </c>
    </row>
    <row r="262" spans="1:2" x14ac:dyDescent="0.25">
      <c r="A262" s="116">
        <v>260</v>
      </c>
      <c r="B262" t="s">
        <v>2060</v>
      </c>
    </row>
    <row r="263" spans="1:2" x14ac:dyDescent="0.25">
      <c r="A263" s="116">
        <v>261</v>
      </c>
      <c r="B263" t="s">
        <v>2061</v>
      </c>
    </row>
    <row r="264" spans="1:2" x14ac:dyDescent="0.25">
      <c r="A264" s="116">
        <v>262</v>
      </c>
      <c r="B264" t="s">
        <v>2062</v>
      </c>
    </row>
    <row r="265" spans="1:2" x14ac:dyDescent="0.25">
      <c r="A265" s="116">
        <v>263</v>
      </c>
      <c r="B265" t="s">
        <v>2063</v>
      </c>
    </row>
    <row r="266" spans="1:2" x14ac:dyDescent="0.25">
      <c r="A266" s="116">
        <v>264</v>
      </c>
      <c r="B266" t="s">
        <v>2064</v>
      </c>
    </row>
    <row r="267" spans="1:2" x14ac:dyDescent="0.25">
      <c r="A267" s="116">
        <v>265</v>
      </c>
      <c r="B267" t="s">
        <v>2065</v>
      </c>
    </row>
    <row r="268" spans="1:2" x14ac:dyDescent="0.25">
      <c r="A268" s="116">
        <v>266</v>
      </c>
      <c r="B268" t="s">
        <v>2066</v>
      </c>
    </row>
    <row r="269" spans="1:2" x14ac:dyDescent="0.25">
      <c r="A269" s="116">
        <v>267</v>
      </c>
      <c r="B269" t="s">
        <v>2067</v>
      </c>
    </row>
    <row r="270" spans="1:2" x14ac:dyDescent="0.25">
      <c r="A270" s="116">
        <v>268</v>
      </c>
      <c r="B270" t="s">
        <v>2068</v>
      </c>
    </row>
    <row r="271" spans="1:2" x14ac:dyDescent="0.25">
      <c r="A271" s="116">
        <v>269</v>
      </c>
      <c r="B271" t="s">
        <v>2069</v>
      </c>
    </row>
    <row r="272" spans="1:2" x14ac:dyDescent="0.25">
      <c r="A272" s="116">
        <v>270</v>
      </c>
      <c r="B272" t="s">
        <v>441</v>
      </c>
    </row>
    <row r="273" spans="1:2" x14ac:dyDescent="0.25">
      <c r="A273" s="116">
        <v>271</v>
      </c>
    </row>
    <row r="274" spans="1:2" x14ac:dyDescent="0.25">
      <c r="A274" s="116">
        <v>272</v>
      </c>
      <c r="B274" t="s">
        <v>2070</v>
      </c>
    </row>
    <row r="275" spans="1:2" x14ac:dyDescent="0.25">
      <c r="A275" s="116">
        <v>273</v>
      </c>
      <c r="B275" t="s">
        <v>2071</v>
      </c>
    </row>
    <row r="276" spans="1:2" x14ac:dyDescent="0.25">
      <c r="A276" s="116">
        <v>274</v>
      </c>
      <c r="B276" t="s">
        <v>2072</v>
      </c>
    </row>
    <row r="277" spans="1:2" x14ac:dyDescent="0.25">
      <c r="A277" s="116">
        <v>275</v>
      </c>
      <c r="B277" t="s">
        <v>2073</v>
      </c>
    </row>
    <row r="278" spans="1:2" x14ac:dyDescent="0.25">
      <c r="A278" s="116">
        <v>276</v>
      </c>
      <c r="B278" t="s">
        <v>2074</v>
      </c>
    </row>
    <row r="279" spans="1:2" x14ac:dyDescent="0.25">
      <c r="A279" s="116">
        <v>277</v>
      </c>
      <c r="B279" t="s">
        <v>2075</v>
      </c>
    </row>
    <row r="280" spans="1:2" x14ac:dyDescent="0.25">
      <c r="A280" s="116">
        <v>278</v>
      </c>
      <c r="B280" t="s">
        <v>2076</v>
      </c>
    </row>
    <row r="281" spans="1:2" x14ac:dyDescent="0.25">
      <c r="A281" s="116">
        <v>279</v>
      </c>
      <c r="B281" t="s">
        <v>2077</v>
      </c>
    </row>
    <row r="282" spans="1:2" x14ac:dyDescent="0.25">
      <c r="A282" s="116">
        <v>280</v>
      </c>
      <c r="B282" t="s">
        <v>2078</v>
      </c>
    </row>
    <row r="283" spans="1:2" x14ac:dyDescent="0.25">
      <c r="A283" s="116">
        <v>281</v>
      </c>
      <c r="B283" t="s">
        <v>2079</v>
      </c>
    </row>
    <row r="284" spans="1:2" x14ac:dyDescent="0.25">
      <c r="A284" s="116">
        <v>282</v>
      </c>
      <c r="B284" t="s">
        <v>2080</v>
      </c>
    </row>
    <row r="285" spans="1:2" x14ac:dyDescent="0.25">
      <c r="A285" s="116">
        <v>283</v>
      </c>
    </row>
    <row r="286" spans="1:2" x14ac:dyDescent="0.25">
      <c r="A286" s="116">
        <v>284</v>
      </c>
      <c r="B286" t="s">
        <v>2081</v>
      </c>
    </row>
    <row r="287" spans="1:2" x14ac:dyDescent="0.25">
      <c r="A287" s="116">
        <v>285</v>
      </c>
      <c r="B287" t="s">
        <v>606</v>
      </c>
    </row>
    <row r="288" spans="1:2" x14ac:dyDescent="0.25">
      <c r="A288" s="116">
        <v>286</v>
      </c>
      <c r="B288" t="s">
        <v>605</v>
      </c>
    </row>
    <row r="289" spans="1:2" x14ac:dyDescent="0.25">
      <c r="A289" s="116">
        <v>287</v>
      </c>
      <c r="B289" t="s">
        <v>604</v>
      </c>
    </row>
    <row r="290" spans="1:2" x14ac:dyDescent="0.25">
      <c r="A290" s="116">
        <v>288</v>
      </c>
      <c r="B290" t="s">
        <v>607</v>
      </c>
    </row>
    <row r="291" spans="1:2" x14ac:dyDescent="0.25">
      <c r="A291" s="116">
        <v>289</v>
      </c>
      <c r="B291" t="s">
        <v>609</v>
      </c>
    </row>
    <row r="292" spans="1:2" x14ac:dyDescent="0.25">
      <c r="A292" s="116">
        <v>290</v>
      </c>
      <c r="B292" t="s">
        <v>608</v>
      </c>
    </row>
    <row r="293" spans="1:2" x14ac:dyDescent="0.25">
      <c r="A293" s="116">
        <v>291</v>
      </c>
      <c r="B293" t="s">
        <v>611</v>
      </c>
    </row>
    <row r="294" spans="1:2" x14ac:dyDescent="0.25">
      <c r="A294" s="116">
        <v>292</v>
      </c>
      <c r="B294" t="s">
        <v>610</v>
      </c>
    </row>
    <row r="295" spans="1:2" x14ac:dyDescent="0.25">
      <c r="A295" s="116">
        <v>293</v>
      </c>
      <c r="B295" t="s">
        <v>612</v>
      </c>
    </row>
    <row r="296" spans="1:2" x14ac:dyDescent="0.25">
      <c r="A296" s="116">
        <v>294</v>
      </c>
      <c r="B296" t="s">
        <v>540</v>
      </c>
    </row>
    <row r="297" spans="1:2" x14ac:dyDescent="0.25">
      <c r="A297" s="116">
        <v>295</v>
      </c>
      <c r="B297" t="s">
        <v>549</v>
      </c>
    </row>
    <row r="298" spans="1:2" x14ac:dyDescent="0.25">
      <c r="A298" s="116">
        <v>296</v>
      </c>
      <c r="B298" t="s">
        <v>541</v>
      </c>
    </row>
    <row r="299" spans="1:2" x14ac:dyDescent="0.25">
      <c r="A299" s="116">
        <v>297</v>
      </c>
      <c r="B299" t="s">
        <v>533</v>
      </c>
    </row>
    <row r="300" spans="1:2" x14ac:dyDescent="0.25">
      <c r="A300" s="116">
        <v>298</v>
      </c>
      <c r="B300" t="s">
        <v>548</v>
      </c>
    </row>
    <row r="301" spans="1:2" x14ac:dyDescent="0.25">
      <c r="A301" s="116">
        <v>299</v>
      </c>
      <c r="B301" t="s">
        <v>552</v>
      </c>
    </row>
    <row r="302" spans="1:2" x14ac:dyDescent="0.25">
      <c r="A302" s="116">
        <v>300</v>
      </c>
      <c r="B302" t="s">
        <v>544</v>
      </c>
    </row>
    <row r="303" spans="1:2" x14ac:dyDescent="0.25">
      <c r="A303" s="116">
        <v>301</v>
      </c>
      <c r="B303" t="s">
        <v>545</v>
      </c>
    </row>
    <row r="304" spans="1:2" x14ac:dyDescent="0.25">
      <c r="A304" s="116">
        <v>302</v>
      </c>
      <c r="B304" t="s">
        <v>536</v>
      </c>
    </row>
    <row r="305" spans="1:2" x14ac:dyDescent="0.25">
      <c r="A305" s="116">
        <v>303</v>
      </c>
      <c r="B305" t="s">
        <v>537</v>
      </c>
    </row>
    <row r="306" spans="1:2" x14ac:dyDescent="0.25">
      <c r="A306" s="116">
        <v>304</v>
      </c>
      <c r="B306" t="s">
        <v>539</v>
      </c>
    </row>
    <row r="307" spans="1:2" x14ac:dyDescent="0.25">
      <c r="A307" s="116">
        <v>305</v>
      </c>
      <c r="B307" t="s">
        <v>550</v>
      </c>
    </row>
    <row r="308" spans="1:2" x14ac:dyDescent="0.25">
      <c r="A308" s="116">
        <v>306</v>
      </c>
      <c r="B308" t="s">
        <v>542</v>
      </c>
    </row>
    <row r="309" spans="1:2" x14ac:dyDescent="0.25">
      <c r="A309" s="116">
        <v>307</v>
      </c>
      <c r="B309" t="s">
        <v>534</v>
      </c>
    </row>
    <row r="310" spans="1:2" x14ac:dyDescent="0.25">
      <c r="A310" s="116">
        <v>308</v>
      </c>
    </row>
    <row r="311" spans="1:2" x14ac:dyDescent="0.25">
      <c r="A311" s="116">
        <v>309</v>
      </c>
      <c r="B311" t="s">
        <v>547</v>
      </c>
    </row>
    <row r="312" spans="1:2" x14ac:dyDescent="0.25">
      <c r="A312" s="116">
        <v>310</v>
      </c>
      <c r="B312" t="s">
        <v>551</v>
      </c>
    </row>
    <row r="313" spans="1:2" x14ac:dyDescent="0.25">
      <c r="A313" s="116">
        <v>311</v>
      </c>
      <c r="B313" t="s">
        <v>543</v>
      </c>
    </row>
    <row r="314" spans="1:2" x14ac:dyDescent="0.25">
      <c r="A314" s="116">
        <v>312</v>
      </c>
      <c r="B314" t="s">
        <v>546</v>
      </c>
    </row>
    <row r="315" spans="1:2" x14ac:dyDescent="0.25">
      <c r="A315" s="116">
        <v>313</v>
      </c>
      <c r="B315" t="s">
        <v>535</v>
      </c>
    </row>
    <row r="316" spans="1:2" x14ac:dyDescent="0.25">
      <c r="A316" s="116">
        <v>314</v>
      </c>
      <c r="B316" t="s">
        <v>538</v>
      </c>
    </row>
    <row r="317" spans="1:2" x14ac:dyDescent="0.25">
      <c r="A317" s="116">
        <v>315</v>
      </c>
      <c r="B317" t="s">
        <v>559</v>
      </c>
    </row>
    <row r="318" spans="1:2" x14ac:dyDescent="0.25">
      <c r="A318" s="116">
        <v>316</v>
      </c>
      <c r="B318" t="s">
        <v>554</v>
      </c>
    </row>
    <row r="319" spans="1:2" x14ac:dyDescent="0.25">
      <c r="A319" s="116">
        <v>317</v>
      </c>
      <c r="B319" t="s">
        <v>558</v>
      </c>
    </row>
    <row r="320" spans="1:2" x14ac:dyDescent="0.25">
      <c r="A320" s="116">
        <v>318</v>
      </c>
      <c r="B320" t="s">
        <v>562</v>
      </c>
    </row>
    <row r="321" spans="1:2" x14ac:dyDescent="0.25">
      <c r="A321" s="116">
        <v>319</v>
      </c>
      <c r="B321" t="s">
        <v>555</v>
      </c>
    </row>
    <row r="322" spans="1:2" x14ac:dyDescent="0.25">
      <c r="A322" s="116">
        <v>320</v>
      </c>
      <c r="B322" t="s">
        <v>553</v>
      </c>
    </row>
    <row r="323" spans="1:2" x14ac:dyDescent="0.25">
      <c r="A323" s="116">
        <v>321</v>
      </c>
      <c r="B323" t="s">
        <v>557</v>
      </c>
    </row>
    <row r="324" spans="1:2" x14ac:dyDescent="0.25">
      <c r="A324" s="116">
        <v>322</v>
      </c>
      <c r="B324" t="s">
        <v>556</v>
      </c>
    </row>
    <row r="325" spans="1:2" x14ac:dyDescent="0.25">
      <c r="A325" s="116">
        <v>323</v>
      </c>
      <c r="B325" t="s">
        <v>561</v>
      </c>
    </row>
    <row r="326" spans="1:2" x14ac:dyDescent="0.25">
      <c r="A326" s="116">
        <v>324</v>
      </c>
      <c r="B326" t="s">
        <v>560</v>
      </c>
    </row>
    <row r="327" spans="1:2" x14ac:dyDescent="0.25">
      <c r="A327" s="116">
        <v>325</v>
      </c>
      <c r="B327" t="s">
        <v>563</v>
      </c>
    </row>
    <row r="328" spans="1:2" x14ac:dyDescent="0.25">
      <c r="A328" s="116">
        <v>326</v>
      </c>
      <c r="B328" t="s">
        <v>2082</v>
      </c>
    </row>
    <row r="329" spans="1:2" x14ac:dyDescent="0.25">
      <c r="A329" s="116">
        <v>327</v>
      </c>
      <c r="B329" t="s">
        <v>564</v>
      </c>
    </row>
    <row r="330" spans="1:2" x14ac:dyDescent="0.25">
      <c r="A330" s="116">
        <v>328</v>
      </c>
      <c r="B330" t="s">
        <v>2083</v>
      </c>
    </row>
    <row r="331" spans="1:2" x14ac:dyDescent="0.25">
      <c r="A331" s="116">
        <v>329</v>
      </c>
      <c r="B331" t="s">
        <v>2084</v>
      </c>
    </row>
    <row r="332" spans="1:2" x14ac:dyDescent="0.25">
      <c r="A332" s="116">
        <v>330</v>
      </c>
      <c r="B332" t="s">
        <v>2085</v>
      </c>
    </row>
    <row r="333" spans="1:2" x14ac:dyDescent="0.25">
      <c r="A333" s="116">
        <v>331</v>
      </c>
      <c r="B333" t="s">
        <v>2086</v>
      </c>
    </row>
    <row r="334" spans="1:2" x14ac:dyDescent="0.25">
      <c r="A334" s="116">
        <v>332</v>
      </c>
      <c r="B334" t="s">
        <v>2087</v>
      </c>
    </row>
    <row r="335" spans="1:2" x14ac:dyDescent="0.25">
      <c r="A335" s="116">
        <v>333</v>
      </c>
      <c r="B335" t="s">
        <v>654</v>
      </c>
    </row>
    <row r="336" spans="1:2" x14ac:dyDescent="0.25">
      <c r="A336" s="116">
        <v>334</v>
      </c>
      <c r="B336" t="s">
        <v>655</v>
      </c>
    </row>
    <row r="337" spans="1:2" x14ac:dyDescent="0.25">
      <c r="A337" s="116">
        <v>335</v>
      </c>
      <c r="B337" t="s">
        <v>657</v>
      </c>
    </row>
    <row r="338" spans="1:2" x14ac:dyDescent="0.25">
      <c r="A338" s="116">
        <v>336</v>
      </c>
      <c r="B338" t="s">
        <v>656</v>
      </c>
    </row>
    <row r="339" spans="1:2" x14ac:dyDescent="0.25">
      <c r="A339" s="116">
        <v>337</v>
      </c>
      <c r="B339" t="s">
        <v>2088</v>
      </c>
    </row>
    <row r="340" spans="1:2" x14ac:dyDescent="0.25">
      <c r="A340" s="116">
        <v>338</v>
      </c>
      <c r="B340" t="s">
        <v>2089</v>
      </c>
    </row>
    <row r="341" spans="1:2" x14ac:dyDescent="0.25">
      <c r="A341" s="116">
        <v>339</v>
      </c>
      <c r="B341" t="s">
        <v>2090</v>
      </c>
    </row>
    <row r="342" spans="1:2" x14ac:dyDescent="0.25">
      <c r="A342" s="116">
        <v>340</v>
      </c>
      <c r="B342" t="s">
        <v>2091</v>
      </c>
    </row>
    <row r="343" spans="1:2" x14ac:dyDescent="0.25">
      <c r="A343" s="116">
        <v>341</v>
      </c>
      <c r="B343" t="s">
        <v>2092</v>
      </c>
    </row>
    <row r="344" spans="1:2" x14ac:dyDescent="0.25">
      <c r="A344" s="116">
        <v>342</v>
      </c>
      <c r="B344" t="s">
        <v>663</v>
      </c>
    </row>
    <row r="345" spans="1:2" x14ac:dyDescent="0.25">
      <c r="A345" s="116">
        <v>343</v>
      </c>
      <c r="B345" t="s">
        <v>662</v>
      </c>
    </row>
    <row r="346" spans="1:2" x14ac:dyDescent="0.25">
      <c r="A346" s="116">
        <v>344</v>
      </c>
      <c r="B346" t="s">
        <v>665</v>
      </c>
    </row>
    <row r="347" spans="1:2" x14ac:dyDescent="0.25">
      <c r="A347" s="116">
        <v>345</v>
      </c>
      <c r="B347" t="s">
        <v>664</v>
      </c>
    </row>
    <row r="348" spans="1:2" x14ac:dyDescent="0.25">
      <c r="A348" s="116">
        <v>346</v>
      </c>
      <c r="B348" t="s">
        <v>2093</v>
      </c>
    </row>
    <row r="349" spans="1:2" x14ac:dyDescent="0.25">
      <c r="A349" s="116">
        <v>347</v>
      </c>
      <c r="B349" t="s">
        <v>694</v>
      </c>
    </row>
    <row r="350" spans="1:2" x14ac:dyDescent="0.25">
      <c r="A350" s="116">
        <v>348</v>
      </c>
      <c r="B350" t="s">
        <v>693</v>
      </c>
    </row>
    <row r="351" spans="1:2" x14ac:dyDescent="0.25">
      <c r="A351" s="116">
        <v>349</v>
      </c>
      <c r="B351" t="s">
        <v>2094</v>
      </c>
    </row>
    <row r="352" spans="1:2" x14ac:dyDescent="0.25">
      <c r="A352" s="116">
        <v>350</v>
      </c>
      <c r="B352" t="s">
        <v>2095</v>
      </c>
    </row>
    <row r="353" spans="1:2" x14ac:dyDescent="0.25">
      <c r="A353" s="116">
        <v>351</v>
      </c>
      <c r="B353" t="s">
        <v>2096</v>
      </c>
    </row>
    <row r="354" spans="1:2" x14ac:dyDescent="0.25">
      <c r="A354" s="116">
        <v>352</v>
      </c>
      <c r="B354" t="s">
        <v>2097</v>
      </c>
    </row>
    <row r="355" spans="1:2" x14ac:dyDescent="0.25">
      <c r="A355" s="116">
        <v>353</v>
      </c>
      <c r="B355" t="s">
        <v>2098</v>
      </c>
    </row>
    <row r="356" spans="1:2" x14ac:dyDescent="0.25">
      <c r="A356" s="116">
        <v>354</v>
      </c>
      <c r="B356" t="s">
        <v>2099</v>
      </c>
    </row>
    <row r="357" spans="1:2" x14ac:dyDescent="0.25">
      <c r="A357" s="116">
        <v>355</v>
      </c>
      <c r="B357" t="s">
        <v>2100</v>
      </c>
    </row>
    <row r="358" spans="1:2" x14ac:dyDescent="0.25">
      <c r="A358" s="116">
        <v>356</v>
      </c>
      <c r="B358" t="s">
        <v>2101</v>
      </c>
    </row>
    <row r="359" spans="1:2" x14ac:dyDescent="0.25">
      <c r="A359" s="116">
        <v>357</v>
      </c>
      <c r="B359" t="s">
        <v>2102</v>
      </c>
    </row>
    <row r="360" spans="1:2" x14ac:dyDescent="0.25">
      <c r="A360" s="116">
        <v>358</v>
      </c>
      <c r="B360" t="s">
        <v>2103</v>
      </c>
    </row>
    <row r="361" spans="1:2" x14ac:dyDescent="0.25">
      <c r="A361" s="116">
        <v>359</v>
      </c>
      <c r="B361" t="s">
        <v>2104</v>
      </c>
    </row>
    <row r="362" spans="1:2" x14ac:dyDescent="0.25">
      <c r="A362" s="116">
        <v>360</v>
      </c>
      <c r="B362" t="s">
        <v>2105</v>
      </c>
    </row>
    <row r="363" spans="1:2" x14ac:dyDescent="0.25">
      <c r="A363" s="116">
        <v>361</v>
      </c>
      <c r="B363" t="s">
        <v>696</v>
      </c>
    </row>
    <row r="364" spans="1:2" x14ac:dyDescent="0.25">
      <c r="A364" s="116">
        <v>362</v>
      </c>
      <c r="B364" t="s">
        <v>695</v>
      </c>
    </row>
    <row r="365" spans="1:2" x14ac:dyDescent="0.25">
      <c r="A365" s="116">
        <v>363</v>
      </c>
      <c r="B365" t="s">
        <v>2106</v>
      </c>
    </row>
    <row r="366" spans="1:2" x14ac:dyDescent="0.25">
      <c r="A366" s="116">
        <v>364</v>
      </c>
      <c r="B366" t="s">
        <v>2107</v>
      </c>
    </row>
    <row r="367" spans="1:2" x14ac:dyDescent="0.25">
      <c r="A367" s="116">
        <v>365</v>
      </c>
      <c r="B367" t="s">
        <v>2108</v>
      </c>
    </row>
    <row r="368" spans="1:2" x14ac:dyDescent="0.25">
      <c r="A368" s="116">
        <v>366</v>
      </c>
      <c r="B368" t="s">
        <v>702</v>
      </c>
    </row>
    <row r="369" spans="1:2" x14ac:dyDescent="0.25">
      <c r="A369" s="116">
        <v>367</v>
      </c>
      <c r="B369" t="s">
        <v>703</v>
      </c>
    </row>
    <row r="370" spans="1:2" x14ac:dyDescent="0.25">
      <c r="A370" s="116">
        <v>368</v>
      </c>
      <c r="B370" t="s">
        <v>704</v>
      </c>
    </row>
    <row r="371" spans="1:2" x14ac:dyDescent="0.25">
      <c r="A371" s="116">
        <v>369</v>
      </c>
      <c r="B371" t="s">
        <v>2109</v>
      </c>
    </row>
    <row r="372" spans="1:2" x14ac:dyDescent="0.25">
      <c r="A372" s="116">
        <v>370</v>
      </c>
      <c r="B372" t="s">
        <v>2110</v>
      </c>
    </row>
    <row r="373" spans="1:2" x14ac:dyDescent="0.25">
      <c r="A373" s="116">
        <v>371</v>
      </c>
      <c r="B373" t="s">
        <v>2111</v>
      </c>
    </row>
    <row r="374" spans="1:2" x14ac:dyDescent="0.25">
      <c r="A374" s="116">
        <v>372</v>
      </c>
      <c r="B374" t="s">
        <v>707</v>
      </c>
    </row>
    <row r="375" spans="1:2" x14ac:dyDescent="0.25">
      <c r="A375" s="116">
        <v>373</v>
      </c>
      <c r="B375" t="s">
        <v>706</v>
      </c>
    </row>
    <row r="376" spans="1:2" x14ac:dyDescent="0.25">
      <c r="A376" s="116">
        <v>374</v>
      </c>
      <c r="B376" t="s">
        <v>2112</v>
      </c>
    </row>
    <row r="377" spans="1:2" x14ac:dyDescent="0.25">
      <c r="A377" s="116">
        <v>375</v>
      </c>
      <c r="B377" t="s">
        <v>2113</v>
      </c>
    </row>
    <row r="378" spans="1:2" x14ac:dyDescent="0.25">
      <c r="A378" s="116">
        <v>376</v>
      </c>
      <c r="B378" t="s">
        <v>2114</v>
      </c>
    </row>
    <row r="379" spans="1:2" x14ac:dyDescent="0.25">
      <c r="A379" s="116">
        <v>377</v>
      </c>
      <c r="B379" t="s">
        <v>2115</v>
      </c>
    </row>
    <row r="380" spans="1:2" x14ac:dyDescent="0.25">
      <c r="A380" s="116">
        <v>378</v>
      </c>
      <c r="B380" t="s">
        <v>721</v>
      </c>
    </row>
    <row r="381" spans="1:2" x14ac:dyDescent="0.25">
      <c r="A381" s="116">
        <v>379</v>
      </c>
      <c r="B381" t="s">
        <v>2116</v>
      </c>
    </row>
    <row r="382" spans="1:2" x14ac:dyDescent="0.25">
      <c r="A382" s="116">
        <v>380</v>
      </c>
      <c r="B382" t="s">
        <v>723</v>
      </c>
    </row>
    <row r="383" spans="1:2" x14ac:dyDescent="0.25">
      <c r="A383" s="116">
        <v>381</v>
      </c>
      <c r="B383" t="s">
        <v>2117</v>
      </c>
    </row>
    <row r="384" spans="1:2" x14ac:dyDescent="0.25">
      <c r="A384" s="116">
        <v>382</v>
      </c>
      <c r="B384" t="s">
        <v>2118</v>
      </c>
    </row>
    <row r="385" spans="1:2" x14ac:dyDescent="0.25">
      <c r="A385" s="116">
        <v>383</v>
      </c>
      <c r="B385" t="s">
        <v>2119</v>
      </c>
    </row>
    <row r="386" spans="1:2" x14ac:dyDescent="0.25">
      <c r="A386" s="116">
        <v>384</v>
      </c>
      <c r="B386" t="s">
        <v>2120</v>
      </c>
    </row>
    <row r="387" spans="1:2" x14ac:dyDescent="0.25">
      <c r="A387" s="116">
        <v>385</v>
      </c>
    </row>
    <row r="388" spans="1:2" x14ac:dyDescent="0.25">
      <c r="A388" s="116">
        <v>386</v>
      </c>
      <c r="B388" t="s">
        <v>2121</v>
      </c>
    </row>
    <row r="389" spans="1:2" x14ac:dyDescent="0.25">
      <c r="A389" s="116">
        <v>387</v>
      </c>
      <c r="B389" t="s">
        <v>2122</v>
      </c>
    </row>
    <row r="390" spans="1:2" x14ac:dyDescent="0.25">
      <c r="A390" s="116">
        <v>388</v>
      </c>
      <c r="B390" t="s">
        <v>725</v>
      </c>
    </row>
    <row r="391" spans="1:2" x14ac:dyDescent="0.25">
      <c r="A391" s="116">
        <v>389</v>
      </c>
      <c r="B391" t="s">
        <v>2123</v>
      </c>
    </row>
    <row r="392" spans="1:2" x14ac:dyDescent="0.25">
      <c r="A392" s="116">
        <v>390</v>
      </c>
      <c r="B392" t="s">
        <v>2124</v>
      </c>
    </row>
    <row r="393" spans="1:2" x14ac:dyDescent="0.25">
      <c r="A393" s="116">
        <v>391</v>
      </c>
      <c r="B393" t="s">
        <v>2125</v>
      </c>
    </row>
    <row r="394" spans="1:2" x14ac:dyDescent="0.25">
      <c r="A394" s="116">
        <v>392</v>
      </c>
      <c r="B394" t="s">
        <v>701</v>
      </c>
    </row>
    <row r="395" spans="1:2" x14ac:dyDescent="0.25">
      <c r="A395" s="116">
        <v>393</v>
      </c>
    </row>
    <row r="396" spans="1:2" x14ac:dyDescent="0.25">
      <c r="A396" s="116">
        <v>394</v>
      </c>
    </row>
    <row r="397" spans="1:2" x14ac:dyDescent="0.25">
      <c r="A397" s="116">
        <v>395</v>
      </c>
      <c r="B397" t="s">
        <v>705</v>
      </c>
    </row>
    <row r="398" spans="1:2" x14ac:dyDescent="0.25">
      <c r="A398" s="116">
        <v>396</v>
      </c>
      <c r="B398" t="s">
        <v>1385</v>
      </c>
    </row>
    <row r="399" spans="1:2" x14ac:dyDescent="0.25">
      <c r="A399" s="116">
        <v>397</v>
      </c>
      <c r="B399" t="s">
        <v>2126</v>
      </c>
    </row>
    <row r="400" spans="1:2" x14ac:dyDescent="0.25">
      <c r="A400" s="116">
        <v>398</v>
      </c>
      <c r="B400" t="s">
        <v>2127</v>
      </c>
    </row>
    <row r="401" spans="1:2" x14ac:dyDescent="0.25">
      <c r="A401" s="116">
        <v>399</v>
      </c>
      <c r="B401" t="s">
        <v>2128</v>
      </c>
    </row>
    <row r="402" spans="1:2" x14ac:dyDescent="0.25">
      <c r="A402" s="116">
        <v>400</v>
      </c>
      <c r="B402" t="s">
        <v>1386</v>
      </c>
    </row>
    <row r="403" spans="1:2" x14ac:dyDescent="0.25">
      <c r="A403" s="116">
        <v>401</v>
      </c>
      <c r="B403" t="s">
        <v>1387</v>
      </c>
    </row>
    <row r="404" spans="1:2" x14ac:dyDescent="0.25">
      <c r="A404" s="116">
        <v>402</v>
      </c>
      <c r="B404" t="s">
        <v>2129</v>
      </c>
    </row>
    <row r="405" spans="1:2" x14ac:dyDescent="0.25">
      <c r="A405" s="116">
        <v>403</v>
      </c>
      <c r="B405" t="s">
        <v>2130</v>
      </c>
    </row>
    <row r="406" spans="1:2" x14ac:dyDescent="0.25">
      <c r="A406" s="116">
        <v>404</v>
      </c>
      <c r="B406" t="s">
        <v>2131</v>
      </c>
    </row>
    <row r="407" spans="1:2" x14ac:dyDescent="0.25">
      <c r="A407" s="116">
        <v>405</v>
      </c>
      <c r="B407" t="s">
        <v>2132</v>
      </c>
    </row>
    <row r="408" spans="1:2" x14ac:dyDescent="0.25">
      <c r="A408" s="116">
        <v>406</v>
      </c>
      <c r="B408" t="s">
        <v>2133</v>
      </c>
    </row>
    <row r="409" spans="1:2" x14ac:dyDescent="0.25">
      <c r="A409" s="116">
        <v>407</v>
      </c>
      <c r="B409" t="s">
        <v>2134</v>
      </c>
    </row>
    <row r="410" spans="1:2" x14ac:dyDescent="0.25">
      <c r="A410" s="116">
        <v>408</v>
      </c>
    </row>
    <row r="411" spans="1:2" x14ac:dyDescent="0.25">
      <c r="A411" s="116">
        <v>409</v>
      </c>
      <c r="B411" t="s">
        <v>1499</v>
      </c>
    </row>
    <row r="412" spans="1:2" x14ac:dyDescent="0.25">
      <c r="A412" s="116">
        <v>410</v>
      </c>
      <c r="B412" t="s">
        <v>1498</v>
      </c>
    </row>
    <row r="413" spans="1:2" x14ac:dyDescent="0.25">
      <c r="A413" s="116">
        <v>411</v>
      </c>
      <c r="B413" t="s">
        <v>2135</v>
      </c>
    </row>
    <row r="414" spans="1:2" x14ac:dyDescent="0.25">
      <c r="A414" s="116">
        <v>412</v>
      </c>
      <c r="B414" t="s">
        <v>2136</v>
      </c>
    </row>
    <row r="415" spans="1:2" x14ac:dyDescent="0.25">
      <c r="A415" s="116">
        <v>413</v>
      </c>
      <c r="B415" t="s">
        <v>2137</v>
      </c>
    </row>
    <row r="416" spans="1:2" x14ac:dyDescent="0.25">
      <c r="A416" s="116">
        <v>414</v>
      </c>
      <c r="B416" t="s">
        <v>2138</v>
      </c>
    </row>
    <row r="417" spans="1:2" x14ac:dyDescent="0.25">
      <c r="A417" s="116">
        <v>415</v>
      </c>
      <c r="B417" t="s">
        <v>2139</v>
      </c>
    </row>
    <row r="418" spans="1:2" x14ac:dyDescent="0.25">
      <c r="A418" s="116">
        <v>416</v>
      </c>
      <c r="B418" t="s">
        <v>2140</v>
      </c>
    </row>
    <row r="419" spans="1:2" x14ac:dyDescent="0.25">
      <c r="A419" s="116">
        <v>417</v>
      </c>
      <c r="B419" t="s">
        <v>2141</v>
      </c>
    </row>
    <row r="420" spans="1:2" x14ac:dyDescent="0.25">
      <c r="A420" s="116">
        <v>418</v>
      </c>
      <c r="B420" t="s">
        <v>2142</v>
      </c>
    </row>
    <row r="421" spans="1:2" x14ac:dyDescent="0.25">
      <c r="A421" s="116">
        <v>419</v>
      </c>
      <c r="B421" t="s">
        <v>2143</v>
      </c>
    </row>
    <row r="422" spans="1:2" x14ac:dyDescent="0.25">
      <c r="A422" s="116">
        <v>420</v>
      </c>
      <c r="B422" t="s">
        <v>2144</v>
      </c>
    </row>
    <row r="423" spans="1:2" x14ac:dyDescent="0.25">
      <c r="A423" s="116">
        <v>421</v>
      </c>
      <c r="B423" t="s">
        <v>2145</v>
      </c>
    </row>
    <row r="424" spans="1:2" x14ac:dyDescent="0.25">
      <c r="A424" s="116">
        <v>422</v>
      </c>
      <c r="B424" t="s">
        <v>1600</v>
      </c>
    </row>
    <row r="425" spans="1:2" x14ac:dyDescent="0.25">
      <c r="A425" s="116">
        <v>423</v>
      </c>
      <c r="B425" t="s">
        <v>1601</v>
      </c>
    </row>
    <row r="426" spans="1:2" x14ac:dyDescent="0.25">
      <c r="A426" s="116">
        <v>424</v>
      </c>
      <c r="B426" t="s">
        <v>2146</v>
      </c>
    </row>
    <row r="427" spans="1:2" x14ac:dyDescent="0.25">
      <c r="A427" s="116">
        <v>425</v>
      </c>
      <c r="B427" t="s">
        <v>2147</v>
      </c>
    </row>
    <row r="428" spans="1:2" x14ac:dyDescent="0.25">
      <c r="A428" s="116">
        <v>426</v>
      </c>
      <c r="B428" t="s">
        <v>2148</v>
      </c>
    </row>
    <row r="429" spans="1:2" x14ac:dyDescent="0.25">
      <c r="A429" s="116">
        <v>427</v>
      </c>
      <c r="B429" t="s">
        <v>1662</v>
      </c>
    </row>
    <row r="430" spans="1:2" x14ac:dyDescent="0.25">
      <c r="A430" s="116">
        <v>428</v>
      </c>
      <c r="B430" t="s">
        <v>1663</v>
      </c>
    </row>
    <row r="431" spans="1:2" x14ac:dyDescent="0.25">
      <c r="A431" s="116">
        <v>429</v>
      </c>
      <c r="B431" t="s">
        <v>2149</v>
      </c>
    </row>
    <row r="432" spans="1:2" x14ac:dyDescent="0.25">
      <c r="A432" s="116">
        <v>430</v>
      </c>
      <c r="B432" t="s">
        <v>2150</v>
      </c>
    </row>
    <row r="433" spans="1:2" x14ac:dyDescent="0.25">
      <c r="A433" s="116">
        <v>431</v>
      </c>
      <c r="B433" t="s">
        <v>2151</v>
      </c>
    </row>
    <row r="434" spans="1:2" x14ac:dyDescent="0.25">
      <c r="A434" s="116">
        <v>432</v>
      </c>
      <c r="B434" t="s">
        <v>2152</v>
      </c>
    </row>
    <row r="435" spans="1:2" x14ac:dyDescent="0.25">
      <c r="A435" s="116">
        <v>433</v>
      </c>
      <c r="B435" t="s">
        <v>2153</v>
      </c>
    </row>
    <row r="436" spans="1:2" x14ac:dyDescent="0.25">
      <c r="A436" s="116">
        <v>434</v>
      </c>
      <c r="B436" t="s">
        <v>2154</v>
      </c>
    </row>
    <row r="437" spans="1:2" x14ac:dyDescent="0.25">
      <c r="A437" s="116">
        <v>435</v>
      </c>
      <c r="B437" t="s">
        <v>2155</v>
      </c>
    </row>
    <row r="438" spans="1:2" x14ac:dyDescent="0.25">
      <c r="A438" s="116">
        <v>436</v>
      </c>
      <c r="B438" t="s">
        <v>2156</v>
      </c>
    </row>
    <row r="439" spans="1:2" x14ac:dyDescent="0.25">
      <c r="A439" s="116">
        <v>437</v>
      </c>
      <c r="B439" t="s">
        <v>2415</v>
      </c>
    </row>
    <row r="440" spans="1:2" x14ac:dyDescent="0.25">
      <c r="A440" s="116">
        <v>438</v>
      </c>
      <c r="B440" t="s">
        <v>1714</v>
      </c>
    </row>
    <row r="441" spans="1:2" x14ac:dyDescent="0.25">
      <c r="A441" s="116">
        <v>439</v>
      </c>
      <c r="B441" t="s">
        <v>1715</v>
      </c>
    </row>
    <row r="442" spans="1:2" x14ac:dyDescent="0.25">
      <c r="A442" s="116">
        <v>440</v>
      </c>
      <c r="B442" t="s">
        <v>1716</v>
      </c>
    </row>
    <row r="443" spans="1:2" x14ac:dyDescent="0.25">
      <c r="A443" s="116">
        <v>441</v>
      </c>
      <c r="B443" t="s">
        <v>2210</v>
      </c>
    </row>
    <row r="444" spans="1:2" x14ac:dyDescent="0.25">
      <c r="A444" s="116">
        <v>442</v>
      </c>
      <c r="B444" t="s">
        <v>2211</v>
      </c>
    </row>
    <row r="445" spans="1:2" x14ac:dyDescent="0.25">
      <c r="A445" s="116">
        <v>443</v>
      </c>
      <c r="B445" t="s">
        <v>2212</v>
      </c>
    </row>
    <row r="446" spans="1:2" x14ac:dyDescent="0.25">
      <c r="A446" s="116">
        <v>444</v>
      </c>
      <c r="B446" t="s">
        <v>2213</v>
      </c>
    </row>
    <row r="447" spans="1:2" x14ac:dyDescent="0.25">
      <c r="A447" s="116">
        <v>445</v>
      </c>
      <c r="B447" t="s">
        <v>2214</v>
      </c>
    </row>
    <row r="448" spans="1:2" x14ac:dyDescent="0.25">
      <c r="A448" s="116">
        <v>446</v>
      </c>
      <c r="B448" t="s">
        <v>2215</v>
      </c>
    </row>
    <row r="449" spans="1:2" x14ac:dyDescent="0.25">
      <c r="A449" s="116">
        <v>447</v>
      </c>
      <c r="B449" t="s">
        <v>2216</v>
      </c>
    </row>
    <row r="450" spans="1:2" x14ac:dyDescent="0.25">
      <c r="A450" s="116">
        <v>448</v>
      </c>
      <c r="B450" t="s">
        <v>2217</v>
      </c>
    </row>
    <row r="451" spans="1:2" x14ac:dyDescent="0.25">
      <c r="A451" s="116">
        <v>449</v>
      </c>
      <c r="B451" t="s">
        <v>2218</v>
      </c>
    </row>
    <row r="452" spans="1:2" x14ac:dyDescent="0.25">
      <c r="A452" s="116">
        <v>450</v>
      </c>
      <c r="B452" t="s">
        <v>2157</v>
      </c>
    </row>
    <row r="453" spans="1:2" x14ac:dyDescent="0.25">
      <c r="A453" s="116">
        <v>451</v>
      </c>
      <c r="B453" t="s">
        <v>2158</v>
      </c>
    </row>
    <row r="454" spans="1:2" x14ac:dyDescent="0.25">
      <c r="A454" s="116">
        <v>452</v>
      </c>
      <c r="B454" t="s">
        <v>2159</v>
      </c>
    </row>
    <row r="455" spans="1:2" x14ac:dyDescent="0.25">
      <c r="A455" s="116">
        <v>453</v>
      </c>
      <c r="B455" t="s">
        <v>2160</v>
      </c>
    </row>
    <row r="456" spans="1:2" x14ac:dyDescent="0.25">
      <c r="A456" s="116">
        <v>454</v>
      </c>
      <c r="B456" t="s">
        <v>2414</v>
      </c>
    </row>
    <row r="457" spans="1:2" x14ac:dyDescent="0.25">
      <c r="A457" s="116">
        <v>455</v>
      </c>
      <c r="B457" t="s">
        <v>2219</v>
      </c>
    </row>
    <row r="458" spans="1:2" x14ac:dyDescent="0.25">
      <c r="A458" s="116">
        <v>456</v>
      </c>
      <c r="B458" t="s">
        <v>2220</v>
      </c>
    </row>
    <row r="459" spans="1:2" x14ac:dyDescent="0.25">
      <c r="A459" s="116">
        <v>457</v>
      </c>
      <c r="B459" t="s">
        <v>2221</v>
      </c>
    </row>
    <row r="460" spans="1:2" x14ac:dyDescent="0.25">
      <c r="A460" s="116">
        <v>458</v>
      </c>
      <c r="B460" t="s">
        <v>2462</v>
      </c>
    </row>
    <row r="461" spans="1:2" x14ac:dyDescent="0.25">
      <c r="A461" s="116">
        <v>459</v>
      </c>
      <c r="B461" t="s">
        <v>2463</v>
      </c>
    </row>
    <row r="462" spans="1:2" x14ac:dyDescent="0.25">
      <c r="A462" s="116">
        <v>460</v>
      </c>
      <c r="B462" t="s">
        <v>2464</v>
      </c>
    </row>
    <row r="463" spans="1:2" x14ac:dyDescent="0.25">
      <c r="A463" s="116">
        <v>461</v>
      </c>
      <c r="B463" t="s">
        <v>2465</v>
      </c>
    </row>
    <row r="464" spans="1:2" x14ac:dyDescent="0.25">
      <c r="A464" s="116">
        <v>462</v>
      </c>
      <c r="B464" t="s">
        <v>2466</v>
      </c>
    </row>
    <row r="465" spans="1:3" x14ac:dyDescent="0.25">
      <c r="A465" s="116">
        <v>463</v>
      </c>
      <c r="B465" t="s">
        <v>2467</v>
      </c>
    </row>
    <row r="466" spans="1:3" x14ac:dyDescent="0.25">
      <c r="A466" s="116">
        <v>464</v>
      </c>
      <c r="B466" t="s">
        <v>2459</v>
      </c>
    </row>
    <row r="467" spans="1:3" x14ac:dyDescent="0.25">
      <c r="A467" s="116">
        <v>465</v>
      </c>
      <c r="B467" t="s">
        <v>2409</v>
      </c>
    </row>
    <row r="468" spans="1:3" x14ac:dyDescent="0.25">
      <c r="A468" s="116">
        <v>466</v>
      </c>
      <c r="B468" t="s">
        <v>2408</v>
      </c>
    </row>
    <row r="469" spans="1:3" x14ac:dyDescent="0.25">
      <c r="A469" s="116">
        <v>467</v>
      </c>
      <c r="B469" t="s">
        <v>2460</v>
      </c>
    </row>
    <row r="470" spans="1:3" x14ac:dyDescent="0.25">
      <c r="A470" s="116">
        <v>468</v>
      </c>
      <c r="B470" t="s">
        <v>2461</v>
      </c>
    </row>
    <row r="471" spans="1:3" x14ac:dyDescent="0.25">
      <c r="A471" s="116">
        <v>469</v>
      </c>
      <c r="B471" t="s">
        <v>2520</v>
      </c>
    </row>
    <row r="472" spans="1:3" x14ac:dyDescent="0.25">
      <c r="A472" s="116">
        <v>470</v>
      </c>
      <c r="B472" t="s">
        <v>2521</v>
      </c>
    </row>
    <row r="473" spans="1:3" x14ac:dyDescent="0.25">
      <c r="A473" s="116">
        <v>471</v>
      </c>
      <c r="B473" t="s">
        <v>2457</v>
      </c>
    </row>
    <row r="474" spans="1:3" x14ac:dyDescent="0.25">
      <c r="A474" s="116">
        <v>472</v>
      </c>
      <c r="B474" t="s">
        <v>2458</v>
      </c>
      <c r="C474" s="77"/>
    </row>
    <row r="475" spans="1:3" x14ac:dyDescent="0.25">
      <c r="A475" s="116">
        <v>473</v>
      </c>
      <c r="B475" t="s">
        <v>2429</v>
      </c>
      <c r="C475" s="77"/>
    </row>
    <row r="476" spans="1:3" x14ac:dyDescent="0.25">
      <c r="A476" s="116">
        <v>474</v>
      </c>
      <c r="C476" s="77"/>
    </row>
    <row r="477" spans="1:3" x14ac:dyDescent="0.25">
      <c r="A477" s="116">
        <v>475</v>
      </c>
      <c r="C477" s="77"/>
    </row>
    <row r="478" spans="1:3" x14ac:dyDescent="0.25">
      <c r="A478" s="116">
        <v>476</v>
      </c>
      <c r="B478" t="s">
        <v>2679</v>
      </c>
      <c r="C478" s="78"/>
    </row>
    <row r="479" spans="1:3" x14ac:dyDescent="0.25">
      <c r="A479" s="116">
        <v>477</v>
      </c>
      <c r="B479" t="s">
        <v>2680</v>
      </c>
      <c r="C479" s="79"/>
    </row>
    <row r="480" spans="1:3" x14ac:dyDescent="0.25">
      <c r="A480" s="116">
        <v>478</v>
      </c>
      <c r="B480" t="s">
        <v>2681</v>
      </c>
      <c r="C480" s="79"/>
    </row>
    <row r="481" spans="1:3" x14ac:dyDescent="0.25">
      <c r="A481" s="116">
        <v>479</v>
      </c>
      <c r="B481" t="s">
        <v>2682</v>
      </c>
      <c r="C481" s="79"/>
    </row>
    <row r="482" spans="1:3" x14ac:dyDescent="0.25">
      <c r="A482" s="116">
        <v>480</v>
      </c>
      <c r="B482" t="s">
        <v>2683</v>
      </c>
      <c r="C482" s="79"/>
    </row>
    <row r="483" spans="1:3" x14ac:dyDescent="0.25">
      <c r="A483" s="116">
        <v>481</v>
      </c>
      <c r="B483" t="s">
        <v>2522</v>
      </c>
      <c r="C483" s="79"/>
    </row>
    <row r="484" spans="1:3" x14ac:dyDescent="0.25">
      <c r="A484" s="116">
        <v>482</v>
      </c>
      <c r="B484" t="s">
        <v>2523</v>
      </c>
      <c r="C484" s="79"/>
    </row>
    <row r="485" spans="1:3" x14ac:dyDescent="0.25">
      <c r="A485" s="116">
        <v>483</v>
      </c>
      <c r="B485" t="s">
        <v>2524</v>
      </c>
      <c r="C485" s="79"/>
    </row>
    <row r="486" spans="1:3" x14ac:dyDescent="0.25">
      <c r="A486" s="116">
        <v>484</v>
      </c>
      <c r="B486" t="s">
        <v>2525</v>
      </c>
    </row>
    <row r="487" spans="1:3" x14ac:dyDescent="0.25">
      <c r="A487" s="116">
        <v>485</v>
      </c>
      <c r="B487" t="s">
        <v>2514</v>
      </c>
    </row>
    <row r="488" spans="1:3" x14ac:dyDescent="0.25">
      <c r="A488" s="116">
        <v>486</v>
      </c>
      <c r="B488" t="s">
        <v>2519</v>
      </c>
    </row>
    <row r="489" spans="1:3" x14ac:dyDescent="0.25">
      <c r="A489" s="116">
        <v>487</v>
      </c>
      <c r="B489" t="s">
        <v>2684</v>
      </c>
    </row>
    <row r="490" spans="1:3" x14ac:dyDescent="0.25">
      <c r="A490" s="116">
        <v>488</v>
      </c>
      <c r="B490" t="s">
        <v>3402</v>
      </c>
    </row>
    <row r="491" spans="1:3" x14ac:dyDescent="0.25">
      <c r="A491" s="116">
        <v>489</v>
      </c>
      <c r="B491" t="s">
        <v>2685</v>
      </c>
    </row>
    <row r="492" spans="1:3" x14ac:dyDescent="0.25">
      <c r="A492" s="116">
        <v>490</v>
      </c>
      <c r="B492" t="s">
        <v>2686</v>
      </c>
    </row>
    <row r="493" spans="1:3" x14ac:dyDescent="0.25">
      <c r="A493" s="116">
        <v>491</v>
      </c>
      <c r="B493" t="s">
        <v>2687</v>
      </c>
    </row>
    <row r="494" spans="1:3" x14ac:dyDescent="0.25">
      <c r="A494" s="116">
        <v>492</v>
      </c>
    </row>
    <row r="495" spans="1:3" x14ac:dyDescent="0.25">
      <c r="A495" s="116">
        <v>493</v>
      </c>
      <c r="B495" t="s">
        <v>2688</v>
      </c>
    </row>
    <row r="496" spans="1:3" x14ac:dyDescent="0.25">
      <c r="A496" s="116">
        <v>494</v>
      </c>
      <c r="B496" t="s">
        <v>2689</v>
      </c>
    </row>
    <row r="497" spans="1:2" x14ac:dyDescent="0.25">
      <c r="A497" s="116">
        <v>495</v>
      </c>
      <c r="B497" t="s">
        <v>2690</v>
      </c>
    </row>
    <row r="498" spans="1:2" x14ac:dyDescent="0.25">
      <c r="A498" s="116">
        <v>496</v>
      </c>
      <c r="B498" t="s">
        <v>2691</v>
      </c>
    </row>
    <row r="499" spans="1:2" x14ac:dyDescent="0.25">
      <c r="A499" s="116">
        <v>497</v>
      </c>
      <c r="B499" t="s">
        <v>2748</v>
      </c>
    </row>
    <row r="500" spans="1:2" x14ac:dyDescent="0.25">
      <c r="A500" s="116">
        <v>498</v>
      </c>
      <c r="B500" t="s">
        <v>2749</v>
      </c>
    </row>
    <row r="501" spans="1:2" x14ac:dyDescent="0.25">
      <c r="A501" s="116">
        <v>499</v>
      </c>
      <c r="B501" t="s">
        <v>2744</v>
      </c>
    </row>
    <row r="502" spans="1:2" x14ac:dyDescent="0.25">
      <c r="A502" s="116">
        <v>500</v>
      </c>
    </row>
    <row r="503" spans="1:2" x14ac:dyDescent="0.25">
      <c r="A503" s="116">
        <v>501</v>
      </c>
      <c r="B503" t="s">
        <v>3403</v>
      </c>
    </row>
    <row r="504" spans="1:2" x14ac:dyDescent="0.25">
      <c r="A504" s="116">
        <v>502</v>
      </c>
      <c r="B504" t="s">
        <v>3404</v>
      </c>
    </row>
    <row r="505" spans="1:2" x14ac:dyDescent="0.25">
      <c r="A505" s="116">
        <v>503</v>
      </c>
      <c r="B505" t="s">
        <v>3405</v>
      </c>
    </row>
    <row r="506" spans="1:2" x14ac:dyDescent="0.25">
      <c r="A506" s="116">
        <v>504</v>
      </c>
      <c r="B506" t="s">
        <v>3406</v>
      </c>
    </row>
    <row r="507" spans="1:2" x14ac:dyDescent="0.25">
      <c r="A507" s="116">
        <v>505</v>
      </c>
      <c r="B507" t="s">
        <v>3407</v>
      </c>
    </row>
    <row r="508" spans="1:2" x14ac:dyDescent="0.25">
      <c r="A508" s="116">
        <v>506</v>
      </c>
      <c r="B508" t="s">
        <v>3408</v>
      </c>
    </row>
    <row r="509" spans="1:2" x14ac:dyDescent="0.25">
      <c r="A509" s="116">
        <v>507</v>
      </c>
      <c r="B509" t="s">
        <v>3409</v>
      </c>
    </row>
    <row r="510" spans="1:2" x14ac:dyDescent="0.25">
      <c r="A510" s="116">
        <v>508</v>
      </c>
      <c r="B510" t="s">
        <v>3410</v>
      </c>
    </row>
    <row r="511" spans="1:2" x14ac:dyDescent="0.25">
      <c r="A511" s="116">
        <v>509</v>
      </c>
      <c r="B511" t="s">
        <v>3411</v>
      </c>
    </row>
    <row r="512" spans="1:2" x14ac:dyDescent="0.25">
      <c r="A512" s="116">
        <v>510</v>
      </c>
      <c r="B512" t="s">
        <v>3412</v>
      </c>
    </row>
    <row r="513" spans="1:2" x14ac:dyDescent="0.25">
      <c r="A513" s="116">
        <v>511</v>
      </c>
      <c r="B513" t="s">
        <v>3413</v>
      </c>
    </row>
    <row r="514" spans="1:2" x14ac:dyDescent="0.25">
      <c r="A514" s="116">
        <v>512</v>
      </c>
      <c r="B514" t="s">
        <v>3414</v>
      </c>
    </row>
    <row r="515" spans="1:2" x14ac:dyDescent="0.25">
      <c r="A515" s="116">
        <v>513</v>
      </c>
      <c r="B515" t="s">
        <v>3415</v>
      </c>
    </row>
    <row r="516" spans="1:2" x14ac:dyDescent="0.25">
      <c r="A516" s="116">
        <v>514</v>
      </c>
    </row>
    <row r="517" spans="1:2" x14ac:dyDescent="0.25">
      <c r="A517" s="116">
        <v>515</v>
      </c>
    </row>
    <row r="518" spans="1:2" x14ac:dyDescent="0.25">
      <c r="A518" s="116">
        <v>516</v>
      </c>
    </row>
    <row r="519" spans="1:2" x14ac:dyDescent="0.25">
      <c r="A519" s="116">
        <v>517</v>
      </c>
      <c r="B519" t="s">
        <v>3416</v>
      </c>
    </row>
    <row r="520" spans="1:2" x14ac:dyDescent="0.25">
      <c r="A520" s="116">
        <v>518</v>
      </c>
      <c r="B520" t="s">
        <v>3417</v>
      </c>
    </row>
    <row r="521" spans="1:2" x14ac:dyDescent="0.25">
      <c r="A521" s="116">
        <v>519</v>
      </c>
      <c r="B521" t="s">
        <v>3418</v>
      </c>
    </row>
    <row r="522" spans="1:2" x14ac:dyDescent="0.25">
      <c r="A522" s="116">
        <v>520</v>
      </c>
      <c r="B522" t="s">
        <v>3495</v>
      </c>
    </row>
    <row r="523" spans="1:2" x14ac:dyDescent="0.25">
      <c r="A523" s="116">
        <v>521</v>
      </c>
      <c r="B523" t="s">
        <v>3496</v>
      </c>
    </row>
    <row r="524" spans="1:2" x14ac:dyDescent="0.25">
      <c r="A524" s="116">
        <v>522</v>
      </c>
      <c r="B524" t="s">
        <v>3419</v>
      </c>
    </row>
    <row r="525" spans="1:2" x14ac:dyDescent="0.25">
      <c r="A525" s="116">
        <v>523</v>
      </c>
      <c r="B525" t="s">
        <v>3420</v>
      </c>
    </row>
    <row r="526" spans="1:2" x14ac:dyDescent="0.25">
      <c r="A526" s="116">
        <v>524</v>
      </c>
    </row>
    <row r="527" spans="1:2" x14ac:dyDescent="0.25">
      <c r="A527" s="116">
        <v>525</v>
      </c>
    </row>
    <row r="528" spans="1:2" x14ac:dyDescent="0.25">
      <c r="A528" s="116">
        <v>526</v>
      </c>
    </row>
    <row r="529" spans="1:1" x14ac:dyDescent="0.25">
      <c r="A529" s="116">
        <v>527</v>
      </c>
    </row>
    <row r="530" spans="1:1" x14ac:dyDescent="0.25">
      <c r="A530" s="116">
        <v>528</v>
      </c>
    </row>
    <row r="531" spans="1:1" x14ac:dyDescent="0.25">
      <c r="A531" s="116">
        <v>529</v>
      </c>
    </row>
    <row r="532" spans="1:1" x14ac:dyDescent="0.25">
      <c r="A532" s="116">
        <v>530</v>
      </c>
    </row>
    <row r="533" spans="1:1" x14ac:dyDescent="0.25">
      <c r="A533" s="116">
        <v>531</v>
      </c>
    </row>
  </sheetData>
  <autoFilter ref="A2:B525" xr:uid="{00000000-0009-0000-0000-000009000000}">
    <sortState xmlns:xlrd2="http://schemas.microsoft.com/office/spreadsheetml/2017/richdata2" ref="A3:B525">
      <sortCondition ref="A2:A519"/>
    </sortState>
  </autoFilter>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7E89E-0696-4BD9-8B32-576F7D104C5E}">
  <dimension ref="A1:J103"/>
  <sheetViews>
    <sheetView workbookViewId="0">
      <pane ySplit="2" topLeftCell="A58" activePane="bottomLeft" state="frozen"/>
      <selection pane="bottomLeft" activeCell="A77" sqref="A77:F78"/>
    </sheetView>
  </sheetViews>
  <sheetFormatPr baseColWidth="10" defaultColWidth="11.5703125" defaultRowHeight="15" x14ac:dyDescent="0.25"/>
  <cols>
    <col min="1" max="1" width="16.5703125" bestFit="1" customWidth="1"/>
    <col min="2" max="2" width="10.5703125" bestFit="1" customWidth="1"/>
    <col min="5" max="5" width="20.28515625" customWidth="1"/>
    <col min="6" max="6" width="25.28515625" bestFit="1" customWidth="1"/>
    <col min="10" max="10" width="111.42578125" style="30" customWidth="1"/>
  </cols>
  <sheetData>
    <row r="1" spans="1:10" x14ac:dyDescent="0.25">
      <c r="A1" s="111" t="s">
        <v>3501</v>
      </c>
      <c r="B1" s="111"/>
      <c r="C1" s="111"/>
      <c r="D1" s="111"/>
      <c r="E1" s="111"/>
      <c r="F1" s="111"/>
      <c r="G1" s="111"/>
      <c r="H1" s="111"/>
      <c r="I1" s="111"/>
    </row>
    <row r="2" spans="1:10" ht="75" x14ac:dyDescent="0.25">
      <c r="A2" s="1" t="s">
        <v>2298</v>
      </c>
      <c r="B2" s="1" t="s">
        <v>2299</v>
      </c>
      <c r="C2" s="1" t="s">
        <v>2300</v>
      </c>
      <c r="D2" s="11" t="s">
        <v>2396</v>
      </c>
      <c r="E2" s="1" t="s">
        <v>2305</v>
      </c>
      <c r="F2" s="1" t="s">
        <v>2306</v>
      </c>
      <c r="G2" s="1" t="s">
        <v>2333</v>
      </c>
      <c r="H2" s="1" t="s">
        <v>2383</v>
      </c>
      <c r="I2" s="1" t="s">
        <v>2384</v>
      </c>
      <c r="J2" s="74" t="s">
        <v>2386</v>
      </c>
    </row>
    <row r="3" spans="1:10" x14ac:dyDescent="0.25">
      <c r="A3">
        <v>1</v>
      </c>
      <c r="B3">
        <v>1</v>
      </c>
      <c r="C3" t="str">
        <f t="shared" ref="C3:C21" si="0">IF(A3=B3,"X","")</f>
        <v>X</v>
      </c>
      <c r="D3" s="73"/>
      <c r="E3" t="s">
        <v>2302</v>
      </c>
      <c r="F3" t="s">
        <v>2302</v>
      </c>
      <c r="G3" t="str">
        <f>IF(OR(A3=5,A3=6,),"X","")</f>
        <v/>
      </c>
      <c r="H3" t="str">
        <f>IF(OR(A3=7,),"X","")</f>
        <v/>
      </c>
      <c r="I3" t="str">
        <f>IF(OR(A3=8,),"X","")</f>
        <v/>
      </c>
      <c r="J3" s="30" t="str">
        <f>IF(C3="X","","{ parentCategory="&amp;A3&amp;", category="&amp;B3&amp;IF(AND(NOT(ISNA(D3)),D3&lt;&gt;"",NOT(ISERROR(D3))),", zoneIds={"&amp;D3&amp;"}","")&amp;IF(G3&lt;&gt;"",", isDungeon=true","")&amp;IF(H3&lt;&gt;"",", isTrial=true","")&amp;IF(I3&lt;&gt;"",", isArena=true","")&amp;"},") &amp;"--"&amp;E3</f>
        <v>--Aldmeri-Dominion</v>
      </c>
    </row>
    <row r="4" spans="1:10" x14ac:dyDescent="0.25">
      <c r="A4">
        <v>1</v>
      </c>
      <c r="B4">
        <v>11</v>
      </c>
      <c r="C4" t="str">
        <f t="shared" si="0"/>
        <v/>
      </c>
      <c r="D4">
        <f>VLOOKUP(E4,'ESO zone constants'!$D$3:$H$10001,5,FALSE)</f>
        <v>381</v>
      </c>
      <c r="E4" t="s">
        <v>264</v>
      </c>
      <c r="F4" t="s">
        <v>264</v>
      </c>
      <c r="G4" t="str">
        <f t="shared" ref="G4:G69" si="1">IF(OR(A4=5,A4=6,),"X","")</f>
        <v/>
      </c>
      <c r="H4" t="str">
        <f t="shared" ref="H4:H69" si="2">IF(OR(A4=7,),"X","")</f>
        <v/>
      </c>
      <c r="I4" t="str">
        <f t="shared" ref="I4:I69" si="3">IF(OR(A4=8,),"X","")</f>
        <v/>
      </c>
      <c r="J4" s="30" t="str">
        <f t="shared" ref="J4:J69" si="4">IF(C4="X","","{ parentCategory="&amp;A4&amp;", category="&amp;B4&amp;IF(AND(NOT(ISNA(D4)),D4&lt;&gt;"",NOT(ISERROR(D4))),", zoneIds={"&amp;D4&amp;"}","")&amp;IF(G4&lt;&gt;"",", isDungeon=true","")&amp;IF(H4&lt;&gt;"",", isTrial=true","")&amp;IF(I4&lt;&gt;"",", isArena=true","")&amp;"},") &amp;"--"&amp;E4</f>
        <v>{ parentCategory=1, category=11, zoneIds={381}},--Auridon</v>
      </c>
    </row>
    <row r="5" spans="1:10" x14ac:dyDescent="0.25">
      <c r="A5">
        <v>1</v>
      </c>
      <c r="B5">
        <v>12</v>
      </c>
      <c r="C5" t="str">
        <f t="shared" si="0"/>
        <v/>
      </c>
      <c r="D5">
        <f>VLOOKUP(E5,'ESO zone constants'!$D$3:$H$10001,5,FALSE)</f>
        <v>383</v>
      </c>
      <c r="E5" t="s">
        <v>266</v>
      </c>
      <c r="F5" t="s">
        <v>2301</v>
      </c>
      <c r="G5" t="str">
        <f t="shared" si="1"/>
        <v/>
      </c>
      <c r="H5" t="str">
        <f t="shared" si="2"/>
        <v/>
      </c>
      <c r="I5" t="str">
        <f t="shared" si="3"/>
        <v/>
      </c>
      <c r="J5" s="30" t="str">
        <f t="shared" si="4"/>
        <v>{ parentCategory=1, category=12, zoneIds={383}},--Grahtwood</v>
      </c>
    </row>
    <row r="6" spans="1:10" x14ac:dyDescent="0.25">
      <c r="A6">
        <v>1</v>
      </c>
      <c r="B6">
        <v>13</v>
      </c>
      <c r="C6" t="str">
        <f t="shared" si="0"/>
        <v/>
      </c>
      <c r="D6">
        <f>VLOOKUP(E6,'ESO zone constants'!$D$3:$H$10001,5,FALSE)</f>
        <v>108</v>
      </c>
      <c r="E6" t="s">
        <v>113</v>
      </c>
      <c r="F6" t="s">
        <v>2303</v>
      </c>
      <c r="G6" t="str">
        <f t="shared" si="1"/>
        <v/>
      </c>
      <c r="H6" t="str">
        <f t="shared" si="2"/>
        <v/>
      </c>
      <c r="I6" t="str">
        <f t="shared" si="3"/>
        <v/>
      </c>
      <c r="J6" s="30" t="str">
        <f t="shared" si="4"/>
        <v>{ parentCategory=1, category=13, zoneIds={108}},--Greenshade</v>
      </c>
    </row>
    <row r="7" spans="1:10" x14ac:dyDescent="0.25">
      <c r="A7">
        <v>1</v>
      </c>
      <c r="B7">
        <v>14</v>
      </c>
      <c r="C7" t="str">
        <f t="shared" si="0"/>
        <v/>
      </c>
      <c r="D7">
        <f>VLOOKUP(E7,'ESO zone constants'!$D$3:$H$10001,5,FALSE)</f>
        <v>58</v>
      </c>
      <c r="E7" t="s">
        <v>108</v>
      </c>
      <c r="F7" t="s">
        <v>108</v>
      </c>
      <c r="G7" t="str">
        <f t="shared" si="1"/>
        <v/>
      </c>
      <c r="H7" t="str">
        <f t="shared" si="2"/>
        <v/>
      </c>
      <c r="I7" t="str">
        <f t="shared" si="3"/>
        <v/>
      </c>
      <c r="J7" s="30" t="str">
        <f t="shared" si="4"/>
        <v>{ parentCategory=1, category=14, zoneIds={58}},--Malabal Tor</v>
      </c>
    </row>
    <row r="8" spans="1:10" x14ac:dyDescent="0.25">
      <c r="A8">
        <v>1</v>
      </c>
      <c r="B8">
        <v>15</v>
      </c>
      <c r="C8" t="str">
        <f t="shared" si="0"/>
        <v/>
      </c>
      <c r="D8">
        <f>VLOOKUP(E8,'ESO zone constants'!$D$3:$H$10001,5,FALSE)</f>
        <v>382</v>
      </c>
      <c r="E8" t="s">
        <v>265</v>
      </c>
      <c r="F8" t="s">
        <v>2304</v>
      </c>
      <c r="G8" t="str">
        <f t="shared" si="1"/>
        <v/>
      </c>
      <c r="H8" t="str">
        <f t="shared" si="2"/>
        <v/>
      </c>
      <c r="I8" t="str">
        <f t="shared" si="3"/>
        <v/>
      </c>
      <c r="J8" s="30" t="str">
        <f t="shared" si="4"/>
        <v>{ parentCategory=1, category=15, zoneIds={382}},--Reaper's March</v>
      </c>
    </row>
    <row r="9" spans="1:10" x14ac:dyDescent="0.25">
      <c r="A9">
        <v>2</v>
      </c>
      <c r="B9">
        <v>2</v>
      </c>
      <c r="C9" t="str">
        <f t="shared" si="0"/>
        <v>X</v>
      </c>
      <c r="D9" s="73" t="e">
        <f>VLOOKUP(E9,'ESO zone constants'!$D$3:$H$10001,5,FALSE)</f>
        <v>#N/A</v>
      </c>
      <c r="E9" t="s">
        <v>2387</v>
      </c>
      <c r="F9" t="s">
        <v>2307</v>
      </c>
      <c r="G9" t="str">
        <f t="shared" si="1"/>
        <v/>
      </c>
      <c r="H9" t="str">
        <f t="shared" si="2"/>
        <v/>
      </c>
      <c r="I9" t="str">
        <f t="shared" si="3"/>
        <v/>
      </c>
      <c r="J9" s="30" t="str">
        <f t="shared" si="4"/>
        <v>--Daggerfall-Convenion</v>
      </c>
    </row>
    <row r="10" spans="1:10" x14ac:dyDescent="0.25">
      <c r="A10">
        <v>2</v>
      </c>
      <c r="B10">
        <v>16</v>
      </c>
      <c r="C10" t="str">
        <f t="shared" si="0"/>
        <v/>
      </c>
      <c r="D10">
        <f>VLOOKUP(E10,'ESO zone constants'!$D$3:$H$10001,5,FALSE)</f>
        <v>104</v>
      </c>
      <c r="E10" t="s">
        <v>112</v>
      </c>
      <c r="F10" t="s">
        <v>2316</v>
      </c>
      <c r="G10" t="str">
        <f t="shared" si="1"/>
        <v/>
      </c>
      <c r="H10" t="str">
        <f t="shared" si="2"/>
        <v/>
      </c>
      <c r="I10" t="str">
        <f t="shared" si="3"/>
        <v/>
      </c>
      <c r="J10" s="30" t="str">
        <f t="shared" si="4"/>
        <v>{ parentCategory=2, category=16, zoneIds={104}},--Alik'r Desert</v>
      </c>
    </row>
    <row r="11" spans="1:10" x14ac:dyDescent="0.25">
      <c r="A11">
        <v>2</v>
      </c>
      <c r="B11">
        <v>17</v>
      </c>
      <c r="C11" t="str">
        <f t="shared" si="0"/>
        <v/>
      </c>
      <c r="D11">
        <f>VLOOKUP(E11,'ESO zone constants'!$D$3:$H$10001,5,FALSE)</f>
        <v>92</v>
      </c>
      <c r="E11" t="s">
        <v>109</v>
      </c>
      <c r="F11" t="s">
        <v>109</v>
      </c>
      <c r="G11" t="str">
        <f t="shared" si="1"/>
        <v/>
      </c>
      <c r="H11" t="str">
        <f t="shared" si="2"/>
        <v/>
      </c>
      <c r="I11" t="str">
        <f t="shared" si="3"/>
        <v/>
      </c>
      <c r="J11" s="30" t="str">
        <f t="shared" si="4"/>
        <v>{ parentCategory=2, category=17, zoneIds={92}},--Bangkorai</v>
      </c>
    </row>
    <row r="12" spans="1:10" x14ac:dyDescent="0.25">
      <c r="A12">
        <v>2</v>
      </c>
      <c r="B12">
        <v>18</v>
      </c>
      <c r="C12" t="str">
        <f t="shared" si="0"/>
        <v/>
      </c>
      <c r="D12">
        <f>VLOOKUP(E12,'ESO zone constants'!$D$3:$H$10001,5,FALSE)</f>
        <v>3</v>
      </c>
      <c r="E12" t="s">
        <v>103</v>
      </c>
      <c r="F12" t="s">
        <v>103</v>
      </c>
      <c r="G12" t="str">
        <f t="shared" si="1"/>
        <v/>
      </c>
      <c r="H12" t="str">
        <f t="shared" si="2"/>
        <v/>
      </c>
      <c r="I12" t="str">
        <f t="shared" si="3"/>
        <v/>
      </c>
      <c r="J12" s="30" t="str">
        <f t="shared" si="4"/>
        <v>{ parentCategory=2, category=18, zoneIds={3}},--Glenumbra</v>
      </c>
    </row>
    <row r="13" spans="1:10" x14ac:dyDescent="0.25">
      <c r="A13">
        <v>2</v>
      </c>
      <c r="B13">
        <v>19</v>
      </c>
      <c r="C13" t="str">
        <f t="shared" si="0"/>
        <v/>
      </c>
      <c r="D13">
        <f>VLOOKUP(E13,'ESO zone constants'!$D$3:$H$10001,5,FALSE)</f>
        <v>20</v>
      </c>
      <c r="E13" t="s">
        <v>105</v>
      </c>
      <c r="F13" t="s">
        <v>2317</v>
      </c>
      <c r="G13" t="str">
        <f t="shared" si="1"/>
        <v/>
      </c>
      <c r="H13" t="str">
        <f t="shared" si="2"/>
        <v/>
      </c>
      <c r="I13" t="str">
        <f t="shared" si="3"/>
        <v/>
      </c>
      <c r="J13" s="30" t="str">
        <f t="shared" si="4"/>
        <v>{ parentCategory=2, category=19, zoneIds={20}},--Rivenspire</v>
      </c>
    </row>
    <row r="14" spans="1:10" x14ac:dyDescent="0.25">
      <c r="A14">
        <v>2</v>
      </c>
      <c r="B14">
        <v>20</v>
      </c>
      <c r="C14" t="str">
        <f t="shared" si="0"/>
        <v/>
      </c>
      <c r="D14">
        <f>VLOOKUP(E14,'ESO zone constants'!$D$3:$H$10001,5,FALSE)</f>
        <v>19</v>
      </c>
      <c r="E14" t="s">
        <v>104</v>
      </c>
      <c r="F14" t="s">
        <v>2318</v>
      </c>
      <c r="G14" t="str">
        <f t="shared" si="1"/>
        <v/>
      </c>
      <c r="H14" t="str">
        <f t="shared" si="2"/>
        <v/>
      </c>
      <c r="I14" t="str">
        <f t="shared" si="3"/>
        <v/>
      </c>
      <c r="J14" s="30" t="str">
        <f t="shared" si="4"/>
        <v>{ parentCategory=2, category=20, zoneIds={19}},--Stormhaven</v>
      </c>
    </row>
    <row r="15" spans="1:10" x14ac:dyDescent="0.25">
      <c r="A15">
        <v>3</v>
      </c>
      <c r="B15">
        <v>3</v>
      </c>
      <c r="C15" t="str">
        <f t="shared" si="0"/>
        <v>X</v>
      </c>
      <c r="D15" s="73" t="e">
        <f>VLOOKUP(E15,'ESO zone constants'!$D$3:$H$10001,5,FALSE)</f>
        <v>#N/A</v>
      </c>
      <c r="E15" t="s">
        <v>2388</v>
      </c>
      <c r="F15" t="s">
        <v>2308</v>
      </c>
      <c r="G15" t="str">
        <f t="shared" si="1"/>
        <v/>
      </c>
      <c r="H15" t="str">
        <f t="shared" si="2"/>
        <v/>
      </c>
      <c r="I15" t="str">
        <f t="shared" si="3"/>
        <v/>
      </c>
      <c r="J15" s="30" t="str">
        <f t="shared" si="4"/>
        <v>--Ebonheart Pact</v>
      </c>
    </row>
    <row r="16" spans="1:10" x14ac:dyDescent="0.25">
      <c r="A16">
        <v>3</v>
      </c>
      <c r="B16">
        <v>21</v>
      </c>
      <c r="C16" t="str">
        <f t="shared" si="0"/>
        <v/>
      </c>
      <c r="D16">
        <f>VLOOKUP(E16,'ESO zone constants'!$D$3:$H$10001,5,FALSE)</f>
        <v>57</v>
      </c>
      <c r="E16" t="s">
        <v>107</v>
      </c>
      <c r="F16" t="s">
        <v>107</v>
      </c>
      <c r="G16" t="str">
        <f t="shared" si="1"/>
        <v/>
      </c>
      <c r="H16" t="str">
        <f t="shared" si="2"/>
        <v/>
      </c>
      <c r="I16" t="str">
        <f t="shared" si="3"/>
        <v/>
      </c>
      <c r="J16" s="30" t="str">
        <f t="shared" si="4"/>
        <v>{ parentCategory=3, category=21, zoneIds={57}},--Deshaan</v>
      </c>
    </row>
    <row r="17" spans="1:10" x14ac:dyDescent="0.25">
      <c r="A17">
        <v>3</v>
      </c>
      <c r="B17">
        <v>22</v>
      </c>
      <c r="C17" t="str">
        <f t="shared" si="0"/>
        <v/>
      </c>
      <c r="D17">
        <f>VLOOKUP(E17,'ESO zone constants'!$D$3:$H$10001,5,FALSE)</f>
        <v>101</v>
      </c>
      <c r="E17" t="s">
        <v>110</v>
      </c>
      <c r="F17" t="s">
        <v>2319</v>
      </c>
      <c r="G17" t="str">
        <f t="shared" si="1"/>
        <v/>
      </c>
      <c r="H17" t="str">
        <f t="shared" si="2"/>
        <v/>
      </c>
      <c r="I17" t="str">
        <f t="shared" si="3"/>
        <v/>
      </c>
      <c r="J17" s="30" t="str">
        <f t="shared" si="4"/>
        <v>{ parentCategory=3, category=22, zoneIds={101}},--Eastmarch</v>
      </c>
    </row>
    <row r="18" spans="1:10" x14ac:dyDescent="0.25">
      <c r="A18">
        <v>3</v>
      </c>
      <c r="B18">
        <v>23</v>
      </c>
      <c r="C18" t="str">
        <f t="shared" si="0"/>
        <v/>
      </c>
      <c r="D18">
        <f>VLOOKUP(E18,'ESO zone constants'!$D$3:$H$10001,5,FALSE)</f>
        <v>103</v>
      </c>
      <c r="E18" t="s">
        <v>111</v>
      </c>
      <c r="F18" t="s">
        <v>2320</v>
      </c>
      <c r="G18" t="str">
        <f t="shared" si="1"/>
        <v/>
      </c>
      <c r="H18" t="str">
        <f t="shared" si="2"/>
        <v/>
      </c>
      <c r="I18" t="str">
        <f t="shared" si="3"/>
        <v/>
      </c>
      <c r="J18" s="30" t="str">
        <f t="shared" si="4"/>
        <v>{ parentCategory=3, category=23, zoneIds={103}},--The Rift</v>
      </c>
    </row>
    <row r="19" spans="1:10" x14ac:dyDescent="0.25">
      <c r="A19">
        <v>3</v>
      </c>
      <c r="B19">
        <v>24</v>
      </c>
      <c r="C19" t="str">
        <f t="shared" si="0"/>
        <v/>
      </c>
      <c r="D19">
        <f>VLOOKUP(E19,'ESO zone constants'!$D$3:$H$10001,5,FALSE)</f>
        <v>117</v>
      </c>
      <c r="E19" t="s">
        <v>114</v>
      </c>
      <c r="F19" t="s">
        <v>2321</v>
      </c>
      <c r="G19" t="str">
        <f t="shared" si="1"/>
        <v/>
      </c>
      <c r="H19" t="str">
        <f t="shared" si="2"/>
        <v/>
      </c>
      <c r="I19" t="str">
        <f t="shared" si="3"/>
        <v/>
      </c>
      <c r="J19" s="30" t="str">
        <f t="shared" si="4"/>
        <v>{ parentCategory=3, category=24, zoneIds={117}},--Shadowfen</v>
      </c>
    </row>
    <row r="20" spans="1:10" x14ac:dyDescent="0.25">
      <c r="A20">
        <v>3</v>
      </c>
      <c r="B20">
        <v>25</v>
      </c>
      <c r="C20" t="str">
        <f t="shared" si="0"/>
        <v/>
      </c>
      <c r="D20">
        <f>VLOOKUP(E20,'ESO zone constants'!$D$3:$H$10001,5,FALSE)</f>
        <v>41</v>
      </c>
      <c r="E20" t="s">
        <v>106</v>
      </c>
      <c r="F20" t="s">
        <v>2322</v>
      </c>
      <c r="G20" t="str">
        <f t="shared" si="1"/>
        <v/>
      </c>
      <c r="H20" t="str">
        <f t="shared" si="2"/>
        <v/>
      </c>
      <c r="I20" t="str">
        <f t="shared" si="3"/>
        <v/>
      </c>
      <c r="J20" s="30" t="str">
        <f t="shared" si="4"/>
        <v>{ parentCategory=3, category=25, zoneIds={41}},--Stonefalls</v>
      </c>
    </row>
    <row r="21" spans="1:10" x14ac:dyDescent="0.25">
      <c r="A21">
        <v>4</v>
      </c>
      <c r="B21">
        <v>4</v>
      </c>
      <c r="C21" t="str">
        <f t="shared" si="0"/>
        <v>X</v>
      </c>
      <c r="D21" s="73" t="e">
        <f>VLOOKUP(E21,'ESO zone constants'!$D$3:$H$10001,5,FALSE)</f>
        <v>#N/A</v>
      </c>
      <c r="E21" t="s">
        <v>2389</v>
      </c>
      <c r="F21" t="s">
        <v>2309</v>
      </c>
      <c r="G21" t="str">
        <f t="shared" si="1"/>
        <v/>
      </c>
      <c r="H21" t="str">
        <f t="shared" si="2"/>
        <v/>
      </c>
      <c r="I21" t="str">
        <f t="shared" si="3"/>
        <v/>
      </c>
      <c r="J21" s="30" t="str">
        <f t="shared" si="4"/>
        <v>--DLC-Regions</v>
      </c>
    </row>
    <row r="22" spans="1:10" x14ac:dyDescent="0.25">
      <c r="A22">
        <v>4</v>
      </c>
      <c r="B22">
        <v>29</v>
      </c>
      <c r="D22">
        <f>VLOOKUP(E22,'ESO zone constants'!$D$3:$H$10001,5,FALSE)</f>
        <v>684</v>
      </c>
      <c r="E22" t="s">
        <v>452</v>
      </c>
      <c r="F22" t="s">
        <v>452</v>
      </c>
      <c r="G22" t="str">
        <f t="shared" si="1"/>
        <v/>
      </c>
      <c r="H22" t="str">
        <f t="shared" si="2"/>
        <v/>
      </c>
      <c r="I22" t="str">
        <f t="shared" si="3"/>
        <v/>
      </c>
      <c r="J22" s="30" t="str">
        <f t="shared" si="4"/>
        <v>{ parentCategory=4, category=29, zoneIds={684}},--Wrothgar</v>
      </c>
    </row>
    <row r="23" spans="1:10" x14ac:dyDescent="0.25">
      <c r="A23">
        <v>4</v>
      </c>
      <c r="B23">
        <v>30</v>
      </c>
      <c r="C23" t="str">
        <f t="shared" ref="C23:C36" si="5">IF(A23=B23,"X","")</f>
        <v/>
      </c>
      <c r="D23">
        <f>VLOOKUP(E23,'ESO zone constants'!$D$3:$H$10001,5,FALSE)</f>
        <v>816</v>
      </c>
      <c r="E23" t="s">
        <v>509</v>
      </c>
      <c r="F23" t="s">
        <v>2325</v>
      </c>
      <c r="G23" t="str">
        <f t="shared" si="1"/>
        <v/>
      </c>
      <c r="H23" t="str">
        <f t="shared" si="2"/>
        <v/>
      </c>
      <c r="I23" t="str">
        <f t="shared" si="3"/>
        <v/>
      </c>
      <c r="J23" s="30" t="str">
        <f t="shared" si="4"/>
        <v>{ parentCategory=4, category=30, zoneIds={816}},--Hew's Bane</v>
      </c>
    </row>
    <row r="24" spans="1:10" x14ac:dyDescent="0.25">
      <c r="A24">
        <v>4</v>
      </c>
      <c r="B24">
        <v>31</v>
      </c>
      <c r="C24" t="str">
        <f t="shared" si="5"/>
        <v/>
      </c>
      <c r="D24">
        <f>VLOOKUP(E24,'ESO zone constants'!$D$3:$H$10001,5,FALSE)</f>
        <v>823</v>
      </c>
      <c r="E24" t="s">
        <v>515</v>
      </c>
      <c r="F24" t="s">
        <v>2324</v>
      </c>
      <c r="G24" t="str">
        <f t="shared" si="1"/>
        <v/>
      </c>
      <c r="H24" t="str">
        <f t="shared" si="2"/>
        <v/>
      </c>
      <c r="I24" t="str">
        <f t="shared" si="3"/>
        <v/>
      </c>
      <c r="J24" s="30" t="str">
        <f t="shared" si="4"/>
        <v>{ parentCategory=4, category=31, zoneIds={823}},--Gold Coast</v>
      </c>
    </row>
    <row r="25" spans="1:10" x14ac:dyDescent="0.25">
      <c r="A25">
        <v>4</v>
      </c>
      <c r="B25">
        <v>32</v>
      </c>
      <c r="C25" t="str">
        <f t="shared" si="5"/>
        <v/>
      </c>
      <c r="D25">
        <f>VLOOKUP(E25,'ESO zone constants'!$D$3:$H$10001,5,FALSE)</f>
        <v>849</v>
      </c>
      <c r="E25" t="s">
        <v>532</v>
      </c>
      <c r="F25" t="s">
        <v>532</v>
      </c>
      <c r="G25" t="str">
        <f t="shared" si="1"/>
        <v/>
      </c>
      <c r="H25" t="str">
        <f t="shared" si="2"/>
        <v/>
      </c>
      <c r="I25" t="str">
        <f t="shared" si="3"/>
        <v/>
      </c>
      <c r="J25" s="30" t="str">
        <f t="shared" si="4"/>
        <v>{ parentCategory=4, category=32, zoneIds={849}},--Vvardenfell</v>
      </c>
    </row>
    <row r="26" spans="1:10" x14ac:dyDescent="0.25">
      <c r="A26">
        <v>4</v>
      </c>
      <c r="B26">
        <v>33</v>
      </c>
      <c r="C26" t="str">
        <f t="shared" si="5"/>
        <v/>
      </c>
      <c r="D26">
        <v>980.98099999999999</v>
      </c>
      <c r="E26" t="s">
        <v>3374</v>
      </c>
      <c r="F26" t="s">
        <v>3373</v>
      </c>
      <c r="G26" t="str">
        <f t="shared" si="1"/>
        <v/>
      </c>
      <c r="H26" t="str">
        <f t="shared" si="2"/>
        <v/>
      </c>
      <c r="I26" t="str">
        <f t="shared" si="3"/>
        <v/>
      </c>
      <c r="J26" s="30" t="str">
        <f t="shared" si="4"/>
        <v>{ parentCategory=4, category=33, zoneIds={980,981}},--Clockwork City/Brass Fortress</v>
      </c>
    </row>
    <row r="27" spans="1:10" x14ac:dyDescent="0.25">
      <c r="A27">
        <v>4</v>
      </c>
      <c r="B27">
        <v>34</v>
      </c>
      <c r="C27" t="str">
        <f t="shared" si="5"/>
        <v/>
      </c>
      <c r="D27">
        <v>1011.1027</v>
      </c>
      <c r="E27" t="s">
        <v>3366</v>
      </c>
      <c r="F27" t="s">
        <v>3367</v>
      </c>
      <c r="G27" t="str">
        <f t="shared" si="1"/>
        <v/>
      </c>
      <c r="H27" t="str">
        <f t="shared" si="2"/>
        <v/>
      </c>
      <c r="I27" t="str">
        <f t="shared" si="3"/>
        <v/>
      </c>
      <c r="J27" s="30" t="str">
        <f t="shared" si="4"/>
        <v>{ parentCategory=4, category=34, zoneIds={1011,1027}},--Summerset/Artaeum</v>
      </c>
    </row>
    <row r="28" spans="1:10" x14ac:dyDescent="0.25">
      <c r="A28">
        <v>4</v>
      </c>
      <c r="B28">
        <v>35</v>
      </c>
      <c r="C28" t="str">
        <f t="shared" si="5"/>
        <v/>
      </c>
      <c r="D28">
        <f>VLOOKUP(E28,'ESO zone constants'!$D$3:$H$10001,5,FALSE)</f>
        <v>726</v>
      </c>
      <c r="E28" t="s">
        <v>80</v>
      </c>
      <c r="F28" t="s">
        <v>2330</v>
      </c>
      <c r="G28" t="str">
        <f t="shared" si="1"/>
        <v/>
      </c>
      <c r="H28" t="str">
        <f t="shared" si="2"/>
        <v/>
      </c>
      <c r="I28" t="str">
        <f t="shared" si="3"/>
        <v/>
      </c>
      <c r="J28" s="30" t="str">
        <f t="shared" si="4"/>
        <v>{ parentCategory=4, category=35, zoneIds={726}},--Murkmire</v>
      </c>
    </row>
    <row r="29" spans="1:10" x14ac:dyDescent="0.25">
      <c r="A29">
        <v>4</v>
      </c>
      <c r="B29">
        <v>36</v>
      </c>
      <c r="C29" t="str">
        <f t="shared" si="5"/>
        <v/>
      </c>
      <c r="D29">
        <f>VLOOKUP(E29,'ESO zone constants'!$D$3:$H$10001,5,FALSE)</f>
        <v>1086</v>
      </c>
      <c r="E29" t="s">
        <v>1389</v>
      </c>
      <c r="F29" t="s">
        <v>2326</v>
      </c>
      <c r="G29" t="str">
        <f t="shared" si="1"/>
        <v/>
      </c>
      <c r="H29" t="str">
        <f t="shared" si="2"/>
        <v/>
      </c>
      <c r="I29" t="str">
        <f t="shared" si="3"/>
        <v/>
      </c>
      <c r="J29" s="30" t="str">
        <f t="shared" si="4"/>
        <v>{ parentCategory=4, category=36, zoneIds={1086}},--Northern Elsweyr</v>
      </c>
    </row>
    <row r="30" spans="1:10" x14ac:dyDescent="0.25">
      <c r="A30">
        <v>4</v>
      </c>
      <c r="B30">
        <v>37</v>
      </c>
      <c r="C30" t="str">
        <f t="shared" si="5"/>
        <v/>
      </c>
      <c r="D30">
        <f>VLOOKUP(E30,'ESO zone constants'!$D$3:$H$10001,5,FALSE)</f>
        <v>1133</v>
      </c>
      <c r="E30" t="s">
        <v>1587</v>
      </c>
      <c r="F30" t="s">
        <v>2329</v>
      </c>
      <c r="G30" t="str">
        <f t="shared" si="1"/>
        <v/>
      </c>
      <c r="H30" t="str">
        <f t="shared" si="2"/>
        <v/>
      </c>
      <c r="I30" t="str">
        <f t="shared" si="3"/>
        <v/>
      </c>
      <c r="J30" s="30" t="str">
        <f t="shared" si="4"/>
        <v>{ parentCategory=4, category=37, zoneIds={1133}},--Southern Elsweyr</v>
      </c>
    </row>
    <row r="31" spans="1:10" x14ac:dyDescent="0.25">
      <c r="A31">
        <v>4</v>
      </c>
      <c r="B31">
        <v>38</v>
      </c>
      <c r="C31" t="str">
        <f t="shared" si="5"/>
        <v/>
      </c>
      <c r="D31">
        <v>1160.1161</v>
      </c>
      <c r="E31" t="s">
        <v>3375</v>
      </c>
      <c r="F31" t="s">
        <v>3376</v>
      </c>
      <c r="G31" t="str">
        <f t="shared" si="1"/>
        <v/>
      </c>
      <c r="H31" t="str">
        <f t="shared" si="2"/>
        <v/>
      </c>
      <c r="I31" t="str">
        <f t="shared" si="3"/>
        <v/>
      </c>
      <c r="J31" s="30" t="str">
        <f t="shared" si="4"/>
        <v>{ parentCategory=4, category=38, zoneIds={1160,1161}},--Western Skyrim/Blackreach: Greymoor Caverns</v>
      </c>
    </row>
    <row r="32" spans="1:10" x14ac:dyDescent="0.25">
      <c r="A32">
        <v>4</v>
      </c>
      <c r="B32">
        <v>89</v>
      </c>
      <c r="C32" t="str">
        <f t="shared" si="5"/>
        <v/>
      </c>
      <c r="D32">
        <v>1207.1207999999999</v>
      </c>
      <c r="E32" t="s">
        <v>3377</v>
      </c>
      <c r="F32" t="s">
        <v>3378</v>
      </c>
      <c r="G32" t="str">
        <f t="shared" si="1"/>
        <v/>
      </c>
      <c r="H32" t="str">
        <f t="shared" si="2"/>
        <v/>
      </c>
      <c r="I32" t="str">
        <f t="shared" si="3"/>
        <v/>
      </c>
      <c r="J32" s="30" t="str">
        <f t="shared" si="4"/>
        <v>{ parentCategory=4, category=89, zoneIds={1207,1208}},--The Reach/Blackreach: Arkthzand Cavern</v>
      </c>
    </row>
    <row r="33" spans="1:10" x14ac:dyDescent="0.25">
      <c r="A33">
        <v>4</v>
      </c>
      <c r="B33">
        <v>93</v>
      </c>
      <c r="C33" t="str">
        <f t="shared" si="5"/>
        <v/>
      </c>
      <c r="D33">
        <f>VLOOKUP(E33,'ESO zone constants'!$D$3:$H$10001,5,FALSE)</f>
        <v>1261</v>
      </c>
      <c r="E33" t="s">
        <v>2398</v>
      </c>
      <c r="F33" t="s">
        <v>3191</v>
      </c>
      <c r="G33" t="str">
        <f t="shared" si="1"/>
        <v/>
      </c>
      <c r="H33" t="str">
        <f t="shared" si="2"/>
        <v/>
      </c>
      <c r="I33" t="str">
        <f t="shared" si="3"/>
        <v/>
      </c>
      <c r="J33" s="30" t="str">
        <f t="shared" si="4"/>
        <v>{ parentCategory=4, category=93, zoneIds={1261}},--Blackwood</v>
      </c>
    </row>
    <row r="34" spans="1:10" x14ac:dyDescent="0.25">
      <c r="A34">
        <v>4</v>
      </c>
      <c r="B34">
        <v>97</v>
      </c>
      <c r="C34" t="str">
        <f t="shared" ref="C34" si="6">IF(A34=B34,"X","")</f>
        <v/>
      </c>
      <c r="D34" t="s">
        <v>3369</v>
      </c>
      <c r="E34" t="s">
        <v>3370</v>
      </c>
      <c r="F34" t="s">
        <v>3371</v>
      </c>
      <c r="G34" t="str">
        <f t="shared" ref="G34" si="7">IF(OR(A34=5,A34=6,),"X","")</f>
        <v/>
      </c>
      <c r="H34" t="str">
        <f t="shared" ref="H34" si="8">IF(OR(A34=7,),"X","")</f>
        <v/>
      </c>
      <c r="I34" t="str">
        <f t="shared" ref="I34" si="9">IF(OR(A34=8,),"X","")</f>
        <v/>
      </c>
      <c r="J34" s="30" t="str">
        <f t="shared" ref="J34" si="10">IF(C34="X","","{ parentCategory="&amp;A34&amp;", category="&amp;B34&amp;IF(AND(NOT(ISNA(D34)),D34&lt;&gt;"",NOT(ISERROR(D34))),", zoneIds={"&amp;D34&amp;"}","")&amp;IF(G34&lt;&gt;"",", isDungeon=true","")&amp;IF(H34&lt;&gt;"",", isTrial=true","")&amp;IF(I34&lt;&gt;"",", isArena=true","")&amp;"},") &amp;"--"&amp;E34</f>
        <v>{ parentCategory=4, category=97, zoneIds={1286,1282,1283}},--The Deadlands/Fargrave/The Shambles</v>
      </c>
    </row>
    <row r="35" spans="1:10" x14ac:dyDescent="0.25">
      <c r="A35">
        <v>5</v>
      </c>
      <c r="B35">
        <v>5</v>
      </c>
      <c r="C35" t="str">
        <f t="shared" si="5"/>
        <v>X</v>
      </c>
      <c r="D35" s="73" t="e">
        <f>VLOOKUP(E35,'ESO zone constants'!$D$3:$H$10001,5,FALSE)</f>
        <v>#N/A</v>
      </c>
      <c r="E35" t="s">
        <v>2390</v>
      </c>
      <c r="F35" t="s">
        <v>2310</v>
      </c>
      <c r="G35" t="str">
        <f t="shared" si="1"/>
        <v>X</v>
      </c>
      <c r="H35" t="str">
        <f t="shared" si="2"/>
        <v/>
      </c>
      <c r="I35" t="str">
        <f t="shared" si="3"/>
        <v/>
      </c>
      <c r="J35" s="30" t="str">
        <f t="shared" si="4"/>
        <v>--Dungeons</v>
      </c>
    </row>
    <row r="36" spans="1:10" x14ac:dyDescent="0.25">
      <c r="A36">
        <v>5</v>
      </c>
      <c r="B36">
        <v>39</v>
      </c>
      <c r="C36" t="str">
        <f t="shared" si="5"/>
        <v/>
      </c>
      <c r="D36">
        <f>VLOOKUP(E36,'ESO zone constants'!$D$3:$H$10001,5,FALSE)</f>
        <v>148</v>
      </c>
      <c r="E36" t="s">
        <v>60</v>
      </c>
      <c r="F36" t="s">
        <v>60</v>
      </c>
      <c r="G36" t="str">
        <f t="shared" si="1"/>
        <v>X</v>
      </c>
      <c r="H36" t="str">
        <f t="shared" si="2"/>
        <v/>
      </c>
      <c r="I36" t="str">
        <f t="shared" si="3"/>
        <v/>
      </c>
      <c r="J36" s="30" t="str">
        <f t="shared" si="4"/>
        <v>{ parentCategory=5, category=39, zoneIds={148}, isDungeon=true},--Arx Corinium</v>
      </c>
    </row>
    <row r="37" spans="1:10" x14ac:dyDescent="0.25">
      <c r="A37">
        <v>5</v>
      </c>
      <c r="B37">
        <v>40</v>
      </c>
      <c r="D37">
        <v>380.935</v>
      </c>
      <c r="E37" t="s">
        <v>96</v>
      </c>
      <c r="F37" t="s">
        <v>2345</v>
      </c>
      <c r="G37" t="str">
        <f t="shared" si="1"/>
        <v>X</v>
      </c>
      <c r="H37" t="str">
        <f t="shared" si="2"/>
        <v/>
      </c>
      <c r="I37" t="str">
        <f t="shared" si="3"/>
        <v/>
      </c>
      <c r="J37" s="30" t="str">
        <f t="shared" si="4"/>
        <v>{ parentCategory=5, category=40, zoneIds={380,935}, isDungeon=true},--The Banished Cells I</v>
      </c>
    </row>
    <row r="38" spans="1:10" x14ac:dyDescent="0.25">
      <c r="A38">
        <v>5</v>
      </c>
      <c r="B38">
        <v>41</v>
      </c>
      <c r="C38" t="str">
        <f t="shared" ref="C38:C49" si="11">IF(A38=B38,"X","")</f>
        <v/>
      </c>
      <c r="D38">
        <f>VLOOKUP(E38,'ESO zone constants'!$D$3:$H$10001,5,FALSE)</f>
        <v>38</v>
      </c>
      <c r="E38" t="s">
        <v>57</v>
      </c>
      <c r="F38" t="s">
        <v>2341</v>
      </c>
      <c r="G38" t="str">
        <f t="shared" si="1"/>
        <v>X</v>
      </c>
      <c r="H38" t="str">
        <f t="shared" si="2"/>
        <v/>
      </c>
      <c r="I38" t="str">
        <f t="shared" si="3"/>
        <v/>
      </c>
      <c r="J38" s="30" t="str">
        <f t="shared" si="4"/>
        <v>{ parentCategory=5, category=41, zoneIds={38}, isDungeon=true},--Blackheart Haven</v>
      </c>
    </row>
    <row r="39" spans="1:10" x14ac:dyDescent="0.25">
      <c r="A39">
        <v>5</v>
      </c>
      <c r="B39">
        <v>42</v>
      </c>
      <c r="C39" t="str">
        <f t="shared" si="11"/>
        <v/>
      </c>
      <c r="D39">
        <f>VLOOKUP(E39,'ESO zone constants'!$D$3:$H$10001,5,FALSE)</f>
        <v>64</v>
      </c>
      <c r="E39" t="s">
        <v>70</v>
      </c>
      <c r="F39" t="s">
        <v>2335</v>
      </c>
      <c r="G39" t="str">
        <f t="shared" si="1"/>
        <v>X</v>
      </c>
      <c r="H39" t="str">
        <f t="shared" si="2"/>
        <v/>
      </c>
      <c r="I39" t="str">
        <f t="shared" si="3"/>
        <v/>
      </c>
      <c r="J39" s="30" t="str">
        <f t="shared" si="4"/>
        <v>{ parentCategory=5, category=42, zoneIds={64}, isDungeon=true},--Blessed Crucible</v>
      </c>
    </row>
    <row r="40" spans="1:10" x14ac:dyDescent="0.25">
      <c r="A40">
        <v>5</v>
      </c>
      <c r="B40">
        <v>43</v>
      </c>
      <c r="C40" t="str">
        <f t="shared" si="11"/>
        <v/>
      </c>
      <c r="D40">
        <v>176.68100000000001</v>
      </c>
      <c r="E40" t="s">
        <v>50</v>
      </c>
      <c r="F40" t="s">
        <v>2344</v>
      </c>
      <c r="G40" t="str">
        <f t="shared" si="1"/>
        <v>X</v>
      </c>
      <c r="H40" t="str">
        <f t="shared" si="2"/>
        <v/>
      </c>
      <c r="I40" t="str">
        <f t="shared" si="3"/>
        <v/>
      </c>
      <c r="J40" s="30" t="str">
        <f t="shared" si="4"/>
        <v>{ parentCategory=5, category=43, zoneIds={176,681}, isDungeon=true},--City of Ash I</v>
      </c>
    </row>
    <row r="41" spans="1:10" x14ac:dyDescent="0.25">
      <c r="A41">
        <v>5</v>
      </c>
      <c r="B41">
        <v>44</v>
      </c>
      <c r="C41" t="str">
        <f t="shared" si="11"/>
        <v/>
      </c>
      <c r="D41">
        <v>130.93199999999999</v>
      </c>
      <c r="E41" t="s">
        <v>49</v>
      </c>
      <c r="F41" t="s">
        <v>2338</v>
      </c>
      <c r="G41" t="str">
        <f t="shared" si="1"/>
        <v>X</v>
      </c>
      <c r="H41" t="str">
        <f t="shared" si="2"/>
        <v/>
      </c>
      <c r="I41" t="str">
        <f t="shared" si="3"/>
        <v/>
      </c>
      <c r="J41" s="30" t="str">
        <f t="shared" si="4"/>
        <v>{ parentCategory=5, category=44, zoneIds={130,932}, isDungeon=true},--Crypt of Hearts I</v>
      </c>
    </row>
    <row r="42" spans="1:10" x14ac:dyDescent="0.25">
      <c r="A42">
        <v>5</v>
      </c>
      <c r="B42">
        <v>45</v>
      </c>
      <c r="C42" t="str">
        <f t="shared" si="11"/>
        <v/>
      </c>
      <c r="D42">
        <v>63.93</v>
      </c>
      <c r="E42" t="s">
        <v>61</v>
      </c>
      <c r="F42" t="s">
        <v>2332</v>
      </c>
      <c r="G42" t="str">
        <f t="shared" si="1"/>
        <v>X</v>
      </c>
      <c r="H42" t="str">
        <f t="shared" si="2"/>
        <v/>
      </c>
      <c r="I42" t="str">
        <f t="shared" si="3"/>
        <v/>
      </c>
      <c r="J42" s="30" t="str">
        <f t="shared" si="4"/>
        <v>{ parentCategory=5, category=45, zoneIds={63,93}, isDungeon=true},--Darkshade Caverns I</v>
      </c>
    </row>
    <row r="43" spans="1:10" x14ac:dyDescent="0.25">
      <c r="A43">
        <v>5</v>
      </c>
      <c r="B43">
        <v>46</v>
      </c>
      <c r="C43" t="str">
        <f t="shared" si="11"/>
        <v/>
      </c>
      <c r="D43">
        <f>VLOOKUP(E43,'ESO zone constants'!$D$3:$H$10001,5,FALSE)</f>
        <v>449</v>
      </c>
      <c r="E43" t="s">
        <v>48</v>
      </c>
      <c r="F43" t="s">
        <v>2331</v>
      </c>
      <c r="G43" t="str">
        <f t="shared" si="1"/>
        <v>X</v>
      </c>
      <c r="H43" t="str">
        <f t="shared" si="2"/>
        <v/>
      </c>
      <c r="I43" t="str">
        <f t="shared" si="3"/>
        <v/>
      </c>
      <c r="J43" s="30" t="str">
        <f t="shared" si="4"/>
        <v>{ parentCategory=5, category=46, zoneIds={449}, isDungeon=true},--Direfrost Keep</v>
      </c>
    </row>
    <row r="44" spans="1:10" x14ac:dyDescent="0.25">
      <c r="A44">
        <v>5</v>
      </c>
      <c r="B44">
        <v>47</v>
      </c>
      <c r="C44" t="str">
        <f t="shared" si="11"/>
        <v/>
      </c>
      <c r="D44">
        <v>126.931</v>
      </c>
      <c r="E44" t="s">
        <v>43</v>
      </c>
      <c r="F44" t="s">
        <v>2334</v>
      </c>
      <c r="G44" t="str">
        <f t="shared" si="1"/>
        <v>X</v>
      </c>
      <c r="H44" t="str">
        <f t="shared" si="2"/>
        <v/>
      </c>
      <c r="I44" t="str">
        <f t="shared" si="3"/>
        <v/>
      </c>
      <c r="J44" s="30" t="str">
        <f t="shared" si="4"/>
        <v>{ parentCategory=5, category=47, zoneIds={126,931}, isDungeon=true},--Elden Hollow I</v>
      </c>
    </row>
    <row r="45" spans="1:10" x14ac:dyDescent="0.25">
      <c r="A45">
        <v>5</v>
      </c>
      <c r="B45">
        <v>48</v>
      </c>
      <c r="C45" t="str">
        <f t="shared" si="11"/>
        <v/>
      </c>
      <c r="D45">
        <v>283.93400000000003</v>
      </c>
      <c r="E45" t="s">
        <v>51</v>
      </c>
      <c r="F45" t="s">
        <v>2340</v>
      </c>
      <c r="G45" t="str">
        <f t="shared" si="1"/>
        <v>X</v>
      </c>
      <c r="H45" t="str">
        <f t="shared" si="2"/>
        <v/>
      </c>
      <c r="I45" t="str">
        <f t="shared" si="3"/>
        <v/>
      </c>
      <c r="J45" s="30" t="str">
        <f t="shared" si="4"/>
        <v>{ parentCategory=5, category=48, zoneIds={283,934}, isDungeon=true},--Fungal Grotto I</v>
      </c>
    </row>
    <row r="46" spans="1:10" x14ac:dyDescent="0.25">
      <c r="A46">
        <v>5</v>
      </c>
      <c r="B46">
        <v>49</v>
      </c>
      <c r="C46" t="str">
        <f t="shared" si="11"/>
        <v/>
      </c>
      <c r="D46">
        <f>VLOOKUP(E46,'ESO zone constants'!$D$3:$H$10001,5,FALSE)</f>
        <v>31</v>
      </c>
      <c r="E46" t="s">
        <v>59</v>
      </c>
      <c r="F46" t="s">
        <v>2342</v>
      </c>
      <c r="G46" t="str">
        <f t="shared" si="1"/>
        <v>X</v>
      </c>
      <c r="H46" t="str">
        <f t="shared" si="2"/>
        <v/>
      </c>
      <c r="I46" t="str">
        <f t="shared" si="3"/>
        <v/>
      </c>
      <c r="J46" s="30" t="str">
        <f t="shared" si="4"/>
        <v>{ parentCategory=5, category=49, zoneIds={31}, isDungeon=true},--Selene's Web</v>
      </c>
    </row>
    <row r="47" spans="1:10" x14ac:dyDescent="0.25">
      <c r="A47">
        <v>5</v>
      </c>
      <c r="B47">
        <v>50</v>
      </c>
      <c r="C47" t="str">
        <f t="shared" si="11"/>
        <v/>
      </c>
      <c r="D47">
        <v>144.93600000000001</v>
      </c>
      <c r="E47" t="s">
        <v>66</v>
      </c>
      <c r="F47" t="s">
        <v>2343</v>
      </c>
      <c r="G47" t="str">
        <f t="shared" si="1"/>
        <v>X</v>
      </c>
      <c r="H47" t="str">
        <f t="shared" si="2"/>
        <v/>
      </c>
      <c r="I47" t="str">
        <f t="shared" si="3"/>
        <v/>
      </c>
      <c r="J47" s="30" t="str">
        <f t="shared" si="4"/>
        <v>{ parentCategory=5, category=50, zoneIds={144,936}, isDungeon=true},--Spindleclutch I</v>
      </c>
    </row>
    <row r="48" spans="1:10" x14ac:dyDescent="0.25">
      <c r="A48">
        <v>5</v>
      </c>
      <c r="B48">
        <v>51</v>
      </c>
      <c r="C48" t="str">
        <f t="shared" si="11"/>
        <v/>
      </c>
      <c r="D48">
        <f>VLOOKUP(E48,'ESO zone constants'!$D$3:$H$10001,5,FALSE)</f>
        <v>131</v>
      </c>
      <c r="E48" t="s">
        <v>65</v>
      </c>
      <c r="F48" t="s">
        <v>2339</v>
      </c>
      <c r="G48" t="str">
        <f t="shared" si="1"/>
        <v>X</v>
      </c>
      <c r="H48" t="str">
        <f t="shared" si="2"/>
        <v/>
      </c>
      <c r="I48" t="str">
        <f t="shared" si="3"/>
        <v/>
      </c>
      <c r="J48" s="30" t="str">
        <f t="shared" si="4"/>
        <v>{ parentCategory=5, category=51, zoneIds={131}, isDungeon=true},--Tempest Island</v>
      </c>
    </row>
    <row r="49" spans="1:10" x14ac:dyDescent="0.25">
      <c r="A49">
        <v>5</v>
      </c>
      <c r="B49">
        <v>52</v>
      </c>
      <c r="C49" t="str">
        <f t="shared" si="11"/>
        <v/>
      </c>
      <c r="D49">
        <f>VLOOKUP(E49,'ESO zone constants'!$D$3:$H$10001,5,FALSE)</f>
        <v>11</v>
      </c>
      <c r="E49" t="s">
        <v>47</v>
      </c>
      <c r="F49" t="s">
        <v>2336</v>
      </c>
      <c r="G49" t="str">
        <f t="shared" si="1"/>
        <v>X</v>
      </c>
      <c r="H49" t="str">
        <f t="shared" si="2"/>
        <v/>
      </c>
      <c r="I49" t="str">
        <f t="shared" si="3"/>
        <v/>
      </c>
      <c r="J49" s="30" t="str">
        <f t="shared" si="4"/>
        <v>{ parentCategory=5, category=52, zoneIds={11}, isDungeon=true},--Vaults of Madness</v>
      </c>
    </row>
    <row r="50" spans="1:10" x14ac:dyDescent="0.25">
      <c r="A50">
        <v>5</v>
      </c>
      <c r="B50">
        <v>53</v>
      </c>
      <c r="D50">
        <f>VLOOKUP(E50,'ESO zone constants'!$D$3:$H$10001,5,FALSE)</f>
        <v>22</v>
      </c>
      <c r="E50" t="s">
        <v>68</v>
      </c>
      <c r="F50" t="s">
        <v>68</v>
      </c>
      <c r="G50" t="str">
        <f t="shared" si="1"/>
        <v>X</v>
      </c>
      <c r="H50" t="str">
        <f t="shared" si="2"/>
        <v/>
      </c>
      <c r="I50" t="str">
        <f t="shared" si="3"/>
        <v/>
      </c>
      <c r="J50" s="30" t="str">
        <f t="shared" si="4"/>
        <v>{ parentCategory=5, category=53, zoneIds={22}, isDungeon=true},--Volenfell</v>
      </c>
    </row>
    <row r="51" spans="1:10" x14ac:dyDescent="0.25">
      <c r="A51">
        <v>5</v>
      </c>
      <c r="B51">
        <v>54</v>
      </c>
      <c r="C51" t="str">
        <f>IF(A51=B51,"X","")</f>
        <v/>
      </c>
      <c r="D51">
        <v>146.93299999999999</v>
      </c>
      <c r="E51" t="s">
        <v>62</v>
      </c>
      <c r="F51" t="s">
        <v>2337</v>
      </c>
      <c r="G51" t="str">
        <f t="shared" si="1"/>
        <v>X</v>
      </c>
      <c r="H51" t="str">
        <f t="shared" si="2"/>
        <v/>
      </c>
      <c r="I51" t="str">
        <f t="shared" si="3"/>
        <v/>
      </c>
      <c r="J51" s="30" t="str">
        <f t="shared" si="4"/>
        <v>{ parentCategory=5, category=54, zoneIds={146,933}, isDungeon=true},--Wayrest Sewers I</v>
      </c>
    </row>
    <row r="52" spans="1:10" x14ac:dyDescent="0.25">
      <c r="A52">
        <v>6</v>
      </c>
      <c r="B52">
        <v>6</v>
      </c>
      <c r="C52" t="str">
        <f>IF(A52=B52,"X","")</f>
        <v>X</v>
      </c>
      <c r="D52" s="73" t="e">
        <f>VLOOKUP(E52,'ESO zone constants'!$D$3:$H$10001,5,FALSE)</f>
        <v>#N/A</v>
      </c>
      <c r="E52" t="s">
        <v>2391</v>
      </c>
      <c r="F52" t="s">
        <v>2311</v>
      </c>
      <c r="G52" t="str">
        <f t="shared" si="1"/>
        <v>X</v>
      </c>
      <c r="H52" t="str">
        <f t="shared" si="2"/>
        <v/>
      </c>
      <c r="I52" t="str">
        <f t="shared" si="3"/>
        <v/>
      </c>
      <c r="J52" s="30" t="str">
        <f t="shared" si="4"/>
        <v>--DLC-Dungeons</v>
      </c>
    </row>
    <row r="53" spans="1:10" x14ac:dyDescent="0.25">
      <c r="A53">
        <v>6</v>
      </c>
      <c r="B53">
        <v>55</v>
      </c>
      <c r="D53">
        <f>VLOOKUP(E53,'ESO zone constants'!$D$3:$H$10001,5,FALSE)</f>
        <v>678</v>
      </c>
      <c r="E53" t="s">
        <v>52</v>
      </c>
      <c r="F53" t="s">
        <v>2350</v>
      </c>
      <c r="G53" t="str">
        <f t="shared" si="1"/>
        <v>X</v>
      </c>
      <c r="H53" t="str">
        <f t="shared" si="2"/>
        <v/>
      </c>
      <c r="I53" t="str">
        <f t="shared" si="3"/>
        <v/>
      </c>
      <c r="J53" s="30" t="str">
        <f t="shared" si="4"/>
        <v>{ parentCategory=6, category=55, zoneIds={678}, isDungeon=true},--Imperial City Prison</v>
      </c>
    </row>
    <row r="54" spans="1:10" x14ac:dyDescent="0.25">
      <c r="A54">
        <v>6</v>
      </c>
      <c r="B54">
        <v>56</v>
      </c>
      <c r="D54">
        <f>VLOOKUP(E54,'ESO zone constants'!$D$3:$H$10001,5,FALSE)</f>
        <v>688</v>
      </c>
      <c r="E54" t="s">
        <v>54</v>
      </c>
      <c r="F54" t="s">
        <v>2362</v>
      </c>
      <c r="G54" t="str">
        <f t="shared" si="1"/>
        <v>X</v>
      </c>
      <c r="H54" t="str">
        <f t="shared" si="2"/>
        <v/>
      </c>
      <c r="I54" t="str">
        <f t="shared" si="3"/>
        <v/>
      </c>
      <c r="J54" s="30" t="str">
        <f t="shared" si="4"/>
        <v>{ parentCategory=6, category=56, zoneIds={688}, isDungeon=true},--White-Gold Tower</v>
      </c>
    </row>
    <row r="55" spans="1:10" x14ac:dyDescent="0.25">
      <c r="A55">
        <v>6</v>
      </c>
      <c r="B55">
        <v>57</v>
      </c>
      <c r="D55">
        <f>VLOOKUP(E55,'ESO zone constants'!$D$3:$H$10001,5,FALSE)</f>
        <v>848</v>
      </c>
      <c r="E55" t="s">
        <v>72</v>
      </c>
      <c r="F55" t="s">
        <v>2363</v>
      </c>
      <c r="G55" t="str">
        <f t="shared" si="1"/>
        <v>X</v>
      </c>
      <c r="H55" t="str">
        <f t="shared" si="2"/>
        <v/>
      </c>
      <c r="I55" t="str">
        <f t="shared" si="3"/>
        <v/>
      </c>
      <c r="J55" s="30" t="str">
        <f t="shared" si="4"/>
        <v>{ parentCategory=6, category=57, zoneIds={848}, isDungeon=true},--Cradle of Shadows</v>
      </c>
    </row>
    <row r="56" spans="1:10" x14ac:dyDescent="0.25">
      <c r="A56">
        <v>6</v>
      </c>
      <c r="B56">
        <v>58</v>
      </c>
      <c r="D56">
        <f>VLOOKUP(E56,'ESO zone constants'!$D$3:$H$10001,5,FALSE)</f>
        <v>843</v>
      </c>
      <c r="E56" t="s">
        <v>53</v>
      </c>
      <c r="F56" t="s">
        <v>2358</v>
      </c>
      <c r="G56" t="str">
        <f t="shared" si="1"/>
        <v>X</v>
      </c>
      <c r="H56" t="str">
        <f t="shared" si="2"/>
        <v/>
      </c>
      <c r="I56" t="str">
        <f t="shared" si="3"/>
        <v/>
      </c>
      <c r="J56" s="30" t="str">
        <f t="shared" si="4"/>
        <v>{ parentCategory=6, category=58, zoneIds={843}, isDungeon=true},--Ruins of Mazzatun</v>
      </c>
    </row>
    <row r="57" spans="1:10" x14ac:dyDescent="0.25">
      <c r="A57">
        <v>6</v>
      </c>
      <c r="B57">
        <v>59</v>
      </c>
      <c r="D57">
        <f>VLOOKUP(E57,'ESO zone constants'!$D$3:$H$10001,5,FALSE)</f>
        <v>973</v>
      </c>
      <c r="E57" t="s">
        <v>45</v>
      </c>
      <c r="F57" t="s">
        <v>2346</v>
      </c>
      <c r="G57" t="str">
        <f t="shared" si="1"/>
        <v>X</v>
      </c>
      <c r="H57" t="str">
        <f t="shared" si="2"/>
        <v/>
      </c>
      <c r="I57" t="str">
        <f t="shared" si="3"/>
        <v/>
      </c>
      <c r="J57" s="30" t="str">
        <f t="shared" si="4"/>
        <v>{ parentCategory=6, category=59, zoneIds={973}, isDungeon=true},--Bloodroot Forge</v>
      </c>
    </row>
    <row r="58" spans="1:10" x14ac:dyDescent="0.25">
      <c r="A58">
        <v>6</v>
      </c>
      <c r="B58">
        <v>60</v>
      </c>
      <c r="D58">
        <f>VLOOKUP(E58,'ESO zone constants'!$D$3:$H$10001,5,FALSE)</f>
        <v>974</v>
      </c>
      <c r="E58" t="s">
        <v>44</v>
      </c>
      <c r="F58" t="s">
        <v>2348</v>
      </c>
      <c r="G58" t="str">
        <f t="shared" si="1"/>
        <v>X</v>
      </c>
      <c r="H58" t="str">
        <f t="shared" si="2"/>
        <v/>
      </c>
      <c r="I58" t="str">
        <f t="shared" si="3"/>
        <v/>
      </c>
      <c r="J58" s="30" t="str">
        <f t="shared" si="4"/>
        <v>{ parentCategory=6, category=60, zoneIds={974}, isDungeon=true},--Falkreath Hold</v>
      </c>
    </row>
    <row r="59" spans="1:10" x14ac:dyDescent="0.25">
      <c r="A59">
        <v>6</v>
      </c>
      <c r="B59">
        <v>61</v>
      </c>
      <c r="D59">
        <f>VLOOKUP(E59,'ESO zone constants'!$D$3:$H$10001,5,FALSE)</f>
        <v>1009</v>
      </c>
      <c r="E59" t="s">
        <v>69</v>
      </c>
      <c r="F59" t="s">
        <v>2354</v>
      </c>
      <c r="G59" t="str">
        <f t="shared" si="1"/>
        <v>X</v>
      </c>
      <c r="H59" t="str">
        <f t="shared" si="2"/>
        <v/>
      </c>
      <c r="I59" t="str">
        <f t="shared" si="3"/>
        <v/>
      </c>
      <c r="J59" s="30" t="str">
        <f t="shared" si="4"/>
        <v>{ parentCategory=6, category=61, zoneIds={1009}, isDungeon=true},--Fang Lair</v>
      </c>
    </row>
    <row r="60" spans="1:10" x14ac:dyDescent="0.25">
      <c r="A60">
        <v>6</v>
      </c>
      <c r="B60">
        <v>62</v>
      </c>
      <c r="D60">
        <f>VLOOKUP(E60,'ESO zone constants'!$D$3:$H$10001,5,FALSE)</f>
        <v>1010</v>
      </c>
      <c r="E60" t="s">
        <v>74</v>
      </c>
      <c r="F60" t="s">
        <v>2351</v>
      </c>
      <c r="G60" t="str">
        <f t="shared" si="1"/>
        <v>X</v>
      </c>
      <c r="H60" t="str">
        <f t="shared" si="2"/>
        <v/>
      </c>
      <c r="I60" t="str">
        <f t="shared" si="3"/>
        <v/>
      </c>
      <c r="J60" s="30" t="str">
        <f t="shared" si="4"/>
        <v>{ parentCategory=6, category=62, zoneIds={1010}, isDungeon=true},--Scalecaller Peak</v>
      </c>
    </row>
    <row r="61" spans="1:10" x14ac:dyDescent="0.25">
      <c r="A61">
        <v>6</v>
      </c>
      <c r="B61">
        <v>63</v>
      </c>
      <c r="D61">
        <f>VLOOKUP(E61,'ESO zone constants'!$D$3:$H$10001,5,FALSE)</f>
        <v>1055</v>
      </c>
      <c r="E61" t="s">
        <v>41</v>
      </c>
      <c r="F61" t="s">
        <v>2355</v>
      </c>
      <c r="G61" t="str">
        <f t="shared" si="1"/>
        <v>X</v>
      </c>
      <c r="H61" t="str">
        <f t="shared" si="2"/>
        <v/>
      </c>
      <c r="I61" t="str">
        <f t="shared" si="3"/>
        <v/>
      </c>
      <c r="J61" s="30" t="str">
        <f t="shared" si="4"/>
        <v>{ parentCategory=6, category=63, zoneIds={1055}, isDungeon=true},--March of Sacrifices</v>
      </c>
    </row>
    <row r="62" spans="1:10" x14ac:dyDescent="0.25">
      <c r="A62">
        <v>6</v>
      </c>
      <c r="B62">
        <v>64</v>
      </c>
      <c r="D62">
        <f>VLOOKUP(E62,'ESO zone constants'!$D$3:$H$10001,5,FALSE)</f>
        <v>1052</v>
      </c>
      <c r="E62" t="s">
        <v>73</v>
      </c>
      <c r="F62" t="s">
        <v>2357</v>
      </c>
      <c r="G62" t="str">
        <f t="shared" si="1"/>
        <v>X</v>
      </c>
      <c r="H62" t="str">
        <f t="shared" si="2"/>
        <v/>
      </c>
      <c r="I62" t="str">
        <f t="shared" si="3"/>
        <v/>
      </c>
      <c r="J62" s="30" t="str">
        <f t="shared" si="4"/>
        <v>{ parentCategory=6, category=64, zoneIds={1052}, isDungeon=true},--Moon Hunter Keep</v>
      </c>
    </row>
    <row r="63" spans="1:10" x14ac:dyDescent="0.25">
      <c r="A63">
        <v>6</v>
      </c>
      <c r="B63">
        <v>65</v>
      </c>
      <c r="D63">
        <f>VLOOKUP(E63,'ESO zone constants'!$D$3:$H$10001,5,FALSE)</f>
        <v>1081</v>
      </c>
      <c r="E63" t="s">
        <v>67</v>
      </c>
      <c r="F63" t="s">
        <v>2360</v>
      </c>
      <c r="G63" t="str">
        <f t="shared" si="1"/>
        <v>X</v>
      </c>
      <c r="H63" t="str">
        <f t="shared" si="2"/>
        <v/>
      </c>
      <c r="I63" t="str">
        <f t="shared" si="3"/>
        <v/>
      </c>
      <c r="J63" s="30" t="str">
        <f t="shared" si="4"/>
        <v>{ parentCategory=6, category=65, zoneIds={1081}, isDungeon=true},--Depths of Malatar</v>
      </c>
    </row>
    <row r="64" spans="1:10" x14ac:dyDescent="0.25">
      <c r="A64">
        <v>6</v>
      </c>
      <c r="B64">
        <v>66</v>
      </c>
      <c r="D64">
        <f>VLOOKUP(E64,'ESO zone constants'!$D$3:$H$10001,5,FALSE)</f>
        <v>1080</v>
      </c>
      <c r="E64" t="s">
        <v>64</v>
      </c>
      <c r="F64" t="s">
        <v>2349</v>
      </c>
      <c r="G64" t="str">
        <f t="shared" si="1"/>
        <v>X</v>
      </c>
      <c r="H64" t="str">
        <f t="shared" si="2"/>
        <v/>
      </c>
      <c r="I64" t="str">
        <f t="shared" si="3"/>
        <v/>
      </c>
      <c r="J64" s="30" t="str">
        <f t="shared" si="4"/>
        <v>{ parentCategory=6, category=66, zoneIds={1080}, isDungeon=true},--Frostvault</v>
      </c>
    </row>
    <row r="65" spans="1:10" x14ac:dyDescent="0.25">
      <c r="A65">
        <v>6</v>
      </c>
      <c r="B65">
        <v>67</v>
      </c>
      <c r="D65">
        <f>VLOOKUP(E65,'ESO zone constants'!$D$3:$H$10001,5,FALSE)</f>
        <v>1123</v>
      </c>
      <c r="E65" t="s">
        <v>1487</v>
      </c>
      <c r="F65" t="s">
        <v>2352</v>
      </c>
      <c r="G65" t="str">
        <f t="shared" si="1"/>
        <v>X</v>
      </c>
      <c r="H65" t="str">
        <f t="shared" si="2"/>
        <v/>
      </c>
      <c r="I65" t="str">
        <f t="shared" si="3"/>
        <v/>
      </c>
      <c r="J65" s="30" t="str">
        <f t="shared" si="4"/>
        <v>{ parentCategory=6, category=67, zoneIds={1123}, isDungeon=true},--Lair of Maarselok</v>
      </c>
    </row>
    <row r="66" spans="1:10" x14ac:dyDescent="0.25">
      <c r="A66">
        <v>6</v>
      </c>
      <c r="B66">
        <v>68</v>
      </c>
      <c r="D66">
        <f>VLOOKUP(E66,'ESO zone constants'!$D$3:$H$10001,5,FALSE)</f>
        <v>1122</v>
      </c>
      <c r="E66" t="s">
        <v>1486</v>
      </c>
      <c r="F66" t="s">
        <v>2356</v>
      </c>
      <c r="G66" t="str">
        <f t="shared" si="1"/>
        <v>X</v>
      </c>
      <c r="H66" t="str">
        <f t="shared" si="2"/>
        <v/>
      </c>
      <c r="I66" t="str">
        <f t="shared" si="3"/>
        <v/>
      </c>
      <c r="J66" s="30" t="str">
        <f t="shared" si="4"/>
        <v>{ parentCategory=6, category=68, zoneIds={1122}, isDungeon=true},--Moongrave Fane</v>
      </c>
    </row>
    <row r="67" spans="1:10" x14ac:dyDescent="0.25">
      <c r="A67">
        <v>6</v>
      </c>
      <c r="B67">
        <v>69</v>
      </c>
      <c r="D67">
        <f>VLOOKUP(E67,'ESO zone constants'!$D$3:$H$10001,5,FALSE)</f>
        <v>1152</v>
      </c>
      <c r="E67" t="s">
        <v>1651</v>
      </c>
      <c r="F67" t="s">
        <v>2347</v>
      </c>
      <c r="G67" t="str">
        <f t="shared" si="1"/>
        <v>X</v>
      </c>
      <c r="H67" t="str">
        <f t="shared" si="2"/>
        <v/>
      </c>
      <c r="I67" t="str">
        <f t="shared" si="3"/>
        <v/>
      </c>
      <c r="J67" s="30" t="str">
        <f t="shared" si="4"/>
        <v>{ parentCategory=6, category=69, zoneIds={1152}, isDungeon=true},--Icereach</v>
      </c>
    </row>
    <row r="68" spans="1:10" x14ac:dyDescent="0.25">
      <c r="A68">
        <v>6</v>
      </c>
      <c r="B68">
        <v>70</v>
      </c>
      <c r="D68">
        <f>VLOOKUP(E68,'ESO zone constants'!$D$3:$H$10001,5,FALSE)</f>
        <v>1153</v>
      </c>
      <c r="E68" t="s">
        <v>1650</v>
      </c>
      <c r="F68" t="s">
        <v>2361</v>
      </c>
      <c r="G68" t="str">
        <f t="shared" si="1"/>
        <v>X</v>
      </c>
      <c r="H68" t="str">
        <f t="shared" si="2"/>
        <v/>
      </c>
      <c r="I68" t="str">
        <f t="shared" si="3"/>
        <v/>
      </c>
      <c r="J68" s="30" t="str">
        <f t="shared" si="4"/>
        <v>{ parentCategory=6, category=70, zoneIds={1153}, isDungeon=true},--Unhallowed Grave</v>
      </c>
    </row>
    <row r="69" spans="1:10" x14ac:dyDescent="0.25">
      <c r="A69">
        <v>6</v>
      </c>
      <c r="B69">
        <v>87</v>
      </c>
      <c r="D69">
        <f>VLOOKUP(E69,'ESO zone constants'!$D$3:$H$10001,5,FALSE)</f>
        <v>1201</v>
      </c>
      <c r="E69" t="s">
        <v>1810</v>
      </c>
      <c r="F69" t="s">
        <v>2353</v>
      </c>
      <c r="G69" t="str">
        <f t="shared" si="1"/>
        <v>X</v>
      </c>
      <c r="H69" t="str">
        <f t="shared" si="2"/>
        <v/>
      </c>
      <c r="I69" t="str">
        <f t="shared" si="3"/>
        <v/>
      </c>
      <c r="J69" s="30" t="str">
        <f t="shared" si="4"/>
        <v>{ parentCategory=6, category=87, zoneIds={1201}, isDungeon=true},--Castle Thorn</v>
      </c>
    </row>
    <row r="70" spans="1:10" x14ac:dyDescent="0.25">
      <c r="A70">
        <v>6</v>
      </c>
      <c r="B70">
        <v>88</v>
      </c>
      <c r="D70">
        <f>VLOOKUP(E70,'ESO zone constants'!$D$3:$H$10001,5,FALSE)</f>
        <v>1197</v>
      </c>
      <c r="E70" t="s">
        <v>1815</v>
      </c>
      <c r="F70" t="s">
        <v>2359</v>
      </c>
      <c r="G70" t="str">
        <f t="shared" ref="G70:G103" si="12">IF(OR(A70=5,A70=6,),"X","")</f>
        <v>X</v>
      </c>
      <c r="H70" t="str">
        <f t="shared" ref="H70:H103" si="13">IF(OR(A70=7,),"X","")</f>
        <v/>
      </c>
      <c r="I70" t="str">
        <f t="shared" ref="I70:I103" si="14">IF(OR(A70=8,),"X","")</f>
        <v/>
      </c>
      <c r="J70" s="30" t="str">
        <f t="shared" ref="J70:J103" si="15">IF(C70="X","","{ parentCategory="&amp;A70&amp;", category="&amp;B70&amp;IF(AND(NOT(ISNA(D70)),D70&lt;&gt;"",NOT(ISERROR(D70))),", zoneIds={"&amp;D70&amp;"}","")&amp;IF(G70&lt;&gt;"",", isDungeon=true","")&amp;IF(H70&lt;&gt;"",", isTrial=true","")&amp;IF(I70&lt;&gt;"",", isArena=true","")&amp;"},") &amp;"--"&amp;E70</f>
        <v>{ parentCategory=6, category=88, zoneIds={1197}, isDungeon=true},--Stone Garden</v>
      </c>
    </row>
    <row r="71" spans="1:10" x14ac:dyDescent="0.25">
      <c r="A71">
        <v>6</v>
      </c>
      <c r="B71">
        <v>91</v>
      </c>
      <c r="D71">
        <f>VLOOKUP(E71,'ESO zone constants'!$D$3:$H$10001,5,FALSE)</f>
        <v>1228</v>
      </c>
      <c r="E71" t="s">
        <v>2404</v>
      </c>
      <c r="F71" t="s">
        <v>2423</v>
      </c>
      <c r="G71" t="str">
        <f t="shared" si="12"/>
        <v>X</v>
      </c>
      <c r="H71" t="str">
        <f t="shared" si="13"/>
        <v/>
      </c>
      <c r="I71" t="str">
        <f t="shared" si="14"/>
        <v/>
      </c>
      <c r="J71" s="30" t="str">
        <f t="shared" si="15"/>
        <v>{ parentCategory=6, category=91, zoneIds={1228}, isDungeon=true},--Black Drake Villa</v>
      </c>
    </row>
    <row r="72" spans="1:10" x14ac:dyDescent="0.25">
      <c r="A72">
        <v>6</v>
      </c>
      <c r="B72">
        <v>92</v>
      </c>
      <c r="D72">
        <f>VLOOKUP(E72,'ESO zone constants'!$D$3:$H$10001,5,FALSE)</f>
        <v>1229</v>
      </c>
      <c r="E72" t="s">
        <v>2405</v>
      </c>
      <c r="F72" t="s">
        <v>2424</v>
      </c>
      <c r="G72" t="str">
        <f t="shared" si="12"/>
        <v>X</v>
      </c>
      <c r="H72" t="str">
        <f t="shared" si="13"/>
        <v/>
      </c>
      <c r="I72" t="str">
        <f t="shared" si="14"/>
        <v/>
      </c>
      <c r="J72" s="30" t="str">
        <f t="shared" si="15"/>
        <v>{ parentCategory=6, category=92, zoneIds={1229}, isDungeon=true},--The Cauldron</v>
      </c>
    </row>
    <row r="73" spans="1:10" x14ac:dyDescent="0.25">
      <c r="A73">
        <v>6</v>
      </c>
      <c r="B73">
        <v>95</v>
      </c>
      <c r="D73">
        <v>1268</v>
      </c>
      <c r="E73" t="s">
        <v>2505</v>
      </c>
      <c r="F73" t="s">
        <v>2505</v>
      </c>
      <c r="G73" t="str">
        <f t="shared" ref="G73" si="16">IF(OR(A73=5,A73=6,),"X","")</f>
        <v>X</v>
      </c>
      <c r="H73" t="str">
        <f t="shared" ref="H73" si="17">IF(OR(A73=7,),"X","")</f>
        <v/>
      </c>
      <c r="I73" t="str">
        <f t="shared" ref="I73" si="18">IF(OR(A73=8,),"X","")</f>
        <v/>
      </c>
      <c r="J73" s="30" t="str">
        <f t="shared" ref="J73" si="19">IF(C73="X","","{ parentCategory="&amp;A73&amp;", category="&amp;B73&amp;IF(AND(NOT(ISNA(D73)),D73&lt;&gt;"",NOT(ISERROR(D73))),", zoneIds={"&amp;D73&amp;"}","")&amp;IF(G73&lt;&gt;"",", isDungeon=true","")&amp;IF(H73&lt;&gt;"",", isTrial=true","")&amp;IF(I73&lt;&gt;"",", isArena=true","")&amp;"},") &amp;"--"&amp;E73</f>
        <v>{ parentCategory=6, category=95, zoneIds={1268}, isDungeon=true},--Dread Cellar</v>
      </c>
    </row>
    <row r="74" spans="1:10" x14ac:dyDescent="0.25">
      <c r="A74">
        <v>6</v>
      </c>
      <c r="B74">
        <v>96</v>
      </c>
      <c r="D74">
        <v>1267</v>
      </c>
      <c r="E74" t="s">
        <v>2508</v>
      </c>
      <c r="F74" t="s">
        <v>3372</v>
      </c>
      <c r="G74" t="str">
        <f t="shared" si="12"/>
        <v>X</v>
      </c>
      <c r="H74" t="str">
        <f t="shared" si="13"/>
        <v/>
      </c>
      <c r="I74" t="str">
        <f t="shared" si="14"/>
        <v/>
      </c>
      <c r="J74" s="30" t="str">
        <f t="shared" si="15"/>
        <v>{ parentCategory=6, category=96, zoneIds={1267}, isDungeon=true},--Red Petal Bastion</v>
      </c>
    </row>
    <row r="75" spans="1:10" x14ac:dyDescent="0.25">
      <c r="A75">
        <v>6</v>
      </c>
      <c r="B75">
        <v>98</v>
      </c>
      <c r="D75">
        <f>VLOOKUP(E75,'ESO zone constants'!$D$3:$H$10001,5,FALSE)</f>
        <v>1301</v>
      </c>
      <c r="E75" t="s">
        <v>2728</v>
      </c>
      <c r="F75" t="s">
        <v>2728</v>
      </c>
      <c r="G75" t="str">
        <f t="shared" si="12"/>
        <v>X</v>
      </c>
      <c r="H75" t="str">
        <f t="shared" si="13"/>
        <v/>
      </c>
      <c r="I75" t="str">
        <f t="shared" si="14"/>
        <v/>
      </c>
      <c r="J75" s="30" t="str">
        <f t="shared" si="15"/>
        <v>{ parentCategory=6, category=98, zoneIds={1301}, isDungeon=true},--Coral Aerie</v>
      </c>
    </row>
    <row r="76" spans="1:10" x14ac:dyDescent="0.25">
      <c r="A76">
        <v>6</v>
      </c>
      <c r="B76">
        <v>99</v>
      </c>
      <c r="D76">
        <f>VLOOKUP(E76,'ESO zone constants'!$D$3:$H$10001,5,FALSE)</f>
        <v>1302</v>
      </c>
      <c r="E76" t="s">
        <v>2740</v>
      </c>
      <c r="G76" t="str">
        <f t="shared" ref="G76:G78" si="20">IF(OR(A76=5,A76=6,),"X","")</f>
        <v>X</v>
      </c>
      <c r="H76" t="str">
        <f t="shared" ref="H76" si="21">IF(OR(A76=7,),"X","")</f>
        <v/>
      </c>
      <c r="I76" t="str">
        <f t="shared" ref="I76" si="22">IF(OR(A76=8,),"X","")</f>
        <v/>
      </c>
      <c r="J76" s="30" t="str">
        <f t="shared" si="15"/>
        <v>{ parentCategory=6, category=99, zoneIds={1302}, isDungeon=true},--Shipwright's Regret</v>
      </c>
    </row>
    <row r="77" spans="1:10" x14ac:dyDescent="0.25">
      <c r="A77" s="37">
        <v>6</v>
      </c>
      <c r="B77" s="37">
        <v>102</v>
      </c>
      <c r="C77" s="37"/>
      <c r="D77" s="37">
        <f>VLOOKUP(E77,'ESO zone constants'!$D$3:$H$10001,5,FALSE)</f>
        <v>1360</v>
      </c>
      <c r="E77" s="37" t="s">
        <v>3464</v>
      </c>
      <c r="F77" s="37"/>
      <c r="G77" t="str">
        <f t="shared" si="20"/>
        <v>X</v>
      </c>
      <c r="H77" t="str">
        <f t="shared" ref="H77:H78" si="23">IF(OR(A77=7,),"X","")</f>
        <v/>
      </c>
      <c r="I77" t="str">
        <f t="shared" ref="I77:I78" si="24">IF(OR(A77=8,),"X","")</f>
        <v/>
      </c>
      <c r="J77" s="30" t="str">
        <f t="shared" si="15"/>
        <v>{ parentCategory=6, category=102, zoneIds={1360}, isDungeon=true},--Earthen Root Enclave</v>
      </c>
    </row>
    <row r="78" spans="1:10" x14ac:dyDescent="0.25">
      <c r="A78" s="37">
        <v>6</v>
      </c>
      <c r="B78" s="37">
        <v>103</v>
      </c>
      <c r="C78" s="37"/>
      <c r="D78" s="37">
        <f>VLOOKUP(E78,'ESO zone constants'!$D$3:$H$10001,5,FALSE)</f>
        <v>1361</v>
      </c>
      <c r="E78" s="37" t="s">
        <v>3465</v>
      </c>
      <c r="F78" s="37"/>
      <c r="G78" t="str">
        <f t="shared" si="20"/>
        <v>X</v>
      </c>
      <c r="H78" t="str">
        <f t="shared" si="23"/>
        <v/>
      </c>
      <c r="I78" t="str">
        <f t="shared" si="24"/>
        <v/>
      </c>
      <c r="J78" s="30" t="str">
        <f t="shared" si="15"/>
        <v>{ parentCategory=6, category=103, zoneIds={1361}, isDungeon=true},--Graven Deep</v>
      </c>
    </row>
    <row r="79" spans="1:10" x14ac:dyDescent="0.25">
      <c r="A79">
        <v>7</v>
      </c>
      <c r="B79">
        <v>7</v>
      </c>
      <c r="C79" t="str">
        <f>IF(A79=B79,"X","")</f>
        <v>X</v>
      </c>
      <c r="D79" s="73" t="e">
        <f>VLOOKUP(E79,'ESO zone constants'!$D$3:$H$10001,5,FALSE)</f>
        <v>#N/A</v>
      </c>
      <c r="E79" t="s">
        <v>2392</v>
      </c>
      <c r="F79" t="s">
        <v>2312</v>
      </c>
      <c r="G79" t="str">
        <f t="shared" si="12"/>
        <v/>
      </c>
      <c r="H79" t="str">
        <f t="shared" si="13"/>
        <v>X</v>
      </c>
      <c r="I79" t="str">
        <f t="shared" si="14"/>
        <v/>
      </c>
      <c r="J79" s="30" t="str">
        <f t="shared" si="15"/>
        <v>--Trials</v>
      </c>
    </row>
    <row r="80" spans="1:10" x14ac:dyDescent="0.25">
      <c r="A80">
        <v>7</v>
      </c>
      <c r="B80">
        <v>71</v>
      </c>
      <c r="D80">
        <f>VLOOKUP(E80,'ESO zone constants'!$D$3:$H$10001,5,FALSE)</f>
        <v>638</v>
      </c>
      <c r="E80" t="s">
        <v>444</v>
      </c>
      <c r="F80" t="s">
        <v>2365</v>
      </c>
      <c r="G80" t="str">
        <f t="shared" si="12"/>
        <v/>
      </c>
      <c r="H80" t="str">
        <f t="shared" si="13"/>
        <v>X</v>
      </c>
      <c r="I80" t="str">
        <f t="shared" si="14"/>
        <v/>
      </c>
      <c r="J80" s="30" t="str">
        <f t="shared" si="15"/>
        <v>{ parentCategory=7, category=71, zoneIds={638}, isTrial=true},--Aetherian Archive</v>
      </c>
    </row>
    <row r="81" spans="1:10" x14ac:dyDescent="0.25">
      <c r="A81">
        <v>7</v>
      </c>
      <c r="B81">
        <v>72</v>
      </c>
      <c r="D81">
        <f>VLOOKUP(E81,'ESO zone constants'!$D$3:$H$10001,5,FALSE)</f>
        <v>636</v>
      </c>
      <c r="E81" t="s">
        <v>442</v>
      </c>
      <c r="F81" t="s">
        <v>2371</v>
      </c>
      <c r="G81" t="str">
        <f t="shared" si="12"/>
        <v/>
      </c>
      <c r="H81" t="str">
        <f t="shared" si="13"/>
        <v>X</v>
      </c>
      <c r="I81" t="str">
        <f t="shared" si="14"/>
        <v/>
      </c>
      <c r="J81" s="30" t="str">
        <f t="shared" si="15"/>
        <v>{ parentCategory=7, category=72, zoneIds={636}, isTrial=true},--Hel Ra Citadel</v>
      </c>
    </row>
    <row r="82" spans="1:10" x14ac:dyDescent="0.25">
      <c r="A82">
        <v>7</v>
      </c>
      <c r="B82">
        <v>73</v>
      </c>
      <c r="D82">
        <f>VLOOKUP(E82,'ESO zone constants'!$D$3:$H$10001,5,FALSE)</f>
        <v>639</v>
      </c>
      <c r="E82" t="s">
        <v>445</v>
      </c>
      <c r="F82" t="s">
        <v>445</v>
      </c>
      <c r="G82" t="str">
        <f t="shared" si="12"/>
        <v/>
      </c>
      <c r="H82" t="str">
        <f t="shared" si="13"/>
        <v>X</v>
      </c>
      <c r="I82" t="str">
        <f t="shared" si="14"/>
        <v/>
      </c>
      <c r="J82" s="30" t="str">
        <f t="shared" si="15"/>
        <v>{ parentCategory=7, category=73, zoneIds={639}, isTrial=true},--Sanctum Ophidia</v>
      </c>
    </row>
    <row r="83" spans="1:10" x14ac:dyDescent="0.25">
      <c r="A83">
        <v>7</v>
      </c>
      <c r="B83">
        <v>74</v>
      </c>
      <c r="D83">
        <f>VLOOKUP(E83,'ESO zone constants'!$D$3:$H$10001,5,FALSE)</f>
        <v>725</v>
      </c>
      <c r="E83" t="s">
        <v>477</v>
      </c>
      <c r="F83" t="s">
        <v>2368</v>
      </c>
      <c r="G83" t="str">
        <f t="shared" si="12"/>
        <v/>
      </c>
      <c r="H83" t="str">
        <f t="shared" si="13"/>
        <v>X</v>
      </c>
      <c r="I83" t="str">
        <f t="shared" si="14"/>
        <v/>
      </c>
      <c r="J83" s="30" t="str">
        <f t="shared" si="15"/>
        <v>{ parentCategory=7, category=74, zoneIds={725}, isTrial=true},--Maw of Lorkhaj</v>
      </c>
    </row>
    <row r="84" spans="1:10" x14ac:dyDescent="0.25">
      <c r="A84">
        <v>7</v>
      </c>
      <c r="B84">
        <v>75</v>
      </c>
      <c r="D84">
        <f>VLOOKUP(E84,'ESO zone constants'!$D$3:$H$10001,5,FALSE)</f>
        <v>975</v>
      </c>
      <c r="E84" t="s">
        <v>640</v>
      </c>
      <c r="F84" t="s">
        <v>2366</v>
      </c>
      <c r="G84" t="str">
        <f t="shared" si="12"/>
        <v/>
      </c>
      <c r="H84" t="str">
        <f t="shared" si="13"/>
        <v>X</v>
      </c>
      <c r="I84" t="str">
        <f t="shared" si="14"/>
        <v/>
      </c>
      <c r="J84" s="30" t="str">
        <f t="shared" si="15"/>
        <v>{ parentCategory=7, category=75, zoneIds={975}, isTrial=true},--Halls of Fabrication</v>
      </c>
    </row>
    <row r="85" spans="1:10" x14ac:dyDescent="0.25">
      <c r="A85">
        <v>7</v>
      </c>
      <c r="B85">
        <v>76</v>
      </c>
      <c r="D85">
        <f>VLOOKUP(E85,'ESO zone constants'!$D$3:$H$10001,5,FALSE)</f>
        <v>1000</v>
      </c>
      <c r="E85" t="s">
        <v>660</v>
      </c>
      <c r="F85" t="s">
        <v>2364</v>
      </c>
      <c r="G85" t="str">
        <f t="shared" si="12"/>
        <v/>
      </c>
      <c r="H85" t="str">
        <f t="shared" si="13"/>
        <v>X</v>
      </c>
      <c r="I85" t="str">
        <f t="shared" si="14"/>
        <v/>
      </c>
      <c r="J85" s="30" t="str">
        <f t="shared" si="15"/>
        <v>{ parentCategory=7, category=76, zoneIds={1000}, isTrial=true},--Asylum Sanctorium</v>
      </c>
    </row>
    <row r="86" spans="1:10" x14ac:dyDescent="0.25">
      <c r="A86">
        <v>7</v>
      </c>
      <c r="B86">
        <v>77</v>
      </c>
      <c r="D86">
        <f>VLOOKUP(E86,'ESO zone constants'!$D$3:$H$10001,5,FALSE)</f>
        <v>1051</v>
      </c>
      <c r="E86" t="s">
        <v>700</v>
      </c>
      <c r="F86" t="s">
        <v>2370</v>
      </c>
      <c r="G86" t="str">
        <f t="shared" si="12"/>
        <v/>
      </c>
      <c r="H86" t="str">
        <f t="shared" si="13"/>
        <v>X</v>
      </c>
      <c r="I86" t="str">
        <f t="shared" si="14"/>
        <v/>
      </c>
      <c r="J86" s="30" t="str">
        <f t="shared" si="15"/>
        <v>{ parentCategory=7, category=77, zoneIds={1051}, isTrial=true},--Cloudrest</v>
      </c>
    </row>
    <row r="87" spans="1:10" x14ac:dyDescent="0.25">
      <c r="A87">
        <v>7</v>
      </c>
      <c r="B87">
        <v>78</v>
      </c>
      <c r="D87">
        <f>VLOOKUP(E87,'ESO zone constants'!$D$3:$H$10001,5,FALSE)</f>
        <v>1121</v>
      </c>
      <c r="E87" t="s">
        <v>1345</v>
      </c>
      <c r="F87" t="s">
        <v>2369</v>
      </c>
      <c r="G87" t="str">
        <f t="shared" si="12"/>
        <v/>
      </c>
      <c r="H87" t="str">
        <f t="shared" si="13"/>
        <v>X</v>
      </c>
      <c r="I87" t="str">
        <f t="shared" si="14"/>
        <v/>
      </c>
      <c r="J87" s="30" t="str">
        <f t="shared" si="15"/>
        <v>{ parentCategory=7, category=78, zoneIds={1121}, isTrial=true},--Sunspire</v>
      </c>
    </row>
    <row r="88" spans="1:10" x14ac:dyDescent="0.25">
      <c r="A88">
        <v>7</v>
      </c>
      <c r="B88">
        <v>79</v>
      </c>
      <c r="D88">
        <f>VLOOKUP(E88,'ESO zone constants'!$D$3:$H$10001,5,FALSE)</f>
        <v>1196</v>
      </c>
      <c r="E88" t="s">
        <v>1713</v>
      </c>
      <c r="F88" t="s">
        <v>2367</v>
      </c>
      <c r="G88" t="str">
        <f t="shared" si="12"/>
        <v/>
      </c>
      <c r="H88" t="str">
        <f t="shared" si="13"/>
        <v>X</v>
      </c>
      <c r="I88" t="str">
        <f t="shared" si="14"/>
        <v/>
      </c>
      <c r="J88" s="30" t="str">
        <f t="shared" si="15"/>
        <v>{ parentCategory=7, category=79, zoneIds={1196}, isTrial=true},--Kyne's Aegis</v>
      </c>
    </row>
    <row r="89" spans="1:10" x14ac:dyDescent="0.25">
      <c r="A89">
        <v>7</v>
      </c>
      <c r="B89">
        <v>101</v>
      </c>
      <c r="D89" s="30">
        <v>1318</v>
      </c>
      <c r="E89" t="s">
        <v>3421</v>
      </c>
      <c r="F89" t="s">
        <v>3401</v>
      </c>
      <c r="H89" t="str">
        <f t="shared" si="13"/>
        <v>X</v>
      </c>
      <c r="J89" s="30" t="str">
        <f t="shared" si="15"/>
        <v>{ parentCategory=7, category=101, zoneIds={1318}, isTrial=true},--Dreadsail Reef</v>
      </c>
    </row>
    <row r="90" spans="1:10" x14ac:dyDescent="0.25">
      <c r="A90">
        <v>8</v>
      </c>
      <c r="B90">
        <v>8</v>
      </c>
      <c r="C90" t="str">
        <f>IF(A90=B90,"X","")</f>
        <v>X</v>
      </c>
      <c r="D90" s="73" t="e">
        <f>VLOOKUP(E90,'ESO zone constants'!$D$3:$H$10001,5,FALSE)</f>
        <v>#N/A</v>
      </c>
      <c r="E90" t="s">
        <v>2393</v>
      </c>
      <c r="F90" t="s">
        <v>2313</v>
      </c>
      <c r="G90" t="str">
        <f t="shared" si="12"/>
        <v/>
      </c>
      <c r="H90" t="str">
        <f t="shared" si="13"/>
        <v/>
      </c>
      <c r="I90" t="str">
        <f t="shared" si="14"/>
        <v>X</v>
      </c>
      <c r="J90" s="30" t="str">
        <f t="shared" si="15"/>
        <v>--Arenas</v>
      </c>
    </row>
    <row r="91" spans="1:10" x14ac:dyDescent="0.25">
      <c r="A91">
        <v>8</v>
      </c>
      <c r="B91">
        <v>80</v>
      </c>
      <c r="D91">
        <f>VLOOKUP(E91,'ESO zone constants'!$D$3:$H$10001,5,FALSE)</f>
        <v>635</v>
      </c>
      <c r="E91" t="s">
        <v>441</v>
      </c>
      <c r="F91" t="s">
        <v>2372</v>
      </c>
      <c r="G91" t="str">
        <f t="shared" si="12"/>
        <v/>
      </c>
      <c r="H91" t="str">
        <f t="shared" si="13"/>
        <v/>
      </c>
      <c r="I91" t="str">
        <f t="shared" si="14"/>
        <v>X</v>
      </c>
      <c r="J91" s="30" t="str">
        <f t="shared" si="15"/>
        <v>{ parentCategory=8, category=80, zoneIds={635}, isArena=true},--Dragonstar Arena</v>
      </c>
    </row>
    <row r="92" spans="1:10" x14ac:dyDescent="0.25">
      <c r="A92">
        <v>8</v>
      </c>
      <c r="B92">
        <v>81</v>
      </c>
      <c r="D92">
        <f>VLOOKUP(E92,'ESO zone constants'!$D$3:$H$10001,5,FALSE)</f>
        <v>677</v>
      </c>
      <c r="E92" t="s">
        <v>451</v>
      </c>
      <c r="F92" t="s">
        <v>2374</v>
      </c>
      <c r="G92" t="str">
        <f t="shared" si="12"/>
        <v/>
      </c>
      <c r="H92" t="str">
        <f t="shared" si="13"/>
        <v/>
      </c>
      <c r="I92" t="str">
        <f t="shared" si="14"/>
        <v>X</v>
      </c>
      <c r="J92" s="30" t="str">
        <f t="shared" si="15"/>
        <v>{ parentCategory=8, category=81, zoneIds={677}, isArena=true},--Maelstrom Arena</v>
      </c>
    </row>
    <row r="93" spans="1:10" x14ac:dyDescent="0.25">
      <c r="A93">
        <v>8</v>
      </c>
      <c r="B93">
        <v>82</v>
      </c>
      <c r="D93">
        <f>VLOOKUP(E93,'ESO zone constants'!$D$3:$H$10001,5,FALSE)</f>
        <v>1082</v>
      </c>
      <c r="E93" t="s">
        <v>721</v>
      </c>
      <c r="F93" t="s">
        <v>2375</v>
      </c>
      <c r="G93" t="str">
        <f t="shared" si="12"/>
        <v/>
      </c>
      <c r="H93" t="str">
        <f t="shared" si="13"/>
        <v/>
      </c>
      <c r="I93" t="str">
        <f t="shared" si="14"/>
        <v>X</v>
      </c>
      <c r="J93" s="30" t="str">
        <f t="shared" si="15"/>
        <v>{ parentCategory=8, category=82, zoneIds={1082}, isArena=true},--Blackrose Prison</v>
      </c>
    </row>
    <row r="94" spans="1:10" x14ac:dyDescent="0.25">
      <c r="A94">
        <v>8</v>
      </c>
      <c r="B94">
        <v>90</v>
      </c>
      <c r="D94">
        <f>VLOOKUP(E94,'ESO zone constants'!$D$3:$H$10001,5,FALSE)</f>
        <v>1227</v>
      </c>
      <c r="E94" t="s">
        <v>2221</v>
      </c>
      <c r="F94" t="s">
        <v>2373</v>
      </c>
      <c r="G94" t="str">
        <f t="shared" si="12"/>
        <v/>
      </c>
      <c r="H94" t="str">
        <f t="shared" si="13"/>
        <v/>
      </c>
      <c r="I94" t="str">
        <f t="shared" si="14"/>
        <v>X</v>
      </c>
      <c r="J94" s="30" t="str">
        <f t="shared" si="15"/>
        <v>{ parentCategory=8, category=90, zoneIds={1227}, isArena=true},--Vateshran Hollows</v>
      </c>
    </row>
    <row r="95" spans="1:10" x14ac:dyDescent="0.25">
      <c r="A95">
        <v>9</v>
      </c>
      <c r="B95">
        <v>9</v>
      </c>
      <c r="C95" t="str">
        <f>IF(A95=B95,"X","")</f>
        <v>X</v>
      </c>
      <c r="D95" s="73" t="e">
        <f>VLOOKUP(E95,'ESO zone constants'!$D$3:$H$10001,5,FALSE)</f>
        <v>#N/A</v>
      </c>
      <c r="E95" t="s">
        <v>2314</v>
      </c>
      <c r="F95" t="s">
        <v>2314</v>
      </c>
      <c r="G95" t="str">
        <f t="shared" si="12"/>
        <v/>
      </c>
      <c r="H95" t="str">
        <f t="shared" si="13"/>
        <v/>
      </c>
      <c r="I95" t="str">
        <f t="shared" si="14"/>
        <v/>
      </c>
      <c r="J95" s="30" t="str">
        <f t="shared" si="15"/>
        <v>--PVP</v>
      </c>
    </row>
    <row r="96" spans="1:10" x14ac:dyDescent="0.25">
      <c r="A96">
        <v>9</v>
      </c>
      <c r="B96">
        <v>83</v>
      </c>
      <c r="D96">
        <f>VLOOKUP(E96,'ESO zone constants'!$D$3:$H$10001,5,FALSE)</f>
        <v>181</v>
      </c>
      <c r="E96" t="s">
        <v>125</v>
      </c>
      <c r="F96" t="s">
        <v>125</v>
      </c>
      <c r="G96" t="str">
        <f t="shared" si="12"/>
        <v/>
      </c>
      <c r="H96" t="str">
        <f t="shared" si="13"/>
        <v/>
      </c>
      <c r="I96" t="str">
        <f t="shared" si="14"/>
        <v/>
      </c>
      <c r="J96" s="30" t="str">
        <f t="shared" si="15"/>
        <v>{ parentCategory=9, category=83, zoneIds={181}},--Cyrodiil</v>
      </c>
    </row>
    <row r="97" spans="1:10" x14ac:dyDescent="0.25">
      <c r="A97">
        <v>9</v>
      </c>
      <c r="B97">
        <v>84</v>
      </c>
      <c r="D97">
        <f>VLOOKUP(E97,'ESO zone constants'!$D$3:$H$10001,5,FALSE)</f>
        <v>584</v>
      </c>
      <c r="E97" t="s">
        <v>39</v>
      </c>
      <c r="F97" t="s">
        <v>2376</v>
      </c>
      <c r="G97" t="str">
        <f t="shared" si="12"/>
        <v/>
      </c>
      <c r="H97" t="str">
        <f t="shared" si="13"/>
        <v/>
      </c>
      <c r="I97" t="str">
        <f t="shared" si="14"/>
        <v/>
      </c>
      <c r="J97" s="30" t="str">
        <f t="shared" si="15"/>
        <v>{ parentCategory=9, category=84, zoneIds={584}},--Imperial City</v>
      </c>
    </row>
    <row r="98" spans="1:10" x14ac:dyDescent="0.25">
      <c r="A98">
        <v>9</v>
      </c>
      <c r="B98">
        <v>85</v>
      </c>
      <c r="E98" t="s">
        <v>2385</v>
      </c>
      <c r="F98" t="s">
        <v>2377</v>
      </c>
      <c r="G98" t="str">
        <f t="shared" si="12"/>
        <v/>
      </c>
      <c r="H98" t="str">
        <f t="shared" si="13"/>
        <v/>
      </c>
      <c r="I98" t="str">
        <f t="shared" si="14"/>
        <v/>
      </c>
      <c r="J98" s="30" t="str">
        <f t="shared" si="15"/>
        <v>{ parentCategory=9, category=85},--Battlegrounds</v>
      </c>
    </row>
    <row r="99" spans="1:10" x14ac:dyDescent="0.25">
      <c r="A99">
        <v>10</v>
      </c>
      <c r="B99">
        <v>10</v>
      </c>
      <c r="C99" t="str">
        <f>IF(A99=B99,"X","")</f>
        <v>X</v>
      </c>
      <c r="D99" s="73" t="e">
        <f>VLOOKUP(E99,'ESO zone constants'!$D$3:$H$10001,5,FALSE)</f>
        <v>#N/A</v>
      </c>
      <c r="E99" t="s">
        <v>2394</v>
      </c>
      <c r="F99" t="s">
        <v>2315</v>
      </c>
      <c r="G99" t="str">
        <f t="shared" si="12"/>
        <v/>
      </c>
      <c r="H99" t="str">
        <f t="shared" si="13"/>
        <v/>
      </c>
      <c r="I99" t="str">
        <f t="shared" si="14"/>
        <v/>
      </c>
      <c r="J99" s="30" t="str">
        <f t="shared" si="15"/>
        <v>--Miscellaneous</v>
      </c>
    </row>
    <row r="100" spans="1:10" x14ac:dyDescent="0.25">
      <c r="A100">
        <v>10</v>
      </c>
      <c r="B100">
        <v>26</v>
      </c>
      <c r="E100" t="s">
        <v>2395</v>
      </c>
      <c r="F100" t="s">
        <v>2381</v>
      </c>
      <c r="G100" t="str">
        <f t="shared" si="12"/>
        <v/>
      </c>
      <c r="H100" t="str">
        <f t="shared" si="13"/>
        <v/>
      </c>
      <c r="I100" t="str">
        <f t="shared" si="14"/>
        <v/>
      </c>
      <c r="J100" s="30" t="str">
        <f t="shared" si="15"/>
        <v>{ parentCategory=10, category=26},--Beginner zones</v>
      </c>
    </row>
    <row r="101" spans="1:10" x14ac:dyDescent="0.25">
      <c r="A101">
        <v>10</v>
      </c>
      <c r="B101">
        <v>27</v>
      </c>
      <c r="D101">
        <f>VLOOKUP(E101,'ESO zone constants'!$D$3:$H$10001,5,FALSE)</f>
        <v>347</v>
      </c>
      <c r="E101" t="s">
        <v>241</v>
      </c>
      <c r="F101" t="s">
        <v>2379</v>
      </c>
      <c r="G101" t="str">
        <f t="shared" si="12"/>
        <v/>
      </c>
      <c r="H101" t="str">
        <f t="shared" si="13"/>
        <v/>
      </c>
      <c r="I101" t="str">
        <f t="shared" si="14"/>
        <v/>
      </c>
      <c r="J101" s="30" t="str">
        <f t="shared" si="15"/>
        <v>{ parentCategory=10, category=27, zoneIds={347}},--Coldharbour</v>
      </c>
    </row>
    <row r="102" spans="1:10" x14ac:dyDescent="0.25">
      <c r="A102">
        <v>10</v>
      </c>
      <c r="B102">
        <v>28</v>
      </c>
      <c r="D102">
        <f>VLOOKUP(E102,'ESO zone constants'!$D$3:$H$10001,5,FALSE)</f>
        <v>888</v>
      </c>
      <c r="E102" t="s">
        <v>565</v>
      </c>
      <c r="F102" t="s">
        <v>2380</v>
      </c>
      <c r="G102" t="str">
        <f t="shared" si="12"/>
        <v/>
      </c>
      <c r="H102" t="str">
        <f t="shared" si="13"/>
        <v/>
      </c>
      <c r="I102" t="str">
        <f t="shared" si="14"/>
        <v/>
      </c>
      <c r="J102" s="30" t="str">
        <f t="shared" si="15"/>
        <v>{ parentCategory=10, category=28, zoneIds={888}},--Craglorn</v>
      </c>
    </row>
    <row r="103" spans="1:10" x14ac:dyDescent="0.25">
      <c r="A103">
        <v>10</v>
      </c>
      <c r="B103">
        <v>86</v>
      </c>
      <c r="E103" t="s">
        <v>1803</v>
      </c>
      <c r="F103" t="s">
        <v>2378</v>
      </c>
      <c r="G103" t="str">
        <f t="shared" si="12"/>
        <v/>
      </c>
      <c r="H103" t="str">
        <f t="shared" si="13"/>
        <v/>
      </c>
      <c r="I103" t="str">
        <f t="shared" si="14"/>
        <v/>
      </c>
      <c r="J103" s="30" t="str">
        <f t="shared" si="15"/>
        <v>{ parentCategory=10, category=86},--Antiquities</v>
      </c>
    </row>
  </sheetData>
  <autoFilter ref="A2:F2" xr:uid="{F87FCCB0-B4BF-449A-9B99-12262D434E94}"/>
  <sortState xmlns:xlrd2="http://schemas.microsoft.com/office/spreadsheetml/2017/richdata2" ref="A3:H103">
    <sortCondition ref="A3:A103"/>
    <sortCondition ref="B3:B103"/>
  </sortState>
  <mergeCells count="1">
    <mergeCell ref="A1:I1"/>
  </mergeCell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CB378-C4C7-4C5D-A362-D10951D9C051}">
  <sheetPr>
    <tabColor rgb="FFFF0000"/>
  </sheetPr>
  <dimension ref="A1:J501"/>
  <sheetViews>
    <sheetView workbookViewId="0">
      <pane ySplit="1" topLeftCell="A477" activePane="bottomLeft" state="frozen"/>
      <selection pane="bottomLeft" activeCell="E493" sqref="E493"/>
    </sheetView>
  </sheetViews>
  <sheetFormatPr baseColWidth="10" defaultRowHeight="15" x14ac:dyDescent="0.25"/>
  <cols>
    <col min="1" max="1" width="19.5703125" bestFit="1" customWidth="1"/>
    <col min="2" max="2" width="12.5703125" bestFit="1" customWidth="1"/>
    <col min="3" max="3" width="9.28515625" bestFit="1" customWidth="1"/>
    <col min="4" max="4" width="25.7109375" bestFit="1" customWidth="1"/>
    <col min="5" max="5" width="13" bestFit="1" customWidth="1"/>
    <col min="6" max="6" width="9.7109375" bestFit="1" customWidth="1"/>
    <col min="7" max="7" width="25.7109375" bestFit="1" customWidth="1"/>
    <col min="8" max="8" width="11.140625" bestFit="1" customWidth="1"/>
    <col min="9" max="9" width="48.28515625" bestFit="1" customWidth="1"/>
  </cols>
  <sheetData>
    <row r="1" spans="1:10" s="106" customFormat="1" ht="35.25" customHeight="1" x14ac:dyDescent="0.25">
      <c r="A1" s="112" t="s">
        <v>2747</v>
      </c>
    </row>
    <row r="2" spans="1:10" s="86" customFormat="1" ht="21" customHeight="1" x14ac:dyDescent="0.25">
      <c r="A2" s="87" t="s">
        <v>3228</v>
      </c>
      <c r="B2" s="87" t="s">
        <v>3229</v>
      </c>
      <c r="C2" s="87" t="s">
        <v>3230</v>
      </c>
      <c r="D2" s="87" t="s">
        <v>3231</v>
      </c>
      <c r="E2" s="87" t="s">
        <v>3232</v>
      </c>
      <c r="F2" s="87" t="s">
        <v>3233</v>
      </c>
      <c r="G2" s="87" t="s">
        <v>3234</v>
      </c>
      <c r="H2" s="87" t="s">
        <v>3235</v>
      </c>
      <c r="I2" s="87" t="s">
        <v>3236</v>
      </c>
      <c r="J2" s="87"/>
    </row>
    <row r="3" spans="1:10" x14ac:dyDescent="0.25">
      <c r="A3" s="77">
        <v>1</v>
      </c>
      <c r="B3">
        <v>2</v>
      </c>
      <c r="C3">
        <v>1</v>
      </c>
      <c r="D3" t="s">
        <v>103</v>
      </c>
      <c r="E3">
        <v>2</v>
      </c>
      <c r="F3">
        <v>3</v>
      </c>
      <c r="G3" t="s">
        <v>103</v>
      </c>
      <c r="H3">
        <v>1</v>
      </c>
      <c r="I3" t="s">
        <v>2810</v>
      </c>
    </row>
    <row r="4" spans="1:10" x14ac:dyDescent="0.25">
      <c r="A4" s="77">
        <v>2</v>
      </c>
      <c r="B4">
        <v>2</v>
      </c>
      <c r="C4">
        <v>1</v>
      </c>
      <c r="D4" t="s">
        <v>103</v>
      </c>
      <c r="E4">
        <v>2</v>
      </c>
      <c r="F4">
        <v>3</v>
      </c>
      <c r="G4" t="s">
        <v>103</v>
      </c>
      <c r="H4">
        <v>1</v>
      </c>
      <c r="I4" t="s">
        <v>2811</v>
      </c>
    </row>
    <row r="5" spans="1:10" x14ac:dyDescent="0.25">
      <c r="A5" s="77">
        <v>3</v>
      </c>
      <c r="B5">
        <v>2</v>
      </c>
      <c r="C5">
        <v>1</v>
      </c>
      <c r="D5" t="s">
        <v>103</v>
      </c>
      <c r="E5">
        <v>2</v>
      </c>
      <c r="F5">
        <v>3</v>
      </c>
      <c r="G5" t="s">
        <v>103</v>
      </c>
      <c r="H5">
        <v>1</v>
      </c>
      <c r="I5" t="s">
        <v>2812</v>
      </c>
    </row>
    <row r="6" spans="1:10" x14ac:dyDescent="0.25">
      <c r="A6" s="77">
        <v>4</v>
      </c>
      <c r="B6">
        <v>2</v>
      </c>
      <c r="C6">
        <v>1</v>
      </c>
      <c r="D6" t="s">
        <v>103</v>
      </c>
      <c r="E6">
        <v>2</v>
      </c>
      <c r="F6">
        <v>3</v>
      </c>
      <c r="G6" t="s">
        <v>103</v>
      </c>
      <c r="H6">
        <v>1</v>
      </c>
      <c r="I6" t="s">
        <v>2813</v>
      </c>
    </row>
    <row r="7" spans="1:10" x14ac:dyDescent="0.25">
      <c r="A7" s="77">
        <v>5</v>
      </c>
      <c r="B7">
        <v>2</v>
      </c>
      <c r="C7">
        <v>1</v>
      </c>
      <c r="D7" t="s">
        <v>103</v>
      </c>
      <c r="E7">
        <v>2</v>
      </c>
      <c r="F7">
        <v>3</v>
      </c>
      <c r="G7" t="s">
        <v>103</v>
      </c>
      <c r="H7">
        <v>1</v>
      </c>
      <c r="I7" t="s">
        <v>2814</v>
      </c>
    </row>
    <row r="8" spans="1:10" x14ac:dyDescent="0.25">
      <c r="A8" s="77">
        <v>6</v>
      </c>
      <c r="B8">
        <v>2</v>
      </c>
      <c r="C8">
        <v>1</v>
      </c>
      <c r="D8" t="s">
        <v>103</v>
      </c>
      <c r="E8">
        <v>2</v>
      </c>
      <c r="F8">
        <v>3</v>
      </c>
      <c r="G8" t="s">
        <v>103</v>
      </c>
      <c r="H8">
        <v>1</v>
      </c>
      <c r="I8" t="s">
        <v>2815</v>
      </c>
    </row>
    <row r="9" spans="1:10" x14ac:dyDescent="0.25">
      <c r="A9" s="77">
        <v>7</v>
      </c>
      <c r="B9">
        <v>2</v>
      </c>
      <c r="C9">
        <v>1</v>
      </c>
      <c r="D9" t="s">
        <v>103</v>
      </c>
      <c r="E9">
        <v>2</v>
      </c>
      <c r="F9">
        <v>3</v>
      </c>
      <c r="G9" t="s">
        <v>103</v>
      </c>
      <c r="H9">
        <v>1</v>
      </c>
      <c r="I9" t="s">
        <v>2816</v>
      </c>
    </row>
    <row r="10" spans="1:10" x14ac:dyDescent="0.25">
      <c r="A10" s="77">
        <v>8</v>
      </c>
      <c r="B10">
        <v>2</v>
      </c>
      <c r="C10">
        <v>1</v>
      </c>
      <c r="D10" t="s">
        <v>103</v>
      </c>
      <c r="E10">
        <v>2</v>
      </c>
      <c r="F10">
        <v>3</v>
      </c>
      <c r="G10" t="s">
        <v>103</v>
      </c>
      <c r="H10">
        <v>1</v>
      </c>
      <c r="I10" t="s">
        <v>2817</v>
      </c>
    </row>
    <row r="11" spans="1:10" x14ac:dyDescent="0.25">
      <c r="A11" s="77">
        <v>9</v>
      </c>
      <c r="B11">
        <v>3</v>
      </c>
      <c r="C11">
        <v>10</v>
      </c>
      <c r="D11" t="s">
        <v>2317</v>
      </c>
      <c r="E11">
        <v>5</v>
      </c>
      <c r="F11">
        <v>20</v>
      </c>
      <c r="G11" t="s">
        <v>2317</v>
      </c>
      <c r="H11">
        <v>1</v>
      </c>
      <c r="I11" t="s">
        <v>2818</v>
      </c>
    </row>
    <row r="12" spans="1:10" x14ac:dyDescent="0.25">
      <c r="A12" s="77">
        <v>10</v>
      </c>
      <c r="B12">
        <v>3</v>
      </c>
      <c r="C12">
        <v>10</v>
      </c>
      <c r="D12" t="s">
        <v>2317</v>
      </c>
      <c r="E12">
        <v>5</v>
      </c>
      <c r="F12">
        <v>20</v>
      </c>
      <c r="G12" t="s">
        <v>2317</v>
      </c>
      <c r="H12">
        <v>1</v>
      </c>
      <c r="I12" t="s">
        <v>2819</v>
      </c>
    </row>
    <row r="13" spans="1:10" x14ac:dyDescent="0.25">
      <c r="A13" s="77">
        <v>11</v>
      </c>
      <c r="B13">
        <v>3</v>
      </c>
      <c r="C13">
        <v>10</v>
      </c>
      <c r="D13" t="s">
        <v>2317</v>
      </c>
      <c r="E13">
        <v>5</v>
      </c>
      <c r="F13">
        <v>20</v>
      </c>
      <c r="G13" t="s">
        <v>2317</v>
      </c>
      <c r="H13">
        <v>1</v>
      </c>
      <c r="I13" t="s">
        <v>2820</v>
      </c>
    </row>
    <row r="14" spans="1:10" x14ac:dyDescent="0.25">
      <c r="A14" s="77">
        <v>12</v>
      </c>
      <c r="B14">
        <v>3</v>
      </c>
      <c r="C14">
        <v>10</v>
      </c>
      <c r="D14" t="s">
        <v>2317</v>
      </c>
      <c r="E14">
        <v>5</v>
      </c>
      <c r="F14">
        <v>20</v>
      </c>
      <c r="G14" t="s">
        <v>2317</v>
      </c>
      <c r="H14">
        <v>1</v>
      </c>
      <c r="I14" t="s">
        <v>2821</v>
      </c>
    </row>
    <row r="15" spans="1:10" x14ac:dyDescent="0.25">
      <c r="A15" s="77">
        <v>13</v>
      </c>
      <c r="B15">
        <v>3</v>
      </c>
      <c r="C15">
        <v>10</v>
      </c>
      <c r="D15" t="s">
        <v>2317</v>
      </c>
      <c r="E15">
        <v>5</v>
      </c>
      <c r="F15">
        <v>20</v>
      </c>
      <c r="G15" t="s">
        <v>2317</v>
      </c>
      <c r="H15">
        <v>1</v>
      </c>
      <c r="I15" t="s">
        <v>2822</v>
      </c>
    </row>
    <row r="16" spans="1:10" x14ac:dyDescent="0.25">
      <c r="A16" s="77">
        <v>14</v>
      </c>
      <c r="B16">
        <v>4</v>
      </c>
      <c r="C16">
        <v>12</v>
      </c>
      <c r="D16" t="s">
        <v>104</v>
      </c>
      <c r="E16">
        <v>4</v>
      </c>
      <c r="F16">
        <v>19</v>
      </c>
      <c r="G16" t="s">
        <v>104</v>
      </c>
      <c r="H16">
        <v>1</v>
      </c>
      <c r="I16" t="s">
        <v>1830</v>
      </c>
    </row>
    <row r="17" spans="1:9" x14ac:dyDescent="0.25">
      <c r="A17" s="77">
        <v>15</v>
      </c>
      <c r="B17">
        <v>4</v>
      </c>
      <c r="C17">
        <v>12</v>
      </c>
      <c r="D17" t="s">
        <v>104</v>
      </c>
      <c r="E17">
        <v>4</v>
      </c>
      <c r="F17">
        <v>19</v>
      </c>
      <c r="G17" t="s">
        <v>104</v>
      </c>
      <c r="H17">
        <v>1</v>
      </c>
      <c r="I17" t="s">
        <v>1831</v>
      </c>
    </row>
    <row r="18" spans="1:9" x14ac:dyDescent="0.25">
      <c r="A18" s="77">
        <v>16</v>
      </c>
      <c r="B18">
        <v>4</v>
      </c>
      <c r="C18">
        <v>12</v>
      </c>
      <c r="D18" t="s">
        <v>104</v>
      </c>
      <c r="E18">
        <v>4</v>
      </c>
      <c r="F18">
        <v>19</v>
      </c>
      <c r="G18" t="s">
        <v>104</v>
      </c>
      <c r="H18">
        <v>1</v>
      </c>
      <c r="I18" t="s">
        <v>1832</v>
      </c>
    </row>
    <row r="19" spans="1:9" x14ac:dyDescent="0.25">
      <c r="A19" s="77">
        <v>17</v>
      </c>
      <c r="B19">
        <v>4</v>
      </c>
      <c r="C19">
        <v>12</v>
      </c>
      <c r="D19" t="s">
        <v>104</v>
      </c>
      <c r="E19">
        <v>4</v>
      </c>
      <c r="F19">
        <v>19</v>
      </c>
      <c r="G19" t="s">
        <v>104</v>
      </c>
      <c r="H19">
        <v>1</v>
      </c>
      <c r="I19" t="s">
        <v>1833</v>
      </c>
    </row>
    <row r="20" spans="1:9" x14ac:dyDescent="0.25">
      <c r="A20" s="77">
        <v>18</v>
      </c>
      <c r="B20">
        <v>4</v>
      </c>
      <c r="C20">
        <v>12</v>
      </c>
      <c r="D20" t="s">
        <v>104</v>
      </c>
      <c r="E20">
        <v>4</v>
      </c>
      <c r="F20">
        <v>19</v>
      </c>
      <c r="G20" t="s">
        <v>104</v>
      </c>
      <c r="H20">
        <v>1</v>
      </c>
      <c r="I20" t="s">
        <v>1834</v>
      </c>
    </row>
    <row r="21" spans="1:9" x14ac:dyDescent="0.25">
      <c r="A21" s="77">
        <v>19</v>
      </c>
      <c r="B21">
        <v>4</v>
      </c>
      <c r="C21">
        <v>12</v>
      </c>
      <c r="D21" t="s">
        <v>104</v>
      </c>
      <c r="E21">
        <v>4</v>
      </c>
      <c r="F21">
        <v>19</v>
      </c>
      <c r="G21" t="s">
        <v>104</v>
      </c>
      <c r="H21">
        <v>1</v>
      </c>
      <c r="I21" t="s">
        <v>1835</v>
      </c>
    </row>
    <row r="22" spans="1:9" x14ac:dyDescent="0.25">
      <c r="A22" s="77">
        <v>20</v>
      </c>
      <c r="B22">
        <v>2</v>
      </c>
      <c r="C22">
        <v>1</v>
      </c>
      <c r="D22" t="s">
        <v>103</v>
      </c>
      <c r="E22">
        <v>2</v>
      </c>
      <c r="F22">
        <v>3</v>
      </c>
      <c r="G22" t="s">
        <v>103</v>
      </c>
      <c r="H22">
        <v>1</v>
      </c>
      <c r="I22" t="s">
        <v>2823</v>
      </c>
    </row>
    <row r="23" spans="1:9" x14ac:dyDescent="0.25">
      <c r="A23" s="77">
        <v>21</v>
      </c>
      <c r="B23">
        <v>7</v>
      </c>
      <c r="C23">
        <v>9</v>
      </c>
      <c r="D23" t="s">
        <v>2301</v>
      </c>
      <c r="E23">
        <v>180</v>
      </c>
      <c r="F23">
        <v>383</v>
      </c>
      <c r="G23" t="s">
        <v>2301</v>
      </c>
      <c r="H23">
        <v>1</v>
      </c>
      <c r="I23" t="s">
        <v>2824</v>
      </c>
    </row>
    <row r="24" spans="1:9" x14ac:dyDescent="0.25">
      <c r="A24" s="77">
        <v>22</v>
      </c>
      <c r="B24">
        <v>4</v>
      </c>
      <c r="C24">
        <v>12</v>
      </c>
      <c r="D24" t="s">
        <v>104</v>
      </c>
      <c r="E24">
        <v>4</v>
      </c>
      <c r="F24">
        <v>19</v>
      </c>
      <c r="G24" t="s">
        <v>104</v>
      </c>
      <c r="H24">
        <v>1</v>
      </c>
      <c r="I24" t="s">
        <v>1838</v>
      </c>
    </row>
    <row r="25" spans="1:9" x14ac:dyDescent="0.25">
      <c r="A25" s="77">
        <v>23</v>
      </c>
      <c r="B25">
        <v>4</v>
      </c>
      <c r="C25">
        <v>12</v>
      </c>
      <c r="D25" t="s">
        <v>104</v>
      </c>
      <c r="E25">
        <v>4</v>
      </c>
      <c r="F25">
        <v>19</v>
      </c>
      <c r="G25" t="s">
        <v>104</v>
      </c>
      <c r="H25">
        <v>1</v>
      </c>
      <c r="I25" t="s">
        <v>1839</v>
      </c>
    </row>
    <row r="26" spans="1:9" x14ac:dyDescent="0.25">
      <c r="A26" s="77">
        <v>24</v>
      </c>
      <c r="B26">
        <v>10</v>
      </c>
      <c r="C26">
        <v>13</v>
      </c>
      <c r="D26" t="s">
        <v>107</v>
      </c>
      <c r="E26">
        <v>10</v>
      </c>
      <c r="F26">
        <v>57</v>
      </c>
      <c r="G26" t="s">
        <v>107</v>
      </c>
      <c r="H26">
        <v>1</v>
      </c>
      <c r="I26" t="s">
        <v>2825</v>
      </c>
    </row>
    <row r="27" spans="1:9" x14ac:dyDescent="0.25">
      <c r="A27" s="77">
        <v>25</v>
      </c>
      <c r="B27">
        <v>10</v>
      </c>
      <c r="C27">
        <v>13</v>
      </c>
      <c r="D27" t="s">
        <v>107</v>
      </c>
      <c r="E27">
        <v>10</v>
      </c>
      <c r="F27">
        <v>57</v>
      </c>
      <c r="G27" t="s">
        <v>107</v>
      </c>
      <c r="H27">
        <v>1</v>
      </c>
      <c r="I27" t="s">
        <v>2826</v>
      </c>
    </row>
    <row r="28" spans="1:9" x14ac:dyDescent="0.25">
      <c r="A28" s="77">
        <v>26</v>
      </c>
      <c r="B28">
        <v>10</v>
      </c>
      <c r="C28">
        <v>13</v>
      </c>
      <c r="D28" t="s">
        <v>107</v>
      </c>
      <c r="E28">
        <v>10</v>
      </c>
      <c r="F28">
        <v>57</v>
      </c>
      <c r="G28" t="s">
        <v>107</v>
      </c>
      <c r="H28">
        <v>1</v>
      </c>
      <c r="I28" t="s">
        <v>2827</v>
      </c>
    </row>
    <row r="29" spans="1:9" x14ac:dyDescent="0.25">
      <c r="A29" s="77">
        <v>27</v>
      </c>
      <c r="B29">
        <v>10</v>
      </c>
      <c r="C29">
        <v>13</v>
      </c>
      <c r="D29" t="s">
        <v>107</v>
      </c>
      <c r="E29">
        <v>10</v>
      </c>
      <c r="F29">
        <v>57</v>
      </c>
      <c r="G29" t="s">
        <v>107</v>
      </c>
      <c r="H29">
        <v>1</v>
      </c>
      <c r="I29" t="s">
        <v>2828</v>
      </c>
    </row>
    <row r="30" spans="1:9" x14ac:dyDescent="0.25">
      <c r="A30" s="77">
        <v>28</v>
      </c>
      <c r="B30">
        <v>10</v>
      </c>
      <c r="C30">
        <v>13</v>
      </c>
      <c r="D30" t="s">
        <v>107</v>
      </c>
      <c r="E30">
        <v>10</v>
      </c>
      <c r="F30">
        <v>57</v>
      </c>
      <c r="G30" t="s">
        <v>107</v>
      </c>
      <c r="H30">
        <v>1</v>
      </c>
      <c r="I30" t="s">
        <v>2829</v>
      </c>
    </row>
    <row r="31" spans="1:9" x14ac:dyDescent="0.25">
      <c r="A31" s="77">
        <v>29</v>
      </c>
      <c r="B31">
        <v>10</v>
      </c>
      <c r="C31">
        <v>13</v>
      </c>
      <c r="D31" t="s">
        <v>107</v>
      </c>
      <c r="E31">
        <v>10</v>
      </c>
      <c r="F31">
        <v>57</v>
      </c>
      <c r="G31" t="s">
        <v>107</v>
      </c>
      <c r="H31">
        <v>1</v>
      </c>
      <c r="I31" t="s">
        <v>3252</v>
      </c>
    </row>
    <row r="32" spans="1:9" x14ac:dyDescent="0.25">
      <c r="A32" s="78">
        <v>30</v>
      </c>
      <c r="B32">
        <v>10</v>
      </c>
      <c r="C32">
        <v>13</v>
      </c>
      <c r="D32" t="s">
        <v>107</v>
      </c>
      <c r="E32">
        <v>10</v>
      </c>
      <c r="F32">
        <v>57</v>
      </c>
      <c r="G32" t="s">
        <v>107</v>
      </c>
      <c r="H32">
        <v>1</v>
      </c>
      <c r="I32" t="s">
        <v>2830</v>
      </c>
    </row>
    <row r="33" spans="1:9" x14ac:dyDescent="0.25">
      <c r="A33" s="77">
        <v>31</v>
      </c>
      <c r="B33">
        <v>4</v>
      </c>
      <c r="C33">
        <v>12</v>
      </c>
      <c r="D33" t="s">
        <v>104</v>
      </c>
      <c r="E33">
        <v>4</v>
      </c>
      <c r="F33">
        <v>19</v>
      </c>
      <c r="G33" t="s">
        <v>104</v>
      </c>
      <c r="H33">
        <v>1</v>
      </c>
      <c r="I33" t="s">
        <v>1847</v>
      </c>
    </row>
    <row r="34" spans="1:9" x14ac:dyDescent="0.25">
      <c r="A34" s="78">
        <v>32</v>
      </c>
      <c r="B34">
        <v>10</v>
      </c>
      <c r="C34">
        <v>13</v>
      </c>
      <c r="D34" t="s">
        <v>107</v>
      </c>
      <c r="E34">
        <v>10</v>
      </c>
      <c r="F34">
        <v>57</v>
      </c>
      <c r="G34" t="s">
        <v>107</v>
      </c>
      <c r="H34">
        <v>1</v>
      </c>
      <c r="I34" t="s">
        <v>2831</v>
      </c>
    </row>
    <row r="35" spans="1:9" x14ac:dyDescent="0.25">
      <c r="A35" s="78">
        <v>33</v>
      </c>
      <c r="B35">
        <v>6</v>
      </c>
      <c r="C35">
        <v>20</v>
      </c>
      <c r="D35" t="s">
        <v>109</v>
      </c>
      <c r="E35">
        <v>14</v>
      </c>
      <c r="F35">
        <v>92</v>
      </c>
      <c r="G35" t="s">
        <v>109</v>
      </c>
      <c r="H35">
        <v>1</v>
      </c>
      <c r="I35" t="s">
        <v>2832</v>
      </c>
    </row>
    <row r="36" spans="1:9" x14ac:dyDescent="0.25">
      <c r="A36" s="78">
        <v>34</v>
      </c>
      <c r="B36">
        <v>6</v>
      </c>
      <c r="C36">
        <v>20</v>
      </c>
      <c r="D36" t="s">
        <v>109</v>
      </c>
      <c r="E36">
        <v>14</v>
      </c>
      <c r="F36">
        <v>92</v>
      </c>
      <c r="G36" t="s">
        <v>109</v>
      </c>
      <c r="H36">
        <v>1</v>
      </c>
      <c r="I36" t="s">
        <v>2833</v>
      </c>
    </row>
    <row r="37" spans="1:9" x14ac:dyDescent="0.25">
      <c r="A37" s="78">
        <v>35</v>
      </c>
      <c r="B37">
        <v>6</v>
      </c>
      <c r="C37">
        <v>20</v>
      </c>
      <c r="D37" t="s">
        <v>109</v>
      </c>
      <c r="E37">
        <v>14</v>
      </c>
      <c r="F37">
        <v>92</v>
      </c>
      <c r="G37" t="s">
        <v>109</v>
      </c>
      <c r="H37">
        <v>1</v>
      </c>
      <c r="I37" t="s">
        <v>2834</v>
      </c>
    </row>
    <row r="38" spans="1:9" x14ac:dyDescent="0.25">
      <c r="A38" s="78">
        <v>36</v>
      </c>
      <c r="B38">
        <v>6</v>
      </c>
      <c r="C38">
        <v>20</v>
      </c>
      <c r="D38" t="s">
        <v>109</v>
      </c>
      <c r="E38">
        <v>14</v>
      </c>
      <c r="F38">
        <v>92</v>
      </c>
      <c r="G38" t="s">
        <v>109</v>
      </c>
      <c r="H38">
        <v>1</v>
      </c>
      <c r="I38" t="s">
        <v>2835</v>
      </c>
    </row>
    <row r="39" spans="1:9" x14ac:dyDescent="0.25">
      <c r="A39" s="78">
        <v>37</v>
      </c>
      <c r="B39">
        <v>6</v>
      </c>
      <c r="C39">
        <v>20</v>
      </c>
      <c r="D39" t="s">
        <v>109</v>
      </c>
      <c r="E39">
        <v>14</v>
      </c>
      <c r="F39">
        <v>92</v>
      </c>
      <c r="G39" t="s">
        <v>109</v>
      </c>
      <c r="H39">
        <v>1</v>
      </c>
      <c r="I39" t="s">
        <v>2836</v>
      </c>
    </row>
    <row r="40" spans="1:9" x14ac:dyDescent="0.25">
      <c r="A40" s="78">
        <v>38</v>
      </c>
      <c r="B40">
        <v>6</v>
      </c>
      <c r="C40">
        <v>20</v>
      </c>
      <c r="D40" t="s">
        <v>109</v>
      </c>
      <c r="E40">
        <v>14</v>
      </c>
      <c r="F40">
        <v>92</v>
      </c>
      <c r="G40" t="s">
        <v>109</v>
      </c>
      <c r="H40">
        <v>1</v>
      </c>
      <c r="I40" t="s">
        <v>2837</v>
      </c>
    </row>
    <row r="41" spans="1:9" x14ac:dyDescent="0.25">
      <c r="A41" s="78">
        <v>39</v>
      </c>
      <c r="B41">
        <v>6</v>
      </c>
      <c r="C41">
        <v>20</v>
      </c>
      <c r="D41" t="s">
        <v>109</v>
      </c>
      <c r="E41">
        <v>14</v>
      </c>
      <c r="F41">
        <v>92</v>
      </c>
      <c r="G41" t="s">
        <v>109</v>
      </c>
      <c r="H41">
        <v>1</v>
      </c>
      <c r="I41" t="s">
        <v>2838</v>
      </c>
    </row>
    <row r="42" spans="1:9" x14ac:dyDescent="0.25">
      <c r="A42" s="78">
        <v>40</v>
      </c>
      <c r="B42">
        <v>6</v>
      </c>
      <c r="C42">
        <v>20</v>
      </c>
      <c r="D42" t="s">
        <v>109</v>
      </c>
      <c r="E42">
        <v>14</v>
      </c>
      <c r="F42">
        <v>92</v>
      </c>
      <c r="G42" t="s">
        <v>109</v>
      </c>
      <c r="H42">
        <v>1</v>
      </c>
      <c r="I42" t="s">
        <v>2839</v>
      </c>
    </row>
    <row r="43" spans="1:9" x14ac:dyDescent="0.25">
      <c r="A43" s="78">
        <v>41</v>
      </c>
      <c r="B43">
        <v>11</v>
      </c>
      <c r="C43">
        <v>7</v>
      </c>
      <c r="D43" t="s">
        <v>2322</v>
      </c>
      <c r="E43">
        <v>9</v>
      </c>
      <c r="F43">
        <v>41</v>
      </c>
      <c r="G43" t="s">
        <v>2322</v>
      </c>
      <c r="H43">
        <v>1</v>
      </c>
      <c r="I43" t="s">
        <v>2840</v>
      </c>
    </row>
    <row r="44" spans="1:9" x14ac:dyDescent="0.25">
      <c r="A44" s="78">
        <v>42</v>
      </c>
      <c r="B44">
        <v>5</v>
      </c>
      <c r="C44">
        <v>30</v>
      </c>
      <c r="D44" t="s">
        <v>3253</v>
      </c>
      <c r="E44">
        <v>17</v>
      </c>
      <c r="F44">
        <v>104</v>
      </c>
      <c r="G44" t="s">
        <v>2316</v>
      </c>
      <c r="H44">
        <v>1</v>
      </c>
      <c r="I44" t="s">
        <v>2841</v>
      </c>
    </row>
    <row r="45" spans="1:9" x14ac:dyDescent="0.25">
      <c r="A45" s="78">
        <v>43</v>
      </c>
      <c r="B45">
        <v>5</v>
      </c>
      <c r="C45">
        <v>30</v>
      </c>
      <c r="D45" t="s">
        <v>3253</v>
      </c>
      <c r="E45">
        <v>17</v>
      </c>
      <c r="F45">
        <v>104</v>
      </c>
      <c r="G45" t="s">
        <v>2316</v>
      </c>
      <c r="H45">
        <v>1</v>
      </c>
      <c r="I45" t="s">
        <v>2842</v>
      </c>
    </row>
    <row r="46" spans="1:9" x14ac:dyDescent="0.25">
      <c r="A46" s="78">
        <v>44</v>
      </c>
      <c r="B46">
        <v>5</v>
      </c>
      <c r="C46">
        <v>30</v>
      </c>
      <c r="D46" t="s">
        <v>3253</v>
      </c>
      <c r="E46">
        <v>17</v>
      </c>
      <c r="F46">
        <v>104</v>
      </c>
      <c r="G46" t="s">
        <v>2316</v>
      </c>
      <c r="H46">
        <v>1</v>
      </c>
      <c r="I46" t="s">
        <v>2843</v>
      </c>
    </row>
    <row r="47" spans="1:9" x14ac:dyDescent="0.25">
      <c r="A47" s="78">
        <v>45</v>
      </c>
      <c r="B47">
        <v>5</v>
      </c>
      <c r="C47">
        <v>30</v>
      </c>
      <c r="D47" t="s">
        <v>3253</v>
      </c>
      <c r="E47">
        <v>17</v>
      </c>
      <c r="F47">
        <v>104</v>
      </c>
      <c r="G47" t="s">
        <v>2316</v>
      </c>
      <c r="H47">
        <v>1</v>
      </c>
      <c r="I47" t="s">
        <v>2844</v>
      </c>
    </row>
    <row r="48" spans="1:9" x14ac:dyDescent="0.25">
      <c r="A48" s="78">
        <v>46</v>
      </c>
      <c r="B48">
        <v>5</v>
      </c>
      <c r="C48">
        <v>30</v>
      </c>
      <c r="D48" t="s">
        <v>3253</v>
      </c>
      <c r="E48">
        <v>17</v>
      </c>
      <c r="F48">
        <v>104</v>
      </c>
      <c r="G48" t="s">
        <v>2316</v>
      </c>
      <c r="H48">
        <v>1</v>
      </c>
      <c r="I48" t="s">
        <v>2845</v>
      </c>
    </row>
    <row r="49" spans="1:9" x14ac:dyDescent="0.25">
      <c r="A49" s="78">
        <v>47</v>
      </c>
      <c r="B49">
        <v>9</v>
      </c>
      <c r="C49">
        <v>26</v>
      </c>
      <c r="D49" t="s">
        <v>2321</v>
      </c>
      <c r="E49">
        <v>19</v>
      </c>
      <c r="F49">
        <v>117</v>
      </c>
      <c r="G49" t="s">
        <v>2321</v>
      </c>
      <c r="H49">
        <v>1</v>
      </c>
      <c r="I49" t="s">
        <v>2846</v>
      </c>
    </row>
    <row r="50" spans="1:9" x14ac:dyDescent="0.25">
      <c r="A50" s="78">
        <v>48</v>
      </c>
      <c r="B50">
        <v>9</v>
      </c>
      <c r="C50">
        <v>26</v>
      </c>
      <c r="D50" t="s">
        <v>2321</v>
      </c>
      <c r="E50">
        <v>19</v>
      </c>
      <c r="F50">
        <v>117</v>
      </c>
      <c r="G50" t="s">
        <v>2321</v>
      </c>
      <c r="H50">
        <v>1</v>
      </c>
      <c r="I50" t="s">
        <v>2847</v>
      </c>
    </row>
    <row r="51" spans="1:9" x14ac:dyDescent="0.25">
      <c r="A51" s="78">
        <v>49</v>
      </c>
      <c r="B51">
        <v>9</v>
      </c>
      <c r="C51">
        <v>26</v>
      </c>
      <c r="D51" t="s">
        <v>2321</v>
      </c>
      <c r="E51">
        <v>19</v>
      </c>
      <c r="F51">
        <v>117</v>
      </c>
      <c r="G51" t="s">
        <v>2321</v>
      </c>
      <c r="H51">
        <v>1</v>
      </c>
      <c r="I51" t="s">
        <v>2848</v>
      </c>
    </row>
    <row r="52" spans="1:9" x14ac:dyDescent="0.25">
      <c r="A52" s="78">
        <v>50</v>
      </c>
      <c r="B52">
        <v>9</v>
      </c>
      <c r="C52">
        <v>26</v>
      </c>
      <c r="D52" t="s">
        <v>2321</v>
      </c>
      <c r="E52">
        <v>19</v>
      </c>
      <c r="F52">
        <v>117</v>
      </c>
      <c r="G52" t="s">
        <v>2321</v>
      </c>
      <c r="H52">
        <v>1</v>
      </c>
      <c r="I52" t="s">
        <v>2849</v>
      </c>
    </row>
    <row r="53" spans="1:9" x14ac:dyDescent="0.25">
      <c r="A53" s="78">
        <v>51</v>
      </c>
      <c r="B53">
        <v>9</v>
      </c>
      <c r="C53">
        <v>26</v>
      </c>
      <c r="D53" t="s">
        <v>2321</v>
      </c>
      <c r="E53">
        <v>19</v>
      </c>
      <c r="F53">
        <v>117</v>
      </c>
      <c r="G53" t="s">
        <v>2321</v>
      </c>
      <c r="H53">
        <v>1</v>
      </c>
      <c r="I53" t="s">
        <v>2850</v>
      </c>
    </row>
    <row r="54" spans="1:9" x14ac:dyDescent="0.25">
      <c r="A54" s="78">
        <v>52</v>
      </c>
      <c r="B54">
        <v>9</v>
      </c>
      <c r="C54">
        <v>26</v>
      </c>
      <c r="D54" t="s">
        <v>2321</v>
      </c>
      <c r="E54">
        <v>19</v>
      </c>
      <c r="F54">
        <v>117</v>
      </c>
      <c r="G54" t="s">
        <v>2321</v>
      </c>
      <c r="H54">
        <v>1</v>
      </c>
      <c r="I54" t="s">
        <v>2851</v>
      </c>
    </row>
    <row r="55" spans="1:9" x14ac:dyDescent="0.25">
      <c r="A55" s="78">
        <v>53</v>
      </c>
      <c r="B55">
        <v>9</v>
      </c>
      <c r="C55">
        <v>26</v>
      </c>
      <c r="D55" t="s">
        <v>2321</v>
      </c>
      <c r="E55">
        <v>19</v>
      </c>
      <c r="F55">
        <v>117</v>
      </c>
      <c r="G55" t="s">
        <v>2321</v>
      </c>
      <c r="H55">
        <v>1</v>
      </c>
      <c r="I55" t="s">
        <v>2852</v>
      </c>
    </row>
    <row r="56" spans="1:9" x14ac:dyDescent="0.25">
      <c r="A56" s="78">
        <v>55</v>
      </c>
      <c r="B56">
        <v>3</v>
      </c>
      <c r="C56">
        <v>10</v>
      </c>
      <c r="D56" t="s">
        <v>2317</v>
      </c>
      <c r="E56">
        <v>5</v>
      </c>
      <c r="F56">
        <v>20</v>
      </c>
      <c r="G56" t="s">
        <v>2317</v>
      </c>
      <c r="H56">
        <v>1</v>
      </c>
      <c r="I56" t="s">
        <v>2853</v>
      </c>
    </row>
    <row r="57" spans="1:9" x14ac:dyDescent="0.25">
      <c r="A57" s="78">
        <v>57</v>
      </c>
      <c r="B57">
        <v>5</v>
      </c>
      <c r="C57">
        <v>30</v>
      </c>
      <c r="D57" t="s">
        <v>3253</v>
      </c>
      <c r="E57">
        <v>17</v>
      </c>
      <c r="F57">
        <v>104</v>
      </c>
      <c r="G57" t="s">
        <v>2316</v>
      </c>
      <c r="H57">
        <v>1</v>
      </c>
      <c r="I57" t="s">
        <v>2854</v>
      </c>
    </row>
    <row r="58" spans="1:9" x14ac:dyDescent="0.25">
      <c r="A58" s="78">
        <v>58</v>
      </c>
      <c r="B58">
        <v>5</v>
      </c>
      <c r="C58">
        <v>30</v>
      </c>
      <c r="D58" t="s">
        <v>3253</v>
      </c>
      <c r="E58">
        <v>17</v>
      </c>
      <c r="F58">
        <v>104</v>
      </c>
      <c r="G58" t="s">
        <v>2316</v>
      </c>
      <c r="H58">
        <v>1</v>
      </c>
      <c r="I58" t="s">
        <v>2855</v>
      </c>
    </row>
    <row r="59" spans="1:9" x14ac:dyDescent="0.25">
      <c r="A59" s="78">
        <v>59</v>
      </c>
      <c r="B59">
        <v>5</v>
      </c>
      <c r="C59">
        <v>30</v>
      </c>
      <c r="D59" t="s">
        <v>3253</v>
      </c>
      <c r="E59">
        <v>17</v>
      </c>
      <c r="F59">
        <v>104</v>
      </c>
      <c r="G59" t="s">
        <v>2316</v>
      </c>
      <c r="H59">
        <v>1</v>
      </c>
      <c r="I59" t="s">
        <v>2856</v>
      </c>
    </row>
    <row r="60" spans="1:9" x14ac:dyDescent="0.25">
      <c r="A60" s="78">
        <v>60</v>
      </c>
      <c r="B60">
        <v>5</v>
      </c>
      <c r="C60">
        <v>30</v>
      </c>
      <c r="D60" t="s">
        <v>3253</v>
      </c>
      <c r="E60">
        <v>17</v>
      </c>
      <c r="F60">
        <v>104</v>
      </c>
      <c r="G60" t="s">
        <v>2316</v>
      </c>
      <c r="H60">
        <v>1</v>
      </c>
      <c r="I60" t="s">
        <v>2857</v>
      </c>
    </row>
    <row r="61" spans="1:9" x14ac:dyDescent="0.25">
      <c r="A61" s="78">
        <v>61</v>
      </c>
      <c r="B61">
        <v>5</v>
      </c>
      <c r="C61">
        <v>30</v>
      </c>
      <c r="D61" t="s">
        <v>3253</v>
      </c>
      <c r="E61">
        <v>17</v>
      </c>
      <c r="F61">
        <v>104</v>
      </c>
      <c r="G61" t="s">
        <v>2316</v>
      </c>
      <c r="H61">
        <v>1</v>
      </c>
      <c r="I61" t="s">
        <v>2858</v>
      </c>
    </row>
    <row r="62" spans="1:9" x14ac:dyDescent="0.25">
      <c r="A62" s="78">
        <v>62</v>
      </c>
      <c r="B62">
        <v>2</v>
      </c>
      <c r="C62">
        <v>1</v>
      </c>
      <c r="D62" t="s">
        <v>103</v>
      </c>
      <c r="E62">
        <v>2</v>
      </c>
      <c r="F62">
        <v>3</v>
      </c>
      <c r="G62" t="s">
        <v>103</v>
      </c>
      <c r="H62">
        <v>1</v>
      </c>
      <c r="I62" t="s">
        <v>2859</v>
      </c>
    </row>
    <row r="63" spans="1:9" x14ac:dyDescent="0.25">
      <c r="A63" s="78">
        <v>63</v>
      </c>
      <c r="B63">
        <v>6</v>
      </c>
      <c r="C63">
        <v>20</v>
      </c>
      <c r="D63" t="s">
        <v>109</v>
      </c>
      <c r="E63">
        <v>14</v>
      </c>
      <c r="F63">
        <v>92</v>
      </c>
      <c r="G63" t="s">
        <v>109</v>
      </c>
      <c r="H63">
        <v>1</v>
      </c>
      <c r="I63" t="s">
        <v>2860</v>
      </c>
    </row>
    <row r="64" spans="1:9" x14ac:dyDescent="0.25">
      <c r="A64" s="78">
        <v>64</v>
      </c>
      <c r="B64">
        <v>2</v>
      </c>
      <c r="C64">
        <v>1</v>
      </c>
      <c r="D64" t="s">
        <v>103</v>
      </c>
      <c r="E64">
        <v>2</v>
      </c>
      <c r="F64">
        <v>3</v>
      </c>
      <c r="G64" t="s">
        <v>103</v>
      </c>
      <c r="H64">
        <v>1</v>
      </c>
      <c r="I64" t="s">
        <v>2861</v>
      </c>
    </row>
    <row r="65" spans="1:9" x14ac:dyDescent="0.25">
      <c r="A65" s="78">
        <v>65</v>
      </c>
      <c r="B65">
        <v>11</v>
      </c>
      <c r="C65">
        <v>7</v>
      </c>
      <c r="D65" t="s">
        <v>2322</v>
      </c>
      <c r="E65">
        <v>9</v>
      </c>
      <c r="F65">
        <v>41</v>
      </c>
      <c r="G65" t="s">
        <v>2322</v>
      </c>
      <c r="H65">
        <v>1</v>
      </c>
      <c r="I65" t="s">
        <v>2862</v>
      </c>
    </row>
    <row r="66" spans="1:9" x14ac:dyDescent="0.25">
      <c r="A66" s="78">
        <v>66</v>
      </c>
      <c r="B66">
        <v>11</v>
      </c>
      <c r="C66">
        <v>7</v>
      </c>
      <c r="D66" t="s">
        <v>2322</v>
      </c>
      <c r="E66">
        <v>9</v>
      </c>
      <c r="F66">
        <v>41</v>
      </c>
      <c r="G66" t="s">
        <v>2322</v>
      </c>
      <c r="H66">
        <v>1</v>
      </c>
      <c r="I66" t="s">
        <v>2863</v>
      </c>
    </row>
    <row r="67" spans="1:9" x14ac:dyDescent="0.25">
      <c r="A67" s="78">
        <v>67</v>
      </c>
      <c r="B67">
        <v>11</v>
      </c>
      <c r="C67">
        <v>7</v>
      </c>
      <c r="D67" t="s">
        <v>2322</v>
      </c>
      <c r="E67">
        <v>9</v>
      </c>
      <c r="F67">
        <v>41</v>
      </c>
      <c r="G67" t="s">
        <v>2322</v>
      </c>
      <c r="H67">
        <v>1</v>
      </c>
      <c r="I67" t="s">
        <v>2864</v>
      </c>
    </row>
    <row r="68" spans="1:9" x14ac:dyDescent="0.25">
      <c r="A68" s="78">
        <v>68</v>
      </c>
      <c r="B68">
        <v>11</v>
      </c>
      <c r="C68">
        <v>7</v>
      </c>
      <c r="D68" t="s">
        <v>2322</v>
      </c>
      <c r="E68">
        <v>9</v>
      </c>
      <c r="F68">
        <v>41</v>
      </c>
      <c r="G68" t="s">
        <v>2322</v>
      </c>
      <c r="H68">
        <v>1</v>
      </c>
      <c r="I68" t="s">
        <v>2865</v>
      </c>
    </row>
    <row r="69" spans="1:9" x14ac:dyDescent="0.25">
      <c r="A69" s="78">
        <v>69</v>
      </c>
      <c r="B69">
        <v>11</v>
      </c>
      <c r="C69">
        <v>7</v>
      </c>
      <c r="D69" t="s">
        <v>2322</v>
      </c>
      <c r="E69">
        <v>9</v>
      </c>
      <c r="F69">
        <v>41</v>
      </c>
      <c r="G69" t="s">
        <v>2322</v>
      </c>
      <c r="H69">
        <v>1</v>
      </c>
      <c r="I69" t="s">
        <v>2866</v>
      </c>
    </row>
    <row r="70" spans="1:9" x14ac:dyDescent="0.25">
      <c r="A70" s="78">
        <v>71</v>
      </c>
      <c r="B70">
        <v>11</v>
      </c>
      <c r="C70">
        <v>7</v>
      </c>
      <c r="D70" t="s">
        <v>2322</v>
      </c>
      <c r="E70">
        <v>9</v>
      </c>
      <c r="F70">
        <v>41</v>
      </c>
      <c r="G70" t="s">
        <v>2322</v>
      </c>
      <c r="H70">
        <v>1</v>
      </c>
      <c r="I70" t="s">
        <v>2867</v>
      </c>
    </row>
    <row r="71" spans="1:9" x14ac:dyDescent="0.25">
      <c r="A71" s="78">
        <v>72</v>
      </c>
      <c r="B71">
        <v>11</v>
      </c>
      <c r="C71">
        <v>7</v>
      </c>
      <c r="D71" t="s">
        <v>2322</v>
      </c>
      <c r="E71">
        <v>9</v>
      </c>
      <c r="F71">
        <v>41</v>
      </c>
      <c r="G71" t="s">
        <v>2322</v>
      </c>
      <c r="H71">
        <v>1</v>
      </c>
      <c r="I71" t="s">
        <v>2868</v>
      </c>
    </row>
    <row r="72" spans="1:9" x14ac:dyDescent="0.25">
      <c r="A72" s="78">
        <v>73</v>
      </c>
      <c r="B72">
        <v>11</v>
      </c>
      <c r="C72">
        <v>7</v>
      </c>
      <c r="D72" t="s">
        <v>2322</v>
      </c>
      <c r="E72">
        <v>9</v>
      </c>
      <c r="F72">
        <v>41</v>
      </c>
      <c r="G72" t="s">
        <v>2322</v>
      </c>
      <c r="H72">
        <v>1</v>
      </c>
      <c r="I72" t="s">
        <v>2869</v>
      </c>
    </row>
    <row r="73" spans="1:9" x14ac:dyDescent="0.25">
      <c r="A73" s="78">
        <v>74</v>
      </c>
      <c r="B73">
        <v>11</v>
      </c>
      <c r="C73">
        <v>7</v>
      </c>
      <c r="D73" t="s">
        <v>2322</v>
      </c>
      <c r="E73">
        <v>9</v>
      </c>
      <c r="F73">
        <v>41</v>
      </c>
      <c r="G73" t="s">
        <v>2322</v>
      </c>
      <c r="H73">
        <v>1</v>
      </c>
      <c r="I73" t="s">
        <v>2870</v>
      </c>
    </row>
    <row r="74" spans="1:9" x14ac:dyDescent="0.25">
      <c r="A74" s="78">
        <v>75</v>
      </c>
      <c r="B74">
        <v>11</v>
      </c>
      <c r="C74">
        <v>7</v>
      </c>
      <c r="D74" t="s">
        <v>2322</v>
      </c>
      <c r="E74">
        <v>9</v>
      </c>
      <c r="F74">
        <v>41</v>
      </c>
      <c r="G74" t="s">
        <v>2322</v>
      </c>
      <c r="H74">
        <v>1</v>
      </c>
      <c r="I74" t="s">
        <v>2871</v>
      </c>
    </row>
    <row r="75" spans="1:9" x14ac:dyDescent="0.25">
      <c r="A75" s="78">
        <v>76</v>
      </c>
      <c r="B75">
        <v>11</v>
      </c>
      <c r="C75">
        <v>7</v>
      </c>
      <c r="D75" t="s">
        <v>2322</v>
      </c>
      <c r="E75">
        <v>9</v>
      </c>
      <c r="F75">
        <v>41</v>
      </c>
      <c r="G75" t="s">
        <v>2322</v>
      </c>
      <c r="H75">
        <v>1</v>
      </c>
      <c r="I75" t="s">
        <v>2872</v>
      </c>
    </row>
    <row r="76" spans="1:9" x14ac:dyDescent="0.25">
      <c r="A76" s="78">
        <v>77</v>
      </c>
      <c r="B76">
        <v>11</v>
      </c>
      <c r="C76">
        <v>7</v>
      </c>
      <c r="D76" t="s">
        <v>2322</v>
      </c>
      <c r="E76">
        <v>9</v>
      </c>
      <c r="F76">
        <v>41</v>
      </c>
      <c r="G76" t="s">
        <v>2322</v>
      </c>
      <c r="H76">
        <v>1</v>
      </c>
      <c r="I76" t="s">
        <v>2873</v>
      </c>
    </row>
    <row r="77" spans="1:9" x14ac:dyDescent="0.25">
      <c r="A77" s="78">
        <v>78</v>
      </c>
      <c r="B77">
        <v>9</v>
      </c>
      <c r="C77">
        <v>26</v>
      </c>
      <c r="D77" t="s">
        <v>2321</v>
      </c>
      <c r="E77">
        <v>19</v>
      </c>
      <c r="F77">
        <v>117</v>
      </c>
      <c r="G77" t="s">
        <v>2321</v>
      </c>
      <c r="H77">
        <v>1</v>
      </c>
      <c r="I77" t="s">
        <v>2874</v>
      </c>
    </row>
    <row r="78" spans="1:9" x14ac:dyDescent="0.25">
      <c r="A78" s="78">
        <v>79</v>
      </c>
      <c r="B78">
        <v>10</v>
      </c>
      <c r="C78">
        <v>13</v>
      </c>
      <c r="D78" t="s">
        <v>107</v>
      </c>
      <c r="E78">
        <v>10</v>
      </c>
      <c r="F78">
        <v>57</v>
      </c>
      <c r="G78" t="s">
        <v>107</v>
      </c>
      <c r="H78">
        <v>1</v>
      </c>
      <c r="I78" t="s">
        <v>2875</v>
      </c>
    </row>
    <row r="79" spans="1:9" x14ac:dyDescent="0.25">
      <c r="A79" s="78">
        <v>80</v>
      </c>
      <c r="B79">
        <v>10</v>
      </c>
      <c r="C79">
        <v>13</v>
      </c>
      <c r="D79" t="s">
        <v>107</v>
      </c>
      <c r="E79">
        <v>10</v>
      </c>
      <c r="F79">
        <v>57</v>
      </c>
      <c r="G79" t="s">
        <v>107</v>
      </c>
      <c r="H79">
        <v>1</v>
      </c>
      <c r="I79" t="s">
        <v>2876</v>
      </c>
    </row>
    <row r="80" spans="1:9" x14ac:dyDescent="0.25">
      <c r="A80" s="78">
        <v>81</v>
      </c>
      <c r="B80">
        <v>10</v>
      </c>
      <c r="C80">
        <v>13</v>
      </c>
      <c r="D80" t="s">
        <v>107</v>
      </c>
      <c r="E80">
        <v>10</v>
      </c>
      <c r="F80">
        <v>57</v>
      </c>
      <c r="G80" t="s">
        <v>107</v>
      </c>
      <c r="H80">
        <v>1</v>
      </c>
      <c r="I80" t="s">
        <v>2877</v>
      </c>
    </row>
    <row r="81" spans="1:9" x14ac:dyDescent="0.25">
      <c r="A81" s="78">
        <v>82</v>
      </c>
      <c r="B81">
        <v>3</v>
      </c>
      <c r="C81">
        <v>10</v>
      </c>
      <c r="D81" t="s">
        <v>2317</v>
      </c>
      <c r="E81">
        <v>5</v>
      </c>
      <c r="F81">
        <v>20</v>
      </c>
      <c r="G81" t="s">
        <v>2317</v>
      </c>
      <c r="H81">
        <v>1</v>
      </c>
      <c r="I81" t="s">
        <v>2878</v>
      </c>
    </row>
    <row r="82" spans="1:9" x14ac:dyDescent="0.25">
      <c r="A82" s="78">
        <v>83</v>
      </c>
      <c r="B82">
        <v>3</v>
      </c>
      <c r="C82">
        <v>10</v>
      </c>
      <c r="D82" t="s">
        <v>2317</v>
      </c>
      <c r="E82">
        <v>5</v>
      </c>
      <c r="F82">
        <v>20</v>
      </c>
      <c r="G82" t="s">
        <v>2317</v>
      </c>
      <c r="H82">
        <v>1</v>
      </c>
      <c r="I82" t="s">
        <v>2879</v>
      </c>
    </row>
    <row r="83" spans="1:9" x14ac:dyDescent="0.25">
      <c r="A83" s="78">
        <v>84</v>
      </c>
      <c r="B83">
        <v>3</v>
      </c>
      <c r="C83">
        <v>10</v>
      </c>
      <c r="D83" t="s">
        <v>2317</v>
      </c>
      <c r="E83">
        <v>5</v>
      </c>
      <c r="F83">
        <v>20</v>
      </c>
      <c r="G83" t="s">
        <v>2317</v>
      </c>
      <c r="H83">
        <v>1</v>
      </c>
      <c r="I83" t="s">
        <v>2880</v>
      </c>
    </row>
    <row r="84" spans="1:9" x14ac:dyDescent="0.25">
      <c r="A84" s="78">
        <v>85</v>
      </c>
      <c r="B84">
        <v>9</v>
      </c>
      <c r="C84">
        <v>26</v>
      </c>
      <c r="D84" t="s">
        <v>2321</v>
      </c>
      <c r="E84">
        <v>19</v>
      </c>
      <c r="F84">
        <v>117</v>
      </c>
      <c r="G84" t="s">
        <v>2321</v>
      </c>
      <c r="H84">
        <v>1</v>
      </c>
      <c r="I84" t="s">
        <v>2881</v>
      </c>
    </row>
    <row r="85" spans="1:9" x14ac:dyDescent="0.25">
      <c r="A85" s="78">
        <v>86</v>
      </c>
      <c r="B85">
        <v>3</v>
      </c>
      <c r="C85">
        <v>10</v>
      </c>
      <c r="D85" t="s">
        <v>2317</v>
      </c>
      <c r="E85">
        <v>5</v>
      </c>
      <c r="F85">
        <v>20</v>
      </c>
      <c r="G85" t="s">
        <v>2317</v>
      </c>
      <c r="H85">
        <v>1</v>
      </c>
      <c r="I85" t="s">
        <v>2882</v>
      </c>
    </row>
    <row r="86" spans="1:9" x14ac:dyDescent="0.25">
      <c r="A86" s="78">
        <v>87</v>
      </c>
      <c r="B86">
        <v>13</v>
      </c>
      <c r="C86">
        <v>61</v>
      </c>
      <c r="D86" t="s">
        <v>2319</v>
      </c>
      <c r="E86">
        <v>15</v>
      </c>
      <c r="F86">
        <v>101</v>
      </c>
      <c r="G86" t="s">
        <v>2319</v>
      </c>
      <c r="H86">
        <v>1</v>
      </c>
      <c r="I86" t="s">
        <v>3328</v>
      </c>
    </row>
    <row r="87" spans="1:9" x14ac:dyDescent="0.25">
      <c r="A87" s="78">
        <v>88</v>
      </c>
      <c r="B87">
        <v>13</v>
      </c>
      <c r="C87">
        <v>61</v>
      </c>
      <c r="D87" t="s">
        <v>2319</v>
      </c>
      <c r="E87">
        <v>15</v>
      </c>
      <c r="F87">
        <v>101</v>
      </c>
      <c r="G87" t="s">
        <v>2319</v>
      </c>
      <c r="H87">
        <v>1</v>
      </c>
      <c r="I87" t="s">
        <v>3325</v>
      </c>
    </row>
    <row r="88" spans="1:9" x14ac:dyDescent="0.25">
      <c r="A88" s="78">
        <v>89</v>
      </c>
      <c r="B88">
        <v>13</v>
      </c>
      <c r="C88">
        <v>61</v>
      </c>
      <c r="D88" t="s">
        <v>2319</v>
      </c>
      <c r="E88">
        <v>15</v>
      </c>
      <c r="F88">
        <v>101</v>
      </c>
      <c r="G88" t="s">
        <v>2319</v>
      </c>
      <c r="H88">
        <v>1</v>
      </c>
      <c r="I88" t="s">
        <v>3330</v>
      </c>
    </row>
    <row r="89" spans="1:9" x14ac:dyDescent="0.25">
      <c r="A89" s="78">
        <v>90</v>
      </c>
      <c r="B89">
        <v>13</v>
      </c>
      <c r="C89">
        <v>61</v>
      </c>
      <c r="D89" t="s">
        <v>2319</v>
      </c>
      <c r="E89">
        <v>15</v>
      </c>
      <c r="F89">
        <v>101</v>
      </c>
      <c r="G89" t="s">
        <v>2319</v>
      </c>
      <c r="H89">
        <v>1</v>
      </c>
      <c r="I89" t="s">
        <v>3331</v>
      </c>
    </row>
    <row r="90" spans="1:9" x14ac:dyDescent="0.25">
      <c r="A90" s="78">
        <v>91</v>
      </c>
      <c r="B90">
        <v>13</v>
      </c>
      <c r="C90">
        <v>61</v>
      </c>
      <c r="D90" t="s">
        <v>2319</v>
      </c>
      <c r="E90">
        <v>15</v>
      </c>
      <c r="F90">
        <v>101</v>
      </c>
      <c r="G90" t="s">
        <v>2319</v>
      </c>
      <c r="H90">
        <v>1</v>
      </c>
      <c r="I90" t="s">
        <v>3332</v>
      </c>
    </row>
    <row r="91" spans="1:9" x14ac:dyDescent="0.25">
      <c r="A91" s="78">
        <v>92</v>
      </c>
      <c r="B91">
        <v>13</v>
      </c>
      <c r="C91">
        <v>61</v>
      </c>
      <c r="D91" t="s">
        <v>2319</v>
      </c>
      <c r="E91">
        <v>15</v>
      </c>
      <c r="F91">
        <v>101</v>
      </c>
      <c r="G91" t="s">
        <v>2319</v>
      </c>
      <c r="H91">
        <v>1</v>
      </c>
      <c r="I91" t="s">
        <v>3327</v>
      </c>
    </row>
    <row r="92" spans="1:9" x14ac:dyDescent="0.25">
      <c r="A92" s="78">
        <v>93</v>
      </c>
      <c r="B92">
        <v>13</v>
      </c>
      <c r="C92">
        <v>61</v>
      </c>
      <c r="D92" t="s">
        <v>2319</v>
      </c>
      <c r="E92">
        <v>15</v>
      </c>
      <c r="F92">
        <v>101</v>
      </c>
      <c r="G92" t="s">
        <v>2319</v>
      </c>
      <c r="H92">
        <v>1</v>
      </c>
      <c r="I92" t="s">
        <v>3334</v>
      </c>
    </row>
    <row r="93" spans="1:9" x14ac:dyDescent="0.25">
      <c r="A93" s="78">
        <v>94</v>
      </c>
      <c r="B93">
        <v>13</v>
      </c>
      <c r="C93">
        <v>61</v>
      </c>
      <c r="D93" t="s">
        <v>2319</v>
      </c>
      <c r="E93">
        <v>15</v>
      </c>
      <c r="F93">
        <v>101</v>
      </c>
      <c r="G93" t="s">
        <v>2319</v>
      </c>
      <c r="H93">
        <v>1</v>
      </c>
      <c r="I93" t="s">
        <v>3335</v>
      </c>
    </row>
    <row r="94" spans="1:9" x14ac:dyDescent="0.25">
      <c r="A94" s="78">
        <v>95</v>
      </c>
      <c r="B94">
        <v>13</v>
      </c>
      <c r="C94">
        <v>61</v>
      </c>
      <c r="D94" t="s">
        <v>2319</v>
      </c>
      <c r="E94">
        <v>15</v>
      </c>
      <c r="F94">
        <v>101</v>
      </c>
      <c r="G94" t="s">
        <v>2319</v>
      </c>
      <c r="H94">
        <v>1</v>
      </c>
      <c r="I94" t="s">
        <v>3336</v>
      </c>
    </row>
    <row r="95" spans="1:9" x14ac:dyDescent="0.25">
      <c r="A95" s="95">
        <v>96</v>
      </c>
      <c r="B95">
        <v>13</v>
      </c>
      <c r="C95">
        <v>61</v>
      </c>
      <c r="D95" t="s">
        <v>2319</v>
      </c>
      <c r="E95">
        <v>15</v>
      </c>
      <c r="F95">
        <v>101</v>
      </c>
      <c r="G95" t="s">
        <v>2319</v>
      </c>
      <c r="H95">
        <v>1</v>
      </c>
      <c r="I95" t="s">
        <v>3321</v>
      </c>
    </row>
    <row r="96" spans="1:9" x14ac:dyDescent="0.25">
      <c r="A96" s="78">
        <v>97</v>
      </c>
      <c r="B96">
        <v>13</v>
      </c>
      <c r="C96">
        <v>61</v>
      </c>
      <c r="D96" t="s">
        <v>2319</v>
      </c>
      <c r="E96">
        <v>15</v>
      </c>
      <c r="F96">
        <v>101</v>
      </c>
      <c r="G96" t="s">
        <v>2319</v>
      </c>
      <c r="H96">
        <v>1</v>
      </c>
      <c r="I96" t="s">
        <v>3322</v>
      </c>
    </row>
    <row r="97" spans="1:9" x14ac:dyDescent="0.25">
      <c r="A97" s="78">
        <v>98</v>
      </c>
      <c r="B97">
        <v>11</v>
      </c>
      <c r="C97">
        <v>7</v>
      </c>
      <c r="D97" t="s">
        <v>2322</v>
      </c>
      <c r="E97">
        <v>9</v>
      </c>
      <c r="F97">
        <v>41</v>
      </c>
      <c r="G97" t="s">
        <v>2322</v>
      </c>
      <c r="H97">
        <v>6</v>
      </c>
      <c r="I97" t="s">
        <v>2883</v>
      </c>
    </row>
    <row r="98" spans="1:9" x14ac:dyDescent="0.25">
      <c r="A98" s="78">
        <v>99</v>
      </c>
      <c r="B98">
        <v>8</v>
      </c>
      <c r="C98">
        <v>22</v>
      </c>
      <c r="D98" t="s">
        <v>108</v>
      </c>
      <c r="E98">
        <v>11</v>
      </c>
      <c r="F98">
        <v>58</v>
      </c>
      <c r="G98" t="s">
        <v>108</v>
      </c>
      <c r="H98">
        <v>1</v>
      </c>
      <c r="I98" t="s">
        <v>2884</v>
      </c>
    </row>
    <row r="99" spans="1:9" x14ac:dyDescent="0.25">
      <c r="A99" s="78">
        <v>100</v>
      </c>
      <c r="B99">
        <v>8</v>
      </c>
      <c r="C99">
        <v>22</v>
      </c>
      <c r="D99" t="s">
        <v>108</v>
      </c>
      <c r="E99">
        <v>11</v>
      </c>
      <c r="F99">
        <v>58</v>
      </c>
      <c r="G99" t="s">
        <v>108</v>
      </c>
      <c r="H99">
        <v>1</v>
      </c>
      <c r="I99" t="s">
        <v>2885</v>
      </c>
    </row>
    <row r="100" spans="1:9" x14ac:dyDescent="0.25">
      <c r="A100" s="78">
        <v>101</v>
      </c>
      <c r="B100">
        <v>8</v>
      </c>
      <c r="C100">
        <v>22</v>
      </c>
      <c r="D100" t="s">
        <v>108</v>
      </c>
      <c r="E100">
        <v>11</v>
      </c>
      <c r="F100">
        <v>58</v>
      </c>
      <c r="G100" t="s">
        <v>108</v>
      </c>
      <c r="H100">
        <v>1</v>
      </c>
      <c r="I100" t="s">
        <v>3254</v>
      </c>
    </row>
    <row r="101" spans="1:9" x14ac:dyDescent="0.25">
      <c r="A101" s="79">
        <v>102</v>
      </c>
      <c r="B101">
        <v>8</v>
      </c>
      <c r="C101">
        <v>22</v>
      </c>
      <c r="D101" t="s">
        <v>108</v>
      </c>
      <c r="E101">
        <v>11</v>
      </c>
      <c r="F101">
        <v>58</v>
      </c>
      <c r="G101" t="s">
        <v>108</v>
      </c>
      <c r="H101">
        <v>1</v>
      </c>
      <c r="I101" t="s">
        <v>2886</v>
      </c>
    </row>
    <row r="102" spans="1:9" x14ac:dyDescent="0.25">
      <c r="A102" s="79">
        <v>103</v>
      </c>
      <c r="B102">
        <v>8</v>
      </c>
      <c r="C102">
        <v>22</v>
      </c>
      <c r="D102" t="s">
        <v>108</v>
      </c>
      <c r="E102">
        <v>11</v>
      </c>
      <c r="F102">
        <v>58</v>
      </c>
      <c r="G102" t="s">
        <v>108</v>
      </c>
      <c r="H102">
        <v>1</v>
      </c>
      <c r="I102" t="s">
        <v>2887</v>
      </c>
    </row>
    <row r="103" spans="1:9" x14ac:dyDescent="0.25">
      <c r="A103" s="79">
        <v>104</v>
      </c>
      <c r="B103">
        <v>8</v>
      </c>
      <c r="C103">
        <v>22</v>
      </c>
      <c r="D103" t="s">
        <v>108</v>
      </c>
      <c r="E103">
        <v>11</v>
      </c>
      <c r="F103">
        <v>58</v>
      </c>
      <c r="G103" t="s">
        <v>108</v>
      </c>
      <c r="H103">
        <v>1</v>
      </c>
      <c r="I103" t="s">
        <v>2888</v>
      </c>
    </row>
    <row r="104" spans="1:9" x14ac:dyDescent="0.25">
      <c r="A104" s="79">
        <v>105</v>
      </c>
      <c r="B104">
        <v>8</v>
      </c>
      <c r="C104">
        <v>22</v>
      </c>
      <c r="D104" t="s">
        <v>108</v>
      </c>
      <c r="E104">
        <v>11</v>
      </c>
      <c r="F104">
        <v>58</v>
      </c>
      <c r="G104" t="s">
        <v>108</v>
      </c>
      <c r="H104">
        <v>1</v>
      </c>
      <c r="I104" t="s">
        <v>2889</v>
      </c>
    </row>
    <row r="105" spans="1:9" x14ac:dyDescent="0.25">
      <c r="A105" s="79">
        <v>106</v>
      </c>
      <c r="B105">
        <v>8</v>
      </c>
      <c r="C105">
        <v>22</v>
      </c>
      <c r="D105" t="s">
        <v>108</v>
      </c>
      <c r="E105">
        <v>11</v>
      </c>
      <c r="F105">
        <v>58</v>
      </c>
      <c r="G105" t="s">
        <v>108</v>
      </c>
      <c r="H105">
        <v>1</v>
      </c>
      <c r="I105" t="s">
        <v>2890</v>
      </c>
    </row>
    <row r="106" spans="1:9" x14ac:dyDescent="0.25">
      <c r="A106" s="79">
        <v>107</v>
      </c>
      <c r="B106">
        <v>8</v>
      </c>
      <c r="C106">
        <v>22</v>
      </c>
      <c r="D106" t="s">
        <v>108</v>
      </c>
      <c r="E106">
        <v>11</v>
      </c>
      <c r="F106">
        <v>58</v>
      </c>
      <c r="G106" t="s">
        <v>108</v>
      </c>
      <c r="H106">
        <v>1</v>
      </c>
      <c r="I106" t="s">
        <v>2891</v>
      </c>
    </row>
    <row r="107" spans="1:9" x14ac:dyDescent="0.25">
      <c r="A107" s="79">
        <v>108</v>
      </c>
      <c r="B107">
        <v>11</v>
      </c>
      <c r="C107">
        <v>7</v>
      </c>
      <c r="D107" t="s">
        <v>2322</v>
      </c>
      <c r="E107">
        <v>9</v>
      </c>
      <c r="F107">
        <v>41</v>
      </c>
      <c r="G107" t="s">
        <v>2322</v>
      </c>
      <c r="H107">
        <v>1</v>
      </c>
      <c r="I107" t="s">
        <v>2892</v>
      </c>
    </row>
    <row r="108" spans="1:9" x14ac:dyDescent="0.25">
      <c r="A108" s="79">
        <v>109</v>
      </c>
      <c r="B108">
        <v>12</v>
      </c>
      <c r="C108">
        <v>125</v>
      </c>
      <c r="D108" t="s">
        <v>2320</v>
      </c>
      <c r="E108">
        <v>16</v>
      </c>
      <c r="F108">
        <v>103</v>
      </c>
      <c r="G108" t="s">
        <v>2320</v>
      </c>
      <c r="H108">
        <v>1</v>
      </c>
      <c r="I108" t="s">
        <v>2893</v>
      </c>
    </row>
    <row r="109" spans="1:9" x14ac:dyDescent="0.25">
      <c r="A109" s="79">
        <v>110</v>
      </c>
      <c r="B109">
        <v>12</v>
      </c>
      <c r="C109">
        <v>125</v>
      </c>
      <c r="D109" t="s">
        <v>2320</v>
      </c>
      <c r="E109">
        <v>16</v>
      </c>
      <c r="F109">
        <v>103</v>
      </c>
      <c r="G109" t="s">
        <v>2320</v>
      </c>
      <c r="H109">
        <v>1</v>
      </c>
      <c r="I109" t="s">
        <v>2894</v>
      </c>
    </row>
    <row r="110" spans="1:9" x14ac:dyDescent="0.25">
      <c r="A110" s="79">
        <v>111</v>
      </c>
      <c r="B110">
        <v>12</v>
      </c>
      <c r="C110">
        <v>125</v>
      </c>
      <c r="D110" t="s">
        <v>2320</v>
      </c>
      <c r="E110">
        <v>16</v>
      </c>
      <c r="F110">
        <v>103</v>
      </c>
      <c r="G110" t="s">
        <v>2320</v>
      </c>
      <c r="H110">
        <v>1</v>
      </c>
      <c r="I110" t="s">
        <v>2895</v>
      </c>
    </row>
    <row r="111" spans="1:9" x14ac:dyDescent="0.25">
      <c r="A111" s="79">
        <v>112</v>
      </c>
      <c r="B111">
        <v>12</v>
      </c>
      <c r="C111">
        <v>125</v>
      </c>
      <c r="D111" t="s">
        <v>2320</v>
      </c>
      <c r="E111">
        <v>16</v>
      </c>
      <c r="F111">
        <v>103</v>
      </c>
      <c r="G111" t="s">
        <v>2320</v>
      </c>
      <c r="H111">
        <v>1</v>
      </c>
      <c r="I111" t="s">
        <v>2896</v>
      </c>
    </row>
    <row r="112" spans="1:9" x14ac:dyDescent="0.25">
      <c r="A112" s="79">
        <v>113</v>
      </c>
      <c r="B112">
        <v>12</v>
      </c>
      <c r="C112">
        <v>125</v>
      </c>
      <c r="D112" t="s">
        <v>2320</v>
      </c>
      <c r="E112">
        <v>16</v>
      </c>
      <c r="F112">
        <v>103</v>
      </c>
      <c r="G112" t="s">
        <v>2320</v>
      </c>
      <c r="H112">
        <v>1</v>
      </c>
      <c r="I112" t="s">
        <v>2897</v>
      </c>
    </row>
    <row r="113" spans="1:9" x14ac:dyDescent="0.25">
      <c r="A113" s="79">
        <v>114</v>
      </c>
      <c r="B113">
        <v>12</v>
      </c>
      <c r="C113">
        <v>125</v>
      </c>
      <c r="D113" t="s">
        <v>2320</v>
      </c>
      <c r="E113">
        <v>16</v>
      </c>
      <c r="F113">
        <v>103</v>
      </c>
      <c r="G113" t="s">
        <v>2320</v>
      </c>
      <c r="H113">
        <v>1</v>
      </c>
      <c r="I113" t="s">
        <v>2898</v>
      </c>
    </row>
    <row r="114" spans="1:9" x14ac:dyDescent="0.25">
      <c r="A114" s="79">
        <v>115</v>
      </c>
      <c r="B114">
        <v>12</v>
      </c>
      <c r="C114">
        <v>125</v>
      </c>
      <c r="D114" t="s">
        <v>2320</v>
      </c>
      <c r="E114">
        <v>16</v>
      </c>
      <c r="F114">
        <v>103</v>
      </c>
      <c r="G114" t="s">
        <v>2320</v>
      </c>
      <c r="H114">
        <v>1</v>
      </c>
      <c r="I114" t="s">
        <v>2899</v>
      </c>
    </row>
    <row r="115" spans="1:9" x14ac:dyDescent="0.25">
      <c r="A115" s="79">
        <v>116</v>
      </c>
      <c r="B115">
        <v>12</v>
      </c>
      <c r="C115">
        <v>125</v>
      </c>
      <c r="D115" t="s">
        <v>2320</v>
      </c>
      <c r="E115">
        <v>16</v>
      </c>
      <c r="F115">
        <v>103</v>
      </c>
      <c r="G115" t="s">
        <v>2320</v>
      </c>
      <c r="H115">
        <v>1</v>
      </c>
      <c r="I115" t="s">
        <v>2900</v>
      </c>
    </row>
    <row r="116" spans="1:9" x14ac:dyDescent="0.25">
      <c r="A116" s="79">
        <v>117</v>
      </c>
      <c r="B116">
        <v>12</v>
      </c>
      <c r="C116">
        <v>125</v>
      </c>
      <c r="D116" t="s">
        <v>2320</v>
      </c>
      <c r="E116">
        <v>16</v>
      </c>
      <c r="F116">
        <v>103</v>
      </c>
      <c r="G116" t="s">
        <v>2320</v>
      </c>
      <c r="H116">
        <v>1</v>
      </c>
      <c r="I116" t="s">
        <v>2901</v>
      </c>
    </row>
    <row r="117" spans="1:9" x14ac:dyDescent="0.25">
      <c r="A117" s="79">
        <v>118</v>
      </c>
      <c r="B117">
        <v>12</v>
      </c>
      <c r="C117">
        <v>125</v>
      </c>
      <c r="D117" t="s">
        <v>2320</v>
      </c>
      <c r="E117">
        <v>16</v>
      </c>
      <c r="F117">
        <v>103</v>
      </c>
      <c r="G117" t="s">
        <v>2320</v>
      </c>
      <c r="H117">
        <v>1</v>
      </c>
      <c r="I117" t="s">
        <v>2902</v>
      </c>
    </row>
    <row r="118" spans="1:9" x14ac:dyDescent="0.25">
      <c r="A118" s="79">
        <v>119</v>
      </c>
      <c r="B118">
        <v>12</v>
      </c>
      <c r="C118">
        <v>125</v>
      </c>
      <c r="D118" t="s">
        <v>2320</v>
      </c>
      <c r="E118">
        <v>16</v>
      </c>
      <c r="F118">
        <v>103</v>
      </c>
      <c r="G118" t="s">
        <v>2320</v>
      </c>
      <c r="H118">
        <v>1</v>
      </c>
      <c r="I118" t="s">
        <v>2903</v>
      </c>
    </row>
    <row r="119" spans="1:9" x14ac:dyDescent="0.25">
      <c r="A119" s="79">
        <v>120</v>
      </c>
      <c r="B119">
        <v>12</v>
      </c>
      <c r="C119">
        <v>125</v>
      </c>
      <c r="D119" t="s">
        <v>2320</v>
      </c>
      <c r="E119">
        <v>16</v>
      </c>
      <c r="F119">
        <v>103</v>
      </c>
      <c r="G119" t="s">
        <v>2320</v>
      </c>
      <c r="H119">
        <v>1</v>
      </c>
      <c r="I119" t="s">
        <v>2904</v>
      </c>
    </row>
    <row r="120" spans="1:9" x14ac:dyDescent="0.25">
      <c r="A120" s="79">
        <v>121</v>
      </c>
      <c r="B120">
        <v>15</v>
      </c>
      <c r="C120">
        <v>143</v>
      </c>
      <c r="D120" t="s">
        <v>264</v>
      </c>
      <c r="E120">
        <v>178</v>
      </c>
      <c r="F120">
        <v>381</v>
      </c>
      <c r="G120" t="s">
        <v>264</v>
      </c>
      <c r="H120">
        <v>1</v>
      </c>
      <c r="I120" t="s">
        <v>2905</v>
      </c>
    </row>
    <row r="121" spans="1:9" x14ac:dyDescent="0.25">
      <c r="A121" s="79">
        <v>122</v>
      </c>
      <c r="B121">
        <v>15</v>
      </c>
      <c r="C121">
        <v>143</v>
      </c>
      <c r="D121" t="s">
        <v>264</v>
      </c>
      <c r="E121">
        <v>178</v>
      </c>
      <c r="F121">
        <v>381</v>
      </c>
      <c r="G121" t="s">
        <v>264</v>
      </c>
      <c r="H121">
        <v>1</v>
      </c>
      <c r="I121" t="s">
        <v>2906</v>
      </c>
    </row>
    <row r="122" spans="1:9" x14ac:dyDescent="0.25">
      <c r="A122" s="79">
        <v>123</v>
      </c>
      <c r="B122">
        <v>15</v>
      </c>
      <c r="C122">
        <v>143</v>
      </c>
      <c r="D122" t="s">
        <v>264</v>
      </c>
      <c r="E122">
        <v>178</v>
      </c>
      <c r="F122">
        <v>381</v>
      </c>
      <c r="G122" t="s">
        <v>264</v>
      </c>
      <c r="H122">
        <v>1</v>
      </c>
      <c r="I122" t="s">
        <v>2907</v>
      </c>
    </row>
    <row r="123" spans="1:9" x14ac:dyDescent="0.25">
      <c r="A123" s="79">
        <v>124</v>
      </c>
      <c r="B123">
        <v>15</v>
      </c>
      <c r="C123">
        <v>143</v>
      </c>
      <c r="D123" t="s">
        <v>264</v>
      </c>
      <c r="E123">
        <v>178</v>
      </c>
      <c r="F123">
        <v>381</v>
      </c>
      <c r="G123" t="s">
        <v>264</v>
      </c>
      <c r="H123">
        <v>1</v>
      </c>
      <c r="I123" t="s">
        <v>2908</v>
      </c>
    </row>
    <row r="124" spans="1:9" x14ac:dyDescent="0.25">
      <c r="A124" s="79">
        <v>125</v>
      </c>
      <c r="B124">
        <v>18</v>
      </c>
      <c r="C124">
        <v>75</v>
      </c>
      <c r="D124" t="s">
        <v>198</v>
      </c>
      <c r="E124">
        <v>110</v>
      </c>
      <c r="F124">
        <v>281</v>
      </c>
      <c r="G124" t="s">
        <v>198</v>
      </c>
      <c r="H124">
        <v>1</v>
      </c>
      <c r="I124" t="s">
        <v>2909</v>
      </c>
    </row>
    <row r="125" spans="1:9" x14ac:dyDescent="0.25">
      <c r="A125" s="79">
        <v>126</v>
      </c>
      <c r="B125">
        <v>18</v>
      </c>
      <c r="C125">
        <v>75</v>
      </c>
      <c r="D125" t="s">
        <v>198</v>
      </c>
      <c r="E125">
        <v>110</v>
      </c>
      <c r="F125">
        <v>281</v>
      </c>
      <c r="G125" t="s">
        <v>198</v>
      </c>
      <c r="H125">
        <v>1</v>
      </c>
      <c r="I125" t="s">
        <v>2910</v>
      </c>
    </row>
    <row r="126" spans="1:9" x14ac:dyDescent="0.25">
      <c r="A126" s="79">
        <v>127</v>
      </c>
      <c r="B126">
        <v>15</v>
      </c>
      <c r="C126">
        <v>143</v>
      </c>
      <c r="D126" t="s">
        <v>264</v>
      </c>
      <c r="E126">
        <v>178</v>
      </c>
      <c r="F126">
        <v>381</v>
      </c>
      <c r="G126" t="s">
        <v>264</v>
      </c>
      <c r="H126">
        <v>1</v>
      </c>
      <c r="I126" t="s">
        <v>2911</v>
      </c>
    </row>
    <row r="127" spans="1:9" x14ac:dyDescent="0.25">
      <c r="A127" s="79">
        <v>128</v>
      </c>
      <c r="B127">
        <v>23</v>
      </c>
      <c r="C127">
        <v>255</v>
      </c>
      <c r="D127" t="s">
        <v>2379</v>
      </c>
      <c r="E127">
        <v>154</v>
      </c>
      <c r="F127">
        <v>347</v>
      </c>
      <c r="G127" t="s">
        <v>2379</v>
      </c>
      <c r="H127">
        <v>1</v>
      </c>
      <c r="I127" t="s">
        <v>2912</v>
      </c>
    </row>
    <row r="128" spans="1:9" x14ac:dyDescent="0.25">
      <c r="A128" s="79">
        <v>129</v>
      </c>
      <c r="B128">
        <v>23</v>
      </c>
      <c r="C128">
        <v>255</v>
      </c>
      <c r="D128" t="s">
        <v>2379</v>
      </c>
      <c r="E128">
        <v>154</v>
      </c>
      <c r="F128">
        <v>347</v>
      </c>
      <c r="G128" t="s">
        <v>2379</v>
      </c>
      <c r="H128">
        <v>1</v>
      </c>
      <c r="I128" t="s">
        <v>2913</v>
      </c>
    </row>
    <row r="129" spans="1:9" x14ac:dyDescent="0.25">
      <c r="A129" s="79">
        <v>130</v>
      </c>
      <c r="B129">
        <v>23</v>
      </c>
      <c r="C129">
        <v>255</v>
      </c>
      <c r="D129" t="s">
        <v>2379</v>
      </c>
      <c r="E129">
        <v>154</v>
      </c>
      <c r="F129">
        <v>347</v>
      </c>
      <c r="G129" t="s">
        <v>2379</v>
      </c>
      <c r="H129">
        <v>1</v>
      </c>
      <c r="I129" t="s">
        <v>2914</v>
      </c>
    </row>
    <row r="130" spans="1:9" x14ac:dyDescent="0.25">
      <c r="A130" s="79">
        <v>131</v>
      </c>
      <c r="B130">
        <v>23</v>
      </c>
      <c r="C130">
        <v>255</v>
      </c>
      <c r="D130" t="s">
        <v>2379</v>
      </c>
      <c r="E130">
        <v>154</v>
      </c>
      <c r="F130">
        <v>347</v>
      </c>
      <c r="G130" t="s">
        <v>2379</v>
      </c>
      <c r="H130">
        <v>1</v>
      </c>
      <c r="I130" t="s">
        <v>2915</v>
      </c>
    </row>
    <row r="131" spans="1:9" x14ac:dyDescent="0.25">
      <c r="A131" s="79">
        <v>132</v>
      </c>
      <c r="B131">
        <v>23</v>
      </c>
      <c r="C131">
        <v>255</v>
      </c>
      <c r="D131" t="s">
        <v>2379</v>
      </c>
      <c r="E131">
        <v>154</v>
      </c>
      <c r="F131">
        <v>347</v>
      </c>
      <c r="G131" t="s">
        <v>2379</v>
      </c>
      <c r="H131">
        <v>1</v>
      </c>
      <c r="I131" t="s">
        <v>2916</v>
      </c>
    </row>
    <row r="132" spans="1:9" x14ac:dyDescent="0.25">
      <c r="A132" s="79">
        <v>133</v>
      </c>
      <c r="B132">
        <v>23</v>
      </c>
      <c r="C132">
        <v>255</v>
      </c>
      <c r="D132" t="s">
        <v>2379</v>
      </c>
      <c r="E132">
        <v>154</v>
      </c>
      <c r="F132">
        <v>347</v>
      </c>
      <c r="G132" t="s">
        <v>2379</v>
      </c>
      <c r="H132">
        <v>1</v>
      </c>
      <c r="I132" t="s">
        <v>2917</v>
      </c>
    </row>
    <row r="133" spans="1:9" x14ac:dyDescent="0.25">
      <c r="A133" s="79">
        <v>134</v>
      </c>
      <c r="B133">
        <v>23</v>
      </c>
      <c r="C133">
        <v>255</v>
      </c>
      <c r="D133" t="s">
        <v>2379</v>
      </c>
      <c r="E133">
        <v>154</v>
      </c>
      <c r="F133">
        <v>347</v>
      </c>
      <c r="G133" t="s">
        <v>2379</v>
      </c>
      <c r="H133">
        <v>1</v>
      </c>
      <c r="I133" t="s">
        <v>2918</v>
      </c>
    </row>
    <row r="134" spans="1:9" x14ac:dyDescent="0.25">
      <c r="A134" s="79">
        <v>135</v>
      </c>
      <c r="B134">
        <v>23</v>
      </c>
      <c r="C134">
        <v>255</v>
      </c>
      <c r="D134" t="s">
        <v>2379</v>
      </c>
      <c r="E134">
        <v>154</v>
      </c>
      <c r="F134">
        <v>347</v>
      </c>
      <c r="G134" t="s">
        <v>2379</v>
      </c>
      <c r="H134">
        <v>1</v>
      </c>
      <c r="I134" t="s">
        <v>2919</v>
      </c>
    </row>
    <row r="135" spans="1:9" x14ac:dyDescent="0.25">
      <c r="A135" s="79">
        <v>136</v>
      </c>
      <c r="B135">
        <v>23</v>
      </c>
      <c r="C135">
        <v>255</v>
      </c>
      <c r="D135" t="s">
        <v>2379</v>
      </c>
      <c r="E135">
        <v>154</v>
      </c>
      <c r="F135">
        <v>347</v>
      </c>
      <c r="G135" t="s">
        <v>2379</v>
      </c>
      <c r="H135">
        <v>1</v>
      </c>
      <c r="I135" t="s">
        <v>2920</v>
      </c>
    </row>
    <row r="136" spans="1:9" x14ac:dyDescent="0.25">
      <c r="A136" s="79">
        <v>137</v>
      </c>
      <c r="B136">
        <v>5</v>
      </c>
      <c r="C136">
        <v>30</v>
      </c>
      <c r="D136" t="s">
        <v>3253</v>
      </c>
      <c r="E136">
        <v>17</v>
      </c>
      <c r="F136">
        <v>104</v>
      </c>
      <c r="G136" t="s">
        <v>2316</v>
      </c>
      <c r="H136">
        <v>1</v>
      </c>
      <c r="I136" t="s">
        <v>2921</v>
      </c>
    </row>
    <row r="137" spans="1:9" x14ac:dyDescent="0.25">
      <c r="A137" s="79">
        <v>138</v>
      </c>
      <c r="B137">
        <v>19</v>
      </c>
      <c r="C137">
        <v>201</v>
      </c>
      <c r="D137" t="s">
        <v>385</v>
      </c>
      <c r="E137">
        <v>304</v>
      </c>
      <c r="F137">
        <v>534</v>
      </c>
      <c r="G137" t="s">
        <v>385</v>
      </c>
      <c r="H137">
        <v>1</v>
      </c>
      <c r="I137" t="s">
        <v>2922</v>
      </c>
    </row>
    <row r="138" spans="1:9" x14ac:dyDescent="0.25">
      <c r="A138" s="79">
        <v>139</v>
      </c>
      <c r="B138">
        <v>23</v>
      </c>
      <c r="C138">
        <v>255</v>
      </c>
      <c r="D138" t="s">
        <v>2379</v>
      </c>
      <c r="E138">
        <v>154</v>
      </c>
      <c r="F138">
        <v>347</v>
      </c>
      <c r="G138" t="s">
        <v>2379</v>
      </c>
      <c r="H138">
        <v>1</v>
      </c>
      <c r="I138" t="s">
        <v>2923</v>
      </c>
    </row>
    <row r="139" spans="1:9" x14ac:dyDescent="0.25">
      <c r="A139" s="79">
        <v>140</v>
      </c>
      <c r="B139">
        <v>23</v>
      </c>
      <c r="C139">
        <v>255</v>
      </c>
      <c r="D139" t="s">
        <v>2379</v>
      </c>
      <c r="E139">
        <v>154</v>
      </c>
      <c r="F139">
        <v>347</v>
      </c>
      <c r="G139" t="s">
        <v>2379</v>
      </c>
      <c r="H139">
        <v>1</v>
      </c>
      <c r="I139" t="s">
        <v>2924</v>
      </c>
    </row>
    <row r="140" spans="1:9" x14ac:dyDescent="0.25">
      <c r="A140" s="79">
        <v>141</v>
      </c>
      <c r="B140">
        <v>21</v>
      </c>
      <c r="C140">
        <v>258</v>
      </c>
      <c r="D140" t="s">
        <v>2925</v>
      </c>
      <c r="E140">
        <v>306</v>
      </c>
      <c r="F140">
        <v>537</v>
      </c>
      <c r="G140" t="s">
        <v>2925</v>
      </c>
      <c r="H140">
        <v>1</v>
      </c>
      <c r="I140" t="s">
        <v>2926</v>
      </c>
    </row>
    <row r="141" spans="1:9" x14ac:dyDescent="0.25">
      <c r="A141" s="79">
        <v>142</v>
      </c>
      <c r="B141">
        <v>21</v>
      </c>
      <c r="C141">
        <v>258</v>
      </c>
      <c r="D141" t="s">
        <v>2925</v>
      </c>
      <c r="E141">
        <v>306</v>
      </c>
      <c r="F141">
        <v>537</v>
      </c>
      <c r="G141" t="s">
        <v>2925</v>
      </c>
      <c r="H141">
        <v>1</v>
      </c>
      <c r="I141" t="s">
        <v>2927</v>
      </c>
    </row>
    <row r="142" spans="1:9" x14ac:dyDescent="0.25">
      <c r="A142" s="79">
        <v>143</v>
      </c>
      <c r="B142">
        <v>16</v>
      </c>
      <c r="C142">
        <v>300</v>
      </c>
      <c r="D142" t="s">
        <v>2303</v>
      </c>
      <c r="E142">
        <v>18</v>
      </c>
      <c r="F142">
        <v>108</v>
      </c>
      <c r="G142" t="s">
        <v>2303</v>
      </c>
      <c r="H142">
        <v>1</v>
      </c>
      <c r="I142" t="s">
        <v>2928</v>
      </c>
    </row>
    <row r="143" spans="1:9" x14ac:dyDescent="0.25">
      <c r="A143" s="79">
        <v>144</v>
      </c>
      <c r="B143">
        <v>17</v>
      </c>
      <c r="C143">
        <v>256</v>
      </c>
      <c r="D143" t="s">
        <v>2304</v>
      </c>
      <c r="E143">
        <v>179</v>
      </c>
      <c r="F143">
        <v>382</v>
      </c>
      <c r="G143" t="s">
        <v>2304</v>
      </c>
      <c r="H143">
        <v>1</v>
      </c>
      <c r="I143" t="s">
        <v>2929</v>
      </c>
    </row>
    <row r="144" spans="1:9" x14ac:dyDescent="0.25">
      <c r="A144" s="79">
        <v>145</v>
      </c>
      <c r="B144">
        <v>23</v>
      </c>
      <c r="C144">
        <v>255</v>
      </c>
      <c r="D144" t="s">
        <v>2379</v>
      </c>
      <c r="E144">
        <v>154</v>
      </c>
      <c r="F144">
        <v>347</v>
      </c>
      <c r="G144" t="s">
        <v>2379</v>
      </c>
      <c r="H144">
        <v>1</v>
      </c>
      <c r="I144" t="s">
        <v>2930</v>
      </c>
    </row>
    <row r="145" spans="1:9" x14ac:dyDescent="0.25">
      <c r="A145" s="79">
        <v>146</v>
      </c>
      <c r="B145">
        <v>23</v>
      </c>
      <c r="C145">
        <v>255</v>
      </c>
      <c r="D145" t="s">
        <v>2379</v>
      </c>
      <c r="E145">
        <v>154</v>
      </c>
      <c r="F145">
        <v>347</v>
      </c>
      <c r="G145" t="s">
        <v>2379</v>
      </c>
      <c r="H145">
        <v>1</v>
      </c>
      <c r="I145" t="s">
        <v>2931</v>
      </c>
    </row>
    <row r="146" spans="1:9" x14ac:dyDescent="0.25">
      <c r="A146" s="79">
        <v>147</v>
      </c>
      <c r="B146">
        <v>16</v>
      </c>
      <c r="C146">
        <v>300</v>
      </c>
      <c r="D146" t="s">
        <v>2303</v>
      </c>
      <c r="E146">
        <v>18</v>
      </c>
      <c r="F146">
        <v>108</v>
      </c>
      <c r="G146" t="s">
        <v>2303</v>
      </c>
      <c r="H146">
        <v>1</v>
      </c>
      <c r="I146" t="s">
        <v>2932</v>
      </c>
    </row>
    <row r="147" spans="1:9" x14ac:dyDescent="0.25">
      <c r="A147" s="79">
        <v>148</v>
      </c>
      <c r="B147">
        <v>16</v>
      </c>
      <c r="C147">
        <v>300</v>
      </c>
      <c r="D147" t="s">
        <v>2303</v>
      </c>
      <c r="E147">
        <v>18</v>
      </c>
      <c r="F147">
        <v>108</v>
      </c>
      <c r="G147" t="s">
        <v>2303</v>
      </c>
      <c r="H147">
        <v>1</v>
      </c>
      <c r="I147" t="s">
        <v>2933</v>
      </c>
    </row>
    <row r="148" spans="1:9" x14ac:dyDescent="0.25">
      <c r="A148" s="79">
        <v>149</v>
      </c>
      <c r="B148">
        <v>16</v>
      </c>
      <c r="C148">
        <v>300</v>
      </c>
      <c r="D148" t="s">
        <v>2303</v>
      </c>
      <c r="E148">
        <v>18</v>
      </c>
      <c r="F148">
        <v>108</v>
      </c>
      <c r="G148" t="s">
        <v>2303</v>
      </c>
      <c r="H148">
        <v>1</v>
      </c>
      <c r="I148" t="s">
        <v>2934</v>
      </c>
    </row>
    <row r="149" spans="1:9" x14ac:dyDescent="0.25">
      <c r="A149" s="79">
        <v>150</v>
      </c>
      <c r="B149">
        <v>16</v>
      </c>
      <c r="C149">
        <v>300</v>
      </c>
      <c r="D149" t="s">
        <v>2303</v>
      </c>
      <c r="E149">
        <v>18</v>
      </c>
      <c r="F149">
        <v>108</v>
      </c>
      <c r="G149" t="s">
        <v>2303</v>
      </c>
      <c r="H149">
        <v>1</v>
      </c>
      <c r="I149" t="s">
        <v>2935</v>
      </c>
    </row>
    <row r="150" spans="1:9" x14ac:dyDescent="0.25">
      <c r="A150" s="79">
        <v>151</v>
      </c>
      <c r="B150">
        <v>16</v>
      </c>
      <c r="C150">
        <v>300</v>
      </c>
      <c r="D150" t="s">
        <v>2303</v>
      </c>
      <c r="E150">
        <v>18</v>
      </c>
      <c r="F150">
        <v>108</v>
      </c>
      <c r="G150" t="s">
        <v>2303</v>
      </c>
      <c r="H150">
        <v>1</v>
      </c>
      <c r="I150" t="s">
        <v>2936</v>
      </c>
    </row>
    <row r="151" spans="1:9" x14ac:dyDescent="0.25">
      <c r="A151" s="79">
        <v>152</v>
      </c>
      <c r="B151">
        <v>16</v>
      </c>
      <c r="C151">
        <v>300</v>
      </c>
      <c r="D151" t="s">
        <v>2303</v>
      </c>
      <c r="E151">
        <v>18</v>
      </c>
      <c r="F151">
        <v>108</v>
      </c>
      <c r="G151" t="s">
        <v>2303</v>
      </c>
      <c r="H151">
        <v>1</v>
      </c>
      <c r="I151" t="s">
        <v>2937</v>
      </c>
    </row>
    <row r="152" spans="1:9" x14ac:dyDescent="0.25">
      <c r="A152" s="79">
        <v>153</v>
      </c>
      <c r="B152">
        <v>16</v>
      </c>
      <c r="C152">
        <v>300</v>
      </c>
      <c r="D152" t="s">
        <v>2303</v>
      </c>
      <c r="E152">
        <v>18</v>
      </c>
      <c r="F152">
        <v>108</v>
      </c>
      <c r="G152" t="s">
        <v>2303</v>
      </c>
      <c r="H152">
        <v>1</v>
      </c>
      <c r="I152" t="s">
        <v>2938</v>
      </c>
    </row>
    <row r="153" spans="1:9" x14ac:dyDescent="0.25">
      <c r="A153" s="79">
        <v>154</v>
      </c>
      <c r="B153">
        <v>16</v>
      </c>
      <c r="C153">
        <v>300</v>
      </c>
      <c r="D153" t="s">
        <v>2303</v>
      </c>
      <c r="E153">
        <v>18</v>
      </c>
      <c r="F153">
        <v>108</v>
      </c>
      <c r="G153" t="s">
        <v>2303</v>
      </c>
      <c r="H153">
        <v>1</v>
      </c>
      <c r="I153" t="s">
        <v>2939</v>
      </c>
    </row>
    <row r="154" spans="1:9" x14ac:dyDescent="0.25">
      <c r="A154" s="79">
        <v>155</v>
      </c>
      <c r="B154">
        <v>5</v>
      </c>
      <c r="C154">
        <v>30</v>
      </c>
      <c r="D154" t="s">
        <v>3253</v>
      </c>
      <c r="E154">
        <v>17</v>
      </c>
      <c r="F154">
        <v>104</v>
      </c>
      <c r="G154" t="s">
        <v>2316</v>
      </c>
      <c r="H154">
        <v>1</v>
      </c>
      <c r="I154" t="s">
        <v>2940</v>
      </c>
    </row>
    <row r="155" spans="1:9" x14ac:dyDescent="0.25">
      <c r="A155" s="79">
        <v>156</v>
      </c>
      <c r="B155">
        <v>17</v>
      </c>
      <c r="C155">
        <v>256</v>
      </c>
      <c r="D155" t="s">
        <v>2304</v>
      </c>
      <c r="E155">
        <v>179</v>
      </c>
      <c r="F155">
        <v>382</v>
      </c>
      <c r="G155" t="s">
        <v>2304</v>
      </c>
      <c r="H155">
        <v>1</v>
      </c>
      <c r="I155" t="s">
        <v>2941</v>
      </c>
    </row>
    <row r="156" spans="1:9" x14ac:dyDescent="0.25">
      <c r="A156" s="79">
        <v>157</v>
      </c>
      <c r="B156">
        <v>17</v>
      </c>
      <c r="C156">
        <v>256</v>
      </c>
      <c r="D156" t="s">
        <v>2304</v>
      </c>
      <c r="E156">
        <v>179</v>
      </c>
      <c r="F156">
        <v>382</v>
      </c>
      <c r="G156" t="s">
        <v>2304</v>
      </c>
      <c r="H156">
        <v>1</v>
      </c>
      <c r="I156" t="s">
        <v>2942</v>
      </c>
    </row>
    <row r="157" spans="1:9" x14ac:dyDescent="0.25">
      <c r="A157" s="79">
        <v>158</v>
      </c>
      <c r="B157">
        <v>17</v>
      </c>
      <c r="C157">
        <v>256</v>
      </c>
      <c r="D157" t="s">
        <v>2304</v>
      </c>
      <c r="E157">
        <v>179</v>
      </c>
      <c r="F157">
        <v>382</v>
      </c>
      <c r="G157" t="s">
        <v>2304</v>
      </c>
      <c r="H157">
        <v>1</v>
      </c>
      <c r="I157" t="s">
        <v>2943</v>
      </c>
    </row>
    <row r="158" spans="1:9" x14ac:dyDescent="0.25">
      <c r="A158" s="79">
        <v>159</v>
      </c>
      <c r="B158">
        <v>17</v>
      </c>
      <c r="C158">
        <v>256</v>
      </c>
      <c r="D158" t="s">
        <v>2304</v>
      </c>
      <c r="E158">
        <v>179</v>
      </c>
      <c r="F158">
        <v>382</v>
      </c>
      <c r="G158" t="s">
        <v>2304</v>
      </c>
      <c r="H158">
        <v>1</v>
      </c>
      <c r="I158" t="s">
        <v>2944</v>
      </c>
    </row>
    <row r="159" spans="1:9" x14ac:dyDescent="0.25">
      <c r="A159" s="79">
        <v>160</v>
      </c>
      <c r="B159">
        <v>17</v>
      </c>
      <c r="C159">
        <v>256</v>
      </c>
      <c r="D159" t="s">
        <v>2304</v>
      </c>
      <c r="E159">
        <v>179</v>
      </c>
      <c r="F159">
        <v>382</v>
      </c>
      <c r="G159" t="s">
        <v>2304</v>
      </c>
      <c r="H159">
        <v>1</v>
      </c>
      <c r="I159" t="s">
        <v>2945</v>
      </c>
    </row>
    <row r="160" spans="1:9" x14ac:dyDescent="0.25">
      <c r="A160" s="79">
        <v>161</v>
      </c>
      <c r="B160">
        <v>17</v>
      </c>
      <c r="C160">
        <v>256</v>
      </c>
      <c r="D160" t="s">
        <v>2304</v>
      </c>
      <c r="E160">
        <v>179</v>
      </c>
      <c r="F160">
        <v>382</v>
      </c>
      <c r="G160" t="s">
        <v>2304</v>
      </c>
      <c r="H160">
        <v>1</v>
      </c>
      <c r="I160" t="s">
        <v>2946</v>
      </c>
    </row>
    <row r="161" spans="1:9" x14ac:dyDescent="0.25">
      <c r="A161" s="79">
        <v>162</v>
      </c>
      <c r="B161">
        <v>17</v>
      </c>
      <c r="C161">
        <v>256</v>
      </c>
      <c r="D161" t="s">
        <v>2304</v>
      </c>
      <c r="E161">
        <v>179</v>
      </c>
      <c r="F161">
        <v>382</v>
      </c>
      <c r="G161" t="s">
        <v>2304</v>
      </c>
      <c r="H161">
        <v>1</v>
      </c>
      <c r="I161" t="s">
        <v>3255</v>
      </c>
    </row>
    <row r="162" spans="1:9" x14ac:dyDescent="0.25">
      <c r="A162" s="78">
        <v>163</v>
      </c>
      <c r="B162">
        <v>17</v>
      </c>
      <c r="C162">
        <v>256</v>
      </c>
      <c r="D162" t="s">
        <v>2304</v>
      </c>
      <c r="E162">
        <v>179</v>
      </c>
      <c r="F162">
        <v>382</v>
      </c>
      <c r="G162" t="s">
        <v>2304</v>
      </c>
      <c r="H162">
        <v>1</v>
      </c>
      <c r="I162" t="s">
        <v>3256</v>
      </c>
    </row>
    <row r="163" spans="1:9" x14ac:dyDescent="0.25">
      <c r="A163" s="79">
        <v>164</v>
      </c>
      <c r="B163">
        <v>7</v>
      </c>
      <c r="C163">
        <v>9</v>
      </c>
      <c r="D163" t="s">
        <v>2301</v>
      </c>
      <c r="E163">
        <v>180</v>
      </c>
      <c r="F163">
        <v>383</v>
      </c>
      <c r="G163" t="s">
        <v>2301</v>
      </c>
      <c r="H163">
        <v>1</v>
      </c>
      <c r="I163" t="s">
        <v>2947</v>
      </c>
    </row>
    <row r="164" spans="1:9" x14ac:dyDescent="0.25">
      <c r="A164" s="79">
        <v>165</v>
      </c>
      <c r="B164">
        <v>7</v>
      </c>
      <c r="C164">
        <v>9</v>
      </c>
      <c r="D164" t="s">
        <v>2301</v>
      </c>
      <c r="E164">
        <v>180</v>
      </c>
      <c r="F164">
        <v>383</v>
      </c>
      <c r="G164" t="s">
        <v>2301</v>
      </c>
      <c r="H164">
        <v>1</v>
      </c>
      <c r="I164" t="s">
        <v>2948</v>
      </c>
    </row>
    <row r="165" spans="1:9" x14ac:dyDescent="0.25">
      <c r="A165" s="79">
        <v>166</v>
      </c>
      <c r="B165">
        <v>7</v>
      </c>
      <c r="C165">
        <v>9</v>
      </c>
      <c r="D165" t="s">
        <v>2301</v>
      </c>
      <c r="E165">
        <v>180</v>
      </c>
      <c r="F165">
        <v>383</v>
      </c>
      <c r="G165" t="s">
        <v>2301</v>
      </c>
      <c r="H165">
        <v>1</v>
      </c>
      <c r="I165" t="s">
        <v>2949</v>
      </c>
    </row>
    <row r="166" spans="1:9" x14ac:dyDescent="0.25">
      <c r="A166" s="79">
        <v>167</v>
      </c>
      <c r="B166">
        <v>7</v>
      </c>
      <c r="C166">
        <v>9</v>
      </c>
      <c r="D166" t="s">
        <v>2301</v>
      </c>
      <c r="E166">
        <v>180</v>
      </c>
      <c r="F166">
        <v>383</v>
      </c>
      <c r="G166" t="s">
        <v>2301</v>
      </c>
      <c r="H166">
        <v>1</v>
      </c>
      <c r="I166" t="s">
        <v>2950</v>
      </c>
    </row>
    <row r="167" spans="1:9" x14ac:dyDescent="0.25">
      <c r="A167" s="79">
        <v>168</v>
      </c>
      <c r="B167">
        <v>7</v>
      </c>
      <c r="C167">
        <v>9</v>
      </c>
      <c r="D167" t="s">
        <v>2301</v>
      </c>
      <c r="E167">
        <v>180</v>
      </c>
      <c r="F167">
        <v>383</v>
      </c>
      <c r="G167" t="s">
        <v>2301</v>
      </c>
      <c r="H167">
        <v>1</v>
      </c>
      <c r="I167" t="s">
        <v>2951</v>
      </c>
    </row>
    <row r="168" spans="1:9" x14ac:dyDescent="0.25">
      <c r="A168" s="79">
        <v>169</v>
      </c>
      <c r="B168">
        <v>7</v>
      </c>
      <c r="C168">
        <v>9</v>
      </c>
      <c r="D168" t="s">
        <v>2301</v>
      </c>
      <c r="E168">
        <v>180</v>
      </c>
      <c r="F168">
        <v>383</v>
      </c>
      <c r="G168" t="s">
        <v>2301</v>
      </c>
      <c r="H168">
        <v>1</v>
      </c>
      <c r="I168" t="s">
        <v>2952</v>
      </c>
    </row>
    <row r="169" spans="1:9" x14ac:dyDescent="0.25">
      <c r="A169" s="79">
        <v>170</v>
      </c>
      <c r="B169">
        <v>14</v>
      </c>
      <c r="C169">
        <v>16</v>
      </c>
      <c r="D169" t="s">
        <v>125</v>
      </c>
      <c r="E169">
        <v>37</v>
      </c>
      <c r="F169">
        <v>181</v>
      </c>
      <c r="G169" t="s">
        <v>125</v>
      </c>
      <c r="H169">
        <v>1</v>
      </c>
      <c r="I169" t="s">
        <v>2953</v>
      </c>
    </row>
    <row r="170" spans="1:9" x14ac:dyDescent="0.25">
      <c r="A170" s="79">
        <v>171</v>
      </c>
      <c r="B170">
        <v>9</v>
      </c>
      <c r="C170">
        <v>26</v>
      </c>
      <c r="D170" t="s">
        <v>2321</v>
      </c>
      <c r="E170">
        <v>19</v>
      </c>
      <c r="F170">
        <v>117</v>
      </c>
      <c r="G170" t="s">
        <v>2321</v>
      </c>
      <c r="H170">
        <v>1</v>
      </c>
      <c r="I170" t="s">
        <v>2954</v>
      </c>
    </row>
    <row r="171" spans="1:9" x14ac:dyDescent="0.25">
      <c r="A171" s="78">
        <v>172</v>
      </c>
      <c r="B171">
        <v>22</v>
      </c>
      <c r="C171">
        <v>74</v>
      </c>
      <c r="D171" t="s">
        <v>3251</v>
      </c>
      <c r="E171">
        <v>109</v>
      </c>
      <c r="F171">
        <v>280</v>
      </c>
      <c r="G171" t="s">
        <v>3251</v>
      </c>
      <c r="H171">
        <v>1</v>
      </c>
      <c r="I171" t="s">
        <v>3251</v>
      </c>
    </row>
    <row r="172" spans="1:9" x14ac:dyDescent="0.25">
      <c r="A172" s="79">
        <v>173</v>
      </c>
      <c r="B172">
        <v>18</v>
      </c>
      <c r="C172">
        <v>75</v>
      </c>
      <c r="D172" t="s">
        <v>198</v>
      </c>
      <c r="E172">
        <v>110</v>
      </c>
      <c r="F172">
        <v>281</v>
      </c>
      <c r="G172" t="s">
        <v>198</v>
      </c>
      <c r="H172">
        <v>1</v>
      </c>
      <c r="I172" t="s">
        <v>2955</v>
      </c>
    </row>
    <row r="173" spans="1:9" x14ac:dyDescent="0.25">
      <c r="A173" s="79">
        <v>174</v>
      </c>
      <c r="B173">
        <v>15</v>
      </c>
      <c r="C173">
        <v>143</v>
      </c>
      <c r="D173" t="s">
        <v>264</v>
      </c>
      <c r="E173">
        <v>178</v>
      </c>
      <c r="F173">
        <v>381</v>
      </c>
      <c r="G173" t="s">
        <v>264</v>
      </c>
      <c r="H173">
        <v>1</v>
      </c>
      <c r="I173" t="s">
        <v>2956</v>
      </c>
    </row>
    <row r="174" spans="1:9" x14ac:dyDescent="0.25">
      <c r="A174" s="79">
        <v>175</v>
      </c>
      <c r="B174">
        <v>15</v>
      </c>
      <c r="C174">
        <v>143</v>
      </c>
      <c r="D174" t="s">
        <v>264</v>
      </c>
      <c r="E174">
        <v>178</v>
      </c>
      <c r="F174">
        <v>381</v>
      </c>
      <c r="G174" t="s">
        <v>264</v>
      </c>
      <c r="H174">
        <v>1</v>
      </c>
      <c r="I174" t="s">
        <v>2957</v>
      </c>
    </row>
    <row r="175" spans="1:9" x14ac:dyDescent="0.25">
      <c r="A175" s="79">
        <v>176</v>
      </c>
      <c r="B175">
        <v>15</v>
      </c>
      <c r="C175">
        <v>143</v>
      </c>
      <c r="D175" t="s">
        <v>264</v>
      </c>
      <c r="E175">
        <v>178</v>
      </c>
      <c r="F175">
        <v>381</v>
      </c>
      <c r="G175" t="s">
        <v>264</v>
      </c>
      <c r="H175">
        <v>1</v>
      </c>
      <c r="I175" t="s">
        <v>2958</v>
      </c>
    </row>
    <row r="176" spans="1:9" x14ac:dyDescent="0.25">
      <c r="A176" s="79">
        <v>177</v>
      </c>
      <c r="B176">
        <v>15</v>
      </c>
      <c r="C176">
        <v>143</v>
      </c>
      <c r="D176" t="s">
        <v>264</v>
      </c>
      <c r="E176">
        <v>178</v>
      </c>
      <c r="F176">
        <v>381</v>
      </c>
      <c r="G176" t="s">
        <v>264</v>
      </c>
      <c r="H176">
        <v>1</v>
      </c>
      <c r="I176" t="s">
        <v>2959</v>
      </c>
    </row>
    <row r="177" spans="1:9" x14ac:dyDescent="0.25">
      <c r="A177" s="79">
        <v>178</v>
      </c>
      <c r="B177">
        <v>15</v>
      </c>
      <c r="C177">
        <v>143</v>
      </c>
      <c r="D177" t="s">
        <v>264</v>
      </c>
      <c r="E177">
        <v>178</v>
      </c>
      <c r="F177">
        <v>381</v>
      </c>
      <c r="G177" t="s">
        <v>264</v>
      </c>
      <c r="H177">
        <v>1</v>
      </c>
      <c r="I177" t="s">
        <v>2960</v>
      </c>
    </row>
    <row r="178" spans="1:9" x14ac:dyDescent="0.25">
      <c r="A178" s="79">
        <v>179</v>
      </c>
      <c r="B178">
        <v>19</v>
      </c>
      <c r="C178">
        <v>201</v>
      </c>
      <c r="D178" t="s">
        <v>385</v>
      </c>
      <c r="E178">
        <v>304</v>
      </c>
      <c r="F178">
        <v>534</v>
      </c>
      <c r="G178" t="s">
        <v>385</v>
      </c>
      <c r="H178">
        <v>1</v>
      </c>
      <c r="I178" t="s">
        <v>2961</v>
      </c>
    </row>
    <row r="179" spans="1:9" x14ac:dyDescent="0.25">
      <c r="A179" s="79">
        <v>180</v>
      </c>
      <c r="B179">
        <v>19</v>
      </c>
      <c r="C179">
        <v>201</v>
      </c>
      <c r="D179" t="s">
        <v>385</v>
      </c>
      <c r="E179">
        <v>304</v>
      </c>
      <c r="F179">
        <v>534</v>
      </c>
      <c r="G179" t="s">
        <v>385</v>
      </c>
      <c r="H179">
        <v>1</v>
      </c>
      <c r="I179" t="s">
        <v>2962</v>
      </c>
    </row>
    <row r="180" spans="1:9" x14ac:dyDescent="0.25">
      <c r="A180" s="79">
        <v>181</v>
      </c>
      <c r="B180">
        <v>20</v>
      </c>
      <c r="C180">
        <v>227</v>
      </c>
      <c r="D180" t="s">
        <v>386</v>
      </c>
      <c r="E180">
        <v>305</v>
      </c>
      <c r="F180">
        <v>535</v>
      </c>
      <c r="G180" t="s">
        <v>386</v>
      </c>
      <c r="H180">
        <v>1</v>
      </c>
      <c r="I180" t="s">
        <v>2963</v>
      </c>
    </row>
    <row r="181" spans="1:9" x14ac:dyDescent="0.25">
      <c r="A181" s="79">
        <v>182</v>
      </c>
      <c r="B181">
        <v>20</v>
      </c>
      <c r="C181">
        <v>227</v>
      </c>
      <c r="D181" t="s">
        <v>386</v>
      </c>
      <c r="E181">
        <v>305</v>
      </c>
      <c r="F181">
        <v>535</v>
      </c>
      <c r="G181" t="s">
        <v>386</v>
      </c>
      <c r="H181">
        <v>1</v>
      </c>
      <c r="I181" t="s">
        <v>2964</v>
      </c>
    </row>
    <row r="182" spans="1:9" x14ac:dyDescent="0.25">
      <c r="A182" s="79">
        <v>183</v>
      </c>
      <c r="B182">
        <v>20</v>
      </c>
      <c r="C182">
        <v>227</v>
      </c>
      <c r="D182" t="s">
        <v>386</v>
      </c>
      <c r="E182">
        <v>305</v>
      </c>
      <c r="F182">
        <v>535</v>
      </c>
      <c r="G182" t="s">
        <v>386</v>
      </c>
      <c r="H182">
        <v>1</v>
      </c>
      <c r="I182" t="s">
        <v>2965</v>
      </c>
    </row>
    <row r="183" spans="1:9" x14ac:dyDescent="0.25">
      <c r="A183" s="79">
        <v>184</v>
      </c>
      <c r="B183">
        <v>23</v>
      </c>
      <c r="C183">
        <v>255</v>
      </c>
      <c r="D183" t="s">
        <v>2379</v>
      </c>
      <c r="E183">
        <v>154</v>
      </c>
      <c r="F183">
        <v>347</v>
      </c>
      <c r="G183" t="s">
        <v>2379</v>
      </c>
      <c r="H183">
        <v>6</v>
      </c>
      <c r="I183" t="s">
        <v>2966</v>
      </c>
    </row>
    <row r="184" spans="1:9" x14ac:dyDescent="0.25">
      <c r="A184" s="79">
        <v>185</v>
      </c>
      <c r="B184">
        <v>17</v>
      </c>
      <c r="C184">
        <v>256</v>
      </c>
      <c r="D184" t="s">
        <v>2304</v>
      </c>
      <c r="E184">
        <v>179</v>
      </c>
      <c r="F184">
        <v>382</v>
      </c>
      <c r="G184" t="s">
        <v>2304</v>
      </c>
      <c r="H184">
        <v>6</v>
      </c>
      <c r="I184" t="s">
        <v>2967</v>
      </c>
    </row>
    <row r="185" spans="1:9" x14ac:dyDescent="0.25">
      <c r="A185" s="79">
        <v>186</v>
      </c>
      <c r="B185">
        <v>6</v>
      </c>
      <c r="C185">
        <v>20</v>
      </c>
      <c r="D185" t="s">
        <v>109</v>
      </c>
      <c r="E185">
        <v>14</v>
      </c>
      <c r="F185">
        <v>92</v>
      </c>
      <c r="G185" t="s">
        <v>109</v>
      </c>
      <c r="H185">
        <v>6</v>
      </c>
      <c r="I185" t="s">
        <v>2968</v>
      </c>
    </row>
    <row r="186" spans="1:9" x14ac:dyDescent="0.25">
      <c r="A186" s="79">
        <v>187</v>
      </c>
      <c r="B186">
        <v>12</v>
      </c>
      <c r="C186">
        <v>125</v>
      </c>
      <c r="D186" t="s">
        <v>2320</v>
      </c>
      <c r="E186">
        <v>16</v>
      </c>
      <c r="F186">
        <v>103</v>
      </c>
      <c r="G186" t="s">
        <v>2320</v>
      </c>
      <c r="H186">
        <v>6</v>
      </c>
      <c r="I186" t="s">
        <v>2969</v>
      </c>
    </row>
    <row r="187" spans="1:9" x14ac:dyDescent="0.25">
      <c r="A187" s="79">
        <v>188</v>
      </c>
      <c r="B187">
        <v>8</v>
      </c>
      <c r="C187">
        <v>22</v>
      </c>
      <c r="D187" t="s">
        <v>108</v>
      </c>
      <c r="E187">
        <v>11</v>
      </c>
      <c r="F187">
        <v>58</v>
      </c>
      <c r="G187" t="s">
        <v>108</v>
      </c>
      <c r="H187">
        <v>6</v>
      </c>
      <c r="I187" t="s">
        <v>2970</v>
      </c>
    </row>
    <row r="188" spans="1:9" x14ac:dyDescent="0.25">
      <c r="A188" s="79">
        <v>190</v>
      </c>
      <c r="B188">
        <v>3</v>
      </c>
      <c r="C188">
        <v>10</v>
      </c>
      <c r="D188" t="s">
        <v>2317</v>
      </c>
      <c r="E188">
        <v>5</v>
      </c>
      <c r="F188">
        <v>20</v>
      </c>
      <c r="G188" t="s">
        <v>2317</v>
      </c>
      <c r="H188">
        <v>6</v>
      </c>
      <c r="I188" t="s">
        <v>2971</v>
      </c>
    </row>
    <row r="189" spans="1:9" x14ac:dyDescent="0.25">
      <c r="A189" s="79">
        <v>191</v>
      </c>
      <c r="B189">
        <v>7</v>
      </c>
      <c r="C189">
        <v>9</v>
      </c>
      <c r="D189" t="s">
        <v>2301</v>
      </c>
      <c r="E189">
        <v>180</v>
      </c>
      <c r="F189">
        <v>383</v>
      </c>
      <c r="G189" t="s">
        <v>2301</v>
      </c>
      <c r="H189">
        <v>6</v>
      </c>
      <c r="I189" t="s">
        <v>2972</v>
      </c>
    </row>
    <row r="190" spans="1:9" x14ac:dyDescent="0.25">
      <c r="A190" s="79">
        <v>192</v>
      </c>
      <c r="B190">
        <v>9</v>
      </c>
      <c r="C190">
        <v>26</v>
      </c>
      <c r="D190" t="s">
        <v>2321</v>
      </c>
      <c r="E190">
        <v>19</v>
      </c>
      <c r="F190">
        <v>117</v>
      </c>
      <c r="G190" t="s">
        <v>2321</v>
      </c>
      <c r="H190">
        <v>6</v>
      </c>
      <c r="I190" t="s">
        <v>2973</v>
      </c>
    </row>
    <row r="191" spans="1:9" x14ac:dyDescent="0.25">
      <c r="A191" s="79">
        <v>193</v>
      </c>
      <c r="B191">
        <v>2</v>
      </c>
      <c r="C191">
        <v>1</v>
      </c>
      <c r="D191" t="s">
        <v>103</v>
      </c>
      <c r="E191">
        <v>2</v>
      </c>
      <c r="F191">
        <v>3</v>
      </c>
      <c r="G191" t="s">
        <v>103</v>
      </c>
      <c r="H191">
        <v>6</v>
      </c>
      <c r="I191" t="s">
        <v>2974</v>
      </c>
    </row>
    <row r="192" spans="1:9" x14ac:dyDescent="0.25">
      <c r="A192" s="79">
        <v>194</v>
      </c>
      <c r="B192">
        <v>15</v>
      </c>
      <c r="C192">
        <v>143</v>
      </c>
      <c r="D192" t="s">
        <v>264</v>
      </c>
      <c r="E192">
        <v>178</v>
      </c>
      <c r="F192">
        <v>381</v>
      </c>
      <c r="G192" t="s">
        <v>264</v>
      </c>
      <c r="H192">
        <v>6</v>
      </c>
      <c r="I192" t="s">
        <v>2975</v>
      </c>
    </row>
    <row r="193" spans="1:9" x14ac:dyDescent="0.25">
      <c r="A193" s="78">
        <v>195</v>
      </c>
      <c r="B193">
        <v>13</v>
      </c>
      <c r="C193">
        <v>61</v>
      </c>
      <c r="D193" t="s">
        <v>2319</v>
      </c>
      <c r="E193">
        <v>15</v>
      </c>
      <c r="F193">
        <v>101</v>
      </c>
      <c r="G193" t="s">
        <v>2319</v>
      </c>
      <c r="H193">
        <v>6</v>
      </c>
      <c r="I193" t="s">
        <v>3324</v>
      </c>
    </row>
    <row r="194" spans="1:9" x14ac:dyDescent="0.25">
      <c r="A194" s="79">
        <v>196</v>
      </c>
      <c r="B194">
        <v>5</v>
      </c>
      <c r="C194">
        <v>30</v>
      </c>
      <c r="D194" t="s">
        <v>3253</v>
      </c>
      <c r="E194">
        <v>17</v>
      </c>
      <c r="F194">
        <v>104</v>
      </c>
      <c r="G194" t="s">
        <v>2316</v>
      </c>
      <c r="H194">
        <v>6</v>
      </c>
      <c r="I194" t="s">
        <v>2976</v>
      </c>
    </row>
    <row r="195" spans="1:9" x14ac:dyDescent="0.25">
      <c r="A195" s="79">
        <v>197</v>
      </c>
      <c r="B195">
        <v>16</v>
      </c>
      <c r="C195">
        <v>300</v>
      </c>
      <c r="D195" t="s">
        <v>2303</v>
      </c>
      <c r="E195">
        <v>18</v>
      </c>
      <c r="F195">
        <v>108</v>
      </c>
      <c r="G195" t="s">
        <v>2303</v>
      </c>
      <c r="H195">
        <v>6</v>
      </c>
      <c r="I195" t="s">
        <v>2977</v>
      </c>
    </row>
    <row r="196" spans="1:9" x14ac:dyDescent="0.25">
      <c r="A196" s="79">
        <v>198</v>
      </c>
      <c r="B196">
        <v>10</v>
      </c>
      <c r="C196">
        <v>13</v>
      </c>
      <c r="D196" t="s">
        <v>107</v>
      </c>
      <c r="E196">
        <v>10</v>
      </c>
      <c r="F196">
        <v>57</v>
      </c>
      <c r="G196" t="s">
        <v>107</v>
      </c>
      <c r="H196">
        <v>6</v>
      </c>
      <c r="I196" t="s">
        <v>2978</v>
      </c>
    </row>
    <row r="197" spans="1:9" x14ac:dyDescent="0.25">
      <c r="A197" s="79">
        <v>199</v>
      </c>
      <c r="B197">
        <v>14</v>
      </c>
      <c r="C197">
        <v>16</v>
      </c>
      <c r="D197" t="s">
        <v>125</v>
      </c>
      <c r="E197">
        <v>37</v>
      </c>
      <c r="F197">
        <v>181</v>
      </c>
      <c r="G197" t="s">
        <v>125</v>
      </c>
      <c r="H197">
        <v>1</v>
      </c>
      <c r="I197" t="s">
        <v>2979</v>
      </c>
    </row>
    <row r="198" spans="1:9" x14ac:dyDescent="0.25">
      <c r="A198" s="79">
        <v>200</v>
      </c>
      <c r="B198">
        <v>14</v>
      </c>
      <c r="C198">
        <v>16</v>
      </c>
      <c r="D198" t="s">
        <v>125</v>
      </c>
      <c r="E198">
        <v>37</v>
      </c>
      <c r="F198">
        <v>181</v>
      </c>
      <c r="G198" t="s">
        <v>125</v>
      </c>
      <c r="H198">
        <v>1</v>
      </c>
      <c r="I198" t="s">
        <v>2980</v>
      </c>
    </row>
    <row r="199" spans="1:9" x14ac:dyDescent="0.25">
      <c r="A199" s="79">
        <v>201</v>
      </c>
      <c r="B199">
        <v>14</v>
      </c>
      <c r="C199">
        <v>16</v>
      </c>
      <c r="D199" t="s">
        <v>125</v>
      </c>
      <c r="E199">
        <v>37</v>
      </c>
      <c r="F199">
        <v>181</v>
      </c>
      <c r="G199" t="s">
        <v>125</v>
      </c>
      <c r="H199">
        <v>1</v>
      </c>
      <c r="I199" t="s">
        <v>2981</v>
      </c>
    </row>
    <row r="200" spans="1:9" x14ac:dyDescent="0.25">
      <c r="A200" s="79">
        <v>202</v>
      </c>
      <c r="B200">
        <v>14</v>
      </c>
      <c r="C200">
        <v>16</v>
      </c>
      <c r="D200" t="s">
        <v>125</v>
      </c>
      <c r="E200">
        <v>37</v>
      </c>
      <c r="F200">
        <v>181</v>
      </c>
      <c r="G200" t="s">
        <v>125</v>
      </c>
      <c r="H200">
        <v>1</v>
      </c>
      <c r="I200" t="s">
        <v>2982</v>
      </c>
    </row>
    <row r="201" spans="1:9" x14ac:dyDescent="0.25">
      <c r="A201" s="79">
        <v>203</v>
      </c>
      <c r="B201">
        <v>14</v>
      </c>
      <c r="C201">
        <v>16</v>
      </c>
      <c r="D201" t="s">
        <v>125</v>
      </c>
      <c r="E201">
        <v>37</v>
      </c>
      <c r="F201">
        <v>181</v>
      </c>
      <c r="G201" t="s">
        <v>125</v>
      </c>
      <c r="H201">
        <v>1</v>
      </c>
      <c r="I201" t="s">
        <v>2983</v>
      </c>
    </row>
    <row r="202" spans="1:9" x14ac:dyDescent="0.25">
      <c r="A202" s="79">
        <v>204</v>
      </c>
      <c r="B202">
        <v>6</v>
      </c>
      <c r="C202">
        <v>20</v>
      </c>
      <c r="D202" t="s">
        <v>109</v>
      </c>
      <c r="E202">
        <v>14</v>
      </c>
      <c r="F202">
        <v>92</v>
      </c>
      <c r="G202" t="s">
        <v>109</v>
      </c>
      <c r="H202">
        <v>1</v>
      </c>
      <c r="I202" t="s">
        <v>2984</v>
      </c>
    </row>
    <row r="203" spans="1:9" x14ac:dyDescent="0.25">
      <c r="A203" s="79">
        <v>205</v>
      </c>
      <c r="B203">
        <v>10</v>
      </c>
      <c r="C203">
        <v>13</v>
      </c>
      <c r="D203" t="s">
        <v>107</v>
      </c>
      <c r="E203">
        <v>10</v>
      </c>
      <c r="F203">
        <v>57</v>
      </c>
      <c r="G203" t="s">
        <v>107</v>
      </c>
      <c r="H203">
        <v>1</v>
      </c>
      <c r="I203" t="s">
        <v>2985</v>
      </c>
    </row>
    <row r="204" spans="1:9" x14ac:dyDescent="0.25">
      <c r="A204" s="79">
        <v>206</v>
      </c>
      <c r="B204">
        <v>6</v>
      </c>
      <c r="C204">
        <v>20</v>
      </c>
      <c r="D204" t="s">
        <v>109</v>
      </c>
      <c r="E204">
        <v>14</v>
      </c>
      <c r="F204">
        <v>92</v>
      </c>
      <c r="G204" t="s">
        <v>109</v>
      </c>
      <c r="H204">
        <v>1</v>
      </c>
      <c r="I204" t="s">
        <v>2986</v>
      </c>
    </row>
    <row r="205" spans="1:9" x14ac:dyDescent="0.25">
      <c r="A205" s="79">
        <v>207</v>
      </c>
      <c r="B205">
        <v>7</v>
      </c>
      <c r="C205">
        <v>9</v>
      </c>
      <c r="D205" t="s">
        <v>2301</v>
      </c>
      <c r="E205">
        <v>180</v>
      </c>
      <c r="F205">
        <v>383</v>
      </c>
      <c r="G205" t="s">
        <v>2301</v>
      </c>
      <c r="H205">
        <v>1</v>
      </c>
      <c r="I205" t="s">
        <v>2987</v>
      </c>
    </row>
    <row r="206" spans="1:9" x14ac:dyDescent="0.25">
      <c r="A206" s="79">
        <v>208</v>
      </c>
      <c r="B206">
        <v>3</v>
      </c>
      <c r="C206">
        <v>10</v>
      </c>
      <c r="D206" t="s">
        <v>2317</v>
      </c>
      <c r="E206">
        <v>5</v>
      </c>
      <c r="F206">
        <v>20</v>
      </c>
      <c r="G206" t="s">
        <v>2317</v>
      </c>
      <c r="H206">
        <v>1</v>
      </c>
      <c r="I206" t="s">
        <v>2988</v>
      </c>
    </row>
    <row r="207" spans="1:9" x14ac:dyDescent="0.25">
      <c r="A207" s="79">
        <v>210</v>
      </c>
      <c r="B207">
        <v>2</v>
      </c>
      <c r="C207">
        <v>1</v>
      </c>
      <c r="D207" t="s">
        <v>103</v>
      </c>
      <c r="E207">
        <v>2</v>
      </c>
      <c r="F207">
        <v>3</v>
      </c>
      <c r="G207" t="s">
        <v>103</v>
      </c>
      <c r="H207">
        <v>1</v>
      </c>
      <c r="I207" t="s">
        <v>2989</v>
      </c>
    </row>
    <row r="208" spans="1:9" x14ac:dyDescent="0.25">
      <c r="A208" s="79">
        <v>211</v>
      </c>
      <c r="B208">
        <v>15</v>
      </c>
      <c r="C208">
        <v>143</v>
      </c>
      <c r="D208" t="s">
        <v>264</v>
      </c>
      <c r="E208">
        <v>178</v>
      </c>
      <c r="F208">
        <v>381</v>
      </c>
      <c r="G208" t="s">
        <v>264</v>
      </c>
      <c r="H208">
        <v>1</v>
      </c>
      <c r="I208" t="s">
        <v>2989</v>
      </c>
    </row>
    <row r="209" spans="1:9" x14ac:dyDescent="0.25">
      <c r="A209" s="79">
        <v>212</v>
      </c>
      <c r="B209">
        <v>11</v>
      </c>
      <c r="C209">
        <v>7</v>
      </c>
      <c r="D209" t="s">
        <v>2322</v>
      </c>
      <c r="E209">
        <v>9</v>
      </c>
      <c r="F209">
        <v>41</v>
      </c>
      <c r="G209" t="s">
        <v>2322</v>
      </c>
      <c r="H209">
        <v>1</v>
      </c>
      <c r="I209" t="s">
        <v>2989</v>
      </c>
    </row>
    <row r="210" spans="1:9" x14ac:dyDescent="0.25">
      <c r="A210" s="79">
        <v>213</v>
      </c>
      <c r="B210">
        <v>7</v>
      </c>
      <c r="C210">
        <v>9</v>
      </c>
      <c r="D210" t="s">
        <v>2301</v>
      </c>
      <c r="E210">
        <v>180</v>
      </c>
      <c r="F210">
        <v>383</v>
      </c>
      <c r="G210" t="s">
        <v>2301</v>
      </c>
      <c r="H210">
        <v>1</v>
      </c>
      <c r="I210" t="s">
        <v>2990</v>
      </c>
    </row>
    <row r="211" spans="1:9" x14ac:dyDescent="0.25">
      <c r="A211" s="79">
        <v>214</v>
      </c>
      <c r="B211">
        <v>7</v>
      </c>
      <c r="C211">
        <v>9</v>
      </c>
      <c r="D211" t="s">
        <v>2301</v>
      </c>
      <c r="E211">
        <v>180</v>
      </c>
      <c r="F211">
        <v>383</v>
      </c>
      <c r="G211" t="s">
        <v>2301</v>
      </c>
      <c r="H211">
        <v>1</v>
      </c>
      <c r="I211" t="s">
        <v>2991</v>
      </c>
    </row>
    <row r="212" spans="1:9" x14ac:dyDescent="0.25">
      <c r="A212" s="79">
        <v>216</v>
      </c>
      <c r="B212">
        <v>2</v>
      </c>
      <c r="C212">
        <v>1</v>
      </c>
      <c r="D212" t="s">
        <v>103</v>
      </c>
      <c r="E212">
        <v>2</v>
      </c>
      <c r="F212">
        <v>3</v>
      </c>
      <c r="G212" t="s">
        <v>103</v>
      </c>
      <c r="H212">
        <v>1</v>
      </c>
      <c r="I212" t="s">
        <v>2992</v>
      </c>
    </row>
    <row r="213" spans="1:9" x14ac:dyDescent="0.25">
      <c r="A213" s="79">
        <v>217</v>
      </c>
      <c r="B213">
        <v>25</v>
      </c>
      <c r="C213">
        <v>1126</v>
      </c>
      <c r="D213" t="s">
        <v>565</v>
      </c>
      <c r="E213">
        <v>500</v>
      </c>
      <c r="F213">
        <v>888</v>
      </c>
      <c r="G213" t="s">
        <v>565</v>
      </c>
      <c r="H213">
        <v>1</v>
      </c>
      <c r="I213" t="s">
        <v>2026</v>
      </c>
    </row>
    <row r="214" spans="1:9" x14ac:dyDescent="0.25">
      <c r="A214" s="78">
        <v>218</v>
      </c>
      <c r="B214">
        <v>25</v>
      </c>
      <c r="C214">
        <v>1126</v>
      </c>
      <c r="D214" t="s">
        <v>565</v>
      </c>
      <c r="E214">
        <v>500</v>
      </c>
      <c r="F214">
        <v>888</v>
      </c>
      <c r="G214" t="s">
        <v>565</v>
      </c>
      <c r="H214">
        <v>1</v>
      </c>
      <c r="I214" t="s">
        <v>2027</v>
      </c>
    </row>
    <row r="215" spans="1:9" x14ac:dyDescent="0.25">
      <c r="A215" s="79">
        <v>219</v>
      </c>
      <c r="B215">
        <v>25</v>
      </c>
      <c r="C215">
        <v>1126</v>
      </c>
      <c r="D215" t="s">
        <v>565</v>
      </c>
      <c r="E215">
        <v>500</v>
      </c>
      <c r="F215">
        <v>888</v>
      </c>
      <c r="G215" t="s">
        <v>565</v>
      </c>
      <c r="H215">
        <v>1</v>
      </c>
      <c r="I215" t="s">
        <v>2028</v>
      </c>
    </row>
    <row r="216" spans="1:9" x14ac:dyDescent="0.25">
      <c r="A216" s="79">
        <v>220</v>
      </c>
      <c r="B216">
        <v>25</v>
      </c>
      <c r="C216">
        <v>1126</v>
      </c>
      <c r="D216" t="s">
        <v>565</v>
      </c>
      <c r="E216">
        <v>500</v>
      </c>
      <c r="F216">
        <v>888</v>
      </c>
      <c r="G216" t="s">
        <v>565</v>
      </c>
      <c r="H216">
        <v>1</v>
      </c>
      <c r="I216" t="s">
        <v>2029</v>
      </c>
    </row>
    <row r="217" spans="1:9" x14ac:dyDescent="0.25">
      <c r="A217" s="79">
        <v>225</v>
      </c>
      <c r="B217">
        <v>25</v>
      </c>
      <c r="C217">
        <v>1126</v>
      </c>
      <c r="D217" t="s">
        <v>565</v>
      </c>
      <c r="E217">
        <v>500</v>
      </c>
      <c r="F217">
        <v>888</v>
      </c>
      <c r="G217" t="s">
        <v>565</v>
      </c>
      <c r="H217">
        <v>1</v>
      </c>
      <c r="I217" t="s">
        <v>2030</v>
      </c>
    </row>
    <row r="218" spans="1:9" x14ac:dyDescent="0.25">
      <c r="A218" s="79">
        <v>226</v>
      </c>
      <c r="B218">
        <v>25</v>
      </c>
      <c r="C218">
        <v>1126</v>
      </c>
      <c r="D218" t="s">
        <v>565</v>
      </c>
      <c r="E218">
        <v>500</v>
      </c>
      <c r="F218">
        <v>888</v>
      </c>
      <c r="G218" t="s">
        <v>565</v>
      </c>
      <c r="H218">
        <v>1</v>
      </c>
      <c r="I218" t="s">
        <v>2031</v>
      </c>
    </row>
    <row r="219" spans="1:9" x14ac:dyDescent="0.25">
      <c r="A219" s="79">
        <v>227</v>
      </c>
      <c r="B219">
        <v>25</v>
      </c>
      <c r="C219">
        <v>1126</v>
      </c>
      <c r="D219" t="s">
        <v>565</v>
      </c>
      <c r="E219">
        <v>500</v>
      </c>
      <c r="F219">
        <v>888</v>
      </c>
      <c r="G219" t="s">
        <v>565</v>
      </c>
      <c r="H219">
        <v>1</v>
      </c>
      <c r="I219" t="s">
        <v>2032</v>
      </c>
    </row>
    <row r="220" spans="1:9" x14ac:dyDescent="0.25">
      <c r="A220" s="78">
        <v>229</v>
      </c>
      <c r="B220">
        <v>25</v>
      </c>
      <c r="C220">
        <v>1126</v>
      </c>
      <c r="D220" t="s">
        <v>565</v>
      </c>
      <c r="E220">
        <v>500</v>
      </c>
      <c r="F220">
        <v>888</v>
      </c>
      <c r="G220" t="s">
        <v>565</v>
      </c>
      <c r="H220">
        <v>1</v>
      </c>
      <c r="I220" t="s">
        <v>2033</v>
      </c>
    </row>
    <row r="221" spans="1:9" x14ac:dyDescent="0.25">
      <c r="A221" s="78">
        <v>230</v>
      </c>
      <c r="B221">
        <v>25</v>
      </c>
      <c r="C221">
        <v>1126</v>
      </c>
      <c r="D221" t="s">
        <v>565</v>
      </c>
      <c r="E221">
        <v>500</v>
      </c>
      <c r="F221">
        <v>888</v>
      </c>
      <c r="G221" t="s">
        <v>565</v>
      </c>
      <c r="H221">
        <v>3</v>
      </c>
      <c r="I221" t="s">
        <v>2034</v>
      </c>
    </row>
    <row r="222" spans="1:9" x14ac:dyDescent="0.25">
      <c r="A222" s="78">
        <v>231</v>
      </c>
      <c r="B222">
        <v>25</v>
      </c>
      <c r="C222">
        <v>1126</v>
      </c>
      <c r="D222" t="s">
        <v>565</v>
      </c>
      <c r="E222">
        <v>500</v>
      </c>
      <c r="F222">
        <v>888</v>
      </c>
      <c r="G222" t="s">
        <v>565</v>
      </c>
      <c r="H222">
        <v>3</v>
      </c>
      <c r="I222" t="s">
        <v>2035</v>
      </c>
    </row>
    <row r="223" spans="1:9" x14ac:dyDescent="0.25">
      <c r="A223" s="78">
        <v>232</v>
      </c>
      <c r="B223">
        <v>25</v>
      </c>
      <c r="C223">
        <v>1126</v>
      </c>
      <c r="D223" t="s">
        <v>565</v>
      </c>
      <c r="E223">
        <v>500</v>
      </c>
      <c r="F223">
        <v>888</v>
      </c>
      <c r="G223" t="s">
        <v>565</v>
      </c>
      <c r="H223">
        <v>3</v>
      </c>
      <c r="I223" t="s">
        <v>2036</v>
      </c>
    </row>
    <row r="224" spans="1:9" x14ac:dyDescent="0.25">
      <c r="A224" s="78">
        <v>233</v>
      </c>
      <c r="B224">
        <v>25</v>
      </c>
      <c r="C224">
        <v>1126</v>
      </c>
      <c r="D224" t="s">
        <v>565</v>
      </c>
      <c r="E224">
        <v>500</v>
      </c>
      <c r="F224">
        <v>888</v>
      </c>
      <c r="G224" t="s">
        <v>565</v>
      </c>
      <c r="H224">
        <v>1</v>
      </c>
      <c r="I224" t="s">
        <v>2037</v>
      </c>
    </row>
    <row r="225" spans="1:9" x14ac:dyDescent="0.25">
      <c r="A225" s="78">
        <v>234</v>
      </c>
      <c r="B225">
        <v>25</v>
      </c>
      <c r="C225">
        <v>1126</v>
      </c>
      <c r="D225" t="s">
        <v>565</v>
      </c>
      <c r="E225">
        <v>500</v>
      </c>
      <c r="F225">
        <v>888</v>
      </c>
      <c r="G225" t="s">
        <v>565</v>
      </c>
      <c r="H225">
        <v>1</v>
      </c>
      <c r="I225" t="s">
        <v>2038</v>
      </c>
    </row>
    <row r="226" spans="1:9" x14ac:dyDescent="0.25">
      <c r="A226" s="78">
        <v>235</v>
      </c>
      <c r="B226">
        <v>25</v>
      </c>
      <c r="C226">
        <v>1126</v>
      </c>
      <c r="D226" t="s">
        <v>565</v>
      </c>
      <c r="E226">
        <v>500</v>
      </c>
      <c r="F226">
        <v>888</v>
      </c>
      <c r="G226" t="s">
        <v>565</v>
      </c>
      <c r="H226">
        <v>1</v>
      </c>
      <c r="I226" t="s">
        <v>2039</v>
      </c>
    </row>
    <row r="227" spans="1:9" x14ac:dyDescent="0.25">
      <c r="A227" s="78">
        <v>236</v>
      </c>
      <c r="B227">
        <v>14</v>
      </c>
      <c r="C227">
        <v>16</v>
      </c>
      <c r="D227" t="s">
        <v>125</v>
      </c>
      <c r="E227">
        <v>37</v>
      </c>
      <c r="F227">
        <v>181</v>
      </c>
      <c r="G227" t="s">
        <v>125</v>
      </c>
      <c r="H227">
        <v>6</v>
      </c>
      <c r="I227" t="s">
        <v>2993</v>
      </c>
    </row>
    <row r="228" spans="1:9" x14ac:dyDescent="0.25">
      <c r="A228" s="78">
        <v>237</v>
      </c>
      <c r="B228">
        <v>27</v>
      </c>
      <c r="C228">
        <v>667</v>
      </c>
      <c r="D228" t="s">
        <v>452</v>
      </c>
      <c r="E228">
        <v>379</v>
      </c>
      <c r="F228">
        <v>684</v>
      </c>
      <c r="G228" t="s">
        <v>452</v>
      </c>
      <c r="H228">
        <v>1</v>
      </c>
      <c r="I228" t="s">
        <v>2994</v>
      </c>
    </row>
    <row r="229" spans="1:9" x14ac:dyDescent="0.25">
      <c r="A229" s="78">
        <v>238</v>
      </c>
      <c r="B229">
        <v>27</v>
      </c>
      <c r="C229">
        <v>667</v>
      </c>
      <c r="D229" t="s">
        <v>452</v>
      </c>
      <c r="E229">
        <v>379</v>
      </c>
      <c r="F229">
        <v>684</v>
      </c>
      <c r="G229" t="s">
        <v>452</v>
      </c>
      <c r="H229">
        <v>1</v>
      </c>
      <c r="I229" t="s">
        <v>2995</v>
      </c>
    </row>
    <row r="230" spans="1:9" x14ac:dyDescent="0.25">
      <c r="A230" s="78">
        <v>239</v>
      </c>
      <c r="B230">
        <v>27</v>
      </c>
      <c r="C230">
        <v>667</v>
      </c>
      <c r="D230" t="s">
        <v>452</v>
      </c>
      <c r="E230">
        <v>379</v>
      </c>
      <c r="F230">
        <v>684</v>
      </c>
      <c r="G230" t="s">
        <v>452</v>
      </c>
      <c r="H230">
        <v>1</v>
      </c>
      <c r="I230" t="s">
        <v>2996</v>
      </c>
    </row>
    <row r="231" spans="1:9" x14ac:dyDescent="0.25">
      <c r="A231" s="78">
        <v>240</v>
      </c>
      <c r="B231">
        <v>27</v>
      </c>
      <c r="C231">
        <v>667</v>
      </c>
      <c r="D231" t="s">
        <v>452</v>
      </c>
      <c r="E231">
        <v>379</v>
      </c>
      <c r="F231">
        <v>684</v>
      </c>
      <c r="G231" t="s">
        <v>452</v>
      </c>
      <c r="H231">
        <v>1</v>
      </c>
      <c r="I231" t="s">
        <v>2997</v>
      </c>
    </row>
    <row r="232" spans="1:9" x14ac:dyDescent="0.25">
      <c r="A232" s="78">
        <v>241</v>
      </c>
      <c r="B232">
        <v>27</v>
      </c>
      <c r="C232">
        <v>667</v>
      </c>
      <c r="D232" t="s">
        <v>452</v>
      </c>
      <c r="E232">
        <v>379</v>
      </c>
      <c r="F232">
        <v>684</v>
      </c>
      <c r="G232" t="s">
        <v>452</v>
      </c>
      <c r="H232">
        <v>1</v>
      </c>
      <c r="I232" t="s">
        <v>2998</v>
      </c>
    </row>
    <row r="233" spans="1:9" x14ac:dyDescent="0.25">
      <c r="A233" s="78">
        <v>242</v>
      </c>
      <c r="B233">
        <v>27</v>
      </c>
      <c r="C233">
        <v>667</v>
      </c>
      <c r="D233" t="s">
        <v>452</v>
      </c>
      <c r="E233">
        <v>379</v>
      </c>
      <c r="F233">
        <v>684</v>
      </c>
      <c r="G233" t="s">
        <v>452</v>
      </c>
      <c r="H233">
        <v>1</v>
      </c>
      <c r="I233" t="s">
        <v>2999</v>
      </c>
    </row>
    <row r="234" spans="1:9" x14ac:dyDescent="0.25">
      <c r="A234" s="78">
        <v>243</v>
      </c>
      <c r="B234">
        <v>27</v>
      </c>
      <c r="C234">
        <v>667</v>
      </c>
      <c r="D234" t="s">
        <v>452</v>
      </c>
      <c r="E234">
        <v>379</v>
      </c>
      <c r="F234">
        <v>684</v>
      </c>
      <c r="G234" t="s">
        <v>452</v>
      </c>
      <c r="H234">
        <v>1</v>
      </c>
      <c r="I234" t="s">
        <v>3000</v>
      </c>
    </row>
    <row r="235" spans="1:9" x14ac:dyDescent="0.25">
      <c r="A235" s="78">
        <v>244</v>
      </c>
      <c r="B235">
        <v>27</v>
      </c>
      <c r="C235">
        <v>667</v>
      </c>
      <c r="D235" t="s">
        <v>452</v>
      </c>
      <c r="E235">
        <v>379</v>
      </c>
      <c r="F235">
        <v>684</v>
      </c>
      <c r="G235" t="s">
        <v>452</v>
      </c>
      <c r="H235">
        <v>1</v>
      </c>
      <c r="I235" t="s">
        <v>3001</v>
      </c>
    </row>
    <row r="236" spans="1:9" x14ac:dyDescent="0.25">
      <c r="A236" s="78">
        <v>245</v>
      </c>
      <c r="B236">
        <v>27</v>
      </c>
      <c r="C236">
        <v>667</v>
      </c>
      <c r="D236" t="s">
        <v>452</v>
      </c>
      <c r="E236">
        <v>379</v>
      </c>
      <c r="F236">
        <v>684</v>
      </c>
      <c r="G236" t="s">
        <v>452</v>
      </c>
      <c r="H236">
        <v>1</v>
      </c>
      <c r="I236" t="s">
        <v>3002</v>
      </c>
    </row>
    <row r="237" spans="1:9" x14ac:dyDescent="0.25">
      <c r="A237" s="78">
        <v>246</v>
      </c>
      <c r="B237">
        <v>27</v>
      </c>
      <c r="C237">
        <v>667</v>
      </c>
      <c r="D237" t="s">
        <v>452</v>
      </c>
      <c r="E237">
        <v>379</v>
      </c>
      <c r="F237">
        <v>684</v>
      </c>
      <c r="G237" t="s">
        <v>452</v>
      </c>
      <c r="H237">
        <v>1</v>
      </c>
      <c r="I237" t="s">
        <v>3003</v>
      </c>
    </row>
    <row r="238" spans="1:9" x14ac:dyDescent="0.25">
      <c r="A238" s="78">
        <v>247</v>
      </c>
      <c r="B238">
        <v>14</v>
      </c>
      <c r="C238">
        <v>16</v>
      </c>
      <c r="D238" t="s">
        <v>125</v>
      </c>
      <c r="E238">
        <v>37</v>
      </c>
      <c r="F238">
        <v>181</v>
      </c>
      <c r="G238" t="s">
        <v>125</v>
      </c>
      <c r="H238">
        <v>6</v>
      </c>
      <c r="I238" t="s">
        <v>3004</v>
      </c>
    </row>
    <row r="239" spans="1:9" x14ac:dyDescent="0.25">
      <c r="A239" s="78">
        <v>249</v>
      </c>
      <c r="B239">
        <v>27</v>
      </c>
      <c r="C239">
        <v>667</v>
      </c>
      <c r="D239" t="s">
        <v>452</v>
      </c>
      <c r="E239">
        <v>379</v>
      </c>
      <c r="F239">
        <v>684</v>
      </c>
      <c r="G239" t="s">
        <v>452</v>
      </c>
      <c r="H239">
        <v>0</v>
      </c>
      <c r="I239" t="s">
        <v>3005</v>
      </c>
    </row>
    <row r="240" spans="1:9" x14ac:dyDescent="0.25">
      <c r="A240" s="78">
        <v>250</v>
      </c>
      <c r="B240">
        <v>27</v>
      </c>
      <c r="C240">
        <v>667</v>
      </c>
      <c r="D240" t="s">
        <v>452</v>
      </c>
      <c r="E240">
        <v>379</v>
      </c>
      <c r="F240">
        <v>684</v>
      </c>
      <c r="G240" t="s">
        <v>452</v>
      </c>
      <c r="H240">
        <v>0</v>
      </c>
      <c r="I240" t="s">
        <v>3005</v>
      </c>
    </row>
    <row r="241" spans="1:9" x14ac:dyDescent="0.25">
      <c r="A241" s="78">
        <v>251</v>
      </c>
      <c r="B241">
        <v>29</v>
      </c>
      <c r="C241">
        <v>1006</v>
      </c>
      <c r="D241" t="s">
        <v>2324</v>
      </c>
      <c r="E241">
        <v>448</v>
      </c>
      <c r="F241">
        <v>823</v>
      </c>
      <c r="G241" t="s">
        <v>3006</v>
      </c>
      <c r="H241">
        <v>1</v>
      </c>
      <c r="I241" t="s">
        <v>3007</v>
      </c>
    </row>
    <row r="242" spans="1:9" x14ac:dyDescent="0.25">
      <c r="A242" s="78">
        <v>252</v>
      </c>
      <c r="B242">
        <v>29</v>
      </c>
      <c r="C242">
        <v>1006</v>
      </c>
      <c r="D242" t="s">
        <v>2324</v>
      </c>
      <c r="E242">
        <v>448</v>
      </c>
      <c r="F242">
        <v>823</v>
      </c>
      <c r="G242" t="s">
        <v>3006</v>
      </c>
      <c r="H242">
        <v>1</v>
      </c>
      <c r="I242" t="s">
        <v>3008</v>
      </c>
    </row>
    <row r="243" spans="1:9" x14ac:dyDescent="0.25">
      <c r="A243" s="78">
        <v>253</v>
      </c>
      <c r="B243">
        <v>29</v>
      </c>
      <c r="C243">
        <v>1006</v>
      </c>
      <c r="D243" t="s">
        <v>2324</v>
      </c>
      <c r="E243">
        <v>448</v>
      </c>
      <c r="F243">
        <v>823</v>
      </c>
      <c r="G243" t="s">
        <v>3006</v>
      </c>
      <c r="H243">
        <v>1</v>
      </c>
      <c r="I243" t="s">
        <v>3009</v>
      </c>
    </row>
    <row r="244" spans="1:9" x14ac:dyDescent="0.25">
      <c r="A244" s="78">
        <v>254</v>
      </c>
      <c r="B244">
        <v>29</v>
      </c>
      <c r="C244">
        <v>1006</v>
      </c>
      <c r="D244" t="s">
        <v>2324</v>
      </c>
      <c r="E244">
        <v>448</v>
      </c>
      <c r="F244">
        <v>823</v>
      </c>
      <c r="G244" t="s">
        <v>3006</v>
      </c>
      <c r="H244">
        <v>1</v>
      </c>
      <c r="I244" t="s">
        <v>3010</v>
      </c>
    </row>
    <row r="245" spans="1:9" x14ac:dyDescent="0.25">
      <c r="A245" s="78">
        <v>255</v>
      </c>
      <c r="B245">
        <v>28</v>
      </c>
      <c r="C245">
        <v>994</v>
      </c>
      <c r="D245" t="s">
        <v>2325</v>
      </c>
      <c r="E245">
        <v>442</v>
      </c>
      <c r="F245">
        <v>816</v>
      </c>
      <c r="G245" t="s">
        <v>2325</v>
      </c>
      <c r="H245">
        <v>1</v>
      </c>
      <c r="I245" t="s">
        <v>3011</v>
      </c>
    </row>
    <row r="246" spans="1:9" x14ac:dyDescent="0.25">
      <c r="A246" s="78">
        <v>256</v>
      </c>
      <c r="B246">
        <v>28</v>
      </c>
      <c r="C246">
        <v>994</v>
      </c>
      <c r="D246" t="s">
        <v>2325</v>
      </c>
      <c r="E246">
        <v>442</v>
      </c>
      <c r="F246">
        <v>816</v>
      </c>
      <c r="G246" t="s">
        <v>2325</v>
      </c>
      <c r="H246">
        <v>1</v>
      </c>
      <c r="I246" t="s">
        <v>3012</v>
      </c>
    </row>
    <row r="247" spans="1:9" x14ac:dyDescent="0.25">
      <c r="A247" s="78">
        <v>257</v>
      </c>
      <c r="B247">
        <v>28</v>
      </c>
      <c r="C247">
        <v>994</v>
      </c>
      <c r="D247" t="s">
        <v>2325</v>
      </c>
      <c r="E247">
        <v>442</v>
      </c>
      <c r="F247">
        <v>816</v>
      </c>
      <c r="G247" t="s">
        <v>2325</v>
      </c>
      <c r="H247">
        <v>1</v>
      </c>
      <c r="I247" t="s">
        <v>3013</v>
      </c>
    </row>
    <row r="248" spans="1:9" x14ac:dyDescent="0.25">
      <c r="A248" s="78">
        <v>258</v>
      </c>
      <c r="B248">
        <v>17</v>
      </c>
      <c r="C248">
        <v>256</v>
      </c>
      <c r="D248" t="s">
        <v>2304</v>
      </c>
      <c r="E248">
        <v>179</v>
      </c>
      <c r="F248">
        <v>382</v>
      </c>
      <c r="G248" t="s">
        <v>2304</v>
      </c>
      <c r="H248">
        <v>3</v>
      </c>
      <c r="I248" t="s">
        <v>3014</v>
      </c>
    </row>
    <row r="249" spans="1:9" x14ac:dyDescent="0.25">
      <c r="A249" s="78">
        <v>260</v>
      </c>
      <c r="B249">
        <v>9</v>
      </c>
      <c r="C249">
        <v>26</v>
      </c>
      <c r="D249" t="s">
        <v>2321</v>
      </c>
      <c r="E249">
        <v>19</v>
      </c>
      <c r="F249">
        <v>117</v>
      </c>
      <c r="G249" t="s">
        <v>2321</v>
      </c>
      <c r="H249">
        <v>6</v>
      </c>
      <c r="I249" t="s">
        <v>3015</v>
      </c>
    </row>
    <row r="250" spans="1:9" x14ac:dyDescent="0.25">
      <c r="A250" s="78">
        <v>261</v>
      </c>
      <c r="B250">
        <v>9</v>
      </c>
      <c r="C250">
        <v>26</v>
      </c>
      <c r="D250" t="s">
        <v>2321</v>
      </c>
      <c r="E250">
        <v>19</v>
      </c>
      <c r="F250">
        <v>117</v>
      </c>
      <c r="G250" t="s">
        <v>2321</v>
      </c>
      <c r="H250">
        <v>6</v>
      </c>
      <c r="I250" t="s">
        <v>3016</v>
      </c>
    </row>
    <row r="251" spans="1:9" x14ac:dyDescent="0.25">
      <c r="A251" s="78">
        <v>262</v>
      </c>
      <c r="B251">
        <v>15</v>
      </c>
      <c r="C251">
        <v>143</v>
      </c>
      <c r="D251" t="s">
        <v>264</v>
      </c>
      <c r="E251">
        <v>178</v>
      </c>
      <c r="F251">
        <v>381</v>
      </c>
      <c r="G251" t="s">
        <v>264</v>
      </c>
      <c r="H251">
        <v>6</v>
      </c>
      <c r="I251" t="s">
        <v>3017</v>
      </c>
    </row>
    <row r="252" spans="1:9" x14ac:dyDescent="0.25">
      <c r="A252" s="78">
        <v>264</v>
      </c>
      <c r="B252">
        <v>10</v>
      </c>
      <c r="C252">
        <v>13</v>
      </c>
      <c r="D252" t="s">
        <v>107</v>
      </c>
      <c r="E252">
        <v>10</v>
      </c>
      <c r="F252">
        <v>57</v>
      </c>
      <c r="G252" t="s">
        <v>107</v>
      </c>
      <c r="H252">
        <v>6</v>
      </c>
      <c r="I252" t="s">
        <v>3018</v>
      </c>
    </row>
    <row r="253" spans="1:9" x14ac:dyDescent="0.25">
      <c r="A253" s="78">
        <v>265</v>
      </c>
      <c r="B253">
        <v>7</v>
      </c>
      <c r="C253">
        <v>9</v>
      </c>
      <c r="D253" t="s">
        <v>2301</v>
      </c>
      <c r="E253">
        <v>180</v>
      </c>
      <c r="F253">
        <v>383</v>
      </c>
      <c r="G253" t="s">
        <v>2301</v>
      </c>
      <c r="H253">
        <v>6</v>
      </c>
      <c r="I253" t="s">
        <v>3019</v>
      </c>
    </row>
    <row r="254" spans="1:9" x14ac:dyDescent="0.25">
      <c r="A254" s="78">
        <v>266</v>
      </c>
      <c r="B254">
        <v>11</v>
      </c>
      <c r="C254">
        <v>7</v>
      </c>
      <c r="D254" t="s">
        <v>2322</v>
      </c>
      <c r="E254">
        <v>9</v>
      </c>
      <c r="F254">
        <v>41</v>
      </c>
      <c r="G254" t="s">
        <v>2322</v>
      </c>
      <c r="H254">
        <v>6</v>
      </c>
      <c r="I254" t="s">
        <v>3020</v>
      </c>
    </row>
    <row r="255" spans="1:9" x14ac:dyDescent="0.25">
      <c r="A255" s="78">
        <v>267</v>
      </c>
      <c r="B255">
        <v>2</v>
      </c>
      <c r="C255">
        <v>1</v>
      </c>
      <c r="D255" t="s">
        <v>103</v>
      </c>
      <c r="E255">
        <v>2</v>
      </c>
      <c r="F255">
        <v>3</v>
      </c>
      <c r="G255" t="s">
        <v>103</v>
      </c>
      <c r="H255">
        <v>6</v>
      </c>
      <c r="I255" t="s">
        <v>3021</v>
      </c>
    </row>
    <row r="256" spans="1:9" x14ac:dyDescent="0.25">
      <c r="A256" s="78">
        <v>268</v>
      </c>
      <c r="B256">
        <v>16</v>
      </c>
      <c r="C256">
        <v>300</v>
      </c>
      <c r="D256" t="s">
        <v>2303</v>
      </c>
      <c r="E256">
        <v>18</v>
      </c>
      <c r="F256">
        <v>108</v>
      </c>
      <c r="G256" t="s">
        <v>2303</v>
      </c>
      <c r="H256">
        <v>6</v>
      </c>
      <c r="I256" t="s">
        <v>3022</v>
      </c>
    </row>
    <row r="257" spans="1:9" x14ac:dyDescent="0.25">
      <c r="A257" s="78">
        <v>269</v>
      </c>
      <c r="B257">
        <v>3</v>
      </c>
      <c r="C257">
        <v>10</v>
      </c>
      <c r="D257" t="s">
        <v>2317</v>
      </c>
      <c r="E257">
        <v>5</v>
      </c>
      <c r="F257">
        <v>20</v>
      </c>
      <c r="G257" t="s">
        <v>2317</v>
      </c>
      <c r="H257">
        <v>6</v>
      </c>
      <c r="I257" t="s">
        <v>3023</v>
      </c>
    </row>
    <row r="258" spans="1:9" x14ac:dyDescent="0.25">
      <c r="A258" s="78">
        <v>270</v>
      </c>
      <c r="B258">
        <v>25</v>
      </c>
      <c r="C258">
        <v>1126</v>
      </c>
      <c r="D258" t="s">
        <v>565</v>
      </c>
      <c r="E258">
        <v>500</v>
      </c>
      <c r="F258">
        <v>888</v>
      </c>
      <c r="G258" t="s">
        <v>565</v>
      </c>
      <c r="H258">
        <v>2</v>
      </c>
      <c r="I258" t="s">
        <v>441</v>
      </c>
    </row>
    <row r="259" spans="1:9" x14ac:dyDescent="0.25">
      <c r="A259" s="78">
        <v>272</v>
      </c>
      <c r="B259">
        <v>30</v>
      </c>
      <c r="C259">
        <v>1060</v>
      </c>
      <c r="D259" t="s">
        <v>532</v>
      </c>
      <c r="E259">
        <v>467</v>
      </c>
      <c r="F259">
        <v>849</v>
      </c>
      <c r="G259" t="s">
        <v>532</v>
      </c>
      <c r="H259">
        <v>1</v>
      </c>
      <c r="I259" t="s">
        <v>3024</v>
      </c>
    </row>
    <row r="260" spans="1:9" x14ac:dyDescent="0.25">
      <c r="A260" s="78">
        <v>273</v>
      </c>
      <c r="B260">
        <v>30</v>
      </c>
      <c r="C260">
        <v>1060</v>
      </c>
      <c r="D260" t="s">
        <v>532</v>
      </c>
      <c r="E260">
        <v>467</v>
      </c>
      <c r="F260">
        <v>849</v>
      </c>
      <c r="G260" t="s">
        <v>532</v>
      </c>
      <c r="H260">
        <v>1</v>
      </c>
      <c r="I260" t="s">
        <v>3025</v>
      </c>
    </row>
    <row r="261" spans="1:9" x14ac:dyDescent="0.25">
      <c r="A261" s="78">
        <v>274</v>
      </c>
      <c r="B261">
        <v>30</v>
      </c>
      <c r="C261">
        <v>1060</v>
      </c>
      <c r="D261" t="s">
        <v>532</v>
      </c>
      <c r="E261">
        <v>467</v>
      </c>
      <c r="F261">
        <v>849</v>
      </c>
      <c r="G261" t="s">
        <v>532</v>
      </c>
      <c r="H261">
        <v>1</v>
      </c>
      <c r="I261" t="s">
        <v>3257</v>
      </c>
    </row>
    <row r="262" spans="1:9" x14ac:dyDescent="0.25">
      <c r="A262" s="79">
        <v>275</v>
      </c>
      <c r="B262">
        <v>30</v>
      </c>
      <c r="C262">
        <v>1060</v>
      </c>
      <c r="D262" t="s">
        <v>532</v>
      </c>
      <c r="E262">
        <v>467</v>
      </c>
      <c r="F262">
        <v>849</v>
      </c>
      <c r="G262" t="s">
        <v>532</v>
      </c>
      <c r="H262">
        <v>1</v>
      </c>
      <c r="I262" t="s">
        <v>3026</v>
      </c>
    </row>
    <row r="263" spans="1:9" x14ac:dyDescent="0.25">
      <c r="A263" s="79">
        <v>276</v>
      </c>
      <c r="B263">
        <v>30</v>
      </c>
      <c r="C263">
        <v>1060</v>
      </c>
      <c r="D263" t="s">
        <v>532</v>
      </c>
      <c r="E263">
        <v>467</v>
      </c>
      <c r="F263">
        <v>849</v>
      </c>
      <c r="G263" t="s">
        <v>532</v>
      </c>
      <c r="H263">
        <v>1</v>
      </c>
      <c r="I263" t="s">
        <v>3027</v>
      </c>
    </row>
    <row r="264" spans="1:9" x14ac:dyDescent="0.25">
      <c r="A264" s="79">
        <v>277</v>
      </c>
      <c r="B264">
        <v>30</v>
      </c>
      <c r="C264">
        <v>1060</v>
      </c>
      <c r="D264" t="s">
        <v>532</v>
      </c>
      <c r="E264">
        <v>467</v>
      </c>
      <c r="F264">
        <v>849</v>
      </c>
      <c r="G264" t="s">
        <v>532</v>
      </c>
      <c r="H264">
        <v>1</v>
      </c>
      <c r="I264" t="s">
        <v>3028</v>
      </c>
    </row>
    <row r="265" spans="1:9" x14ac:dyDescent="0.25">
      <c r="A265" s="79">
        <v>278</v>
      </c>
      <c r="B265">
        <v>30</v>
      </c>
      <c r="C265">
        <v>1060</v>
      </c>
      <c r="D265" t="s">
        <v>532</v>
      </c>
      <c r="E265">
        <v>467</v>
      </c>
      <c r="F265">
        <v>849</v>
      </c>
      <c r="G265" t="s">
        <v>532</v>
      </c>
      <c r="H265">
        <v>1</v>
      </c>
      <c r="I265" t="s">
        <v>3029</v>
      </c>
    </row>
    <row r="266" spans="1:9" x14ac:dyDescent="0.25">
      <c r="A266" s="79">
        <v>279</v>
      </c>
      <c r="B266">
        <v>30</v>
      </c>
      <c r="C266">
        <v>1060</v>
      </c>
      <c r="D266" t="s">
        <v>532</v>
      </c>
      <c r="E266">
        <v>467</v>
      </c>
      <c r="F266">
        <v>849</v>
      </c>
      <c r="G266" t="s">
        <v>532</v>
      </c>
      <c r="H266">
        <v>1</v>
      </c>
      <c r="I266" t="s">
        <v>3030</v>
      </c>
    </row>
    <row r="267" spans="1:9" x14ac:dyDescent="0.25">
      <c r="A267" s="79">
        <v>280</v>
      </c>
      <c r="B267">
        <v>30</v>
      </c>
      <c r="C267">
        <v>1060</v>
      </c>
      <c r="D267" t="s">
        <v>532</v>
      </c>
      <c r="E267">
        <v>467</v>
      </c>
      <c r="F267">
        <v>849</v>
      </c>
      <c r="G267" t="s">
        <v>532</v>
      </c>
      <c r="H267">
        <v>1</v>
      </c>
      <c r="I267" t="s">
        <v>3031</v>
      </c>
    </row>
    <row r="268" spans="1:9" x14ac:dyDescent="0.25">
      <c r="A268" s="79">
        <v>281</v>
      </c>
      <c r="B268">
        <v>30</v>
      </c>
      <c r="C268">
        <v>1060</v>
      </c>
      <c r="D268" t="s">
        <v>532</v>
      </c>
      <c r="E268">
        <v>467</v>
      </c>
      <c r="F268">
        <v>849</v>
      </c>
      <c r="G268" t="s">
        <v>532</v>
      </c>
      <c r="H268">
        <v>1</v>
      </c>
      <c r="I268" t="s">
        <v>3032</v>
      </c>
    </row>
    <row r="269" spans="1:9" x14ac:dyDescent="0.25">
      <c r="A269" s="79">
        <v>282</v>
      </c>
      <c r="B269">
        <v>30</v>
      </c>
      <c r="C269">
        <v>1060</v>
      </c>
      <c r="D269" t="s">
        <v>532</v>
      </c>
      <c r="E269">
        <v>467</v>
      </c>
      <c r="F269">
        <v>849</v>
      </c>
      <c r="G269" t="s">
        <v>532</v>
      </c>
      <c r="H269">
        <v>1</v>
      </c>
      <c r="I269" t="s">
        <v>3033</v>
      </c>
    </row>
    <row r="270" spans="1:9" x14ac:dyDescent="0.25">
      <c r="A270" s="79">
        <v>284</v>
      </c>
      <c r="B270">
        <v>30</v>
      </c>
      <c r="C270">
        <v>1060</v>
      </c>
      <c r="D270" t="s">
        <v>532</v>
      </c>
      <c r="E270">
        <v>467</v>
      </c>
      <c r="F270">
        <v>849</v>
      </c>
      <c r="G270" t="s">
        <v>532</v>
      </c>
      <c r="H270">
        <v>1</v>
      </c>
      <c r="I270" t="s">
        <v>3034</v>
      </c>
    </row>
    <row r="271" spans="1:9" x14ac:dyDescent="0.25">
      <c r="A271" s="79">
        <v>285</v>
      </c>
      <c r="B271">
        <v>15</v>
      </c>
      <c r="C271">
        <v>143</v>
      </c>
      <c r="D271" t="s">
        <v>264</v>
      </c>
      <c r="E271">
        <v>178</v>
      </c>
      <c r="F271">
        <v>381</v>
      </c>
      <c r="G271" t="s">
        <v>264</v>
      </c>
      <c r="H271">
        <v>7</v>
      </c>
      <c r="I271" t="s">
        <v>3035</v>
      </c>
    </row>
    <row r="272" spans="1:9" x14ac:dyDescent="0.25">
      <c r="A272" s="79">
        <v>286</v>
      </c>
      <c r="B272">
        <v>5</v>
      </c>
      <c r="C272">
        <v>30</v>
      </c>
      <c r="D272" t="s">
        <v>3253</v>
      </c>
      <c r="E272">
        <v>17</v>
      </c>
      <c r="F272">
        <v>104</v>
      </c>
      <c r="G272" t="s">
        <v>2316</v>
      </c>
      <c r="H272">
        <v>7</v>
      </c>
      <c r="I272" t="s">
        <v>3036</v>
      </c>
    </row>
    <row r="273" spans="1:9" x14ac:dyDescent="0.25">
      <c r="A273" s="79">
        <v>287</v>
      </c>
      <c r="B273">
        <v>10</v>
      </c>
      <c r="C273">
        <v>13</v>
      </c>
      <c r="D273" t="s">
        <v>107</v>
      </c>
      <c r="E273">
        <v>10</v>
      </c>
      <c r="F273">
        <v>57</v>
      </c>
      <c r="G273" t="s">
        <v>107</v>
      </c>
      <c r="H273">
        <v>7</v>
      </c>
      <c r="I273" t="s">
        <v>3037</v>
      </c>
    </row>
    <row r="274" spans="1:9" x14ac:dyDescent="0.25">
      <c r="A274" s="79">
        <v>288</v>
      </c>
      <c r="B274">
        <v>15</v>
      </c>
      <c r="C274">
        <v>143</v>
      </c>
      <c r="D274" t="s">
        <v>264</v>
      </c>
      <c r="E274">
        <v>178</v>
      </c>
      <c r="F274">
        <v>381</v>
      </c>
      <c r="G274" t="s">
        <v>264</v>
      </c>
      <c r="H274">
        <v>7</v>
      </c>
      <c r="I274" t="s">
        <v>3038</v>
      </c>
    </row>
    <row r="275" spans="1:9" x14ac:dyDescent="0.25">
      <c r="A275" s="79">
        <v>289</v>
      </c>
      <c r="B275">
        <v>2</v>
      </c>
      <c r="C275">
        <v>1</v>
      </c>
      <c r="D275" t="s">
        <v>103</v>
      </c>
      <c r="E275">
        <v>2</v>
      </c>
      <c r="F275">
        <v>3</v>
      </c>
      <c r="G275" t="s">
        <v>103</v>
      </c>
      <c r="H275">
        <v>7</v>
      </c>
      <c r="I275" t="s">
        <v>3039</v>
      </c>
    </row>
    <row r="276" spans="1:9" x14ac:dyDescent="0.25">
      <c r="A276" s="79">
        <v>290</v>
      </c>
      <c r="B276">
        <v>11</v>
      </c>
      <c r="C276">
        <v>7</v>
      </c>
      <c r="D276" t="s">
        <v>2322</v>
      </c>
      <c r="E276">
        <v>9</v>
      </c>
      <c r="F276">
        <v>41</v>
      </c>
      <c r="G276" t="s">
        <v>2322</v>
      </c>
      <c r="H276">
        <v>7</v>
      </c>
      <c r="I276" t="s">
        <v>3040</v>
      </c>
    </row>
    <row r="277" spans="1:9" x14ac:dyDescent="0.25">
      <c r="A277" s="79">
        <v>291</v>
      </c>
      <c r="B277">
        <v>17</v>
      </c>
      <c r="C277">
        <v>256</v>
      </c>
      <c r="D277" t="s">
        <v>2304</v>
      </c>
      <c r="E277">
        <v>179</v>
      </c>
      <c r="F277">
        <v>382</v>
      </c>
      <c r="G277" t="s">
        <v>2304</v>
      </c>
      <c r="H277">
        <v>7</v>
      </c>
      <c r="I277" t="s">
        <v>3041</v>
      </c>
    </row>
    <row r="278" spans="1:9" x14ac:dyDescent="0.25">
      <c r="A278" s="79">
        <v>292</v>
      </c>
      <c r="B278">
        <v>2</v>
      </c>
      <c r="C278">
        <v>1</v>
      </c>
      <c r="D278" t="s">
        <v>103</v>
      </c>
      <c r="E278">
        <v>2</v>
      </c>
      <c r="F278">
        <v>3</v>
      </c>
      <c r="G278" t="s">
        <v>103</v>
      </c>
      <c r="H278">
        <v>7</v>
      </c>
      <c r="I278" t="s">
        <v>3042</v>
      </c>
    </row>
    <row r="279" spans="1:9" x14ac:dyDescent="0.25">
      <c r="A279" s="79">
        <v>293</v>
      </c>
      <c r="B279">
        <v>11</v>
      </c>
      <c r="C279">
        <v>7</v>
      </c>
      <c r="D279" t="s">
        <v>2322</v>
      </c>
      <c r="E279">
        <v>9</v>
      </c>
      <c r="F279">
        <v>41</v>
      </c>
      <c r="G279" t="s">
        <v>2322</v>
      </c>
      <c r="H279">
        <v>7</v>
      </c>
      <c r="I279" t="s">
        <v>3043</v>
      </c>
    </row>
    <row r="280" spans="1:9" x14ac:dyDescent="0.25">
      <c r="A280" s="79">
        <v>294</v>
      </c>
      <c r="B280">
        <v>8</v>
      </c>
      <c r="C280">
        <v>22</v>
      </c>
      <c r="D280" t="s">
        <v>108</v>
      </c>
      <c r="E280">
        <v>11</v>
      </c>
      <c r="F280">
        <v>58</v>
      </c>
      <c r="G280" t="s">
        <v>108</v>
      </c>
      <c r="H280">
        <v>7</v>
      </c>
      <c r="I280" t="s">
        <v>3044</v>
      </c>
    </row>
    <row r="281" spans="1:9" x14ac:dyDescent="0.25">
      <c r="A281" s="79">
        <v>295</v>
      </c>
      <c r="B281">
        <v>18</v>
      </c>
      <c r="C281">
        <v>75</v>
      </c>
      <c r="D281" t="s">
        <v>198</v>
      </c>
      <c r="E281">
        <v>110</v>
      </c>
      <c r="F281">
        <v>281</v>
      </c>
      <c r="G281" t="s">
        <v>198</v>
      </c>
      <c r="H281">
        <v>7</v>
      </c>
      <c r="I281" t="s">
        <v>3045</v>
      </c>
    </row>
    <row r="282" spans="1:9" x14ac:dyDescent="0.25">
      <c r="A282" s="79">
        <v>296</v>
      </c>
      <c r="B282">
        <v>7</v>
      </c>
      <c r="C282">
        <v>9</v>
      </c>
      <c r="D282" t="s">
        <v>2301</v>
      </c>
      <c r="E282">
        <v>180</v>
      </c>
      <c r="F282">
        <v>383</v>
      </c>
      <c r="G282" t="s">
        <v>2301</v>
      </c>
      <c r="H282">
        <v>7</v>
      </c>
      <c r="I282" t="s">
        <v>3046</v>
      </c>
    </row>
    <row r="283" spans="1:9" x14ac:dyDescent="0.25">
      <c r="A283" s="79">
        <v>297</v>
      </c>
      <c r="B283">
        <v>2</v>
      </c>
      <c r="C283">
        <v>1</v>
      </c>
      <c r="D283" t="s">
        <v>103</v>
      </c>
      <c r="E283">
        <v>2</v>
      </c>
      <c r="F283">
        <v>3</v>
      </c>
      <c r="G283" t="s">
        <v>103</v>
      </c>
      <c r="H283">
        <v>7</v>
      </c>
      <c r="I283" t="s">
        <v>3258</v>
      </c>
    </row>
    <row r="284" spans="1:9" x14ac:dyDescent="0.25">
      <c r="A284" s="78">
        <v>298</v>
      </c>
      <c r="B284">
        <v>11</v>
      </c>
      <c r="C284">
        <v>7</v>
      </c>
      <c r="D284" t="s">
        <v>2322</v>
      </c>
      <c r="E284">
        <v>9</v>
      </c>
      <c r="F284">
        <v>41</v>
      </c>
      <c r="G284" t="s">
        <v>2322</v>
      </c>
      <c r="H284">
        <v>7</v>
      </c>
      <c r="I284" t="s">
        <v>3047</v>
      </c>
    </row>
    <row r="285" spans="1:9" x14ac:dyDescent="0.25">
      <c r="A285" s="78">
        <v>299</v>
      </c>
      <c r="B285">
        <v>8</v>
      </c>
      <c r="C285">
        <v>22</v>
      </c>
      <c r="D285" t="s">
        <v>108</v>
      </c>
      <c r="E285">
        <v>11</v>
      </c>
      <c r="F285">
        <v>58</v>
      </c>
      <c r="G285" t="s">
        <v>108</v>
      </c>
      <c r="H285">
        <v>7</v>
      </c>
      <c r="I285" t="s">
        <v>3048</v>
      </c>
    </row>
    <row r="286" spans="1:9" x14ac:dyDescent="0.25">
      <c r="A286" s="78">
        <v>300</v>
      </c>
      <c r="B286">
        <v>21</v>
      </c>
      <c r="C286">
        <v>258</v>
      </c>
      <c r="D286" t="s">
        <v>2925</v>
      </c>
      <c r="E286">
        <v>306</v>
      </c>
      <c r="F286">
        <v>537</v>
      </c>
      <c r="G286" t="s">
        <v>2925</v>
      </c>
      <c r="H286">
        <v>7</v>
      </c>
      <c r="I286" t="s">
        <v>3049</v>
      </c>
    </row>
    <row r="287" spans="1:9" x14ac:dyDescent="0.25">
      <c r="A287" s="78">
        <v>301</v>
      </c>
      <c r="B287">
        <v>12</v>
      </c>
      <c r="C287">
        <v>125</v>
      </c>
      <c r="D287" t="s">
        <v>2320</v>
      </c>
      <c r="E287">
        <v>16</v>
      </c>
      <c r="F287">
        <v>103</v>
      </c>
      <c r="G287" t="s">
        <v>2320</v>
      </c>
      <c r="H287">
        <v>7</v>
      </c>
      <c r="I287" t="s">
        <v>3050</v>
      </c>
    </row>
    <row r="288" spans="1:9" x14ac:dyDescent="0.25">
      <c r="A288" s="78">
        <v>303</v>
      </c>
      <c r="B288">
        <v>6</v>
      </c>
      <c r="C288">
        <v>20</v>
      </c>
      <c r="D288" t="s">
        <v>109</v>
      </c>
      <c r="E288">
        <v>14</v>
      </c>
      <c r="F288">
        <v>92</v>
      </c>
      <c r="G288" t="s">
        <v>109</v>
      </c>
      <c r="H288">
        <v>7</v>
      </c>
      <c r="I288" t="s">
        <v>3051</v>
      </c>
    </row>
    <row r="289" spans="1:9" x14ac:dyDescent="0.25">
      <c r="A289" s="78">
        <v>304</v>
      </c>
      <c r="B289">
        <v>16</v>
      </c>
      <c r="C289">
        <v>300</v>
      </c>
      <c r="D289" t="s">
        <v>2303</v>
      </c>
      <c r="E289">
        <v>18</v>
      </c>
      <c r="F289">
        <v>108</v>
      </c>
      <c r="G289" t="s">
        <v>2303</v>
      </c>
      <c r="H289">
        <v>7</v>
      </c>
      <c r="I289" t="s">
        <v>3052</v>
      </c>
    </row>
    <row r="290" spans="1:9" x14ac:dyDescent="0.25">
      <c r="A290" s="78">
        <v>305</v>
      </c>
      <c r="B290">
        <v>9</v>
      </c>
      <c r="C290">
        <v>26</v>
      </c>
      <c r="D290" t="s">
        <v>2321</v>
      </c>
      <c r="E290">
        <v>19</v>
      </c>
      <c r="F290">
        <v>117</v>
      </c>
      <c r="G290" t="s">
        <v>2321</v>
      </c>
      <c r="H290">
        <v>7</v>
      </c>
      <c r="I290" t="s">
        <v>3053</v>
      </c>
    </row>
    <row r="291" spans="1:9" x14ac:dyDescent="0.25">
      <c r="A291" s="78">
        <v>306</v>
      </c>
      <c r="B291">
        <v>16</v>
      </c>
      <c r="C291">
        <v>300</v>
      </c>
      <c r="D291" t="s">
        <v>2303</v>
      </c>
      <c r="E291">
        <v>18</v>
      </c>
      <c r="F291">
        <v>108</v>
      </c>
      <c r="G291" t="s">
        <v>2303</v>
      </c>
      <c r="H291">
        <v>7</v>
      </c>
      <c r="I291" t="s">
        <v>3054</v>
      </c>
    </row>
    <row r="292" spans="1:9" x14ac:dyDescent="0.25">
      <c r="A292" s="78">
        <v>307</v>
      </c>
      <c r="B292">
        <v>3</v>
      </c>
      <c r="C292">
        <v>10</v>
      </c>
      <c r="D292" t="s">
        <v>2317</v>
      </c>
      <c r="E292">
        <v>5</v>
      </c>
      <c r="F292">
        <v>20</v>
      </c>
      <c r="G292" t="s">
        <v>2317</v>
      </c>
      <c r="H292">
        <v>7</v>
      </c>
      <c r="I292" t="s">
        <v>3055</v>
      </c>
    </row>
    <row r="293" spans="1:9" x14ac:dyDescent="0.25">
      <c r="A293" s="78">
        <v>309</v>
      </c>
      <c r="B293">
        <v>10</v>
      </c>
      <c r="C293">
        <v>13</v>
      </c>
      <c r="D293" t="s">
        <v>107</v>
      </c>
      <c r="E293">
        <v>10</v>
      </c>
      <c r="F293">
        <v>57</v>
      </c>
      <c r="G293" t="s">
        <v>107</v>
      </c>
      <c r="H293">
        <v>7</v>
      </c>
      <c r="I293" t="s">
        <v>3056</v>
      </c>
    </row>
    <row r="294" spans="1:9" x14ac:dyDescent="0.25">
      <c r="A294" s="78">
        <v>310</v>
      </c>
      <c r="B294">
        <v>25</v>
      </c>
      <c r="C294">
        <v>1126</v>
      </c>
      <c r="D294" t="s">
        <v>565</v>
      </c>
      <c r="E294">
        <v>500</v>
      </c>
      <c r="F294">
        <v>888</v>
      </c>
      <c r="G294" t="s">
        <v>565</v>
      </c>
      <c r="H294">
        <v>7</v>
      </c>
      <c r="I294" t="s">
        <v>551</v>
      </c>
    </row>
    <row r="295" spans="1:9" x14ac:dyDescent="0.25">
      <c r="A295" s="78">
        <v>311</v>
      </c>
      <c r="B295">
        <v>17</v>
      </c>
      <c r="C295">
        <v>256</v>
      </c>
      <c r="D295" t="s">
        <v>2304</v>
      </c>
      <c r="E295">
        <v>179</v>
      </c>
      <c r="F295">
        <v>382</v>
      </c>
      <c r="G295" t="s">
        <v>2304</v>
      </c>
      <c r="H295">
        <v>7</v>
      </c>
      <c r="I295" t="s">
        <v>3057</v>
      </c>
    </row>
    <row r="296" spans="1:9" x14ac:dyDescent="0.25">
      <c r="A296" s="78">
        <v>312</v>
      </c>
      <c r="B296">
        <v>13</v>
      </c>
      <c r="C296">
        <v>61</v>
      </c>
      <c r="D296" t="s">
        <v>2319</v>
      </c>
      <c r="E296">
        <v>15</v>
      </c>
      <c r="F296">
        <v>101</v>
      </c>
      <c r="G296" t="s">
        <v>2319</v>
      </c>
      <c r="H296">
        <v>7</v>
      </c>
      <c r="I296" t="s">
        <v>3329</v>
      </c>
    </row>
    <row r="297" spans="1:9" x14ac:dyDescent="0.25">
      <c r="A297" s="78">
        <v>313</v>
      </c>
      <c r="B297">
        <v>6</v>
      </c>
      <c r="C297">
        <v>20</v>
      </c>
      <c r="D297" t="s">
        <v>109</v>
      </c>
      <c r="E297">
        <v>14</v>
      </c>
      <c r="F297">
        <v>92</v>
      </c>
      <c r="G297" t="s">
        <v>109</v>
      </c>
      <c r="H297">
        <v>7</v>
      </c>
      <c r="I297" t="s">
        <v>3058</v>
      </c>
    </row>
    <row r="298" spans="1:9" x14ac:dyDescent="0.25">
      <c r="A298" s="78">
        <v>314</v>
      </c>
      <c r="B298">
        <v>5</v>
      </c>
      <c r="C298">
        <v>30</v>
      </c>
      <c r="D298" t="s">
        <v>3253</v>
      </c>
      <c r="E298">
        <v>17</v>
      </c>
      <c r="F298">
        <v>104</v>
      </c>
      <c r="G298" t="s">
        <v>2316</v>
      </c>
      <c r="H298">
        <v>7</v>
      </c>
      <c r="I298" t="s">
        <v>3059</v>
      </c>
    </row>
    <row r="299" spans="1:9" x14ac:dyDescent="0.25">
      <c r="A299" s="78">
        <v>315</v>
      </c>
      <c r="B299">
        <v>15</v>
      </c>
      <c r="C299">
        <v>143</v>
      </c>
      <c r="D299" t="s">
        <v>264</v>
      </c>
      <c r="E299">
        <v>178</v>
      </c>
      <c r="F299">
        <v>381</v>
      </c>
      <c r="G299" t="s">
        <v>264</v>
      </c>
      <c r="H299">
        <v>7</v>
      </c>
      <c r="I299" t="s">
        <v>3060</v>
      </c>
    </row>
    <row r="300" spans="1:9" x14ac:dyDescent="0.25">
      <c r="A300" s="78">
        <v>316</v>
      </c>
      <c r="B300">
        <v>9</v>
      </c>
      <c r="C300">
        <v>26</v>
      </c>
      <c r="D300" t="s">
        <v>2321</v>
      </c>
      <c r="E300">
        <v>19</v>
      </c>
      <c r="F300">
        <v>117</v>
      </c>
      <c r="G300" t="s">
        <v>2321</v>
      </c>
      <c r="H300">
        <v>7</v>
      </c>
      <c r="I300" t="s">
        <v>3061</v>
      </c>
    </row>
    <row r="301" spans="1:9" x14ac:dyDescent="0.25">
      <c r="A301" s="78">
        <v>317</v>
      </c>
      <c r="B301">
        <v>7</v>
      </c>
      <c r="C301">
        <v>9</v>
      </c>
      <c r="D301" t="s">
        <v>2301</v>
      </c>
      <c r="E301">
        <v>180</v>
      </c>
      <c r="F301">
        <v>383</v>
      </c>
      <c r="G301" t="s">
        <v>2301</v>
      </c>
      <c r="H301">
        <v>7</v>
      </c>
      <c r="I301" t="s">
        <v>3062</v>
      </c>
    </row>
    <row r="302" spans="1:9" x14ac:dyDescent="0.25">
      <c r="A302" s="78">
        <v>319</v>
      </c>
      <c r="B302">
        <v>10</v>
      </c>
      <c r="C302">
        <v>13</v>
      </c>
      <c r="D302" t="s">
        <v>107</v>
      </c>
      <c r="E302">
        <v>10</v>
      </c>
      <c r="F302">
        <v>57</v>
      </c>
      <c r="G302" t="s">
        <v>107</v>
      </c>
      <c r="H302">
        <v>7</v>
      </c>
      <c r="I302" t="s">
        <v>555</v>
      </c>
    </row>
    <row r="303" spans="1:9" x14ac:dyDescent="0.25">
      <c r="A303" s="78">
        <v>320</v>
      </c>
      <c r="B303">
        <v>17</v>
      </c>
      <c r="C303">
        <v>256</v>
      </c>
      <c r="D303" t="s">
        <v>2304</v>
      </c>
      <c r="E303">
        <v>179</v>
      </c>
      <c r="F303">
        <v>382</v>
      </c>
      <c r="G303" t="s">
        <v>2304</v>
      </c>
      <c r="H303">
        <v>7</v>
      </c>
      <c r="I303" t="s">
        <v>3063</v>
      </c>
    </row>
    <row r="304" spans="1:9" x14ac:dyDescent="0.25">
      <c r="A304" s="78">
        <v>321</v>
      </c>
      <c r="B304">
        <v>17</v>
      </c>
      <c r="C304">
        <v>256</v>
      </c>
      <c r="D304" t="s">
        <v>2304</v>
      </c>
      <c r="E304">
        <v>179</v>
      </c>
      <c r="F304">
        <v>382</v>
      </c>
      <c r="G304" t="s">
        <v>2304</v>
      </c>
      <c r="H304">
        <v>7</v>
      </c>
      <c r="I304" t="s">
        <v>3064</v>
      </c>
    </row>
    <row r="305" spans="1:9" x14ac:dyDescent="0.25">
      <c r="A305" s="78">
        <v>322</v>
      </c>
      <c r="B305">
        <v>12</v>
      </c>
      <c r="C305">
        <v>125</v>
      </c>
      <c r="D305" t="s">
        <v>2320</v>
      </c>
      <c r="E305">
        <v>16</v>
      </c>
      <c r="F305">
        <v>103</v>
      </c>
      <c r="G305" t="s">
        <v>2320</v>
      </c>
      <c r="H305">
        <v>7</v>
      </c>
      <c r="I305" t="s">
        <v>3065</v>
      </c>
    </row>
    <row r="306" spans="1:9" x14ac:dyDescent="0.25">
      <c r="A306" s="78">
        <v>323</v>
      </c>
      <c r="B306">
        <v>6</v>
      </c>
      <c r="C306">
        <v>20</v>
      </c>
      <c r="D306" t="s">
        <v>109</v>
      </c>
      <c r="E306">
        <v>14</v>
      </c>
      <c r="F306">
        <v>92</v>
      </c>
      <c r="G306" t="s">
        <v>109</v>
      </c>
      <c r="H306">
        <v>7</v>
      </c>
      <c r="I306" t="s">
        <v>3066</v>
      </c>
    </row>
    <row r="307" spans="1:9" x14ac:dyDescent="0.25">
      <c r="A307" s="78">
        <v>324</v>
      </c>
      <c r="B307">
        <v>19</v>
      </c>
      <c r="C307">
        <v>201</v>
      </c>
      <c r="D307" t="s">
        <v>385</v>
      </c>
      <c r="E307">
        <v>304</v>
      </c>
      <c r="F307">
        <v>534</v>
      </c>
      <c r="G307" t="s">
        <v>385</v>
      </c>
      <c r="H307">
        <v>7</v>
      </c>
      <c r="I307" t="s">
        <v>3067</v>
      </c>
    </row>
    <row r="308" spans="1:9" x14ac:dyDescent="0.25">
      <c r="A308" s="78">
        <v>325</v>
      </c>
      <c r="B308">
        <v>7</v>
      </c>
      <c r="C308">
        <v>9</v>
      </c>
      <c r="D308" t="s">
        <v>2301</v>
      </c>
      <c r="E308">
        <v>180</v>
      </c>
      <c r="F308">
        <v>383</v>
      </c>
      <c r="G308" t="s">
        <v>2301</v>
      </c>
      <c r="H308">
        <v>7</v>
      </c>
      <c r="I308" t="s">
        <v>3068</v>
      </c>
    </row>
    <row r="309" spans="1:9" x14ac:dyDescent="0.25">
      <c r="A309" s="78">
        <v>326</v>
      </c>
      <c r="B309">
        <v>25</v>
      </c>
      <c r="C309">
        <v>1126</v>
      </c>
      <c r="D309" t="s">
        <v>565</v>
      </c>
      <c r="E309">
        <v>500</v>
      </c>
      <c r="F309">
        <v>888</v>
      </c>
      <c r="G309" t="s">
        <v>565</v>
      </c>
      <c r="H309">
        <v>6</v>
      </c>
      <c r="I309" t="s">
        <v>2082</v>
      </c>
    </row>
    <row r="310" spans="1:9" x14ac:dyDescent="0.25">
      <c r="A310" s="78">
        <v>327</v>
      </c>
      <c r="B310">
        <v>25</v>
      </c>
      <c r="C310">
        <v>1126</v>
      </c>
      <c r="D310" t="s">
        <v>565</v>
      </c>
      <c r="E310">
        <v>500</v>
      </c>
      <c r="F310">
        <v>888</v>
      </c>
      <c r="G310" t="s">
        <v>565</v>
      </c>
      <c r="H310">
        <v>7</v>
      </c>
      <c r="I310" t="s">
        <v>564</v>
      </c>
    </row>
    <row r="311" spans="1:9" x14ac:dyDescent="0.25">
      <c r="A311" s="78">
        <v>328</v>
      </c>
      <c r="B311">
        <v>30</v>
      </c>
      <c r="C311">
        <v>1060</v>
      </c>
      <c r="D311" t="s">
        <v>532</v>
      </c>
      <c r="E311">
        <v>467</v>
      </c>
      <c r="F311">
        <v>849</v>
      </c>
      <c r="G311" t="s">
        <v>532</v>
      </c>
      <c r="H311">
        <v>1</v>
      </c>
      <c r="I311" t="s">
        <v>3069</v>
      </c>
    </row>
    <row r="312" spans="1:9" x14ac:dyDescent="0.25">
      <c r="A312" s="78">
        <v>329</v>
      </c>
      <c r="B312">
        <v>30</v>
      </c>
      <c r="C312">
        <v>1060</v>
      </c>
      <c r="D312" t="s">
        <v>532</v>
      </c>
      <c r="E312">
        <v>467</v>
      </c>
      <c r="F312">
        <v>849</v>
      </c>
      <c r="G312" t="s">
        <v>532</v>
      </c>
      <c r="H312">
        <v>1</v>
      </c>
      <c r="I312" t="s">
        <v>3070</v>
      </c>
    </row>
    <row r="313" spans="1:9" x14ac:dyDescent="0.25">
      <c r="A313" s="78">
        <v>330</v>
      </c>
      <c r="B313">
        <v>30</v>
      </c>
      <c r="C313">
        <v>1060</v>
      </c>
      <c r="D313" t="s">
        <v>532</v>
      </c>
      <c r="E313">
        <v>467</v>
      </c>
      <c r="F313">
        <v>849</v>
      </c>
      <c r="G313" t="s">
        <v>532</v>
      </c>
      <c r="H313">
        <v>1</v>
      </c>
      <c r="I313" t="s">
        <v>3071</v>
      </c>
    </row>
    <row r="314" spans="1:9" x14ac:dyDescent="0.25">
      <c r="A314" s="78">
        <v>331</v>
      </c>
      <c r="B314">
        <v>30</v>
      </c>
      <c r="C314">
        <v>1060</v>
      </c>
      <c r="D314" t="s">
        <v>532</v>
      </c>
      <c r="E314">
        <v>467</v>
      </c>
      <c r="F314">
        <v>849</v>
      </c>
      <c r="G314" t="s">
        <v>532</v>
      </c>
      <c r="H314">
        <v>3</v>
      </c>
      <c r="I314" t="s">
        <v>3072</v>
      </c>
    </row>
    <row r="315" spans="1:9" x14ac:dyDescent="0.25">
      <c r="A315" s="78">
        <v>332</v>
      </c>
      <c r="B315">
        <v>25</v>
      </c>
      <c r="C315">
        <v>1126</v>
      </c>
      <c r="D315" t="s">
        <v>565</v>
      </c>
      <c r="E315">
        <v>500</v>
      </c>
      <c r="F315">
        <v>888</v>
      </c>
      <c r="G315" t="s">
        <v>565</v>
      </c>
      <c r="H315">
        <v>6</v>
      </c>
      <c r="I315" t="s">
        <v>2087</v>
      </c>
    </row>
    <row r="316" spans="1:9" x14ac:dyDescent="0.25">
      <c r="A316" s="78">
        <v>333</v>
      </c>
      <c r="B316">
        <v>30</v>
      </c>
      <c r="C316">
        <v>1060</v>
      </c>
      <c r="D316" t="s">
        <v>532</v>
      </c>
      <c r="E316">
        <v>467</v>
      </c>
      <c r="F316">
        <v>849</v>
      </c>
      <c r="G316" t="s">
        <v>532</v>
      </c>
      <c r="H316">
        <v>7</v>
      </c>
      <c r="I316" t="s">
        <v>3073</v>
      </c>
    </row>
    <row r="317" spans="1:9" x14ac:dyDescent="0.25">
      <c r="A317" s="78">
        <v>334</v>
      </c>
      <c r="B317">
        <v>30</v>
      </c>
      <c r="C317">
        <v>1060</v>
      </c>
      <c r="D317" t="s">
        <v>532</v>
      </c>
      <c r="E317">
        <v>467</v>
      </c>
      <c r="F317">
        <v>849</v>
      </c>
      <c r="G317" t="s">
        <v>532</v>
      </c>
      <c r="H317">
        <v>7</v>
      </c>
      <c r="I317" t="s">
        <v>3074</v>
      </c>
    </row>
    <row r="318" spans="1:9" x14ac:dyDescent="0.25">
      <c r="A318" s="78">
        <v>335</v>
      </c>
      <c r="B318">
        <v>30</v>
      </c>
      <c r="C318">
        <v>1060</v>
      </c>
      <c r="D318" t="s">
        <v>532</v>
      </c>
      <c r="E318">
        <v>467</v>
      </c>
      <c r="F318">
        <v>849</v>
      </c>
      <c r="G318" t="s">
        <v>532</v>
      </c>
      <c r="H318">
        <v>7</v>
      </c>
      <c r="I318" t="s">
        <v>3075</v>
      </c>
    </row>
    <row r="319" spans="1:9" x14ac:dyDescent="0.25">
      <c r="A319" s="78">
        <v>336</v>
      </c>
      <c r="B319">
        <v>30</v>
      </c>
      <c r="C319">
        <v>1060</v>
      </c>
      <c r="D319" t="s">
        <v>532</v>
      </c>
      <c r="E319">
        <v>467</v>
      </c>
      <c r="F319">
        <v>849</v>
      </c>
      <c r="G319" t="s">
        <v>532</v>
      </c>
      <c r="H319">
        <v>7</v>
      </c>
      <c r="I319" t="s">
        <v>656</v>
      </c>
    </row>
    <row r="320" spans="1:9" x14ac:dyDescent="0.25">
      <c r="A320" s="78">
        <v>337</v>
      </c>
      <c r="B320">
        <v>31</v>
      </c>
      <c r="C320">
        <v>1313</v>
      </c>
      <c r="D320" t="s">
        <v>2328</v>
      </c>
      <c r="E320">
        <v>589</v>
      </c>
      <c r="F320">
        <v>980</v>
      </c>
      <c r="G320" t="s">
        <v>3076</v>
      </c>
      <c r="H320">
        <v>1</v>
      </c>
      <c r="I320" t="s">
        <v>3077</v>
      </c>
    </row>
    <row r="321" spans="1:9" x14ac:dyDescent="0.25">
      <c r="A321" s="78">
        <v>338</v>
      </c>
      <c r="B321">
        <v>31</v>
      </c>
      <c r="C321">
        <v>1313</v>
      </c>
      <c r="D321" t="s">
        <v>2328</v>
      </c>
      <c r="E321">
        <v>589</v>
      </c>
      <c r="F321">
        <v>980</v>
      </c>
      <c r="G321" t="s">
        <v>3076</v>
      </c>
      <c r="H321">
        <v>1</v>
      </c>
      <c r="I321" t="s">
        <v>3078</v>
      </c>
    </row>
    <row r="322" spans="1:9" x14ac:dyDescent="0.25">
      <c r="A322" s="78">
        <v>339</v>
      </c>
      <c r="B322">
        <v>31</v>
      </c>
      <c r="C322">
        <v>1313</v>
      </c>
      <c r="D322" t="s">
        <v>2328</v>
      </c>
      <c r="E322">
        <v>589</v>
      </c>
      <c r="F322">
        <v>980</v>
      </c>
      <c r="G322" t="s">
        <v>3076</v>
      </c>
      <c r="H322">
        <v>1</v>
      </c>
      <c r="I322" t="s">
        <v>3079</v>
      </c>
    </row>
    <row r="323" spans="1:9" x14ac:dyDescent="0.25">
      <c r="A323" s="78">
        <v>340</v>
      </c>
      <c r="B323">
        <v>31</v>
      </c>
      <c r="C323">
        <v>1313</v>
      </c>
      <c r="D323" t="s">
        <v>2328</v>
      </c>
      <c r="E323">
        <v>589</v>
      </c>
      <c r="F323">
        <v>980</v>
      </c>
      <c r="G323" t="s">
        <v>3076</v>
      </c>
      <c r="H323">
        <v>1</v>
      </c>
      <c r="I323" t="s">
        <v>3080</v>
      </c>
    </row>
    <row r="324" spans="1:9" x14ac:dyDescent="0.25">
      <c r="A324" s="78">
        <v>341</v>
      </c>
      <c r="B324">
        <v>6</v>
      </c>
      <c r="C324">
        <v>20</v>
      </c>
      <c r="D324" t="s">
        <v>109</v>
      </c>
      <c r="E324">
        <v>14</v>
      </c>
      <c r="F324">
        <v>92</v>
      </c>
      <c r="G324" t="s">
        <v>109</v>
      </c>
      <c r="H324">
        <v>6</v>
      </c>
      <c r="I324" t="s">
        <v>3081</v>
      </c>
    </row>
    <row r="325" spans="1:9" x14ac:dyDescent="0.25">
      <c r="A325" s="78">
        <v>342</v>
      </c>
      <c r="B325">
        <v>2</v>
      </c>
      <c r="C325">
        <v>1</v>
      </c>
      <c r="D325" t="s">
        <v>103</v>
      </c>
      <c r="E325">
        <v>2</v>
      </c>
      <c r="F325">
        <v>3</v>
      </c>
      <c r="G325" t="s">
        <v>103</v>
      </c>
      <c r="H325">
        <v>7</v>
      </c>
      <c r="I325" t="s">
        <v>3082</v>
      </c>
    </row>
    <row r="326" spans="1:9" x14ac:dyDescent="0.25">
      <c r="A326" s="78">
        <v>343</v>
      </c>
      <c r="B326">
        <v>29</v>
      </c>
      <c r="C326">
        <v>1006</v>
      </c>
      <c r="D326" t="s">
        <v>2324</v>
      </c>
      <c r="E326">
        <v>448</v>
      </c>
      <c r="F326">
        <v>823</v>
      </c>
      <c r="G326" t="s">
        <v>3006</v>
      </c>
      <c r="H326">
        <v>7</v>
      </c>
      <c r="I326" t="s">
        <v>3083</v>
      </c>
    </row>
    <row r="327" spans="1:9" x14ac:dyDescent="0.25">
      <c r="A327" s="78">
        <v>344</v>
      </c>
      <c r="B327">
        <v>23</v>
      </c>
      <c r="C327">
        <v>255</v>
      </c>
      <c r="D327" t="s">
        <v>2379</v>
      </c>
      <c r="E327">
        <v>154</v>
      </c>
      <c r="F327">
        <v>347</v>
      </c>
      <c r="G327" t="s">
        <v>2379</v>
      </c>
      <c r="H327">
        <v>7</v>
      </c>
      <c r="I327" t="s">
        <v>3084</v>
      </c>
    </row>
    <row r="328" spans="1:9" x14ac:dyDescent="0.25">
      <c r="A328" s="78">
        <v>345</v>
      </c>
      <c r="B328">
        <v>25</v>
      </c>
      <c r="C328">
        <v>1126</v>
      </c>
      <c r="D328" t="s">
        <v>565</v>
      </c>
      <c r="E328">
        <v>500</v>
      </c>
      <c r="F328">
        <v>888</v>
      </c>
      <c r="G328" t="s">
        <v>565</v>
      </c>
      <c r="H328">
        <v>7</v>
      </c>
      <c r="I328" t="s">
        <v>664</v>
      </c>
    </row>
    <row r="329" spans="1:9" x14ac:dyDescent="0.25">
      <c r="A329" s="79">
        <v>346</v>
      </c>
      <c r="B329">
        <v>31</v>
      </c>
      <c r="C329">
        <v>1313</v>
      </c>
      <c r="D329" t="s">
        <v>2328</v>
      </c>
      <c r="E329">
        <v>589</v>
      </c>
      <c r="F329">
        <v>980</v>
      </c>
      <c r="G329" t="s">
        <v>3076</v>
      </c>
      <c r="H329">
        <v>3</v>
      </c>
      <c r="I329" t="s">
        <v>3085</v>
      </c>
    </row>
    <row r="330" spans="1:9" x14ac:dyDescent="0.25">
      <c r="A330" s="79">
        <v>347</v>
      </c>
      <c r="B330">
        <v>31</v>
      </c>
      <c r="C330">
        <v>1313</v>
      </c>
      <c r="D330" t="s">
        <v>2328</v>
      </c>
      <c r="E330">
        <v>589</v>
      </c>
      <c r="F330">
        <v>980</v>
      </c>
      <c r="G330" t="s">
        <v>3076</v>
      </c>
      <c r="H330">
        <v>7</v>
      </c>
      <c r="I330" t="s">
        <v>3086</v>
      </c>
    </row>
    <row r="331" spans="1:9" x14ac:dyDescent="0.25">
      <c r="A331" s="79">
        <v>348</v>
      </c>
      <c r="B331">
        <v>27</v>
      </c>
      <c r="C331">
        <v>667</v>
      </c>
      <c r="D331" t="s">
        <v>452</v>
      </c>
      <c r="E331">
        <v>379</v>
      </c>
      <c r="F331">
        <v>684</v>
      </c>
      <c r="G331" t="s">
        <v>452</v>
      </c>
      <c r="H331">
        <v>7</v>
      </c>
      <c r="I331" t="s">
        <v>3087</v>
      </c>
    </row>
    <row r="332" spans="1:9" x14ac:dyDescent="0.25">
      <c r="A332" s="79">
        <v>349</v>
      </c>
      <c r="B332">
        <v>32</v>
      </c>
      <c r="C332">
        <v>1349</v>
      </c>
      <c r="D332" t="s">
        <v>2327</v>
      </c>
      <c r="E332">
        <v>616</v>
      </c>
      <c r="F332">
        <v>1011</v>
      </c>
      <c r="G332" t="s">
        <v>2327</v>
      </c>
      <c r="H332">
        <v>1</v>
      </c>
      <c r="I332" t="s">
        <v>3088</v>
      </c>
    </row>
    <row r="333" spans="1:9" x14ac:dyDescent="0.25">
      <c r="A333" s="79">
        <v>350</v>
      </c>
      <c r="B333">
        <v>32</v>
      </c>
      <c r="C333">
        <v>1349</v>
      </c>
      <c r="D333" t="s">
        <v>2327</v>
      </c>
      <c r="E333">
        <v>616</v>
      </c>
      <c r="F333">
        <v>1011</v>
      </c>
      <c r="G333" t="s">
        <v>2327</v>
      </c>
      <c r="H333">
        <v>1</v>
      </c>
      <c r="I333" t="s">
        <v>3089</v>
      </c>
    </row>
    <row r="334" spans="1:9" x14ac:dyDescent="0.25">
      <c r="A334" s="79">
        <v>351</v>
      </c>
      <c r="B334">
        <v>32</v>
      </c>
      <c r="C334">
        <v>1349</v>
      </c>
      <c r="D334" t="s">
        <v>2327</v>
      </c>
      <c r="E334">
        <v>616</v>
      </c>
      <c r="F334">
        <v>1011</v>
      </c>
      <c r="G334" t="s">
        <v>2327</v>
      </c>
      <c r="H334">
        <v>1</v>
      </c>
      <c r="I334" t="s">
        <v>3090</v>
      </c>
    </row>
    <row r="335" spans="1:9" x14ac:dyDescent="0.25">
      <c r="A335" s="79">
        <v>352</v>
      </c>
      <c r="B335">
        <v>32</v>
      </c>
      <c r="C335">
        <v>1349</v>
      </c>
      <c r="D335" t="s">
        <v>2327</v>
      </c>
      <c r="E335">
        <v>616</v>
      </c>
      <c r="F335">
        <v>1011</v>
      </c>
      <c r="G335" t="s">
        <v>2327</v>
      </c>
      <c r="H335">
        <v>1</v>
      </c>
      <c r="I335" t="s">
        <v>3091</v>
      </c>
    </row>
    <row r="336" spans="1:9" x14ac:dyDescent="0.25">
      <c r="A336" s="79">
        <v>353</v>
      </c>
      <c r="B336">
        <v>32</v>
      </c>
      <c r="C336">
        <v>1349</v>
      </c>
      <c r="D336" t="s">
        <v>2327</v>
      </c>
      <c r="E336">
        <v>616</v>
      </c>
      <c r="F336">
        <v>1011</v>
      </c>
      <c r="G336" t="s">
        <v>2327</v>
      </c>
      <c r="H336">
        <v>1</v>
      </c>
      <c r="I336" t="s">
        <v>3092</v>
      </c>
    </row>
    <row r="337" spans="1:9" x14ac:dyDescent="0.25">
      <c r="A337" s="79">
        <v>354</v>
      </c>
      <c r="B337">
        <v>32</v>
      </c>
      <c r="C337">
        <v>1349</v>
      </c>
      <c r="D337" t="s">
        <v>2327</v>
      </c>
      <c r="E337">
        <v>616</v>
      </c>
      <c r="F337">
        <v>1011</v>
      </c>
      <c r="G337" t="s">
        <v>2327</v>
      </c>
      <c r="H337">
        <v>1</v>
      </c>
      <c r="I337" t="s">
        <v>3093</v>
      </c>
    </row>
    <row r="338" spans="1:9" x14ac:dyDescent="0.25">
      <c r="A338" s="79">
        <v>355</v>
      </c>
      <c r="B338">
        <v>32</v>
      </c>
      <c r="C338">
        <v>1349</v>
      </c>
      <c r="D338" t="s">
        <v>2327</v>
      </c>
      <c r="E338">
        <v>616</v>
      </c>
      <c r="F338">
        <v>1011</v>
      </c>
      <c r="G338" t="s">
        <v>2327</v>
      </c>
      <c r="H338">
        <v>1</v>
      </c>
      <c r="I338" t="s">
        <v>3094</v>
      </c>
    </row>
    <row r="339" spans="1:9" x14ac:dyDescent="0.25">
      <c r="A339" s="79">
        <v>356</v>
      </c>
      <c r="B339">
        <v>32</v>
      </c>
      <c r="C339">
        <v>1349</v>
      </c>
      <c r="D339" t="s">
        <v>2327</v>
      </c>
      <c r="E339">
        <v>616</v>
      </c>
      <c r="F339">
        <v>1011</v>
      </c>
      <c r="G339" t="s">
        <v>2327</v>
      </c>
      <c r="H339">
        <v>1</v>
      </c>
      <c r="I339" t="s">
        <v>3095</v>
      </c>
    </row>
    <row r="340" spans="1:9" x14ac:dyDescent="0.25">
      <c r="A340" s="79">
        <v>357</v>
      </c>
      <c r="B340">
        <v>32</v>
      </c>
      <c r="C340">
        <v>1349</v>
      </c>
      <c r="D340" t="s">
        <v>2327</v>
      </c>
      <c r="E340">
        <v>616</v>
      </c>
      <c r="F340">
        <v>1011</v>
      </c>
      <c r="G340" t="s">
        <v>2327</v>
      </c>
      <c r="H340">
        <v>1</v>
      </c>
      <c r="I340" t="s">
        <v>3096</v>
      </c>
    </row>
    <row r="341" spans="1:9" x14ac:dyDescent="0.25">
      <c r="A341" s="79">
        <v>358</v>
      </c>
      <c r="B341">
        <v>32</v>
      </c>
      <c r="C341">
        <v>1349</v>
      </c>
      <c r="D341" t="s">
        <v>2327</v>
      </c>
      <c r="E341">
        <v>616</v>
      </c>
      <c r="F341">
        <v>1011</v>
      </c>
      <c r="G341" t="s">
        <v>2327</v>
      </c>
      <c r="H341">
        <v>1</v>
      </c>
      <c r="I341" t="s">
        <v>3097</v>
      </c>
    </row>
    <row r="342" spans="1:9" x14ac:dyDescent="0.25">
      <c r="A342" s="79">
        <v>359</v>
      </c>
      <c r="B342">
        <v>32</v>
      </c>
      <c r="C342">
        <v>1349</v>
      </c>
      <c r="D342" t="s">
        <v>2327</v>
      </c>
      <c r="E342">
        <v>616</v>
      </c>
      <c r="F342">
        <v>1011</v>
      </c>
      <c r="G342" t="s">
        <v>2327</v>
      </c>
      <c r="H342">
        <v>1</v>
      </c>
      <c r="I342" t="s">
        <v>3098</v>
      </c>
    </row>
    <row r="343" spans="1:9" x14ac:dyDescent="0.25">
      <c r="A343" s="79">
        <v>360</v>
      </c>
      <c r="B343">
        <v>33</v>
      </c>
      <c r="C343">
        <v>1429</v>
      </c>
      <c r="D343" t="s">
        <v>681</v>
      </c>
      <c r="E343">
        <v>632</v>
      </c>
      <c r="F343">
        <v>1027</v>
      </c>
      <c r="G343" t="s">
        <v>681</v>
      </c>
      <c r="H343">
        <v>1</v>
      </c>
      <c r="I343" t="s">
        <v>3099</v>
      </c>
    </row>
    <row r="344" spans="1:9" x14ac:dyDescent="0.25">
      <c r="A344" s="79">
        <v>361</v>
      </c>
      <c r="B344">
        <v>28</v>
      </c>
      <c r="C344">
        <v>994</v>
      </c>
      <c r="D344" t="s">
        <v>2325</v>
      </c>
      <c r="E344">
        <v>442</v>
      </c>
      <c r="F344">
        <v>816</v>
      </c>
      <c r="G344" t="s">
        <v>2325</v>
      </c>
      <c r="H344">
        <v>7</v>
      </c>
      <c r="I344" t="s">
        <v>3100</v>
      </c>
    </row>
    <row r="345" spans="1:9" x14ac:dyDescent="0.25">
      <c r="A345" s="79">
        <v>362</v>
      </c>
      <c r="B345">
        <v>29</v>
      </c>
      <c r="C345">
        <v>1006</v>
      </c>
      <c r="D345" t="s">
        <v>2324</v>
      </c>
      <c r="E345">
        <v>448</v>
      </c>
      <c r="F345">
        <v>823</v>
      </c>
      <c r="G345" t="s">
        <v>3006</v>
      </c>
      <c r="H345">
        <v>7</v>
      </c>
      <c r="I345" t="s">
        <v>3101</v>
      </c>
    </row>
    <row r="346" spans="1:9" x14ac:dyDescent="0.25">
      <c r="A346" s="79">
        <v>364</v>
      </c>
      <c r="B346">
        <v>32</v>
      </c>
      <c r="C346">
        <v>1349</v>
      </c>
      <c r="D346" t="s">
        <v>2327</v>
      </c>
      <c r="E346">
        <v>616</v>
      </c>
      <c r="F346">
        <v>1011</v>
      </c>
      <c r="G346" t="s">
        <v>2327</v>
      </c>
      <c r="H346">
        <v>3</v>
      </c>
      <c r="I346" t="s">
        <v>3102</v>
      </c>
    </row>
    <row r="347" spans="1:9" x14ac:dyDescent="0.25">
      <c r="A347" s="79">
        <v>365</v>
      </c>
      <c r="B347">
        <v>32</v>
      </c>
      <c r="C347">
        <v>1349</v>
      </c>
      <c r="D347" t="s">
        <v>2327</v>
      </c>
      <c r="E347">
        <v>616</v>
      </c>
      <c r="F347">
        <v>1011</v>
      </c>
      <c r="G347" t="s">
        <v>2327</v>
      </c>
      <c r="H347">
        <v>1</v>
      </c>
      <c r="I347" t="s">
        <v>3103</v>
      </c>
    </row>
    <row r="348" spans="1:9" x14ac:dyDescent="0.25">
      <c r="A348" s="79">
        <v>366</v>
      </c>
      <c r="B348">
        <v>32</v>
      </c>
      <c r="C348">
        <v>1349</v>
      </c>
      <c r="D348" t="s">
        <v>2327</v>
      </c>
      <c r="E348">
        <v>616</v>
      </c>
      <c r="F348">
        <v>1011</v>
      </c>
      <c r="G348" t="s">
        <v>2327</v>
      </c>
      <c r="H348">
        <v>7</v>
      </c>
      <c r="I348" t="s">
        <v>3104</v>
      </c>
    </row>
    <row r="349" spans="1:9" x14ac:dyDescent="0.25">
      <c r="A349" s="79">
        <v>367</v>
      </c>
      <c r="B349">
        <v>32</v>
      </c>
      <c r="C349">
        <v>1349</v>
      </c>
      <c r="D349" t="s">
        <v>2327</v>
      </c>
      <c r="E349">
        <v>616</v>
      </c>
      <c r="F349">
        <v>1011</v>
      </c>
      <c r="G349" t="s">
        <v>2327</v>
      </c>
      <c r="H349">
        <v>7</v>
      </c>
      <c r="I349" t="s">
        <v>3105</v>
      </c>
    </row>
    <row r="350" spans="1:9" x14ac:dyDescent="0.25">
      <c r="A350" s="79">
        <v>368</v>
      </c>
      <c r="B350">
        <v>32</v>
      </c>
      <c r="C350">
        <v>1349</v>
      </c>
      <c r="D350" t="s">
        <v>2327</v>
      </c>
      <c r="E350">
        <v>616</v>
      </c>
      <c r="F350">
        <v>1011</v>
      </c>
      <c r="G350" t="s">
        <v>2327</v>
      </c>
      <c r="H350">
        <v>7</v>
      </c>
      <c r="I350" t="s">
        <v>3106</v>
      </c>
    </row>
    <row r="351" spans="1:9" x14ac:dyDescent="0.25">
      <c r="A351" s="79">
        <v>369</v>
      </c>
      <c r="B351">
        <v>32</v>
      </c>
      <c r="C351">
        <v>1349</v>
      </c>
      <c r="D351" t="s">
        <v>2327</v>
      </c>
      <c r="E351">
        <v>616</v>
      </c>
      <c r="F351">
        <v>1011</v>
      </c>
      <c r="G351" t="s">
        <v>2327</v>
      </c>
      <c r="H351">
        <v>1</v>
      </c>
      <c r="I351" t="s">
        <v>3107</v>
      </c>
    </row>
    <row r="352" spans="1:9" x14ac:dyDescent="0.25">
      <c r="A352" s="79">
        <v>370</v>
      </c>
      <c r="B352">
        <v>16</v>
      </c>
      <c r="C352">
        <v>300</v>
      </c>
      <c r="D352" t="s">
        <v>2303</v>
      </c>
      <c r="E352">
        <v>18</v>
      </c>
      <c r="F352">
        <v>108</v>
      </c>
      <c r="G352" t="s">
        <v>2303</v>
      </c>
      <c r="H352">
        <v>6</v>
      </c>
      <c r="I352" t="s">
        <v>3108</v>
      </c>
    </row>
    <row r="353" spans="1:9" x14ac:dyDescent="0.25">
      <c r="A353" s="79">
        <v>371</v>
      </c>
      <c r="B353">
        <v>17</v>
      </c>
      <c r="C353">
        <v>256</v>
      </c>
      <c r="D353" t="s">
        <v>2304</v>
      </c>
      <c r="E353">
        <v>179</v>
      </c>
      <c r="F353">
        <v>382</v>
      </c>
      <c r="G353" t="s">
        <v>2304</v>
      </c>
      <c r="H353">
        <v>6</v>
      </c>
      <c r="I353" t="s">
        <v>3109</v>
      </c>
    </row>
    <row r="354" spans="1:9" x14ac:dyDescent="0.25">
      <c r="A354" s="79">
        <v>372</v>
      </c>
      <c r="B354">
        <v>12</v>
      </c>
      <c r="C354">
        <v>125</v>
      </c>
      <c r="D354" t="s">
        <v>2320</v>
      </c>
      <c r="E354">
        <v>16</v>
      </c>
      <c r="F354">
        <v>103</v>
      </c>
      <c r="G354" t="s">
        <v>2320</v>
      </c>
      <c r="H354">
        <v>7</v>
      </c>
      <c r="I354" t="s">
        <v>3110</v>
      </c>
    </row>
    <row r="355" spans="1:9" x14ac:dyDescent="0.25">
      <c r="A355" s="79">
        <v>373</v>
      </c>
      <c r="B355">
        <v>33</v>
      </c>
      <c r="C355">
        <v>1429</v>
      </c>
      <c r="D355" t="s">
        <v>681</v>
      </c>
      <c r="E355">
        <v>632</v>
      </c>
      <c r="F355">
        <v>1027</v>
      </c>
      <c r="G355" t="s">
        <v>681</v>
      </c>
      <c r="H355">
        <v>7</v>
      </c>
      <c r="I355" t="s">
        <v>3111</v>
      </c>
    </row>
    <row r="356" spans="1:9" x14ac:dyDescent="0.25">
      <c r="A356" s="79">
        <v>374</v>
      </c>
      <c r="B356">
        <v>34</v>
      </c>
      <c r="C356">
        <v>1484</v>
      </c>
      <c r="D356" t="s">
        <v>2330</v>
      </c>
      <c r="E356">
        <v>407</v>
      </c>
      <c r="F356">
        <v>726</v>
      </c>
      <c r="G356" t="s">
        <v>2330</v>
      </c>
      <c r="H356">
        <v>1</v>
      </c>
      <c r="I356" t="s">
        <v>3112</v>
      </c>
    </row>
    <row r="357" spans="1:9" x14ac:dyDescent="0.25">
      <c r="A357" s="79">
        <v>375</v>
      </c>
      <c r="B357">
        <v>34</v>
      </c>
      <c r="C357">
        <v>1484</v>
      </c>
      <c r="D357" t="s">
        <v>2330</v>
      </c>
      <c r="E357">
        <v>407</v>
      </c>
      <c r="F357">
        <v>726</v>
      </c>
      <c r="G357" t="s">
        <v>2330</v>
      </c>
      <c r="H357">
        <v>1</v>
      </c>
      <c r="I357" t="s">
        <v>3113</v>
      </c>
    </row>
    <row r="358" spans="1:9" x14ac:dyDescent="0.25">
      <c r="A358" s="79">
        <v>376</v>
      </c>
      <c r="B358">
        <v>34</v>
      </c>
      <c r="C358">
        <v>1484</v>
      </c>
      <c r="D358" t="s">
        <v>2330</v>
      </c>
      <c r="E358">
        <v>407</v>
      </c>
      <c r="F358">
        <v>726</v>
      </c>
      <c r="G358" t="s">
        <v>2330</v>
      </c>
      <c r="H358">
        <v>1</v>
      </c>
      <c r="I358" t="s">
        <v>3114</v>
      </c>
    </row>
    <row r="359" spans="1:9" x14ac:dyDescent="0.25">
      <c r="A359" s="79">
        <v>377</v>
      </c>
      <c r="B359">
        <v>34</v>
      </c>
      <c r="C359">
        <v>1484</v>
      </c>
      <c r="D359" t="s">
        <v>2330</v>
      </c>
      <c r="E359">
        <v>407</v>
      </c>
      <c r="F359">
        <v>726</v>
      </c>
      <c r="G359" t="s">
        <v>2330</v>
      </c>
      <c r="H359">
        <v>1</v>
      </c>
      <c r="I359" t="s">
        <v>3115</v>
      </c>
    </row>
    <row r="360" spans="1:9" x14ac:dyDescent="0.25">
      <c r="A360" s="79">
        <v>378</v>
      </c>
      <c r="B360">
        <v>34</v>
      </c>
      <c r="C360">
        <v>1484</v>
      </c>
      <c r="D360" t="s">
        <v>2330</v>
      </c>
      <c r="E360">
        <v>407</v>
      </c>
      <c r="F360">
        <v>726</v>
      </c>
      <c r="G360" t="s">
        <v>2330</v>
      </c>
      <c r="H360">
        <v>6</v>
      </c>
      <c r="I360" t="s">
        <v>3116</v>
      </c>
    </row>
    <row r="361" spans="1:9" x14ac:dyDescent="0.25">
      <c r="A361" s="79">
        <v>379</v>
      </c>
      <c r="B361">
        <v>34</v>
      </c>
      <c r="C361">
        <v>1484</v>
      </c>
      <c r="D361" t="s">
        <v>2330</v>
      </c>
      <c r="E361">
        <v>407</v>
      </c>
      <c r="F361">
        <v>726</v>
      </c>
      <c r="G361" t="s">
        <v>2330</v>
      </c>
      <c r="H361">
        <v>1</v>
      </c>
      <c r="I361" t="s">
        <v>3117</v>
      </c>
    </row>
    <row r="362" spans="1:9" x14ac:dyDescent="0.25">
      <c r="A362" s="78">
        <v>380</v>
      </c>
      <c r="B362">
        <v>13</v>
      </c>
      <c r="C362">
        <v>61</v>
      </c>
      <c r="D362" t="s">
        <v>2319</v>
      </c>
      <c r="E362">
        <v>15</v>
      </c>
      <c r="F362">
        <v>101</v>
      </c>
      <c r="G362" t="s">
        <v>2319</v>
      </c>
      <c r="H362">
        <v>7</v>
      </c>
      <c r="I362" t="s">
        <v>3333</v>
      </c>
    </row>
    <row r="363" spans="1:9" x14ac:dyDescent="0.25">
      <c r="A363" s="79">
        <v>381</v>
      </c>
      <c r="B363">
        <v>36</v>
      </c>
      <c r="C363">
        <v>1555</v>
      </c>
      <c r="D363" t="s">
        <v>3118</v>
      </c>
      <c r="E363">
        <v>681</v>
      </c>
      <c r="F363">
        <v>1086</v>
      </c>
      <c r="G363" t="s">
        <v>3118</v>
      </c>
      <c r="H363">
        <v>1</v>
      </c>
      <c r="I363" t="s">
        <v>3119</v>
      </c>
    </row>
    <row r="364" spans="1:9" x14ac:dyDescent="0.25">
      <c r="A364" s="79">
        <v>382</v>
      </c>
      <c r="B364">
        <v>36</v>
      </c>
      <c r="C364">
        <v>1555</v>
      </c>
      <c r="D364" t="s">
        <v>3118</v>
      </c>
      <c r="E364">
        <v>681</v>
      </c>
      <c r="F364">
        <v>1086</v>
      </c>
      <c r="G364" t="s">
        <v>3118</v>
      </c>
      <c r="H364">
        <v>1</v>
      </c>
      <c r="I364" t="s">
        <v>3120</v>
      </c>
    </row>
    <row r="365" spans="1:9" x14ac:dyDescent="0.25">
      <c r="A365" s="79">
        <v>383</v>
      </c>
      <c r="B365">
        <v>36</v>
      </c>
      <c r="C365">
        <v>1555</v>
      </c>
      <c r="D365" t="s">
        <v>3118</v>
      </c>
      <c r="E365">
        <v>681</v>
      </c>
      <c r="F365">
        <v>1086</v>
      </c>
      <c r="G365" t="s">
        <v>3118</v>
      </c>
      <c r="H365">
        <v>1</v>
      </c>
      <c r="I365" t="s">
        <v>3121</v>
      </c>
    </row>
    <row r="366" spans="1:9" x14ac:dyDescent="0.25">
      <c r="A366" s="79">
        <v>384</v>
      </c>
      <c r="B366">
        <v>36</v>
      </c>
      <c r="C366">
        <v>1555</v>
      </c>
      <c r="D366" t="s">
        <v>3118</v>
      </c>
      <c r="E366">
        <v>681</v>
      </c>
      <c r="F366">
        <v>1086</v>
      </c>
      <c r="G366" t="s">
        <v>3118</v>
      </c>
      <c r="H366">
        <v>1</v>
      </c>
      <c r="I366" t="s">
        <v>3122</v>
      </c>
    </row>
    <row r="367" spans="1:9" x14ac:dyDescent="0.25">
      <c r="A367" s="79">
        <v>386</v>
      </c>
      <c r="B367">
        <v>36</v>
      </c>
      <c r="C367">
        <v>1555</v>
      </c>
      <c r="D367" t="s">
        <v>3118</v>
      </c>
      <c r="E367">
        <v>681</v>
      </c>
      <c r="F367">
        <v>1086</v>
      </c>
      <c r="G367" t="s">
        <v>3118</v>
      </c>
      <c r="H367">
        <v>1</v>
      </c>
      <c r="I367" t="s">
        <v>3123</v>
      </c>
    </row>
    <row r="368" spans="1:9" x14ac:dyDescent="0.25">
      <c r="A368" s="79">
        <v>387</v>
      </c>
      <c r="B368">
        <v>36</v>
      </c>
      <c r="C368">
        <v>1555</v>
      </c>
      <c r="D368" t="s">
        <v>3118</v>
      </c>
      <c r="E368">
        <v>681</v>
      </c>
      <c r="F368">
        <v>1086</v>
      </c>
      <c r="G368" t="s">
        <v>3118</v>
      </c>
      <c r="H368">
        <v>1</v>
      </c>
      <c r="I368" t="s">
        <v>3124</v>
      </c>
    </row>
    <row r="369" spans="1:9" x14ac:dyDescent="0.25">
      <c r="A369" s="79">
        <v>388</v>
      </c>
      <c r="B369">
        <v>34</v>
      </c>
      <c r="C369">
        <v>1484</v>
      </c>
      <c r="D369" t="s">
        <v>2330</v>
      </c>
      <c r="E369">
        <v>407</v>
      </c>
      <c r="F369">
        <v>726</v>
      </c>
      <c r="G369" t="s">
        <v>2330</v>
      </c>
      <c r="H369">
        <v>7</v>
      </c>
      <c r="I369" t="s">
        <v>3125</v>
      </c>
    </row>
    <row r="370" spans="1:9" x14ac:dyDescent="0.25">
      <c r="A370" s="78">
        <v>389</v>
      </c>
      <c r="B370">
        <v>13</v>
      </c>
      <c r="C370">
        <v>61</v>
      </c>
      <c r="D370" t="s">
        <v>2319</v>
      </c>
      <c r="E370">
        <v>15</v>
      </c>
      <c r="F370">
        <v>101</v>
      </c>
      <c r="G370" t="s">
        <v>2319</v>
      </c>
      <c r="H370">
        <v>6</v>
      </c>
      <c r="I370" t="s">
        <v>3326</v>
      </c>
    </row>
    <row r="371" spans="1:9" x14ac:dyDescent="0.25">
      <c r="A371" s="79">
        <v>390</v>
      </c>
      <c r="B371">
        <v>29</v>
      </c>
      <c r="C371">
        <v>1006</v>
      </c>
      <c r="D371" t="s">
        <v>2324</v>
      </c>
      <c r="E371">
        <v>448</v>
      </c>
      <c r="F371">
        <v>823</v>
      </c>
      <c r="G371" t="s">
        <v>3006</v>
      </c>
      <c r="H371">
        <v>6</v>
      </c>
      <c r="I371" t="s">
        <v>3126</v>
      </c>
    </row>
    <row r="372" spans="1:9" x14ac:dyDescent="0.25">
      <c r="A372" s="79">
        <v>391</v>
      </c>
      <c r="B372">
        <v>36</v>
      </c>
      <c r="C372">
        <v>1555</v>
      </c>
      <c r="D372" t="s">
        <v>3118</v>
      </c>
      <c r="E372">
        <v>681</v>
      </c>
      <c r="F372">
        <v>1086</v>
      </c>
      <c r="G372" t="s">
        <v>3118</v>
      </c>
      <c r="H372">
        <v>6</v>
      </c>
      <c r="I372" t="s">
        <v>3127</v>
      </c>
    </row>
    <row r="373" spans="1:9" x14ac:dyDescent="0.25">
      <c r="A373" s="78">
        <v>392</v>
      </c>
      <c r="B373">
        <v>13</v>
      </c>
      <c r="C373">
        <v>61</v>
      </c>
      <c r="D373" t="s">
        <v>2319</v>
      </c>
      <c r="E373">
        <v>15</v>
      </c>
      <c r="F373">
        <v>101</v>
      </c>
      <c r="G373" t="s">
        <v>2319</v>
      </c>
      <c r="H373">
        <v>7</v>
      </c>
      <c r="I373" t="s">
        <v>3323</v>
      </c>
    </row>
    <row r="374" spans="1:9" x14ac:dyDescent="0.25">
      <c r="A374" s="79">
        <v>395</v>
      </c>
      <c r="B374">
        <v>25</v>
      </c>
      <c r="C374">
        <v>1126</v>
      </c>
      <c r="D374" t="s">
        <v>565</v>
      </c>
      <c r="E374">
        <v>500</v>
      </c>
      <c r="F374">
        <v>888</v>
      </c>
      <c r="G374" t="s">
        <v>565</v>
      </c>
      <c r="H374">
        <v>7</v>
      </c>
      <c r="I374" t="s">
        <v>705</v>
      </c>
    </row>
    <row r="375" spans="1:9" x14ac:dyDescent="0.25">
      <c r="A375" s="79">
        <v>396</v>
      </c>
      <c r="B375">
        <v>36</v>
      </c>
      <c r="C375">
        <v>1555</v>
      </c>
      <c r="D375" t="s">
        <v>3118</v>
      </c>
      <c r="E375">
        <v>681</v>
      </c>
      <c r="F375">
        <v>1086</v>
      </c>
      <c r="G375" t="s">
        <v>3118</v>
      </c>
      <c r="H375">
        <v>7</v>
      </c>
      <c r="I375" t="s">
        <v>3128</v>
      </c>
    </row>
    <row r="376" spans="1:9" x14ac:dyDescent="0.25">
      <c r="A376" s="79">
        <v>397</v>
      </c>
      <c r="B376">
        <v>36</v>
      </c>
      <c r="C376">
        <v>1555</v>
      </c>
      <c r="D376" t="s">
        <v>3118</v>
      </c>
      <c r="E376">
        <v>681</v>
      </c>
      <c r="F376">
        <v>1086</v>
      </c>
      <c r="G376" t="s">
        <v>3118</v>
      </c>
      <c r="H376">
        <v>1</v>
      </c>
      <c r="I376" t="s">
        <v>3129</v>
      </c>
    </row>
    <row r="377" spans="1:9" x14ac:dyDescent="0.25">
      <c r="A377" s="79">
        <v>398</v>
      </c>
      <c r="B377">
        <v>7</v>
      </c>
      <c r="C377">
        <v>9</v>
      </c>
      <c r="D377" t="s">
        <v>2301</v>
      </c>
      <c r="E377">
        <v>180</v>
      </c>
      <c r="F377">
        <v>383</v>
      </c>
      <c r="G377" t="s">
        <v>2301</v>
      </c>
      <c r="H377">
        <v>6</v>
      </c>
      <c r="I377" t="s">
        <v>3130</v>
      </c>
    </row>
    <row r="378" spans="1:9" x14ac:dyDescent="0.25">
      <c r="A378" s="79">
        <v>399</v>
      </c>
      <c r="B378">
        <v>36</v>
      </c>
      <c r="C378">
        <v>1555</v>
      </c>
      <c r="D378" t="s">
        <v>3118</v>
      </c>
      <c r="E378">
        <v>681</v>
      </c>
      <c r="F378">
        <v>1086</v>
      </c>
      <c r="G378" t="s">
        <v>3118</v>
      </c>
      <c r="H378">
        <v>3</v>
      </c>
      <c r="I378" t="s">
        <v>3131</v>
      </c>
    </row>
    <row r="379" spans="1:9" x14ac:dyDescent="0.25">
      <c r="A379" s="79">
        <v>400</v>
      </c>
      <c r="B379">
        <v>36</v>
      </c>
      <c r="C379">
        <v>1555</v>
      </c>
      <c r="D379" t="s">
        <v>3118</v>
      </c>
      <c r="E379">
        <v>681</v>
      </c>
      <c r="F379">
        <v>1086</v>
      </c>
      <c r="G379" t="s">
        <v>3118</v>
      </c>
      <c r="H379">
        <v>7</v>
      </c>
      <c r="I379" t="s">
        <v>3132</v>
      </c>
    </row>
    <row r="380" spans="1:9" x14ac:dyDescent="0.25">
      <c r="A380" s="79">
        <v>401</v>
      </c>
      <c r="B380">
        <v>36</v>
      </c>
      <c r="C380">
        <v>1555</v>
      </c>
      <c r="D380" t="s">
        <v>3118</v>
      </c>
      <c r="E380">
        <v>681</v>
      </c>
      <c r="F380">
        <v>1086</v>
      </c>
      <c r="G380" t="s">
        <v>3118</v>
      </c>
      <c r="H380">
        <v>7</v>
      </c>
      <c r="I380" t="s">
        <v>3133</v>
      </c>
    </row>
    <row r="381" spans="1:9" x14ac:dyDescent="0.25">
      <c r="A381" s="79">
        <v>402</v>
      </c>
      <c r="B381">
        <v>37</v>
      </c>
      <c r="C381">
        <v>1654</v>
      </c>
      <c r="D381" t="s">
        <v>3134</v>
      </c>
      <c r="E381">
        <v>720</v>
      </c>
      <c r="F381">
        <v>1133</v>
      </c>
      <c r="G381" t="s">
        <v>3134</v>
      </c>
      <c r="H381">
        <v>1</v>
      </c>
      <c r="I381" t="s">
        <v>3135</v>
      </c>
    </row>
    <row r="382" spans="1:9" x14ac:dyDescent="0.25">
      <c r="A382" s="79">
        <v>403</v>
      </c>
      <c r="B382">
        <v>37</v>
      </c>
      <c r="C382">
        <v>1654</v>
      </c>
      <c r="D382" t="s">
        <v>3134</v>
      </c>
      <c r="E382">
        <v>720</v>
      </c>
      <c r="F382">
        <v>1133</v>
      </c>
      <c r="G382" t="s">
        <v>3134</v>
      </c>
      <c r="H382">
        <v>1</v>
      </c>
      <c r="I382" t="s">
        <v>3136</v>
      </c>
    </row>
    <row r="383" spans="1:9" x14ac:dyDescent="0.25">
      <c r="A383" s="79">
        <v>404</v>
      </c>
      <c r="B383">
        <v>37</v>
      </c>
      <c r="C383">
        <v>1654</v>
      </c>
      <c r="D383" t="s">
        <v>3134</v>
      </c>
      <c r="E383">
        <v>720</v>
      </c>
      <c r="F383">
        <v>1133</v>
      </c>
      <c r="G383" t="s">
        <v>3134</v>
      </c>
      <c r="H383">
        <v>1</v>
      </c>
      <c r="I383" t="s">
        <v>3137</v>
      </c>
    </row>
    <row r="384" spans="1:9" x14ac:dyDescent="0.25">
      <c r="A384" s="79">
        <v>405</v>
      </c>
      <c r="B384">
        <v>37</v>
      </c>
      <c r="C384">
        <v>1654</v>
      </c>
      <c r="D384" t="s">
        <v>3134</v>
      </c>
      <c r="E384">
        <v>720</v>
      </c>
      <c r="F384">
        <v>1133</v>
      </c>
      <c r="G384" t="s">
        <v>3134</v>
      </c>
      <c r="H384">
        <v>1</v>
      </c>
      <c r="I384" t="s">
        <v>3138</v>
      </c>
    </row>
    <row r="385" spans="1:9" x14ac:dyDescent="0.25">
      <c r="A385" s="79">
        <v>406</v>
      </c>
      <c r="B385">
        <v>37</v>
      </c>
      <c r="C385">
        <v>1654</v>
      </c>
      <c r="D385" t="s">
        <v>3134</v>
      </c>
      <c r="E385">
        <v>720</v>
      </c>
      <c r="F385">
        <v>1133</v>
      </c>
      <c r="G385" t="s">
        <v>3134</v>
      </c>
      <c r="H385">
        <v>1</v>
      </c>
      <c r="I385" t="s">
        <v>3139</v>
      </c>
    </row>
    <row r="386" spans="1:9" x14ac:dyDescent="0.25">
      <c r="A386" s="79">
        <v>409</v>
      </c>
      <c r="B386">
        <v>3</v>
      </c>
      <c r="C386">
        <v>10</v>
      </c>
      <c r="D386" t="s">
        <v>2317</v>
      </c>
      <c r="E386">
        <v>5</v>
      </c>
      <c r="F386">
        <v>20</v>
      </c>
      <c r="G386" t="s">
        <v>2317</v>
      </c>
      <c r="H386">
        <v>7</v>
      </c>
      <c r="I386" t="s">
        <v>3140</v>
      </c>
    </row>
    <row r="387" spans="1:9" x14ac:dyDescent="0.25">
      <c r="A387" s="79">
        <v>410</v>
      </c>
      <c r="B387">
        <v>36</v>
      </c>
      <c r="C387">
        <v>1555</v>
      </c>
      <c r="D387" t="s">
        <v>3118</v>
      </c>
      <c r="E387">
        <v>681</v>
      </c>
      <c r="F387">
        <v>1086</v>
      </c>
      <c r="G387" t="s">
        <v>3118</v>
      </c>
      <c r="H387">
        <v>7</v>
      </c>
      <c r="I387" t="s">
        <v>3141</v>
      </c>
    </row>
    <row r="388" spans="1:9" x14ac:dyDescent="0.25">
      <c r="A388" s="79">
        <v>411</v>
      </c>
      <c r="B388">
        <v>40</v>
      </c>
      <c r="C388">
        <v>1782</v>
      </c>
      <c r="D388" t="s">
        <v>3142</v>
      </c>
      <c r="E388">
        <v>4294967296</v>
      </c>
      <c r="F388">
        <v>0</v>
      </c>
      <c r="H388">
        <v>1</v>
      </c>
      <c r="I388" t="s">
        <v>3143</v>
      </c>
    </row>
    <row r="389" spans="1:9" x14ac:dyDescent="0.25">
      <c r="A389" s="79">
        <v>412</v>
      </c>
      <c r="B389">
        <v>40</v>
      </c>
      <c r="C389">
        <v>1782</v>
      </c>
      <c r="D389" t="s">
        <v>3142</v>
      </c>
      <c r="E389">
        <v>4294967296</v>
      </c>
      <c r="F389">
        <v>0</v>
      </c>
      <c r="H389">
        <v>1</v>
      </c>
      <c r="I389" t="s">
        <v>3144</v>
      </c>
    </row>
    <row r="390" spans="1:9" x14ac:dyDescent="0.25">
      <c r="A390" s="79">
        <v>413</v>
      </c>
      <c r="B390">
        <v>40</v>
      </c>
      <c r="C390">
        <v>1782</v>
      </c>
      <c r="D390" t="s">
        <v>3142</v>
      </c>
      <c r="E390">
        <v>4294967296</v>
      </c>
      <c r="F390">
        <v>0</v>
      </c>
      <c r="H390">
        <v>1</v>
      </c>
      <c r="I390" t="s">
        <v>3145</v>
      </c>
    </row>
    <row r="391" spans="1:9" x14ac:dyDescent="0.25">
      <c r="A391" s="79">
        <v>414</v>
      </c>
      <c r="B391">
        <v>40</v>
      </c>
      <c r="C391">
        <v>1782</v>
      </c>
      <c r="D391" t="s">
        <v>3142</v>
      </c>
      <c r="E391">
        <v>4294967296</v>
      </c>
      <c r="F391">
        <v>0</v>
      </c>
      <c r="H391">
        <v>1</v>
      </c>
      <c r="I391" t="s">
        <v>3146</v>
      </c>
    </row>
    <row r="392" spans="1:9" x14ac:dyDescent="0.25">
      <c r="A392" s="79">
        <v>415</v>
      </c>
      <c r="B392">
        <v>38</v>
      </c>
      <c r="C392">
        <v>1719</v>
      </c>
      <c r="D392" t="s">
        <v>3147</v>
      </c>
      <c r="E392">
        <v>743</v>
      </c>
      <c r="F392">
        <v>1160</v>
      </c>
      <c r="G392" t="s">
        <v>3147</v>
      </c>
      <c r="H392">
        <v>1</v>
      </c>
      <c r="I392" t="s">
        <v>3148</v>
      </c>
    </row>
    <row r="393" spans="1:9" x14ac:dyDescent="0.25">
      <c r="A393" s="79">
        <v>416</v>
      </c>
      <c r="B393">
        <v>38</v>
      </c>
      <c r="C393">
        <v>1719</v>
      </c>
      <c r="D393" t="s">
        <v>3147</v>
      </c>
      <c r="E393">
        <v>743</v>
      </c>
      <c r="F393">
        <v>1160</v>
      </c>
      <c r="G393" t="s">
        <v>3147</v>
      </c>
      <c r="H393">
        <v>1</v>
      </c>
      <c r="I393" t="s">
        <v>3149</v>
      </c>
    </row>
    <row r="394" spans="1:9" x14ac:dyDescent="0.25">
      <c r="A394" s="79">
        <v>417</v>
      </c>
      <c r="B394">
        <v>38</v>
      </c>
      <c r="C394">
        <v>1719</v>
      </c>
      <c r="D394" t="s">
        <v>3147</v>
      </c>
      <c r="E394">
        <v>743</v>
      </c>
      <c r="F394">
        <v>1160</v>
      </c>
      <c r="G394" t="s">
        <v>3147</v>
      </c>
      <c r="H394">
        <v>1</v>
      </c>
      <c r="I394" t="s">
        <v>3150</v>
      </c>
    </row>
    <row r="395" spans="1:9" x14ac:dyDescent="0.25">
      <c r="A395" s="79">
        <v>418</v>
      </c>
      <c r="B395">
        <v>38</v>
      </c>
      <c r="C395">
        <v>1719</v>
      </c>
      <c r="D395" t="s">
        <v>3147</v>
      </c>
      <c r="E395">
        <v>743</v>
      </c>
      <c r="F395">
        <v>1160</v>
      </c>
      <c r="G395" t="s">
        <v>3147</v>
      </c>
      <c r="H395">
        <v>1</v>
      </c>
      <c r="I395" t="s">
        <v>3151</v>
      </c>
    </row>
    <row r="396" spans="1:9" x14ac:dyDescent="0.25">
      <c r="A396" s="79">
        <v>419</v>
      </c>
      <c r="B396">
        <v>38</v>
      </c>
      <c r="C396">
        <v>1719</v>
      </c>
      <c r="D396" t="s">
        <v>3147</v>
      </c>
      <c r="E396">
        <v>743</v>
      </c>
      <c r="F396">
        <v>1160</v>
      </c>
      <c r="G396" t="s">
        <v>3147</v>
      </c>
      <c r="H396">
        <v>1</v>
      </c>
      <c r="I396" t="s">
        <v>3152</v>
      </c>
    </row>
    <row r="397" spans="1:9" x14ac:dyDescent="0.25">
      <c r="A397" s="79">
        <v>420</v>
      </c>
      <c r="B397">
        <v>38</v>
      </c>
      <c r="C397">
        <v>1719</v>
      </c>
      <c r="D397" t="s">
        <v>3147</v>
      </c>
      <c r="E397">
        <v>743</v>
      </c>
      <c r="F397">
        <v>1160</v>
      </c>
      <c r="G397" t="s">
        <v>3147</v>
      </c>
      <c r="H397">
        <v>1</v>
      </c>
      <c r="I397" t="s">
        <v>3153</v>
      </c>
    </row>
    <row r="398" spans="1:9" x14ac:dyDescent="0.25">
      <c r="A398" s="79">
        <v>421</v>
      </c>
      <c r="B398">
        <v>38</v>
      </c>
      <c r="C398">
        <v>1719</v>
      </c>
      <c r="D398" t="s">
        <v>3147</v>
      </c>
      <c r="E398">
        <v>743</v>
      </c>
      <c r="F398">
        <v>1160</v>
      </c>
      <c r="G398" t="s">
        <v>3147</v>
      </c>
      <c r="H398">
        <v>1</v>
      </c>
      <c r="I398" t="s">
        <v>3154</v>
      </c>
    </row>
    <row r="399" spans="1:9" x14ac:dyDescent="0.25">
      <c r="A399" s="79">
        <v>422</v>
      </c>
      <c r="B399">
        <v>37</v>
      </c>
      <c r="C399">
        <v>1654</v>
      </c>
      <c r="D399" t="s">
        <v>3134</v>
      </c>
      <c r="E399">
        <v>720</v>
      </c>
      <c r="F399">
        <v>1133</v>
      </c>
      <c r="G399" t="s">
        <v>3134</v>
      </c>
      <c r="H399">
        <v>7</v>
      </c>
      <c r="I399" t="s">
        <v>3155</v>
      </c>
    </row>
    <row r="400" spans="1:9" x14ac:dyDescent="0.25">
      <c r="A400" s="79">
        <v>423</v>
      </c>
      <c r="B400">
        <v>37</v>
      </c>
      <c r="C400">
        <v>1654</v>
      </c>
      <c r="D400" t="s">
        <v>3134</v>
      </c>
      <c r="E400">
        <v>720</v>
      </c>
      <c r="F400">
        <v>1133</v>
      </c>
      <c r="G400" t="s">
        <v>3134</v>
      </c>
      <c r="H400">
        <v>7</v>
      </c>
      <c r="I400" t="s">
        <v>3156</v>
      </c>
    </row>
    <row r="401" spans="1:9" x14ac:dyDescent="0.25">
      <c r="A401" s="79">
        <v>424</v>
      </c>
      <c r="B401">
        <v>27</v>
      </c>
      <c r="C401">
        <v>667</v>
      </c>
      <c r="D401" t="s">
        <v>452</v>
      </c>
      <c r="E401">
        <v>379</v>
      </c>
      <c r="F401">
        <v>684</v>
      </c>
      <c r="G401" t="s">
        <v>452</v>
      </c>
      <c r="H401">
        <v>6</v>
      </c>
      <c r="I401" t="s">
        <v>3157</v>
      </c>
    </row>
    <row r="402" spans="1:9" x14ac:dyDescent="0.25">
      <c r="A402" s="79">
        <v>425</v>
      </c>
      <c r="B402">
        <v>6</v>
      </c>
      <c r="C402">
        <v>20</v>
      </c>
      <c r="D402" t="s">
        <v>109</v>
      </c>
      <c r="E402">
        <v>14</v>
      </c>
      <c r="F402">
        <v>92</v>
      </c>
      <c r="G402" t="s">
        <v>109</v>
      </c>
      <c r="H402">
        <v>6</v>
      </c>
      <c r="I402" t="s">
        <v>3158</v>
      </c>
    </row>
    <row r="403" spans="1:9" x14ac:dyDescent="0.25">
      <c r="A403" s="79">
        <v>426</v>
      </c>
      <c r="B403">
        <v>38</v>
      </c>
      <c r="C403">
        <v>1719</v>
      </c>
      <c r="D403" t="s">
        <v>3147</v>
      </c>
      <c r="E403">
        <v>743</v>
      </c>
      <c r="F403">
        <v>1160</v>
      </c>
      <c r="G403" t="s">
        <v>3147</v>
      </c>
      <c r="H403">
        <v>1</v>
      </c>
      <c r="I403" t="s">
        <v>3159</v>
      </c>
    </row>
    <row r="404" spans="1:9" x14ac:dyDescent="0.25">
      <c r="A404" s="79">
        <v>427</v>
      </c>
      <c r="B404">
        <v>6</v>
      </c>
      <c r="C404">
        <v>20</v>
      </c>
      <c r="D404" t="s">
        <v>109</v>
      </c>
      <c r="E404">
        <v>14</v>
      </c>
      <c r="F404">
        <v>92</v>
      </c>
      <c r="G404" t="s">
        <v>109</v>
      </c>
      <c r="H404">
        <v>7</v>
      </c>
      <c r="I404" t="s">
        <v>3160</v>
      </c>
    </row>
    <row r="405" spans="1:9" x14ac:dyDescent="0.25">
      <c r="A405" s="79">
        <v>428</v>
      </c>
      <c r="B405">
        <v>27</v>
      </c>
      <c r="C405">
        <v>667</v>
      </c>
      <c r="D405" t="s">
        <v>452</v>
      </c>
      <c r="E405">
        <v>379</v>
      </c>
      <c r="F405">
        <v>684</v>
      </c>
      <c r="G405" t="s">
        <v>452</v>
      </c>
      <c r="H405">
        <v>7</v>
      </c>
      <c r="I405" t="s">
        <v>3161</v>
      </c>
    </row>
    <row r="406" spans="1:9" x14ac:dyDescent="0.25">
      <c r="A406" s="79">
        <v>429</v>
      </c>
      <c r="B406">
        <v>38</v>
      </c>
      <c r="C406">
        <v>1719</v>
      </c>
      <c r="D406" t="s">
        <v>3147</v>
      </c>
      <c r="E406">
        <v>743</v>
      </c>
      <c r="F406">
        <v>1160</v>
      </c>
      <c r="G406" t="s">
        <v>3147</v>
      </c>
      <c r="H406">
        <v>1</v>
      </c>
      <c r="I406" t="s">
        <v>3162</v>
      </c>
    </row>
    <row r="407" spans="1:9" x14ac:dyDescent="0.25">
      <c r="A407" s="79">
        <v>430</v>
      </c>
      <c r="B407">
        <v>40</v>
      </c>
      <c r="C407">
        <v>1782</v>
      </c>
      <c r="D407" t="s">
        <v>3142</v>
      </c>
      <c r="E407">
        <v>4294967296</v>
      </c>
      <c r="F407">
        <v>0</v>
      </c>
      <c r="H407">
        <v>1</v>
      </c>
      <c r="I407" t="s">
        <v>3163</v>
      </c>
    </row>
    <row r="408" spans="1:9" x14ac:dyDescent="0.25">
      <c r="A408" s="79">
        <v>431</v>
      </c>
      <c r="B408">
        <v>40</v>
      </c>
      <c r="C408">
        <v>1782</v>
      </c>
      <c r="D408" t="s">
        <v>3142</v>
      </c>
      <c r="E408">
        <v>4294967296</v>
      </c>
      <c r="F408">
        <v>0</v>
      </c>
      <c r="H408">
        <v>1</v>
      </c>
      <c r="I408" t="s">
        <v>3164</v>
      </c>
    </row>
    <row r="409" spans="1:9" x14ac:dyDescent="0.25">
      <c r="A409" s="79">
        <v>432</v>
      </c>
      <c r="B409">
        <v>40</v>
      </c>
      <c r="C409">
        <v>1782</v>
      </c>
      <c r="D409" t="s">
        <v>3142</v>
      </c>
      <c r="E409">
        <v>4294967296</v>
      </c>
      <c r="F409">
        <v>0</v>
      </c>
      <c r="H409">
        <v>1</v>
      </c>
      <c r="I409" t="s">
        <v>3165</v>
      </c>
    </row>
    <row r="410" spans="1:9" x14ac:dyDescent="0.25">
      <c r="A410" s="79">
        <v>433</v>
      </c>
      <c r="B410">
        <v>40</v>
      </c>
      <c r="C410">
        <v>1782</v>
      </c>
      <c r="D410" t="s">
        <v>3142</v>
      </c>
      <c r="E410">
        <v>4294967296</v>
      </c>
      <c r="F410">
        <v>0</v>
      </c>
      <c r="H410">
        <v>1</v>
      </c>
      <c r="I410" t="s">
        <v>3166</v>
      </c>
    </row>
    <row r="411" spans="1:9" x14ac:dyDescent="0.25">
      <c r="A411" s="79">
        <v>434</v>
      </c>
      <c r="B411">
        <v>38</v>
      </c>
      <c r="C411">
        <v>1719</v>
      </c>
      <c r="D411" t="s">
        <v>3147</v>
      </c>
      <c r="E411">
        <v>743</v>
      </c>
      <c r="F411">
        <v>1160</v>
      </c>
      <c r="G411" t="s">
        <v>3147</v>
      </c>
      <c r="H411">
        <v>3</v>
      </c>
      <c r="I411" t="s">
        <v>3167</v>
      </c>
    </row>
    <row r="412" spans="1:9" x14ac:dyDescent="0.25">
      <c r="A412" s="79">
        <v>435</v>
      </c>
      <c r="B412">
        <v>40</v>
      </c>
      <c r="C412">
        <v>1782</v>
      </c>
      <c r="D412" t="s">
        <v>3142</v>
      </c>
      <c r="E412">
        <v>4294967296</v>
      </c>
      <c r="F412">
        <v>0</v>
      </c>
      <c r="H412">
        <v>6</v>
      </c>
      <c r="I412" t="s">
        <v>3168</v>
      </c>
    </row>
    <row r="413" spans="1:9" x14ac:dyDescent="0.25">
      <c r="A413" s="79">
        <v>436</v>
      </c>
      <c r="B413">
        <v>38</v>
      </c>
      <c r="C413">
        <v>1719</v>
      </c>
      <c r="D413" t="s">
        <v>3147</v>
      </c>
      <c r="E413">
        <v>743</v>
      </c>
      <c r="F413">
        <v>1160</v>
      </c>
      <c r="G413" t="s">
        <v>3147</v>
      </c>
      <c r="H413">
        <v>6</v>
      </c>
      <c r="I413" t="s">
        <v>3169</v>
      </c>
    </row>
    <row r="414" spans="1:9" x14ac:dyDescent="0.25">
      <c r="A414" s="79">
        <v>437</v>
      </c>
      <c r="B414">
        <v>29</v>
      </c>
      <c r="C414">
        <v>1006</v>
      </c>
      <c r="D414" t="s">
        <v>2324</v>
      </c>
      <c r="E414">
        <v>448</v>
      </c>
      <c r="F414">
        <v>823</v>
      </c>
      <c r="G414" t="s">
        <v>3006</v>
      </c>
      <c r="H414">
        <v>6</v>
      </c>
      <c r="I414" t="s">
        <v>3170</v>
      </c>
    </row>
    <row r="415" spans="1:9" x14ac:dyDescent="0.25">
      <c r="A415" s="79">
        <v>438</v>
      </c>
      <c r="B415">
        <v>38</v>
      </c>
      <c r="C415">
        <v>1719</v>
      </c>
      <c r="D415" t="s">
        <v>3147</v>
      </c>
      <c r="E415">
        <v>743</v>
      </c>
      <c r="F415">
        <v>1160</v>
      </c>
      <c r="G415" t="s">
        <v>3147</v>
      </c>
      <c r="H415">
        <v>7</v>
      </c>
      <c r="I415" t="s">
        <v>3171</v>
      </c>
    </row>
    <row r="416" spans="1:9" x14ac:dyDescent="0.25">
      <c r="A416" s="79">
        <v>439</v>
      </c>
      <c r="B416">
        <v>38</v>
      </c>
      <c r="C416">
        <v>1719</v>
      </c>
      <c r="D416" t="s">
        <v>3147</v>
      </c>
      <c r="E416">
        <v>743</v>
      </c>
      <c r="F416">
        <v>1160</v>
      </c>
      <c r="G416" t="s">
        <v>3147</v>
      </c>
      <c r="H416">
        <v>7</v>
      </c>
      <c r="I416" t="s">
        <v>3172</v>
      </c>
    </row>
    <row r="417" spans="1:9" x14ac:dyDescent="0.25">
      <c r="A417" s="79">
        <v>440</v>
      </c>
      <c r="B417">
        <v>40</v>
      </c>
      <c r="C417">
        <v>1782</v>
      </c>
      <c r="D417" t="s">
        <v>3142</v>
      </c>
      <c r="E417">
        <v>4294967296</v>
      </c>
      <c r="F417">
        <v>0</v>
      </c>
      <c r="H417">
        <v>7</v>
      </c>
      <c r="I417" t="s">
        <v>3173</v>
      </c>
    </row>
    <row r="418" spans="1:9" x14ac:dyDescent="0.25">
      <c r="A418" s="79">
        <v>441</v>
      </c>
      <c r="B418">
        <v>42</v>
      </c>
      <c r="C418">
        <v>1814</v>
      </c>
      <c r="D418" t="s">
        <v>2323</v>
      </c>
      <c r="E418">
        <v>783</v>
      </c>
      <c r="F418">
        <v>1207</v>
      </c>
      <c r="G418" t="s">
        <v>2323</v>
      </c>
      <c r="H418">
        <v>1</v>
      </c>
      <c r="I418" t="s">
        <v>3174</v>
      </c>
    </row>
    <row r="419" spans="1:9" x14ac:dyDescent="0.25">
      <c r="A419" s="79">
        <v>442</v>
      </c>
      <c r="B419">
        <v>42</v>
      </c>
      <c r="C419">
        <v>1814</v>
      </c>
      <c r="D419" t="s">
        <v>2323</v>
      </c>
      <c r="E419">
        <v>783</v>
      </c>
      <c r="F419">
        <v>1207</v>
      </c>
      <c r="G419" t="s">
        <v>2323</v>
      </c>
      <c r="H419">
        <v>1</v>
      </c>
      <c r="I419" t="s">
        <v>3175</v>
      </c>
    </row>
    <row r="420" spans="1:9" x14ac:dyDescent="0.25">
      <c r="A420" s="79">
        <v>443</v>
      </c>
      <c r="B420">
        <v>42</v>
      </c>
      <c r="C420">
        <v>1814</v>
      </c>
      <c r="D420" t="s">
        <v>2323</v>
      </c>
      <c r="E420">
        <v>783</v>
      </c>
      <c r="F420">
        <v>1207</v>
      </c>
      <c r="G420" t="s">
        <v>2323</v>
      </c>
      <c r="H420">
        <v>1</v>
      </c>
      <c r="I420" t="s">
        <v>3176</v>
      </c>
    </row>
    <row r="421" spans="1:9" x14ac:dyDescent="0.25">
      <c r="A421" s="79">
        <v>444</v>
      </c>
      <c r="B421">
        <v>42</v>
      </c>
      <c r="C421">
        <v>1814</v>
      </c>
      <c r="D421" t="s">
        <v>2323</v>
      </c>
      <c r="E421">
        <v>783</v>
      </c>
      <c r="F421">
        <v>1207</v>
      </c>
      <c r="G421" t="s">
        <v>2323</v>
      </c>
      <c r="H421">
        <v>1</v>
      </c>
      <c r="I421" t="s">
        <v>3177</v>
      </c>
    </row>
    <row r="422" spans="1:9" x14ac:dyDescent="0.25">
      <c r="A422" s="79">
        <v>445</v>
      </c>
      <c r="B422">
        <v>42</v>
      </c>
      <c r="C422">
        <v>1814</v>
      </c>
      <c r="D422" t="s">
        <v>2323</v>
      </c>
      <c r="E422">
        <v>783</v>
      </c>
      <c r="F422">
        <v>1207</v>
      </c>
      <c r="G422" t="s">
        <v>2323</v>
      </c>
      <c r="H422">
        <v>1</v>
      </c>
      <c r="I422" t="s">
        <v>3178</v>
      </c>
    </row>
    <row r="423" spans="1:9" x14ac:dyDescent="0.25">
      <c r="A423" s="79">
        <v>446</v>
      </c>
      <c r="B423">
        <v>40</v>
      </c>
      <c r="C423">
        <v>1782</v>
      </c>
      <c r="D423" t="s">
        <v>3142</v>
      </c>
      <c r="E423">
        <v>4294967296</v>
      </c>
      <c r="F423">
        <v>0</v>
      </c>
      <c r="H423">
        <v>1</v>
      </c>
      <c r="I423" t="s">
        <v>3179</v>
      </c>
    </row>
    <row r="424" spans="1:9" x14ac:dyDescent="0.25">
      <c r="A424" s="79">
        <v>447</v>
      </c>
      <c r="B424">
        <v>42</v>
      </c>
      <c r="C424">
        <v>1814</v>
      </c>
      <c r="D424" t="s">
        <v>2323</v>
      </c>
      <c r="E424">
        <v>783</v>
      </c>
      <c r="F424">
        <v>1207</v>
      </c>
      <c r="G424" t="s">
        <v>2323</v>
      </c>
      <c r="H424">
        <v>1</v>
      </c>
      <c r="I424" t="s">
        <v>3180</v>
      </c>
    </row>
    <row r="425" spans="1:9" x14ac:dyDescent="0.25">
      <c r="A425" s="79">
        <v>448</v>
      </c>
      <c r="B425">
        <v>40</v>
      </c>
      <c r="C425">
        <v>1782</v>
      </c>
      <c r="D425" t="s">
        <v>3142</v>
      </c>
      <c r="E425">
        <v>4294967296</v>
      </c>
      <c r="F425">
        <v>0</v>
      </c>
      <c r="H425">
        <v>1</v>
      </c>
      <c r="I425" t="s">
        <v>3181</v>
      </c>
    </row>
    <row r="426" spans="1:9" x14ac:dyDescent="0.25">
      <c r="A426" s="79">
        <v>449</v>
      </c>
      <c r="B426">
        <v>42</v>
      </c>
      <c r="C426">
        <v>1814</v>
      </c>
      <c r="D426" t="s">
        <v>2323</v>
      </c>
      <c r="E426">
        <v>783</v>
      </c>
      <c r="F426">
        <v>1207</v>
      </c>
      <c r="G426" t="s">
        <v>2323</v>
      </c>
      <c r="H426">
        <v>1</v>
      </c>
      <c r="I426" t="s">
        <v>3182</v>
      </c>
    </row>
    <row r="427" spans="1:9" x14ac:dyDescent="0.25">
      <c r="A427" s="79">
        <v>450</v>
      </c>
      <c r="B427">
        <v>38</v>
      </c>
      <c r="C427">
        <v>1719</v>
      </c>
      <c r="D427" t="s">
        <v>3147</v>
      </c>
      <c r="E427">
        <v>743</v>
      </c>
      <c r="F427">
        <v>1160</v>
      </c>
      <c r="G427" t="s">
        <v>3147</v>
      </c>
      <c r="H427">
        <v>1</v>
      </c>
      <c r="I427" t="s">
        <v>3183</v>
      </c>
    </row>
    <row r="428" spans="1:9" x14ac:dyDescent="0.25">
      <c r="A428" s="79">
        <v>451</v>
      </c>
      <c r="B428">
        <v>38</v>
      </c>
      <c r="C428">
        <v>1719</v>
      </c>
      <c r="D428" t="s">
        <v>3147</v>
      </c>
      <c r="E428">
        <v>743</v>
      </c>
      <c r="F428">
        <v>1160</v>
      </c>
      <c r="G428" t="s">
        <v>3147</v>
      </c>
      <c r="H428">
        <v>1</v>
      </c>
      <c r="I428" t="s">
        <v>3184</v>
      </c>
    </row>
    <row r="429" spans="1:9" x14ac:dyDescent="0.25">
      <c r="A429" s="79">
        <v>452</v>
      </c>
      <c r="B429">
        <v>38</v>
      </c>
      <c r="C429">
        <v>1719</v>
      </c>
      <c r="D429" t="s">
        <v>3147</v>
      </c>
      <c r="E429">
        <v>743</v>
      </c>
      <c r="F429">
        <v>1160</v>
      </c>
      <c r="G429" t="s">
        <v>3147</v>
      </c>
      <c r="H429">
        <v>7</v>
      </c>
      <c r="I429" t="s">
        <v>3185</v>
      </c>
    </row>
    <row r="430" spans="1:9" x14ac:dyDescent="0.25">
      <c r="A430" s="79">
        <v>453</v>
      </c>
      <c r="B430">
        <v>38</v>
      </c>
      <c r="C430">
        <v>1719</v>
      </c>
      <c r="D430" t="s">
        <v>3147</v>
      </c>
      <c r="E430">
        <v>743</v>
      </c>
      <c r="F430">
        <v>1160</v>
      </c>
      <c r="G430" t="s">
        <v>3147</v>
      </c>
      <c r="H430">
        <v>7</v>
      </c>
      <c r="I430" t="s">
        <v>3186</v>
      </c>
    </row>
    <row r="431" spans="1:9" x14ac:dyDescent="0.25">
      <c r="A431" s="79">
        <v>454</v>
      </c>
      <c r="B431">
        <v>10</v>
      </c>
      <c r="C431">
        <v>13</v>
      </c>
      <c r="D431" t="s">
        <v>107</v>
      </c>
      <c r="E431">
        <v>10</v>
      </c>
      <c r="F431">
        <v>57</v>
      </c>
      <c r="G431" t="s">
        <v>107</v>
      </c>
      <c r="H431">
        <v>6</v>
      </c>
      <c r="I431" t="s">
        <v>3187</v>
      </c>
    </row>
    <row r="432" spans="1:9" x14ac:dyDescent="0.25">
      <c r="A432" s="79">
        <v>455</v>
      </c>
      <c r="B432">
        <v>38</v>
      </c>
      <c r="C432">
        <v>1719</v>
      </c>
      <c r="D432" t="s">
        <v>3147</v>
      </c>
      <c r="E432">
        <v>743</v>
      </c>
      <c r="F432">
        <v>1160</v>
      </c>
      <c r="G432" t="s">
        <v>3147</v>
      </c>
      <c r="H432">
        <v>7</v>
      </c>
      <c r="I432" t="s">
        <v>3188</v>
      </c>
    </row>
    <row r="433" spans="1:9" x14ac:dyDescent="0.25">
      <c r="A433" s="79">
        <v>456</v>
      </c>
      <c r="B433">
        <v>42</v>
      </c>
      <c r="C433">
        <v>1814</v>
      </c>
      <c r="D433" t="s">
        <v>2323</v>
      </c>
      <c r="E433">
        <v>783</v>
      </c>
      <c r="F433">
        <v>1207</v>
      </c>
      <c r="G433" t="s">
        <v>2323</v>
      </c>
      <c r="H433">
        <v>7</v>
      </c>
      <c r="I433" t="s">
        <v>3189</v>
      </c>
    </row>
    <row r="434" spans="1:9" x14ac:dyDescent="0.25">
      <c r="A434" s="79">
        <v>457</v>
      </c>
      <c r="B434">
        <v>42</v>
      </c>
      <c r="C434">
        <v>1814</v>
      </c>
      <c r="D434" t="s">
        <v>2323</v>
      </c>
      <c r="E434">
        <v>783</v>
      </c>
      <c r="F434">
        <v>1207</v>
      </c>
      <c r="G434" t="s">
        <v>2323</v>
      </c>
      <c r="H434">
        <v>0</v>
      </c>
      <c r="I434" t="s">
        <v>3190</v>
      </c>
    </row>
    <row r="435" spans="1:9" x14ac:dyDescent="0.25">
      <c r="A435" s="79">
        <v>458</v>
      </c>
      <c r="B435">
        <v>43</v>
      </c>
      <c r="C435">
        <v>1887</v>
      </c>
      <c r="D435" t="s">
        <v>3191</v>
      </c>
      <c r="E435">
        <v>834</v>
      </c>
      <c r="F435">
        <v>1261</v>
      </c>
      <c r="G435" t="s">
        <v>3191</v>
      </c>
      <c r="H435">
        <v>1</v>
      </c>
      <c r="I435" t="s">
        <v>3192</v>
      </c>
    </row>
    <row r="436" spans="1:9" x14ac:dyDescent="0.25">
      <c r="A436" s="79">
        <v>459</v>
      </c>
      <c r="B436">
        <v>43</v>
      </c>
      <c r="C436">
        <v>1887</v>
      </c>
      <c r="D436" t="s">
        <v>3191</v>
      </c>
      <c r="E436">
        <v>834</v>
      </c>
      <c r="F436">
        <v>1261</v>
      </c>
      <c r="G436" t="s">
        <v>3191</v>
      </c>
      <c r="H436">
        <v>1</v>
      </c>
      <c r="I436" t="s">
        <v>3193</v>
      </c>
    </row>
    <row r="437" spans="1:9" x14ac:dyDescent="0.25">
      <c r="A437" s="79">
        <v>460</v>
      </c>
      <c r="B437">
        <v>43</v>
      </c>
      <c r="C437">
        <v>1887</v>
      </c>
      <c r="D437" t="s">
        <v>3191</v>
      </c>
      <c r="E437">
        <v>834</v>
      </c>
      <c r="F437">
        <v>1261</v>
      </c>
      <c r="G437" t="s">
        <v>3191</v>
      </c>
      <c r="H437">
        <v>1</v>
      </c>
      <c r="I437" t="s">
        <v>3194</v>
      </c>
    </row>
    <row r="438" spans="1:9" x14ac:dyDescent="0.25">
      <c r="A438" s="79">
        <v>461</v>
      </c>
      <c r="B438">
        <v>43</v>
      </c>
      <c r="C438">
        <v>1887</v>
      </c>
      <c r="D438" t="s">
        <v>3191</v>
      </c>
      <c r="E438">
        <v>834</v>
      </c>
      <c r="F438">
        <v>1261</v>
      </c>
      <c r="G438" t="s">
        <v>3191</v>
      </c>
      <c r="H438">
        <v>1</v>
      </c>
      <c r="I438" t="s">
        <v>3195</v>
      </c>
    </row>
    <row r="439" spans="1:9" x14ac:dyDescent="0.25">
      <c r="A439" s="79">
        <v>462</v>
      </c>
      <c r="B439">
        <v>43</v>
      </c>
      <c r="C439">
        <v>1887</v>
      </c>
      <c r="D439" t="s">
        <v>3191</v>
      </c>
      <c r="E439">
        <v>834</v>
      </c>
      <c r="F439">
        <v>1261</v>
      </c>
      <c r="G439" t="s">
        <v>3191</v>
      </c>
      <c r="H439">
        <v>1</v>
      </c>
      <c r="I439" t="s">
        <v>3196</v>
      </c>
    </row>
    <row r="440" spans="1:9" x14ac:dyDescent="0.25">
      <c r="A440" s="79">
        <v>463</v>
      </c>
      <c r="B440">
        <v>43</v>
      </c>
      <c r="C440">
        <v>1887</v>
      </c>
      <c r="D440" t="s">
        <v>3191</v>
      </c>
      <c r="E440">
        <v>834</v>
      </c>
      <c r="F440">
        <v>1261</v>
      </c>
      <c r="G440" t="s">
        <v>3191</v>
      </c>
      <c r="H440">
        <v>1</v>
      </c>
      <c r="I440" t="s">
        <v>3197</v>
      </c>
    </row>
    <row r="441" spans="1:9" x14ac:dyDescent="0.25">
      <c r="A441" s="79">
        <v>464</v>
      </c>
      <c r="B441">
        <v>43</v>
      </c>
      <c r="C441">
        <v>1887</v>
      </c>
      <c r="D441" t="s">
        <v>3191</v>
      </c>
      <c r="E441">
        <v>834</v>
      </c>
      <c r="F441">
        <v>1261</v>
      </c>
      <c r="G441" t="s">
        <v>3191</v>
      </c>
      <c r="H441">
        <v>1</v>
      </c>
      <c r="I441" t="s">
        <v>3198</v>
      </c>
    </row>
    <row r="442" spans="1:9" x14ac:dyDescent="0.25">
      <c r="A442" s="79">
        <v>465</v>
      </c>
      <c r="B442">
        <v>30</v>
      </c>
      <c r="C442">
        <v>1060</v>
      </c>
      <c r="D442" t="s">
        <v>532</v>
      </c>
      <c r="E442">
        <v>467</v>
      </c>
      <c r="F442">
        <v>849</v>
      </c>
      <c r="G442" t="s">
        <v>532</v>
      </c>
      <c r="H442">
        <v>7</v>
      </c>
      <c r="I442" t="s">
        <v>3199</v>
      </c>
    </row>
    <row r="443" spans="1:9" x14ac:dyDescent="0.25">
      <c r="A443" s="79">
        <v>466</v>
      </c>
      <c r="B443">
        <v>29</v>
      </c>
      <c r="C443">
        <v>1006</v>
      </c>
      <c r="D443" t="s">
        <v>2324</v>
      </c>
      <c r="E443">
        <v>448</v>
      </c>
      <c r="F443">
        <v>823</v>
      </c>
      <c r="G443" t="s">
        <v>3006</v>
      </c>
      <c r="H443">
        <v>7</v>
      </c>
      <c r="I443" t="s">
        <v>3200</v>
      </c>
    </row>
    <row r="444" spans="1:9" x14ac:dyDescent="0.25">
      <c r="A444" s="79">
        <v>467</v>
      </c>
      <c r="B444">
        <v>43</v>
      </c>
      <c r="C444">
        <v>1887</v>
      </c>
      <c r="D444" t="s">
        <v>3191</v>
      </c>
      <c r="E444">
        <v>834</v>
      </c>
      <c r="F444">
        <v>1261</v>
      </c>
      <c r="G444" t="s">
        <v>3191</v>
      </c>
      <c r="H444">
        <v>1</v>
      </c>
      <c r="I444" t="s">
        <v>3201</v>
      </c>
    </row>
    <row r="445" spans="1:9" x14ac:dyDescent="0.25">
      <c r="A445" s="79">
        <v>468</v>
      </c>
      <c r="B445">
        <v>43</v>
      </c>
      <c r="C445">
        <v>1887</v>
      </c>
      <c r="D445" t="s">
        <v>3191</v>
      </c>
      <c r="E445">
        <v>834</v>
      </c>
      <c r="F445">
        <v>1261</v>
      </c>
      <c r="G445" t="s">
        <v>3191</v>
      </c>
      <c r="H445">
        <v>3</v>
      </c>
      <c r="I445" t="s">
        <v>3202</v>
      </c>
    </row>
    <row r="446" spans="1:9" x14ac:dyDescent="0.25">
      <c r="A446" s="79">
        <v>469</v>
      </c>
      <c r="B446">
        <v>43</v>
      </c>
      <c r="C446">
        <v>1887</v>
      </c>
      <c r="D446" t="s">
        <v>3191</v>
      </c>
      <c r="E446">
        <v>834</v>
      </c>
      <c r="F446">
        <v>1261</v>
      </c>
      <c r="G446" t="s">
        <v>3191</v>
      </c>
      <c r="H446">
        <v>6</v>
      </c>
      <c r="I446" t="s">
        <v>3203</v>
      </c>
    </row>
    <row r="447" spans="1:9" x14ac:dyDescent="0.25">
      <c r="A447" s="79">
        <v>470</v>
      </c>
      <c r="B447">
        <v>2</v>
      </c>
      <c r="C447">
        <v>1</v>
      </c>
      <c r="D447" t="s">
        <v>103</v>
      </c>
      <c r="E447">
        <v>2</v>
      </c>
      <c r="F447">
        <v>3</v>
      </c>
      <c r="G447" t="s">
        <v>103</v>
      </c>
      <c r="H447">
        <v>6</v>
      </c>
      <c r="I447" t="s">
        <v>3204</v>
      </c>
    </row>
    <row r="448" spans="1:9" x14ac:dyDescent="0.25">
      <c r="A448" s="79">
        <v>471</v>
      </c>
      <c r="B448">
        <v>43</v>
      </c>
      <c r="C448">
        <v>1887</v>
      </c>
      <c r="D448" t="s">
        <v>3191</v>
      </c>
      <c r="E448">
        <v>834</v>
      </c>
      <c r="F448">
        <v>1261</v>
      </c>
      <c r="G448" t="s">
        <v>3191</v>
      </c>
      <c r="H448">
        <v>7</v>
      </c>
      <c r="I448" t="s">
        <v>3205</v>
      </c>
    </row>
    <row r="449" spans="1:9" x14ac:dyDescent="0.25">
      <c r="A449" s="79">
        <v>472</v>
      </c>
      <c r="B449">
        <v>43</v>
      </c>
      <c r="C449">
        <v>1887</v>
      </c>
      <c r="D449" t="s">
        <v>3191</v>
      </c>
      <c r="E449">
        <v>834</v>
      </c>
      <c r="F449">
        <v>1261</v>
      </c>
      <c r="G449" t="s">
        <v>3191</v>
      </c>
      <c r="H449">
        <v>7</v>
      </c>
      <c r="I449" t="s">
        <v>3206</v>
      </c>
    </row>
    <row r="450" spans="1:9" x14ac:dyDescent="0.25">
      <c r="A450" s="79">
        <v>473</v>
      </c>
      <c r="B450">
        <v>43</v>
      </c>
      <c r="C450">
        <v>1887</v>
      </c>
      <c r="D450" t="s">
        <v>3191</v>
      </c>
      <c r="E450">
        <v>834</v>
      </c>
      <c r="F450">
        <v>1261</v>
      </c>
      <c r="G450" t="s">
        <v>3191</v>
      </c>
      <c r="H450">
        <v>7</v>
      </c>
      <c r="I450" t="s">
        <v>3207</v>
      </c>
    </row>
    <row r="451" spans="1:9" x14ac:dyDescent="0.25">
      <c r="A451" s="79">
        <v>476</v>
      </c>
      <c r="B451">
        <v>45</v>
      </c>
      <c r="C451">
        <v>2021</v>
      </c>
      <c r="D451" t="s">
        <v>3208</v>
      </c>
      <c r="E451">
        <v>857</v>
      </c>
      <c r="F451">
        <v>1286</v>
      </c>
      <c r="G451" t="s">
        <v>3208</v>
      </c>
      <c r="H451">
        <v>1</v>
      </c>
      <c r="I451" t="s">
        <v>3209</v>
      </c>
    </row>
    <row r="452" spans="1:9" x14ac:dyDescent="0.25">
      <c r="A452" s="79">
        <v>477</v>
      </c>
      <c r="B452">
        <v>45</v>
      </c>
      <c r="C452">
        <v>2021</v>
      </c>
      <c r="D452" t="s">
        <v>3208</v>
      </c>
      <c r="E452">
        <v>857</v>
      </c>
      <c r="F452">
        <v>1286</v>
      </c>
      <c r="G452" t="s">
        <v>3208</v>
      </c>
      <c r="H452">
        <v>1</v>
      </c>
      <c r="I452" t="s">
        <v>3210</v>
      </c>
    </row>
    <row r="453" spans="1:9" x14ac:dyDescent="0.25">
      <c r="A453" s="79">
        <v>478</v>
      </c>
      <c r="B453">
        <v>45</v>
      </c>
      <c r="C453">
        <v>2021</v>
      </c>
      <c r="D453" t="s">
        <v>3208</v>
      </c>
      <c r="E453">
        <v>857</v>
      </c>
      <c r="F453">
        <v>1286</v>
      </c>
      <c r="G453" t="s">
        <v>3208</v>
      </c>
      <c r="H453">
        <v>1</v>
      </c>
      <c r="I453" t="s">
        <v>3211</v>
      </c>
    </row>
    <row r="454" spans="1:9" x14ac:dyDescent="0.25">
      <c r="A454" s="79">
        <v>479</v>
      </c>
      <c r="B454">
        <v>45</v>
      </c>
      <c r="C454">
        <v>2021</v>
      </c>
      <c r="D454" t="s">
        <v>3208</v>
      </c>
      <c r="E454">
        <v>857</v>
      </c>
      <c r="F454">
        <v>1286</v>
      </c>
      <c r="G454" t="s">
        <v>3208</v>
      </c>
      <c r="H454">
        <v>1</v>
      </c>
      <c r="I454" t="s">
        <v>3212</v>
      </c>
    </row>
    <row r="455" spans="1:9" x14ac:dyDescent="0.25">
      <c r="A455" s="79">
        <v>480</v>
      </c>
      <c r="B455">
        <v>45</v>
      </c>
      <c r="C455">
        <v>2021</v>
      </c>
      <c r="D455" t="s">
        <v>3208</v>
      </c>
      <c r="E455">
        <v>857</v>
      </c>
      <c r="F455">
        <v>1286</v>
      </c>
      <c r="G455" t="s">
        <v>3208</v>
      </c>
      <c r="H455">
        <v>1</v>
      </c>
      <c r="I455" t="s">
        <v>3213</v>
      </c>
    </row>
    <row r="456" spans="1:9" x14ac:dyDescent="0.25">
      <c r="A456" s="79">
        <v>481</v>
      </c>
      <c r="B456">
        <v>43</v>
      </c>
      <c r="C456">
        <v>1887</v>
      </c>
      <c r="D456" t="s">
        <v>3191</v>
      </c>
      <c r="E456">
        <v>834</v>
      </c>
      <c r="F456">
        <v>1261</v>
      </c>
      <c r="G456" t="s">
        <v>3191</v>
      </c>
      <c r="H456">
        <v>1</v>
      </c>
      <c r="I456" t="s">
        <v>3214</v>
      </c>
    </row>
    <row r="457" spans="1:9" x14ac:dyDescent="0.25">
      <c r="A457" s="79">
        <v>482</v>
      </c>
      <c r="B457">
        <v>43</v>
      </c>
      <c r="C457">
        <v>1887</v>
      </c>
      <c r="D457" t="s">
        <v>3191</v>
      </c>
      <c r="E457">
        <v>834</v>
      </c>
      <c r="F457">
        <v>1261</v>
      </c>
      <c r="G457" t="s">
        <v>3191</v>
      </c>
      <c r="H457">
        <v>1</v>
      </c>
      <c r="I457" t="s">
        <v>3215</v>
      </c>
    </row>
    <row r="458" spans="1:9" x14ac:dyDescent="0.25">
      <c r="A458" s="79">
        <v>483</v>
      </c>
      <c r="B458">
        <v>43</v>
      </c>
      <c r="C458">
        <v>1887</v>
      </c>
      <c r="D458" t="s">
        <v>3191</v>
      </c>
      <c r="E458">
        <v>834</v>
      </c>
      <c r="F458">
        <v>1261</v>
      </c>
      <c r="G458" t="s">
        <v>3191</v>
      </c>
      <c r="H458">
        <v>1</v>
      </c>
      <c r="I458" t="s">
        <v>3216</v>
      </c>
    </row>
    <row r="459" spans="1:9" x14ac:dyDescent="0.25">
      <c r="A459" s="79">
        <v>484</v>
      </c>
      <c r="B459">
        <v>43</v>
      </c>
      <c r="C459">
        <v>1887</v>
      </c>
      <c r="D459" t="s">
        <v>3191</v>
      </c>
      <c r="E459">
        <v>834</v>
      </c>
      <c r="F459">
        <v>1261</v>
      </c>
      <c r="G459" t="s">
        <v>3191</v>
      </c>
      <c r="H459">
        <v>1</v>
      </c>
      <c r="I459" t="s">
        <v>3217</v>
      </c>
    </row>
    <row r="460" spans="1:9" x14ac:dyDescent="0.25">
      <c r="A460" s="79">
        <v>485</v>
      </c>
      <c r="B460">
        <v>8</v>
      </c>
      <c r="C460">
        <v>22</v>
      </c>
      <c r="D460" t="s">
        <v>108</v>
      </c>
      <c r="E460">
        <v>11</v>
      </c>
      <c r="F460">
        <v>58</v>
      </c>
      <c r="G460" t="s">
        <v>108</v>
      </c>
      <c r="H460">
        <v>7</v>
      </c>
      <c r="I460" t="s">
        <v>3218</v>
      </c>
    </row>
    <row r="461" spans="1:9" x14ac:dyDescent="0.25">
      <c r="A461" s="79">
        <v>486</v>
      </c>
      <c r="B461">
        <v>43</v>
      </c>
      <c r="C461">
        <v>1887</v>
      </c>
      <c r="D461" t="s">
        <v>3191</v>
      </c>
      <c r="E461">
        <v>834</v>
      </c>
      <c r="F461">
        <v>1261</v>
      </c>
      <c r="G461" t="s">
        <v>3191</v>
      </c>
      <c r="H461">
        <v>7</v>
      </c>
      <c r="I461" t="s">
        <v>3219</v>
      </c>
    </row>
    <row r="462" spans="1:9" x14ac:dyDescent="0.25">
      <c r="A462" s="79">
        <v>487</v>
      </c>
      <c r="B462">
        <v>44</v>
      </c>
      <c r="C462">
        <v>2119</v>
      </c>
      <c r="D462" t="s">
        <v>2710</v>
      </c>
      <c r="E462">
        <v>854</v>
      </c>
      <c r="F462">
        <v>1283</v>
      </c>
      <c r="G462" t="s">
        <v>2711</v>
      </c>
      <c r="H462">
        <v>1</v>
      </c>
      <c r="I462" t="s">
        <v>2713</v>
      </c>
    </row>
    <row r="463" spans="1:9" x14ac:dyDescent="0.25">
      <c r="A463" s="116">
        <v>488</v>
      </c>
      <c r="B463">
        <v>46</v>
      </c>
      <c r="C463">
        <v>2114</v>
      </c>
      <c r="D463" t="s">
        <v>3497</v>
      </c>
      <c r="E463">
        <v>883</v>
      </c>
      <c r="F463">
        <v>1318</v>
      </c>
      <c r="G463" t="s">
        <v>3379</v>
      </c>
      <c r="H463">
        <v>3</v>
      </c>
      <c r="I463" t="s">
        <v>3385</v>
      </c>
    </row>
    <row r="464" spans="1:9" x14ac:dyDescent="0.25">
      <c r="A464" s="79">
        <v>489</v>
      </c>
      <c r="B464">
        <v>44</v>
      </c>
      <c r="C464">
        <v>2119</v>
      </c>
      <c r="D464" t="s">
        <v>2710</v>
      </c>
      <c r="E464">
        <v>854</v>
      </c>
      <c r="F464">
        <v>1283</v>
      </c>
      <c r="G464" t="s">
        <v>2711</v>
      </c>
      <c r="H464">
        <v>1</v>
      </c>
      <c r="I464" t="s">
        <v>3220</v>
      </c>
    </row>
    <row r="465" spans="1:9" x14ac:dyDescent="0.25">
      <c r="A465" s="79">
        <v>490</v>
      </c>
      <c r="B465">
        <v>45</v>
      </c>
      <c r="C465">
        <v>2021</v>
      </c>
      <c r="D465" t="s">
        <v>3208</v>
      </c>
      <c r="E465">
        <v>857</v>
      </c>
      <c r="F465">
        <v>1286</v>
      </c>
      <c r="G465" t="s">
        <v>3208</v>
      </c>
      <c r="H465">
        <v>1</v>
      </c>
      <c r="I465" t="s">
        <v>3221</v>
      </c>
    </row>
    <row r="466" spans="1:9" x14ac:dyDescent="0.25">
      <c r="A466" s="79">
        <v>491</v>
      </c>
      <c r="B466">
        <v>45</v>
      </c>
      <c r="C466">
        <v>2021</v>
      </c>
      <c r="D466" t="s">
        <v>3208</v>
      </c>
      <c r="E466">
        <v>857</v>
      </c>
      <c r="F466">
        <v>1286</v>
      </c>
      <c r="G466" t="s">
        <v>3208</v>
      </c>
      <c r="H466">
        <v>1</v>
      </c>
      <c r="I466" t="s">
        <v>3222</v>
      </c>
    </row>
    <row r="467" spans="1:9" x14ac:dyDescent="0.25">
      <c r="A467" s="79">
        <v>493</v>
      </c>
      <c r="B467">
        <v>44</v>
      </c>
      <c r="C467">
        <v>2119</v>
      </c>
      <c r="D467" t="s">
        <v>2710</v>
      </c>
      <c r="E467">
        <v>854</v>
      </c>
      <c r="F467">
        <v>1283</v>
      </c>
      <c r="G467" t="s">
        <v>2711</v>
      </c>
      <c r="H467">
        <v>1</v>
      </c>
      <c r="I467" t="s">
        <v>2712</v>
      </c>
    </row>
    <row r="468" spans="1:9" x14ac:dyDescent="0.25">
      <c r="A468" s="79">
        <v>494</v>
      </c>
      <c r="B468">
        <v>45</v>
      </c>
      <c r="C468">
        <v>2021</v>
      </c>
      <c r="D468" t="s">
        <v>3208</v>
      </c>
      <c r="E468">
        <v>857</v>
      </c>
      <c r="F468">
        <v>1286</v>
      </c>
      <c r="G468" t="s">
        <v>3208</v>
      </c>
      <c r="H468">
        <v>1</v>
      </c>
      <c r="I468" t="s">
        <v>3223</v>
      </c>
    </row>
    <row r="469" spans="1:9" x14ac:dyDescent="0.25">
      <c r="A469" s="79">
        <v>495</v>
      </c>
      <c r="B469">
        <v>44</v>
      </c>
      <c r="C469">
        <v>2119</v>
      </c>
      <c r="D469" t="s">
        <v>2710</v>
      </c>
      <c r="E469">
        <v>854</v>
      </c>
      <c r="F469">
        <v>1283</v>
      </c>
      <c r="G469" t="s">
        <v>2711</v>
      </c>
      <c r="H469">
        <v>7</v>
      </c>
      <c r="I469" t="s">
        <v>2714</v>
      </c>
    </row>
    <row r="470" spans="1:9" x14ac:dyDescent="0.25">
      <c r="A470" s="79">
        <v>496</v>
      </c>
      <c r="B470">
        <v>45</v>
      </c>
      <c r="C470">
        <v>2021</v>
      </c>
      <c r="D470" t="s">
        <v>3208</v>
      </c>
      <c r="E470">
        <v>857</v>
      </c>
      <c r="F470">
        <v>1286</v>
      </c>
      <c r="G470" t="s">
        <v>3208</v>
      </c>
      <c r="H470">
        <v>7</v>
      </c>
      <c r="I470" t="s">
        <v>3224</v>
      </c>
    </row>
    <row r="471" spans="1:9" x14ac:dyDescent="0.25">
      <c r="A471" s="79">
        <v>497</v>
      </c>
      <c r="B471">
        <v>32</v>
      </c>
      <c r="C471">
        <v>1349</v>
      </c>
      <c r="D471" t="s">
        <v>2327</v>
      </c>
      <c r="E471">
        <v>616</v>
      </c>
      <c r="F471">
        <v>1011</v>
      </c>
      <c r="G471" t="s">
        <v>2327</v>
      </c>
      <c r="H471">
        <v>6</v>
      </c>
      <c r="I471" t="s">
        <v>3225</v>
      </c>
    </row>
    <row r="472" spans="1:9" x14ac:dyDescent="0.25">
      <c r="A472" s="79">
        <v>498</v>
      </c>
      <c r="B472">
        <v>3</v>
      </c>
      <c r="C472">
        <v>10</v>
      </c>
      <c r="D472" t="s">
        <v>2317</v>
      </c>
      <c r="E472">
        <v>5</v>
      </c>
      <c r="F472">
        <v>20</v>
      </c>
      <c r="G472" t="s">
        <v>2317</v>
      </c>
      <c r="H472">
        <v>6</v>
      </c>
      <c r="I472" t="s">
        <v>3226</v>
      </c>
    </row>
    <row r="473" spans="1:9" x14ac:dyDescent="0.25">
      <c r="A473" s="79">
        <v>499</v>
      </c>
      <c r="B473">
        <v>20</v>
      </c>
      <c r="C473">
        <v>227</v>
      </c>
      <c r="D473" t="s">
        <v>386</v>
      </c>
      <c r="E473">
        <v>305</v>
      </c>
      <c r="F473">
        <v>535</v>
      </c>
      <c r="G473" t="s">
        <v>386</v>
      </c>
      <c r="H473">
        <v>7</v>
      </c>
      <c r="I473" t="s">
        <v>3227</v>
      </c>
    </row>
    <row r="474" spans="1:9" x14ac:dyDescent="0.25">
      <c r="A474" s="116">
        <v>501</v>
      </c>
      <c r="B474">
        <v>46</v>
      </c>
      <c r="C474">
        <v>2114</v>
      </c>
      <c r="D474" t="s">
        <v>3497</v>
      </c>
      <c r="E474">
        <v>883</v>
      </c>
      <c r="F474">
        <v>1318</v>
      </c>
      <c r="G474" t="s">
        <v>3379</v>
      </c>
      <c r="H474">
        <v>1</v>
      </c>
      <c r="I474" t="s">
        <v>3388</v>
      </c>
    </row>
    <row r="475" spans="1:9" x14ac:dyDescent="0.25">
      <c r="A475" s="116">
        <v>502</v>
      </c>
      <c r="B475">
        <v>46</v>
      </c>
      <c r="C475">
        <v>2114</v>
      </c>
      <c r="D475" t="s">
        <v>3497</v>
      </c>
      <c r="E475">
        <v>883</v>
      </c>
      <c r="F475">
        <v>1318</v>
      </c>
      <c r="G475" t="s">
        <v>3379</v>
      </c>
      <c r="H475">
        <v>1</v>
      </c>
      <c r="I475" t="s">
        <v>3389</v>
      </c>
    </row>
    <row r="476" spans="1:9" x14ac:dyDescent="0.25">
      <c r="A476" s="116">
        <v>503</v>
      </c>
      <c r="B476">
        <v>46</v>
      </c>
      <c r="C476">
        <v>2114</v>
      </c>
      <c r="D476" t="s">
        <v>3497</v>
      </c>
      <c r="E476">
        <v>883</v>
      </c>
      <c r="F476">
        <v>1318</v>
      </c>
      <c r="G476" t="s">
        <v>3379</v>
      </c>
      <c r="H476">
        <v>1</v>
      </c>
      <c r="I476" t="s">
        <v>3390</v>
      </c>
    </row>
    <row r="477" spans="1:9" x14ac:dyDescent="0.25">
      <c r="A477" s="116">
        <v>504</v>
      </c>
      <c r="B477">
        <v>46</v>
      </c>
      <c r="C477">
        <v>2114</v>
      </c>
      <c r="D477" t="s">
        <v>3497</v>
      </c>
      <c r="E477">
        <v>883</v>
      </c>
      <c r="F477">
        <v>1318</v>
      </c>
      <c r="G477" t="s">
        <v>3379</v>
      </c>
      <c r="H477">
        <v>1</v>
      </c>
      <c r="I477" t="s">
        <v>3391</v>
      </c>
    </row>
    <row r="478" spans="1:9" x14ac:dyDescent="0.25">
      <c r="A478" s="116">
        <v>505</v>
      </c>
      <c r="B478">
        <v>46</v>
      </c>
      <c r="C478">
        <v>2114</v>
      </c>
      <c r="D478" t="s">
        <v>3497</v>
      </c>
      <c r="E478">
        <v>883</v>
      </c>
      <c r="F478">
        <v>1318</v>
      </c>
      <c r="G478" t="s">
        <v>3379</v>
      </c>
      <c r="H478">
        <v>1</v>
      </c>
      <c r="I478" t="s">
        <v>3392</v>
      </c>
    </row>
    <row r="479" spans="1:9" x14ac:dyDescent="0.25">
      <c r="A479" s="116">
        <v>506</v>
      </c>
      <c r="B479">
        <v>46</v>
      </c>
      <c r="C479">
        <v>2114</v>
      </c>
      <c r="D479" t="s">
        <v>3497</v>
      </c>
      <c r="E479">
        <v>883</v>
      </c>
      <c r="F479">
        <v>1318</v>
      </c>
      <c r="G479" t="s">
        <v>3379</v>
      </c>
      <c r="H479">
        <v>1</v>
      </c>
      <c r="I479" t="s">
        <v>3393</v>
      </c>
    </row>
    <row r="480" spans="1:9" x14ac:dyDescent="0.25">
      <c r="A480" s="116">
        <v>507</v>
      </c>
      <c r="B480">
        <v>46</v>
      </c>
      <c r="C480">
        <v>2114</v>
      </c>
      <c r="D480" t="s">
        <v>3497</v>
      </c>
      <c r="E480">
        <v>883</v>
      </c>
      <c r="F480">
        <v>1318</v>
      </c>
      <c r="G480" t="s">
        <v>3379</v>
      </c>
      <c r="H480">
        <v>1</v>
      </c>
      <c r="I480" t="s">
        <v>3394</v>
      </c>
    </row>
    <row r="481" spans="1:9" x14ac:dyDescent="0.25">
      <c r="A481" s="116">
        <v>508</v>
      </c>
      <c r="B481">
        <v>46</v>
      </c>
      <c r="C481">
        <v>2114</v>
      </c>
      <c r="D481" t="s">
        <v>3497</v>
      </c>
      <c r="E481">
        <v>883</v>
      </c>
      <c r="F481">
        <v>1318</v>
      </c>
      <c r="G481" t="s">
        <v>3379</v>
      </c>
      <c r="H481">
        <v>1</v>
      </c>
      <c r="I481" t="s">
        <v>3395</v>
      </c>
    </row>
    <row r="482" spans="1:9" x14ac:dyDescent="0.25">
      <c r="A482" s="116">
        <v>509</v>
      </c>
      <c r="B482">
        <v>46</v>
      </c>
      <c r="C482">
        <v>2114</v>
      </c>
      <c r="D482" t="s">
        <v>3497</v>
      </c>
      <c r="E482">
        <v>883</v>
      </c>
      <c r="F482">
        <v>1318</v>
      </c>
      <c r="G482" t="s">
        <v>3379</v>
      </c>
      <c r="H482">
        <v>1</v>
      </c>
      <c r="I482" t="s">
        <v>3396</v>
      </c>
    </row>
    <row r="483" spans="1:9" x14ac:dyDescent="0.25">
      <c r="A483" s="116">
        <v>510</v>
      </c>
      <c r="B483">
        <v>46</v>
      </c>
      <c r="C483">
        <v>2114</v>
      </c>
      <c r="D483" t="s">
        <v>3497</v>
      </c>
      <c r="E483">
        <v>883</v>
      </c>
      <c r="F483">
        <v>1318</v>
      </c>
      <c r="G483" t="s">
        <v>3379</v>
      </c>
      <c r="H483">
        <v>1</v>
      </c>
      <c r="I483" t="s">
        <v>3397</v>
      </c>
    </row>
    <row r="484" spans="1:9" x14ac:dyDescent="0.25">
      <c r="A484" s="116">
        <v>511</v>
      </c>
      <c r="B484">
        <v>46</v>
      </c>
      <c r="C484">
        <v>2114</v>
      </c>
      <c r="D484" t="s">
        <v>3497</v>
      </c>
      <c r="E484">
        <v>883</v>
      </c>
      <c r="F484">
        <v>1318</v>
      </c>
      <c r="G484" t="s">
        <v>3379</v>
      </c>
      <c r="H484">
        <v>1</v>
      </c>
      <c r="I484" t="s">
        <v>3398</v>
      </c>
    </row>
    <row r="485" spans="1:9" x14ac:dyDescent="0.25">
      <c r="A485" s="116">
        <v>512</v>
      </c>
      <c r="B485">
        <v>46</v>
      </c>
      <c r="C485">
        <v>2114</v>
      </c>
      <c r="D485" t="s">
        <v>3497</v>
      </c>
      <c r="E485">
        <v>883</v>
      </c>
      <c r="F485">
        <v>1318</v>
      </c>
      <c r="G485" t="s">
        <v>3379</v>
      </c>
      <c r="H485">
        <v>1</v>
      </c>
      <c r="I485" t="s">
        <v>3380</v>
      </c>
    </row>
    <row r="486" spans="1:9" x14ac:dyDescent="0.25">
      <c r="A486" s="116">
        <v>513</v>
      </c>
      <c r="B486">
        <v>46</v>
      </c>
      <c r="C486">
        <v>2114</v>
      </c>
      <c r="D486" t="s">
        <v>3497</v>
      </c>
      <c r="E486">
        <v>883</v>
      </c>
      <c r="F486">
        <v>1318</v>
      </c>
      <c r="G486" t="s">
        <v>3379</v>
      </c>
      <c r="H486">
        <v>1</v>
      </c>
      <c r="I486" t="s">
        <v>3381</v>
      </c>
    </row>
    <row r="487" spans="1:9" x14ac:dyDescent="0.25">
      <c r="A487" s="116">
        <v>517</v>
      </c>
      <c r="B487">
        <v>46</v>
      </c>
      <c r="C487">
        <v>2114</v>
      </c>
      <c r="D487" t="s">
        <v>3497</v>
      </c>
      <c r="E487">
        <v>883</v>
      </c>
      <c r="F487">
        <v>1318</v>
      </c>
      <c r="G487" t="s">
        <v>3379</v>
      </c>
      <c r="H487">
        <v>0</v>
      </c>
      <c r="I487" t="s">
        <v>3382</v>
      </c>
    </row>
    <row r="488" spans="1:9" x14ac:dyDescent="0.25">
      <c r="A488" s="116">
        <v>518</v>
      </c>
      <c r="B488">
        <v>46</v>
      </c>
      <c r="C488">
        <v>2114</v>
      </c>
      <c r="D488" t="s">
        <v>3497</v>
      </c>
      <c r="E488">
        <v>883</v>
      </c>
      <c r="F488">
        <v>1318</v>
      </c>
      <c r="G488" t="s">
        <v>3379</v>
      </c>
      <c r="H488">
        <v>1</v>
      </c>
      <c r="I488" t="s">
        <v>3383</v>
      </c>
    </row>
    <row r="489" spans="1:9" x14ac:dyDescent="0.25">
      <c r="A489" s="116">
        <v>519</v>
      </c>
      <c r="B489">
        <v>46</v>
      </c>
      <c r="C489">
        <v>2114</v>
      </c>
      <c r="D489" t="s">
        <v>3497</v>
      </c>
      <c r="E489">
        <v>883</v>
      </c>
      <c r="F489">
        <v>1318</v>
      </c>
      <c r="G489" t="s">
        <v>3379</v>
      </c>
      <c r="H489">
        <v>1</v>
      </c>
      <c r="I489" t="s">
        <v>3384</v>
      </c>
    </row>
    <row r="490" spans="1:9" x14ac:dyDescent="0.25">
      <c r="A490" s="116">
        <v>520</v>
      </c>
      <c r="B490">
        <v>46</v>
      </c>
      <c r="C490">
        <v>2114</v>
      </c>
      <c r="D490" t="s">
        <v>3497</v>
      </c>
      <c r="E490">
        <v>883</v>
      </c>
      <c r="F490">
        <v>1318</v>
      </c>
      <c r="G490" t="s">
        <v>3379</v>
      </c>
      <c r="H490">
        <v>6</v>
      </c>
      <c r="I490" t="s">
        <v>3498</v>
      </c>
    </row>
    <row r="491" spans="1:9" x14ac:dyDescent="0.25">
      <c r="A491" s="116">
        <v>521</v>
      </c>
      <c r="B491">
        <v>46</v>
      </c>
      <c r="C491">
        <v>2114</v>
      </c>
      <c r="D491" t="s">
        <v>3497</v>
      </c>
      <c r="E491">
        <v>883</v>
      </c>
      <c r="F491">
        <v>1318</v>
      </c>
      <c r="G491" t="s">
        <v>3379</v>
      </c>
      <c r="H491">
        <v>6</v>
      </c>
      <c r="I491" t="s">
        <v>3488</v>
      </c>
    </row>
    <row r="492" spans="1:9" x14ac:dyDescent="0.25">
      <c r="A492" s="116">
        <v>522</v>
      </c>
      <c r="B492">
        <v>46</v>
      </c>
      <c r="C492">
        <v>2114</v>
      </c>
      <c r="D492" t="s">
        <v>3497</v>
      </c>
      <c r="E492">
        <v>883</v>
      </c>
      <c r="F492">
        <v>1318</v>
      </c>
      <c r="G492" t="s">
        <v>3379</v>
      </c>
      <c r="H492">
        <v>7</v>
      </c>
      <c r="I492" t="s">
        <v>3386</v>
      </c>
    </row>
    <row r="493" spans="1:9" x14ac:dyDescent="0.25">
      <c r="A493" s="116">
        <v>523</v>
      </c>
      <c r="B493">
        <v>46</v>
      </c>
      <c r="C493">
        <v>2114</v>
      </c>
      <c r="D493" t="s">
        <v>3497</v>
      </c>
      <c r="E493">
        <v>883</v>
      </c>
      <c r="F493">
        <v>1318</v>
      </c>
      <c r="G493" t="s">
        <v>3379</v>
      </c>
      <c r="H493">
        <v>7</v>
      </c>
      <c r="I493" t="s">
        <v>3387</v>
      </c>
    </row>
    <row r="494" spans="1:9" x14ac:dyDescent="0.25">
      <c r="A494" s="119">
        <v>524</v>
      </c>
    </row>
    <row r="495" spans="1:9" x14ac:dyDescent="0.25">
      <c r="A495" s="119">
        <v>525</v>
      </c>
    </row>
    <row r="496" spans="1:9" x14ac:dyDescent="0.25">
      <c r="A496" s="119">
        <v>526</v>
      </c>
    </row>
    <row r="497" spans="1:1" x14ac:dyDescent="0.25">
      <c r="A497" s="119">
        <v>527</v>
      </c>
    </row>
    <row r="498" spans="1:1" x14ac:dyDescent="0.25">
      <c r="A498" s="119">
        <v>528</v>
      </c>
    </row>
    <row r="499" spans="1:1" x14ac:dyDescent="0.25">
      <c r="A499" s="119">
        <v>529</v>
      </c>
    </row>
    <row r="500" spans="1:1" x14ac:dyDescent="0.25">
      <c r="A500" s="119">
        <v>530</v>
      </c>
    </row>
    <row r="501" spans="1:1" x14ac:dyDescent="0.25">
      <c r="A501" s="119">
        <v>531</v>
      </c>
    </row>
  </sheetData>
  <autoFilter ref="A2:I491" xr:uid="{6D5CB378-C4C7-4C5D-A362-D10951D9C051}">
    <sortState xmlns:xlrd2="http://schemas.microsoft.com/office/spreadsheetml/2017/richdata2" ref="A3:I493">
      <sortCondition ref="A2:A491"/>
    </sortState>
  </autoFilter>
  <mergeCells count="1">
    <mergeCell ref="A1:XFD1"/>
  </mergeCell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CBA7C-1F71-417C-8016-40C00D977AEC}">
  <dimension ref="A1:I912"/>
  <sheetViews>
    <sheetView workbookViewId="0">
      <selection sqref="A1:I21"/>
    </sheetView>
  </sheetViews>
  <sheetFormatPr baseColWidth="10" defaultRowHeight="15" x14ac:dyDescent="0.25"/>
  <cols>
    <col min="1" max="1" width="5" bestFit="1" customWidth="1"/>
    <col min="3" max="3" width="28.140625" bestFit="1" customWidth="1"/>
    <col min="4" max="4" width="30.28515625" bestFit="1" customWidth="1"/>
  </cols>
  <sheetData>
    <row r="1" spans="1:9" ht="16.5" customHeight="1" x14ac:dyDescent="0.25">
      <c r="A1" s="116">
        <v>512</v>
      </c>
      <c r="B1">
        <v>46</v>
      </c>
      <c r="C1">
        <v>2114</v>
      </c>
      <c r="D1" t="s">
        <v>3497</v>
      </c>
      <c r="E1">
        <v>883</v>
      </c>
      <c r="F1">
        <v>1318</v>
      </c>
      <c r="G1" t="s">
        <v>3379</v>
      </c>
      <c r="H1">
        <v>1</v>
      </c>
      <c r="I1" t="s">
        <v>3380</v>
      </c>
    </row>
    <row r="2" spans="1:9" x14ac:dyDescent="0.25">
      <c r="A2" s="116">
        <v>513</v>
      </c>
      <c r="B2">
        <v>46</v>
      </c>
      <c r="C2">
        <v>2114</v>
      </c>
      <c r="D2" t="s">
        <v>3497</v>
      </c>
      <c r="E2">
        <v>883</v>
      </c>
      <c r="F2">
        <v>1318</v>
      </c>
      <c r="G2" t="s">
        <v>3379</v>
      </c>
      <c r="H2">
        <v>1</v>
      </c>
      <c r="I2" t="s">
        <v>3381</v>
      </c>
    </row>
    <row r="3" spans="1:9" x14ac:dyDescent="0.25">
      <c r="A3" s="116">
        <v>518</v>
      </c>
      <c r="B3">
        <v>46</v>
      </c>
      <c r="C3">
        <v>2114</v>
      </c>
      <c r="D3" t="s">
        <v>3497</v>
      </c>
      <c r="E3">
        <v>883</v>
      </c>
      <c r="F3">
        <v>1318</v>
      </c>
      <c r="G3" t="s">
        <v>3379</v>
      </c>
      <c r="H3">
        <v>1</v>
      </c>
      <c r="I3" t="s">
        <v>3383</v>
      </c>
    </row>
    <row r="4" spans="1:9" x14ac:dyDescent="0.25">
      <c r="A4" s="116">
        <v>519</v>
      </c>
      <c r="B4">
        <v>46</v>
      </c>
      <c r="C4">
        <v>2114</v>
      </c>
      <c r="D4" t="s">
        <v>3497</v>
      </c>
      <c r="E4">
        <v>883</v>
      </c>
      <c r="F4">
        <v>1318</v>
      </c>
      <c r="G4" t="s">
        <v>3379</v>
      </c>
      <c r="H4">
        <v>1</v>
      </c>
      <c r="I4" t="s">
        <v>3384</v>
      </c>
    </row>
    <row r="5" spans="1:9" x14ac:dyDescent="0.25">
      <c r="A5" s="116">
        <v>520</v>
      </c>
      <c r="B5">
        <v>46</v>
      </c>
      <c r="C5">
        <v>2114</v>
      </c>
      <c r="D5" t="s">
        <v>3497</v>
      </c>
      <c r="E5">
        <v>883</v>
      </c>
      <c r="F5">
        <v>1318</v>
      </c>
      <c r="G5" t="s">
        <v>3379</v>
      </c>
      <c r="H5">
        <v>6</v>
      </c>
      <c r="I5" t="s">
        <v>3498</v>
      </c>
    </row>
    <row r="6" spans="1:9" x14ac:dyDescent="0.25">
      <c r="A6" s="116">
        <v>521</v>
      </c>
      <c r="B6">
        <v>46</v>
      </c>
      <c r="C6">
        <v>2114</v>
      </c>
      <c r="D6" t="s">
        <v>3497</v>
      </c>
      <c r="E6">
        <v>883</v>
      </c>
      <c r="F6">
        <v>1318</v>
      </c>
      <c r="G6" t="s">
        <v>3379</v>
      </c>
      <c r="H6">
        <v>6</v>
      </c>
      <c r="I6" t="s">
        <v>3488</v>
      </c>
    </row>
    <row r="7" spans="1:9" x14ac:dyDescent="0.25">
      <c r="A7" s="116">
        <v>523</v>
      </c>
      <c r="B7">
        <v>46</v>
      </c>
      <c r="C7">
        <v>2114</v>
      </c>
      <c r="D7" t="s">
        <v>3497</v>
      </c>
      <c r="E7">
        <v>883</v>
      </c>
      <c r="F7">
        <v>1318</v>
      </c>
      <c r="G7" t="s">
        <v>3379</v>
      </c>
      <c r="H7">
        <v>7</v>
      </c>
      <c r="I7" t="s">
        <v>3387</v>
      </c>
    </row>
    <row r="8" spans="1:9" x14ac:dyDescent="0.25">
      <c r="A8" s="116">
        <v>488</v>
      </c>
      <c r="B8">
        <v>46</v>
      </c>
      <c r="C8">
        <v>2114</v>
      </c>
      <c r="D8" t="s">
        <v>3497</v>
      </c>
      <c r="E8">
        <v>883</v>
      </c>
      <c r="F8">
        <v>1318</v>
      </c>
      <c r="G8" t="s">
        <v>3379</v>
      </c>
      <c r="H8">
        <v>3</v>
      </c>
      <c r="I8" t="s">
        <v>3385</v>
      </c>
    </row>
    <row r="9" spans="1:9" x14ac:dyDescent="0.25">
      <c r="A9" s="116">
        <v>517</v>
      </c>
      <c r="B9">
        <v>46</v>
      </c>
      <c r="C9">
        <v>2114</v>
      </c>
      <c r="D9" t="s">
        <v>3497</v>
      </c>
      <c r="E9">
        <v>883</v>
      </c>
      <c r="F9">
        <v>1318</v>
      </c>
      <c r="G9" t="s">
        <v>3379</v>
      </c>
      <c r="H9">
        <v>0</v>
      </c>
      <c r="I9" t="s">
        <v>3382</v>
      </c>
    </row>
    <row r="10" spans="1:9" x14ac:dyDescent="0.25">
      <c r="A10" s="116">
        <v>522</v>
      </c>
      <c r="B10">
        <v>46</v>
      </c>
      <c r="C10">
        <v>2114</v>
      </c>
      <c r="D10" t="s">
        <v>3497</v>
      </c>
      <c r="E10">
        <v>883</v>
      </c>
      <c r="F10">
        <v>1318</v>
      </c>
      <c r="G10" t="s">
        <v>3379</v>
      </c>
      <c r="H10">
        <v>7</v>
      </c>
      <c r="I10" t="s">
        <v>3386</v>
      </c>
    </row>
    <row r="11" spans="1:9" x14ac:dyDescent="0.25">
      <c r="A11" s="116">
        <v>501</v>
      </c>
      <c r="B11">
        <v>46</v>
      </c>
      <c r="C11">
        <v>2114</v>
      </c>
      <c r="D11" t="s">
        <v>3497</v>
      </c>
      <c r="E11">
        <v>883</v>
      </c>
      <c r="F11">
        <v>1318</v>
      </c>
      <c r="G11" t="s">
        <v>3379</v>
      </c>
      <c r="H11">
        <v>1</v>
      </c>
      <c r="I11" t="s">
        <v>3388</v>
      </c>
    </row>
    <row r="12" spans="1:9" x14ac:dyDescent="0.25">
      <c r="A12" s="116">
        <v>502</v>
      </c>
      <c r="B12">
        <v>46</v>
      </c>
      <c r="C12">
        <v>2114</v>
      </c>
      <c r="D12" t="s">
        <v>3497</v>
      </c>
      <c r="E12">
        <v>883</v>
      </c>
      <c r="F12">
        <v>1318</v>
      </c>
      <c r="G12" t="s">
        <v>3379</v>
      </c>
      <c r="H12">
        <v>1</v>
      </c>
      <c r="I12" t="s">
        <v>3389</v>
      </c>
    </row>
    <row r="13" spans="1:9" x14ac:dyDescent="0.25">
      <c r="A13" s="116">
        <v>503</v>
      </c>
      <c r="B13">
        <v>46</v>
      </c>
      <c r="C13">
        <v>2114</v>
      </c>
      <c r="D13" t="s">
        <v>3497</v>
      </c>
      <c r="E13">
        <v>883</v>
      </c>
      <c r="F13">
        <v>1318</v>
      </c>
      <c r="G13" t="s">
        <v>3379</v>
      </c>
      <c r="H13">
        <v>1</v>
      </c>
      <c r="I13" t="s">
        <v>3390</v>
      </c>
    </row>
    <row r="14" spans="1:9" x14ac:dyDescent="0.25">
      <c r="A14" s="116">
        <v>504</v>
      </c>
      <c r="B14">
        <v>46</v>
      </c>
      <c r="C14">
        <v>2114</v>
      </c>
      <c r="D14" t="s">
        <v>3497</v>
      </c>
      <c r="E14">
        <v>883</v>
      </c>
      <c r="F14">
        <v>1318</v>
      </c>
      <c r="G14" t="s">
        <v>3379</v>
      </c>
      <c r="H14">
        <v>1</v>
      </c>
      <c r="I14" t="s">
        <v>3391</v>
      </c>
    </row>
    <row r="15" spans="1:9" x14ac:dyDescent="0.25">
      <c r="A15" s="116">
        <v>505</v>
      </c>
      <c r="B15">
        <v>46</v>
      </c>
      <c r="C15">
        <v>2114</v>
      </c>
      <c r="D15" t="s">
        <v>3497</v>
      </c>
      <c r="E15">
        <v>883</v>
      </c>
      <c r="F15">
        <v>1318</v>
      </c>
      <c r="G15" t="s">
        <v>3379</v>
      </c>
      <c r="H15">
        <v>1</v>
      </c>
      <c r="I15" t="s">
        <v>3392</v>
      </c>
    </row>
    <row r="16" spans="1:9" x14ac:dyDescent="0.25">
      <c r="A16" s="116">
        <v>506</v>
      </c>
      <c r="B16">
        <v>46</v>
      </c>
      <c r="C16">
        <v>2114</v>
      </c>
      <c r="D16" t="s">
        <v>3497</v>
      </c>
      <c r="E16">
        <v>883</v>
      </c>
      <c r="F16">
        <v>1318</v>
      </c>
      <c r="G16" t="s">
        <v>3379</v>
      </c>
      <c r="H16">
        <v>1</v>
      </c>
      <c r="I16" t="s">
        <v>3393</v>
      </c>
    </row>
    <row r="17" spans="1:9" x14ac:dyDescent="0.25">
      <c r="A17" s="116">
        <v>507</v>
      </c>
      <c r="B17">
        <v>46</v>
      </c>
      <c r="C17">
        <v>2114</v>
      </c>
      <c r="D17" t="s">
        <v>3497</v>
      </c>
      <c r="E17">
        <v>883</v>
      </c>
      <c r="F17">
        <v>1318</v>
      </c>
      <c r="G17" t="s">
        <v>3379</v>
      </c>
      <c r="H17">
        <v>1</v>
      </c>
      <c r="I17" t="s">
        <v>3394</v>
      </c>
    </row>
    <row r="18" spans="1:9" x14ac:dyDescent="0.25">
      <c r="A18" s="116">
        <v>508</v>
      </c>
      <c r="B18">
        <v>46</v>
      </c>
      <c r="C18">
        <v>2114</v>
      </c>
      <c r="D18" t="s">
        <v>3497</v>
      </c>
      <c r="E18">
        <v>883</v>
      </c>
      <c r="F18">
        <v>1318</v>
      </c>
      <c r="G18" t="s">
        <v>3379</v>
      </c>
      <c r="H18">
        <v>1</v>
      </c>
      <c r="I18" t="s">
        <v>3395</v>
      </c>
    </row>
    <row r="19" spans="1:9" x14ac:dyDescent="0.25">
      <c r="A19" s="116">
        <v>509</v>
      </c>
      <c r="B19">
        <v>46</v>
      </c>
      <c r="C19">
        <v>2114</v>
      </c>
      <c r="D19" t="s">
        <v>3497</v>
      </c>
      <c r="E19">
        <v>883</v>
      </c>
      <c r="F19">
        <v>1318</v>
      </c>
      <c r="G19" t="s">
        <v>3379</v>
      </c>
      <c r="H19">
        <v>1</v>
      </c>
      <c r="I19" t="s">
        <v>3396</v>
      </c>
    </row>
    <row r="20" spans="1:9" x14ac:dyDescent="0.25">
      <c r="A20" s="116">
        <v>510</v>
      </c>
      <c r="B20">
        <v>46</v>
      </c>
      <c r="C20">
        <v>2114</v>
      </c>
      <c r="D20" t="s">
        <v>3497</v>
      </c>
      <c r="E20">
        <v>883</v>
      </c>
      <c r="F20">
        <v>1318</v>
      </c>
      <c r="G20" t="s">
        <v>3379</v>
      </c>
      <c r="H20">
        <v>1</v>
      </c>
      <c r="I20" t="s">
        <v>3397</v>
      </c>
    </row>
    <row r="21" spans="1:9" x14ac:dyDescent="0.25">
      <c r="A21" s="116">
        <v>511</v>
      </c>
      <c r="B21">
        <v>46</v>
      </c>
      <c r="C21">
        <v>2114</v>
      </c>
      <c r="D21" t="s">
        <v>3497</v>
      </c>
      <c r="E21">
        <v>883</v>
      </c>
      <c r="F21">
        <v>1318</v>
      </c>
      <c r="G21" t="s">
        <v>3379</v>
      </c>
      <c r="H21">
        <v>1</v>
      </c>
      <c r="I21" t="s">
        <v>3398</v>
      </c>
    </row>
    <row r="22" spans="1:9" x14ac:dyDescent="0.25">
      <c r="A22" s="116"/>
    </row>
    <row r="23" spans="1:9" x14ac:dyDescent="0.25">
      <c r="A23" s="116"/>
    </row>
    <row r="24" spans="1:9" x14ac:dyDescent="0.25">
      <c r="A24" s="116"/>
    </row>
    <row r="25" spans="1:9" x14ac:dyDescent="0.25">
      <c r="A25" s="116"/>
    </row>
    <row r="26" spans="1:9" x14ac:dyDescent="0.25">
      <c r="A26" s="116"/>
    </row>
    <row r="27" spans="1:9" x14ac:dyDescent="0.25">
      <c r="A27" s="116"/>
    </row>
    <row r="28" spans="1:9" x14ac:dyDescent="0.25">
      <c r="A28" s="116"/>
    </row>
    <row r="29" spans="1:9" x14ac:dyDescent="0.25">
      <c r="A29" s="116"/>
    </row>
    <row r="30" spans="1:9" x14ac:dyDescent="0.25">
      <c r="A30" s="116"/>
    </row>
    <row r="31" spans="1:9" x14ac:dyDescent="0.25">
      <c r="A31" s="116"/>
    </row>
    <row r="32" spans="1:9" x14ac:dyDescent="0.25">
      <c r="A32" s="116"/>
    </row>
    <row r="33" spans="1:1" x14ac:dyDescent="0.25">
      <c r="A33" s="116"/>
    </row>
    <row r="34" spans="1:1" x14ac:dyDescent="0.25">
      <c r="A34" s="116"/>
    </row>
    <row r="35" spans="1:1" x14ac:dyDescent="0.25">
      <c r="A35" s="116"/>
    </row>
    <row r="36" spans="1:1" x14ac:dyDescent="0.25">
      <c r="A36" s="116"/>
    </row>
    <row r="37" spans="1:1" x14ac:dyDescent="0.25">
      <c r="A37" s="116"/>
    </row>
    <row r="38" spans="1:1" x14ac:dyDescent="0.25">
      <c r="A38" s="116"/>
    </row>
    <row r="39" spans="1:1" x14ac:dyDescent="0.25">
      <c r="A39" s="116"/>
    </row>
    <row r="40" spans="1:1" x14ac:dyDescent="0.25">
      <c r="A40" s="116"/>
    </row>
    <row r="41" spans="1:1" x14ac:dyDescent="0.25">
      <c r="A41" s="116"/>
    </row>
    <row r="42" spans="1:1" x14ac:dyDescent="0.25">
      <c r="A42" s="116"/>
    </row>
    <row r="43" spans="1:1" x14ac:dyDescent="0.25">
      <c r="A43" s="116"/>
    </row>
    <row r="44" spans="1:1" x14ac:dyDescent="0.25">
      <c r="A44" s="116"/>
    </row>
    <row r="45" spans="1:1" x14ac:dyDescent="0.25">
      <c r="A45" s="116"/>
    </row>
    <row r="46" spans="1:1" x14ac:dyDescent="0.25">
      <c r="A46" s="116"/>
    </row>
    <row r="47" spans="1:1" x14ac:dyDescent="0.25">
      <c r="A47" s="116"/>
    </row>
    <row r="48" spans="1:1" x14ac:dyDescent="0.25">
      <c r="A48" s="116"/>
    </row>
    <row r="49" spans="1:1" x14ac:dyDescent="0.25">
      <c r="A49" s="116"/>
    </row>
    <row r="50" spans="1:1" x14ac:dyDescent="0.25">
      <c r="A50" s="116"/>
    </row>
    <row r="51" spans="1:1" x14ac:dyDescent="0.25">
      <c r="A51" s="116"/>
    </row>
    <row r="52" spans="1:1" x14ac:dyDescent="0.25">
      <c r="A52" s="116"/>
    </row>
    <row r="53" spans="1:1" x14ac:dyDescent="0.25">
      <c r="A53" s="116"/>
    </row>
    <row r="54" spans="1:1" x14ac:dyDescent="0.25">
      <c r="A54" s="116"/>
    </row>
    <row r="55" spans="1:1" x14ac:dyDescent="0.25">
      <c r="A55" s="116"/>
    </row>
    <row r="56" spans="1:1" x14ac:dyDescent="0.25">
      <c r="A56" s="116"/>
    </row>
    <row r="57" spans="1:1" x14ac:dyDescent="0.25">
      <c r="A57" s="116"/>
    </row>
    <row r="58" spans="1:1" x14ac:dyDescent="0.25">
      <c r="A58" s="116"/>
    </row>
    <row r="59" spans="1:1" x14ac:dyDescent="0.25">
      <c r="A59" s="116"/>
    </row>
    <row r="60" spans="1:1" x14ac:dyDescent="0.25">
      <c r="A60" s="116"/>
    </row>
    <row r="61" spans="1:1" x14ac:dyDescent="0.25">
      <c r="A61" s="116"/>
    </row>
    <row r="62" spans="1:1" x14ac:dyDescent="0.25">
      <c r="A62" s="116"/>
    </row>
    <row r="63" spans="1:1" x14ac:dyDescent="0.25">
      <c r="A63" s="116"/>
    </row>
    <row r="64" spans="1:1" x14ac:dyDescent="0.25">
      <c r="A64" s="116"/>
    </row>
    <row r="65" spans="1:1" x14ac:dyDescent="0.25">
      <c r="A65" s="116"/>
    </row>
    <row r="66" spans="1:1" x14ac:dyDescent="0.25">
      <c r="A66" s="116"/>
    </row>
    <row r="67" spans="1:1" x14ac:dyDescent="0.25">
      <c r="A67" s="116"/>
    </row>
    <row r="68" spans="1:1" x14ac:dyDescent="0.25">
      <c r="A68" s="116"/>
    </row>
    <row r="69" spans="1:1" x14ac:dyDescent="0.25">
      <c r="A69" s="116"/>
    </row>
    <row r="70" spans="1:1" x14ac:dyDescent="0.25">
      <c r="A70" s="116"/>
    </row>
    <row r="71" spans="1:1" x14ac:dyDescent="0.25">
      <c r="A71" s="116"/>
    </row>
    <row r="72" spans="1:1" x14ac:dyDescent="0.25">
      <c r="A72" s="116"/>
    </row>
    <row r="73" spans="1:1" x14ac:dyDescent="0.25">
      <c r="A73" s="116"/>
    </row>
    <row r="74" spans="1:1" x14ac:dyDescent="0.25">
      <c r="A74" s="116"/>
    </row>
    <row r="75" spans="1:1" x14ac:dyDescent="0.25">
      <c r="A75" s="116"/>
    </row>
    <row r="76" spans="1:1" x14ac:dyDescent="0.25">
      <c r="A76" s="116"/>
    </row>
    <row r="77" spans="1:1" x14ac:dyDescent="0.25">
      <c r="A77" s="116"/>
    </row>
    <row r="78" spans="1:1" x14ac:dyDescent="0.25">
      <c r="A78" s="116"/>
    </row>
    <row r="79" spans="1:1" x14ac:dyDescent="0.25">
      <c r="A79" s="116"/>
    </row>
    <row r="80" spans="1:1" x14ac:dyDescent="0.25">
      <c r="A80" s="116"/>
    </row>
    <row r="81" spans="1:1" x14ac:dyDescent="0.25">
      <c r="A81" s="116"/>
    </row>
    <row r="82" spans="1:1" x14ac:dyDescent="0.25">
      <c r="A82" s="116"/>
    </row>
    <row r="83" spans="1:1" x14ac:dyDescent="0.25">
      <c r="A83" s="116"/>
    </row>
    <row r="84" spans="1:1" x14ac:dyDescent="0.25">
      <c r="A84" s="116"/>
    </row>
    <row r="85" spans="1:1" x14ac:dyDescent="0.25">
      <c r="A85" s="116"/>
    </row>
    <row r="86" spans="1:1" x14ac:dyDescent="0.25">
      <c r="A86" s="116"/>
    </row>
    <row r="87" spans="1:1" x14ac:dyDescent="0.25">
      <c r="A87" s="116"/>
    </row>
    <row r="88" spans="1:1" x14ac:dyDescent="0.25">
      <c r="A88" s="116"/>
    </row>
    <row r="89" spans="1:1" x14ac:dyDescent="0.25">
      <c r="A89" s="116"/>
    </row>
    <row r="90" spans="1:1" x14ac:dyDescent="0.25">
      <c r="A90" s="116"/>
    </row>
    <row r="91" spans="1:1" x14ac:dyDescent="0.25">
      <c r="A91" s="116"/>
    </row>
    <row r="92" spans="1:1" x14ac:dyDescent="0.25">
      <c r="A92" s="116"/>
    </row>
    <row r="93" spans="1:1" x14ac:dyDescent="0.25">
      <c r="A93" s="116"/>
    </row>
    <row r="94" spans="1:1" x14ac:dyDescent="0.25">
      <c r="A94" s="116"/>
    </row>
    <row r="95" spans="1:1" x14ac:dyDescent="0.25">
      <c r="A95" s="116"/>
    </row>
    <row r="96" spans="1:1" x14ac:dyDescent="0.25">
      <c r="A96" s="116"/>
    </row>
    <row r="97" spans="1:1" x14ac:dyDescent="0.25">
      <c r="A97" s="116"/>
    </row>
    <row r="98" spans="1:1" x14ac:dyDescent="0.25">
      <c r="A98" s="116"/>
    </row>
    <row r="99" spans="1:1" x14ac:dyDescent="0.25">
      <c r="A99" s="116"/>
    </row>
    <row r="100" spans="1:1" x14ac:dyDescent="0.25">
      <c r="A100" s="116"/>
    </row>
    <row r="101" spans="1:1" x14ac:dyDescent="0.25">
      <c r="A101" s="116"/>
    </row>
    <row r="102" spans="1:1" x14ac:dyDescent="0.25">
      <c r="A102" s="116"/>
    </row>
    <row r="103" spans="1:1" x14ac:dyDescent="0.25">
      <c r="A103" s="116"/>
    </row>
    <row r="104" spans="1:1" x14ac:dyDescent="0.25">
      <c r="A104" s="116"/>
    </row>
    <row r="105" spans="1:1" x14ac:dyDescent="0.25">
      <c r="A105" s="116"/>
    </row>
    <row r="106" spans="1:1" x14ac:dyDescent="0.25">
      <c r="A106" s="116"/>
    </row>
    <row r="107" spans="1:1" x14ac:dyDescent="0.25">
      <c r="A107" s="116"/>
    </row>
    <row r="108" spans="1:1" x14ac:dyDescent="0.25">
      <c r="A108" s="116"/>
    </row>
    <row r="109" spans="1:1" x14ac:dyDescent="0.25">
      <c r="A109" s="116"/>
    </row>
    <row r="110" spans="1:1" x14ac:dyDescent="0.25">
      <c r="A110" s="116"/>
    </row>
    <row r="111" spans="1:1" x14ac:dyDescent="0.25">
      <c r="A111" s="116"/>
    </row>
    <row r="112" spans="1:1" x14ac:dyDescent="0.25">
      <c r="A112" s="116"/>
    </row>
    <row r="113" spans="1:1" x14ac:dyDescent="0.25">
      <c r="A113" s="116"/>
    </row>
    <row r="114" spans="1:1" x14ac:dyDescent="0.25">
      <c r="A114" s="116"/>
    </row>
    <row r="115" spans="1:1" x14ac:dyDescent="0.25">
      <c r="A115" s="116"/>
    </row>
    <row r="116" spans="1:1" x14ac:dyDescent="0.25">
      <c r="A116" s="116"/>
    </row>
    <row r="117" spans="1:1" x14ac:dyDescent="0.25">
      <c r="A117" s="116"/>
    </row>
    <row r="118" spans="1:1" x14ac:dyDescent="0.25">
      <c r="A118" s="116"/>
    </row>
    <row r="119" spans="1:1" x14ac:dyDescent="0.25">
      <c r="A119" s="116"/>
    </row>
    <row r="120" spans="1:1" x14ac:dyDescent="0.25">
      <c r="A120" s="116"/>
    </row>
    <row r="121" spans="1:1" x14ac:dyDescent="0.25">
      <c r="A121" s="116"/>
    </row>
    <row r="122" spans="1:1" x14ac:dyDescent="0.25">
      <c r="A122" s="116"/>
    </row>
    <row r="123" spans="1:1" x14ac:dyDescent="0.25">
      <c r="A123" s="116"/>
    </row>
    <row r="124" spans="1:1" x14ac:dyDescent="0.25">
      <c r="A124" s="116"/>
    </row>
    <row r="125" spans="1:1" x14ac:dyDescent="0.25">
      <c r="A125" s="116"/>
    </row>
    <row r="126" spans="1:1" x14ac:dyDescent="0.25">
      <c r="A126" s="116"/>
    </row>
    <row r="127" spans="1:1" x14ac:dyDescent="0.25">
      <c r="A127" s="116"/>
    </row>
    <row r="128" spans="1:1" x14ac:dyDescent="0.25">
      <c r="A128" s="116"/>
    </row>
    <row r="129" spans="1:1" x14ac:dyDescent="0.25">
      <c r="A129" s="116"/>
    </row>
    <row r="130" spans="1:1" x14ac:dyDescent="0.25">
      <c r="A130" s="116"/>
    </row>
    <row r="131" spans="1:1" x14ac:dyDescent="0.25">
      <c r="A131" s="116"/>
    </row>
    <row r="132" spans="1:1" x14ac:dyDescent="0.25">
      <c r="A132" s="116"/>
    </row>
    <row r="133" spans="1:1" x14ac:dyDescent="0.25">
      <c r="A133" s="116"/>
    </row>
    <row r="134" spans="1:1" x14ac:dyDescent="0.25">
      <c r="A134" s="116"/>
    </row>
    <row r="135" spans="1:1" x14ac:dyDescent="0.25">
      <c r="A135" s="116"/>
    </row>
    <row r="136" spans="1:1" x14ac:dyDescent="0.25">
      <c r="A136" s="116"/>
    </row>
    <row r="137" spans="1:1" x14ac:dyDescent="0.25">
      <c r="A137" s="116"/>
    </row>
    <row r="138" spans="1:1" x14ac:dyDescent="0.25">
      <c r="A138" s="116"/>
    </row>
    <row r="139" spans="1:1" x14ac:dyDescent="0.25">
      <c r="A139" s="116"/>
    </row>
    <row r="140" spans="1:1" x14ac:dyDescent="0.25">
      <c r="A140" s="116"/>
    </row>
    <row r="141" spans="1:1" x14ac:dyDescent="0.25">
      <c r="A141" s="116"/>
    </row>
    <row r="142" spans="1:1" x14ac:dyDescent="0.25">
      <c r="A142" s="116"/>
    </row>
    <row r="143" spans="1:1" x14ac:dyDescent="0.25">
      <c r="A143" s="116"/>
    </row>
    <row r="144" spans="1:1" x14ac:dyDescent="0.25">
      <c r="A144" s="116"/>
    </row>
    <row r="145" spans="1:1" x14ac:dyDescent="0.25">
      <c r="A145" s="116"/>
    </row>
    <row r="146" spans="1:1" x14ac:dyDescent="0.25">
      <c r="A146" s="116"/>
    </row>
    <row r="147" spans="1:1" x14ac:dyDescent="0.25">
      <c r="A147" s="116"/>
    </row>
    <row r="148" spans="1:1" x14ac:dyDescent="0.25">
      <c r="A148" s="116"/>
    </row>
    <row r="149" spans="1:1" x14ac:dyDescent="0.25">
      <c r="A149" s="116"/>
    </row>
    <row r="150" spans="1:1" x14ac:dyDescent="0.25">
      <c r="A150" s="116"/>
    </row>
    <row r="151" spans="1:1" x14ac:dyDescent="0.25">
      <c r="A151" s="116"/>
    </row>
    <row r="152" spans="1:1" x14ac:dyDescent="0.25">
      <c r="A152" s="116"/>
    </row>
    <row r="153" spans="1:1" x14ac:dyDescent="0.25">
      <c r="A153" s="116"/>
    </row>
    <row r="154" spans="1:1" x14ac:dyDescent="0.25">
      <c r="A154" s="116"/>
    </row>
    <row r="155" spans="1:1" x14ac:dyDescent="0.25">
      <c r="A155" s="116"/>
    </row>
    <row r="156" spans="1:1" x14ac:dyDescent="0.25">
      <c r="A156" s="116"/>
    </row>
    <row r="157" spans="1:1" x14ac:dyDescent="0.25">
      <c r="A157" s="116"/>
    </row>
    <row r="158" spans="1:1" x14ac:dyDescent="0.25">
      <c r="A158" s="116"/>
    </row>
    <row r="159" spans="1:1" x14ac:dyDescent="0.25">
      <c r="A159" s="116"/>
    </row>
    <row r="160" spans="1:1" x14ac:dyDescent="0.25">
      <c r="A160" s="116"/>
    </row>
    <row r="161" spans="1:1" x14ac:dyDescent="0.25">
      <c r="A161" s="116"/>
    </row>
    <row r="162" spans="1:1" x14ac:dyDescent="0.25">
      <c r="A162" s="116"/>
    </row>
    <row r="163" spans="1:1" x14ac:dyDescent="0.25">
      <c r="A163" s="116"/>
    </row>
    <row r="164" spans="1:1" x14ac:dyDescent="0.25">
      <c r="A164" s="116"/>
    </row>
    <row r="165" spans="1:1" x14ac:dyDescent="0.25">
      <c r="A165" s="116"/>
    </row>
    <row r="166" spans="1:1" x14ac:dyDescent="0.25">
      <c r="A166" s="116"/>
    </row>
    <row r="167" spans="1:1" x14ac:dyDescent="0.25">
      <c r="A167" s="116"/>
    </row>
    <row r="168" spans="1:1" x14ac:dyDescent="0.25">
      <c r="A168" s="116"/>
    </row>
    <row r="169" spans="1:1" x14ac:dyDescent="0.25">
      <c r="A169" s="116"/>
    </row>
    <row r="170" spans="1:1" x14ac:dyDescent="0.25">
      <c r="A170" s="116"/>
    </row>
    <row r="171" spans="1:1" x14ac:dyDescent="0.25">
      <c r="A171" s="116"/>
    </row>
    <row r="172" spans="1:1" x14ac:dyDescent="0.25">
      <c r="A172" s="116"/>
    </row>
    <row r="173" spans="1:1" x14ac:dyDescent="0.25">
      <c r="A173" s="116"/>
    </row>
    <row r="174" spans="1:1" x14ac:dyDescent="0.25">
      <c r="A174" s="116"/>
    </row>
    <row r="175" spans="1:1" x14ac:dyDescent="0.25">
      <c r="A175" s="116"/>
    </row>
    <row r="176" spans="1:1" x14ac:dyDescent="0.25">
      <c r="A176" s="116"/>
    </row>
    <row r="177" spans="1:1" x14ac:dyDescent="0.25">
      <c r="A177" s="116"/>
    </row>
    <row r="178" spans="1:1" x14ac:dyDescent="0.25">
      <c r="A178" s="116"/>
    </row>
    <row r="179" spans="1:1" x14ac:dyDescent="0.25">
      <c r="A179" s="116"/>
    </row>
    <row r="180" spans="1:1" x14ac:dyDescent="0.25">
      <c r="A180" s="116"/>
    </row>
    <row r="181" spans="1:1" x14ac:dyDescent="0.25">
      <c r="A181" s="116"/>
    </row>
    <row r="182" spans="1:1" x14ac:dyDescent="0.25">
      <c r="A182" s="116"/>
    </row>
    <row r="183" spans="1:1" x14ac:dyDescent="0.25">
      <c r="A183" s="116"/>
    </row>
    <row r="184" spans="1:1" x14ac:dyDescent="0.25">
      <c r="A184" s="116"/>
    </row>
    <row r="185" spans="1:1" x14ac:dyDescent="0.25">
      <c r="A185" s="116"/>
    </row>
    <row r="186" spans="1:1" x14ac:dyDescent="0.25">
      <c r="A186" s="116"/>
    </row>
    <row r="187" spans="1:1" x14ac:dyDescent="0.25">
      <c r="A187" s="116"/>
    </row>
    <row r="188" spans="1:1" x14ac:dyDescent="0.25">
      <c r="A188" s="116"/>
    </row>
    <row r="189" spans="1:1" x14ac:dyDescent="0.25">
      <c r="A189" s="116"/>
    </row>
    <row r="190" spans="1:1" x14ac:dyDescent="0.25">
      <c r="A190" s="116"/>
    </row>
    <row r="191" spans="1:1" x14ac:dyDescent="0.25">
      <c r="A191" s="116"/>
    </row>
    <row r="192" spans="1:1" x14ac:dyDescent="0.25">
      <c r="A192" s="116"/>
    </row>
    <row r="193" spans="1:1" x14ac:dyDescent="0.25">
      <c r="A193" s="116"/>
    </row>
    <row r="194" spans="1:1" x14ac:dyDescent="0.25">
      <c r="A194" s="116"/>
    </row>
    <row r="195" spans="1:1" x14ac:dyDescent="0.25">
      <c r="A195" s="116"/>
    </row>
    <row r="196" spans="1:1" x14ac:dyDescent="0.25">
      <c r="A196" s="116"/>
    </row>
    <row r="197" spans="1:1" x14ac:dyDescent="0.25">
      <c r="A197" s="116"/>
    </row>
    <row r="198" spans="1:1" x14ac:dyDescent="0.25">
      <c r="A198" s="116"/>
    </row>
    <row r="199" spans="1:1" x14ac:dyDescent="0.25">
      <c r="A199" s="116"/>
    </row>
    <row r="200" spans="1:1" x14ac:dyDescent="0.25">
      <c r="A200" s="116"/>
    </row>
    <row r="201" spans="1:1" x14ac:dyDescent="0.25">
      <c r="A201" s="116"/>
    </row>
    <row r="202" spans="1:1" x14ac:dyDescent="0.25">
      <c r="A202" s="116"/>
    </row>
    <row r="203" spans="1:1" x14ac:dyDescent="0.25">
      <c r="A203" s="116"/>
    </row>
    <row r="204" spans="1:1" x14ac:dyDescent="0.25">
      <c r="A204" s="116"/>
    </row>
    <row r="205" spans="1:1" x14ac:dyDescent="0.25">
      <c r="A205" s="116"/>
    </row>
    <row r="206" spans="1:1" x14ac:dyDescent="0.25">
      <c r="A206" s="116"/>
    </row>
    <row r="207" spans="1:1" x14ac:dyDescent="0.25">
      <c r="A207" s="116"/>
    </row>
    <row r="208" spans="1:1" x14ac:dyDescent="0.25">
      <c r="A208" s="116"/>
    </row>
    <row r="209" spans="1:1" x14ac:dyDescent="0.25">
      <c r="A209" s="116"/>
    </row>
    <row r="210" spans="1:1" x14ac:dyDescent="0.25">
      <c r="A210" s="116"/>
    </row>
    <row r="211" spans="1:1" x14ac:dyDescent="0.25">
      <c r="A211" s="116"/>
    </row>
    <row r="212" spans="1:1" x14ac:dyDescent="0.25">
      <c r="A212" s="116"/>
    </row>
    <row r="213" spans="1:1" x14ac:dyDescent="0.25">
      <c r="A213" s="116"/>
    </row>
    <row r="214" spans="1:1" x14ac:dyDescent="0.25">
      <c r="A214" s="116"/>
    </row>
    <row r="215" spans="1:1" x14ac:dyDescent="0.25">
      <c r="A215" s="116"/>
    </row>
    <row r="216" spans="1:1" x14ac:dyDescent="0.25">
      <c r="A216" s="116"/>
    </row>
    <row r="217" spans="1:1" x14ac:dyDescent="0.25">
      <c r="A217" s="116"/>
    </row>
    <row r="218" spans="1:1" x14ac:dyDescent="0.25">
      <c r="A218" s="116"/>
    </row>
    <row r="219" spans="1:1" x14ac:dyDescent="0.25">
      <c r="A219" s="116"/>
    </row>
    <row r="220" spans="1:1" x14ac:dyDescent="0.25">
      <c r="A220" s="116"/>
    </row>
    <row r="221" spans="1:1" x14ac:dyDescent="0.25">
      <c r="A221" s="116"/>
    </row>
    <row r="222" spans="1:1" x14ac:dyDescent="0.25">
      <c r="A222" s="116"/>
    </row>
    <row r="223" spans="1:1" x14ac:dyDescent="0.25">
      <c r="A223" s="116"/>
    </row>
    <row r="224" spans="1:1" x14ac:dyDescent="0.25">
      <c r="A224" s="116"/>
    </row>
    <row r="225" spans="1:1" x14ac:dyDescent="0.25">
      <c r="A225" s="116"/>
    </row>
    <row r="226" spans="1:1" x14ac:dyDescent="0.25">
      <c r="A226" s="116"/>
    </row>
    <row r="227" spans="1:1" x14ac:dyDescent="0.25">
      <c r="A227" s="116"/>
    </row>
    <row r="228" spans="1:1" x14ac:dyDescent="0.25">
      <c r="A228" s="116"/>
    </row>
    <row r="229" spans="1:1" x14ac:dyDescent="0.25">
      <c r="A229" s="116"/>
    </row>
    <row r="230" spans="1:1" x14ac:dyDescent="0.25">
      <c r="A230" s="116"/>
    </row>
    <row r="231" spans="1:1" x14ac:dyDescent="0.25">
      <c r="A231" s="116"/>
    </row>
    <row r="232" spans="1:1" x14ac:dyDescent="0.25">
      <c r="A232" s="116"/>
    </row>
    <row r="233" spans="1:1" x14ac:dyDescent="0.25">
      <c r="A233" s="116"/>
    </row>
    <row r="234" spans="1:1" x14ac:dyDescent="0.25">
      <c r="A234" s="116"/>
    </row>
    <row r="235" spans="1:1" x14ac:dyDescent="0.25">
      <c r="A235" s="116"/>
    </row>
    <row r="236" spans="1:1" x14ac:dyDescent="0.25">
      <c r="A236" s="116"/>
    </row>
    <row r="237" spans="1:1" x14ac:dyDescent="0.25">
      <c r="A237" s="116"/>
    </row>
    <row r="238" spans="1:1" x14ac:dyDescent="0.25">
      <c r="A238" s="116"/>
    </row>
    <row r="239" spans="1:1" x14ac:dyDescent="0.25">
      <c r="A239" s="116"/>
    </row>
    <row r="240" spans="1:1" x14ac:dyDescent="0.25">
      <c r="A240" s="116"/>
    </row>
    <row r="241" spans="1:1" x14ac:dyDescent="0.25">
      <c r="A241" s="116"/>
    </row>
    <row r="242" spans="1:1" x14ac:dyDescent="0.25">
      <c r="A242" s="116"/>
    </row>
    <row r="243" spans="1:1" x14ac:dyDescent="0.25">
      <c r="A243" s="116"/>
    </row>
    <row r="244" spans="1:1" x14ac:dyDescent="0.25">
      <c r="A244" s="116"/>
    </row>
    <row r="245" spans="1:1" x14ac:dyDescent="0.25">
      <c r="A245" s="116"/>
    </row>
    <row r="246" spans="1:1" x14ac:dyDescent="0.25">
      <c r="A246" s="116"/>
    </row>
    <row r="247" spans="1:1" x14ac:dyDescent="0.25">
      <c r="A247" s="116"/>
    </row>
    <row r="248" spans="1:1" x14ac:dyDescent="0.25">
      <c r="A248" s="116"/>
    </row>
    <row r="249" spans="1:1" x14ac:dyDescent="0.25">
      <c r="A249" s="116"/>
    </row>
    <row r="250" spans="1:1" x14ac:dyDescent="0.25">
      <c r="A250" s="116"/>
    </row>
    <row r="251" spans="1:1" x14ac:dyDescent="0.25">
      <c r="A251" s="116"/>
    </row>
    <row r="252" spans="1:1" x14ac:dyDescent="0.25">
      <c r="A252" s="116"/>
    </row>
    <row r="253" spans="1:1" x14ac:dyDescent="0.25">
      <c r="A253" s="116"/>
    </row>
    <row r="254" spans="1:1" x14ac:dyDescent="0.25">
      <c r="A254" s="116"/>
    </row>
    <row r="255" spans="1:1" x14ac:dyDescent="0.25">
      <c r="A255" s="116"/>
    </row>
    <row r="256" spans="1:1" x14ac:dyDescent="0.25">
      <c r="A256" s="116"/>
    </row>
    <row r="257" spans="1:1" x14ac:dyDescent="0.25">
      <c r="A257" s="116"/>
    </row>
    <row r="258" spans="1:1" x14ac:dyDescent="0.25">
      <c r="A258" s="116"/>
    </row>
    <row r="259" spans="1:1" x14ac:dyDescent="0.25">
      <c r="A259" s="116"/>
    </row>
    <row r="260" spans="1:1" x14ac:dyDescent="0.25">
      <c r="A260" s="116"/>
    </row>
    <row r="261" spans="1:1" x14ac:dyDescent="0.25">
      <c r="A261" s="116"/>
    </row>
    <row r="262" spans="1:1" x14ac:dyDescent="0.25">
      <c r="A262" s="116"/>
    </row>
    <row r="263" spans="1:1" x14ac:dyDescent="0.25">
      <c r="A263" s="116"/>
    </row>
    <row r="264" spans="1:1" x14ac:dyDescent="0.25">
      <c r="A264" s="116"/>
    </row>
    <row r="265" spans="1:1" x14ac:dyDescent="0.25">
      <c r="A265" s="116"/>
    </row>
    <row r="266" spans="1:1" x14ac:dyDescent="0.25">
      <c r="A266" s="116"/>
    </row>
    <row r="267" spans="1:1" x14ac:dyDescent="0.25">
      <c r="A267" s="116"/>
    </row>
    <row r="268" spans="1:1" x14ac:dyDescent="0.25">
      <c r="A268" s="116"/>
    </row>
    <row r="269" spans="1:1" x14ac:dyDescent="0.25">
      <c r="A269" s="116"/>
    </row>
    <row r="270" spans="1:1" x14ac:dyDescent="0.25">
      <c r="A270" s="116"/>
    </row>
    <row r="271" spans="1:1" x14ac:dyDescent="0.25">
      <c r="A271" s="116"/>
    </row>
    <row r="272" spans="1:1" x14ac:dyDescent="0.25">
      <c r="A272" s="116"/>
    </row>
    <row r="273" spans="1:1" x14ac:dyDescent="0.25">
      <c r="A273" s="116"/>
    </row>
    <row r="274" spans="1:1" x14ac:dyDescent="0.25">
      <c r="A274" s="116"/>
    </row>
    <row r="275" spans="1:1" x14ac:dyDescent="0.25">
      <c r="A275" s="116"/>
    </row>
    <row r="276" spans="1:1" x14ac:dyDescent="0.25">
      <c r="A276" s="116"/>
    </row>
    <row r="277" spans="1:1" x14ac:dyDescent="0.25">
      <c r="A277" s="116"/>
    </row>
    <row r="278" spans="1:1" x14ac:dyDescent="0.25">
      <c r="A278" s="116"/>
    </row>
    <row r="279" spans="1:1" x14ac:dyDescent="0.25">
      <c r="A279" s="116"/>
    </row>
    <row r="280" spans="1:1" x14ac:dyDescent="0.25">
      <c r="A280" s="116"/>
    </row>
    <row r="281" spans="1:1" x14ac:dyDescent="0.25">
      <c r="A281" s="116"/>
    </row>
    <row r="282" spans="1:1" x14ac:dyDescent="0.25">
      <c r="A282" s="116"/>
    </row>
    <row r="283" spans="1:1" x14ac:dyDescent="0.25">
      <c r="A283" s="116"/>
    </row>
    <row r="284" spans="1:1" x14ac:dyDescent="0.25">
      <c r="A284" s="116"/>
    </row>
    <row r="285" spans="1:1" x14ac:dyDescent="0.25">
      <c r="A285" s="116"/>
    </row>
    <row r="286" spans="1:1" x14ac:dyDescent="0.25">
      <c r="A286" s="116"/>
    </row>
    <row r="287" spans="1:1" x14ac:dyDescent="0.25">
      <c r="A287" s="116"/>
    </row>
    <row r="288" spans="1:1" x14ac:dyDescent="0.25">
      <c r="A288" s="116"/>
    </row>
    <row r="289" spans="1:1" x14ac:dyDescent="0.25">
      <c r="A289" s="116"/>
    </row>
    <row r="290" spans="1:1" x14ac:dyDescent="0.25">
      <c r="A290" s="116"/>
    </row>
    <row r="291" spans="1:1" x14ac:dyDescent="0.25">
      <c r="A291" s="116"/>
    </row>
    <row r="292" spans="1:1" x14ac:dyDescent="0.25">
      <c r="A292" s="116"/>
    </row>
    <row r="293" spans="1:1" x14ac:dyDescent="0.25">
      <c r="A293" s="116"/>
    </row>
    <row r="294" spans="1:1" x14ac:dyDescent="0.25">
      <c r="A294" s="116"/>
    </row>
    <row r="295" spans="1:1" x14ac:dyDescent="0.25">
      <c r="A295" s="116"/>
    </row>
    <row r="296" spans="1:1" x14ac:dyDescent="0.25">
      <c r="A296" s="116"/>
    </row>
    <row r="297" spans="1:1" x14ac:dyDescent="0.25">
      <c r="A297" s="116"/>
    </row>
    <row r="298" spans="1:1" x14ac:dyDescent="0.25">
      <c r="A298" s="116"/>
    </row>
    <row r="299" spans="1:1" x14ac:dyDescent="0.25">
      <c r="A299" s="116"/>
    </row>
    <row r="300" spans="1:1" x14ac:dyDescent="0.25">
      <c r="A300" s="116"/>
    </row>
    <row r="301" spans="1:1" x14ac:dyDescent="0.25">
      <c r="A301" s="116"/>
    </row>
    <row r="302" spans="1:1" x14ac:dyDescent="0.25">
      <c r="A302" s="116"/>
    </row>
    <row r="303" spans="1:1" x14ac:dyDescent="0.25">
      <c r="A303" s="116"/>
    </row>
    <row r="304" spans="1:1" x14ac:dyDescent="0.25">
      <c r="A304" s="116"/>
    </row>
    <row r="305" spans="1:1" x14ac:dyDescent="0.25">
      <c r="A305" s="116"/>
    </row>
    <row r="306" spans="1:1" x14ac:dyDescent="0.25">
      <c r="A306" s="116"/>
    </row>
    <row r="307" spans="1:1" x14ac:dyDescent="0.25">
      <c r="A307" s="116"/>
    </row>
    <row r="308" spans="1:1" x14ac:dyDescent="0.25">
      <c r="A308" s="116"/>
    </row>
    <row r="309" spans="1:1" x14ac:dyDescent="0.25">
      <c r="A309" s="116"/>
    </row>
    <row r="310" spans="1:1" x14ac:dyDescent="0.25">
      <c r="A310" s="116"/>
    </row>
    <row r="311" spans="1:1" x14ac:dyDescent="0.25">
      <c r="A311" s="116"/>
    </row>
    <row r="312" spans="1:1" x14ac:dyDescent="0.25">
      <c r="A312" s="116"/>
    </row>
    <row r="313" spans="1:1" x14ac:dyDescent="0.25">
      <c r="A313" s="116"/>
    </row>
    <row r="314" spans="1:1" x14ac:dyDescent="0.25">
      <c r="A314" s="116"/>
    </row>
    <row r="315" spans="1:1" x14ac:dyDescent="0.25">
      <c r="A315" s="116"/>
    </row>
    <row r="316" spans="1:1" x14ac:dyDescent="0.25">
      <c r="A316" s="116"/>
    </row>
    <row r="317" spans="1:1" x14ac:dyDescent="0.25">
      <c r="A317" s="116"/>
    </row>
    <row r="318" spans="1:1" x14ac:dyDescent="0.25">
      <c r="A318" s="116"/>
    </row>
    <row r="319" spans="1:1" x14ac:dyDescent="0.25">
      <c r="A319" s="116"/>
    </row>
    <row r="320" spans="1:1" x14ac:dyDescent="0.25">
      <c r="A320" s="116"/>
    </row>
    <row r="321" spans="1:1" x14ac:dyDescent="0.25">
      <c r="A321" s="116"/>
    </row>
    <row r="322" spans="1:1" x14ac:dyDescent="0.25">
      <c r="A322" s="116"/>
    </row>
    <row r="323" spans="1:1" x14ac:dyDescent="0.25">
      <c r="A323" s="116"/>
    </row>
    <row r="324" spans="1:1" x14ac:dyDescent="0.25">
      <c r="A324" s="116"/>
    </row>
    <row r="325" spans="1:1" x14ac:dyDescent="0.25">
      <c r="A325" s="116"/>
    </row>
    <row r="326" spans="1:1" x14ac:dyDescent="0.25">
      <c r="A326" s="116"/>
    </row>
    <row r="327" spans="1:1" x14ac:dyDescent="0.25">
      <c r="A327" s="116"/>
    </row>
    <row r="328" spans="1:1" x14ac:dyDescent="0.25">
      <c r="A328" s="116"/>
    </row>
    <row r="329" spans="1:1" x14ac:dyDescent="0.25">
      <c r="A329" s="116"/>
    </row>
    <row r="330" spans="1:1" x14ac:dyDescent="0.25">
      <c r="A330" s="116"/>
    </row>
    <row r="331" spans="1:1" x14ac:dyDescent="0.25">
      <c r="A331" s="116"/>
    </row>
    <row r="332" spans="1:1" x14ac:dyDescent="0.25">
      <c r="A332" s="116"/>
    </row>
    <row r="333" spans="1:1" x14ac:dyDescent="0.25">
      <c r="A333" s="116"/>
    </row>
    <row r="334" spans="1:1" x14ac:dyDescent="0.25">
      <c r="A334" s="116"/>
    </row>
    <row r="335" spans="1:1" x14ac:dyDescent="0.25">
      <c r="A335" s="116"/>
    </row>
    <row r="336" spans="1:1" x14ac:dyDescent="0.25">
      <c r="A336" s="116"/>
    </row>
    <row r="337" spans="1:1" x14ac:dyDescent="0.25">
      <c r="A337" s="116"/>
    </row>
    <row r="338" spans="1:1" x14ac:dyDescent="0.25">
      <c r="A338" s="116"/>
    </row>
    <row r="339" spans="1:1" x14ac:dyDescent="0.25">
      <c r="A339" s="116"/>
    </row>
    <row r="340" spans="1:1" x14ac:dyDescent="0.25">
      <c r="A340" s="116"/>
    </row>
    <row r="341" spans="1:1" x14ac:dyDescent="0.25">
      <c r="A341" s="116"/>
    </row>
    <row r="342" spans="1:1" x14ac:dyDescent="0.25">
      <c r="A342" s="116"/>
    </row>
    <row r="343" spans="1:1" x14ac:dyDescent="0.25">
      <c r="A343" s="116"/>
    </row>
    <row r="344" spans="1:1" x14ac:dyDescent="0.25">
      <c r="A344" s="116"/>
    </row>
    <row r="345" spans="1:1" x14ac:dyDescent="0.25">
      <c r="A345" s="116"/>
    </row>
    <row r="346" spans="1:1" x14ac:dyDescent="0.25">
      <c r="A346" s="116"/>
    </row>
    <row r="347" spans="1:1" x14ac:dyDescent="0.25">
      <c r="A347" s="116"/>
    </row>
    <row r="348" spans="1:1" x14ac:dyDescent="0.25">
      <c r="A348" s="116"/>
    </row>
    <row r="349" spans="1:1" x14ac:dyDescent="0.25">
      <c r="A349" s="116"/>
    </row>
    <row r="350" spans="1:1" x14ac:dyDescent="0.25">
      <c r="A350" s="116"/>
    </row>
    <row r="351" spans="1:1" x14ac:dyDescent="0.25">
      <c r="A351" s="116"/>
    </row>
    <row r="352" spans="1:1" x14ac:dyDescent="0.25">
      <c r="A352" s="116"/>
    </row>
    <row r="353" spans="1:1" x14ac:dyDescent="0.25">
      <c r="A353" s="116"/>
    </row>
    <row r="354" spans="1:1" x14ac:dyDescent="0.25">
      <c r="A354" s="116"/>
    </row>
    <row r="355" spans="1:1" x14ac:dyDescent="0.25">
      <c r="A355" s="116"/>
    </row>
    <row r="356" spans="1:1" x14ac:dyDescent="0.25">
      <c r="A356" s="116"/>
    </row>
    <row r="357" spans="1:1" x14ac:dyDescent="0.25">
      <c r="A357" s="116"/>
    </row>
    <row r="358" spans="1:1" x14ac:dyDescent="0.25">
      <c r="A358" s="116"/>
    </row>
    <row r="359" spans="1:1" x14ac:dyDescent="0.25">
      <c r="A359" s="116"/>
    </row>
    <row r="360" spans="1:1" x14ac:dyDescent="0.25">
      <c r="A360" s="116"/>
    </row>
    <row r="361" spans="1:1" x14ac:dyDescent="0.25">
      <c r="A361" s="116"/>
    </row>
    <row r="362" spans="1:1" x14ac:dyDescent="0.25">
      <c r="A362" s="116"/>
    </row>
    <row r="363" spans="1:1" x14ac:dyDescent="0.25">
      <c r="A363" s="116"/>
    </row>
    <row r="364" spans="1:1" x14ac:dyDescent="0.25">
      <c r="A364" s="116"/>
    </row>
    <row r="365" spans="1:1" x14ac:dyDescent="0.25">
      <c r="A365" s="116"/>
    </row>
    <row r="366" spans="1:1" x14ac:dyDescent="0.25">
      <c r="A366" s="116"/>
    </row>
    <row r="367" spans="1:1" x14ac:dyDescent="0.25">
      <c r="A367" s="116"/>
    </row>
    <row r="368" spans="1:1" x14ac:dyDescent="0.25">
      <c r="A368" s="116"/>
    </row>
    <row r="369" spans="1:1" x14ac:dyDescent="0.25">
      <c r="A369" s="116"/>
    </row>
    <row r="370" spans="1:1" x14ac:dyDescent="0.25">
      <c r="A370" s="116"/>
    </row>
    <row r="371" spans="1:1" x14ac:dyDescent="0.25">
      <c r="A371" s="116"/>
    </row>
    <row r="372" spans="1:1" x14ac:dyDescent="0.25">
      <c r="A372" s="116"/>
    </row>
    <row r="373" spans="1:1" x14ac:dyDescent="0.25">
      <c r="A373" s="116"/>
    </row>
    <row r="374" spans="1:1" x14ac:dyDescent="0.25">
      <c r="A374" s="116"/>
    </row>
    <row r="375" spans="1:1" x14ac:dyDescent="0.25">
      <c r="A375" s="116"/>
    </row>
    <row r="376" spans="1:1" x14ac:dyDescent="0.25">
      <c r="A376" s="116"/>
    </row>
    <row r="377" spans="1:1" x14ac:dyDescent="0.25">
      <c r="A377" s="116"/>
    </row>
    <row r="378" spans="1:1" x14ac:dyDescent="0.25">
      <c r="A378" s="116"/>
    </row>
    <row r="379" spans="1:1" x14ac:dyDescent="0.25">
      <c r="A379" s="116"/>
    </row>
    <row r="380" spans="1:1" x14ac:dyDescent="0.25">
      <c r="A380" s="116"/>
    </row>
    <row r="381" spans="1:1" x14ac:dyDescent="0.25">
      <c r="A381" s="116"/>
    </row>
    <row r="382" spans="1:1" x14ac:dyDescent="0.25">
      <c r="A382" s="116"/>
    </row>
    <row r="383" spans="1:1" x14ac:dyDescent="0.25">
      <c r="A383" s="116"/>
    </row>
    <row r="384" spans="1:1" x14ac:dyDescent="0.25">
      <c r="A384" s="116"/>
    </row>
    <row r="385" spans="1:1" x14ac:dyDescent="0.25">
      <c r="A385" s="116"/>
    </row>
    <row r="386" spans="1:1" x14ac:dyDescent="0.25">
      <c r="A386" s="116"/>
    </row>
    <row r="387" spans="1:1" x14ac:dyDescent="0.25">
      <c r="A387" s="116"/>
    </row>
    <row r="388" spans="1:1" x14ac:dyDescent="0.25">
      <c r="A388" s="116"/>
    </row>
    <row r="389" spans="1:1" x14ac:dyDescent="0.25">
      <c r="A389" s="116"/>
    </row>
    <row r="390" spans="1:1" x14ac:dyDescent="0.25">
      <c r="A390" s="116"/>
    </row>
    <row r="391" spans="1:1" x14ac:dyDescent="0.25">
      <c r="A391" s="116"/>
    </row>
    <row r="392" spans="1:1" x14ac:dyDescent="0.25">
      <c r="A392" s="116"/>
    </row>
    <row r="393" spans="1:1" x14ac:dyDescent="0.25">
      <c r="A393" s="116"/>
    </row>
    <row r="394" spans="1:1" x14ac:dyDescent="0.25">
      <c r="A394" s="116"/>
    </row>
    <row r="395" spans="1:1" x14ac:dyDescent="0.25">
      <c r="A395" s="116"/>
    </row>
    <row r="396" spans="1:1" x14ac:dyDescent="0.25">
      <c r="A396" s="116"/>
    </row>
    <row r="397" spans="1:1" x14ac:dyDescent="0.25">
      <c r="A397" s="116"/>
    </row>
    <row r="398" spans="1:1" x14ac:dyDescent="0.25">
      <c r="A398" s="116"/>
    </row>
    <row r="399" spans="1:1" x14ac:dyDescent="0.25">
      <c r="A399" s="116"/>
    </row>
    <row r="400" spans="1:1" x14ac:dyDescent="0.25">
      <c r="A400" s="116"/>
    </row>
    <row r="401" spans="1:1" x14ac:dyDescent="0.25">
      <c r="A401" s="116"/>
    </row>
    <row r="402" spans="1:1" x14ac:dyDescent="0.25">
      <c r="A402" s="116"/>
    </row>
    <row r="403" spans="1:1" x14ac:dyDescent="0.25">
      <c r="A403" s="116"/>
    </row>
    <row r="404" spans="1:1" x14ac:dyDescent="0.25">
      <c r="A404" s="116"/>
    </row>
    <row r="405" spans="1:1" x14ac:dyDescent="0.25">
      <c r="A405" s="116"/>
    </row>
    <row r="406" spans="1:1" x14ac:dyDescent="0.25">
      <c r="A406" s="116"/>
    </row>
    <row r="407" spans="1:1" x14ac:dyDescent="0.25">
      <c r="A407" s="116"/>
    </row>
    <row r="408" spans="1:1" x14ac:dyDescent="0.25">
      <c r="A408" s="116"/>
    </row>
    <row r="409" spans="1:1" x14ac:dyDescent="0.25">
      <c r="A409" s="116"/>
    </row>
    <row r="410" spans="1:1" x14ac:dyDescent="0.25">
      <c r="A410" s="116"/>
    </row>
    <row r="411" spans="1:1" x14ac:dyDescent="0.25">
      <c r="A411" s="116"/>
    </row>
    <row r="412" spans="1:1" x14ac:dyDescent="0.25">
      <c r="A412" s="116"/>
    </row>
    <row r="413" spans="1:1" x14ac:dyDescent="0.25">
      <c r="A413" s="116"/>
    </row>
    <row r="414" spans="1:1" x14ac:dyDescent="0.25">
      <c r="A414" s="116"/>
    </row>
    <row r="415" spans="1:1" x14ac:dyDescent="0.25">
      <c r="A415" s="116"/>
    </row>
    <row r="416" spans="1:1" x14ac:dyDescent="0.25">
      <c r="A416" s="116"/>
    </row>
    <row r="417" spans="1:1" x14ac:dyDescent="0.25">
      <c r="A417" s="116"/>
    </row>
    <row r="418" spans="1:1" x14ac:dyDescent="0.25">
      <c r="A418" s="116"/>
    </row>
    <row r="419" spans="1:1" x14ac:dyDescent="0.25">
      <c r="A419" s="116"/>
    </row>
    <row r="420" spans="1:1" x14ac:dyDescent="0.25">
      <c r="A420" s="116"/>
    </row>
    <row r="421" spans="1:1" x14ac:dyDescent="0.25">
      <c r="A421" s="116"/>
    </row>
    <row r="422" spans="1:1" x14ac:dyDescent="0.25">
      <c r="A422" s="116"/>
    </row>
    <row r="423" spans="1:1" x14ac:dyDescent="0.25">
      <c r="A423" s="116"/>
    </row>
    <row r="424" spans="1:1" x14ac:dyDescent="0.25">
      <c r="A424" s="116"/>
    </row>
    <row r="425" spans="1:1" x14ac:dyDescent="0.25">
      <c r="A425" s="116"/>
    </row>
    <row r="426" spans="1:1" x14ac:dyDescent="0.25">
      <c r="A426" s="116"/>
    </row>
    <row r="427" spans="1:1" x14ac:dyDescent="0.25">
      <c r="A427" s="116"/>
    </row>
    <row r="428" spans="1:1" x14ac:dyDescent="0.25">
      <c r="A428" s="116"/>
    </row>
    <row r="429" spans="1:1" x14ac:dyDescent="0.25">
      <c r="A429" s="116"/>
    </row>
    <row r="430" spans="1:1" x14ac:dyDescent="0.25">
      <c r="A430" s="116"/>
    </row>
    <row r="431" spans="1:1" x14ac:dyDescent="0.25">
      <c r="A431" s="116"/>
    </row>
    <row r="432" spans="1:1" x14ac:dyDescent="0.25">
      <c r="A432" s="116"/>
    </row>
    <row r="433" spans="1:1" x14ac:dyDescent="0.25">
      <c r="A433" s="116"/>
    </row>
    <row r="434" spans="1:1" x14ac:dyDescent="0.25">
      <c r="A434" s="116"/>
    </row>
    <row r="435" spans="1:1" x14ac:dyDescent="0.25">
      <c r="A435" s="116"/>
    </row>
    <row r="436" spans="1:1" x14ac:dyDescent="0.25">
      <c r="A436" s="116"/>
    </row>
    <row r="437" spans="1:1" x14ac:dyDescent="0.25">
      <c r="A437" s="116"/>
    </row>
    <row r="438" spans="1:1" x14ac:dyDescent="0.25">
      <c r="A438" s="116"/>
    </row>
    <row r="439" spans="1:1" x14ac:dyDescent="0.25">
      <c r="A439" s="116"/>
    </row>
    <row r="440" spans="1:1" x14ac:dyDescent="0.25">
      <c r="A440" s="116"/>
    </row>
    <row r="441" spans="1:1" x14ac:dyDescent="0.25">
      <c r="A441" s="116"/>
    </row>
    <row r="442" spans="1:1" x14ac:dyDescent="0.25">
      <c r="A442" s="116"/>
    </row>
    <row r="443" spans="1:1" x14ac:dyDescent="0.25">
      <c r="A443" s="116"/>
    </row>
    <row r="444" spans="1:1" x14ac:dyDescent="0.25">
      <c r="A444" s="116"/>
    </row>
    <row r="445" spans="1:1" x14ac:dyDescent="0.25">
      <c r="A445" s="116"/>
    </row>
    <row r="446" spans="1:1" x14ac:dyDescent="0.25">
      <c r="A446" s="116"/>
    </row>
    <row r="447" spans="1:1" x14ac:dyDescent="0.25">
      <c r="A447" s="116"/>
    </row>
    <row r="448" spans="1:1" x14ac:dyDescent="0.25">
      <c r="A448" s="116"/>
    </row>
    <row r="449" spans="1:1" x14ac:dyDescent="0.25">
      <c r="A449" s="116"/>
    </row>
    <row r="450" spans="1:1" x14ac:dyDescent="0.25">
      <c r="A450" s="116"/>
    </row>
    <row r="451" spans="1:1" x14ac:dyDescent="0.25">
      <c r="A451" s="116"/>
    </row>
    <row r="452" spans="1:1" x14ac:dyDescent="0.25">
      <c r="A452" s="116"/>
    </row>
    <row r="453" spans="1:1" x14ac:dyDescent="0.25">
      <c r="A453" s="116"/>
    </row>
    <row r="454" spans="1:1" x14ac:dyDescent="0.25">
      <c r="A454" s="116"/>
    </row>
    <row r="455" spans="1:1" x14ac:dyDescent="0.25">
      <c r="A455" s="116"/>
    </row>
    <row r="456" spans="1:1" x14ac:dyDescent="0.25">
      <c r="A456" s="116"/>
    </row>
    <row r="457" spans="1:1" x14ac:dyDescent="0.25">
      <c r="A457" s="116"/>
    </row>
    <row r="458" spans="1:1" x14ac:dyDescent="0.25">
      <c r="A458" s="116"/>
    </row>
    <row r="459" spans="1:1" x14ac:dyDescent="0.25">
      <c r="A459" s="116"/>
    </row>
    <row r="460" spans="1:1" x14ac:dyDescent="0.25">
      <c r="A460" s="116"/>
    </row>
    <row r="461" spans="1:1" x14ac:dyDescent="0.25">
      <c r="A461" s="116"/>
    </row>
    <row r="462" spans="1:1" x14ac:dyDescent="0.25">
      <c r="A462" s="116"/>
    </row>
    <row r="463" spans="1:1" x14ac:dyDescent="0.25">
      <c r="A463" s="116"/>
    </row>
    <row r="464" spans="1:1" x14ac:dyDescent="0.25">
      <c r="A464" s="116"/>
    </row>
    <row r="465" spans="1:1" x14ac:dyDescent="0.25">
      <c r="A465" s="116"/>
    </row>
    <row r="466" spans="1:1" x14ac:dyDescent="0.25">
      <c r="A466" s="116"/>
    </row>
    <row r="467" spans="1:1" x14ac:dyDescent="0.25">
      <c r="A467" s="116"/>
    </row>
    <row r="468" spans="1:1" x14ac:dyDescent="0.25">
      <c r="A468" s="116"/>
    </row>
    <row r="469" spans="1:1" x14ac:dyDescent="0.25">
      <c r="A469" s="116"/>
    </row>
    <row r="470" spans="1:1" x14ac:dyDescent="0.25">
      <c r="A470" s="116"/>
    </row>
    <row r="471" spans="1:1" x14ac:dyDescent="0.25">
      <c r="A471" s="116"/>
    </row>
    <row r="472" spans="1:1" x14ac:dyDescent="0.25">
      <c r="A472" s="116"/>
    </row>
    <row r="473" spans="1:1" x14ac:dyDescent="0.25">
      <c r="A473" s="116"/>
    </row>
    <row r="474" spans="1:1" x14ac:dyDescent="0.25">
      <c r="A474" s="116"/>
    </row>
    <row r="475" spans="1:1" x14ac:dyDescent="0.25">
      <c r="A475" s="116"/>
    </row>
    <row r="476" spans="1:1" x14ac:dyDescent="0.25">
      <c r="A476" s="116"/>
    </row>
    <row r="477" spans="1:1" x14ac:dyDescent="0.25">
      <c r="A477" s="116"/>
    </row>
    <row r="478" spans="1:1" x14ac:dyDescent="0.25">
      <c r="A478" s="116"/>
    </row>
    <row r="479" spans="1:1" x14ac:dyDescent="0.25">
      <c r="A479" s="116"/>
    </row>
    <row r="480" spans="1:1" x14ac:dyDescent="0.25">
      <c r="A480" s="116"/>
    </row>
    <row r="481" spans="1:1" x14ac:dyDescent="0.25">
      <c r="A481" s="116"/>
    </row>
    <row r="482" spans="1:1" x14ac:dyDescent="0.25">
      <c r="A482" s="116"/>
    </row>
    <row r="483" spans="1:1" x14ac:dyDescent="0.25">
      <c r="A483" s="116"/>
    </row>
    <row r="484" spans="1:1" x14ac:dyDescent="0.25">
      <c r="A484" s="116"/>
    </row>
    <row r="485" spans="1:1" x14ac:dyDescent="0.25">
      <c r="A485" s="116"/>
    </row>
    <row r="486" spans="1:1" x14ac:dyDescent="0.25">
      <c r="A486" s="116"/>
    </row>
    <row r="487" spans="1:1" x14ac:dyDescent="0.25">
      <c r="A487" s="116"/>
    </row>
    <row r="488" spans="1:1" x14ac:dyDescent="0.25">
      <c r="A488" s="116"/>
    </row>
    <row r="489" spans="1:1" x14ac:dyDescent="0.25">
      <c r="A489" s="116"/>
    </row>
    <row r="490" spans="1:1" x14ac:dyDescent="0.25">
      <c r="A490" s="116"/>
    </row>
    <row r="491" spans="1:1" x14ac:dyDescent="0.25">
      <c r="A491" s="116"/>
    </row>
    <row r="492" spans="1:1" x14ac:dyDescent="0.25">
      <c r="A492" s="116"/>
    </row>
    <row r="493" spans="1:1" x14ac:dyDescent="0.25">
      <c r="A493" s="116"/>
    </row>
    <row r="494" spans="1:1" x14ac:dyDescent="0.25">
      <c r="A494" s="116"/>
    </row>
    <row r="495" spans="1:1" x14ac:dyDescent="0.25">
      <c r="A495" s="116"/>
    </row>
    <row r="496" spans="1:1" x14ac:dyDescent="0.25">
      <c r="A496" s="116"/>
    </row>
    <row r="497" spans="1:1" x14ac:dyDescent="0.25">
      <c r="A497" s="116"/>
    </row>
    <row r="498" spans="1:1" x14ac:dyDescent="0.25">
      <c r="A498" s="116"/>
    </row>
    <row r="499" spans="1:1" x14ac:dyDescent="0.25">
      <c r="A499" s="116"/>
    </row>
    <row r="500" spans="1:1" x14ac:dyDescent="0.25">
      <c r="A500" s="116"/>
    </row>
    <row r="501" spans="1:1" x14ac:dyDescent="0.25">
      <c r="A501" s="116"/>
    </row>
    <row r="502" spans="1:1" x14ac:dyDescent="0.25">
      <c r="A502" s="116"/>
    </row>
    <row r="503" spans="1:1" x14ac:dyDescent="0.25">
      <c r="A503" s="116"/>
    </row>
    <row r="504" spans="1:1" x14ac:dyDescent="0.25">
      <c r="A504" s="116"/>
    </row>
    <row r="505" spans="1:1" x14ac:dyDescent="0.25">
      <c r="A505" s="116"/>
    </row>
    <row r="506" spans="1:1" x14ac:dyDescent="0.25">
      <c r="A506" s="116"/>
    </row>
    <row r="507" spans="1:1" x14ac:dyDescent="0.25">
      <c r="A507" s="116"/>
    </row>
    <row r="508" spans="1:1" x14ac:dyDescent="0.25">
      <c r="A508" s="116"/>
    </row>
    <row r="509" spans="1:1" x14ac:dyDescent="0.25">
      <c r="A509" s="116"/>
    </row>
    <row r="510" spans="1:1" x14ac:dyDescent="0.25">
      <c r="A510" s="116"/>
    </row>
    <row r="511" spans="1:1" x14ac:dyDescent="0.25">
      <c r="A511" s="116"/>
    </row>
    <row r="512" spans="1:1" x14ac:dyDescent="0.25">
      <c r="A512" s="116"/>
    </row>
    <row r="513" spans="1:1" x14ac:dyDescent="0.25">
      <c r="A513" s="116"/>
    </row>
    <row r="514" spans="1:1" x14ac:dyDescent="0.25">
      <c r="A514" s="116"/>
    </row>
    <row r="515" spans="1:1" x14ac:dyDescent="0.25">
      <c r="A515" s="116"/>
    </row>
    <row r="516" spans="1:1" x14ac:dyDescent="0.25">
      <c r="A516" s="116"/>
    </row>
    <row r="517" spans="1:1" x14ac:dyDescent="0.25">
      <c r="A517" s="116"/>
    </row>
    <row r="518" spans="1:1" x14ac:dyDescent="0.25">
      <c r="A518" s="116"/>
    </row>
    <row r="519" spans="1:1" x14ac:dyDescent="0.25">
      <c r="A519" s="116"/>
    </row>
    <row r="520" spans="1:1" x14ac:dyDescent="0.25">
      <c r="A520" s="116"/>
    </row>
    <row r="521" spans="1:1" x14ac:dyDescent="0.25">
      <c r="A521" s="116"/>
    </row>
    <row r="522" spans="1:1" x14ac:dyDescent="0.25">
      <c r="A522" s="116"/>
    </row>
    <row r="523" spans="1:1" x14ac:dyDescent="0.25">
      <c r="A523" s="116"/>
    </row>
    <row r="524" spans="1:1" x14ac:dyDescent="0.25">
      <c r="A524" s="116"/>
    </row>
    <row r="525" spans="1:1" x14ac:dyDescent="0.25">
      <c r="A525" s="116"/>
    </row>
    <row r="526" spans="1:1" x14ac:dyDescent="0.25">
      <c r="A526" s="116"/>
    </row>
    <row r="527" spans="1:1" x14ac:dyDescent="0.25">
      <c r="A527" s="116"/>
    </row>
    <row r="528" spans="1:1" x14ac:dyDescent="0.25">
      <c r="A528" s="116"/>
    </row>
    <row r="529" spans="1:1" x14ac:dyDescent="0.25">
      <c r="A529" s="116"/>
    </row>
    <row r="530" spans="1:1" x14ac:dyDescent="0.25">
      <c r="A530" s="116"/>
    </row>
    <row r="531" spans="1:1" x14ac:dyDescent="0.25">
      <c r="A531" s="116"/>
    </row>
    <row r="532" spans="1:1" x14ac:dyDescent="0.25">
      <c r="A532" s="116"/>
    </row>
    <row r="533" spans="1:1" x14ac:dyDescent="0.25">
      <c r="A533" s="116"/>
    </row>
    <row r="534" spans="1:1" x14ac:dyDescent="0.25">
      <c r="A534" s="116"/>
    </row>
    <row r="535" spans="1:1" x14ac:dyDescent="0.25">
      <c r="A535" s="116"/>
    </row>
    <row r="536" spans="1:1" x14ac:dyDescent="0.25">
      <c r="A536" s="116"/>
    </row>
    <row r="537" spans="1:1" x14ac:dyDescent="0.25">
      <c r="A537" s="116"/>
    </row>
    <row r="538" spans="1:1" x14ac:dyDescent="0.25">
      <c r="A538" s="116"/>
    </row>
    <row r="539" spans="1:1" x14ac:dyDescent="0.25">
      <c r="A539" s="116"/>
    </row>
    <row r="540" spans="1:1" x14ac:dyDescent="0.25">
      <c r="A540" s="116"/>
    </row>
    <row r="541" spans="1:1" x14ac:dyDescent="0.25">
      <c r="A541" s="116"/>
    </row>
    <row r="542" spans="1:1" x14ac:dyDescent="0.25">
      <c r="A542" s="116"/>
    </row>
    <row r="543" spans="1:1" x14ac:dyDescent="0.25">
      <c r="A543" s="116"/>
    </row>
    <row r="544" spans="1:1" x14ac:dyDescent="0.25">
      <c r="A544" s="116"/>
    </row>
    <row r="545" spans="1:1" x14ac:dyDescent="0.25">
      <c r="A545" s="116"/>
    </row>
    <row r="546" spans="1:1" x14ac:dyDescent="0.25">
      <c r="A546" s="116"/>
    </row>
    <row r="547" spans="1:1" x14ac:dyDescent="0.25">
      <c r="A547" s="116"/>
    </row>
    <row r="548" spans="1:1" x14ac:dyDescent="0.25">
      <c r="A548" s="116"/>
    </row>
    <row r="549" spans="1:1" x14ac:dyDescent="0.25">
      <c r="A549" s="116"/>
    </row>
    <row r="550" spans="1:1" x14ac:dyDescent="0.25">
      <c r="A550" s="116"/>
    </row>
    <row r="551" spans="1:1" x14ac:dyDescent="0.25">
      <c r="A551" s="116"/>
    </row>
    <row r="552" spans="1:1" x14ac:dyDescent="0.25">
      <c r="A552" s="116"/>
    </row>
    <row r="553" spans="1:1" x14ac:dyDescent="0.25">
      <c r="A553" s="116"/>
    </row>
    <row r="554" spans="1:1" x14ac:dyDescent="0.25">
      <c r="A554" s="116"/>
    </row>
    <row r="555" spans="1:1" x14ac:dyDescent="0.25">
      <c r="A555" s="116"/>
    </row>
    <row r="556" spans="1:1" x14ac:dyDescent="0.25">
      <c r="A556" s="116"/>
    </row>
    <row r="557" spans="1:1" x14ac:dyDescent="0.25">
      <c r="A557" s="116"/>
    </row>
    <row r="558" spans="1:1" x14ac:dyDescent="0.25">
      <c r="A558" s="116"/>
    </row>
    <row r="559" spans="1:1" x14ac:dyDescent="0.25">
      <c r="A559" s="116"/>
    </row>
    <row r="560" spans="1:1" x14ac:dyDescent="0.25">
      <c r="A560" s="116"/>
    </row>
    <row r="561" spans="1:1" x14ac:dyDescent="0.25">
      <c r="A561" s="116"/>
    </row>
    <row r="562" spans="1:1" x14ac:dyDescent="0.25">
      <c r="A562" s="116"/>
    </row>
    <row r="563" spans="1:1" x14ac:dyDescent="0.25">
      <c r="A563" s="116"/>
    </row>
    <row r="564" spans="1:1" x14ac:dyDescent="0.25">
      <c r="A564" s="116"/>
    </row>
    <row r="565" spans="1:1" x14ac:dyDescent="0.25">
      <c r="A565" s="116"/>
    </row>
    <row r="566" spans="1:1" x14ac:dyDescent="0.25">
      <c r="A566" s="116"/>
    </row>
    <row r="567" spans="1:1" x14ac:dyDescent="0.25">
      <c r="A567" s="116"/>
    </row>
    <row r="568" spans="1:1" x14ac:dyDescent="0.25">
      <c r="A568" s="116"/>
    </row>
    <row r="569" spans="1:1" x14ac:dyDescent="0.25">
      <c r="A569" s="116"/>
    </row>
    <row r="570" spans="1:1" x14ac:dyDescent="0.25">
      <c r="A570" s="116"/>
    </row>
    <row r="571" spans="1:1" x14ac:dyDescent="0.25">
      <c r="A571" s="116"/>
    </row>
    <row r="572" spans="1:1" x14ac:dyDescent="0.25">
      <c r="A572" s="116"/>
    </row>
    <row r="573" spans="1:1" x14ac:dyDescent="0.25">
      <c r="A573" s="116"/>
    </row>
    <row r="574" spans="1:1" x14ac:dyDescent="0.25">
      <c r="A574" s="116"/>
    </row>
    <row r="575" spans="1:1" x14ac:dyDescent="0.25">
      <c r="A575" s="116"/>
    </row>
    <row r="576" spans="1:1" x14ac:dyDescent="0.25">
      <c r="A576" s="116"/>
    </row>
    <row r="577" spans="1:1" x14ac:dyDescent="0.25">
      <c r="A577" s="116"/>
    </row>
    <row r="578" spans="1:1" x14ac:dyDescent="0.25">
      <c r="A578" s="116"/>
    </row>
    <row r="579" spans="1:1" x14ac:dyDescent="0.25">
      <c r="A579" s="116"/>
    </row>
    <row r="580" spans="1:1" x14ac:dyDescent="0.25">
      <c r="A580" s="116"/>
    </row>
    <row r="581" spans="1:1" x14ac:dyDescent="0.25">
      <c r="A581" s="116"/>
    </row>
    <row r="582" spans="1:1" x14ac:dyDescent="0.25">
      <c r="A582" s="116"/>
    </row>
    <row r="583" spans="1:1" x14ac:dyDescent="0.25">
      <c r="A583" s="116"/>
    </row>
    <row r="584" spans="1:1" x14ac:dyDescent="0.25">
      <c r="A584" s="116"/>
    </row>
    <row r="585" spans="1:1" x14ac:dyDescent="0.25">
      <c r="A585" s="116"/>
    </row>
    <row r="586" spans="1:1" x14ac:dyDescent="0.25">
      <c r="A586" s="116"/>
    </row>
    <row r="587" spans="1:1" x14ac:dyDescent="0.25">
      <c r="A587" s="116"/>
    </row>
    <row r="588" spans="1:1" x14ac:dyDescent="0.25">
      <c r="A588" s="116"/>
    </row>
    <row r="589" spans="1:1" x14ac:dyDescent="0.25">
      <c r="A589" s="116"/>
    </row>
    <row r="590" spans="1:1" x14ac:dyDescent="0.25">
      <c r="A590" s="116"/>
    </row>
    <row r="591" spans="1:1" x14ac:dyDescent="0.25">
      <c r="A591" s="116"/>
    </row>
    <row r="592" spans="1:1" x14ac:dyDescent="0.25">
      <c r="A592" s="116"/>
    </row>
    <row r="593" spans="1:1" x14ac:dyDescent="0.25">
      <c r="A593" s="116"/>
    </row>
    <row r="594" spans="1:1" x14ac:dyDescent="0.25">
      <c r="A594" s="116"/>
    </row>
    <row r="595" spans="1:1" x14ac:dyDescent="0.25">
      <c r="A595" s="116"/>
    </row>
    <row r="596" spans="1:1" x14ac:dyDescent="0.25">
      <c r="A596" s="116"/>
    </row>
    <row r="597" spans="1:1" x14ac:dyDescent="0.25">
      <c r="A597" s="116"/>
    </row>
    <row r="598" spans="1:1" x14ac:dyDescent="0.25">
      <c r="A598" s="116"/>
    </row>
    <row r="599" spans="1:1" x14ac:dyDescent="0.25">
      <c r="A599" s="116"/>
    </row>
    <row r="600" spans="1:1" x14ac:dyDescent="0.25">
      <c r="A600" s="116"/>
    </row>
    <row r="601" spans="1:1" x14ac:dyDescent="0.25">
      <c r="A601" s="116"/>
    </row>
    <row r="602" spans="1:1" x14ac:dyDescent="0.25">
      <c r="A602" s="116"/>
    </row>
    <row r="603" spans="1:1" x14ac:dyDescent="0.25">
      <c r="A603" s="116"/>
    </row>
    <row r="604" spans="1:1" x14ac:dyDescent="0.25">
      <c r="A604" s="116"/>
    </row>
    <row r="605" spans="1:1" x14ac:dyDescent="0.25">
      <c r="A605" s="116"/>
    </row>
    <row r="606" spans="1:1" x14ac:dyDescent="0.25">
      <c r="A606" s="116"/>
    </row>
    <row r="607" spans="1:1" x14ac:dyDescent="0.25">
      <c r="A607" s="116"/>
    </row>
    <row r="608" spans="1:1" x14ac:dyDescent="0.25">
      <c r="A608" s="116"/>
    </row>
    <row r="609" spans="1:1" x14ac:dyDescent="0.25">
      <c r="A609" s="116"/>
    </row>
    <row r="610" spans="1:1" x14ac:dyDescent="0.25">
      <c r="A610" s="116"/>
    </row>
    <row r="611" spans="1:1" x14ac:dyDescent="0.25">
      <c r="A611" s="116"/>
    </row>
    <row r="612" spans="1:1" x14ac:dyDescent="0.25">
      <c r="A612" s="116"/>
    </row>
    <row r="613" spans="1:1" x14ac:dyDescent="0.25">
      <c r="A613" s="116"/>
    </row>
    <row r="614" spans="1:1" x14ac:dyDescent="0.25">
      <c r="A614" s="116"/>
    </row>
    <row r="615" spans="1:1" x14ac:dyDescent="0.25">
      <c r="A615" s="116"/>
    </row>
    <row r="616" spans="1:1" x14ac:dyDescent="0.25">
      <c r="A616" s="116"/>
    </row>
    <row r="617" spans="1:1" x14ac:dyDescent="0.25">
      <c r="A617" s="116"/>
    </row>
    <row r="618" spans="1:1" x14ac:dyDescent="0.25">
      <c r="A618" s="116"/>
    </row>
    <row r="619" spans="1:1" x14ac:dyDescent="0.25">
      <c r="A619" s="116"/>
    </row>
    <row r="620" spans="1:1" x14ac:dyDescent="0.25">
      <c r="A620" s="116"/>
    </row>
    <row r="621" spans="1:1" x14ac:dyDescent="0.25">
      <c r="A621" s="116"/>
    </row>
    <row r="622" spans="1:1" x14ac:dyDescent="0.25">
      <c r="A622" s="116"/>
    </row>
    <row r="623" spans="1:1" x14ac:dyDescent="0.25">
      <c r="A623" s="116"/>
    </row>
    <row r="624" spans="1:1" x14ac:dyDescent="0.25">
      <c r="A624" s="116"/>
    </row>
    <row r="625" spans="1:1" x14ac:dyDescent="0.25">
      <c r="A625" s="116"/>
    </row>
    <row r="626" spans="1:1" x14ac:dyDescent="0.25">
      <c r="A626" s="116"/>
    </row>
    <row r="627" spans="1:1" x14ac:dyDescent="0.25">
      <c r="A627" s="116"/>
    </row>
    <row r="628" spans="1:1" x14ac:dyDescent="0.25">
      <c r="A628" s="116"/>
    </row>
    <row r="629" spans="1:1" x14ac:dyDescent="0.25">
      <c r="A629" s="116"/>
    </row>
    <row r="630" spans="1:1" x14ac:dyDescent="0.25">
      <c r="A630" s="116"/>
    </row>
    <row r="631" spans="1:1" x14ac:dyDescent="0.25">
      <c r="A631" s="116"/>
    </row>
    <row r="632" spans="1:1" x14ac:dyDescent="0.25">
      <c r="A632" s="116"/>
    </row>
    <row r="633" spans="1:1" x14ac:dyDescent="0.25">
      <c r="A633" s="116"/>
    </row>
    <row r="634" spans="1:1" x14ac:dyDescent="0.25">
      <c r="A634" s="116"/>
    </row>
    <row r="635" spans="1:1" x14ac:dyDescent="0.25">
      <c r="A635" s="116"/>
    </row>
    <row r="636" spans="1:1" x14ac:dyDescent="0.25">
      <c r="A636" s="116"/>
    </row>
    <row r="637" spans="1:1" x14ac:dyDescent="0.25">
      <c r="A637" s="116"/>
    </row>
    <row r="638" spans="1:1" x14ac:dyDescent="0.25">
      <c r="A638" s="116"/>
    </row>
    <row r="639" spans="1:1" x14ac:dyDescent="0.25">
      <c r="A639" s="116"/>
    </row>
    <row r="640" spans="1:1" x14ac:dyDescent="0.25">
      <c r="A640" s="116"/>
    </row>
    <row r="641" spans="1:1" x14ac:dyDescent="0.25">
      <c r="A641" s="116"/>
    </row>
    <row r="642" spans="1:1" x14ac:dyDescent="0.25">
      <c r="A642" s="116"/>
    </row>
    <row r="643" spans="1:1" x14ac:dyDescent="0.25">
      <c r="A643" s="116"/>
    </row>
    <row r="644" spans="1:1" x14ac:dyDescent="0.25">
      <c r="A644" s="116"/>
    </row>
    <row r="645" spans="1:1" x14ac:dyDescent="0.25">
      <c r="A645" s="116"/>
    </row>
    <row r="646" spans="1:1" x14ac:dyDescent="0.25">
      <c r="A646" s="116"/>
    </row>
    <row r="647" spans="1:1" x14ac:dyDescent="0.25">
      <c r="A647" s="116"/>
    </row>
    <row r="648" spans="1:1" x14ac:dyDescent="0.25">
      <c r="A648" s="116"/>
    </row>
    <row r="649" spans="1:1" x14ac:dyDescent="0.25">
      <c r="A649" s="116"/>
    </row>
    <row r="650" spans="1:1" x14ac:dyDescent="0.25">
      <c r="A650" s="116"/>
    </row>
    <row r="651" spans="1:1" x14ac:dyDescent="0.25">
      <c r="A651" s="116"/>
    </row>
    <row r="652" spans="1:1" x14ac:dyDescent="0.25">
      <c r="A652" s="116"/>
    </row>
    <row r="653" spans="1:1" x14ac:dyDescent="0.25">
      <c r="A653" s="116"/>
    </row>
    <row r="654" spans="1:1" x14ac:dyDescent="0.25">
      <c r="A654" s="116"/>
    </row>
    <row r="655" spans="1:1" x14ac:dyDescent="0.25">
      <c r="A655" s="116"/>
    </row>
    <row r="656" spans="1:1" x14ac:dyDescent="0.25">
      <c r="A656" s="116"/>
    </row>
    <row r="657" spans="1:1" x14ac:dyDescent="0.25">
      <c r="A657" s="116"/>
    </row>
    <row r="658" spans="1:1" x14ac:dyDescent="0.25">
      <c r="A658" s="116"/>
    </row>
    <row r="659" spans="1:1" x14ac:dyDescent="0.25">
      <c r="A659" s="116"/>
    </row>
    <row r="660" spans="1:1" x14ac:dyDescent="0.25">
      <c r="A660" s="116"/>
    </row>
    <row r="661" spans="1:1" x14ac:dyDescent="0.25">
      <c r="A661" s="116"/>
    </row>
    <row r="662" spans="1:1" x14ac:dyDescent="0.25">
      <c r="A662" s="116"/>
    </row>
    <row r="663" spans="1:1" x14ac:dyDescent="0.25">
      <c r="A663" s="116"/>
    </row>
    <row r="664" spans="1:1" x14ac:dyDescent="0.25">
      <c r="A664" s="116"/>
    </row>
    <row r="665" spans="1:1" x14ac:dyDescent="0.25">
      <c r="A665" s="116"/>
    </row>
    <row r="666" spans="1:1" x14ac:dyDescent="0.25">
      <c r="A666" s="116"/>
    </row>
    <row r="667" spans="1:1" x14ac:dyDescent="0.25">
      <c r="A667" s="116"/>
    </row>
    <row r="668" spans="1:1" x14ac:dyDescent="0.25">
      <c r="A668" s="116"/>
    </row>
    <row r="669" spans="1:1" x14ac:dyDescent="0.25">
      <c r="A669" s="116"/>
    </row>
    <row r="670" spans="1:1" x14ac:dyDescent="0.25">
      <c r="A670" s="116"/>
    </row>
    <row r="671" spans="1:1" x14ac:dyDescent="0.25">
      <c r="A671" s="116"/>
    </row>
    <row r="672" spans="1:1" x14ac:dyDescent="0.25">
      <c r="A672" s="116"/>
    </row>
    <row r="673" spans="1:1" x14ac:dyDescent="0.25">
      <c r="A673" s="116"/>
    </row>
    <row r="674" spans="1:1" x14ac:dyDescent="0.25">
      <c r="A674" s="116"/>
    </row>
    <row r="675" spans="1:1" x14ac:dyDescent="0.25">
      <c r="A675" s="116"/>
    </row>
    <row r="676" spans="1:1" x14ac:dyDescent="0.25">
      <c r="A676" s="116"/>
    </row>
    <row r="677" spans="1:1" x14ac:dyDescent="0.25">
      <c r="A677" s="116"/>
    </row>
    <row r="678" spans="1:1" x14ac:dyDescent="0.25">
      <c r="A678" s="116"/>
    </row>
    <row r="679" spans="1:1" x14ac:dyDescent="0.25">
      <c r="A679" s="116"/>
    </row>
    <row r="680" spans="1:1" x14ac:dyDescent="0.25">
      <c r="A680" s="116"/>
    </row>
    <row r="681" spans="1:1" x14ac:dyDescent="0.25">
      <c r="A681" s="116"/>
    </row>
    <row r="682" spans="1:1" x14ac:dyDescent="0.25">
      <c r="A682" s="116"/>
    </row>
    <row r="683" spans="1:1" x14ac:dyDescent="0.25">
      <c r="A683" s="116"/>
    </row>
    <row r="684" spans="1:1" x14ac:dyDescent="0.25">
      <c r="A684" s="116"/>
    </row>
    <row r="685" spans="1:1" x14ac:dyDescent="0.25">
      <c r="A685" s="116"/>
    </row>
    <row r="686" spans="1:1" x14ac:dyDescent="0.25">
      <c r="A686" s="116"/>
    </row>
    <row r="687" spans="1:1" x14ac:dyDescent="0.25">
      <c r="A687" s="116"/>
    </row>
    <row r="688" spans="1:1" x14ac:dyDescent="0.25">
      <c r="A688" s="116"/>
    </row>
    <row r="689" spans="1:1" x14ac:dyDescent="0.25">
      <c r="A689" s="116"/>
    </row>
    <row r="690" spans="1:1" x14ac:dyDescent="0.25">
      <c r="A690" s="116"/>
    </row>
    <row r="691" spans="1:1" x14ac:dyDescent="0.25">
      <c r="A691" s="116"/>
    </row>
    <row r="692" spans="1:1" x14ac:dyDescent="0.25">
      <c r="A692" s="116"/>
    </row>
    <row r="693" spans="1:1" x14ac:dyDescent="0.25">
      <c r="A693" s="116"/>
    </row>
    <row r="694" spans="1:1" x14ac:dyDescent="0.25">
      <c r="A694" s="116"/>
    </row>
    <row r="695" spans="1:1" x14ac:dyDescent="0.25">
      <c r="A695" s="116"/>
    </row>
    <row r="696" spans="1:1" x14ac:dyDescent="0.25">
      <c r="A696" s="116"/>
    </row>
    <row r="697" spans="1:1" x14ac:dyDescent="0.25">
      <c r="A697" s="116"/>
    </row>
    <row r="698" spans="1:1" x14ac:dyDescent="0.25">
      <c r="A698" s="116"/>
    </row>
    <row r="699" spans="1:1" x14ac:dyDescent="0.25">
      <c r="A699" s="116"/>
    </row>
    <row r="700" spans="1:1" x14ac:dyDescent="0.25">
      <c r="A700" s="116"/>
    </row>
    <row r="701" spans="1:1" x14ac:dyDescent="0.25">
      <c r="A701" s="116"/>
    </row>
    <row r="702" spans="1:1" x14ac:dyDescent="0.25">
      <c r="A702" s="116"/>
    </row>
    <row r="703" spans="1:1" x14ac:dyDescent="0.25">
      <c r="A703" s="116"/>
    </row>
    <row r="704" spans="1:1" x14ac:dyDescent="0.25">
      <c r="A704" s="116"/>
    </row>
    <row r="705" spans="1:1" x14ac:dyDescent="0.25">
      <c r="A705" s="116"/>
    </row>
    <row r="706" spans="1:1" x14ac:dyDescent="0.25">
      <c r="A706" s="116"/>
    </row>
    <row r="707" spans="1:1" x14ac:dyDescent="0.25">
      <c r="A707" s="116"/>
    </row>
    <row r="708" spans="1:1" x14ac:dyDescent="0.25">
      <c r="A708" s="116"/>
    </row>
    <row r="709" spans="1:1" x14ac:dyDescent="0.25">
      <c r="A709" s="116"/>
    </row>
    <row r="710" spans="1:1" x14ac:dyDescent="0.25">
      <c r="A710" s="116"/>
    </row>
    <row r="711" spans="1:1" x14ac:dyDescent="0.25">
      <c r="A711" s="116"/>
    </row>
    <row r="712" spans="1:1" x14ac:dyDescent="0.25">
      <c r="A712" s="116"/>
    </row>
    <row r="713" spans="1:1" x14ac:dyDescent="0.25">
      <c r="A713" s="116"/>
    </row>
    <row r="714" spans="1:1" x14ac:dyDescent="0.25">
      <c r="A714" s="116"/>
    </row>
    <row r="715" spans="1:1" x14ac:dyDescent="0.25">
      <c r="A715" s="116"/>
    </row>
    <row r="716" spans="1:1" x14ac:dyDescent="0.25">
      <c r="A716" s="116"/>
    </row>
    <row r="717" spans="1:1" x14ac:dyDescent="0.25">
      <c r="A717" s="116"/>
    </row>
    <row r="718" spans="1:1" x14ac:dyDescent="0.25">
      <c r="A718" s="116"/>
    </row>
    <row r="719" spans="1:1" x14ac:dyDescent="0.25">
      <c r="A719" s="116"/>
    </row>
    <row r="720" spans="1:1" x14ac:dyDescent="0.25">
      <c r="A720" s="116"/>
    </row>
    <row r="721" spans="1:1" x14ac:dyDescent="0.25">
      <c r="A721" s="116"/>
    </row>
    <row r="722" spans="1:1" x14ac:dyDescent="0.25">
      <c r="A722" s="116"/>
    </row>
    <row r="723" spans="1:1" x14ac:dyDescent="0.25">
      <c r="A723" s="116"/>
    </row>
    <row r="724" spans="1:1" x14ac:dyDescent="0.25">
      <c r="A724" s="116"/>
    </row>
    <row r="725" spans="1:1" x14ac:dyDescent="0.25">
      <c r="A725" s="116"/>
    </row>
    <row r="726" spans="1:1" x14ac:dyDescent="0.25">
      <c r="A726" s="116"/>
    </row>
    <row r="727" spans="1:1" x14ac:dyDescent="0.25">
      <c r="A727" s="116"/>
    </row>
    <row r="728" spans="1:1" x14ac:dyDescent="0.25">
      <c r="A728" s="116"/>
    </row>
    <row r="729" spans="1:1" x14ac:dyDescent="0.25">
      <c r="A729" s="116"/>
    </row>
    <row r="730" spans="1:1" x14ac:dyDescent="0.25">
      <c r="A730" s="116"/>
    </row>
    <row r="731" spans="1:1" x14ac:dyDescent="0.25">
      <c r="A731" s="116"/>
    </row>
    <row r="732" spans="1:1" x14ac:dyDescent="0.25">
      <c r="A732" s="116"/>
    </row>
    <row r="733" spans="1:1" x14ac:dyDescent="0.25">
      <c r="A733" s="116"/>
    </row>
    <row r="734" spans="1:1" x14ac:dyDescent="0.25">
      <c r="A734" s="116"/>
    </row>
    <row r="735" spans="1:1" x14ac:dyDescent="0.25">
      <c r="A735" s="116"/>
    </row>
    <row r="736" spans="1:1" x14ac:dyDescent="0.25">
      <c r="A736" s="116"/>
    </row>
    <row r="737" spans="1:1" x14ac:dyDescent="0.25">
      <c r="A737" s="116"/>
    </row>
    <row r="738" spans="1:1" x14ac:dyDescent="0.25">
      <c r="A738" s="116"/>
    </row>
    <row r="739" spans="1:1" x14ac:dyDescent="0.25">
      <c r="A739" s="116"/>
    </row>
    <row r="740" spans="1:1" x14ac:dyDescent="0.25">
      <c r="A740" s="116"/>
    </row>
    <row r="741" spans="1:1" x14ac:dyDescent="0.25">
      <c r="A741" s="116"/>
    </row>
    <row r="742" spans="1:1" x14ac:dyDescent="0.25">
      <c r="A742" s="116"/>
    </row>
    <row r="743" spans="1:1" x14ac:dyDescent="0.25">
      <c r="A743" s="116"/>
    </row>
    <row r="744" spans="1:1" x14ac:dyDescent="0.25">
      <c r="A744" s="116"/>
    </row>
    <row r="745" spans="1:1" x14ac:dyDescent="0.25">
      <c r="A745" s="116"/>
    </row>
    <row r="746" spans="1:1" x14ac:dyDescent="0.25">
      <c r="A746" s="116"/>
    </row>
    <row r="747" spans="1:1" x14ac:dyDescent="0.25">
      <c r="A747" s="116"/>
    </row>
    <row r="748" spans="1:1" x14ac:dyDescent="0.25">
      <c r="A748" s="116"/>
    </row>
    <row r="749" spans="1:1" x14ac:dyDescent="0.25">
      <c r="A749" s="116"/>
    </row>
    <row r="750" spans="1:1" x14ac:dyDescent="0.25">
      <c r="A750" s="116"/>
    </row>
    <row r="751" spans="1:1" x14ac:dyDescent="0.25">
      <c r="A751" s="116"/>
    </row>
    <row r="752" spans="1:1" x14ac:dyDescent="0.25">
      <c r="A752" s="116"/>
    </row>
    <row r="753" spans="1:1" x14ac:dyDescent="0.25">
      <c r="A753" s="116"/>
    </row>
    <row r="754" spans="1:1" x14ac:dyDescent="0.25">
      <c r="A754" s="116"/>
    </row>
    <row r="755" spans="1:1" x14ac:dyDescent="0.25">
      <c r="A755" s="116"/>
    </row>
    <row r="756" spans="1:1" x14ac:dyDescent="0.25">
      <c r="A756" s="116"/>
    </row>
    <row r="757" spans="1:1" x14ac:dyDescent="0.25">
      <c r="A757" s="116"/>
    </row>
    <row r="758" spans="1:1" x14ac:dyDescent="0.25">
      <c r="A758" s="116"/>
    </row>
    <row r="759" spans="1:1" x14ac:dyDescent="0.25">
      <c r="A759" s="116"/>
    </row>
    <row r="760" spans="1:1" x14ac:dyDescent="0.25">
      <c r="A760" s="116"/>
    </row>
    <row r="761" spans="1:1" x14ac:dyDescent="0.25">
      <c r="A761" s="116"/>
    </row>
    <row r="762" spans="1:1" x14ac:dyDescent="0.25">
      <c r="A762" s="116"/>
    </row>
    <row r="763" spans="1:1" x14ac:dyDescent="0.25">
      <c r="A763" s="116"/>
    </row>
    <row r="764" spans="1:1" x14ac:dyDescent="0.25">
      <c r="A764" s="116"/>
    </row>
    <row r="765" spans="1:1" x14ac:dyDescent="0.25">
      <c r="A765" s="116"/>
    </row>
    <row r="766" spans="1:1" x14ac:dyDescent="0.25">
      <c r="A766" s="116"/>
    </row>
    <row r="767" spans="1:1" x14ac:dyDescent="0.25">
      <c r="A767" s="116"/>
    </row>
    <row r="768" spans="1:1" x14ac:dyDescent="0.25">
      <c r="A768" s="116"/>
    </row>
    <row r="769" spans="1:1" x14ac:dyDescent="0.25">
      <c r="A769" s="116"/>
    </row>
    <row r="770" spans="1:1" x14ac:dyDescent="0.25">
      <c r="A770" s="116"/>
    </row>
    <row r="771" spans="1:1" x14ac:dyDescent="0.25">
      <c r="A771" s="116"/>
    </row>
    <row r="772" spans="1:1" x14ac:dyDescent="0.25">
      <c r="A772" s="116"/>
    </row>
    <row r="773" spans="1:1" x14ac:dyDescent="0.25">
      <c r="A773" s="116"/>
    </row>
    <row r="774" spans="1:1" x14ac:dyDescent="0.25">
      <c r="A774" s="116"/>
    </row>
    <row r="775" spans="1:1" x14ac:dyDescent="0.25">
      <c r="A775" s="116"/>
    </row>
    <row r="776" spans="1:1" x14ac:dyDescent="0.25">
      <c r="A776" s="116"/>
    </row>
    <row r="777" spans="1:1" x14ac:dyDescent="0.25">
      <c r="A777" s="116"/>
    </row>
    <row r="778" spans="1:1" x14ac:dyDescent="0.25">
      <c r="A778" s="116"/>
    </row>
    <row r="779" spans="1:1" x14ac:dyDescent="0.25">
      <c r="A779" s="116"/>
    </row>
    <row r="780" spans="1:1" x14ac:dyDescent="0.25">
      <c r="A780" s="116"/>
    </row>
    <row r="781" spans="1:1" x14ac:dyDescent="0.25">
      <c r="A781" s="116"/>
    </row>
    <row r="782" spans="1:1" x14ac:dyDescent="0.25">
      <c r="A782" s="116"/>
    </row>
    <row r="783" spans="1:1" x14ac:dyDescent="0.25">
      <c r="A783" s="116"/>
    </row>
    <row r="784" spans="1:1" x14ac:dyDescent="0.25">
      <c r="A784" s="116"/>
    </row>
    <row r="785" spans="1:1" x14ac:dyDescent="0.25">
      <c r="A785" s="116"/>
    </row>
    <row r="786" spans="1:1" x14ac:dyDescent="0.25">
      <c r="A786" s="116"/>
    </row>
    <row r="787" spans="1:1" x14ac:dyDescent="0.25">
      <c r="A787" s="116"/>
    </row>
    <row r="788" spans="1:1" x14ac:dyDescent="0.25">
      <c r="A788" s="116"/>
    </row>
    <row r="789" spans="1:1" x14ac:dyDescent="0.25">
      <c r="A789" s="116"/>
    </row>
    <row r="790" spans="1:1" x14ac:dyDescent="0.25">
      <c r="A790" s="116"/>
    </row>
    <row r="791" spans="1:1" x14ac:dyDescent="0.25">
      <c r="A791" s="116"/>
    </row>
    <row r="792" spans="1:1" x14ac:dyDescent="0.25">
      <c r="A792" s="116"/>
    </row>
    <row r="793" spans="1:1" x14ac:dyDescent="0.25">
      <c r="A793" s="116"/>
    </row>
    <row r="794" spans="1:1" x14ac:dyDescent="0.25">
      <c r="A794" s="116"/>
    </row>
    <row r="795" spans="1:1" x14ac:dyDescent="0.25">
      <c r="A795" s="116"/>
    </row>
    <row r="796" spans="1:1" x14ac:dyDescent="0.25">
      <c r="A796" s="116"/>
    </row>
    <row r="797" spans="1:1" x14ac:dyDescent="0.25">
      <c r="A797" s="116"/>
    </row>
    <row r="798" spans="1:1" x14ac:dyDescent="0.25">
      <c r="A798" s="116"/>
    </row>
    <row r="799" spans="1:1" x14ac:dyDescent="0.25">
      <c r="A799" s="116"/>
    </row>
    <row r="800" spans="1:1" x14ac:dyDescent="0.25">
      <c r="A800" s="116"/>
    </row>
    <row r="801" spans="1:1" x14ac:dyDescent="0.25">
      <c r="A801" s="116"/>
    </row>
    <row r="802" spans="1:1" x14ac:dyDescent="0.25">
      <c r="A802" s="116"/>
    </row>
    <row r="803" spans="1:1" x14ac:dyDescent="0.25">
      <c r="A803" s="116"/>
    </row>
    <row r="804" spans="1:1" x14ac:dyDescent="0.25">
      <c r="A804" s="116"/>
    </row>
    <row r="805" spans="1:1" x14ac:dyDescent="0.25">
      <c r="A805" s="116"/>
    </row>
    <row r="806" spans="1:1" x14ac:dyDescent="0.25">
      <c r="A806" s="116"/>
    </row>
    <row r="807" spans="1:1" x14ac:dyDescent="0.25">
      <c r="A807" s="116"/>
    </row>
    <row r="808" spans="1:1" x14ac:dyDescent="0.25">
      <c r="A808" s="116"/>
    </row>
    <row r="809" spans="1:1" x14ac:dyDescent="0.25">
      <c r="A809" s="116"/>
    </row>
    <row r="810" spans="1:1" x14ac:dyDescent="0.25">
      <c r="A810" s="116"/>
    </row>
    <row r="811" spans="1:1" x14ac:dyDescent="0.25">
      <c r="A811" s="116"/>
    </row>
    <row r="812" spans="1:1" x14ac:dyDescent="0.25">
      <c r="A812" s="116"/>
    </row>
    <row r="813" spans="1:1" x14ac:dyDescent="0.25">
      <c r="A813" s="116"/>
    </row>
    <row r="814" spans="1:1" x14ac:dyDescent="0.25">
      <c r="A814" s="116"/>
    </row>
    <row r="815" spans="1:1" x14ac:dyDescent="0.25">
      <c r="A815" s="116"/>
    </row>
    <row r="816" spans="1:1" x14ac:dyDescent="0.25">
      <c r="A816" s="116"/>
    </row>
    <row r="817" spans="1:1" x14ac:dyDescent="0.25">
      <c r="A817" s="116"/>
    </row>
    <row r="818" spans="1:1" x14ac:dyDescent="0.25">
      <c r="A818" s="116"/>
    </row>
    <row r="819" spans="1:1" x14ac:dyDescent="0.25">
      <c r="A819" s="116"/>
    </row>
    <row r="820" spans="1:1" x14ac:dyDescent="0.25">
      <c r="A820" s="116"/>
    </row>
    <row r="821" spans="1:1" x14ac:dyDescent="0.25">
      <c r="A821" s="116"/>
    </row>
    <row r="822" spans="1:1" x14ac:dyDescent="0.25">
      <c r="A822" s="116"/>
    </row>
    <row r="823" spans="1:1" x14ac:dyDescent="0.25">
      <c r="A823" s="116"/>
    </row>
    <row r="824" spans="1:1" x14ac:dyDescent="0.25">
      <c r="A824" s="116"/>
    </row>
    <row r="825" spans="1:1" x14ac:dyDescent="0.25">
      <c r="A825" s="116"/>
    </row>
    <row r="826" spans="1:1" x14ac:dyDescent="0.25">
      <c r="A826" s="116"/>
    </row>
    <row r="827" spans="1:1" x14ac:dyDescent="0.25">
      <c r="A827" s="116"/>
    </row>
    <row r="828" spans="1:1" x14ac:dyDescent="0.25">
      <c r="A828" s="116"/>
    </row>
    <row r="829" spans="1:1" x14ac:dyDescent="0.25">
      <c r="A829" s="116"/>
    </row>
    <row r="830" spans="1:1" x14ac:dyDescent="0.25">
      <c r="A830" s="116"/>
    </row>
    <row r="831" spans="1:1" x14ac:dyDescent="0.25">
      <c r="A831" s="116"/>
    </row>
    <row r="832" spans="1:1" x14ac:dyDescent="0.25">
      <c r="A832" s="116"/>
    </row>
    <row r="833" spans="1:1" x14ac:dyDescent="0.25">
      <c r="A833" s="116"/>
    </row>
    <row r="834" spans="1:1" x14ac:dyDescent="0.25">
      <c r="A834" s="116"/>
    </row>
    <row r="835" spans="1:1" x14ac:dyDescent="0.25">
      <c r="A835" s="116"/>
    </row>
    <row r="836" spans="1:1" x14ac:dyDescent="0.25">
      <c r="A836" s="116"/>
    </row>
    <row r="837" spans="1:1" x14ac:dyDescent="0.25">
      <c r="A837" s="116"/>
    </row>
    <row r="838" spans="1:1" x14ac:dyDescent="0.25">
      <c r="A838" s="116"/>
    </row>
    <row r="839" spans="1:1" x14ac:dyDescent="0.25">
      <c r="A839" s="116"/>
    </row>
    <row r="840" spans="1:1" x14ac:dyDescent="0.25">
      <c r="A840" s="116"/>
    </row>
    <row r="841" spans="1:1" x14ac:dyDescent="0.25">
      <c r="A841" s="116"/>
    </row>
    <row r="842" spans="1:1" x14ac:dyDescent="0.25">
      <c r="A842" s="116"/>
    </row>
    <row r="843" spans="1:1" x14ac:dyDescent="0.25">
      <c r="A843" s="116"/>
    </row>
    <row r="844" spans="1:1" x14ac:dyDescent="0.25">
      <c r="A844" s="116"/>
    </row>
    <row r="845" spans="1:1" x14ac:dyDescent="0.25">
      <c r="A845" s="116"/>
    </row>
    <row r="846" spans="1:1" x14ac:dyDescent="0.25">
      <c r="A846" s="116"/>
    </row>
    <row r="847" spans="1:1" x14ac:dyDescent="0.25">
      <c r="A847" s="116"/>
    </row>
    <row r="848" spans="1:1" x14ac:dyDescent="0.25">
      <c r="A848" s="116"/>
    </row>
    <row r="849" spans="1:1" x14ac:dyDescent="0.25">
      <c r="A849" s="116"/>
    </row>
    <row r="850" spans="1:1" x14ac:dyDescent="0.25">
      <c r="A850" s="116"/>
    </row>
    <row r="851" spans="1:1" x14ac:dyDescent="0.25">
      <c r="A851" s="116"/>
    </row>
    <row r="852" spans="1:1" x14ac:dyDescent="0.25">
      <c r="A852" s="116"/>
    </row>
    <row r="853" spans="1:1" x14ac:dyDescent="0.25">
      <c r="A853" s="116"/>
    </row>
    <row r="854" spans="1:1" x14ac:dyDescent="0.25">
      <c r="A854" s="116"/>
    </row>
    <row r="855" spans="1:1" x14ac:dyDescent="0.25">
      <c r="A855" s="116"/>
    </row>
    <row r="856" spans="1:1" x14ac:dyDescent="0.25">
      <c r="A856" s="116"/>
    </row>
    <row r="857" spans="1:1" x14ac:dyDescent="0.25">
      <c r="A857" s="116"/>
    </row>
    <row r="858" spans="1:1" x14ac:dyDescent="0.25">
      <c r="A858" s="116"/>
    </row>
    <row r="859" spans="1:1" x14ac:dyDescent="0.25">
      <c r="A859" s="116"/>
    </row>
    <row r="860" spans="1:1" x14ac:dyDescent="0.25">
      <c r="A860" s="116"/>
    </row>
    <row r="861" spans="1:1" x14ac:dyDescent="0.25">
      <c r="A861" s="116"/>
    </row>
    <row r="862" spans="1:1" x14ac:dyDescent="0.25">
      <c r="A862" s="116"/>
    </row>
    <row r="863" spans="1:1" x14ac:dyDescent="0.25">
      <c r="A863" s="116"/>
    </row>
    <row r="864" spans="1:1" x14ac:dyDescent="0.25">
      <c r="A864" s="116"/>
    </row>
    <row r="865" spans="1:1" x14ac:dyDescent="0.25">
      <c r="A865" s="116"/>
    </row>
    <row r="866" spans="1:1" x14ac:dyDescent="0.25">
      <c r="A866" s="116"/>
    </row>
    <row r="867" spans="1:1" x14ac:dyDescent="0.25">
      <c r="A867" s="116"/>
    </row>
    <row r="868" spans="1:1" x14ac:dyDescent="0.25">
      <c r="A868" s="116"/>
    </row>
    <row r="869" spans="1:1" x14ac:dyDescent="0.25">
      <c r="A869" s="116"/>
    </row>
    <row r="870" spans="1:1" x14ac:dyDescent="0.25">
      <c r="A870" s="116"/>
    </row>
    <row r="871" spans="1:1" x14ac:dyDescent="0.25">
      <c r="A871" s="116"/>
    </row>
    <row r="872" spans="1:1" x14ac:dyDescent="0.25">
      <c r="A872" s="116"/>
    </row>
    <row r="873" spans="1:1" x14ac:dyDescent="0.25">
      <c r="A873" s="116"/>
    </row>
    <row r="874" spans="1:1" x14ac:dyDescent="0.25">
      <c r="A874" s="116"/>
    </row>
    <row r="875" spans="1:1" x14ac:dyDescent="0.25">
      <c r="A875" s="116"/>
    </row>
    <row r="876" spans="1:1" x14ac:dyDescent="0.25">
      <c r="A876" s="116"/>
    </row>
    <row r="877" spans="1:1" x14ac:dyDescent="0.25">
      <c r="A877" s="116"/>
    </row>
    <row r="878" spans="1:1" x14ac:dyDescent="0.25">
      <c r="A878" s="116"/>
    </row>
    <row r="879" spans="1:1" x14ac:dyDescent="0.25">
      <c r="A879" s="116"/>
    </row>
    <row r="880" spans="1:1" x14ac:dyDescent="0.25">
      <c r="A880" s="116"/>
    </row>
    <row r="881" spans="1:1" x14ac:dyDescent="0.25">
      <c r="A881" s="116"/>
    </row>
    <row r="882" spans="1:1" x14ac:dyDescent="0.25">
      <c r="A882" s="116"/>
    </row>
    <row r="883" spans="1:1" x14ac:dyDescent="0.25">
      <c r="A883" s="116"/>
    </row>
    <row r="884" spans="1:1" x14ac:dyDescent="0.25">
      <c r="A884" s="116"/>
    </row>
    <row r="885" spans="1:1" x14ac:dyDescent="0.25">
      <c r="A885" s="116"/>
    </row>
    <row r="886" spans="1:1" x14ac:dyDescent="0.25">
      <c r="A886" s="116"/>
    </row>
    <row r="887" spans="1:1" x14ac:dyDescent="0.25">
      <c r="A887" s="116"/>
    </row>
    <row r="888" spans="1:1" x14ac:dyDescent="0.25">
      <c r="A888" s="116"/>
    </row>
    <row r="889" spans="1:1" x14ac:dyDescent="0.25">
      <c r="A889" s="116"/>
    </row>
    <row r="890" spans="1:1" x14ac:dyDescent="0.25">
      <c r="A890" s="116"/>
    </row>
    <row r="891" spans="1:1" x14ac:dyDescent="0.25">
      <c r="A891" s="116"/>
    </row>
    <row r="892" spans="1:1" x14ac:dyDescent="0.25">
      <c r="A892" s="116"/>
    </row>
    <row r="893" spans="1:1" x14ac:dyDescent="0.25">
      <c r="A893" s="116"/>
    </row>
    <row r="894" spans="1:1" x14ac:dyDescent="0.25">
      <c r="A894" s="116"/>
    </row>
    <row r="895" spans="1:1" x14ac:dyDescent="0.25">
      <c r="A895" s="116"/>
    </row>
    <row r="896" spans="1:1" x14ac:dyDescent="0.25">
      <c r="A896" s="116"/>
    </row>
    <row r="897" spans="1:1" x14ac:dyDescent="0.25">
      <c r="A897" s="116"/>
    </row>
    <row r="898" spans="1:1" x14ac:dyDescent="0.25">
      <c r="A898" s="116"/>
    </row>
    <row r="899" spans="1:1" x14ac:dyDescent="0.25">
      <c r="A899" s="116"/>
    </row>
    <row r="900" spans="1:1" x14ac:dyDescent="0.25">
      <c r="A900" s="116"/>
    </row>
    <row r="901" spans="1:1" x14ac:dyDescent="0.25">
      <c r="A901" s="116"/>
    </row>
    <row r="902" spans="1:1" x14ac:dyDescent="0.25">
      <c r="A902" s="116"/>
    </row>
    <row r="903" spans="1:1" x14ac:dyDescent="0.25">
      <c r="A903" s="116"/>
    </row>
    <row r="904" spans="1:1" x14ac:dyDescent="0.25">
      <c r="A904" s="116"/>
    </row>
    <row r="905" spans="1:1" x14ac:dyDescent="0.25">
      <c r="A905" s="116"/>
    </row>
    <row r="906" spans="1:1" x14ac:dyDescent="0.25">
      <c r="A906" s="116"/>
    </row>
    <row r="907" spans="1:1" x14ac:dyDescent="0.25">
      <c r="A907" s="116"/>
    </row>
    <row r="908" spans="1:1" x14ac:dyDescent="0.25">
      <c r="A908" s="116"/>
    </row>
    <row r="909" spans="1:1" x14ac:dyDescent="0.25">
      <c r="A909" s="116"/>
    </row>
    <row r="910" spans="1:1" x14ac:dyDescent="0.25">
      <c r="A910" s="116"/>
    </row>
    <row r="911" spans="1:1" x14ac:dyDescent="0.25">
      <c r="A911" s="116"/>
    </row>
    <row r="912" spans="1:1" x14ac:dyDescent="0.25">
      <c r="A912" s="116"/>
    </row>
  </sheetData>
  <sortState xmlns:xlrd2="http://schemas.microsoft.com/office/spreadsheetml/2017/richdata2" ref="A2:D909">
    <sortCondition ref="A2:A909"/>
  </sortState>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sheetPr>
  <dimension ref="A1:O33"/>
  <sheetViews>
    <sheetView workbookViewId="0">
      <pane ySplit="2" topLeftCell="A23" activePane="bottomLeft" state="frozen"/>
      <selection pane="bottomLeft" activeCell="C31" sqref="C31"/>
    </sheetView>
  </sheetViews>
  <sheetFormatPr baseColWidth="10" defaultColWidth="11.5703125" defaultRowHeight="15" x14ac:dyDescent="0.25"/>
  <cols>
    <col min="1" max="1" width="25" style="3" customWidth="1"/>
    <col min="2" max="2" width="27.42578125" bestFit="1" customWidth="1"/>
    <col min="3" max="3" width="20.85546875" bestFit="1" customWidth="1"/>
    <col min="4" max="4" width="18.28515625" style="3" bestFit="1" customWidth="1"/>
    <col min="5" max="5" width="20.140625" bestFit="1" customWidth="1"/>
    <col min="6" max="6" width="54.140625" style="3" bestFit="1" customWidth="1"/>
    <col min="7" max="7" width="60.7109375" bestFit="1" customWidth="1"/>
    <col min="8" max="8" width="28.28515625" bestFit="1" customWidth="1"/>
    <col min="9" max="9" width="71.5703125" style="3" bestFit="1" customWidth="1"/>
    <col min="10" max="10" width="14.28515625" customWidth="1"/>
    <col min="11" max="11" width="79.42578125" bestFit="1" customWidth="1"/>
    <col min="12" max="12" width="102" bestFit="1" customWidth="1"/>
    <col min="13" max="13" width="17.42578125" bestFit="1" customWidth="1"/>
    <col min="14" max="14" width="59.5703125" bestFit="1" customWidth="1"/>
    <col min="15" max="15" width="94.42578125" bestFit="1" customWidth="1"/>
  </cols>
  <sheetData>
    <row r="1" spans="1:15" s="115" customFormat="1" x14ac:dyDescent="0.25">
      <c r="A1" s="113" t="s">
        <v>1733</v>
      </c>
      <c r="B1" s="114"/>
      <c r="C1" s="114"/>
      <c r="D1" s="114"/>
      <c r="E1" s="114"/>
      <c r="F1" s="114"/>
      <c r="G1" s="114"/>
      <c r="H1" s="114"/>
      <c r="I1" s="114"/>
      <c r="J1" s="114"/>
      <c r="K1" s="114"/>
      <c r="L1" s="114"/>
    </row>
    <row r="2" spans="1:15" ht="30" x14ac:dyDescent="0.25">
      <c r="A2" s="3" t="s">
        <v>85</v>
      </c>
      <c r="B2" s="1" t="s">
        <v>1458</v>
      </c>
      <c r="C2" s="1" t="s">
        <v>75</v>
      </c>
      <c r="D2" s="3" t="s">
        <v>86</v>
      </c>
      <c r="E2" s="1" t="s">
        <v>87</v>
      </c>
      <c r="F2" s="3" t="s">
        <v>1468</v>
      </c>
      <c r="G2" s="26" t="s">
        <v>1469</v>
      </c>
      <c r="H2" s="26" t="s">
        <v>1470</v>
      </c>
      <c r="I2" s="3" t="s">
        <v>1529</v>
      </c>
      <c r="J2" s="31" t="s">
        <v>1534</v>
      </c>
      <c r="K2" s="26" t="s">
        <v>1530</v>
      </c>
      <c r="L2" s="26" t="s">
        <v>1531</v>
      </c>
      <c r="M2" s="26" t="s">
        <v>2176</v>
      </c>
      <c r="N2" s="26" t="s">
        <v>2180</v>
      </c>
      <c r="O2" s="26" t="s">
        <v>2181</v>
      </c>
    </row>
    <row r="3" spans="1:15" x14ac:dyDescent="0.25">
      <c r="A3" s="3">
        <v>0</v>
      </c>
      <c r="B3" s="50" t="s">
        <v>1676</v>
      </c>
      <c r="C3" s="50" t="s">
        <v>1691</v>
      </c>
      <c r="D3" s="8">
        <v>1</v>
      </c>
      <c r="E3" t="s">
        <v>90</v>
      </c>
      <c r="F3" s="51" t="s">
        <v>1471</v>
      </c>
      <c r="G3" t="s">
        <v>1689</v>
      </c>
      <c r="H3">
        <v>1</v>
      </c>
      <c r="I3" s="52" t="s">
        <v>1585</v>
      </c>
      <c r="J3">
        <v>1</v>
      </c>
      <c r="K3" t="s">
        <v>1683</v>
      </c>
      <c r="L3" t="s">
        <v>1692</v>
      </c>
      <c r="M3">
        <v>1</v>
      </c>
      <c r="N3" t="s">
        <v>2179</v>
      </c>
      <c r="O3" t="s">
        <v>2190</v>
      </c>
    </row>
    <row r="4" spans="1:15" x14ac:dyDescent="0.25">
      <c r="A4" s="3">
        <v>0</v>
      </c>
      <c r="B4" t="s">
        <v>1443</v>
      </c>
      <c r="C4" s="1" t="s">
        <v>84</v>
      </c>
      <c r="D4" s="8">
        <v>2</v>
      </c>
      <c r="E4" t="s">
        <v>89</v>
      </c>
      <c r="F4" s="8" t="s">
        <v>1472</v>
      </c>
      <c r="G4" t="s">
        <v>1339</v>
      </c>
      <c r="H4">
        <v>1</v>
      </c>
      <c r="I4" s="3" t="s">
        <v>1541</v>
      </c>
      <c r="J4">
        <v>1</v>
      </c>
      <c r="K4" t="s">
        <v>1542</v>
      </c>
      <c r="L4" t="s">
        <v>1543</v>
      </c>
      <c r="M4">
        <v>2</v>
      </c>
      <c r="N4" t="s">
        <v>2182</v>
      </c>
      <c r="O4" t="s">
        <v>2189</v>
      </c>
    </row>
    <row r="5" spans="1:15" x14ac:dyDescent="0.25">
      <c r="A5" s="3">
        <v>1</v>
      </c>
      <c r="B5" t="s">
        <v>1444</v>
      </c>
      <c r="C5" s="2" t="s">
        <v>39</v>
      </c>
      <c r="D5" s="8">
        <v>3</v>
      </c>
      <c r="E5" t="s">
        <v>88</v>
      </c>
      <c r="F5" s="8" t="s">
        <v>1473</v>
      </c>
      <c r="G5" t="s">
        <v>1423</v>
      </c>
      <c r="H5">
        <v>2</v>
      </c>
      <c r="I5" s="3" t="s">
        <v>1533</v>
      </c>
      <c r="J5">
        <v>2</v>
      </c>
      <c r="K5" t="s">
        <v>1537</v>
      </c>
      <c r="L5" t="s">
        <v>1540</v>
      </c>
      <c r="M5">
        <v>4</v>
      </c>
      <c r="N5" t="s">
        <v>2191</v>
      </c>
      <c r="O5" t="s">
        <v>2192</v>
      </c>
    </row>
    <row r="6" spans="1:15" x14ac:dyDescent="0.25">
      <c r="A6" s="3">
        <v>2</v>
      </c>
      <c r="B6" t="s">
        <v>1445</v>
      </c>
      <c r="C6" t="s">
        <v>728</v>
      </c>
      <c r="F6" s="8" t="s">
        <v>1474</v>
      </c>
      <c r="G6" t="s">
        <v>1350</v>
      </c>
      <c r="H6">
        <v>3</v>
      </c>
      <c r="I6" s="3" t="s">
        <v>2801</v>
      </c>
      <c r="J6">
        <v>3</v>
      </c>
      <c r="K6" t="s">
        <v>2802</v>
      </c>
      <c r="L6" t="s">
        <v>1538</v>
      </c>
      <c r="M6">
        <v>5</v>
      </c>
      <c r="N6" t="s">
        <v>2193</v>
      </c>
      <c r="O6" t="s">
        <v>2194</v>
      </c>
    </row>
    <row r="7" spans="1:15" x14ac:dyDescent="0.25">
      <c r="A7" s="3">
        <v>3</v>
      </c>
      <c r="B7" t="s">
        <v>1446</v>
      </c>
      <c r="C7" t="s">
        <v>76</v>
      </c>
      <c r="F7" s="8" t="s">
        <v>1475</v>
      </c>
      <c r="G7" t="s">
        <v>125</v>
      </c>
      <c r="H7">
        <v>4</v>
      </c>
      <c r="I7" s="3" t="s">
        <v>1535</v>
      </c>
      <c r="J7">
        <v>4</v>
      </c>
      <c r="K7" t="s">
        <v>1536</v>
      </c>
      <c r="L7" t="s">
        <v>1539</v>
      </c>
    </row>
    <row r="8" spans="1:15" x14ac:dyDescent="0.25">
      <c r="A8" s="3">
        <v>4</v>
      </c>
      <c r="B8" t="s">
        <v>1447</v>
      </c>
      <c r="C8" t="s">
        <v>77</v>
      </c>
      <c r="F8" s="8" t="s">
        <v>1476</v>
      </c>
      <c r="G8" t="s">
        <v>1484</v>
      </c>
      <c r="H8">
        <v>5</v>
      </c>
      <c r="I8" s="3" t="s">
        <v>1556</v>
      </c>
      <c r="J8">
        <v>5</v>
      </c>
      <c r="K8" t="s">
        <v>1366</v>
      </c>
      <c r="L8" t="s">
        <v>1557</v>
      </c>
    </row>
    <row r="9" spans="1:15" x14ac:dyDescent="0.25">
      <c r="A9" s="3">
        <v>5</v>
      </c>
      <c r="B9" t="s">
        <v>1448</v>
      </c>
      <c r="C9" s="4" t="s">
        <v>38</v>
      </c>
      <c r="F9" s="8" t="s">
        <v>1477</v>
      </c>
      <c r="G9" t="s">
        <v>1357</v>
      </c>
      <c r="H9">
        <v>6</v>
      </c>
      <c r="I9" s="3" t="s">
        <v>1544</v>
      </c>
      <c r="J9">
        <v>6</v>
      </c>
      <c r="K9" t="s">
        <v>2778</v>
      </c>
      <c r="L9" t="s">
        <v>2779</v>
      </c>
      <c r="M9">
        <v>99</v>
      </c>
      <c r="N9" t="s">
        <v>2187</v>
      </c>
      <c r="O9" t="s">
        <v>2188</v>
      </c>
    </row>
    <row r="10" spans="1:15" x14ac:dyDescent="0.25">
      <c r="A10" s="3">
        <v>6</v>
      </c>
      <c r="B10" t="s">
        <v>1449</v>
      </c>
      <c r="C10" t="s">
        <v>729</v>
      </c>
      <c r="F10" s="8" t="s">
        <v>1478</v>
      </c>
      <c r="G10" t="s">
        <v>39</v>
      </c>
      <c r="H10">
        <v>7</v>
      </c>
      <c r="I10" s="3" t="s">
        <v>1560</v>
      </c>
      <c r="J10">
        <v>7</v>
      </c>
      <c r="K10" s="34" t="s">
        <v>1566</v>
      </c>
      <c r="L10" s="34" t="s">
        <v>1569</v>
      </c>
    </row>
    <row r="11" spans="1:15" x14ac:dyDescent="0.25">
      <c r="A11" s="3">
        <v>7</v>
      </c>
      <c r="B11" t="s">
        <v>1450</v>
      </c>
      <c r="C11" t="s">
        <v>36</v>
      </c>
      <c r="F11" s="8" t="s">
        <v>1479</v>
      </c>
      <c r="G11" t="s">
        <v>1358</v>
      </c>
      <c r="H11">
        <v>8</v>
      </c>
      <c r="I11" s="3" t="s">
        <v>1561</v>
      </c>
      <c r="J11">
        <v>8</v>
      </c>
      <c r="K11" s="34" t="s">
        <v>1564</v>
      </c>
      <c r="L11" t="s">
        <v>1567</v>
      </c>
    </row>
    <row r="12" spans="1:15" x14ac:dyDescent="0.25">
      <c r="A12" s="3">
        <v>8</v>
      </c>
      <c r="B12" t="s">
        <v>1451</v>
      </c>
      <c r="C12" t="s">
        <v>78</v>
      </c>
      <c r="F12" s="8" t="s">
        <v>1480</v>
      </c>
      <c r="G12" t="s">
        <v>1349</v>
      </c>
      <c r="H12">
        <v>9</v>
      </c>
      <c r="I12" s="3" t="s">
        <v>1562</v>
      </c>
      <c r="J12">
        <v>9</v>
      </c>
      <c r="K12" s="34" t="s">
        <v>1565</v>
      </c>
      <c r="L12" t="s">
        <v>1568</v>
      </c>
    </row>
    <row r="13" spans="1:15" ht="105" x14ac:dyDescent="0.25">
      <c r="A13" s="3">
        <v>9</v>
      </c>
      <c r="B13" t="s">
        <v>1452</v>
      </c>
      <c r="C13" t="s">
        <v>37</v>
      </c>
      <c r="F13" s="8" t="s">
        <v>1482</v>
      </c>
      <c r="G13" t="s">
        <v>1485</v>
      </c>
      <c r="H13">
        <v>10</v>
      </c>
      <c r="I13" s="3" t="s">
        <v>1563</v>
      </c>
      <c r="J13">
        <v>10</v>
      </c>
      <c r="K13" s="35" t="s">
        <v>1570</v>
      </c>
      <c r="L13" s="23" t="s">
        <v>1571</v>
      </c>
    </row>
    <row r="14" spans="1:15" x14ac:dyDescent="0.25">
      <c r="A14" s="3">
        <v>10</v>
      </c>
      <c r="B14" t="s">
        <v>1453</v>
      </c>
      <c r="C14" t="s">
        <v>79</v>
      </c>
      <c r="F14" s="8" t="s">
        <v>1481</v>
      </c>
      <c r="G14" t="s">
        <v>1356</v>
      </c>
      <c r="H14">
        <v>11</v>
      </c>
      <c r="I14" s="3" t="s">
        <v>1576</v>
      </c>
      <c r="J14">
        <v>11</v>
      </c>
      <c r="K14" s="34" t="s">
        <v>1577</v>
      </c>
      <c r="L14" t="s">
        <v>1586</v>
      </c>
    </row>
    <row r="15" spans="1:15" x14ac:dyDescent="0.25">
      <c r="A15" s="3">
        <v>11</v>
      </c>
      <c r="B15" t="s">
        <v>1454</v>
      </c>
      <c r="C15" t="s">
        <v>35</v>
      </c>
      <c r="F15" s="8" t="s">
        <v>1687</v>
      </c>
      <c r="G15" t="s">
        <v>1688</v>
      </c>
      <c r="H15">
        <v>12</v>
      </c>
      <c r="I15" s="3" t="s">
        <v>1578</v>
      </c>
      <c r="J15">
        <v>12</v>
      </c>
      <c r="K15" s="34" t="s">
        <v>1579</v>
      </c>
      <c r="L15" t="s">
        <v>1580</v>
      </c>
    </row>
    <row r="16" spans="1:15" x14ac:dyDescent="0.25">
      <c r="A16" s="3">
        <v>12</v>
      </c>
      <c r="B16" t="s">
        <v>1455</v>
      </c>
      <c r="C16" t="s">
        <v>80</v>
      </c>
      <c r="F16" s="8" t="s">
        <v>2776</v>
      </c>
      <c r="G16" t="s">
        <v>2777</v>
      </c>
      <c r="H16">
        <v>13</v>
      </c>
      <c r="I16" s="3" t="s">
        <v>1581</v>
      </c>
      <c r="J16">
        <v>13</v>
      </c>
      <c r="K16" s="34" t="s">
        <v>1582</v>
      </c>
      <c r="L16" t="s">
        <v>1583</v>
      </c>
    </row>
    <row r="17" spans="1:12" x14ac:dyDescent="0.25">
      <c r="A17" s="3">
        <v>13</v>
      </c>
      <c r="B17" t="s">
        <v>1456</v>
      </c>
      <c r="C17" t="s">
        <v>40</v>
      </c>
      <c r="F17" s="54" t="s">
        <v>1483</v>
      </c>
      <c r="G17" t="s">
        <v>1690</v>
      </c>
      <c r="H17">
        <v>14</v>
      </c>
      <c r="I17" s="3" t="s">
        <v>1616</v>
      </c>
      <c r="J17">
        <v>14</v>
      </c>
      <c r="K17" s="34" t="s">
        <v>1617</v>
      </c>
      <c r="L17" t="s">
        <v>1618</v>
      </c>
    </row>
    <row r="18" spans="1:12" x14ac:dyDescent="0.25">
      <c r="A18" s="3">
        <v>14</v>
      </c>
      <c r="B18" t="s">
        <v>1457</v>
      </c>
      <c r="C18" t="s">
        <v>730</v>
      </c>
      <c r="H18">
        <v>15</v>
      </c>
      <c r="I18" s="3" t="s">
        <v>1684</v>
      </c>
      <c r="J18">
        <v>15</v>
      </c>
      <c r="K18" s="34" t="s">
        <v>1685</v>
      </c>
      <c r="L18" s="34" t="s">
        <v>1686</v>
      </c>
    </row>
    <row r="19" spans="1:12" x14ac:dyDescent="0.25">
      <c r="A19" s="3">
        <v>15</v>
      </c>
      <c r="B19" t="s">
        <v>1511</v>
      </c>
      <c r="C19" t="s">
        <v>1489</v>
      </c>
      <c r="H19">
        <v>16</v>
      </c>
      <c r="I19" s="3" t="s">
        <v>2538</v>
      </c>
      <c r="J19">
        <v>16</v>
      </c>
      <c r="K19" s="34" t="s">
        <v>2539</v>
      </c>
      <c r="L19" s="34" t="s">
        <v>2540</v>
      </c>
    </row>
    <row r="20" spans="1:12" x14ac:dyDescent="0.25">
      <c r="A20" s="3">
        <v>16</v>
      </c>
      <c r="B20" t="s">
        <v>1488</v>
      </c>
      <c r="C20" t="s">
        <v>1490</v>
      </c>
      <c r="H20">
        <v>17</v>
      </c>
      <c r="I20" s="3" t="s">
        <v>2792</v>
      </c>
      <c r="J20">
        <v>17</v>
      </c>
      <c r="K20" s="34" t="s">
        <v>2793</v>
      </c>
      <c r="L20" s="34" t="s">
        <v>2794</v>
      </c>
    </row>
    <row r="21" spans="1:12" x14ac:dyDescent="0.25">
      <c r="A21" s="3">
        <v>17</v>
      </c>
      <c r="B21" t="s">
        <v>1648</v>
      </c>
      <c r="C21" t="s">
        <v>1649</v>
      </c>
      <c r="H21">
        <v>18</v>
      </c>
      <c r="I21" s="3" t="s">
        <v>2796</v>
      </c>
      <c r="J21">
        <v>18</v>
      </c>
      <c r="K21" s="34" t="s">
        <v>2797</v>
      </c>
      <c r="L21" s="34" t="s">
        <v>2798</v>
      </c>
    </row>
    <row r="22" spans="1:12" x14ac:dyDescent="0.25">
      <c r="A22" s="3">
        <v>18</v>
      </c>
      <c r="B22" t="s">
        <v>1614</v>
      </c>
      <c r="C22" t="s">
        <v>1615</v>
      </c>
      <c r="H22">
        <v>19</v>
      </c>
      <c r="I22" s="3" t="s">
        <v>3261</v>
      </c>
      <c r="J22">
        <v>19</v>
      </c>
      <c r="K22" s="34" t="s">
        <v>3260</v>
      </c>
      <c r="L22" s="34" t="s">
        <v>3262</v>
      </c>
    </row>
    <row r="23" spans="1:12" x14ac:dyDescent="0.25">
      <c r="A23" s="3">
        <v>19</v>
      </c>
      <c r="B23" t="s">
        <v>1807</v>
      </c>
      <c r="C23" t="s">
        <v>1808</v>
      </c>
      <c r="H23">
        <v>20</v>
      </c>
      <c r="I23" s="3" t="s">
        <v>3265</v>
      </c>
      <c r="J23">
        <v>20</v>
      </c>
      <c r="K23" s="34" t="s">
        <v>3267</v>
      </c>
      <c r="L23" s="34" t="s">
        <v>3266</v>
      </c>
    </row>
    <row r="24" spans="1:12" x14ac:dyDescent="0.25">
      <c r="A24" s="3">
        <v>20</v>
      </c>
      <c r="B24" t="s">
        <v>2174</v>
      </c>
      <c r="C24" t="s">
        <v>2175</v>
      </c>
      <c r="H24">
        <v>21</v>
      </c>
      <c r="I24" s="3" t="s">
        <v>3306</v>
      </c>
      <c r="J24">
        <v>21</v>
      </c>
      <c r="K24" t="s">
        <v>3307</v>
      </c>
      <c r="L24" s="34" t="s">
        <v>3348</v>
      </c>
    </row>
    <row r="25" spans="1:12" x14ac:dyDescent="0.25">
      <c r="A25" s="3">
        <v>21</v>
      </c>
      <c r="B25" t="s">
        <v>2399</v>
      </c>
      <c r="C25" t="s">
        <v>2400</v>
      </c>
      <c r="H25">
        <v>22</v>
      </c>
      <c r="I25" s="3" t="s">
        <v>3277</v>
      </c>
      <c r="J25">
        <v>22</v>
      </c>
      <c r="K25" s="34" t="s">
        <v>3278</v>
      </c>
      <c r="L25" s="34" t="s">
        <v>3279</v>
      </c>
    </row>
    <row r="26" spans="1:12" x14ac:dyDescent="0.25">
      <c r="A26" s="3">
        <v>22</v>
      </c>
      <c r="B26" t="s">
        <v>2397</v>
      </c>
      <c r="C26" t="s">
        <v>2398</v>
      </c>
      <c r="H26">
        <v>23</v>
      </c>
      <c r="I26" s="3" t="s">
        <v>3280</v>
      </c>
      <c r="J26">
        <v>23</v>
      </c>
      <c r="K26" s="34" t="s">
        <v>3281</v>
      </c>
      <c r="L26" s="34" t="s">
        <v>3282</v>
      </c>
    </row>
    <row r="27" spans="1:12" x14ac:dyDescent="0.25">
      <c r="A27" s="3">
        <v>23</v>
      </c>
      <c r="B27" t="s">
        <v>2541</v>
      </c>
      <c r="C27" t="s">
        <v>2542</v>
      </c>
      <c r="H27">
        <v>24</v>
      </c>
      <c r="I27" s="3" t="s">
        <v>3285</v>
      </c>
      <c r="J27">
        <v>24</v>
      </c>
      <c r="K27" s="34" t="s">
        <v>3286</v>
      </c>
      <c r="L27" s="34" t="s">
        <v>3287</v>
      </c>
    </row>
    <row r="28" spans="1:12" x14ac:dyDescent="0.25">
      <c r="A28" s="3">
        <v>24</v>
      </c>
      <c r="B28" t="s">
        <v>2670</v>
      </c>
      <c r="C28" t="s">
        <v>2456</v>
      </c>
      <c r="H28">
        <v>25</v>
      </c>
      <c r="I28" s="3" t="s">
        <v>3291</v>
      </c>
      <c r="J28">
        <v>25</v>
      </c>
      <c r="K28" s="34" t="s">
        <v>3292</v>
      </c>
      <c r="L28" s="34" t="s">
        <v>3293</v>
      </c>
    </row>
    <row r="29" spans="1:12" x14ac:dyDescent="0.25">
      <c r="A29" s="3">
        <v>25</v>
      </c>
      <c r="B29" t="s">
        <v>2726</v>
      </c>
      <c r="C29" t="s">
        <v>2727</v>
      </c>
      <c r="H29">
        <v>26</v>
      </c>
      <c r="I29" s="3" t="s">
        <v>3337</v>
      </c>
      <c r="J29">
        <v>26</v>
      </c>
      <c r="K29" t="s">
        <v>3338</v>
      </c>
      <c r="L29" s="34" t="s">
        <v>3339</v>
      </c>
    </row>
    <row r="30" spans="1:12" x14ac:dyDescent="0.25">
      <c r="A30" s="3">
        <v>26</v>
      </c>
      <c r="B30" t="s">
        <v>3400</v>
      </c>
      <c r="C30" t="s">
        <v>3399</v>
      </c>
      <c r="H30">
        <v>27</v>
      </c>
      <c r="I30" s="3" t="s">
        <v>3340</v>
      </c>
      <c r="J30">
        <v>27</v>
      </c>
      <c r="K30" s="34" t="s">
        <v>3341</v>
      </c>
      <c r="L30" s="34" t="s">
        <v>3342</v>
      </c>
    </row>
    <row r="31" spans="1:12" x14ac:dyDescent="0.25">
      <c r="A31" s="3">
        <v>27</v>
      </c>
      <c r="B31" t="s">
        <v>3462</v>
      </c>
      <c r="C31" t="s">
        <v>3463</v>
      </c>
      <c r="H31">
        <v>28</v>
      </c>
      <c r="I31" s="3" t="s">
        <v>3356</v>
      </c>
      <c r="J31">
        <v>28</v>
      </c>
      <c r="K31" t="s">
        <v>3357</v>
      </c>
      <c r="L31" t="s">
        <v>3358</v>
      </c>
    </row>
    <row r="32" spans="1:12" x14ac:dyDescent="0.25">
      <c r="A32" s="3">
        <v>27</v>
      </c>
      <c r="B32" s="49" t="s">
        <v>1677</v>
      </c>
      <c r="C32" s="49" t="s">
        <v>2428</v>
      </c>
      <c r="H32">
        <v>29</v>
      </c>
      <c r="I32" s="3" t="s">
        <v>3359</v>
      </c>
      <c r="J32">
        <v>29</v>
      </c>
      <c r="K32" s="34" t="s">
        <v>1350</v>
      </c>
      <c r="L32" s="34" t="s">
        <v>3360</v>
      </c>
    </row>
    <row r="33" spans="8:12" x14ac:dyDescent="0.25">
      <c r="H33">
        <v>29</v>
      </c>
      <c r="I33" s="53" t="s">
        <v>1584</v>
      </c>
      <c r="J33">
        <v>27</v>
      </c>
      <c r="K33" t="s">
        <v>1809</v>
      </c>
      <c r="L33" t="s">
        <v>1693</v>
      </c>
    </row>
  </sheetData>
  <mergeCells count="1">
    <mergeCell ref="A1:XFD1"/>
  </mergeCells>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7030A0"/>
  </sheetPr>
  <dimension ref="A1:G511"/>
  <sheetViews>
    <sheetView workbookViewId="0">
      <pane xSplit="3" ySplit="2" topLeftCell="D438" activePane="bottomRight" state="frozen"/>
      <selection pane="topRight" activeCell="D1" sqref="D1"/>
      <selection pane="bottomLeft" activeCell="A3" sqref="A3"/>
      <selection pane="bottomRight" sqref="A1:C1"/>
    </sheetView>
  </sheetViews>
  <sheetFormatPr baseColWidth="10" defaultColWidth="11.5703125" defaultRowHeight="15" x14ac:dyDescent="0.25"/>
  <cols>
    <col min="1" max="1" width="18.7109375" style="5" bestFit="1" customWidth="1"/>
    <col min="2" max="2" width="33.7109375" style="3" customWidth="1"/>
    <col min="3" max="3" width="43.28515625" style="3" bestFit="1" customWidth="1"/>
    <col min="4" max="4" width="62.85546875" customWidth="1"/>
    <col min="5" max="5" width="27.7109375" customWidth="1"/>
    <col min="6" max="6" width="20.85546875" customWidth="1"/>
    <col min="7" max="7" width="150.7109375" style="69" customWidth="1"/>
  </cols>
  <sheetData>
    <row r="1" spans="1:7" ht="161.25" customHeight="1" x14ac:dyDescent="0.25">
      <c r="A1" s="105" t="s">
        <v>2427</v>
      </c>
      <c r="B1" s="105"/>
      <c r="C1" s="105"/>
      <c r="D1" s="23" t="s">
        <v>2382</v>
      </c>
      <c r="G1" s="71" t="s">
        <v>2209</v>
      </c>
    </row>
    <row r="2" spans="1:7" x14ac:dyDescent="0.25">
      <c r="A2" s="6" t="s">
        <v>83</v>
      </c>
      <c r="B2" s="7" t="s">
        <v>1679</v>
      </c>
      <c r="C2" s="7" t="s">
        <v>1680</v>
      </c>
      <c r="D2" s="1" t="s">
        <v>2185</v>
      </c>
      <c r="E2" s="1" t="s">
        <v>2177</v>
      </c>
      <c r="F2" s="1" t="s">
        <v>2178</v>
      </c>
      <c r="G2" s="70" t="s">
        <v>2183</v>
      </c>
    </row>
    <row r="3" spans="1:7" x14ac:dyDescent="0.25">
      <c r="A3" s="12">
        <v>19</v>
      </c>
      <c r="B3" s="8" t="str">
        <f>VLOOKUP(A3,'Sets data'!$A$3:$C$9968,3,FALSE)</f>
        <v>Vestments of the Warlock</v>
      </c>
      <c r="C3" s="8" t="str">
        <f>VLOOKUP(A3,'Sets data'!$A$3:$C$9968,2,FALSE)</f>
        <v>Gewänder des Hexers</v>
      </c>
      <c r="G3" s="69" t="str">
        <f>IF(AND(A3&lt;&gt;"",NOT(ISERROR(A3)),ISNUMBER(A3),D3&lt;&gt;""),CONCATENATE("[",A3,"] = {",D3,"},","     --",B3," -&gt; ",E3," / ",F3),"")</f>
        <v/>
      </c>
    </row>
    <row r="4" spans="1:7" x14ac:dyDescent="0.25">
      <c r="A4" s="12">
        <v>20</v>
      </c>
      <c r="B4" s="8" t="str">
        <f>VLOOKUP(A4,'Sets data'!$A$3:$C$9968,3,FALSE)</f>
        <v>Witchman Armor</v>
      </c>
      <c r="C4" s="8" t="str">
        <f>VLOOKUP(A4,'Sets data'!$A$3:$C$9968,2,FALSE)</f>
        <v>Hexenwerk</v>
      </c>
      <c r="G4" s="69" t="str">
        <f t="shared" ref="G4:G66" si="0">IF(AND(A4&lt;&gt;"",NOT(ISERROR(A4)),ISNUMBER(A4),D4&lt;&gt;""),CONCATENATE("[",A4,"] = {",D4,"},","     --",B4," -&gt; ",E4," / ",F4),"")</f>
        <v/>
      </c>
    </row>
    <row r="5" spans="1:7" x14ac:dyDescent="0.25">
      <c r="A5" s="12">
        <v>21</v>
      </c>
      <c r="B5" s="8" t="str">
        <f>VLOOKUP(A5,'Sets data'!$A$3:$C$9968,3,FALSE)</f>
        <v>Akaviri Dragonguard</v>
      </c>
      <c r="C5" s="8" t="str">
        <f>VLOOKUP(A5,'Sets data'!$A$3:$C$9968,2,FALSE)</f>
        <v>Akavirische Drachengarde</v>
      </c>
      <c r="G5" s="69" t="str">
        <f t="shared" si="0"/>
        <v/>
      </c>
    </row>
    <row r="6" spans="1:7" x14ac:dyDescent="0.25">
      <c r="A6" s="12">
        <v>22</v>
      </c>
      <c r="B6" s="8" t="str">
        <f>VLOOKUP(A6,'Sets data'!$A$3:$C$9968,3,FALSE)</f>
        <v>Dreamer\'s Mantle</v>
      </c>
      <c r="C6" s="8" t="str">
        <f>VLOOKUP(A6,'Sets data'!$A$3:$C$9968,2,FALSE)</f>
        <v>Mantel des Träumers</v>
      </c>
      <c r="G6" s="69" t="str">
        <f t="shared" si="0"/>
        <v/>
      </c>
    </row>
    <row r="7" spans="1:7" x14ac:dyDescent="0.25">
      <c r="A7" s="12">
        <v>23</v>
      </c>
      <c r="B7" s="8" t="str">
        <f>VLOOKUP(A7,'Sets data'!$A$3:$C$9968,3,FALSE)</f>
        <v>Archer\'s Mind</v>
      </c>
      <c r="C7" s="8" t="str">
        <f>VLOOKUP(A7,'Sets data'!$A$3:$C$9968,2,FALSE)</f>
        <v>Schützensinn</v>
      </c>
      <c r="G7" s="69" t="str">
        <f t="shared" si="0"/>
        <v/>
      </c>
    </row>
    <row r="8" spans="1:7" x14ac:dyDescent="0.25">
      <c r="A8" s="12">
        <v>24</v>
      </c>
      <c r="B8" s="8" t="str">
        <f>VLOOKUP(A8,'Sets data'!$A$3:$C$9968,3,FALSE)</f>
        <v>Footman\'s Fortune</v>
      </c>
      <c r="C8" s="8" t="str">
        <f>VLOOKUP(A8,'Sets data'!$A$3:$C$9968,2,FALSE)</f>
        <v>Geschick des Fußsoldaten</v>
      </c>
      <c r="G8" s="69" t="str">
        <f t="shared" si="0"/>
        <v/>
      </c>
    </row>
    <row r="9" spans="1:7" x14ac:dyDescent="0.25">
      <c r="A9" s="12">
        <v>25</v>
      </c>
      <c r="B9" s="8" t="str">
        <f>VLOOKUP(A9,'Sets data'!$A$3:$C$9968,3,FALSE)</f>
        <v>Desert Rose</v>
      </c>
      <c r="C9" s="8" t="str">
        <f>VLOOKUP(A9,'Sets data'!$A$3:$C$9968,2,FALSE)</f>
        <v>Wüstenrose</v>
      </c>
      <c r="G9" s="69" t="str">
        <f t="shared" si="0"/>
        <v/>
      </c>
    </row>
    <row r="10" spans="1:7" x14ac:dyDescent="0.25">
      <c r="A10" s="12">
        <v>26</v>
      </c>
      <c r="B10" s="8" t="str">
        <f>VLOOKUP(A10,'Sets data'!$A$3:$C$9968,3,FALSE)</f>
        <v>Prisoner\'s Rags</v>
      </c>
      <c r="C10" s="8" t="str">
        <f>VLOOKUP(A10,'Sets data'!$A$3:$C$9968,2,FALSE)</f>
        <v>Lumpen des Gefangenen</v>
      </c>
      <c r="G10" s="69" t="str">
        <f t="shared" si="0"/>
        <v/>
      </c>
    </row>
    <row r="11" spans="1:7" x14ac:dyDescent="0.25">
      <c r="A11" s="12">
        <v>27</v>
      </c>
      <c r="B11" s="8" t="str">
        <f>VLOOKUP(A11,'Sets data'!$A$3:$C$9968,3,FALSE)</f>
        <v>Fiord\'s Legacy</v>
      </c>
      <c r="C11" s="8" t="str">
        <f>VLOOKUP(A11,'Sets data'!$A$3:$C$9968,2,FALSE)</f>
        <v>Fiords Erbe</v>
      </c>
      <c r="G11" s="69" t="str">
        <f t="shared" si="0"/>
        <v/>
      </c>
    </row>
    <row r="12" spans="1:7" x14ac:dyDescent="0.25">
      <c r="A12" s="12">
        <v>28</v>
      </c>
      <c r="B12" s="8" t="str">
        <f>VLOOKUP(A12,'Sets data'!$A$3:$C$9968,3,FALSE)</f>
        <v>Barkskin</v>
      </c>
      <c r="C12" s="8" t="str">
        <f>VLOOKUP(A12,'Sets data'!$A$3:$C$9968,2,FALSE)</f>
        <v>Borkenhaut</v>
      </c>
      <c r="G12" s="69" t="str">
        <f t="shared" si="0"/>
        <v/>
      </c>
    </row>
    <row r="13" spans="1:7" x14ac:dyDescent="0.25">
      <c r="A13" s="12">
        <v>29</v>
      </c>
      <c r="B13" s="8" t="str">
        <f>VLOOKUP(A13,'Sets data'!$A$3:$C$9968,3,FALSE)</f>
        <v>Sergeant\'s Mail</v>
      </c>
      <c r="C13" s="8" t="str">
        <f>VLOOKUP(A13,'Sets data'!$A$3:$C$9968,2,FALSE)</f>
        <v>Rüstung des Feldwebels</v>
      </c>
      <c r="G13" s="69" t="str">
        <f t="shared" si="0"/>
        <v/>
      </c>
    </row>
    <row r="14" spans="1:7" x14ac:dyDescent="0.25">
      <c r="A14" s="12">
        <v>30</v>
      </c>
      <c r="B14" s="8" t="str">
        <f>VLOOKUP(A14,'Sets data'!$A$3:$C$9968,3,FALSE)</f>
        <v>Thunderbug\'s Carapace</v>
      </c>
      <c r="C14" s="8" t="str">
        <f>VLOOKUP(A14,'Sets data'!$A$3:$C$9968,2,FALSE)</f>
        <v>Donnerkäferpanzer</v>
      </c>
      <c r="G14" s="69" t="str">
        <f t="shared" si="0"/>
        <v/>
      </c>
    </row>
    <row r="15" spans="1:7" x14ac:dyDescent="0.25">
      <c r="A15" s="12">
        <v>31</v>
      </c>
      <c r="B15" s="8" t="str">
        <f>VLOOKUP(A15,'Sets data'!$A$3:$C$9968,3,FALSE)</f>
        <v>Silks of the Sun</v>
      </c>
      <c r="C15" s="8" t="str">
        <f>VLOOKUP(A15,'Sets data'!$A$3:$C$9968,2,FALSE)</f>
        <v>Sonnenseide</v>
      </c>
      <c r="G15" s="69" t="str">
        <f t="shared" si="0"/>
        <v/>
      </c>
    </row>
    <row r="16" spans="1:7" x14ac:dyDescent="0.25">
      <c r="A16" s="12">
        <v>32</v>
      </c>
      <c r="B16" s="8" t="str">
        <f>VLOOKUP(A16,'Sets data'!$A$3:$C$9968,3,FALSE)</f>
        <v>Healer\'s Habit</v>
      </c>
      <c r="C16" s="8" t="str">
        <f>VLOOKUP(A16,'Sets data'!$A$3:$C$9968,2,FALSE)</f>
        <v>Bräuche des Heilers</v>
      </c>
      <c r="G16" s="69" t="str">
        <f t="shared" si="0"/>
        <v/>
      </c>
    </row>
    <row r="17" spans="1:7" x14ac:dyDescent="0.25">
      <c r="A17" s="12">
        <v>33</v>
      </c>
      <c r="B17" s="8" t="str">
        <f>VLOOKUP(A17,'Sets data'!$A$3:$C$9968,3,FALSE)</f>
        <v>Viper\'s Sting</v>
      </c>
      <c r="C17" s="8" t="str">
        <f>VLOOKUP(A17,'Sets data'!$A$3:$C$9968,2,FALSE)</f>
        <v>Vipernbiss</v>
      </c>
      <c r="G17" s="69" t="str">
        <f t="shared" si="0"/>
        <v/>
      </c>
    </row>
    <row r="18" spans="1:7" x14ac:dyDescent="0.25">
      <c r="A18" s="12">
        <v>34</v>
      </c>
      <c r="B18" s="8" t="str">
        <f>VLOOKUP(A18,'Sets data'!$A$3:$C$9968,3,FALSE)</f>
        <v>Night Mother\'s Embrace</v>
      </c>
      <c r="C18" s="8" t="str">
        <f>VLOOKUP(A18,'Sets data'!$A$3:$C$9968,2,FALSE)</f>
        <v>Umarmung der Mutter der Nacht</v>
      </c>
      <c r="G18" s="69" t="str">
        <f t="shared" si="0"/>
        <v/>
      </c>
    </row>
    <row r="19" spans="1:7" x14ac:dyDescent="0.25">
      <c r="A19" s="12">
        <v>35</v>
      </c>
      <c r="B19" s="8" t="str">
        <f>VLOOKUP(A19,'Sets data'!$A$3:$C$9968,3,FALSE)</f>
        <v>Knightmare</v>
      </c>
      <c r="C19" s="8" t="str">
        <f>VLOOKUP(A19,'Sets data'!$A$3:$C$9968,2,FALSE)</f>
        <v>Albtraumritter</v>
      </c>
      <c r="G19" s="69" t="str">
        <f t="shared" si="0"/>
        <v/>
      </c>
    </row>
    <row r="20" spans="1:7" x14ac:dyDescent="0.25">
      <c r="A20" s="12">
        <v>36</v>
      </c>
      <c r="B20" s="8" t="str">
        <f>VLOOKUP(A20,'Sets data'!$A$3:$C$9968,3,FALSE)</f>
        <v>Armor of the Veiled Heritance</v>
      </c>
      <c r="C20" s="8" t="str">
        <f>VLOOKUP(A20,'Sets data'!$A$3:$C$9968,2,FALSE)</f>
        <v>Rüstung des Schleiererbes</v>
      </c>
      <c r="G20" s="69" t="str">
        <f t="shared" si="0"/>
        <v/>
      </c>
    </row>
    <row r="21" spans="1:7" x14ac:dyDescent="0.25">
      <c r="A21" s="5">
        <v>37</v>
      </c>
      <c r="B21" s="8" t="str">
        <f>VLOOKUP(A21,'Sets data'!$A$3:$C$9968,3,FALSE)</f>
        <v>Death\'s Wind</v>
      </c>
      <c r="C21" s="8" t="str">
        <f>VLOOKUP(A21,'Sets data'!$A$3:$C$9968,2,FALSE)</f>
        <v>Todeswind</v>
      </c>
      <c r="G21" s="69" t="str">
        <f t="shared" si="0"/>
        <v/>
      </c>
    </row>
    <row r="22" spans="1:7" x14ac:dyDescent="0.25">
      <c r="A22" s="5">
        <v>38</v>
      </c>
      <c r="B22" s="8" t="str">
        <f>VLOOKUP(A22,'Sets data'!$A$3:$C$9968,3,FALSE)</f>
        <v>Twilight\'s Embrace</v>
      </c>
      <c r="C22" s="8" t="str">
        <f>VLOOKUP(A22,'Sets data'!$A$3:$C$9968,2,FALSE)</f>
        <v>Zwielichtkuss</v>
      </c>
      <c r="G22" s="69" t="str">
        <f t="shared" si="0"/>
        <v/>
      </c>
    </row>
    <row r="23" spans="1:7" x14ac:dyDescent="0.25">
      <c r="A23" s="12">
        <v>39</v>
      </c>
      <c r="B23" s="8" t="str">
        <f>VLOOKUP(A23,'Sets data'!$A$3:$C$9968,3,FALSE)</f>
        <v>Alessian Order</v>
      </c>
      <c r="C23" s="8" t="str">
        <f>VLOOKUP(A23,'Sets data'!$A$3:$C$9968,2,FALSE)</f>
        <v>Alessianischer Orden</v>
      </c>
      <c r="G23" s="69" t="str">
        <f t="shared" si="0"/>
        <v/>
      </c>
    </row>
    <row r="24" spans="1:7" x14ac:dyDescent="0.25">
      <c r="A24" s="5">
        <v>40</v>
      </c>
      <c r="B24" s="8" t="str">
        <f>VLOOKUP(A24,'Sets data'!$A$3:$C$9968,3,FALSE)</f>
        <v>Night\'s Silence</v>
      </c>
      <c r="C24" s="8" t="str">
        <f>VLOOKUP(A24,'Sets data'!$A$3:$C$9968,2,FALSE)</f>
        <v>Stille der Nacht</v>
      </c>
      <c r="G24" s="69" t="str">
        <f t="shared" si="0"/>
        <v/>
      </c>
    </row>
    <row r="25" spans="1:7" x14ac:dyDescent="0.25">
      <c r="A25" s="5">
        <v>41</v>
      </c>
      <c r="B25" s="8" t="str">
        <f>VLOOKUP(A25,'Sets data'!$A$3:$C$9968,3,FALSE)</f>
        <v>Whitestrake\'s Retribution</v>
      </c>
      <c r="C25" s="8" t="str">
        <f>VLOOKUP(A25,'Sets data'!$A$3:$C$9968,2,FALSE)</f>
        <v>Weißplankes Vergeltung</v>
      </c>
      <c r="G25" s="69" t="str">
        <f t="shared" si="0"/>
        <v/>
      </c>
    </row>
    <row r="26" spans="1:7" x14ac:dyDescent="0.25">
      <c r="A26" s="5">
        <v>43</v>
      </c>
      <c r="B26" s="8" t="str">
        <f>VLOOKUP(A26,'Sets data'!$A$3:$C$9968,3,FALSE)</f>
        <v>Armor of the Seducer</v>
      </c>
      <c r="C26" s="8" t="str">
        <f>VLOOKUP(A26,'Sets data'!$A$3:$C$9968,2,FALSE)</f>
        <v>Rüstung der Verführung</v>
      </c>
      <c r="G26" s="69" t="str">
        <f t="shared" si="0"/>
        <v/>
      </c>
    </row>
    <row r="27" spans="1:7" x14ac:dyDescent="0.25">
      <c r="A27" s="5">
        <v>44</v>
      </c>
      <c r="B27" s="8" t="str">
        <f>VLOOKUP(A27,'Sets data'!$A$3:$C$9968,3,FALSE)</f>
        <v>Vampire\'s Kiss</v>
      </c>
      <c r="C27" s="8" t="str">
        <f>VLOOKUP(A27,'Sets data'!$A$3:$C$9968,2,FALSE)</f>
        <v>Kuss des Vampirs</v>
      </c>
      <c r="G27" s="69" t="str">
        <f t="shared" si="0"/>
        <v/>
      </c>
    </row>
    <row r="28" spans="1:7" x14ac:dyDescent="0.25">
      <c r="A28" s="12">
        <v>46</v>
      </c>
      <c r="B28" s="8" t="str">
        <f>VLOOKUP(A28,'Sets data'!$A$3:$C$9968,3,FALSE)</f>
        <v>Noble Duelist\'s Silks</v>
      </c>
      <c r="C28" s="8" t="str">
        <f>VLOOKUP(A28,'Sets data'!$A$3:$C$9968,2,FALSE)</f>
        <v>Seide des edlen Duellanten</v>
      </c>
      <c r="G28" s="69" t="str">
        <f t="shared" si="0"/>
        <v/>
      </c>
    </row>
    <row r="29" spans="1:7" x14ac:dyDescent="0.25">
      <c r="A29" s="12">
        <v>47</v>
      </c>
      <c r="B29" s="8" t="str">
        <f>VLOOKUP(A29,'Sets data'!$A$3:$C$9968,3,FALSE)</f>
        <v>Robes of the Withered Hand</v>
      </c>
      <c r="C29" s="8" t="str">
        <f>VLOOKUP(A29,'Sets data'!$A$3:$C$9968,2,FALSE)</f>
        <v>Roben der Verdorrten Hand</v>
      </c>
      <c r="G29" s="69" t="str">
        <f t="shared" si="0"/>
        <v/>
      </c>
    </row>
    <row r="30" spans="1:7" x14ac:dyDescent="0.25">
      <c r="A30" s="5">
        <v>48</v>
      </c>
      <c r="B30" s="8" t="str">
        <f>VLOOKUP(A30,'Sets data'!$A$3:$C$9968,3,FALSE)</f>
        <v>Magnus\' Gift</v>
      </c>
      <c r="C30" s="8" t="str">
        <f>VLOOKUP(A30,'Sets data'!$A$3:$C$9968,2,FALSE)</f>
        <v>Magnus' Gabe</v>
      </c>
      <c r="G30" s="69" t="str">
        <f t="shared" si="0"/>
        <v/>
      </c>
    </row>
    <row r="31" spans="1:7" x14ac:dyDescent="0.25">
      <c r="A31" s="12">
        <v>49</v>
      </c>
      <c r="B31" s="8" t="str">
        <f>VLOOKUP(A31,'Sets data'!$A$3:$C$9968,3,FALSE)</f>
        <v>Shadow of the Red Mountain</v>
      </c>
      <c r="C31" s="8" t="str">
        <f>VLOOKUP(A31,'Sets data'!$A$3:$C$9968,2,FALSE)</f>
        <v>Schatten des Roten Berges</v>
      </c>
      <c r="G31" s="69" t="str">
        <f t="shared" si="0"/>
        <v/>
      </c>
    </row>
    <row r="32" spans="1:7" x14ac:dyDescent="0.25">
      <c r="A32" s="12">
        <v>50</v>
      </c>
      <c r="B32" s="8" t="str">
        <f>VLOOKUP(A32,'Sets data'!$A$3:$C$9968,3,FALSE)</f>
        <v>The Morag Tong</v>
      </c>
      <c r="C32" s="8" t="str">
        <f>VLOOKUP(A32,'Sets data'!$A$3:$C$9968,2,FALSE)</f>
        <v>Morag Tong</v>
      </c>
      <c r="G32" s="69" t="str">
        <f t="shared" si="0"/>
        <v/>
      </c>
    </row>
    <row r="33" spans="1:7" x14ac:dyDescent="0.25">
      <c r="A33" s="5">
        <v>51</v>
      </c>
      <c r="B33" s="8" t="str">
        <f>VLOOKUP(A33,'Sets data'!$A$3:$C$9968,3,FALSE)</f>
        <v>Night Mother\'s Gaze</v>
      </c>
      <c r="C33" s="8" t="str">
        <f>VLOOKUP(A33,'Sets data'!$A$3:$C$9968,2,FALSE)</f>
        <v>Blick der Mutter der Nacht</v>
      </c>
      <c r="G33" s="69" t="str">
        <f t="shared" si="0"/>
        <v/>
      </c>
    </row>
    <row r="34" spans="1:7" x14ac:dyDescent="0.25">
      <c r="A34" s="12">
        <v>52</v>
      </c>
      <c r="B34" s="8" t="str">
        <f>VLOOKUP(A34,'Sets data'!$A$3:$C$9968,3,FALSE)</f>
        <v>Beckoning Steel</v>
      </c>
      <c r="C34" s="8" t="str">
        <f>VLOOKUP(A34,'Sets data'!$A$3:$C$9968,2,FALSE)</f>
        <v>Klingender Stahl</v>
      </c>
      <c r="G34" s="69" t="str">
        <f t="shared" si="0"/>
        <v/>
      </c>
    </row>
    <row r="35" spans="1:7" x14ac:dyDescent="0.25">
      <c r="A35" s="12">
        <v>53</v>
      </c>
      <c r="B35" s="8" t="str">
        <f>VLOOKUP(A35,'Sets data'!$A$3:$C$9968,3,FALSE)</f>
        <v>The Ice Furnace</v>
      </c>
      <c r="C35" s="8" t="str">
        <f>VLOOKUP(A35,'Sets data'!$A$3:$C$9968,2,FALSE)</f>
        <v>Eisschmiede</v>
      </c>
      <c r="G35" s="69" t="str">
        <f t="shared" si="0"/>
        <v/>
      </c>
    </row>
    <row r="36" spans="1:7" x14ac:dyDescent="0.25">
      <c r="A36" s="5">
        <v>54</v>
      </c>
      <c r="B36" s="8" t="str">
        <f>VLOOKUP(A36,'Sets data'!$A$3:$C$9968,3,FALSE)</f>
        <v>Ashen Grip</v>
      </c>
      <c r="C36" s="8" t="str">
        <f>VLOOKUP(A36,'Sets data'!$A$3:$C$9968,2,FALSE)</f>
        <v>Aschengriff</v>
      </c>
      <c r="G36" s="69" t="str">
        <f t="shared" si="0"/>
        <v/>
      </c>
    </row>
    <row r="37" spans="1:7" x14ac:dyDescent="0.25">
      <c r="A37" s="12">
        <v>55</v>
      </c>
      <c r="B37" s="8" t="str">
        <f>VLOOKUP(A37,'Sets data'!$A$3:$C$9968,3,FALSE)</f>
        <v>Prayer Shawl</v>
      </c>
      <c r="C37" s="8" t="str">
        <f>VLOOKUP(A37,'Sets data'!$A$3:$C$9968,2,FALSE)</f>
        <v>Gebetstuch</v>
      </c>
      <c r="G37" s="69" t="str">
        <f t="shared" si="0"/>
        <v/>
      </c>
    </row>
    <row r="38" spans="1:7" x14ac:dyDescent="0.25">
      <c r="A38" s="12">
        <v>56</v>
      </c>
      <c r="B38" s="8" t="str">
        <f>VLOOKUP(A38,'Sets data'!$A$3:$C$9968,3,FALSE)</f>
        <v>Stendarr\'s Embrace</v>
      </c>
      <c r="C38" s="8" t="str">
        <f>VLOOKUP(A38,'Sets data'!$A$3:$C$9968,2,FALSE)</f>
        <v>Stendarrs Umarmung</v>
      </c>
      <c r="G38" s="69" t="str">
        <f t="shared" si="0"/>
        <v/>
      </c>
    </row>
    <row r="39" spans="1:7" x14ac:dyDescent="0.25">
      <c r="A39" s="12">
        <v>57</v>
      </c>
      <c r="B39" s="8" t="str">
        <f>VLOOKUP(A39,'Sets data'!$A$3:$C$9968,3,FALSE)</f>
        <v>Syrabane\'s Grip</v>
      </c>
      <c r="C39" s="8" t="str">
        <f>VLOOKUP(A39,'Sets data'!$A$3:$C$9968,2,FALSE)</f>
        <v>Syrabanns Griff</v>
      </c>
      <c r="G39" s="69" t="str">
        <f t="shared" si="0"/>
        <v/>
      </c>
    </row>
    <row r="40" spans="1:7" x14ac:dyDescent="0.25">
      <c r="A40" s="12">
        <v>58</v>
      </c>
      <c r="B40" s="8" t="str">
        <f>VLOOKUP(A40,'Sets data'!$A$3:$C$9968,3,FALSE)</f>
        <v>Hide of the Werewolf</v>
      </c>
      <c r="C40" s="8" t="str">
        <f>VLOOKUP(A40,'Sets data'!$A$3:$C$9968,2,FALSE)</f>
        <v>Fell des Werwolfs</v>
      </c>
      <c r="G40" s="69" t="str">
        <f t="shared" si="0"/>
        <v/>
      </c>
    </row>
    <row r="41" spans="1:7" x14ac:dyDescent="0.25">
      <c r="A41" s="12">
        <v>59</v>
      </c>
      <c r="B41" s="8" t="str">
        <f>VLOOKUP(A41,'Sets data'!$A$3:$C$9968,3,FALSE)</f>
        <v>Kyne\'s Kiss</v>
      </c>
      <c r="C41" s="8" t="str">
        <f>VLOOKUP(A41,'Sets data'!$A$3:$C$9968,2,FALSE)</f>
        <v>Kynes Kuss</v>
      </c>
      <c r="G41" s="69" t="str">
        <f t="shared" si="0"/>
        <v/>
      </c>
    </row>
    <row r="42" spans="1:7" x14ac:dyDescent="0.25">
      <c r="A42" s="12">
        <v>60</v>
      </c>
      <c r="B42" s="8" t="str">
        <f>VLOOKUP(A42,'Sets data'!$A$3:$C$9968,3,FALSE)</f>
        <v>Darkstride</v>
      </c>
      <c r="C42" s="8" t="str">
        <f>VLOOKUP(A42,'Sets data'!$A$3:$C$9968,2,FALSE)</f>
        <v>Dunkelschritt</v>
      </c>
      <c r="G42" s="69" t="str">
        <f t="shared" si="0"/>
        <v/>
      </c>
    </row>
    <row r="43" spans="1:7" x14ac:dyDescent="0.25">
      <c r="A43" s="12">
        <v>61</v>
      </c>
      <c r="B43" s="8" t="str">
        <f>VLOOKUP(A43,'Sets data'!$A$3:$C$9968,3,FALSE)</f>
        <v>Dreugh King Slayer</v>
      </c>
      <c r="C43" s="8" t="str">
        <f>VLOOKUP(A43,'Sets data'!$A$3:$C$9968,2,FALSE)</f>
        <v>Dreughkönigsschlächter</v>
      </c>
      <c r="G43" s="69" t="str">
        <f t="shared" si="0"/>
        <v/>
      </c>
    </row>
    <row r="44" spans="1:7" x14ac:dyDescent="0.25">
      <c r="A44" s="12">
        <v>62</v>
      </c>
      <c r="B44" s="8" t="str">
        <f>VLOOKUP(A44,'Sets data'!$A$3:$C$9968,3,FALSE)</f>
        <v>Hatchling\'s Shell</v>
      </c>
      <c r="C44" s="8" t="str">
        <f>VLOOKUP(A44,'Sets data'!$A$3:$C$9968,2,FALSE)</f>
        <v>Schlüpflingspanzer</v>
      </c>
      <c r="G44" s="69" t="str">
        <f t="shared" si="0"/>
        <v/>
      </c>
    </row>
    <row r="45" spans="1:7" x14ac:dyDescent="0.25">
      <c r="A45" s="12">
        <v>63</v>
      </c>
      <c r="B45" s="8" t="str">
        <f>VLOOKUP(A45,'Sets data'!$A$3:$C$9968,3,FALSE)</f>
        <v>The Juggernaut</v>
      </c>
      <c r="C45" s="8" t="str">
        <f>VLOOKUP(A45,'Sets data'!$A$3:$C$9968,2,FALSE)</f>
        <v>Koloss</v>
      </c>
      <c r="G45" s="69" t="str">
        <f t="shared" si="0"/>
        <v/>
      </c>
    </row>
    <row r="46" spans="1:7" x14ac:dyDescent="0.25">
      <c r="A46" s="12">
        <v>64</v>
      </c>
      <c r="B46" s="8" t="str">
        <f>VLOOKUP(A46,'Sets data'!$A$3:$C$9968,3,FALSE)</f>
        <v>Shadow Dancer\'s Raiment</v>
      </c>
      <c r="C46" s="8" t="str">
        <f>VLOOKUP(A46,'Sets data'!$A$3:$C$9968,2,FALSE)</f>
        <v>Kleidung des Schattentänzers</v>
      </c>
      <c r="G46" s="69" t="str">
        <f t="shared" si="0"/>
        <v/>
      </c>
    </row>
    <row r="47" spans="1:7" x14ac:dyDescent="0.25">
      <c r="A47" s="12">
        <v>65</v>
      </c>
      <c r="B47" s="8" t="str">
        <f>VLOOKUP(A47,'Sets data'!$A$3:$C$9968,3,FALSE)</f>
        <v>Bloodthorn\'s Touch</v>
      </c>
      <c r="C47" s="8" t="str">
        <f>VLOOKUP(A47,'Sets data'!$A$3:$C$9968,2,FALSE)</f>
        <v>Spur eines Blutdorns</v>
      </c>
      <c r="G47" s="69" t="str">
        <f t="shared" si="0"/>
        <v/>
      </c>
    </row>
    <row r="48" spans="1:7" x14ac:dyDescent="0.25">
      <c r="A48" s="12">
        <v>66</v>
      </c>
      <c r="B48" s="8" t="str">
        <f>VLOOKUP(A48,'Sets data'!$A$3:$C$9968,3,FALSE)</f>
        <v>Robes of the Hist</v>
      </c>
      <c r="C48" s="8" t="str">
        <f>VLOOKUP(A48,'Sets data'!$A$3:$C$9968,2,FALSE)</f>
        <v>Roben des Hist</v>
      </c>
      <c r="G48" s="69" t="str">
        <f t="shared" si="0"/>
        <v/>
      </c>
    </row>
    <row r="49" spans="1:7" x14ac:dyDescent="0.25">
      <c r="A49" s="12">
        <v>67</v>
      </c>
      <c r="B49" s="8" t="str">
        <f>VLOOKUP(A49,'Sets data'!$A$3:$C$9968,3,FALSE)</f>
        <v>Shadow Walker</v>
      </c>
      <c r="C49" s="8" t="str">
        <f>VLOOKUP(A49,'Sets data'!$A$3:$C$9968,2,FALSE)</f>
        <v>Schattengänger</v>
      </c>
      <c r="G49" s="69" t="str">
        <f t="shared" si="0"/>
        <v/>
      </c>
    </row>
    <row r="50" spans="1:7" x14ac:dyDescent="0.25">
      <c r="A50" s="12">
        <v>68</v>
      </c>
      <c r="B50" s="8" t="str">
        <f>VLOOKUP(A50,'Sets data'!$A$3:$C$9968,3,FALSE)</f>
        <v>Stygian</v>
      </c>
      <c r="C50" s="8" t="str">
        <f>VLOOKUP(A50,'Sets data'!$A$3:$C$9968,2,FALSE)</f>
        <v>Stygier</v>
      </c>
      <c r="G50" s="69" t="str">
        <f t="shared" si="0"/>
        <v/>
      </c>
    </row>
    <row r="51" spans="1:7" x14ac:dyDescent="0.25">
      <c r="A51" s="12">
        <v>69</v>
      </c>
      <c r="B51" s="8" t="str">
        <f>VLOOKUP(A51,'Sets data'!$A$3:$C$9968,3,FALSE)</f>
        <v>Ranger\'s Gait</v>
      </c>
      <c r="C51" s="8" t="str">
        <f>VLOOKUP(A51,'Sets data'!$A$3:$C$9968,2,FALSE)</f>
        <v>Laufstil des Waldläufers</v>
      </c>
      <c r="G51" s="69" t="str">
        <f t="shared" si="0"/>
        <v/>
      </c>
    </row>
    <row r="52" spans="1:7" x14ac:dyDescent="0.25">
      <c r="A52" s="12">
        <v>70</v>
      </c>
      <c r="B52" s="8" t="str">
        <f>VLOOKUP(A52,'Sets data'!$A$3:$C$9968,3,FALSE)</f>
        <v>Seventh Legion Brute</v>
      </c>
      <c r="C52" s="8" t="str">
        <f>VLOOKUP(A52,'Sets data'!$A$3:$C$9968,2,FALSE)</f>
        <v>Rohling der siebten Legion</v>
      </c>
      <c r="G52" s="69" t="str">
        <f t="shared" si="0"/>
        <v/>
      </c>
    </row>
    <row r="53" spans="1:7" x14ac:dyDescent="0.25">
      <c r="A53" s="12">
        <v>71</v>
      </c>
      <c r="B53" s="8" t="str">
        <f>VLOOKUP(A53,'Sets data'!$A$3:$C$9968,3,FALSE)</f>
        <v>Durok\'s Bane</v>
      </c>
      <c r="C53" s="8" t="str">
        <f>VLOOKUP(A53,'Sets data'!$A$3:$C$9968,2,FALSE)</f>
        <v>Duroks Fluch</v>
      </c>
      <c r="G53" s="69" t="str">
        <f t="shared" si="0"/>
        <v/>
      </c>
    </row>
    <row r="54" spans="1:7" x14ac:dyDescent="0.25">
      <c r="A54" s="12">
        <v>72</v>
      </c>
      <c r="B54" s="8" t="str">
        <f>VLOOKUP(A54,'Sets data'!$A$3:$C$9968,3,FALSE)</f>
        <v>Nikulas\' Heavy Armor</v>
      </c>
      <c r="C54" s="8" t="str">
        <f>VLOOKUP(A54,'Sets data'!$A$3:$C$9968,2,FALSE)</f>
        <v>Nikulas' schwere Rüstung</v>
      </c>
      <c r="G54" s="69" t="str">
        <f t="shared" si="0"/>
        <v/>
      </c>
    </row>
    <row r="55" spans="1:7" x14ac:dyDescent="0.25">
      <c r="A55" s="5">
        <v>73</v>
      </c>
      <c r="B55" s="8" t="str">
        <f>VLOOKUP(A55,'Sets data'!$A$3:$C$9968,3,FALSE)</f>
        <v>Oblivion\'s Foe</v>
      </c>
      <c r="C55" s="8" t="str">
        <f>VLOOKUP(A55,'Sets data'!$A$3:$C$9968,2,FALSE)</f>
        <v>Erinnerung</v>
      </c>
      <c r="G55" s="69" t="str">
        <f t="shared" si="0"/>
        <v/>
      </c>
    </row>
    <row r="56" spans="1:7" x14ac:dyDescent="0.25">
      <c r="A56" s="5">
        <v>74</v>
      </c>
      <c r="B56" s="8" t="str">
        <f>VLOOKUP(A56,'Sets data'!$A$3:$C$9968,3,FALSE)</f>
        <v>Spectre\'s Eye</v>
      </c>
      <c r="C56" s="8" t="str">
        <f>VLOOKUP(A56,'Sets data'!$A$3:$C$9968,2,FALSE)</f>
        <v>Schemenauge</v>
      </c>
      <c r="G56" s="69" t="str">
        <f t="shared" si="0"/>
        <v/>
      </c>
    </row>
    <row r="57" spans="1:7" x14ac:dyDescent="0.25">
      <c r="A57" s="5">
        <v>75</v>
      </c>
      <c r="B57" s="8" t="str">
        <f>VLOOKUP(A57,'Sets data'!$A$3:$C$9968,3,FALSE)</f>
        <v>Torug\'s Pact</v>
      </c>
      <c r="C57" s="8" t="str">
        <f>VLOOKUP(A57,'Sets data'!$A$3:$C$9968,2,FALSE)</f>
        <v>Torugs Pakt</v>
      </c>
      <c r="G57" s="69" t="str">
        <f t="shared" si="0"/>
        <v/>
      </c>
    </row>
    <row r="58" spans="1:7" x14ac:dyDescent="0.25">
      <c r="A58" s="12">
        <v>76</v>
      </c>
      <c r="B58" s="8" t="str">
        <f>VLOOKUP(A58,'Sets data'!$A$3:$C$9968,3,FALSE)</f>
        <v>Robes of Alteration Mastery</v>
      </c>
      <c r="C58" s="8" t="str">
        <f>VLOOKUP(A58,'Sets data'!$A$3:$C$9968,2,FALSE)</f>
        <v>Roben der Veränderungsbeherrschung</v>
      </c>
      <c r="G58" s="69" t="str">
        <f t="shared" si="0"/>
        <v/>
      </c>
    </row>
    <row r="59" spans="1:7" x14ac:dyDescent="0.25">
      <c r="A59" s="12">
        <v>77</v>
      </c>
      <c r="B59" s="8" t="str">
        <f>VLOOKUP(A59,'Sets data'!$A$3:$C$9968,3,FALSE)</f>
        <v>Crusader</v>
      </c>
      <c r="C59" s="8" t="str">
        <f>VLOOKUP(A59,'Sets data'!$A$3:$C$9968,2,FALSE)</f>
        <v>Glaubenskrieger</v>
      </c>
      <c r="G59" s="69" t="str">
        <f t="shared" si="0"/>
        <v/>
      </c>
    </row>
    <row r="60" spans="1:7" x14ac:dyDescent="0.25">
      <c r="A60" s="5">
        <v>78</v>
      </c>
      <c r="B60" s="8" t="str">
        <f>VLOOKUP(A60,'Sets data'!$A$3:$C$9968,3,FALSE)</f>
        <v>Hist Bark</v>
      </c>
      <c r="C60" s="8" t="str">
        <f>VLOOKUP(A60,'Sets data'!$A$3:$C$9968,2,FALSE)</f>
        <v>Histrinde</v>
      </c>
      <c r="G60" s="69" t="str">
        <f t="shared" si="0"/>
        <v/>
      </c>
    </row>
    <row r="61" spans="1:7" x14ac:dyDescent="0.25">
      <c r="A61" s="5">
        <v>79</v>
      </c>
      <c r="B61" s="8" t="str">
        <f>VLOOKUP(A61,'Sets data'!$A$3:$C$9968,3,FALSE)</f>
        <v>Willow\'s Path</v>
      </c>
      <c r="C61" s="8" t="str">
        <f>VLOOKUP(A61,'Sets data'!$A$3:$C$9968,2,FALSE)</f>
        <v>Weidenpfad</v>
      </c>
      <c r="G61" s="69" t="str">
        <f t="shared" si="0"/>
        <v/>
      </c>
    </row>
    <row r="62" spans="1:7" x14ac:dyDescent="0.25">
      <c r="A62" s="5">
        <v>80</v>
      </c>
      <c r="B62" s="8" t="str">
        <f>VLOOKUP(A62,'Sets data'!$A$3:$C$9968,3,FALSE)</f>
        <v>Hunding\'s Rage</v>
      </c>
      <c r="C62" s="8" t="str">
        <f>VLOOKUP(A62,'Sets data'!$A$3:$C$9968,2,FALSE)</f>
        <v>Hundings Zorn</v>
      </c>
      <c r="G62" s="69" t="str">
        <f t="shared" si="0"/>
        <v/>
      </c>
    </row>
    <row r="63" spans="1:7" x14ac:dyDescent="0.25">
      <c r="A63" s="5">
        <v>81</v>
      </c>
      <c r="B63" s="8" t="str">
        <f>VLOOKUP(A63,'Sets data'!$A$3:$C$9968,3,FALSE)</f>
        <v>Song of Lamae</v>
      </c>
      <c r="C63" s="8" t="str">
        <f>VLOOKUP(A63,'Sets data'!$A$3:$C$9968,2,FALSE)</f>
        <v>Lied der Lamien</v>
      </c>
      <c r="G63" s="69" t="str">
        <f t="shared" si="0"/>
        <v/>
      </c>
    </row>
    <row r="64" spans="1:7" x14ac:dyDescent="0.25">
      <c r="A64" s="5">
        <v>82</v>
      </c>
      <c r="B64" s="8" t="str">
        <f>VLOOKUP(A64,'Sets data'!$A$3:$C$9968,3,FALSE)</f>
        <v>Alessia\'s Bulwark</v>
      </c>
      <c r="C64" s="8" t="str">
        <f>VLOOKUP(A64,'Sets data'!$A$3:$C$9968,2,FALSE)</f>
        <v>Alessias Bollwerk</v>
      </c>
      <c r="G64" s="69" t="str">
        <f t="shared" si="0"/>
        <v/>
      </c>
    </row>
    <row r="65" spans="1:7" x14ac:dyDescent="0.25">
      <c r="A65" s="12">
        <v>83</v>
      </c>
      <c r="B65" s="8" t="str">
        <f>VLOOKUP(A65,'Sets data'!$A$3:$C$9968,3,FALSE)</f>
        <v>Elf Bane</v>
      </c>
      <c r="C65" s="8" t="str">
        <f>VLOOKUP(A65,'Sets data'!$A$3:$C$9968,2,FALSE)</f>
        <v>Elfenfluch</v>
      </c>
      <c r="G65" s="69" t="str">
        <f t="shared" si="0"/>
        <v/>
      </c>
    </row>
    <row r="66" spans="1:7" x14ac:dyDescent="0.25">
      <c r="A66" s="5">
        <v>84</v>
      </c>
      <c r="B66" s="8" t="str">
        <f>VLOOKUP(A66,'Sets data'!$A$3:$C$9968,3,FALSE)</f>
        <v>Orgnum\'s Scales</v>
      </c>
      <c r="C66" s="8" t="str">
        <f>VLOOKUP(A66,'Sets data'!$A$3:$C$9968,2,FALSE)</f>
        <v>Orgnums Schuppen</v>
      </c>
      <c r="G66" s="69" t="str">
        <f t="shared" si="0"/>
        <v/>
      </c>
    </row>
    <row r="67" spans="1:7" x14ac:dyDescent="0.25">
      <c r="A67" s="12">
        <v>85</v>
      </c>
      <c r="B67" s="8" t="str">
        <f>VLOOKUP(A67,'Sets data'!$A$3:$C$9968,3,FALSE)</f>
        <v>Almalexia\'s Mercy</v>
      </c>
      <c r="C67" s="8" t="str">
        <f>VLOOKUP(A67,'Sets data'!$A$3:$C$9968,2,FALSE)</f>
        <v>Almalexias Gnade</v>
      </c>
      <c r="G67" s="69" t="str">
        <f t="shared" ref="G67:G127" si="1">IF(AND(A67&lt;&gt;"",NOT(ISERROR(A67)),ISNUMBER(A67),D67&lt;&gt;""),CONCATENATE("[",A67,"] = {",D67,"},","     --",B67," -&gt; ",E67," / ",F67),"")</f>
        <v/>
      </c>
    </row>
    <row r="68" spans="1:7" x14ac:dyDescent="0.25">
      <c r="A68" s="12">
        <v>86</v>
      </c>
      <c r="B68" s="8" t="str">
        <f>VLOOKUP(A68,'Sets data'!$A$3:$C$9968,3,FALSE)</f>
        <v>Queen\'s Elegance</v>
      </c>
      <c r="C68" s="8" t="str">
        <f>VLOOKUP(A68,'Sets data'!$A$3:$C$9968,2,FALSE)</f>
        <v>Eleganz der Königin</v>
      </c>
      <c r="G68" s="69" t="str">
        <f t="shared" si="1"/>
        <v/>
      </c>
    </row>
    <row r="69" spans="1:7" x14ac:dyDescent="0.25">
      <c r="A69" s="5">
        <v>87</v>
      </c>
      <c r="B69" s="8" t="str">
        <f>VLOOKUP(A69,'Sets data'!$A$3:$C$9968,3,FALSE)</f>
        <v>Eyes of Mara</v>
      </c>
      <c r="C69" s="8" t="str">
        <f>VLOOKUP(A69,'Sets data'!$A$3:$C$9968,2,FALSE)</f>
        <v>Augen von Mara</v>
      </c>
      <c r="G69" s="69" t="str">
        <f t="shared" si="1"/>
        <v/>
      </c>
    </row>
    <row r="70" spans="1:7" x14ac:dyDescent="0.25">
      <c r="A70" s="12">
        <v>88</v>
      </c>
      <c r="B70" s="8" t="str">
        <f>VLOOKUP(A70,'Sets data'!$A$3:$C$9968,3,FALSE)</f>
        <v>Robes of Destruction Mastery</v>
      </c>
      <c r="C70" s="8" t="str">
        <f>VLOOKUP(A70,'Sets data'!$A$3:$C$9968,2,FALSE)</f>
        <v>Roben der Zerstörungsbeherrschung</v>
      </c>
      <c r="G70" s="69" t="str">
        <f t="shared" si="1"/>
        <v/>
      </c>
    </row>
    <row r="71" spans="1:7" x14ac:dyDescent="0.25">
      <c r="A71" s="12">
        <v>89</v>
      </c>
      <c r="B71" s="8" t="str">
        <f>VLOOKUP(A71,'Sets data'!$A$3:$C$9968,3,FALSE)</f>
        <v>Sentry</v>
      </c>
      <c r="C71" s="8" t="str">
        <f>VLOOKUP(A71,'Sets data'!$A$3:$C$9968,2,FALSE)</f>
        <v>Wachposten</v>
      </c>
      <c r="G71" s="69" t="str">
        <f t="shared" si="1"/>
        <v/>
      </c>
    </row>
    <row r="72" spans="1:7" x14ac:dyDescent="0.25">
      <c r="A72" s="12">
        <v>90</v>
      </c>
      <c r="B72" s="8" t="str">
        <f>VLOOKUP(A72,'Sets data'!$A$3:$C$9968,3,FALSE)</f>
        <v>Senche\'s Bite</v>
      </c>
      <c r="C72" s="8" t="str">
        <f>VLOOKUP(A72,'Sets data'!$A$3:$C$9968,2,FALSE)</f>
        <v>Biss des Senche</v>
      </c>
      <c r="G72" s="69" t="str">
        <f t="shared" si="1"/>
        <v/>
      </c>
    </row>
    <row r="73" spans="1:7" x14ac:dyDescent="0.25">
      <c r="A73" s="12">
        <v>91</v>
      </c>
      <c r="B73" s="8" t="str">
        <f>VLOOKUP(A73,'Sets data'!$A$3:$C$9968,3,FALSE)</f>
        <v>Oblivion\'s Edge</v>
      </c>
      <c r="C73" s="8" t="str">
        <f>VLOOKUP(A73,'Sets data'!$A$3:$C$9968,2,FALSE)</f>
        <v>Vorteil des Vergessens</v>
      </c>
      <c r="G73" s="69" t="str">
        <f t="shared" si="1"/>
        <v/>
      </c>
    </row>
    <row r="74" spans="1:7" x14ac:dyDescent="0.25">
      <c r="A74" s="5">
        <v>92</v>
      </c>
      <c r="B74" s="8" t="str">
        <f>VLOOKUP(A74,'Sets data'!$A$3:$C$9968,3,FALSE)</f>
        <v>Kagrenac\'s Hope</v>
      </c>
      <c r="C74" s="8" t="str">
        <f>VLOOKUP(A74,'Sets data'!$A$3:$C$9968,2,FALSE)</f>
        <v>Kagrenacs Hoffnung</v>
      </c>
      <c r="G74" s="69" t="str">
        <f t="shared" si="1"/>
        <v/>
      </c>
    </row>
    <row r="75" spans="1:7" x14ac:dyDescent="0.25">
      <c r="A75" s="12">
        <v>93</v>
      </c>
      <c r="B75" s="8" t="str">
        <f>VLOOKUP(A75,'Sets data'!$A$3:$C$9968,3,FALSE)</f>
        <v>Storm Knight\'s Plate</v>
      </c>
      <c r="C75" s="8" t="str">
        <f>VLOOKUP(A75,'Sets data'!$A$3:$C$9968,2,FALSE)</f>
        <v>Wut des Sturmritters</v>
      </c>
      <c r="G75" s="69" t="str">
        <f t="shared" si="1"/>
        <v/>
      </c>
    </row>
    <row r="76" spans="1:7" x14ac:dyDescent="0.25">
      <c r="A76" s="12">
        <v>94</v>
      </c>
      <c r="B76" s="8" t="str">
        <f>VLOOKUP(A76,'Sets data'!$A$3:$C$9968,3,FALSE)</f>
        <v>Meridia\'s Blessed Armor</v>
      </c>
      <c r="C76" s="8" t="str">
        <f>VLOOKUP(A76,'Sets data'!$A$3:$C$9968,2,FALSE)</f>
        <v>Meridias gesegnete Rüstung</v>
      </c>
      <c r="G76" s="69" t="str">
        <f t="shared" si="1"/>
        <v/>
      </c>
    </row>
    <row r="77" spans="1:7" x14ac:dyDescent="0.25">
      <c r="A77" s="5">
        <v>95</v>
      </c>
      <c r="B77" s="8" t="str">
        <f>VLOOKUP(A77,'Sets data'!$A$3:$C$9968,3,FALSE)</f>
        <v>Shalidor\'s Curse</v>
      </c>
      <c r="C77" s="8" t="str">
        <f>VLOOKUP(A77,'Sets data'!$A$3:$C$9968,2,FALSE)</f>
        <v>Shalidors Fluch</v>
      </c>
      <c r="G77" s="69" t="str">
        <f t="shared" si="1"/>
        <v/>
      </c>
    </row>
    <row r="78" spans="1:7" x14ac:dyDescent="0.25">
      <c r="A78" s="12">
        <v>96</v>
      </c>
      <c r="B78" s="8" t="str">
        <f>VLOOKUP(A78,'Sets data'!$A$3:$C$9968,3,FALSE)</f>
        <v>Armor of Truth</v>
      </c>
      <c r="C78" s="8" t="str">
        <f>VLOOKUP(A78,'Sets data'!$A$3:$C$9968,2,FALSE)</f>
        <v>Rüstung der Wahrheit</v>
      </c>
      <c r="G78" s="69" t="str">
        <f t="shared" si="1"/>
        <v/>
      </c>
    </row>
    <row r="79" spans="1:7" x14ac:dyDescent="0.25">
      <c r="A79" s="12">
        <v>97</v>
      </c>
      <c r="B79" s="8" t="str">
        <f>VLOOKUP(A79,'Sets data'!$A$3:$C$9968,3,FALSE)</f>
        <v>The Arch-Mage</v>
      </c>
      <c r="C79" s="8" t="str">
        <f>VLOOKUP(A79,'Sets data'!$A$3:$C$9968,2,FALSE)</f>
        <v>Erzmagier</v>
      </c>
      <c r="G79" s="69" t="str">
        <f t="shared" si="1"/>
        <v/>
      </c>
    </row>
    <row r="80" spans="1:7" x14ac:dyDescent="0.25">
      <c r="A80" s="12">
        <v>98</v>
      </c>
      <c r="B80" s="8" t="str">
        <f>VLOOKUP(A80,'Sets data'!$A$3:$C$9968,3,FALSE)</f>
        <v>Necropotence</v>
      </c>
      <c r="C80" s="8" t="str">
        <f>VLOOKUP(A80,'Sets data'!$A$3:$C$9968,2,FALSE)</f>
        <v>Nekropotenz</v>
      </c>
      <c r="G80" s="69" t="str">
        <f t="shared" si="1"/>
        <v/>
      </c>
    </row>
    <row r="81" spans="1:7" x14ac:dyDescent="0.25">
      <c r="A81" s="12">
        <v>99</v>
      </c>
      <c r="B81" s="8" t="str">
        <f>VLOOKUP(A81,'Sets data'!$A$3:$C$9968,3,FALSE)</f>
        <v>Salvation</v>
      </c>
      <c r="C81" s="8" t="str">
        <f>VLOOKUP(A81,'Sets data'!$A$3:$C$9968,2,FALSE)</f>
        <v>Erlösung</v>
      </c>
      <c r="G81" s="69" t="str">
        <f t="shared" si="1"/>
        <v/>
      </c>
    </row>
    <row r="82" spans="1:7" x14ac:dyDescent="0.25">
      <c r="A82" s="12">
        <v>100</v>
      </c>
      <c r="B82" s="8" t="str">
        <f>VLOOKUP(A82,'Sets data'!$A$3:$C$9968,3,FALSE)</f>
        <v>Hawk\'s Eye</v>
      </c>
      <c r="C82" s="8" t="str">
        <f>VLOOKUP(A82,'Sets data'!$A$3:$C$9968,2,FALSE)</f>
        <v>Falkenauge</v>
      </c>
      <c r="G82" s="69" t="str">
        <f t="shared" si="1"/>
        <v/>
      </c>
    </row>
    <row r="83" spans="1:7" x14ac:dyDescent="0.25">
      <c r="A83" s="12">
        <v>101</v>
      </c>
      <c r="B83" s="8" t="str">
        <f>VLOOKUP(A83,'Sets data'!$A$3:$C$9968,3,FALSE)</f>
        <v>Affliction</v>
      </c>
      <c r="C83" s="8" t="str">
        <f>VLOOKUP(A83,'Sets data'!$A$3:$C$9968,2,FALSE)</f>
        <v>Elend (Befallen)</v>
      </c>
      <c r="G83" s="69" t="str">
        <f t="shared" si="1"/>
        <v/>
      </c>
    </row>
    <row r="84" spans="1:7" x14ac:dyDescent="0.25">
      <c r="A84" s="12">
        <v>102</v>
      </c>
      <c r="B84" s="8" t="str">
        <f>VLOOKUP(A84,'Sets data'!$A$3:$C$9968,3,FALSE)</f>
        <v>Duneripper\'s Scales</v>
      </c>
      <c r="C84" s="8" t="str">
        <f>VLOOKUP(A84,'Sets data'!$A$3:$C$9968,2,FALSE)</f>
        <v>Schuppen des Dünenbrechers</v>
      </c>
      <c r="G84" s="69" t="str">
        <f t="shared" si="1"/>
        <v/>
      </c>
    </row>
    <row r="85" spans="1:7" x14ac:dyDescent="0.25">
      <c r="A85" s="12">
        <v>103</v>
      </c>
      <c r="B85" s="8" t="str">
        <f>VLOOKUP(A85,'Sets data'!$A$3:$C$9968,3,FALSE)</f>
        <v>Magicka Furnace</v>
      </c>
      <c r="C85" s="8" t="str">
        <f>VLOOKUP(A85,'Sets data'!$A$3:$C$9968,2,FALSE)</f>
        <v>Magickaschmiede</v>
      </c>
      <c r="G85" s="69" t="str">
        <f t="shared" si="1"/>
        <v/>
      </c>
    </row>
    <row r="86" spans="1:7" x14ac:dyDescent="0.25">
      <c r="A86" s="12">
        <v>104</v>
      </c>
      <c r="B86" s="8" t="str">
        <f>VLOOKUP(A86,'Sets data'!$A$3:$C$9968,3,FALSE)</f>
        <v>Curse Eater</v>
      </c>
      <c r="C86" s="8" t="str">
        <f>VLOOKUP(A86,'Sets data'!$A$3:$C$9968,2,FALSE)</f>
        <v>Fluchfresser</v>
      </c>
      <c r="G86" s="69" t="str">
        <f t="shared" si="1"/>
        <v/>
      </c>
    </row>
    <row r="87" spans="1:7" x14ac:dyDescent="0.25">
      <c r="A87" s="12">
        <v>105</v>
      </c>
      <c r="B87" s="8" t="str">
        <f>VLOOKUP(A87,'Sets data'!$A$3:$C$9968,3,FALSE)</f>
        <v>Twin Sisters</v>
      </c>
      <c r="C87" s="8" t="str">
        <f>VLOOKUP(A87,'Sets data'!$A$3:$C$9968,2,FALSE)</f>
        <v>Zwillingsschwestern</v>
      </c>
      <c r="G87" s="69" t="str">
        <f t="shared" si="1"/>
        <v/>
      </c>
    </row>
    <row r="88" spans="1:7" x14ac:dyDescent="0.25">
      <c r="A88" s="12">
        <v>106</v>
      </c>
      <c r="B88" s="8" t="str">
        <f>VLOOKUP(A88,'Sets data'!$A$3:$C$9968,3,FALSE)</f>
        <v>Wilderqueen\'s Arch</v>
      </c>
      <c r="C88" s="8" t="str">
        <f>VLOOKUP(A88,'Sets data'!$A$3:$C$9968,2,FALSE)</f>
        <v>Bogen der Wildkönigin</v>
      </c>
      <c r="G88" s="69" t="str">
        <f t="shared" si="1"/>
        <v/>
      </c>
    </row>
    <row r="89" spans="1:7" x14ac:dyDescent="0.25">
      <c r="A89" s="12">
        <v>107</v>
      </c>
      <c r="B89" s="8" t="str">
        <f>VLOOKUP(A89,'Sets data'!$A$3:$C$9968,3,FALSE)</f>
        <v>Wyrd Tree\'s Blessing</v>
      </c>
      <c r="C89" s="8" t="str">
        <f>VLOOKUP(A89,'Sets data'!$A$3:$C$9968,2,FALSE)</f>
        <v>Segen des Wyrdbaums</v>
      </c>
      <c r="G89" s="69" t="str">
        <f t="shared" si="1"/>
        <v/>
      </c>
    </row>
    <row r="90" spans="1:7" x14ac:dyDescent="0.25">
      <c r="A90" s="12">
        <v>108</v>
      </c>
      <c r="B90" s="8" t="str">
        <f>VLOOKUP(A90,'Sets data'!$A$3:$C$9968,3,FALSE)</f>
        <v>Ravager</v>
      </c>
      <c r="C90" s="8" t="str">
        <f>VLOOKUP(A90,'Sets data'!$A$3:$C$9968,2,FALSE)</f>
        <v>Verwüster</v>
      </c>
      <c r="G90" s="69" t="str">
        <f t="shared" si="1"/>
        <v/>
      </c>
    </row>
    <row r="91" spans="1:7" x14ac:dyDescent="0.25">
      <c r="A91" s="12">
        <v>109</v>
      </c>
      <c r="B91" s="8" t="str">
        <f>VLOOKUP(A91,'Sets data'!$A$3:$C$9968,3,FALSE)</f>
        <v>Light of Cyrodiil</v>
      </c>
      <c r="C91" s="8" t="str">
        <f>VLOOKUP(A91,'Sets data'!$A$3:$C$9968,2,FALSE)</f>
        <v>Licht von Cyrodiil</v>
      </c>
      <c r="G91" s="69" t="str">
        <f t="shared" si="1"/>
        <v/>
      </c>
    </row>
    <row r="92" spans="1:7" x14ac:dyDescent="0.25">
      <c r="A92" s="12">
        <v>110</v>
      </c>
      <c r="B92" s="8" t="str">
        <f>VLOOKUP(A92,'Sets data'!$A$3:$C$9968,3,FALSE)</f>
        <v>Sanctuary</v>
      </c>
      <c r="C92" s="8" t="str">
        <f>VLOOKUP(A92,'Sets data'!$A$3:$C$9968,2,FALSE)</f>
        <v>Heiligtum</v>
      </c>
      <c r="G92" s="69" t="str">
        <f t="shared" si="1"/>
        <v/>
      </c>
    </row>
    <row r="93" spans="1:7" x14ac:dyDescent="0.25">
      <c r="A93" s="12">
        <v>111</v>
      </c>
      <c r="B93" s="8" t="str">
        <f>VLOOKUP(A93,'Sets data'!$A$3:$C$9968,3,FALSE)</f>
        <v>Ward of Cyrodiil</v>
      </c>
      <c r="C93" s="8" t="str">
        <f>VLOOKUP(A93,'Sets data'!$A$3:$C$9968,2,FALSE)</f>
        <v>Schutz von Cyrodiil</v>
      </c>
      <c r="G93" s="69" t="str">
        <f t="shared" si="1"/>
        <v/>
      </c>
    </row>
    <row r="94" spans="1:7" x14ac:dyDescent="0.25">
      <c r="A94" s="12">
        <v>112</v>
      </c>
      <c r="B94" s="8" t="str">
        <f>VLOOKUP(A94,'Sets data'!$A$3:$C$9968,3,FALSE)</f>
        <v>Night Terror</v>
      </c>
      <c r="C94" s="8" t="str">
        <f>VLOOKUP(A94,'Sets data'!$A$3:$C$9968,2,FALSE)</f>
        <v>Nachtschrecken</v>
      </c>
      <c r="G94" s="69" t="str">
        <f t="shared" si="1"/>
        <v/>
      </c>
    </row>
    <row r="95" spans="1:7" x14ac:dyDescent="0.25">
      <c r="A95" s="12">
        <v>113</v>
      </c>
      <c r="B95" s="8" t="str">
        <f>VLOOKUP(A95,'Sets data'!$A$3:$C$9968,3,FALSE)</f>
        <v>Crest of Cyrodiil</v>
      </c>
      <c r="C95" s="8" t="str">
        <f>VLOOKUP(A95,'Sets data'!$A$3:$C$9968,2,FALSE)</f>
        <v>Wappen von Cyrodiil</v>
      </c>
      <c r="G95" s="69" t="str">
        <f t="shared" si="1"/>
        <v/>
      </c>
    </row>
    <row r="96" spans="1:7" x14ac:dyDescent="0.25">
      <c r="A96" s="12">
        <v>114</v>
      </c>
      <c r="B96" s="8" t="str">
        <f>VLOOKUP(A96,'Sets data'!$A$3:$C$9968,3,FALSE)</f>
        <v>Soulshine</v>
      </c>
      <c r="C96" s="8" t="str">
        <f>VLOOKUP(A96,'Sets data'!$A$3:$C$9968,2,FALSE)</f>
        <v>Seelenschein</v>
      </c>
      <c r="G96" s="69" t="str">
        <f t="shared" si="1"/>
        <v/>
      </c>
    </row>
    <row r="97" spans="1:7" x14ac:dyDescent="0.25">
      <c r="A97" s="12">
        <v>116</v>
      </c>
      <c r="B97" s="8" t="str">
        <f>VLOOKUP(A97,'Sets data'!$A$3:$C$9968,3,FALSE)</f>
        <v>The Destruction Suite</v>
      </c>
      <c r="C97" s="8" t="str">
        <f>VLOOKUP(A97,'Sets data'!$A$3:$C$9968,2,FALSE)</f>
        <v>Garnitur der Zerstörung</v>
      </c>
      <c r="G97" s="69" t="str">
        <f t="shared" si="1"/>
        <v/>
      </c>
    </row>
    <row r="98" spans="1:7" x14ac:dyDescent="0.25">
      <c r="A98" s="12">
        <v>117</v>
      </c>
      <c r="B98" s="8" t="str">
        <f>VLOOKUP(A98,'Sets data'!$A$3:$C$9968,3,FALSE)</f>
        <v>Relics of the Physician, Ansur</v>
      </c>
      <c r="C98" s="8" t="str">
        <f>VLOOKUP(A98,'Sets data'!$A$3:$C$9968,2,FALSE)</f>
        <v>Relikte des Mediziners Ansur</v>
      </c>
      <c r="G98" s="69" t="str">
        <f t="shared" si="1"/>
        <v/>
      </c>
    </row>
    <row r="99" spans="1:7" x14ac:dyDescent="0.25">
      <c r="A99" s="12">
        <v>118</v>
      </c>
      <c r="B99" s="8" t="str">
        <f>VLOOKUP(A99,'Sets data'!$A$3:$C$9968,3,FALSE)</f>
        <v>Treasures of the Earthforge</v>
      </c>
      <c r="C99" s="8" t="str">
        <f>VLOOKUP(A99,'Sets data'!$A$3:$C$9968,2,FALSE)</f>
        <v>Schätze der Erdenschmiede</v>
      </c>
      <c r="G99" s="69" t="str">
        <f t="shared" si="1"/>
        <v/>
      </c>
    </row>
    <row r="100" spans="1:7" x14ac:dyDescent="0.25">
      <c r="A100" s="12">
        <v>119</v>
      </c>
      <c r="B100" s="8" t="str">
        <f>VLOOKUP(A100,'Sets data'!$A$3:$C$9968,3,FALSE)</f>
        <v>Relics of the Rebellion</v>
      </c>
      <c r="C100" s="8" t="str">
        <f>VLOOKUP(A100,'Sets data'!$A$3:$C$9968,2,FALSE)</f>
        <v>Relikte der Rebellion</v>
      </c>
      <c r="G100" s="69" t="str">
        <f t="shared" si="1"/>
        <v/>
      </c>
    </row>
    <row r="101" spans="1:7" x14ac:dyDescent="0.25">
      <c r="A101" s="12">
        <v>120</v>
      </c>
      <c r="B101" s="8" t="str">
        <f>VLOOKUP(A101,'Sets data'!$A$3:$C$9968,3,FALSE)</f>
        <v>Arms of Infernace</v>
      </c>
      <c r="C101" s="8" t="str">
        <f>VLOOKUP(A101,'Sets data'!$A$3:$C$9968,2,FALSE)</f>
        <v>Waffen Infernals</v>
      </c>
      <c r="G101" s="69" t="str">
        <f t="shared" si="1"/>
        <v/>
      </c>
    </row>
    <row r="102" spans="1:7" x14ac:dyDescent="0.25">
      <c r="A102" s="12">
        <v>121</v>
      </c>
      <c r="B102" s="8" t="str">
        <f>VLOOKUP(A102,'Sets data'!$A$3:$C$9968,3,FALSE)</f>
        <v>Arms of the Ancestors</v>
      </c>
      <c r="C102" s="8" t="str">
        <f>VLOOKUP(A102,'Sets data'!$A$3:$C$9968,2,FALSE)</f>
        <v>Waffen der Ahnen</v>
      </c>
      <c r="G102" s="69" t="str">
        <f t="shared" si="1"/>
        <v/>
      </c>
    </row>
    <row r="103" spans="1:7" x14ac:dyDescent="0.25">
      <c r="A103" s="12">
        <v>122</v>
      </c>
      <c r="B103" s="8" t="str">
        <f>VLOOKUP(A103,'Sets data'!$A$3:$C$9968,3,FALSE)</f>
        <v>Ebon Armory</v>
      </c>
      <c r="C103" s="8" t="str">
        <f>VLOOKUP(A103,'Sets data'!$A$3:$C$9968,2,FALSE)</f>
        <v>Ebenerzarsenal</v>
      </c>
      <c r="G103" s="69" t="str">
        <f t="shared" si="1"/>
        <v/>
      </c>
    </row>
    <row r="104" spans="1:7" x14ac:dyDescent="0.25">
      <c r="A104" s="12">
        <v>123</v>
      </c>
      <c r="B104" s="8" t="str">
        <f>VLOOKUP(A104,'Sets data'!$A$3:$C$9968,3,FALSE)</f>
        <v>Hircine\'s Veneer</v>
      </c>
      <c r="C104" s="8" t="str">
        <f>VLOOKUP(A104,'Sets data'!$A$3:$C$9968,2,FALSE)</f>
        <v>Hircines Schein</v>
      </c>
      <c r="G104" s="69" t="str">
        <f t="shared" si="1"/>
        <v/>
      </c>
    </row>
    <row r="105" spans="1:7" x14ac:dyDescent="0.25">
      <c r="A105" s="12">
        <v>124</v>
      </c>
      <c r="B105" s="8" t="str">
        <f>VLOOKUP(A105,'Sets data'!$A$3:$C$9968,3,FALSE)</f>
        <v>The Worm\'s Raiment</v>
      </c>
      <c r="C105" s="8" t="str">
        <f>VLOOKUP(A105,'Sets data'!$A$3:$C$9968,2,FALSE)</f>
        <v>Garderobe des Wurms</v>
      </c>
      <c r="G105" s="69" t="str">
        <f t="shared" si="1"/>
        <v/>
      </c>
    </row>
    <row r="106" spans="1:7" x14ac:dyDescent="0.25">
      <c r="A106" s="12">
        <v>125</v>
      </c>
      <c r="B106" s="8" t="str">
        <f>VLOOKUP(A106,'Sets data'!$A$3:$C$9968,3,FALSE)</f>
        <v>Wrath of the Imperium</v>
      </c>
      <c r="C106" s="8" t="str">
        <f>VLOOKUP(A106,'Sets data'!$A$3:$C$9968,2,FALSE)</f>
        <v>Zorn des Kaiserreichs</v>
      </c>
      <c r="G106" s="69" t="str">
        <f t="shared" si="1"/>
        <v/>
      </c>
    </row>
    <row r="107" spans="1:7" x14ac:dyDescent="0.25">
      <c r="A107" s="12">
        <v>126</v>
      </c>
      <c r="B107" s="8" t="str">
        <f>VLOOKUP(A107,'Sets data'!$A$3:$C$9968,3,FALSE)</f>
        <v>Grace of the Ancients</v>
      </c>
      <c r="C107" s="8" t="str">
        <f>VLOOKUP(A107,'Sets data'!$A$3:$C$9968,2,FALSE)</f>
        <v>Anmut der Ahnen</v>
      </c>
      <c r="G107" s="69" t="str">
        <f t="shared" si="1"/>
        <v/>
      </c>
    </row>
    <row r="108" spans="1:7" x14ac:dyDescent="0.25">
      <c r="A108" s="12">
        <v>127</v>
      </c>
      <c r="B108" s="8" t="str">
        <f>VLOOKUP(A108,'Sets data'!$A$3:$C$9968,3,FALSE)</f>
        <v>Deadly Strike</v>
      </c>
      <c r="C108" s="8" t="str">
        <f>VLOOKUP(A108,'Sets data'!$A$3:$C$9968,2,FALSE)</f>
        <v>Tödlicher Stoß</v>
      </c>
      <c r="G108" s="69" t="str">
        <f t="shared" si="1"/>
        <v/>
      </c>
    </row>
    <row r="109" spans="1:7" x14ac:dyDescent="0.25">
      <c r="A109" s="12">
        <v>128</v>
      </c>
      <c r="B109" s="8" t="str">
        <f>VLOOKUP(A109,'Sets data'!$A$3:$C$9968,3,FALSE)</f>
        <v>Blessing of the Potentates</v>
      </c>
      <c r="C109" s="8" t="str">
        <f>VLOOKUP(A109,'Sets data'!$A$3:$C$9968,2,FALSE)</f>
        <v>Segen des Potentaten</v>
      </c>
      <c r="G109" s="69" t="str">
        <f t="shared" si="1"/>
        <v/>
      </c>
    </row>
    <row r="110" spans="1:7" x14ac:dyDescent="0.25">
      <c r="A110" s="12">
        <v>129</v>
      </c>
      <c r="B110" s="8" t="str">
        <f>VLOOKUP(A110,'Sets data'!$A$3:$C$9968,3,FALSE)</f>
        <v>Vengeance Leech</v>
      </c>
      <c r="C110" s="8" t="str">
        <f>VLOOKUP(A110,'Sets data'!$A$3:$C$9968,2,FALSE)</f>
        <v>Saugende Vergeltung</v>
      </c>
      <c r="G110" s="69" t="str">
        <f t="shared" si="1"/>
        <v/>
      </c>
    </row>
    <row r="111" spans="1:7" x14ac:dyDescent="0.25">
      <c r="A111" s="12">
        <v>130</v>
      </c>
      <c r="B111" s="8" t="str">
        <f>VLOOKUP(A111,'Sets data'!$A$3:$C$9968,3,FALSE)</f>
        <v>Eagle Eye</v>
      </c>
      <c r="C111" s="8" t="str">
        <f>VLOOKUP(A111,'Sets data'!$A$3:$C$9968,2,FALSE)</f>
        <v>Adlerauge</v>
      </c>
      <c r="G111" s="69" t="str">
        <f t="shared" si="1"/>
        <v/>
      </c>
    </row>
    <row r="112" spans="1:7" x14ac:dyDescent="0.25">
      <c r="A112" s="12">
        <v>131</v>
      </c>
      <c r="B112" s="8" t="str">
        <f>VLOOKUP(A112,'Sets data'!$A$3:$C$9968,3,FALSE)</f>
        <v>Bastion of the Heartland</v>
      </c>
      <c r="C112" s="8" t="str">
        <f>VLOOKUP(A112,'Sets data'!$A$3:$C$9968,2,FALSE)</f>
        <v>Bastion des Herzlandes</v>
      </c>
      <c r="G112" s="69" t="str">
        <f t="shared" si="1"/>
        <v/>
      </c>
    </row>
    <row r="113" spans="1:7" x14ac:dyDescent="0.25">
      <c r="A113" s="12">
        <v>132</v>
      </c>
      <c r="B113" s="8" t="str">
        <f>VLOOKUP(A113,'Sets data'!$A$3:$C$9968,3,FALSE)</f>
        <v>Shield of the Valiant</v>
      </c>
      <c r="C113" s="8" t="str">
        <f>VLOOKUP(A113,'Sets data'!$A$3:$C$9968,2,FALSE)</f>
        <v>Schild des Tapferen</v>
      </c>
      <c r="G113" s="69" t="str">
        <f t="shared" si="1"/>
        <v/>
      </c>
    </row>
    <row r="114" spans="1:7" x14ac:dyDescent="0.25">
      <c r="A114" s="12">
        <v>133</v>
      </c>
      <c r="B114" s="8" t="str">
        <f>VLOOKUP(A114,'Sets data'!$A$3:$C$9968,3,FALSE)</f>
        <v>Buffer of the Swift</v>
      </c>
      <c r="C114" s="8" t="str">
        <f>VLOOKUP(A114,'Sets data'!$A$3:$C$9968,2,FALSE)</f>
        <v>Dämpfer des Geschwinden</v>
      </c>
      <c r="G114" s="69" t="str">
        <f t="shared" si="1"/>
        <v/>
      </c>
    </row>
    <row r="115" spans="1:7" x14ac:dyDescent="0.25">
      <c r="A115" s="12">
        <v>134</v>
      </c>
      <c r="B115" s="8" t="str">
        <f>VLOOKUP(A115,'Sets data'!$A$3:$C$9968,3,FALSE)</f>
        <v>Shroud of the Lich</v>
      </c>
      <c r="C115" s="8" t="str">
        <f>VLOOKUP(A115,'Sets data'!$A$3:$C$9968,2,FALSE)</f>
        <v>Tuch des Lich</v>
      </c>
      <c r="G115" s="69" t="str">
        <f t="shared" si="1"/>
        <v/>
      </c>
    </row>
    <row r="116" spans="1:7" x14ac:dyDescent="0.25">
      <c r="A116" s="12">
        <v>135</v>
      </c>
      <c r="B116" s="8" t="str">
        <f>VLOOKUP(A116,'Sets data'!$A$3:$C$9968,3,FALSE)</f>
        <v>Draugr\'s Heritage</v>
      </c>
      <c r="C116" s="8" t="str">
        <f>VLOOKUP(A116,'Sets data'!$A$3:$C$9968,2,FALSE)</f>
        <v>Erbe des Draugrs</v>
      </c>
      <c r="G116" s="69" t="str">
        <f t="shared" si="1"/>
        <v/>
      </c>
    </row>
    <row r="117" spans="1:7" x14ac:dyDescent="0.25">
      <c r="A117" s="12">
        <v>136</v>
      </c>
      <c r="B117" s="8" t="str">
        <f>VLOOKUP(A117,'Sets data'!$A$3:$C$9968,3,FALSE)</f>
        <v>Immortal Warrior</v>
      </c>
      <c r="C117" s="8" t="str">
        <f>VLOOKUP(A117,'Sets data'!$A$3:$C$9968,2,FALSE)</f>
        <v>Unsterblicher Krieger</v>
      </c>
      <c r="G117" s="69" t="str">
        <f t="shared" si="1"/>
        <v/>
      </c>
    </row>
    <row r="118" spans="1:7" x14ac:dyDescent="0.25">
      <c r="A118" s="12">
        <v>137</v>
      </c>
      <c r="B118" s="8" t="str">
        <f>VLOOKUP(A118,'Sets data'!$A$3:$C$9968,3,FALSE)</f>
        <v>Berserking Warrior</v>
      </c>
      <c r="C118" s="8" t="str">
        <f>VLOOKUP(A118,'Sets data'!$A$3:$C$9968,2,FALSE)</f>
        <v>Tobender Krieger</v>
      </c>
      <c r="G118" s="69" t="str">
        <f t="shared" si="1"/>
        <v/>
      </c>
    </row>
    <row r="119" spans="1:7" x14ac:dyDescent="0.25">
      <c r="A119" s="12">
        <v>138</v>
      </c>
      <c r="B119" s="8" t="str">
        <f>VLOOKUP(A119,'Sets data'!$A$3:$C$9968,3,FALSE)</f>
        <v>Defending Warrior</v>
      </c>
      <c r="C119" s="8" t="str">
        <f>VLOOKUP(A119,'Sets data'!$A$3:$C$9968,2,FALSE)</f>
        <v>Verteidigender Krieger</v>
      </c>
      <c r="G119" s="69" t="str">
        <f t="shared" si="1"/>
        <v/>
      </c>
    </row>
    <row r="120" spans="1:7" x14ac:dyDescent="0.25">
      <c r="A120" s="12">
        <v>139</v>
      </c>
      <c r="B120" s="8" t="str">
        <f>VLOOKUP(A120,'Sets data'!$A$3:$C$9968,3,FALSE)</f>
        <v>Wise Mage</v>
      </c>
      <c r="C120" s="8" t="str">
        <f>VLOOKUP(A120,'Sets data'!$A$3:$C$9968,2,FALSE)</f>
        <v>Weiser Magier</v>
      </c>
      <c r="G120" s="69" t="str">
        <f t="shared" si="1"/>
        <v/>
      </c>
    </row>
    <row r="121" spans="1:7" x14ac:dyDescent="0.25">
      <c r="A121" s="12">
        <v>140</v>
      </c>
      <c r="B121" s="8" t="str">
        <f>VLOOKUP(A121,'Sets data'!$A$3:$C$9968,3,FALSE)</f>
        <v>Destructive Mage</v>
      </c>
      <c r="C121" s="8" t="str">
        <f>VLOOKUP(A121,'Sets data'!$A$3:$C$9968,2,FALSE)</f>
        <v>Zerstörerischer Magier</v>
      </c>
      <c r="G121" s="69" t="str">
        <f t="shared" si="1"/>
        <v/>
      </c>
    </row>
    <row r="122" spans="1:7" x14ac:dyDescent="0.25">
      <c r="A122" s="12">
        <v>141</v>
      </c>
      <c r="B122" s="8" t="str">
        <f>VLOOKUP(A122,'Sets data'!$A$3:$C$9968,3,FALSE)</f>
        <v>Healing Mage</v>
      </c>
      <c r="C122" s="8" t="str">
        <f>VLOOKUP(A122,'Sets data'!$A$3:$C$9968,2,FALSE)</f>
        <v>Heilender Magier</v>
      </c>
      <c r="G122" s="69" t="str">
        <f t="shared" si="1"/>
        <v/>
      </c>
    </row>
    <row r="123" spans="1:7" x14ac:dyDescent="0.25">
      <c r="A123" s="12">
        <v>142</v>
      </c>
      <c r="B123" s="8" t="str">
        <f>VLOOKUP(A123,'Sets data'!$A$3:$C$9968,3,FALSE)</f>
        <v>Quick Serpent</v>
      </c>
      <c r="C123" s="8" t="str">
        <f>VLOOKUP(A123,'Sets data'!$A$3:$C$9968,2,FALSE)</f>
        <v>Flinke Schlange</v>
      </c>
      <c r="G123" s="69" t="str">
        <f t="shared" si="1"/>
        <v/>
      </c>
    </row>
    <row r="124" spans="1:7" x14ac:dyDescent="0.25">
      <c r="A124" s="12">
        <v>143</v>
      </c>
      <c r="B124" s="8" t="str">
        <f>VLOOKUP(A124,'Sets data'!$A$3:$C$9968,3,FALSE)</f>
        <v>Poisonous Serpent</v>
      </c>
      <c r="C124" s="8" t="str">
        <f>VLOOKUP(A124,'Sets data'!$A$3:$C$9968,2,FALSE)</f>
        <v>Giftschlange</v>
      </c>
      <c r="G124" s="69" t="str">
        <f t="shared" si="1"/>
        <v/>
      </c>
    </row>
    <row r="125" spans="1:7" x14ac:dyDescent="0.25">
      <c r="A125" s="12">
        <v>144</v>
      </c>
      <c r="B125" s="8" t="str">
        <f>VLOOKUP(A125,'Sets data'!$A$3:$C$9968,3,FALSE)</f>
        <v>Twice-Fanged Serpent</v>
      </c>
      <c r="C125" s="8" t="str">
        <f>VLOOKUP(A125,'Sets data'!$A$3:$C$9968,2,FALSE)</f>
        <v>Doppelzüngige Schlange</v>
      </c>
      <c r="G125" s="69" t="str">
        <f t="shared" si="1"/>
        <v/>
      </c>
    </row>
    <row r="126" spans="1:7" x14ac:dyDescent="0.25">
      <c r="A126" s="12">
        <v>145</v>
      </c>
      <c r="B126" s="8" t="str">
        <f>VLOOKUP(A126,'Sets data'!$A$3:$C$9968,3,FALSE)</f>
        <v>Way of Fire</v>
      </c>
      <c r="C126" s="8" t="str">
        <f>VLOOKUP(A126,'Sets data'!$A$3:$C$9968,2,FALSE)</f>
        <v>Weg des Feuers</v>
      </c>
      <c r="G126" s="69" t="str">
        <f t="shared" si="1"/>
        <v/>
      </c>
    </row>
    <row r="127" spans="1:7" x14ac:dyDescent="0.25">
      <c r="A127" s="12">
        <v>146</v>
      </c>
      <c r="B127" s="8" t="str">
        <f>VLOOKUP(A127,'Sets data'!$A$3:$C$9968,3,FALSE)</f>
        <v>Way of Air</v>
      </c>
      <c r="C127" s="8" t="str">
        <f>VLOOKUP(A127,'Sets data'!$A$3:$C$9968,2,FALSE)</f>
        <v>Weg der Luft</v>
      </c>
      <c r="G127" s="69" t="str">
        <f t="shared" si="1"/>
        <v/>
      </c>
    </row>
    <row r="128" spans="1:7" ht="240" x14ac:dyDescent="0.25">
      <c r="A128" s="12">
        <v>147</v>
      </c>
      <c r="B128" s="8" t="str">
        <f>VLOOKUP(A128,'Sets data'!$A$3:$C$9968,3,FALSE)</f>
        <v>Way of Martial Knowledge</v>
      </c>
      <c r="C128" s="8" t="str">
        <f>VLOOKUP(A128,'Sets data'!$A$3:$C$9968,2,FALSE)</f>
        <v>Weg der Kampfkunst</v>
      </c>
      <c r="D128" s="23" t="s">
        <v>2206</v>
      </c>
      <c r="G128" s="69" t="str">
        <f t="shared" ref="G128:G191" si="2">IF(AND(A128&lt;&gt;"",NOT(ISERROR(A128)),ISNUMBER(A128),D128&lt;&gt;""),CONCATENATE("[",A128,"] = {",D128,"},","     --",B128," -&gt; ",E128," / ",F128),"")</f>
        <v xml:space="preserve">[147] = {[LIBSETS_SETPROC_CHECKTYPE_EVENT_POWER_UPDATE] = {
    [1] = {
      ["unitTag"] = "player",
      ["powerType"] = POWERTYPE_STAMINA,
          },
},
[LIBSETS_SETPROC_CHECKTYPE_ABILITY_EVENT_COMBAT_EVENT] = {
    [1] = {
      ["abilityIds"] = {127070},
      ["source"] = COMBAT_UNIT_TYPE_PLAYER,
      ["cooldown"] = {8000},
          },
  },
[LIBSETS_SETPROC_CHECKTYPE_SPECIAL] = {
    [1] = true,
},},     --Way of Martial Knowledge -&gt;  / </v>
      </c>
    </row>
    <row r="129" spans="1:7" x14ac:dyDescent="0.25">
      <c r="A129" s="5">
        <v>148</v>
      </c>
      <c r="B129" s="8" t="str">
        <f>VLOOKUP(A129,'Sets data'!$A$3:$C$9968,3,FALSE)</f>
        <v>Way of the Arena</v>
      </c>
      <c r="C129" s="8" t="str">
        <f>VLOOKUP(A129,'Sets data'!$A$3:$C$9968,2,FALSE)</f>
        <v>Weg der Arena</v>
      </c>
      <c r="G129" s="69" t="str">
        <f t="shared" si="2"/>
        <v/>
      </c>
    </row>
    <row r="130" spans="1:7" x14ac:dyDescent="0.25">
      <c r="A130" s="12">
        <v>155</v>
      </c>
      <c r="B130" s="8" t="str">
        <f>VLOOKUP(A130,'Sets data'!$A$3:$C$9968,3,FALSE)</f>
        <v>Undaunted Bastion</v>
      </c>
      <c r="C130" s="8" t="str">
        <f>VLOOKUP(A130,'Sets data'!$A$3:$C$9968,2,FALSE)</f>
        <v>Unerschrockenen-Bastion</v>
      </c>
      <c r="G130" s="69" t="str">
        <f t="shared" si="2"/>
        <v/>
      </c>
    </row>
    <row r="131" spans="1:7" x14ac:dyDescent="0.25">
      <c r="A131" s="12">
        <v>156</v>
      </c>
      <c r="B131" s="8" t="str">
        <f>VLOOKUP(A131,'Sets data'!$A$3:$C$9968,3,FALSE)</f>
        <v>Undaunted Infiltrator</v>
      </c>
      <c r="C131" s="8" t="str">
        <f>VLOOKUP(A131,'Sets data'!$A$3:$C$9968,2,FALSE)</f>
        <v>Unerschrockener Infiltrator</v>
      </c>
      <c r="G131" s="69" t="str">
        <f t="shared" si="2"/>
        <v/>
      </c>
    </row>
    <row r="132" spans="1:7" x14ac:dyDescent="0.25">
      <c r="A132" s="12">
        <v>157</v>
      </c>
      <c r="B132" s="8" t="str">
        <f>VLOOKUP(A132,'Sets data'!$A$3:$C$9968,3,FALSE)</f>
        <v>Undaunted Unweaver</v>
      </c>
      <c r="C132" s="8" t="str">
        <f>VLOOKUP(A132,'Sets data'!$A$3:$C$9968,2,FALSE)</f>
        <v>Unerschrockener Entflechter</v>
      </c>
      <c r="G132" s="69" t="str">
        <f t="shared" si="2"/>
        <v/>
      </c>
    </row>
    <row r="133" spans="1:7" x14ac:dyDescent="0.25">
      <c r="A133" s="12">
        <v>158</v>
      </c>
      <c r="B133" s="8" t="str">
        <f>VLOOKUP(A133,'Sets data'!$A$3:$C$9968,3,FALSE)</f>
        <v>Embershield</v>
      </c>
      <c r="C133" s="8" t="str">
        <f>VLOOKUP(A133,'Sets data'!$A$3:$C$9968,2,FALSE)</f>
        <v>Glutschild</v>
      </c>
      <c r="G133" s="69" t="str">
        <f t="shared" si="2"/>
        <v/>
      </c>
    </row>
    <row r="134" spans="1:7" x14ac:dyDescent="0.25">
      <c r="A134" s="12">
        <v>159</v>
      </c>
      <c r="B134" s="8" t="str">
        <f>VLOOKUP(A134,'Sets data'!$A$3:$C$9968,3,FALSE)</f>
        <v>Sunderflame</v>
      </c>
      <c r="C134" s="8" t="str">
        <f>VLOOKUP(A134,'Sets data'!$A$3:$C$9968,2,FALSE)</f>
        <v>Trennflamme</v>
      </c>
      <c r="G134" s="69" t="str">
        <f t="shared" si="2"/>
        <v/>
      </c>
    </row>
    <row r="135" spans="1:7" ht="105" x14ac:dyDescent="0.25">
      <c r="A135" s="12">
        <v>160</v>
      </c>
      <c r="B135" s="8" t="str">
        <f>VLOOKUP(A135,'Sets data'!$A$3:$C$9968,3,FALSE)</f>
        <v>Burning Spellweave</v>
      </c>
      <c r="C135" s="8" t="str">
        <f>VLOOKUP(A135,'Sets data'!$A$3:$C$9968,2,FALSE)</f>
        <v>Branntzauberweber</v>
      </c>
      <c r="D135" s="23" t="s">
        <v>2204</v>
      </c>
      <c r="G135" s="69" t="str">
        <f t="shared" si="2"/>
        <v xml:space="preserve">[160] = {[LIBSETS_SETPROC_CHECKTYPE_ABILITY_EVENT_COMBAT_EVENT] = {
    [1] = {
      ["abilityIds"] = {61459},
      ["source"] = COMBAT_UNIT_TYPE_PLAYER,
      ["cooldown"] = {12000},
          },
  },},     --Burning Spellweave -&gt;  / </v>
      </c>
    </row>
    <row r="136" spans="1:7" x14ac:dyDescent="0.25">
      <c r="A136" s="5">
        <v>161</v>
      </c>
      <c r="B136" s="8" t="str">
        <f>VLOOKUP(A136,'Sets data'!$A$3:$C$9968,3,FALSE)</f>
        <v>Twice-Born Star</v>
      </c>
      <c r="C136" s="8" t="str">
        <f>VLOOKUP(A136,'Sets data'!$A$3:$C$9968,2,FALSE)</f>
        <v>Doppelstern</v>
      </c>
      <c r="G136" s="69" t="str">
        <f t="shared" si="2"/>
        <v/>
      </c>
    </row>
    <row r="137" spans="1:7" x14ac:dyDescent="0.25">
      <c r="A137" s="5">
        <v>162</v>
      </c>
      <c r="B137" s="8" t="str">
        <f>VLOOKUP(A137,'Sets data'!$A$3:$C$9968,3,FALSE)</f>
        <v>Spawn of Mephala</v>
      </c>
      <c r="C137" s="8" t="str">
        <f>VLOOKUP(A137,'Sets data'!$A$3:$C$9968,2,FALSE)</f>
        <v>Mephalas Brut</v>
      </c>
      <c r="G137" s="69" t="str">
        <f t="shared" si="2"/>
        <v/>
      </c>
    </row>
    <row r="138" spans="1:7" x14ac:dyDescent="0.25">
      <c r="A138" s="5">
        <v>163</v>
      </c>
      <c r="B138" s="8" t="str">
        <f>VLOOKUP(A138,'Sets data'!$A$3:$C$9968,3,FALSE)</f>
        <v>Blood Spawn</v>
      </c>
      <c r="C138" s="8" t="str">
        <f>VLOOKUP(A138,'Sets data'!$A$3:$C$9968,2,FALSE)</f>
        <v>Blutbrut</v>
      </c>
      <c r="G138" s="69" t="str">
        <f t="shared" si="2"/>
        <v/>
      </c>
    </row>
    <row r="139" spans="1:7" x14ac:dyDescent="0.25">
      <c r="A139" s="5">
        <v>164</v>
      </c>
      <c r="B139" s="8" t="str">
        <f>VLOOKUP(A139,'Sets data'!$A$3:$C$9968,3,FALSE)</f>
        <v>Lord Warden</v>
      </c>
      <c r="C139" s="8" t="str">
        <f>VLOOKUP(A139,'Sets data'!$A$3:$C$9968,2,FALSE)</f>
        <v>Hochwärter</v>
      </c>
      <c r="G139" s="69" t="str">
        <f t="shared" si="2"/>
        <v/>
      </c>
    </row>
    <row r="140" spans="1:7" x14ac:dyDescent="0.25">
      <c r="A140" s="5">
        <v>165</v>
      </c>
      <c r="B140" s="8" t="str">
        <f>VLOOKUP(A140,'Sets data'!$A$3:$C$9968,3,FALSE)</f>
        <v>Scourge Harvester</v>
      </c>
      <c r="C140" s="8" t="str">
        <f>VLOOKUP(A140,'Sets data'!$A$3:$C$9968,2,FALSE)</f>
        <v>Geißelernter</v>
      </c>
      <c r="G140" s="69" t="str">
        <f t="shared" si="2"/>
        <v/>
      </c>
    </row>
    <row r="141" spans="1:7" x14ac:dyDescent="0.25">
      <c r="A141" s="5">
        <v>166</v>
      </c>
      <c r="B141" s="8" t="str">
        <f>VLOOKUP(A141,'Sets data'!$A$3:$C$9968,3,FALSE)</f>
        <v>Engine Guardian</v>
      </c>
      <c r="C141" s="8" t="str">
        <f>VLOOKUP(A141,'Sets data'!$A$3:$C$9968,2,FALSE)</f>
        <v>Maschinenwächter</v>
      </c>
      <c r="G141" s="69" t="str">
        <f t="shared" si="2"/>
        <v/>
      </c>
    </row>
    <row r="142" spans="1:7" ht="105" x14ac:dyDescent="0.25">
      <c r="A142" s="5">
        <v>167</v>
      </c>
      <c r="B142" s="8" t="str">
        <f>VLOOKUP(A142,'Sets data'!$A$3:$C$9968,3,FALSE)</f>
        <v>Nightflame</v>
      </c>
      <c r="C142" s="8" t="str">
        <f>VLOOKUP(A142,'Sets data'!$A$3:$C$9968,2,FALSE)</f>
        <v>Nachtflamme</v>
      </c>
      <c r="D142" s="23" t="s">
        <v>2205</v>
      </c>
      <c r="G142" s="69" t="str">
        <f t="shared" si="2"/>
        <v xml:space="preserve">[167] = {[LIBSETS_SETPROC_CHECKTYPE_ABILITY_EVENT_COMBAT_EVENT] = {
[1] = {
      ["abilityIds"] = {59590},
      ["cooldown"] = {10000},
      ["source"] = COMBAT_UNIT_TYPE_PLAYER,
    },
},},     --Nightflame -&gt;  / </v>
      </c>
    </row>
    <row r="143" spans="1:7" x14ac:dyDescent="0.25">
      <c r="A143" s="5">
        <v>168</v>
      </c>
      <c r="B143" s="8" t="str">
        <f>VLOOKUP(A143,'Sets data'!$A$3:$C$9968,3,FALSE)</f>
        <v>Nerien\'eth</v>
      </c>
      <c r="C143" s="8" t="str">
        <f>VLOOKUP(A143,'Sets data'!$A$3:$C$9968,2,FALSE)</f>
        <v>Nerien'eth</v>
      </c>
      <c r="G143" s="69" t="str">
        <f t="shared" si="2"/>
        <v/>
      </c>
    </row>
    <row r="144" spans="1:7" x14ac:dyDescent="0.25">
      <c r="A144" s="5">
        <v>169</v>
      </c>
      <c r="B144" s="8" t="str">
        <f>VLOOKUP(A144,'Sets data'!$A$3:$C$9968,3,FALSE)</f>
        <v>Valkyn Skoria</v>
      </c>
      <c r="C144" s="8" t="str">
        <f>VLOOKUP(A144,'Sets data'!$A$3:$C$9968,2,FALSE)</f>
        <v>Valkyn Skoria</v>
      </c>
      <c r="G144" s="69" t="str">
        <f t="shared" si="2"/>
        <v/>
      </c>
    </row>
    <row r="145" spans="1:7" x14ac:dyDescent="0.25">
      <c r="A145" s="5">
        <v>170</v>
      </c>
      <c r="B145" s="8" t="str">
        <f>VLOOKUP(A145,'Sets data'!$A$3:$C$9968,3,FALSE)</f>
        <v>Maw of the Infernal</v>
      </c>
      <c r="C145" s="8" t="str">
        <f>VLOOKUP(A145,'Sets data'!$A$3:$C$9968,2,FALSE)</f>
        <v>Schlund des Infernalen</v>
      </c>
      <c r="G145" s="69" t="str">
        <f t="shared" si="2"/>
        <v/>
      </c>
    </row>
    <row r="146" spans="1:7" x14ac:dyDescent="0.25">
      <c r="A146" s="12">
        <v>171</v>
      </c>
      <c r="B146" s="8" t="str">
        <f>VLOOKUP(A146,'Sets data'!$A$3:$C$9968,3,FALSE)</f>
        <v>Eternal Warrior</v>
      </c>
      <c r="C146" s="8" t="str">
        <f>VLOOKUP(A146,'Sets data'!$A$3:$C$9968,2,FALSE)</f>
        <v>Ewiger Krieger</v>
      </c>
      <c r="G146" s="69" t="str">
        <f t="shared" si="2"/>
        <v/>
      </c>
    </row>
    <row r="147" spans="1:7" x14ac:dyDescent="0.25">
      <c r="A147" s="12">
        <v>172</v>
      </c>
      <c r="B147" s="8" t="str">
        <f>VLOOKUP(A147,'Sets data'!$A$3:$C$9968,3,FALSE)</f>
        <v>Infallible Mage</v>
      </c>
      <c r="C147" s="8" t="str">
        <f>VLOOKUP(A147,'Sets data'!$A$3:$C$9968,2,FALSE)</f>
        <v>Unfehlbare Magierin</v>
      </c>
      <c r="G147" s="69" t="str">
        <f t="shared" si="2"/>
        <v/>
      </c>
    </row>
    <row r="148" spans="1:7" x14ac:dyDescent="0.25">
      <c r="A148" s="12">
        <v>173</v>
      </c>
      <c r="B148" s="8" t="str">
        <f>VLOOKUP(A148,'Sets data'!$A$3:$C$9968,3,FALSE)</f>
        <v>Vicious Serpent</v>
      </c>
      <c r="C148" s="8" t="str">
        <f>VLOOKUP(A148,'Sets data'!$A$3:$C$9968,2,FALSE)</f>
        <v>Boshafte Schlange</v>
      </c>
      <c r="G148" s="69" t="str">
        <f t="shared" si="2"/>
        <v/>
      </c>
    </row>
    <row r="149" spans="1:7" x14ac:dyDescent="0.25">
      <c r="A149" s="5">
        <v>176</v>
      </c>
      <c r="B149" s="8" t="str">
        <f>VLOOKUP(A149,'Sets data'!$A$3:$C$9968,3,FALSE)</f>
        <v>Noble\'s Conquest</v>
      </c>
      <c r="C149" s="8" t="str">
        <f>VLOOKUP(A149,'Sets data'!$A$3:$C$9968,2,FALSE)</f>
        <v>Adelssieg</v>
      </c>
      <c r="G149" s="69" t="str">
        <f t="shared" si="2"/>
        <v/>
      </c>
    </row>
    <row r="150" spans="1:7" x14ac:dyDescent="0.25">
      <c r="A150" s="5">
        <v>177</v>
      </c>
      <c r="B150" s="8" t="str">
        <f>VLOOKUP(A150,'Sets data'!$A$3:$C$9968,3,FALSE)</f>
        <v>Redistributor</v>
      </c>
      <c r="C150" s="8" t="str">
        <f>VLOOKUP(A150,'Sets data'!$A$3:$C$9968,2,FALSE)</f>
        <v>Umverteilung</v>
      </c>
      <c r="G150" s="69" t="str">
        <f t="shared" si="2"/>
        <v/>
      </c>
    </row>
    <row r="151" spans="1:7" x14ac:dyDescent="0.25">
      <c r="A151" s="5">
        <v>178</v>
      </c>
      <c r="B151" s="8" t="str">
        <f>VLOOKUP(A151,'Sets data'!$A$3:$C$9968,3,FALSE)</f>
        <v>Armor Master</v>
      </c>
      <c r="C151" s="8" t="str">
        <f>VLOOKUP(A151,'Sets data'!$A$3:$C$9968,2,FALSE)</f>
        <v>Rüstungsmeister</v>
      </c>
      <c r="G151" s="69" t="str">
        <f t="shared" si="2"/>
        <v/>
      </c>
    </row>
    <row r="152" spans="1:7" x14ac:dyDescent="0.25">
      <c r="A152" s="12">
        <v>179</v>
      </c>
      <c r="B152" s="8" t="str">
        <f>VLOOKUP(A152,'Sets data'!$A$3:$C$9968,3,FALSE)</f>
        <v>Black Rose</v>
      </c>
      <c r="C152" s="8" t="str">
        <f>VLOOKUP(A152,'Sets data'!$A$3:$C$9968,2,FALSE)</f>
        <v>Schwarze Rose</v>
      </c>
      <c r="G152" s="69" t="str">
        <f t="shared" si="2"/>
        <v/>
      </c>
    </row>
    <row r="153" spans="1:7" ht="90" x14ac:dyDescent="0.25">
      <c r="A153" s="12">
        <v>180</v>
      </c>
      <c r="B153" s="8" t="str">
        <f>VLOOKUP(A153,'Sets data'!$A$3:$C$9968,3,FALSE)</f>
        <v>Powerful Assault</v>
      </c>
      <c r="C153" s="8" t="str">
        <f>VLOOKUP(A153,'Sets data'!$A$3:$C$9968,2,FALSE)</f>
        <v>Kraftvoller Ansturm</v>
      </c>
      <c r="D153" s="23" t="s">
        <v>2207</v>
      </c>
      <c r="G153" s="69" t="str">
        <f t="shared" si="2"/>
        <v xml:space="preserve">[180] = {[LIBSETS_SETPROC_CHECKTYPE_ABILITY_EVENT_COMBAT_EVENT] = {
    [1] = {
      ["abilityIds"] = {61771},
      ["source"] = COMBAT_UNIT_TYPE_PLAYER,
          },
  },},     --Powerful Assault -&gt;  / </v>
      </c>
    </row>
    <row r="154" spans="1:7" ht="90" x14ac:dyDescent="0.25">
      <c r="A154" s="12">
        <v>181</v>
      </c>
      <c r="B154" s="8" t="str">
        <f>VLOOKUP(A154,'Sets data'!$A$3:$C$9968,3,FALSE)</f>
        <v>Meritorious Service</v>
      </c>
      <c r="C154" s="8" t="str">
        <f>VLOOKUP(A154,'Sets data'!$A$3:$C$9968,2,FALSE)</f>
        <v>Meritorischer Dienst</v>
      </c>
      <c r="D154" s="23" t="s">
        <v>2208</v>
      </c>
      <c r="G154" s="69" t="str">
        <f t="shared" si="2"/>
        <v xml:space="preserve">[181] = {[LIBSETS_SETPROC_CHECKTYPE_ABILITY_EVENT_COMBAT_EVENT] = {
    [1] = {
      ["abilityIds"] = {65706},
      ["source"] = COMBAT_UNIT_TYPE_PLAYER,
          },
  },},     --Meritorious Service -&gt;  / </v>
      </c>
    </row>
    <row r="155" spans="1:7" x14ac:dyDescent="0.25">
      <c r="A155" s="5">
        <v>183</v>
      </c>
      <c r="B155" s="8" t="str">
        <f>VLOOKUP(A155,'Sets data'!$A$3:$C$9968,3,FALSE)</f>
        <v>Molag Kena</v>
      </c>
      <c r="C155" s="8" t="str">
        <f>VLOOKUP(A155,'Sets data'!$A$3:$C$9968,2,FALSE)</f>
        <v>Molag Kena</v>
      </c>
      <c r="G155" s="69" t="str">
        <f t="shared" si="2"/>
        <v/>
      </c>
    </row>
    <row r="156" spans="1:7" x14ac:dyDescent="0.25">
      <c r="A156" s="12">
        <v>184</v>
      </c>
      <c r="B156" s="8" t="str">
        <f>VLOOKUP(A156,'Sets data'!$A$3:$C$9968,3,FALSE)</f>
        <v>Brands of Imperium</v>
      </c>
      <c r="C156" s="8" t="str">
        <f>VLOOKUP(A156,'Sets data'!$A$3:$C$9968,2,FALSE)</f>
        <v>Male des Kaiserreichs</v>
      </c>
      <c r="G156" s="69" t="str">
        <f t="shared" si="2"/>
        <v/>
      </c>
    </row>
    <row r="157" spans="1:7" ht="105" x14ac:dyDescent="0.25">
      <c r="A157" s="12">
        <v>185</v>
      </c>
      <c r="B157" s="8" t="str">
        <f>VLOOKUP(A157,'Sets data'!$A$3:$C$9968,3,FALSE)</f>
        <v>Spell Power Cure</v>
      </c>
      <c r="C157" s="8" t="str">
        <f>VLOOKUP(A157,'Sets data'!$A$3:$C$9968,2,FALSE)</f>
        <v>Magiekraftheilung</v>
      </c>
      <c r="D157" s="23" t="s">
        <v>2292</v>
      </c>
      <c r="G157" s="69" t="str">
        <f t="shared" si="2"/>
        <v xml:space="preserve">[185] = {[LIBSETS_SETPROC_CHECKTYPE_ABILITY_EVENT_COMBAT_EVENT] = {
    [1] = {
      ["abilityIds"] = {66902},
      ["cooldown"] = {5000},
    --Attention: No source COMBAT_UNIT_TYPE_PLAYER here!
          },
  },},     --Spell Power Cure -&gt;  / </v>
      </c>
    </row>
    <row r="158" spans="1:7" x14ac:dyDescent="0.25">
      <c r="A158" s="12">
        <v>186</v>
      </c>
      <c r="B158" s="8" t="str">
        <f>VLOOKUP(A158,'Sets data'!$A$3:$C$9968,3,FALSE)</f>
        <v>Jolting Arms</v>
      </c>
      <c r="C158" s="8" t="str">
        <f>VLOOKUP(A158,'Sets data'!$A$3:$C$9968,2,FALSE)</f>
        <v>Rüttelnde Rüstung</v>
      </c>
      <c r="G158" s="69" t="str">
        <f t="shared" si="2"/>
        <v/>
      </c>
    </row>
    <row r="159" spans="1:7" x14ac:dyDescent="0.25">
      <c r="A159" s="12">
        <v>187</v>
      </c>
      <c r="B159" s="8" t="str">
        <f>VLOOKUP(A159,'Sets data'!$A$3:$C$9968,3,FALSE)</f>
        <v>Swamp Raider</v>
      </c>
      <c r="C159" s="8" t="str">
        <f>VLOOKUP(A159,'Sets data'!$A$3:$C$9968,2,FALSE)</f>
        <v>Sumpfräuber</v>
      </c>
      <c r="G159" s="69" t="str">
        <f t="shared" si="2"/>
        <v/>
      </c>
    </row>
    <row r="160" spans="1:7" x14ac:dyDescent="0.25">
      <c r="A160" s="12">
        <v>188</v>
      </c>
      <c r="B160" s="8" t="str">
        <f>VLOOKUP(A160,'Sets data'!$A$3:$C$9968,3,FALSE)</f>
        <v>Storm Master</v>
      </c>
      <c r="C160" s="8" t="str">
        <f>VLOOKUP(A160,'Sets data'!$A$3:$C$9968,2,FALSE)</f>
        <v>Sturmmeister</v>
      </c>
      <c r="G160" s="69" t="str">
        <f t="shared" si="2"/>
        <v/>
      </c>
    </row>
    <row r="161" spans="1:7" x14ac:dyDescent="0.25">
      <c r="A161" s="12">
        <v>190</v>
      </c>
      <c r="B161" s="8" t="str">
        <f>VLOOKUP(A161,'Sets data'!$A$3:$C$9968,3,FALSE)</f>
        <v>Scathing Mage</v>
      </c>
      <c r="C161" s="8" t="str">
        <f>VLOOKUP(A161,'Sets data'!$A$3:$C$9968,2,FALSE)</f>
        <v>Verletzender Magier</v>
      </c>
      <c r="G161" s="69" t="str">
        <f t="shared" si="2"/>
        <v/>
      </c>
    </row>
    <row r="162" spans="1:7" x14ac:dyDescent="0.25">
      <c r="A162" s="12">
        <v>193</v>
      </c>
      <c r="B162" s="8" t="str">
        <f>VLOOKUP(A162,'Sets data'!$A$3:$C$9968,3,FALSE)</f>
        <v>Overwhelming Surge</v>
      </c>
      <c r="C162" s="8" t="str">
        <f>VLOOKUP(A162,'Sets data'!$A$3:$C$9968,2,FALSE)</f>
        <v>Überwältigende Woge</v>
      </c>
      <c r="G162" s="69" t="str">
        <f t="shared" si="2"/>
        <v/>
      </c>
    </row>
    <row r="163" spans="1:7" x14ac:dyDescent="0.25">
      <c r="A163" s="12">
        <v>194</v>
      </c>
      <c r="B163" s="8" t="str">
        <f>VLOOKUP(A163,'Sets data'!$A$3:$C$9968,3,FALSE)</f>
        <v>Combat Physician</v>
      </c>
      <c r="C163" s="8" t="str">
        <f>VLOOKUP(A163,'Sets data'!$A$3:$C$9968,2,FALSE)</f>
        <v>Feldarzt</v>
      </c>
      <c r="G163" s="69" t="str">
        <f t="shared" si="2"/>
        <v/>
      </c>
    </row>
    <row r="164" spans="1:7" x14ac:dyDescent="0.25">
      <c r="A164" s="12">
        <v>195</v>
      </c>
      <c r="B164" s="8" t="str">
        <f>VLOOKUP(A164,'Sets data'!$A$3:$C$9968,3,FALSE)</f>
        <v>Sheer Venom</v>
      </c>
      <c r="C164" s="8" t="str">
        <f>VLOOKUP(A164,'Sets data'!$A$3:$C$9968,2,FALSE)</f>
        <v>Reingift</v>
      </c>
      <c r="G164" s="69" t="str">
        <f t="shared" si="2"/>
        <v/>
      </c>
    </row>
    <row r="165" spans="1:7" x14ac:dyDescent="0.25">
      <c r="A165" s="12">
        <v>196</v>
      </c>
      <c r="B165" s="8" t="str">
        <f>VLOOKUP(A165,'Sets data'!$A$3:$C$9968,3,FALSE)</f>
        <v>Leeching Plate</v>
      </c>
      <c r="C165" s="8" t="str">
        <f>VLOOKUP(A165,'Sets data'!$A$3:$C$9968,2,FALSE)</f>
        <v>Auslaugende Rüstung</v>
      </c>
      <c r="G165" s="69" t="str">
        <f t="shared" si="2"/>
        <v/>
      </c>
    </row>
    <row r="166" spans="1:7" x14ac:dyDescent="0.25">
      <c r="A166" s="12">
        <v>197</v>
      </c>
      <c r="B166" s="8" t="str">
        <f>VLOOKUP(A166,'Sets data'!$A$3:$C$9968,3,FALSE)</f>
        <v>Tormentor</v>
      </c>
      <c r="C166" s="8" t="str">
        <f>VLOOKUP(A166,'Sets data'!$A$3:$C$9968,2,FALSE)</f>
        <v>Quälender</v>
      </c>
      <c r="G166" s="69" t="str">
        <f t="shared" si="2"/>
        <v/>
      </c>
    </row>
    <row r="167" spans="1:7" x14ac:dyDescent="0.25">
      <c r="A167" s="12">
        <v>198</v>
      </c>
      <c r="B167" s="8" t="str">
        <f>VLOOKUP(A167,'Sets data'!$A$3:$C$9968,3,FALSE)</f>
        <v>Essence Thief</v>
      </c>
      <c r="C167" s="8" t="str">
        <f>VLOOKUP(A167,'Sets data'!$A$3:$C$9968,2,FALSE)</f>
        <v>Essenzdieb</v>
      </c>
      <c r="G167" s="69" t="str">
        <f t="shared" si="2"/>
        <v/>
      </c>
    </row>
    <row r="168" spans="1:7" x14ac:dyDescent="0.25">
      <c r="A168" s="12">
        <v>199</v>
      </c>
      <c r="B168" s="8" t="str">
        <f>VLOOKUP(A168,'Sets data'!$A$3:$C$9968,3,FALSE)</f>
        <v>Shield Breaker</v>
      </c>
      <c r="C168" s="8" t="str">
        <f>VLOOKUP(A168,'Sets data'!$A$3:$C$9968,2,FALSE)</f>
        <v>Schildbrecher</v>
      </c>
      <c r="G168" s="69" t="str">
        <f t="shared" si="2"/>
        <v/>
      </c>
    </row>
    <row r="169" spans="1:7" x14ac:dyDescent="0.25">
      <c r="A169" s="12">
        <v>200</v>
      </c>
      <c r="B169" s="8" t="str">
        <f>VLOOKUP(A169,'Sets data'!$A$3:$C$9968,3,FALSE)</f>
        <v>Phoenix</v>
      </c>
      <c r="C169" s="8" t="str">
        <f>VLOOKUP(A169,'Sets data'!$A$3:$C$9968,2,FALSE)</f>
        <v>Phönix</v>
      </c>
      <c r="G169" s="69" t="str">
        <f t="shared" si="2"/>
        <v/>
      </c>
    </row>
    <row r="170" spans="1:7" x14ac:dyDescent="0.25">
      <c r="A170" s="12">
        <v>201</v>
      </c>
      <c r="B170" s="8" t="str">
        <f>VLOOKUP(A170,'Sets data'!$A$3:$C$9968,3,FALSE)</f>
        <v>Reactive Armor</v>
      </c>
      <c r="C170" s="8" t="str">
        <f>VLOOKUP(A170,'Sets data'!$A$3:$C$9968,2,FALSE)</f>
        <v>Reaktive Rüstung</v>
      </c>
      <c r="G170" s="69" t="str">
        <f t="shared" si="2"/>
        <v/>
      </c>
    </row>
    <row r="171" spans="1:7" x14ac:dyDescent="0.25">
      <c r="A171" s="12">
        <v>204</v>
      </c>
      <c r="B171" s="8" t="str">
        <f>VLOOKUP(A171,'Sets data'!$A$3:$C$9968,3,FALSE)</f>
        <v>Endurance</v>
      </c>
      <c r="C171" s="8" t="str">
        <f>VLOOKUP(A171,'Sets data'!$A$3:$C$9968,2,FALSE)</f>
        <v>Beständigkeit</v>
      </c>
      <c r="G171" s="69" t="str">
        <f t="shared" si="2"/>
        <v/>
      </c>
    </row>
    <row r="172" spans="1:7" x14ac:dyDescent="0.25">
      <c r="A172" s="12">
        <v>205</v>
      </c>
      <c r="B172" s="8" t="str">
        <f>VLOOKUP(A172,'Sets data'!$A$3:$C$9968,3,FALSE)</f>
        <v>Willpower</v>
      </c>
      <c r="C172" s="8" t="str">
        <f>VLOOKUP(A172,'Sets data'!$A$3:$C$9968,2,FALSE)</f>
        <v>Willenskraft</v>
      </c>
      <c r="G172" s="69" t="str">
        <f t="shared" si="2"/>
        <v/>
      </c>
    </row>
    <row r="173" spans="1:7" x14ac:dyDescent="0.25">
      <c r="A173" s="12">
        <v>206</v>
      </c>
      <c r="B173" s="8" t="str">
        <f>VLOOKUP(A173,'Sets data'!$A$3:$C$9968,3,FALSE)</f>
        <v>Agility</v>
      </c>
      <c r="C173" s="8" t="str">
        <f>VLOOKUP(A173,'Sets data'!$A$3:$C$9968,2,FALSE)</f>
        <v>Agilität</v>
      </c>
      <c r="G173" s="69" t="str">
        <f t="shared" si="2"/>
        <v/>
      </c>
    </row>
    <row r="174" spans="1:7" x14ac:dyDescent="0.25">
      <c r="A174" s="5">
        <v>207</v>
      </c>
      <c r="B174" s="8" t="str">
        <f>VLOOKUP(A174,'Sets data'!$A$3:$C$9968,3,FALSE)</f>
        <v>Law of Julianos</v>
      </c>
      <c r="C174" s="8" t="str">
        <f>VLOOKUP(A174,'Sets data'!$A$3:$C$9968,2,FALSE)</f>
        <v>Gesetz von Julianos</v>
      </c>
      <c r="G174" s="69" t="str">
        <f t="shared" si="2"/>
        <v/>
      </c>
    </row>
    <row r="175" spans="1:7" x14ac:dyDescent="0.25">
      <c r="A175" s="5">
        <v>208</v>
      </c>
      <c r="B175" s="8" t="str">
        <f>VLOOKUP(A175,'Sets data'!$A$3:$C$9968,3,FALSE)</f>
        <v>Trial by Fire</v>
      </c>
      <c r="C175" s="8" t="str">
        <f>VLOOKUP(A175,'Sets data'!$A$3:$C$9968,2,FALSE)</f>
        <v>Feuertaufe</v>
      </c>
      <c r="G175" s="69" t="str">
        <f t="shared" si="2"/>
        <v/>
      </c>
    </row>
    <row r="176" spans="1:7" x14ac:dyDescent="0.25">
      <c r="A176" s="24">
        <v>209</v>
      </c>
      <c r="B176" s="8" t="str">
        <f>VLOOKUP(A176,'Sets data'!$A$3:$C$9968,3,FALSE)</f>
        <v>Armor of the Code</v>
      </c>
      <c r="C176" s="8" t="str">
        <f>VLOOKUP(A176,'Sets data'!$A$3:$C$9968,2,FALSE)</f>
        <v>Armor of the Code</v>
      </c>
      <c r="G176" s="69" t="str">
        <f t="shared" si="2"/>
        <v/>
      </c>
    </row>
    <row r="177" spans="1:7" x14ac:dyDescent="0.25">
      <c r="A177" s="12">
        <v>210</v>
      </c>
      <c r="B177" s="8" t="str">
        <f>VLOOKUP(A177,'Sets data'!$A$3:$C$9968,3,FALSE)</f>
        <v>Mark of the Pariah</v>
      </c>
      <c r="C177" s="8" t="str">
        <f>VLOOKUP(A177,'Sets data'!$A$3:$C$9968,2,FALSE)</f>
        <v>Zeichen des Ausgestoßenen</v>
      </c>
      <c r="G177" s="69" t="str">
        <f t="shared" si="2"/>
        <v/>
      </c>
    </row>
    <row r="178" spans="1:7" ht="105" x14ac:dyDescent="0.25">
      <c r="A178" s="12">
        <v>211</v>
      </c>
      <c r="B178" s="8" t="str">
        <f>VLOOKUP(A178,'Sets data'!$A$3:$C$9968,3,FALSE)</f>
        <v>Permafrost</v>
      </c>
      <c r="C178" s="8" t="str">
        <f>VLOOKUP(A178,'Sets data'!$A$3:$C$9968,2,FALSE)</f>
        <v>Permafrost</v>
      </c>
      <c r="D178" s="23" t="s">
        <v>2288</v>
      </c>
      <c r="G178" s="69" t="str">
        <f t="shared" si="2"/>
        <v xml:space="preserve">[211] = {[LIBSETS_SETPROC_CHECKTYPE_ABILITY_EVENT_COMBAT_EVENT] = {
    [1] = {
      ["abilityIds"] = {71107},
      ["cooldown"] = {15000},
      ["source"] = COMBAT_UNIT_TYPE_PLAYER,
    },
  },},     --Permafrost -&gt;  / </v>
      </c>
    </row>
    <row r="179" spans="1:7" x14ac:dyDescent="0.25">
      <c r="A179" s="12">
        <v>212</v>
      </c>
      <c r="B179" s="8" t="str">
        <f>VLOOKUP(A179,'Sets data'!$A$3:$C$9968,3,FALSE)</f>
        <v>Briarheart</v>
      </c>
      <c r="C179" s="8" t="str">
        <f>VLOOKUP(A179,'Sets data'!$A$3:$C$9968,2,FALSE)</f>
        <v>Dornenherz</v>
      </c>
      <c r="G179" s="69" t="str">
        <f t="shared" si="2"/>
        <v/>
      </c>
    </row>
    <row r="180" spans="1:7" x14ac:dyDescent="0.25">
      <c r="A180" s="12">
        <v>213</v>
      </c>
      <c r="B180" s="8" t="str">
        <f>VLOOKUP(A180,'Sets data'!$A$3:$C$9968,3,FALSE)</f>
        <v>Glorious Defender</v>
      </c>
      <c r="C180" s="8" t="str">
        <f>VLOOKUP(A180,'Sets data'!$A$3:$C$9968,2,FALSE)</f>
        <v>Ruhmreicher Verteidiger</v>
      </c>
      <c r="G180" s="69" t="str">
        <f t="shared" si="2"/>
        <v/>
      </c>
    </row>
    <row r="181" spans="1:7" x14ac:dyDescent="0.25">
      <c r="A181" s="12">
        <v>214</v>
      </c>
      <c r="B181" s="8" t="str">
        <f>VLOOKUP(A181,'Sets data'!$A$3:$C$9968,3,FALSE)</f>
        <v>Para Bellum</v>
      </c>
      <c r="C181" s="8" t="str">
        <f>VLOOKUP(A181,'Sets data'!$A$3:$C$9968,2,FALSE)</f>
        <v>Para Bellum</v>
      </c>
      <c r="G181" s="69" t="str">
        <f t="shared" si="2"/>
        <v/>
      </c>
    </row>
    <row r="182" spans="1:7" x14ac:dyDescent="0.25">
      <c r="A182" s="12">
        <v>215</v>
      </c>
      <c r="B182" s="8" t="str">
        <f>VLOOKUP(A182,'Sets data'!$A$3:$C$9968,3,FALSE)</f>
        <v>Elemental Succession</v>
      </c>
      <c r="C182" s="8" t="str">
        <f>VLOOKUP(A182,'Sets data'!$A$3:$C$9968,2,FALSE)</f>
        <v>Elementarfolge</v>
      </c>
      <c r="G182" s="69" t="str">
        <f t="shared" si="2"/>
        <v/>
      </c>
    </row>
    <row r="183" spans="1:7" x14ac:dyDescent="0.25">
      <c r="A183" s="12">
        <v>216</v>
      </c>
      <c r="B183" s="8" t="str">
        <f>VLOOKUP(A183,'Sets data'!$A$3:$C$9968,3,FALSE)</f>
        <v>Hunt Leader</v>
      </c>
      <c r="C183" s="8" t="str">
        <f>VLOOKUP(A183,'Sets data'!$A$3:$C$9968,2,FALSE)</f>
        <v>Jagdleiter</v>
      </c>
      <c r="G183" s="69" t="str">
        <f t="shared" si="2"/>
        <v/>
      </c>
    </row>
    <row r="184" spans="1:7" x14ac:dyDescent="0.25">
      <c r="A184" s="12">
        <v>217</v>
      </c>
      <c r="B184" s="8" t="str">
        <f>VLOOKUP(A184,'Sets data'!$A$3:$C$9968,3,FALSE)</f>
        <v>Winterborn</v>
      </c>
      <c r="C184" s="8" t="str">
        <f>VLOOKUP(A184,'Sets data'!$A$3:$C$9968,2,FALSE)</f>
        <v>Winterkind</v>
      </c>
      <c r="G184" s="69" t="str">
        <f t="shared" si="2"/>
        <v/>
      </c>
    </row>
    <row r="185" spans="1:7" x14ac:dyDescent="0.25">
      <c r="A185" s="12">
        <v>218</v>
      </c>
      <c r="B185" s="8" t="str">
        <f>VLOOKUP(A185,'Sets data'!$A$3:$C$9968,3,FALSE)</f>
        <v>Trinimac\'s Valor</v>
      </c>
      <c r="C185" s="8" t="str">
        <f>VLOOKUP(A185,'Sets data'!$A$3:$C$9968,2,FALSE)</f>
        <v>Trinimacs Heldenmut</v>
      </c>
      <c r="G185" s="69" t="str">
        <f t="shared" si="2"/>
        <v/>
      </c>
    </row>
    <row r="186" spans="1:7" x14ac:dyDescent="0.25">
      <c r="A186" s="5">
        <v>219</v>
      </c>
      <c r="B186" s="8" t="str">
        <f>VLOOKUP(A186,'Sets data'!$A$3:$C$9968,3,FALSE)</f>
        <v>Morkuldin</v>
      </c>
      <c r="C186" s="8" t="str">
        <f>VLOOKUP(A186,'Sets data'!$A$3:$C$9968,2,FALSE)</f>
        <v>Morkuldin</v>
      </c>
      <c r="G186" s="69" t="str">
        <f t="shared" si="2"/>
        <v/>
      </c>
    </row>
    <row r="187" spans="1:7" x14ac:dyDescent="0.25">
      <c r="A187" s="5">
        <v>224</v>
      </c>
      <c r="B187" s="8" t="str">
        <f>VLOOKUP(A187,'Sets data'!$A$3:$C$9968,3,FALSE)</f>
        <v>Tava\'s Favor</v>
      </c>
      <c r="C187" s="8" t="str">
        <f>VLOOKUP(A187,'Sets data'!$A$3:$C$9968,2,FALSE)</f>
        <v>Tavas Gunst</v>
      </c>
      <c r="G187" s="69" t="str">
        <f t="shared" si="2"/>
        <v/>
      </c>
    </row>
    <row r="188" spans="1:7" ht="90" x14ac:dyDescent="0.25">
      <c r="A188" s="5">
        <v>225</v>
      </c>
      <c r="B188" s="8" t="str">
        <f>VLOOKUP(A188,'Sets data'!$A$3:$C$9968,3,FALSE)</f>
        <v>Clever Alchemist</v>
      </c>
      <c r="C188" s="8" t="str">
        <f>VLOOKUP(A188,'Sets data'!$A$3:$C$9968,2,FALSE)</f>
        <v>Schlauer Alchemist</v>
      </c>
      <c r="D188" s="23" t="s">
        <v>2291</v>
      </c>
      <c r="G188" s="69" t="str">
        <f t="shared" si="2"/>
        <v xml:space="preserve">[225] = {[LIBSETS_SETPROC_CHECKTYPE_ABILITY_EVENT_COMBAT_EVENT] = {
    [1] = {
      ["abilityIds"] = {75746},
      ["source"] = COMBAT_UNIT_TYPE_PLAYER,
          },
  },},     --Clever Alchemist -&gt;  / </v>
      </c>
    </row>
    <row r="189" spans="1:7" x14ac:dyDescent="0.25">
      <c r="A189" s="5">
        <v>226</v>
      </c>
      <c r="B189" s="8" t="str">
        <f>VLOOKUP(A189,'Sets data'!$A$3:$C$9968,3,FALSE)</f>
        <v>Eternal Hunt</v>
      </c>
      <c r="C189" s="8" t="str">
        <f>VLOOKUP(A189,'Sets data'!$A$3:$C$9968,2,FALSE)</f>
        <v>Ewige Jagd</v>
      </c>
      <c r="G189" s="69" t="str">
        <f t="shared" si="2"/>
        <v/>
      </c>
    </row>
    <row r="190" spans="1:7" x14ac:dyDescent="0.25">
      <c r="A190" s="12">
        <v>227</v>
      </c>
      <c r="B190" s="8" t="str">
        <f>VLOOKUP(A190,'Sets data'!$A$3:$C$9968,3,FALSE)</f>
        <v>Bahraha\'s Curse</v>
      </c>
      <c r="C190" s="8" t="str">
        <f>VLOOKUP(A190,'Sets data'!$A$3:$C$9968,2,FALSE)</f>
        <v>Bahrahas Fluch</v>
      </c>
      <c r="G190" s="69" t="str">
        <f t="shared" si="2"/>
        <v/>
      </c>
    </row>
    <row r="191" spans="1:7" x14ac:dyDescent="0.25">
      <c r="A191" s="12">
        <v>228</v>
      </c>
      <c r="B191" s="8" t="str">
        <f>VLOOKUP(A191,'Sets data'!$A$3:$C$9968,3,FALSE)</f>
        <v>Syvarra\'s Scales</v>
      </c>
      <c r="C191" s="8" t="str">
        <f>VLOOKUP(A191,'Sets data'!$A$3:$C$9968,2,FALSE)</f>
        <v>Syvarras Schuppen</v>
      </c>
      <c r="G191" s="69" t="str">
        <f t="shared" si="2"/>
        <v/>
      </c>
    </row>
    <row r="192" spans="1:7" x14ac:dyDescent="0.25">
      <c r="A192" s="12">
        <v>229</v>
      </c>
      <c r="B192" s="8" t="str">
        <f>VLOOKUP(A192,'Sets data'!$A$3:$C$9968,3,FALSE)</f>
        <v>Twilight Remedy</v>
      </c>
      <c r="C192" s="8" t="str">
        <f>VLOOKUP(A192,'Sets data'!$A$3:$C$9968,2,FALSE)</f>
        <v>Zwielichtgenesung</v>
      </c>
      <c r="G192" s="69" t="str">
        <f t="shared" ref="G192:G255" si="3">IF(AND(A192&lt;&gt;"",NOT(ISERROR(A192)),ISNUMBER(A192),D192&lt;&gt;""),CONCATENATE("[",A192,"] = {",D192,"},","     --",B192," -&gt; ",E192," / ",F192),"")</f>
        <v/>
      </c>
    </row>
    <row r="193" spans="1:7" ht="90" x14ac:dyDescent="0.25">
      <c r="A193" s="12">
        <v>230</v>
      </c>
      <c r="B193" s="8" t="str">
        <f>VLOOKUP(A193,'Sets data'!$A$3:$C$9968,3,FALSE)</f>
        <v>Moondancer</v>
      </c>
      <c r="C193" s="8" t="str">
        <f>VLOOKUP(A193,'Sets data'!$A$3:$C$9968,2,FALSE)</f>
        <v>Mondtänzer</v>
      </c>
      <c r="D193" s="23" t="s">
        <v>2195</v>
      </c>
      <c r="E193" t="s">
        <v>2186</v>
      </c>
      <c r="G193" s="69" t="str">
        <f t="shared" si="3"/>
        <v xml:space="preserve">[230] = {[LIBSETS_SETPROC_CHECKTYPE_ABILITY_EVENT_COMBAT_EVENT] = {
    [1] = {
      ["abilityIds"] = {75801, 75804},
      ["source"] = COMBAT_UNIT_TYPE_PLAYER,
          },
  },},     --Moondancer -&gt; 1: Lunar blessing (magReg), 2: Shadow blessing (spellPower) / </v>
      </c>
    </row>
    <row r="194" spans="1:7" x14ac:dyDescent="0.25">
      <c r="A194" s="12">
        <v>231</v>
      </c>
      <c r="B194" s="8" t="str">
        <f>VLOOKUP(A194,'Sets data'!$A$3:$C$9968,3,FALSE)</f>
        <v>Lunar Bastion</v>
      </c>
      <c r="C194" s="8" t="str">
        <f>VLOOKUP(A194,'Sets data'!$A$3:$C$9968,2,FALSE)</f>
        <v>Mondbastion</v>
      </c>
      <c r="G194" s="69" t="str">
        <f t="shared" si="3"/>
        <v/>
      </c>
    </row>
    <row r="195" spans="1:7" x14ac:dyDescent="0.25">
      <c r="A195" s="12">
        <v>232</v>
      </c>
      <c r="B195" s="8" t="str">
        <f>VLOOKUP(A195,'Sets data'!$A$3:$C$9968,3,FALSE)</f>
        <v>Roar of Alkosh</v>
      </c>
      <c r="C195" s="8" t="str">
        <f>VLOOKUP(A195,'Sets data'!$A$3:$C$9968,2,FALSE)</f>
        <v>Brüllen von Alkosh</v>
      </c>
      <c r="G195" s="69" t="str">
        <f t="shared" si="3"/>
        <v/>
      </c>
    </row>
    <row r="196" spans="1:7" x14ac:dyDescent="0.25">
      <c r="A196" s="12">
        <v>234</v>
      </c>
      <c r="B196" s="8" t="str">
        <f>VLOOKUP(A196,'Sets data'!$A$3:$C$9968,3,FALSE)</f>
        <v>Marksman\'s Crest</v>
      </c>
      <c r="C196" s="8" t="str">
        <f>VLOOKUP(A196,'Sets data'!$A$3:$C$9968,2,FALSE)</f>
        <v>Wappen des Meisterschützen</v>
      </c>
      <c r="G196" s="69" t="str">
        <f t="shared" si="3"/>
        <v/>
      </c>
    </row>
    <row r="197" spans="1:7" x14ac:dyDescent="0.25">
      <c r="A197" s="12">
        <v>235</v>
      </c>
      <c r="B197" s="8" t="str">
        <f>VLOOKUP(A197,'Sets data'!$A$3:$C$9968,3,FALSE)</f>
        <v>Robes of Transmutation</v>
      </c>
      <c r="C197" s="8" t="str">
        <f>VLOOKUP(A197,'Sets data'!$A$3:$C$9968,2,FALSE)</f>
        <v>Roben der Transmutation</v>
      </c>
      <c r="G197" s="69" t="str">
        <f t="shared" si="3"/>
        <v/>
      </c>
    </row>
    <row r="198" spans="1:7" x14ac:dyDescent="0.25">
      <c r="A198" s="12">
        <v>236</v>
      </c>
      <c r="B198" s="8" t="str">
        <f>VLOOKUP(A198,'Sets data'!$A$3:$C$9968,3,FALSE)</f>
        <v>Vicious Death</v>
      </c>
      <c r="C198" s="8" t="str">
        <f>VLOOKUP(A198,'Sets data'!$A$3:$C$9968,2,FALSE)</f>
        <v>Grausamer Tod</v>
      </c>
      <c r="G198" s="69" t="str">
        <f t="shared" si="3"/>
        <v/>
      </c>
    </row>
    <row r="199" spans="1:7" x14ac:dyDescent="0.25">
      <c r="A199" s="12">
        <v>237</v>
      </c>
      <c r="B199" s="8" t="str">
        <f>VLOOKUP(A199,'Sets data'!$A$3:$C$9968,3,FALSE)</f>
        <v>Leki\'s Focus</v>
      </c>
      <c r="C199" s="8" t="str">
        <f>VLOOKUP(A199,'Sets data'!$A$3:$C$9968,2,FALSE)</f>
        <v>Lekis Fokus</v>
      </c>
      <c r="G199" s="69" t="str">
        <f t="shared" si="3"/>
        <v/>
      </c>
    </row>
    <row r="200" spans="1:7" x14ac:dyDescent="0.25">
      <c r="A200" s="12">
        <v>238</v>
      </c>
      <c r="B200" s="8" t="str">
        <f>VLOOKUP(A200,'Sets data'!$A$3:$C$9968,3,FALSE)</f>
        <v>Fasalla\'s Guile</v>
      </c>
      <c r="C200" s="8" t="str">
        <f>VLOOKUP(A200,'Sets data'!$A$3:$C$9968,2,FALSE)</f>
        <v>Fasallas List</v>
      </c>
      <c r="G200" s="69" t="str">
        <f t="shared" si="3"/>
        <v/>
      </c>
    </row>
    <row r="201" spans="1:7" x14ac:dyDescent="0.25">
      <c r="A201" s="12">
        <v>239</v>
      </c>
      <c r="B201" s="8" t="str">
        <f>VLOOKUP(A201,'Sets data'!$A$3:$C$9968,3,FALSE)</f>
        <v>Warrior\'s Fury</v>
      </c>
      <c r="C201" s="8" t="str">
        <f>VLOOKUP(A201,'Sets data'!$A$3:$C$9968,2,FALSE)</f>
        <v>Raserei des Kriegers</v>
      </c>
      <c r="G201" s="69" t="str">
        <f t="shared" si="3"/>
        <v/>
      </c>
    </row>
    <row r="202" spans="1:7" x14ac:dyDescent="0.25">
      <c r="A202" s="5">
        <v>240</v>
      </c>
      <c r="B202" s="8" t="str">
        <f>VLOOKUP(A202,'Sets data'!$A$3:$C$9968,3,FALSE)</f>
        <v>Kvatch Gladiator</v>
      </c>
      <c r="C202" s="8" t="str">
        <f>VLOOKUP(A202,'Sets data'!$A$3:$C$9968,2,FALSE)</f>
        <v>Gladiator von Kvatch</v>
      </c>
      <c r="G202" s="69" t="str">
        <f t="shared" si="3"/>
        <v/>
      </c>
    </row>
    <row r="203" spans="1:7" x14ac:dyDescent="0.25">
      <c r="A203" s="5">
        <v>241</v>
      </c>
      <c r="B203" s="8" t="str">
        <f>VLOOKUP(A203,'Sets data'!$A$3:$C$9968,3,FALSE)</f>
        <v>Varen\'s Legacy</v>
      </c>
      <c r="C203" s="8" t="str">
        <f>VLOOKUP(A203,'Sets data'!$A$3:$C$9968,2,FALSE)</f>
        <v>Varens Erbe</v>
      </c>
      <c r="G203" s="69" t="str">
        <f t="shared" si="3"/>
        <v/>
      </c>
    </row>
    <row r="204" spans="1:7" x14ac:dyDescent="0.25">
      <c r="A204" s="5">
        <v>242</v>
      </c>
      <c r="B204" s="8" t="str">
        <f>VLOOKUP(A204,'Sets data'!$A$3:$C$9968,3,FALSE)</f>
        <v>Pelinal\'s Aptitude</v>
      </c>
      <c r="C204" s="8" t="str">
        <f>VLOOKUP(A204,'Sets data'!$A$3:$C$9968,2,FALSE)</f>
        <v>Pelinals Talent</v>
      </c>
      <c r="G204" s="69" t="str">
        <f t="shared" si="3"/>
        <v/>
      </c>
    </row>
    <row r="205" spans="1:7" x14ac:dyDescent="0.25">
      <c r="A205" s="12">
        <v>243</v>
      </c>
      <c r="B205" s="8" t="str">
        <f>VLOOKUP(A205,'Sets data'!$A$3:$C$9968,3,FALSE)</f>
        <v>Hide of Morihaus</v>
      </c>
      <c r="C205" s="8" t="str">
        <f>VLOOKUP(A205,'Sets data'!$A$3:$C$9968,2,FALSE)</f>
        <v>Haut von Morihaus</v>
      </c>
      <c r="G205" s="69" t="str">
        <f t="shared" si="3"/>
        <v/>
      </c>
    </row>
    <row r="206" spans="1:7" x14ac:dyDescent="0.25">
      <c r="A206" s="12">
        <v>244</v>
      </c>
      <c r="B206" s="8" t="str">
        <f>VLOOKUP(A206,'Sets data'!$A$3:$C$9968,3,FALSE)</f>
        <v>Flanking Strategist</v>
      </c>
      <c r="C206" s="8" t="str">
        <f>VLOOKUP(A206,'Sets data'!$A$3:$C$9968,2,FALSE)</f>
        <v>Flankierender Stratege</v>
      </c>
      <c r="G206" s="69" t="str">
        <f t="shared" si="3"/>
        <v/>
      </c>
    </row>
    <row r="207" spans="1:7" x14ac:dyDescent="0.25">
      <c r="A207" s="12">
        <v>245</v>
      </c>
      <c r="B207" s="8" t="str">
        <f>VLOOKUP(A207,'Sets data'!$A$3:$C$9968,3,FALSE)</f>
        <v>Sithis\' Touch</v>
      </c>
      <c r="C207" s="8" t="str">
        <f>VLOOKUP(A207,'Sets data'!$A$3:$C$9968,2,FALSE)</f>
        <v>Sithis' Berührung</v>
      </c>
      <c r="G207" s="69" t="str">
        <f t="shared" si="3"/>
        <v/>
      </c>
    </row>
    <row r="208" spans="1:7" x14ac:dyDescent="0.25">
      <c r="A208" s="12">
        <v>246</v>
      </c>
      <c r="B208" s="8" t="str">
        <f>VLOOKUP(A208,'Sets data'!$A$3:$C$9968,3,FALSE)</f>
        <v>Galerion\'s Revenge</v>
      </c>
      <c r="C208" s="8" t="str">
        <f>VLOOKUP(A208,'Sets data'!$A$3:$C$9968,2,FALSE)</f>
        <v>Galerions Revanche</v>
      </c>
      <c r="G208" s="69" t="str">
        <f t="shared" si="3"/>
        <v/>
      </c>
    </row>
    <row r="209" spans="1:7" x14ac:dyDescent="0.25">
      <c r="A209" s="12">
        <v>247</v>
      </c>
      <c r="B209" s="8" t="str">
        <f>VLOOKUP(A209,'Sets data'!$A$3:$C$9968,3,FALSE)</f>
        <v>Vicecanon of Venom</v>
      </c>
      <c r="C209" s="8" t="str">
        <f>VLOOKUP(A209,'Sets data'!$A$3:$C$9968,2,FALSE)</f>
        <v>Vizekanoniker des Gifts</v>
      </c>
      <c r="G209" s="69" t="str">
        <f t="shared" si="3"/>
        <v/>
      </c>
    </row>
    <row r="210" spans="1:7" x14ac:dyDescent="0.25">
      <c r="A210" s="12">
        <v>248</v>
      </c>
      <c r="B210" s="8" t="str">
        <f>VLOOKUP(A210,'Sets data'!$A$3:$C$9968,3,FALSE)</f>
        <v>Thews of the Harbinger</v>
      </c>
      <c r="C210" s="8" t="str">
        <f>VLOOKUP(A210,'Sets data'!$A$3:$C$9968,2,FALSE)</f>
        <v>Muskeln des Vorboten</v>
      </c>
      <c r="G210" s="69" t="str">
        <f t="shared" si="3"/>
        <v/>
      </c>
    </row>
    <row r="211" spans="1:7" x14ac:dyDescent="0.25">
      <c r="A211" s="12">
        <v>253</v>
      </c>
      <c r="B211" s="8" t="str">
        <f>VLOOKUP(A211,'Sets data'!$A$3:$C$9968,3,FALSE)</f>
        <v>Imperial Physique</v>
      </c>
      <c r="C211" s="8" t="str">
        <f>VLOOKUP(A211,'Sets data'!$A$3:$C$9968,2,FALSE)</f>
        <v>Kaiserliche Physis</v>
      </c>
      <c r="G211" s="69" t="str">
        <f t="shared" si="3"/>
        <v/>
      </c>
    </row>
    <row r="212" spans="1:7" x14ac:dyDescent="0.25">
      <c r="A212" s="5">
        <v>256</v>
      </c>
      <c r="B212" s="8" t="str">
        <f>VLOOKUP(A212,'Sets data'!$A$3:$C$9968,3,FALSE)</f>
        <v>Mighty Chudan</v>
      </c>
      <c r="C212" s="8" t="str">
        <f>VLOOKUP(A212,'Sets data'!$A$3:$C$9968,2,FALSE)</f>
        <v>Mächtiger Chudan</v>
      </c>
      <c r="G212" s="69" t="str">
        <f t="shared" si="3"/>
        <v/>
      </c>
    </row>
    <row r="213" spans="1:7" x14ac:dyDescent="0.25">
      <c r="A213" s="5">
        <v>257</v>
      </c>
      <c r="B213" s="8" t="str">
        <f>VLOOKUP(A213,'Sets data'!$A$3:$C$9968,3,FALSE)</f>
        <v>Velidreth</v>
      </c>
      <c r="C213" s="8" t="str">
        <f>VLOOKUP(A213,'Sets data'!$A$3:$C$9968,2,FALSE)</f>
        <v>Velidreth</v>
      </c>
      <c r="G213" s="69" t="str">
        <f t="shared" si="3"/>
        <v/>
      </c>
    </row>
    <row r="214" spans="1:7" x14ac:dyDescent="0.25">
      <c r="A214" s="12">
        <v>258</v>
      </c>
      <c r="B214" s="8" t="str">
        <f>VLOOKUP(A214,'Sets data'!$A$3:$C$9968,3,FALSE)</f>
        <v>Amber Plasm</v>
      </c>
      <c r="C214" s="8" t="str">
        <f>VLOOKUP(A214,'Sets data'!$A$3:$C$9968,2,FALSE)</f>
        <v>Bernsteinplasma</v>
      </c>
      <c r="G214" s="69" t="str">
        <f t="shared" si="3"/>
        <v/>
      </c>
    </row>
    <row r="215" spans="1:7" x14ac:dyDescent="0.25">
      <c r="A215" s="12">
        <v>259</v>
      </c>
      <c r="B215" s="8" t="str">
        <f>VLOOKUP(A215,'Sets data'!$A$3:$C$9968,3,FALSE)</f>
        <v>Heem-Jas\' Retribution</v>
      </c>
      <c r="C215" s="8" t="str">
        <f>VLOOKUP(A215,'Sets data'!$A$3:$C$9968,2,FALSE)</f>
        <v>Heem-Jas' Vergeltung</v>
      </c>
      <c r="G215" s="69" t="str">
        <f t="shared" si="3"/>
        <v/>
      </c>
    </row>
    <row r="216" spans="1:7" x14ac:dyDescent="0.25">
      <c r="A216" s="12">
        <v>260</v>
      </c>
      <c r="B216" s="8" t="str">
        <f>VLOOKUP(A216,'Sets data'!$A$3:$C$9968,3,FALSE)</f>
        <v>Aspect of Mazzatun</v>
      </c>
      <c r="C216" s="8" t="str">
        <f>VLOOKUP(A216,'Sets data'!$A$3:$C$9968,2,FALSE)</f>
        <v>Aspekt von Mazzatun</v>
      </c>
      <c r="G216" s="69" t="str">
        <f t="shared" si="3"/>
        <v/>
      </c>
    </row>
    <row r="217" spans="1:7" x14ac:dyDescent="0.25">
      <c r="A217" s="12">
        <v>261</v>
      </c>
      <c r="B217" s="8" t="str">
        <f>VLOOKUP(A217,'Sets data'!$A$3:$C$9968,3,FALSE)</f>
        <v>Gossamer</v>
      </c>
      <c r="C217" s="8" t="str">
        <f>VLOOKUP(A217,'Sets data'!$A$3:$C$9968,2,FALSE)</f>
        <v>Gespinst</v>
      </c>
      <c r="G217" s="69" t="str">
        <f t="shared" si="3"/>
        <v/>
      </c>
    </row>
    <row r="218" spans="1:7" x14ac:dyDescent="0.25">
      <c r="A218" s="12">
        <v>262</v>
      </c>
      <c r="B218" s="8" t="str">
        <f>VLOOKUP(A218,'Sets data'!$A$3:$C$9968,3,FALSE)</f>
        <v>Widowmaker</v>
      </c>
      <c r="C218" s="8" t="str">
        <f>VLOOKUP(A218,'Sets data'!$A$3:$C$9968,2,FALSE)</f>
        <v>Witwenmacher</v>
      </c>
      <c r="G218" s="69" t="str">
        <f t="shared" si="3"/>
        <v/>
      </c>
    </row>
    <row r="219" spans="1:7" x14ac:dyDescent="0.25">
      <c r="A219" s="12">
        <v>263</v>
      </c>
      <c r="B219" s="8" t="str">
        <f>VLOOKUP(A219,'Sets data'!$A$3:$C$9968,3,FALSE)</f>
        <v>Hand of Mephala</v>
      </c>
      <c r="C219" s="8" t="str">
        <f>VLOOKUP(A219,'Sets data'!$A$3:$C$9968,2,FALSE)</f>
        <v>Hand von Mephala</v>
      </c>
      <c r="G219" s="69" t="str">
        <f t="shared" si="3"/>
        <v/>
      </c>
    </row>
    <row r="220" spans="1:7" x14ac:dyDescent="0.25">
      <c r="A220" s="16">
        <v>264</v>
      </c>
      <c r="B220" s="8" t="str">
        <f>VLOOKUP(A220,'Sets data'!$A$3:$C$9968,3,FALSE)</f>
        <v>Giant Spider</v>
      </c>
      <c r="C220" s="8" t="str">
        <f>VLOOKUP(A220,'Sets data'!$A$3:$C$9968,2,FALSE)</f>
        <v>Riesenspinne</v>
      </c>
      <c r="G220" s="69" t="str">
        <f t="shared" si="3"/>
        <v/>
      </c>
    </row>
    <row r="221" spans="1:7" x14ac:dyDescent="0.25">
      <c r="A221" s="5">
        <v>265</v>
      </c>
      <c r="B221" s="8" t="str">
        <f>VLOOKUP(A221,'Sets data'!$A$3:$C$9968,3,FALSE)</f>
        <v>Shadowrend</v>
      </c>
      <c r="C221" s="8" t="str">
        <f>VLOOKUP(A221,'Sets data'!$A$3:$C$9968,2,FALSE)</f>
        <v>Schattenriss</v>
      </c>
      <c r="G221" s="69" t="str">
        <f t="shared" si="3"/>
        <v/>
      </c>
    </row>
    <row r="222" spans="1:7" x14ac:dyDescent="0.25">
      <c r="A222" s="5">
        <v>266</v>
      </c>
      <c r="B222" s="8" t="str">
        <f>VLOOKUP(A222,'Sets data'!$A$3:$C$9968,3,FALSE)</f>
        <v>Kra\'gh</v>
      </c>
      <c r="C222" s="8" t="str">
        <f>VLOOKUP(A222,'Sets data'!$A$3:$C$9968,2,FALSE)</f>
        <v>Kra'gh</v>
      </c>
      <c r="G222" s="69" t="str">
        <f t="shared" si="3"/>
        <v/>
      </c>
    </row>
    <row r="223" spans="1:7" x14ac:dyDescent="0.25">
      <c r="A223" s="5">
        <v>267</v>
      </c>
      <c r="B223" s="8" t="str">
        <f>VLOOKUP(A223,'Sets data'!$A$3:$C$9968,3,FALSE)</f>
        <v>Swarm Mother</v>
      </c>
      <c r="C223" s="8" t="str">
        <f>VLOOKUP(A223,'Sets data'!$A$3:$C$9968,2,FALSE)</f>
        <v>Schwarmmutter</v>
      </c>
      <c r="G223" s="69" t="str">
        <f t="shared" si="3"/>
        <v/>
      </c>
    </row>
    <row r="224" spans="1:7" ht="105" x14ac:dyDescent="0.25">
      <c r="A224" s="5">
        <v>268</v>
      </c>
      <c r="B224" s="8" t="str">
        <f>VLOOKUP(A224,'Sets data'!$A$3:$C$9968,3,FALSE)</f>
        <v>Sentinel of Rkugamz</v>
      </c>
      <c r="C224" s="8" t="str">
        <f>VLOOKUP(A224,'Sets data'!$A$3:$C$9968,2,FALSE)</f>
        <v>Wachposten von Rkugamz</v>
      </c>
      <c r="D224" s="23" t="s">
        <v>2196</v>
      </c>
      <c r="G224" s="69" t="str">
        <f t="shared" si="3"/>
        <v xml:space="preserve">[268] = {[LIBSETS_SETPROC_CHECKTYPE_ABILITY_EVENT_COMBAT_EVENT] = {
    [1] = {
      ["abilityIds"] = {81036},
      ["source"] = COMBAT_UNIT_TYPE_PLAYER,
      ["cooldown"] = {15000},
    },
  },},     --Sentinel of Rkugamz -&gt;  / </v>
      </c>
    </row>
    <row r="225" spans="1:7" x14ac:dyDescent="0.25">
      <c r="A225" s="5">
        <v>269</v>
      </c>
      <c r="B225" s="8" t="str">
        <f>VLOOKUP(A225,'Sets data'!$A$3:$C$9968,3,FALSE)</f>
        <v>Chokethorn</v>
      </c>
      <c r="C225" s="8" t="str">
        <f>VLOOKUP(A225,'Sets data'!$A$3:$C$9968,2,FALSE)</f>
        <v>Würgedorn</v>
      </c>
      <c r="G225" s="69" t="str">
        <f t="shared" si="3"/>
        <v/>
      </c>
    </row>
    <row r="226" spans="1:7" x14ac:dyDescent="0.25">
      <c r="A226" s="5">
        <v>270</v>
      </c>
      <c r="B226" s="8" t="str">
        <f>VLOOKUP(A226,'Sets data'!$A$3:$C$9968,3,FALSE)</f>
        <v>Slimecraw</v>
      </c>
      <c r="C226" s="8" t="str">
        <f>VLOOKUP(A226,'Sets data'!$A$3:$C$9968,2,FALSE)</f>
        <v>Schleimkropf</v>
      </c>
      <c r="G226" s="69" t="str">
        <f t="shared" si="3"/>
        <v/>
      </c>
    </row>
    <row r="227" spans="1:7" ht="105" x14ac:dyDescent="0.25">
      <c r="A227" s="5">
        <v>271</v>
      </c>
      <c r="B227" s="8" t="str">
        <f>VLOOKUP(A227,'Sets data'!$A$3:$C$9968,3,FALSE)</f>
        <v>Sellistrix</v>
      </c>
      <c r="C227" s="8" t="str">
        <f>VLOOKUP(A227,'Sets data'!$A$3:$C$9968,2,FALSE)</f>
        <v>Sellistrix</v>
      </c>
      <c r="D227" s="23" t="s">
        <v>2286</v>
      </c>
      <c r="G227" s="69" t="str">
        <f t="shared" si="3"/>
        <v xml:space="preserve">[271] = {[LIBSETS_SETPROC_CHECKTYPE_ABILITY_EVENT_COMBAT_EVENT] = {
[1] = {
      ["abilityIds"] = {80545},
      ["cooldown"] = {6000},
      ["source"] = COMBAT_UNIT_TYPE_PLAYER,
    },
}},     --Sellistrix -&gt;  / </v>
      </c>
    </row>
    <row r="228" spans="1:7" x14ac:dyDescent="0.25">
      <c r="A228" s="5">
        <v>272</v>
      </c>
      <c r="B228" s="8" t="str">
        <f>VLOOKUP(A228,'Sets data'!$A$3:$C$9968,3,FALSE)</f>
        <v>Infernal Guardian</v>
      </c>
      <c r="C228" s="8" t="str">
        <f>VLOOKUP(A228,'Sets data'!$A$3:$C$9968,2,FALSE)</f>
        <v>Infernaler Wächter</v>
      </c>
      <c r="G228" s="69" t="str">
        <f t="shared" si="3"/>
        <v/>
      </c>
    </row>
    <row r="229" spans="1:7" x14ac:dyDescent="0.25">
      <c r="A229" s="5">
        <v>273</v>
      </c>
      <c r="B229" s="8" t="str">
        <f>VLOOKUP(A229,'Sets data'!$A$3:$C$9968,3,FALSE)</f>
        <v>Ilambris</v>
      </c>
      <c r="C229" s="8" t="str">
        <f>VLOOKUP(A229,'Sets data'!$A$3:$C$9968,2,FALSE)</f>
        <v>Ilambris</v>
      </c>
      <c r="G229" s="69" t="str">
        <f t="shared" si="3"/>
        <v/>
      </c>
    </row>
    <row r="230" spans="1:7" x14ac:dyDescent="0.25">
      <c r="A230" s="5">
        <v>274</v>
      </c>
      <c r="B230" s="8" t="str">
        <f>VLOOKUP(A230,'Sets data'!$A$3:$C$9968,3,FALSE)</f>
        <v>Iceheart</v>
      </c>
      <c r="C230" s="8" t="str">
        <f>VLOOKUP(A230,'Sets data'!$A$3:$C$9968,2,FALSE)</f>
        <v>Eisherz</v>
      </c>
      <c r="G230" s="69" t="str">
        <f t="shared" si="3"/>
        <v/>
      </c>
    </row>
    <row r="231" spans="1:7" x14ac:dyDescent="0.25">
      <c r="A231" s="5">
        <v>275</v>
      </c>
      <c r="B231" s="8" t="str">
        <f>VLOOKUP(A231,'Sets data'!$A$3:$C$9968,3,FALSE)</f>
        <v>Stormfist</v>
      </c>
      <c r="C231" s="8" t="str">
        <f>VLOOKUP(A231,'Sets data'!$A$3:$C$9968,2,FALSE)</f>
        <v>Sturmfaust</v>
      </c>
      <c r="G231" s="69" t="str">
        <f t="shared" si="3"/>
        <v/>
      </c>
    </row>
    <row r="232" spans="1:7" ht="105" x14ac:dyDescent="0.25">
      <c r="A232" s="5">
        <v>276</v>
      </c>
      <c r="B232" s="8" t="str">
        <f>VLOOKUP(A232,'Sets data'!$A$3:$C$9968,3,FALSE)</f>
        <v>Tremorscale</v>
      </c>
      <c r="C232" s="8" t="str">
        <f>VLOOKUP(A232,'Sets data'!$A$3:$C$9968,2,FALSE)</f>
        <v>Bebenschuppe</v>
      </c>
      <c r="D232" s="23" t="s">
        <v>2284</v>
      </c>
      <c r="G232" s="69" t="str">
        <f t="shared" si="3"/>
        <v xml:space="preserve">[276] = {[LIBSETS_SETPROC_CHECKTYPE_ABILITY_EVENT_COMBAT_EVENT] = {
[1] = {
      ["abilityIds"] = {80865},
      ["cooldown"] = {7000},
      ["source"] = COMBAT_UNIT_TYPE_PLAYER,
    },
}},     --Tremorscale -&gt;  / </v>
      </c>
    </row>
    <row r="233" spans="1:7" x14ac:dyDescent="0.25">
      <c r="A233" s="5">
        <v>277</v>
      </c>
      <c r="B233" s="8" t="str">
        <f>VLOOKUP(A233,'Sets data'!$A$3:$C$9968,3,FALSE)</f>
        <v>Pirate Skeleton</v>
      </c>
      <c r="C233" s="8" t="str">
        <f>VLOOKUP(A233,'Sets data'!$A$3:$C$9968,2,FALSE)</f>
        <v>Piratenskelett</v>
      </c>
      <c r="G233" s="69" t="str">
        <f t="shared" si="3"/>
        <v/>
      </c>
    </row>
    <row r="234" spans="1:7" x14ac:dyDescent="0.25">
      <c r="A234" s="5">
        <v>278</v>
      </c>
      <c r="B234" s="8" t="str">
        <f>VLOOKUP(A234,'Sets data'!$A$3:$C$9968,3,FALSE)</f>
        <v>The Troll King</v>
      </c>
      <c r="C234" s="8" t="str">
        <f>VLOOKUP(A234,'Sets data'!$A$3:$C$9968,2,FALSE)</f>
        <v>Trollkönig</v>
      </c>
      <c r="G234" s="69" t="str">
        <f t="shared" si="3"/>
        <v/>
      </c>
    </row>
    <row r="235" spans="1:7" x14ac:dyDescent="0.25">
      <c r="A235" s="5">
        <v>279</v>
      </c>
      <c r="B235" s="8" t="str">
        <f>VLOOKUP(A235,'Sets data'!$A$3:$C$9968,3,FALSE)</f>
        <v>Selene</v>
      </c>
      <c r="C235" s="8" t="str">
        <f>VLOOKUP(A235,'Sets data'!$A$3:$C$9968,2,FALSE)</f>
        <v>Selene</v>
      </c>
      <c r="G235" s="69" t="str">
        <f t="shared" si="3"/>
        <v/>
      </c>
    </row>
    <row r="236" spans="1:7" ht="105" x14ac:dyDescent="0.25">
      <c r="A236" s="5">
        <v>280</v>
      </c>
      <c r="B236" s="8" t="str">
        <f>VLOOKUP(A236,'Sets data'!$A$3:$C$9968,3,FALSE)</f>
        <v>Grothdarr</v>
      </c>
      <c r="C236" s="8" t="str">
        <f>VLOOKUP(A236,'Sets data'!$A$3:$C$9968,2,FALSE)</f>
        <v>Grothdarr</v>
      </c>
      <c r="D236" s="23" t="s">
        <v>2197</v>
      </c>
      <c r="E236" t="s">
        <v>2184</v>
      </c>
      <c r="G236" s="69" t="str">
        <f t="shared" si="3"/>
        <v xml:space="preserve">[280] = {[LIBSETS_SETPROC_CHECKTYPE_ABILITY_EVENT_COMBAT_EVENT] = {
[1] = {
      ["abilityIds"] = {84504},
      ["cooldown"] = {10000},
      ["source"] = COMBAT_UNIT_TYPE_PLAYER,
    },
}},     --Grothdarr -&gt; Grothdarr proc 1 / </v>
      </c>
    </row>
    <row r="237" spans="1:7" x14ac:dyDescent="0.25">
      <c r="A237" s="12">
        <v>281</v>
      </c>
      <c r="B237" s="8" t="str">
        <f>VLOOKUP(A237,'Sets data'!$A$3:$C$9968,3,FALSE)</f>
        <v>Armor of the Trainee</v>
      </c>
      <c r="C237" s="8" t="str">
        <f>VLOOKUP(A237,'Sets data'!$A$3:$C$9968,2,FALSE)</f>
        <v>Rüstung des Auszubildenden</v>
      </c>
      <c r="G237" s="69" t="str">
        <f t="shared" si="3"/>
        <v/>
      </c>
    </row>
    <row r="238" spans="1:7" x14ac:dyDescent="0.25">
      <c r="A238" s="12">
        <v>282</v>
      </c>
      <c r="B238" s="8" t="str">
        <f>VLOOKUP(A238,'Sets data'!$A$3:$C$9968,3,FALSE)</f>
        <v>Vampire Cloak</v>
      </c>
      <c r="C238" s="8" t="str">
        <f>VLOOKUP(A238,'Sets data'!$A$3:$C$9968,2,FALSE)</f>
        <v>Vampirumhang</v>
      </c>
      <c r="G238" s="69" t="str">
        <f t="shared" si="3"/>
        <v/>
      </c>
    </row>
    <row r="239" spans="1:7" x14ac:dyDescent="0.25">
      <c r="A239" s="12">
        <v>283</v>
      </c>
      <c r="B239" s="8" t="str">
        <f>VLOOKUP(A239,'Sets data'!$A$3:$C$9968,3,FALSE)</f>
        <v>Sword-Singer</v>
      </c>
      <c r="C239" s="8" t="str">
        <f>VLOOKUP(A239,'Sets data'!$A$3:$C$9968,2,FALSE)</f>
        <v>Schwertsänger</v>
      </c>
      <c r="G239" s="69" t="str">
        <f t="shared" si="3"/>
        <v/>
      </c>
    </row>
    <row r="240" spans="1:7" x14ac:dyDescent="0.25">
      <c r="A240" s="12">
        <v>284</v>
      </c>
      <c r="B240" s="8" t="str">
        <f>VLOOKUP(A240,'Sets data'!$A$3:$C$9968,3,FALSE)</f>
        <v>Order of Diagna</v>
      </c>
      <c r="C240" s="8" t="str">
        <f>VLOOKUP(A240,'Sets data'!$A$3:$C$9968,2,FALSE)</f>
        <v>Orden von Diagna</v>
      </c>
      <c r="G240" s="69" t="str">
        <f t="shared" si="3"/>
        <v/>
      </c>
    </row>
    <row r="241" spans="1:7" x14ac:dyDescent="0.25">
      <c r="A241" s="12">
        <v>285</v>
      </c>
      <c r="B241" s="8" t="str">
        <f>VLOOKUP(A241,'Sets data'!$A$3:$C$9968,3,FALSE)</f>
        <v>Vampire Lord</v>
      </c>
      <c r="C241" s="8" t="str">
        <f>VLOOKUP(A241,'Sets data'!$A$3:$C$9968,2,FALSE)</f>
        <v>Vampirfürst</v>
      </c>
      <c r="G241" s="69" t="str">
        <f t="shared" si="3"/>
        <v/>
      </c>
    </row>
    <row r="242" spans="1:7" x14ac:dyDescent="0.25">
      <c r="A242" s="12">
        <v>286</v>
      </c>
      <c r="B242" s="8" t="str">
        <f>VLOOKUP(A242,'Sets data'!$A$3:$C$9968,3,FALSE)</f>
        <v>Spriggan\'s Thorns</v>
      </c>
      <c r="C242" s="8" t="str">
        <f>VLOOKUP(A242,'Sets data'!$A$3:$C$9968,2,FALSE)</f>
        <v>Dornen des Zweiglings</v>
      </c>
      <c r="G242" s="69" t="str">
        <f t="shared" si="3"/>
        <v/>
      </c>
    </row>
    <row r="243" spans="1:7" x14ac:dyDescent="0.25">
      <c r="A243" s="12">
        <v>287</v>
      </c>
      <c r="B243" s="8" t="str">
        <f>VLOOKUP(A243,'Sets data'!$A$3:$C$9968,3,FALSE)</f>
        <v>Green Pact</v>
      </c>
      <c r="C243" s="8" t="str">
        <f>VLOOKUP(A243,'Sets data'!$A$3:$C$9968,2,FALSE)</f>
        <v>Der Grüne Pakt</v>
      </c>
      <c r="G243" s="69" t="str">
        <f t="shared" si="3"/>
        <v/>
      </c>
    </row>
    <row r="244" spans="1:7" x14ac:dyDescent="0.25">
      <c r="A244" s="12">
        <v>288</v>
      </c>
      <c r="B244" s="8" t="str">
        <f>VLOOKUP(A244,'Sets data'!$A$3:$C$9968,3,FALSE)</f>
        <v>Beekeeper\'s Gear</v>
      </c>
      <c r="C244" s="8" t="str">
        <f>VLOOKUP(A244,'Sets data'!$A$3:$C$9968,2,FALSE)</f>
        <v>Werkzeug des Bienenhüters</v>
      </c>
      <c r="G244" s="69" t="str">
        <f t="shared" si="3"/>
        <v/>
      </c>
    </row>
    <row r="245" spans="1:7" x14ac:dyDescent="0.25">
      <c r="A245" s="12">
        <v>289</v>
      </c>
      <c r="B245" s="8" t="str">
        <f>VLOOKUP(A245,'Sets data'!$A$3:$C$9968,3,FALSE)</f>
        <v>Spinner\'s Garments</v>
      </c>
      <c r="C245" s="8" t="str">
        <f>VLOOKUP(A245,'Sets data'!$A$3:$C$9968,2,FALSE)</f>
        <v>Gewänder des Webers</v>
      </c>
      <c r="G245" s="69" t="str">
        <f t="shared" si="3"/>
        <v/>
      </c>
    </row>
    <row r="246" spans="1:7" x14ac:dyDescent="0.25">
      <c r="A246" s="12">
        <v>290</v>
      </c>
      <c r="B246" s="8" t="str">
        <f>VLOOKUP(A246,'Sets data'!$A$3:$C$9968,3,FALSE)</f>
        <v>Skooma Smuggler</v>
      </c>
      <c r="C246" s="8" t="str">
        <f>VLOOKUP(A246,'Sets data'!$A$3:$C$9968,2,FALSE)</f>
        <v>Skoomaschmuggler</v>
      </c>
      <c r="G246" s="69" t="str">
        <f t="shared" si="3"/>
        <v/>
      </c>
    </row>
    <row r="247" spans="1:7" x14ac:dyDescent="0.25">
      <c r="A247" s="12">
        <v>291</v>
      </c>
      <c r="B247" s="8" t="str">
        <f>VLOOKUP(A247,'Sets data'!$A$3:$C$9968,3,FALSE)</f>
        <v>Shalk Exoskeleton</v>
      </c>
      <c r="C247" s="8" t="str">
        <f>VLOOKUP(A247,'Sets data'!$A$3:$C$9968,2,FALSE)</f>
        <v>Schröterpanzer</v>
      </c>
      <c r="G247" s="69" t="str">
        <f t="shared" si="3"/>
        <v/>
      </c>
    </row>
    <row r="248" spans="1:7" x14ac:dyDescent="0.25">
      <c r="A248" s="12">
        <v>292</v>
      </c>
      <c r="B248" s="8" t="str">
        <f>VLOOKUP(A248,'Sets data'!$A$3:$C$9968,3,FALSE)</f>
        <v>Mother\'s Sorrow</v>
      </c>
      <c r="C248" s="8" t="str">
        <f>VLOOKUP(A248,'Sets data'!$A$3:$C$9968,2,FALSE)</f>
        <v>Muttertränen</v>
      </c>
      <c r="G248" s="69" t="str">
        <f t="shared" si="3"/>
        <v/>
      </c>
    </row>
    <row r="249" spans="1:7" x14ac:dyDescent="0.25">
      <c r="A249" s="12">
        <v>293</v>
      </c>
      <c r="B249" s="8" t="str">
        <f>VLOOKUP(A249,'Sets data'!$A$3:$C$9968,3,FALSE)</f>
        <v>Plague Doctor</v>
      </c>
      <c r="C249" s="8" t="str">
        <f>VLOOKUP(A249,'Sets data'!$A$3:$C$9968,2,FALSE)</f>
        <v>Seuchendoktor</v>
      </c>
      <c r="G249" s="69" t="str">
        <f t="shared" si="3"/>
        <v/>
      </c>
    </row>
    <row r="250" spans="1:7" x14ac:dyDescent="0.25">
      <c r="A250" s="12">
        <v>294</v>
      </c>
      <c r="B250" s="8" t="str">
        <f>VLOOKUP(A250,'Sets data'!$A$3:$C$9968,3,FALSE)</f>
        <v>Ysgramor\'s Birthright</v>
      </c>
      <c r="C250" s="8" t="str">
        <f>VLOOKUP(A250,'Sets data'!$A$3:$C$9968,2,FALSE)</f>
        <v>Ysgramors Geburtsrecht</v>
      </c>
      <c r="G250" s="69" t="str">
        <f t="shared" si="3"/>
        <v/>
      </c>
    </row>
    <row r="251" spans="1:7" x14ac:dyDescent="0.25">
      <c r="A251" s="12">
        <v>295</v>
      </c>
      <c r="B251" s="8" t="str">
        <f>VLOOKUP(A251,'Sets data'!$A$3:$C$9968,3,FALSE)</f>
        <v>Jailbreaker</v>
      </c>
      <c r="C251" s="8" t="str">
        <f>VLOOKUP(A251,'Sets data'!$A$3:$C$9968,2,FALSE)</f>
        <v>Ausbrecher</v>
      </c>
      <c r="G251" s="69" t="str">
        <f t="shared" si="3"/>
        <v/>
      </c>
    </row>
    <row r="252" spans="1:7" x14ac:dyDescent="0.25">
      <c r="A252" s="12">
        <v>296</v>
      </c>
      <c r="B252" s="8" t="str">
        <f>VLOOKUP(A252,'Sets data'!$A$3:$C$9968,3,FALSE)</f>
        <v>Spelunker</v>
      </c>
      <c r="C252" s="8" t="str">
        <f>VLOOKUP(A252,'Sets data'!$A$3:$C$9968,2,FALSE)</f>
        <v>Höhlenforscher</v>
      </c>
      <c r="G252" s="69" t="str">
        <f t="shared" si="3"/>
        <v/>
      </c>
    </row>
    <row r="253" spans="1:7" x14ac:dyDescent="0.25">
      <c r="A253" s="12">
        <v>297</v>
      </c>
      <c r="B253" s="8" t="str">
        <f>VLOOKUP(A253,'Sets data'!$A$3:$C$9968,3,FALSE)</f>
        <v>Spider Cultist Cowl</v>
      </c>
      <c r="C253" s="8" t="str">
        <f>VLOOKUP(A253,'Sets data'!$A$3:$C$9968,2,FALSE)</f>
        <v>Spinnenkultistenkutte</v>
      </c>
      <c r="G253" s="69" t="str">
        <f t="shared" si="3"/>
        <v/>
      </c>
    </row>
    <row r="254" spans="1:7" x14ac:dyDescent="0.25">
      <c r="A254" s="12">
        <v>298</v>
      </c>
      <c r="B254" s="8" t="str">
        <f>VLOOKUP(A254,'Sets data'!$A$3:$C$9968,3,FALSE)</f>
        <v>Light Speaker</v>
      </c>
      <c r="C254" s="8" t="str">
        <f>VLOOKUP(A254,'Sets data'!$A$3:$C$9968,2,FALSE)</f>
        <v>Lichtsprecher</v>
      </c>
      <c r="G254" s="69" t="str">
        <f t="shared" si="3"/>
        <v/>
      </c>
    </row>
    <row r="255" spans="1:7" x14ac:dyDescent="0.25">
      <c r="A255" s="12">
        <v>299</v>
      </c>
      <c r="B255" s="8" t="str">
        <f>VLOOKUP(A255,'Sets data'!$A$3:$C$9968,3,FALSE)</f>
        <v>Toothrow</v>
      </c>
      <c r="C255" s="8" t="str">
        <f>VLOOKUP(A255,'Sets data'!$A$3:$C$9968,2,FALSE)</f>
        <v>Zahnreihe</v>
      </c>
      <c r="G255" s="69" t="str">
        <f t="shared" si="3"/>
        <v/>
      </c>
    </row>
    <row r="256" spans="1:7" x14ac:dyDescent="0.25">
      <c r="A256" s="12">
        <v>300</v>
      </c>
      <c r="B256" s="8" t="str">
        <f>VLOOKUP(A256,'Sets data'!$A$3:$C$9968,3,FALSE)</f>
        <v>Netch\'s Touch</v>
      </c>
      <c r="C256" s="8" t="str">
        <f>VLOOKUP(A256,'Sets data'!$A$3:$C$9968,2,FALSE)</f>
        <v>Berührung des Netch</v>
      </c>
      <c r="G256" s="69" t="str">
        <f t="shared" ref="G256:G319" si="4">IF(AND(A256&lt;&gt;"",NOT(ISERROR(A256)),ISNUMBER(A256),D256&lt;&gt;""),CONCATENATE("[",A256,"] = {",D256,"},","     --",B256," -&gt; ",E256," / ",F256),"")</f>
        <v/>
      </c>
    </row>
    <row r="257" spans="1:7" x14ac:dyDescent="0.25">
      <c r="A257" s="12">
        <v>301</v>
      </c>
      <c r="B257" s="8" t="str">
        <f>VLOOKUP(A257,'Sets data'!$A$3:$C$9968,3,FALSE)</f>
        <v>Strength of the Automaton</v>
      </c>
      <c r="C257" s="8" t="str">
        <f>VLOOKUP(A257,'Sets data'!$A$3:$C$9968,2,FALSE)</f>
        <v>Stärke des Automaten</v>
      </c>
      <c r="G257" s="69" t="str">
        <f t="shared" si="4"/>
        <v/>
      </c>
    </row>
    <row r="258" spans="1:7" x14ac:dyDescent="0.25">
      <c r="A258" s="12">
        <v>302</v>
      </c>
      <c r="B258" s="8" t="str">
        <f>VLOOKUP(A258,'Sets data'!$A$3:$C$9968,3,FALSE)</f>
        <v>Leviathan</v>
      </c>
      <c r="C258" s="8" t="str">
        <f>VLOOKUP(A258,'Sets data'!$A$3:$C$9968,2,FALSE)</f>
        <v>Leviathan</v>
      </c>
      <c r="G258" s="69" t="str">
        <f t="shared" si="4"/>
        <v/>
      </c>
    </row>
    <row r="259" spans="1:7" x14ac:dyDescent="0.25">
      <c r="A259" s="12">
        <v>303</v>
      </c>
      <c r="B259" s="8" t="str">
        <f>VLOOKUP(A259,'Sets data'!$A$3:$C$9968,3,FALSE)</f>
        <v>Lamia\'s Song</v>
      </c>
      <c r="C259" s="8" t="str">
        <f>VLOOKUP(A259,'Sets data'!$A$3:$C$9968,2,FALSE)</f>
        <v>Lied der Lamie</v>
      </c>
      <c r="G259" s="69" t="str">
        <f t="shared" si="4"/>
        <v/>
      </c>
    </row>
    <row r="260" spans="1:7" x14ac:dyDescent="0.25">
      <c r="A260" s="12">
        <v>304</v>
      </c>
      <c r="B260" s="8" t="str">
        <f>VLOOKUP(A260,'Sets data'!$A$3:$C$9968,3,FALSE)</f>
        <v>Medusa</v>
      </c>
      <c r="C260" s="8" t="str">
        <f>VLOOKUP(A260,'Sets data'!$A$3:$C$9968,2,FALSE)</f>
        <v>Versteinernder Blick</v>
      </c>
      <c r="G260" s="69" t="str">
        <f t="shared" si="4"/>
        <v/>
      </c>
    </row>
    <row r="261" spans="1:7" x14ac:dyDescent="0.25">
      <c r="A261" s="12">
        <v>305</v>
      </c>
      <c r="B261" s="8" t="str">
        <f>VLOOKUP(A261,'Sets data'!$A$3:$C$9968,3,FALSE)</f>
        <v>Treasure Hunter</v>
      </c>
      <c r="C261" s="8" t="str">
        <f>VLOOKUP(A261,'Sets data'!$A$3:$C$9968,2,FALSE)</f>
        <v>Schatzjäger</v>
      </c>
      <c r="G261" s="69" t="str">
        <f t="shared" si="4"/>
        <v/>
      </c>
    </row>
    <row r="262" spans="1:7" x14ac:dyDescent="0.25">
      <c r="A262" s="12">
        <v>307</v>
      </c>
      <c r="B262" s="8" t="str">
        <f>VLOOKUP(A262,'Sets data'!$A$3:$C$9968,3,FALSE)</f>
        <v>Draugr Hulk</v>
      </c>
      <c r="C262" s="8" t="str">
        <f>VLOOKUP(A262,'Sets data'!$A$3:$C$9968,2,FALSE)</f>
        <v>Schwerfälliger Draugr</v>
      </c>
      <c r="G262" s="69" t="str">
        <f t="shared" si="4"/>
        <v/>
      </c>
    </row>
    <row r="263" spans="1:7" x14ac:dyDescent="0.25">
      <c r="A263" s="12">
        <v>308</v>
      </c>
      <c r="B263" s="8" t="str">
        <f>VLOOKUP(A263,'Sets data'!$A$3:$C$9968,3,FALSE)</f>
        <v>Bone Pirate\'s Tatters</v>
      </c>
      <c r="C263" s="8" t="str">
        <f>VLOOKUP(A263,'Sets data'!$A$3:$C$9968,2,FALSE)</f>
        <v>Lumpen des Knochenpiraten</v>
      </c>
      <c r="G263" s="69" t="str">
        <f t="shared" si="4"/>
        <v/>
      </c>
    </row>
    <row r="264" spans="1:7" x14ac:dyDescent="0.25">
      <c r="A264" s="12">
        <v>309</v>
      </c>
      <c r="B264" s="8" t="str">
        <f>VLOOKUP(A264,'Sets data'!$A$3:$C$9968,3,FALSE)</f>
        <v>Knight-errant\'s Mail</v>
      </c>
      <c r="C264" s="8" t="str">
        <f>VLOOKUP(A264,'Sets data'!$A$3:$C$9968,2,FALSE)</f>
        <v>Platten des Wanderritters</v>
      </c>
      <c r="G264" s="69" t="str">
        <f t="shared" si="4"/>
        <v/>
      </c>
    </row>
    <row r="265" spans="1:7" x14ac:dyDescent="0.25">
      <c r="A265" s="12">
        <v>310</v>
      </c>
      <c r="B265" s="8" t="str">
        <f>VLOOKUP(A265,'Sets data'!$A$3:$C$9968,3,FALSE)</f>
        <v>Sword Dancer</v>
      </c>
      <c r="C265" s="8" t="str">
        <f>VLOOKUP(A265,'Sets data'!$A$3:$C$9968,2,FALSE)</f>
        <v>Schwerttänzer</v>
      </c>
      <c r="G265" s="69" t="str">
        <f t="shared" si="4"/>
        <v/>
      </c>
    </row>
    <row r="266" spans="1:7" x14ac:dyDescent="0.25">
      <c r="A266" s="12">
        <v>311</v>
      </c>
      <c r="B266" s="8" t="str">
        <f>VLOOKUP(A266,'Sets data'!$A$3:$C$9968,3,FALSE)</f>
        <v>Rattlecage</v>
      </c>
      <c r="C266" s="8" t="str">
        <f>VLOOKUP(A266,'Sets data'!$A$3:$C$9968,2,FALSE)</f>
        <v>Klapperkäfig</v>
      </c>
      <c r="G266" s="69" t="str">
        <f t="shared" si="4"/>
        <v/>
      </c>
    </row>
    <row r="267" spans="1:7" x14ac:dyDescent="0.25">
      <c r="A267" s="12">
        <v>313</v>
      </c>
      <c r="B267" s="8" t="str">
        <f>VLOOKUP(A267,'Sets data'!$A$3:$C$9968,3,FALSE)</f>
        <v>Titanic Cleave</v>
      </c>
      <c r="C267" s="8" t="str">
        <f>VLOOKUP(A267,'Sets data'!$A$3:$C$9968,2,FALSE)</f>
        <v>Titanisches Trennen</v>
      </c>
      <c r="G267" s="69" t="str">
        <f t="shared" si="4"/>
        <v/>
      </c>
    </row>
    <row r="268" spans="1:7" x14ac:dyDescent="0.25">
      <c r="A268" s="12">
        <v>314</v>
      </c>
      <c r="B268" s="8" t="str">
        <f>VLOOKUP(A268,'Sets data'!$A$3:$C$9968,3,FALSE)</f>
        <v>Puncturing Remedy</v>
      </c>
      <c r="C268" s="8" t="str">
        <f>VLOOKUP(A268,'Sets data'!$A$3:$C$9968,2,FALSE)</f>
        <v>Durchschlagende Genesung</v>
      </c>
      <c r="G268" s="69" t="str">
        <f t="shared" si="4"/>
        <v/>
      </c>
    </row>
    <row r="269" spans="1:7" x14ac:dyDescent="0.25">
      <c r="A269" s="12">
        <v>315</v>
      </c>
      <c r="B269" s="8" t="str">
        <f>VLOOKUP(A269,'Sets data'!$A$3:$C$9968,3,FALSE)</f>
        <v>Stinging Slashes</v>
      </c>
      <c r="C269" s="8" t="str">
        <f>VLOOKUP(A269,'Sets data'!$A$3:$C$9968,2,FALSE)</f>
        <v>Stechende Schnitte</v>
      </c>
      <c r="G269" s="69" t="str">
        <f t="shared" si="4"/>
        <v/>
      </c>
    </row>
    <row r="270" spans="1:7" x14ac:dyDescent="0.25">
      <c r="A270" s="12">
        <v>316</v>
      </c>
      <c r="B270" s="8" t="str">
        <f>VLOOKUP(A270,'Sets data'!$A$3:$C$9968,3,FALSE)</f>
        <v>Caustic Arrow</v>
      </c>
      <c r="C270" s="8" t="str">
        <f>VLOOKUP(A270,'Sets data'!$A$3:$C$9968,2,FALSE)</f>
        <v>Beißender Pfeil</v>
      </c>
      <c r="G270" s="69" t="str">
        <f t="shared" si="4"/>
        <v/>
      </c>
    </row>
    <row r="271" spans="1:7" x14ac:dyDescent="0.25">
      <c r="A271" s="12">
        <v>317</v>
      </c>
      <c r="B271" s="8" t="str">
        <f>VLOOKUP(A271,'Sets data'!$A$3:$C$9968,3,FALSE)</f>
        <v>Destructive Impact</v>
      </c>
      <c r="C271" s="8" t="str">
        <f>VLOOKUP(A271,'Sets data'!$A$3:$C$9968,2,FALSE)</f>
        <v>Zerstörerischer Einschlag</v>
      </c>
      <c r="G271" s="69" t="str">
        <f t="shared" si="4"/>
        <v/>
      </c>
    </row>
    <row r="272" spans="1:7" x14ac:dyDescent="0.25">
      <c r="A272" s="12">
        <v>318</v>
      </c>
      <c r="B272" s="8" t="str">
        <f>VLOOKUP(A272,'Sets data'!$A$3:$C$9968,3,FALSE)</f>
        <v>Grand Rejuvenation</v>
      </c>
      <c r="C272" s="8" t="str">
        <f>VLOOKUP(A272,'Sets data'!$A$3:$C$9968,2,FALSE)</f>
        <v>Große Verjüngung</v>
      </c>
      <c r="G272" s="69" t="str">
        <f t="shared" si="4"/>
        <v/>
      </c>
    </row>
    <row r="273" spans="1:7" x14ac:dyDescent="0.25">
      <c r="A273" s="12">
        <v>320</v>
      </c>
      <c r="B273" s="8" t="str">
        <f>VLOOKUP(A273,'Sets data'!$A$3:$C$9968,3,FALSE)</f>
        <v>War Maiden</v>
      </c>
      <c r="C273" s="8" t="str">
        <f>VLOOKUP(A273,'Sets data'!$A$3:$C$9968,2,FALSE)</f>
        <v>Kriegsjungfer</v>
      </c>
      <c r="G273" s="69" t="str">
        <f t="shared" si="4"/>
        <v/>
      </c>
    </row>
    <row r="274" spans="1:7" x14ac:dyDescent="0.25">
      <c r="A274" s="12">
        <v>321</v>
      </c>
      <c r="B274" s="8" t="str">
        <f>VLOOKUP(A274,'Sets data'!$A$3:$C$9968,3,FALSE)</f>
        <v>Defiler</v>
      </c>
      <c r="C274" s="8" t="str">
        <f>VLOOKUP(A274,'Sets data'!$A$3:$C$9968,2,FALSE)</f>
        <v>Schänder</v>
      </c>
      <c r="G274" s="69" t="str">
        <f t="shared" si="4"/>
        <v/>
      </c>
    </row>
    <row r="275" spans="1:7" x14ac:dyDescent="0.25">
      <c r="A275" s="12">
        <v>322</v>
      </c>
      <c r="B275" s="8" t="str">
        <f>VLOOKUP(A275,'Sets data'!$A$3:$C$9968,3,FALSE)</f>
        <v>Warrior-Poet</v>
      </c>
      <c r="C275" s="8" t="str">
        <f>VLOOKUP(A275,'Sets data'!$A$3:$C$9968,2,FALSE)</f>
        <v>Kriegerpoet</v>
      </c>
      <c r="G275" s="69" t="str">
        <f t="shared" si="4"/>
        <v/>
      </c>
    </row>
    <row r="276" spans="1:7" x14ac:dyDescent="0.25">
      <c r="A276" s="5">
        <v>323</v>
      </c>
      <c r="B276" s="8" t="str">
        <f>VLOOKUP(A276,'Sets data'!$A$3:$C$9968,3,FALSE)</f>
        <v>Assassin\'s Guile</v>
      </c>
      <c r="C276" s="8" t="str">
        <f>VLOOKUP(A276,'Sets data'!$A$3:$C$9968,2,FALSE)</f>
        <v>Assassinenlist</v>
      </c>
      <c r="G276" s="69" t="str">
        <f t="shared" si="4"/>
        <v/>
      </c>
    </row>
    <row r="277" spans="1:7" x14ac:dyDescent="0.25">
      <c r="A277" s="5">
        <v>324</v>
      </c>
      <c r="B277" s="8" t="str">
        <f>VLOOKUP(A277,'Sets data'!$A$3:$C$9968,3,FALSE)</f>
        <v>Daedric Trickery</v>
      </c>
      <c r="C277" s="8" t="str">
        <f>VLOOKUP(A277,'Sets data'!$A$3:$C$9968,2,FALSE)</f>
        <v>Daedrische Gaunerei</v>
      </c>
      <c r="G277" s="69" t="str">
        <f t="shared" si="4"/>
        <v/>
      </c>
    </row>
    <row r="278" spans="1:7" x14ac:dyDescent="0.25">
      <c r="A278" s="5">
        <v>325</v>
      </c>
      <c r="B278" s="8" t="str">
        <f>VLOOKUP(A278,'Sets data'!$A$3:$C$9968,3,FALSE)</f>
        <v>Shacklebreaker</v>
      </c>
      <c r="C278" s="8" t="str">
        <f>VLOOKUP(A278,'Sets data'!$A$3:$C$9968,2,FALSE)</f>
        <v>Kettensprenger</v>
      </c>
      <c r="G278" s="69" t="str">
        <f t="shared" si="4"/>
        <v/>
      </c>
    </row>
    <row r="279" spans="1:7" x14ac:dyDescent="0.25">
      <c r="A279" s="12">
        <v>326</v>
      </c>
      <c r="B279" s="8" t="str">
        <f>VLOOKUP(A279,'Sets data'!$A$3:$C$9968,3,FALSE)</f>
        <v>Vanguard\'s Challenge</v>
      </c>
      <c r="C279" s="8" t="str">
        <f>VLOOKUP(A279,'Sets data'!$A$3:$C$9968,2,FALSE)</f>
        <v>Vorhutdisput</v>
      </c>
      <c r="G279" s="69" t="str">
        <f t="shared" si="4"/>
        <v/>
      </c>
    </row>
    <row r="280" spans="1:7" x14ac:dyDescent="0.25">
      <c r="A280" s="12">
        <v>327</v>
      </c>
      <c r="B280" s="8" t="str">
        <f>VLOOKUP(A280,'Sets data'!$A$3:$C$9968,3,FALSE)</f>
        <v>Coward\'s Gear</v>
      </c>
      <c r="C280" s="8" t="str">
        <f>VLOOKUP(A280,'Sets data'!$A$3:$C$9968,2,FALSE)</f>
        <v>Feiglingstracht</v>
      </c>
      <c r="G280" s="69" t="str">
        <f t="shared" si="4"/>
        <v/>
      </c>
    </row>
    <row r="281" spans="1:7" x14ac:dyDescent="0.25">
      <c r="A281" s="12">
        <v>328</v>
      </c>
      <c r="B281" s="8" t="str">
        <f>VLOOKUP(A281,'Sets data'!$A$3:$C$9968,3,FALSE)</f>
        <v>Knight Slayer</v>
      </c>
      <c r="C281" s="8" t="str">
        <f>VLOOKUP(A281,'Sets data'!$A$3:$C$9968,2,FALSE)</f>
        <v>Ritterschlächter</v>
      </c>
      <c r="G281" s="69" t="str">
        <f t="shared" si="4"/>
        <v/>
      </c>
    </row>
    <row r="282" spans="1:7" x14ac:dyDescent="0.25">
      <c r="A282" s="12">
        <v>329</v>
      </c>
      <c r="B282" s="8" t="str">
        <f>VLOOKUP(A282,'Sets data'!$A$3:$C$9968,3,FALSE)</f>
        <v>Wizard\'s Riposte</v>
      </c>
      <c r="C282" s="8" t="str">
        <f>VLOOKUP(A282,'Sets data'!$A$3:$C$9968,2,FALSE)</f>
        <v>Zaubererreplik</v>
      </c>
      <c r="G282" s="69" t="str">
        <f t="shared" si="4"/>
        <v/>
      </c>
    </row>
    <row r="283" spans="1:7" x14ac:dyDescent="0.25">
      <c r="A283" s="12">
        <v>330</v>
      </c>
      <c r="B283" s="8" t="str">
        <f>VLOOKUP(A283,'Sets data'!$A$3:$C$9968,3,FALSE)</f>
        <v>Automated Defense</v>
      </c>
      <c r="C283" s="8" t="str">
        <f>VLOOKUP(A283,'Sets data'!$A$3:$C$9968,2,FALSE)</f>
        <v>Automatisierte Verteidigung</v>
      </c>
      <c r="G283" s="69" t="str">
        <f t="shared" si="4"/>
        <v/>
      </c>
    </row>
    <row r="284" spans="1:7" x14ac:dyDescent="0.25">
      <c r="A284" s="12">
        <v>331</v>
      </c>
      <c r="B284" s="8" t="str">
        <f>VLOOKUP(A284,'Sets data'!$A$3:$C$9968,3,FALSE)</f>
        <v>War Machine</v>
      </c>
      <c r="C284" s="8" t="str">
        <f>VLOOKUP(A284,'Sets data'!$A$3:$C$9968,2,FALSE)</f>
        <v>Kriegsmaschine</v>
      </c>
      <c r="G284" s="69" t="str">
        <f t="shared" si="4"/>
        <v/>
      </c>
    </row>
    <row r="285" spans="1:7" x14ac:dyDescent="0.25">
      <c r="A285" s="12">
        <v>332</v>
      </c>
      <c r="B285" s="8" t="str">
        <f>VLOOKUP(A285,'Sets data'!$A$3:$C$9968,3,FALSE)</f>
        <v>Master Architect</v>
      </c>
      <c r="C285" s="8" t="str">
        <f>VLOOKUP(A285,'Sets data'!$A$3:$C$9968,2,FALSE)</f>
        <v>Meisterarchitekt</v>
      </c>
      <c r="G285" s="69" t="str">
        <f t="shared" si="4"/>
        <v/>
      </c>
    </row>
    <row r="286" spans="1:7" x14ac:dyDescent="0.25">
      <c r="A286" s="12">
        <v>333</v>
      </c>
      <c r="B286" s="8" t="str">
        <f>VLOOKUP(A286,'Sets data'!$A$3:$C$9968,3,FALSE)</f>
        <v>Inventor\'s Guard</v>
      </c>
      <c r="C286" s="8" t="str">
        <f>VLOOKUP(A286,'Sets data'!$A$3:$C$9968,2,FALSE)</f>
        <v>Erfindergarde</v>
      </c>
      <c r="G286" s="69" t="str">
        <f t="shared" si="4"/>
        <v/>
      </c>
    </row>
    <row r="287" spans="1:7" x14ac:dyDescent="0.25">
      <c r="A287" s="12">
        <v>334</v>
      </c>
      <c r="B287" s="8" t="str">
        <f>VLOOKUP(A287,'Sets data'!$A$3:$C$9968,3,FALSE)</f>
        <v>Impregnable Armor</v>
      </c>
      <c r="C287" s="8" t="str">
        <f>VLOOKUP(A287,'Sets data'!$A$3:$C$9968,2,FALSE)</f>
        <v>Unüberwindliche Rüstung</v>
      </c>
      <c r="G287" s="69" t="str">
        <f t="shared" si="4"/>
        <v/>
      </c>
    </row>
    <row r="288" spans="1:7" x14ac:dyDescent="0.25">
      <c r="A288" s="12">
        <v>335</v>
      </c>
      <c r="B288" s="8" t="str">
        <f>VLOOKUP(A288,'Sets data'!$A$3:$C$9968,3,FALSE)</f>
        <v>Draugr\'s Rest</v>
      </c>
      <c r="C288" s="8" t="str">
        <f>VLOOKUP(A288,'Sets data'!$A$3:$C$9968,2,FALSE)</f>
        <v>Draugrruhe</v>
      </c>
      <c r="G288" s="69" t="str">
        <f t="shared" si="4"/>
        <v/>
      </c>
    </row>
    <row r="289" spans="1:7" x14ac:dyDescent="0.25">
      <c r="A289" s="12">
        <v>336</v>
      </c>
      <c r="B289" s="8" t="str">
        <f>VLOOKUP(A289,'Sets data'!$A$3:$C$9968,3,FALSE)</f>
        <v>Pillar of Nirn</v>
      </c>
      <c r="C289" s="8" t="str">
        <f>VLOOKUP(A289,'Sets data'!$A$3:$C$9968,2,FALSE)</f>
        <v>Säulen von Nirn</v>
      </c>
      <c r="G289" s="69" t="str">
        <f t="shared" si="4"/>
        <v/>
      </c>
    </row>
    <row r="290" spans="1:7" x14ac:dyDescent="0.25">
      <c r="A290" s="12">
        <v>337</v>
      </c>
      <c r="B290" s="8" t="str">
        <f>VLOOKUP(A290,'Sets data'!$A$3:$C$9968,3,FALSE)</f>
        <v>Ironblood</v>
      </c>
      <c r="C290" s="8" t="str">
        <f>VLOOKUP(A290,'Sets data'!$A$3:$C$9968,2,FALSE)</f>
        <v>Eisenblut</v>
      </c>
      <c r="G290" s="69" t="str">
        <f t="shared" si="4"/>
        <v/>
      </c>
    </row>
    <row r="291" spans="1:7" x14ac:dyDescent="0.25">
      <c r="A291" s="12">
        <v>338</v>
      </c>
      <c r="B291" s="8" t="str">
        <f>VLOOKUP(A291,'Sets data'!$A$3:$C$9968,3,FALSE)</f>
        <v>Flame Blossom</v>
      </c>
      <c r="C291" s="8" t="str">
        <f>VLOOKUP(A291,'Sets data'!$A$3:$C$9968,2,FALSE)</f>
        <v>Flammenblüte</v>
      </c>
      <c r="G291" s="69" t="str">
        <f t="shared" si="4"/>
        <v/>
      </c>
    </row>
    <row r="292" spans="1:7" x14ac:dyDescent="0.25">
      <c r="A292" s="12">
        <v>339</v>
      </c>
      <c r="B292" s="8" t="str">
        <f>VLOOKUP(A292,'Sets data'!$A$3:$C$9968,3,FALSE)</f>
        <v>Blooddrinker</v>
      </c>
      <c r="C292" s="8" t="str">
        <f>VLOOKUP(A292,'Sets data'!$A$3:$C$9968,2,FALSE)</f>
        <v>Bluttrinker</v>
      </c>
      <c r="G292" s="69" t="str">
        <f t="shared" si="4"/>
        <v/>
      </c>
    </row>
    <row r="293" spans="1:7" x14ac:dyDescent="0.25">
      <c r="A293" s="12">
        <v>340</v>
      </c>
      <c r="B293" s="8" t="str">
        <f>VLOOKUP(A293,'Sets data'!$A$3:$C$9968,3,FALSE)</f>
        <v>Hagraven\'s Garden</v>
      </c>
      <c r="C293" s="8" t="str">
        <f>VLOOKUP(A293,'Sets data'!$A$3:$C$9968,2,FALSE)</f>
        <v>Vettelgarten</v>
      </c>
      <c r="G293" s="69" t="str">
        <f t="shared" si="4"/>
        <v/>
      </c>
    </row>
    <row r="294" spans="1:7" ht="105" x14ac:dyDescent="0.25">
      <c r="A294" s="5">
        <v>341</v>
      </c>
      <c r="B294" s="8" t="str">
        <f>VLOOKUP(A294,'Sets data'!$A$3:$C$9968,3,FALSE)</f>
        <v>Earthgore</v>
      </c>
      <c r="C294" s="8" t="str">
        <f>VLOOKUP(A294,'Sets data'!$A$3:$C$9968,2,FALSE)</f>
        <v>Erdbluter</v>
      </c>
      <c r="D294" s="23" t="s">
        <v>2198</v>
      </c>
      <c r="G294" s="69" t="str">
        <f t="shared" si="4"/>
        <v xml:space="preserve">[341] = {[LIBSETS_SETPROC_CHECKTYPE_ABILITY_EVENT_COMBAT_EVENT] = {
    [1] = {
      ["abilityIds"] = {97855},
      ["cooldown"] = {20000},
      ["source"] = COMBAT_UNIT_TYPE_PLAYER,
          },
  },},     --Earthgore -&gt;  / </v>
      </c>
    </row>
    <row r="295" spans="1:7" x14ac:dyDescent="0.25">
      <c r="A295" s="5">
        <v>342</v>
      </c>
      <c r="B295" s="8" t="str">
        <f>VLOOKUP(A295,'Sets data'!$A$3:$C$9968,3,FALSE)</f>
        <v>Domihaus</v>
      </c>
      <c r="C295" s="8" t="str">
        <f>VLOOKUP(A295,'Sets data'!$A$3:$C$9968,2,FALSE)</f>
        <v>Domihaus</v>
      </c>
      <c r="G295" s="69" t="str">
        <f t="shared" si="4"/>
        <v/>
      </c>
    </row>
    <row r="296" spans="1:7" x14ac:dyDescent="0.25">
      <c r="A296" s="12">
        <v>343</v>
      </c>
      <c r="B296" s="8" t="str">
        <f>VLOOKUP(A296,'Sets data'!$A$3:$C$9968,3,FALSE)</f>
        <v>Caluurion\'s Legacy</v>
      </c>
      <c r="C296" s="8" t="str">
        <f>VLOOKUP(A296,'Sets data'!$A$3:$C$9968,2,FALSE)</f>
        <v>Caluurions Erbe</v>
      </c>
      <c r="G296" s="69" t="str">
        <f t="shared" si="4"/>
        <v/>
      </c>
    </row>
    <row r="297" spans="1:7" x14ac:dyDescent="0.25">
      <c r="A297" s="12">
        <v>344</v>
      </c>
      <c r="B297" s="8" t="str">
        <f>VLOOKUP(A297,'Sets data'!$A$3:$C$9968,3,FALSE)</f>
        <v>Trappings of Invigoration</v>
      </c>
      <c r="C297" s="8" t="str">
        <f>VLOOKUP(A297,'Sets data'!$A$3:$C$9968,2,FALSE)</f>
        <v>Stärkungsprunk</v>
      </c>
      <c r="G297" s="69" t="str">
        <f t="shared" si="4"/>
        <v/>
      </c>
    </row>
    <row r="298" spans="1:7" x14ac:dyDescent="0.25">
      <c r="A298" s="12">
        <v>345</v>
      </c>
      <c r="B298" s="8" t="str">
        <f>VLOOKUP(A298,'Sets data'!$A$3:$C$9968,3,FALSE)</f>
        <v>Ulfnor\'s Favor</v>
      </c>
      <c r="C298" s="8" t="str">
        <f>VLOOKUP(A298,'Sets data'!$A$3:$C$9968,2,FALSE)</f>
        <v>Ulfnors Gunst</v>
      </c>
      <c r="G298" s="69" t="str">
        <f t="shared" si="4"/>
        <v/>
      </c>
    </row>
    <row r="299" spans="1:7" x14ac:dyDescent="0.25">
      <c r="A299" s="12">
        <v>346</v>
      </c>
      <c r="B299" s="8" t="str">
        <f>VLOOKUP(A299,'Sets data'!$A$3:$C$9968,3,FALSE)</f>
        <v>Jorvuld\'s Guidance</v>
      </c>
      <c r="C299" s="8" t="str">
        <f>VLOOKUP(A299,'Sets data'!$A$3:$C$9968,2,FALSE)</f>
        <v>Jorvulds Führung</v>
      </c>
      <c r="G299" s="69" t="str">
        <f t="shared" si="4"/>
        <v/>
      </c>
    </row>
    <row r="300" spans="1:7" x14ac:dyDescent="0.25">
      <c r="A300" s="12">
        <v>347</v>
      </c>
      <c r="B300" s="8" t="str">
        <f>VLOOKUP(A300,'Sets data'!$A$3:$C$9968,3,FALSE)</f>
        <v>Plague Slinger</v>
      </c>
      <c r="C300" s="8" t="str">
        <f>VLOOKUP(A300,'Sets data'!$A$3:$C$9968,2,FALSE)</f>
        <v>Seuchenschleuder</v>
      </c>
      <c r="G300" s="69" t="str">
        <f t="shared" si="4"/>
        <v/>
      </c>
    </row>
    <row r="301" spans="1:7" x14ac:dyDescent="0.25">
      <c r="A301" s="12">
        <v>348</v>
      </c>
      <c r="B301" s="8" t="str">
        <f>VLOOKUP(A301,'Sets data'!$A$3:$C$9968,3,FALSE)</f>
        <v>Curse of Doylemish</v>
      </c>
      <c r="C301" s="8" t="str">
        <f>VLOOKUP(A301,'Sets data'!$A$3:$C$9968,2,FALSE)</f>
        <v>Fluch von Doylemish</v>
      </c>
      <c r="G301" s="69" t="str">
        <f t="shared" si="4"/>
        <v/>
      </c>
    </row>
    <row r="302" spans="1:7" x14ac:dyDescent="0.25">
      <c r="A302" s="5">
        <v>349</v>
      </c>
      <c r="B302" s="8" t="str">
        <f>VLOOKUP(A302,'Sets data'!$A$3:$C$9968,3,FALSE)</f>
        <v>Thurvokun</v>
      </c>
      <c r="C302" s="8" t="str">
        <f>VLOOKUP(A302,'Sets data'!$A$3:$C$9968,2,FALSE)</f>
        <v>Thurvokun</v>
      </c>
      <c r="G302" s="69" t="str">
        <f t="shared" si="4"/>
        <v/>
      </c>
    </row>
    <row r="303" spans="1:7" x14ac:dyDescent="0.25">
      <c r="A303" s="5">
        <v>350</v>
      </c>
      <c r="B303" s="8" t="str">
        <f>VLOOKUP(A303,'Sets data'!$A$3:$C$9968,3,FALSE)</f>
        <v>Zaan</v>
      </c>
      <c r="C303" s="8" t="str">
        <f>VLOOKUP(A303,'Sets data'!$A$3:$C$9968,2,FALSE)</f>
        <v>Zaan</v>
      </c>
      <c r="G303" s="69" t="str">
        <f t="shared" si="4"/>
        <v/>
      </c>
    </row>
    <row r="304" spans="1:7" x14ac:dyDescent="0.25">
      <c r="A304" s="5">
        <v>351</v>
      </c>
      <c r="B304" s="8" t="str">
        <f>VLOOKUP(A304,'Sets data'!$A$3:$C$9968,3,FALSE)</f>
        <v>Innate Axiom</v>
      </c>
      <c r="C304" s="8" t="str">
        <f>VLOOKUP(A304,'Sets data'!$A$3:$C$9968,2,FALSE)</f>
        <v>Kernaxiom</v>
      </c>
      <c r="G304" s="69" t="str">
        <f t="shared" si="4"/>
        <v/>
      </c>
    </row>
    <row r="305" spans="1:7" x14ac:dyDescent="0.25">
      <c r="A305" s="5">
        <v>352</v>
      </c>
      <c r="B305" s="8" t="str">
        <f>VLOOKUP(A305,'Sets data'!$A$3:$C$9968,3,FALSE)</f>
        <v>Fortified Brass</v>
      </c>
      <c r="C305" s="8" t="str">
        <f>VLOOKUP(A305,'Sets data'!$A$3:$C$9968,2,FALSE)</f>
        <v>Messingpanzer</v>
      </c>
      <c r="G305" s="69" t="str">
        <f t="shared" si="4"/>
        <v/>
      </c>
    </row>
    <row r="306" spans="1:7" ht="105" x14ac:dyDescent="0.25">
      <c r="A306" s="5">
        <v>353</v>
      </c>
      <c r="B306" s="8" t="str">
        <f>VLOOKUP(A306,'Sets data'!$A$3:$C$9968,3,FALSE)</f>
        <v>Mechanical Acuity</v>
      </c>
      <c r="C306" s="8" t="str">
        <f>VLOOKUP(A306,'Sets data'!$A$3:$C$9968,2,FALSE)</f>
        <v>Mechanikblick</v>
      </c>
      <c r="D306" s="23" t="s">
        <v>2199</v>
      </c>
      <c r="G306" s="69" t="str">
        <f t="shared" si="4"/>
        <v xml:space="preserve">[353] = {[LIBSETS_SETPROC_CHECKTYPE_ABILITY_EVENT_COMBAT_EVENT] = {
    [1] = {
      ["abilityIds"] = {99204},
      ["cooldown"] = {18000},
      ["source"] = COMBAT_UNIT_TYPE_PLAYER,
    },
  },},     --Mechanical Acuity -&gt;  / </v>
      </c>
    </row>
    <row r="307" spans="1:7" x14ac:dyDescent="0.25">
      <c r="A307" s="12">
        <v>354</v>
      </c>
      <c r="B307" s="8" t="str">
        <f>VLOOKUP(A307,'Sets data'!$A$3:$C$9968,3,FALSE)</f>
        <v>Mad Tinkerer</v>
      </c>
      <c r="C307" s="8" t="str">
        <f>VLOOKUP(A307,'Sets data'!$A$3:$C$9968,2,FALSE)</f>
        <v>Wahntüftler</v>
      </c>
      <c r="G307" s="69" t="str">
        <f t="shared" si="4"/>
        <v/>
      </c>
    </row>
    <row r="308" spans="1:7" x14ac:dyDescent="0.25">
      <c r="A308" s="12">
        <v>355</v>
      </c>
      <c r="B308" s="8" t="str">
        <f>VLOOKUP(A308,'Sets data'!$A$3:$C$9968,3,FALSE)</f>
        <v>Unfathomable Darkness</v>
      </c>
      <c r="C308" s="8" t="str">
        <f>VLOOKUP(A308,'Sets data'!$A$3:$C$9968,2,FALSE)</f>
        <v>Unermessliche Dunkelheit</v>
      </c>
      <c r="G308" s="69" t="str">
        <f t="shared" si="4"/>
        <v/>
      </c>
    </row>
    <row r="309" spans="1:7" x14ac:dyDescent="0.25">
      <c r="A309" s="12">
        <v>356</v>
      </c>
      <c r="B309" s="8" t="str">
        <f>VLOOKUP(A309,'Sets data'!$A$3:$C$9968,3,FALSE)</f>
        <v>Livewire</v>
      </c>
      <c r="C309" s="8" t="str">
        <f>VLOOKUP(A309,'Sets data'!$A$3:$C$9968,2,FALSE)</f>
        <v>Stromschlag</v>
      </c>
      <c r="G309" s="69" t="str">
        <f t="shared" si="4"/>
        <v/>
      </c>
    </row>
    <row r="310" spans="1:7" x14ac:dyDescent="0.25">
      <c r="A310" s="12">
        <v>357</v>
      </c>
      <c r="B310" s="8" t="str">
        <f>VLOOKUP(A310,'Sets data'!$A$3:$C$9968,3,FALSE)</f>
        <v>Disciplined Slash (Perfected)</v>
      </c>
      <c r="C310" s="8" t="str">
        <f>VLOOKUP(A310,'Sets data'!$A$3:$C$9968,2,FALSE)</f>
        <v>Disziplinierter Schnitt (vollendet)</v>
      </c>
      <c r="G310" s="69" t="str">
        <f t="shared" si="4"/>
        <v/>
      </c>
    </row>
    <row r="311" spans="1:7" x14ac:dyDescent="0.25">
      <c r="A311" s="12">
        <v>358</v>
      </c>
      <c r="B311" s="8" t="str">
        <f>VLOOKUP(A311,'Sets data'!$A$3:$C$9968,3,FALSE)</f>
        <v>Defensive Position (Perfected)</v>
      </c>
      <c r="C311" s="8" t="str">
        <f>VLOOKUP(A311,'Sets data'!$A$3:$C$9968,2,FALSE)</f>
        <v>Defensive Position (vollendet)</v>
      </c>
      <c r="G311" s="69" t="str">
        <f t="shared" si="4"/>
        <v/>
      </c>
    </row>
    <row r="312" spans="1:7" x14ac:dyDescent="0.25">
      <c r="A312" s="12">
        <v>359</v>
      </c>
      <c r="B312" s="8" t="str">
        <f>VLOOKUP(A312,'Sets data'!$A$3:$C$9968,3,FALSE)</f>
        <v>Chaotic Whirlwind (Perfected)</v>
      </c>
      <c r="C312" s="8" t="str">
        <f>VLOOKUP(A312,'Sets data'!$A$3:$C$9968,2,FALSE)</f>
        <v>Chaotischer Wirbelwind (vollendet)</v>
      </c>
      <c r="G312" s="69" t="str">
        <f t="shared" si="4"/>
        <v/>
      </c>
    </row>
    <row r="313" spans="1:7" x14ac:dyDescent="0.25">
      <c r="A313" s="12">
        <v>360</v>
      </c>
      <c r="B313" s="8" t="str">
        <f>VLOOKUP(A313,'Sets data'!$A$3:$C$9968,3,FALSE)</f>
        <v>Piercing Spray (Perfected)</v>
      </c>
      <c r="C313" s="8" t="str">
        <f>VLOOKUP(A313,'Sets data'!$A$3:$C$9968,2,FALSE)</f>
        <v>Durchdringende Salve (vollendet)</v>
      </c>
      <c r="G313" s="69" t="str">
        <f t="shared" si="4"/>
        <v/>
      </c>
    </row>
    <row r="314" spans="1:7" x14ac:dyDescent="0.25">
      <c r="A314" s="12">
        <v>361</v>
      </c>
      <c r="B314" s="8" t="str">
        <f>VLOOKUP(A314,'Sets data'!$A$3:$C$9968,3,FALSE)</f>
        <v>Concentrated Force (Perfected)</v>
      </c>
      <c r="C314" s="8" t="str">
        <f>VLOOKUP(A314,'Sets data'!$A$3:$C$9968,2,FALSE)</f>
        <v>Konzentrierte Kraft (vollendet)</v>
      </c>
      <c r="G314" s="69" t="str">
        <f t="shared" si="4"/>
        <v/>
      </c>
    </row>
    <row r="315" spans="1:7" x14ac:dyDescent="0.25">
      <c r="A315" s="12">
        <v>362</v>
      </c>
      <c r="B315" s="8" t="str">
        <f>VLOOKUP(A315,'Sets data'!$A$3:$C$9968,3,FALSE)</f>
        <v>Timeless Blessing (Perfected)</v>
      </c>
      <c r="C315" s="8" t="str">
        <f>VLOOKUP(A315,'Sets data'!$A$3:$C$9968,2,FALSE)</f>
        <v>Zeitloser Segen (vollendet)</v>
      </c>
      <c r="G315" s="69" t="str">
        <f t="shared" si="4"/>
        <v/>
      </c>
    </row>
    <row r="316" spans="1:7" x14ac:dyDescent="0.25">
      <c r="A316" s="12">
        <v>363</v>
      </c>
      <c r="B316" s="8" t="str">
        <f>VLOOKUP(A316,'Sets data'!$A$3:$C$9968,3,FALSE)</f>
        <v>Disciplined Slash</v>
      </c>
      <c r="C316" s="8" t="str">
        <f>VLOOKUP(A316,'Sets data'!$A$3:$C$9968,2,FALSE)</f>
        <v>Disziplinierter Schnitt</v>
      </c>
      <c r="G316" s="69" t="str">
        <f t="shared" si="4"/>
        <v/>
      </c>
    </row>
    <row r="317" spans="1:7" x14ac:dyDescent="0.25">
      <c r="A317" s="12">
        <v>364</v>
      </c>
      <c r="B317" s="8" t="str">
        <f>VLOOKUP(A317,'Sets data'!$A$3:$C$9968,3,FALSE)</f>
        <v>Defensive Position</v>
      </c>
      <c r="C317" s="8" t="str">
        <f>VLOOKUP(A317,'Sets data'!$A$3:$C$9968,2,FALSE)</f>
        <v>Defensive Position</v>
      </c>
      <c r="G317" s="69" t="str">
        <f t="shared" si="4"/>
        <v/>
      </c>
    </row>
    <row r="318" spans="1:7" x14ac:dyDescent="0.25">
      <c r="A318" s="12">
        <v>365</v>
      </c>
      <c r="B318" s="8" t="str">
        <f>VLOOKUP(A318,'Sets data'!$A$3:$C$9968,3,FALSE)</f>
        <v>Chaotic Whirlwind</v>
      </c>
      <c r="C318" s="8" t="str">
        <f>VLOOKUP(A318,'Sets data'!$A$3:$C$9968,2,FALSE)</f>
        <v>Chaotischer Wirbelwind</v>
      </c>
      <c r="G318" s="69" t="str">
        <f t="shared" si="4"/>
        <v/>
      </c>
    </row>
    <row r="319" spans="1:7" x14ac:dyDescent="0.25">
      <c r="A319" s="12">
        <v>366</v>
      </c>
      <c r="B319" s="8" t="str">
        <f>VLOOKUP(A319,'Sets data'!$A$3:$C$9968,3,FALSE)</f>
        <v>Piercing Spray</v>
      </c>
      <c r="C319" s="8" t="str">
        <f>VLOOKUP(A319,'Sets data'!$A$3:$C$9968,2,FALSE)</f>
        <v>Durchdringende Salve</v>
      </c>
      <c r="G319" s="69" t="str">
        <f t="shared" si="4"/>
        <v/>
      </c>
    </row>
    <row r="320" spans="1:7" x14ac:dyDescent="0.25">
      <c r="A320" s="12">
        <v>367</v>
      </c>
      <c r="B320" s="8" t="str">
        <f>VLOOKUP(A320,'Sets data'!$A$3:$C$9968,3,FALSE)</f>
        <v>Concentrated Force</v>
      </c>
      <c r="C320" s="8" t="str">
        <f>VLOOKUP(A320,'Sets data'!$A$3:$C$9968,2,FALSE)</f>
        <v>Konzentrierte Kraft</v>
      </c>
      <c r="G320" s="69" t="str">
        <f t="shared" ref="G320:G383" si="5">IF(AND(A320&lt;&gt;"",NOT(ISERROR(A320)),ISNUMBER(A320),D320&lt;&gt;""),CONCATENATE("[",A320,"] = {",D320,"},","     --",B320," -&gt; ",E320," / ",F320),"")</f>
        <v/>
      </c>
    </row>
    <row r="321" spans="1:7" x14ac:dyDescent="0.25">
      <c r="A321" s="12">
        <v>368</v>
      </c>
      <c r="B321" s="8" t="str">
        <f>VLOOKUP(A321,'Sets data'!$A$3:$C$9968,3,FALSE)</f>
        <v>Timeless Blessing</v>
      </c>
      <c r="C321" s="8" t="str">
        <f>VLOOKUP(A321,'Sets data'!$A$3:$C$9968,2,FALSE)</f>
        <v>Zeitloser Segen</v>
      </c>
      <c r="G321" s="69" t="str">
        <f t="shared" si="5"/>
        <v/>
      </c>
    </row>
    <row r="322" spans="1:7" x14ac:dyDescent="0.25">
      <c r="A322" s="12">
        <v>369</v>
      </c>
      <c r="B322" s="8" t="str">
        <f>VLOOKUP(A322,'Sets data'!$A$3:$C$9968,3,FALSE)</f>
        <v>Merciless Charge</v>
      </c>
      <c r="C322" s="8" t="str">
        <f>VLOOKUP(A322,'Sets data'!$A$3:$C$9968,2,FALSE)</f>
        <v>Gnadenloser Ansturm</v>
      </c>
      <c r="G322" s="69" t="str">
        <f t="shared" si="5"/>
        <v/>
      </c>
    </row>
    <row r="323" spans="1:7" x14ac:dyDescent="0.25">
      <c r="A323" s="12">
        <v>370</v>
      </c>
      <c r="B323" s="8" t="str">
        <f>VLOOKUP(A323,'Sets data'!$A$3:$C$9968,3,FALSE)</f>
        <v>Rampaging Slash</v>
      </c>
      <c r="C323" s="8" t="str">
        <f>VLOOKUP(A323,'Sets data'!$A$3:$C$9968,2,FALSE)</f>
        <v>Tobender Schnitt</v>
      </c>
      <c r="G323" s="69" t="str">
        <f t="shared" si="5"/>
        <v/>
      </c>
    </row>
    <row r="324" spans="1:7" x14ac:dyDescent="0.25">
      <c r="A324" s="12">
        <v>371</v>
      </c>
      <c r="B324" s="8" t="str">
        <f>VLOOKUP(A324,'Sets data'!$A$3:$C$9968,3,FALSE)</f>
        <v>Cruel Flurry</v>
      </c>
      <c r="C324" s="8" t="str">
        <f>VLOOKUP(A324,'Sets data'!$A$3:$C$9968,2,FALSE)</f>
        <v>Grausamer Schlaghagel</v>
      </c>
      <c r="G324" s="69" t="str">
        <f t="shared" si="5"/>
        <v/>
      </c>
    </row>
    <row r="325" spans="1:7" x14ac:dyDescent="0.25">
      <c r="A325" s="12">
        <v>372</v>
      </c>
      <c r="B325" s="8" t="str">
        <f>VLOOKUP(A325,'Sets data'!$A$3:$C$9968,3,FALSE)</f>
        <v>Thunderous Volley</v>
      </c>
      <c r="C325" s="8" t="str">
        <f>VLOOKUP(A325,'Sets data'!$A$3:$C$9968,2,FALSE)</f>
        <v>Donnernde Salve</v>
      </c>
      <c r="G325" s="69" t="str">
        <f t="shared" si="5"/>
        <v/>
      </c>
    </row>
    <row r="326" spans="1:7" x14ac:dyDescent="0.25">
      <c r="A326" s="12">
        <v>373</v>
      </c>
      <c r="B326" s="8" t="str">
        <f>VLOOKUP(A326,'Sets data'!$A$3:$C$9968,3,FALSE)</f>
        <v>Crushing Wall</v>
      </c>
      <c r="C326" s="8" t="str">
        <f>VLOOKUP(A326,'Sets data'!$A$3:$C$9968,2,FALSE)</f>
        <v>Zermalmende Mauer</v>
      </c>
      <c r="G326" s="69" t="str">
        <f t="shared" si="5"/>
        <v/>
      </c>
    </row>
    <row r="327" spans="1:7" x14ac:dyDescent="0.25">
      <c r="A327" s="12">
        <v>374</v>
      </c>
      <c r="B327" s="8" t="str">
        <f>VLOOKUP(A327,'Sets data'!$A$3:$C$9968,3,FALSE)</f>
        <v>Precise Regeneration</v>
      </c>
      <c r="C327" s="8" t="str">
        <f>VLOOKUP(A327,'Sets data'!$A$3:$C$9968,2,FALSE)</f>
        <v>Präzise Regeneration</v>
      </c>
      <c r="G327" s="69" t="str">
        <f t="shared" si="5"/>
        <v/>
      </c>
    </row>
    <row r="328" spans="1:7" x14ac:dyDescent="0.25">
      <c r="A328" s="12">
        <v>380</v>
      </c>
      <c r="B328" s="8" t="str">
        <f>VLOOKUP(A328,'Sets data'!$A$3:$C$9968,3,FALSE)</f>
        <v>Prophet\'s</v>
      </c>
      <c r="C328" s="8" t="str">
        <f>VLOOKUP(A328,'Sets data'!$A$3:$C$9968,2,FALSE)</f>
        <v>Prophet</v>
      </c>
      <c r="G328" s="69" t="str">
        <f t="shared" si="5"/>
        <v/>
      </c>
    </row>
    <row r="329" spans="1:7" x14ac:dyDescent="0.25">
      <c r="A329" s="12">
        <v>381</v>
      </c>
      <c r="B329" s="8" t="str">
        <f>VLOOKUP(A329,'Sets data'!$A$3:$C$9968,3,FALSE)</f>
        <v>Broken Soul</v>
      </c>
      <c r="C329" s="8" t="str">
        <f>VLOOKUP(A329,'Sets data'!$A$3:$C$9968,2,FALSE)</f>
        <v>Zerbrochene Seele</v>
      </c>
      <c r="G329" s="69" t="str">
        <f t="shared" si="5"/>
        <v/>
      </c>
    </row>
    <row r="330" spans="1:7" x14ac:dyDescent="0.25">
      <c r="A330" s="12">
        <v>382</v>
      </c>
      <c r="B330" s="8" t="str">
        <f>VLOOKUP(A330,'Sets data'!$A$3:$C$9968,3,FALSE)</f>
        <v>Grace of Gloom</v>
      </c>
      <c r="C330" s="8" t="str">
        <f>VLOOKUP(A330,'Sets data'!$A$3:$C$9968,2,FALSE)</f>
        <v>Anmut der Gräue</v>
      </c>
      <c r="G330" s="69" t="str">
        <f t="shared" si="5"/>
        <v/>
      </c>
    </row>
    <row r="331" spans="1:7" x14ac:dyDescent="0.25">
      <c r="A331" s="12">
        <v>383</v>
      </c>
      <c r="B331" s="8" t="str">
        <f>VLOOKUP(A331,'Sets data'!$A$3:$C$9968,3,FALSE)</f>
        <v>Gryphon\'s Ferocity</v>
      </c>
      <c r="C331" s="8" t="str">
        <f>VLOOKUP(A331,'Sets data'!$A$3:$C$9968,2,FALSE)</f>
        <v>Wildheit des Greifen</v>
      </c>
      <c r="G331" s="69" t="str">
        <f t="shared" si="5"/>
        <v/>
      </c>
    </row>
    <row r="332" spans="1:7" x14ac:dyDescent="0.25">
      <c r="A332" s="12">
        <v>384</v>
      </c>
      <c r="B332" s="8" t="str">
        <f>VLOOKUP(A332,'Sets data'!$A$3:$C$9968,3,FALSE)</f>
        <v>Wisdom of Vanus</v>
      </c>
      <c r="C332" s="8" t="str">
        <f>VLOOKUP(A332,'Sets data'!$A$3:$C$9968,2,FALSE)</f>
        <v>Weisheit von Vanus</v>
      </c>
      <c r="G332" s="69" t="str">
        <f t="shared" si="5"/>
        <v/>
      </c>
    </row>
    <row r="333" spans="1:7" x14ac:dyDescent="0.25">
      <c r="A333" s="5">
        <v>385</v>
      </c>
      <c r="B333" s="8" t="str">
        <f>VLOOKUP(A333,'Sets data'!$A$3:$C$9968,3,FALSE)</f>
        <v>Adept Rider</v>
      </c>
      <c r="C333" s="8" t="str">
        <f>VLOOKUP(A333,'Sets data'!$A$3:$C$9968,2,FALSE)</f>
        <v>Versierter Reiter</v>
      </c>
      <c r="G333" s="69" t="str">
        <f t="shared" si="5"/>
        <v/>
      </c>
    </row>
    <row r="334" spans="1:7" x14ac:dyDescent="0.25">
      <c r="A334" s="5">
        <v>386</v>
      </c>
      <c r="B334" s="8" t="str">
        <f>VLOOKUP(A334,'Sets data'!$A$3:$C$9968,3,FALSE)</f>
        <v>Sload\'s Semblance</v>
      </c>
      <c r="C334" s="8" t="str">
        <f>VLOOKUP(A334,'Sets data'!$A$3:$C$9968,2,FALSE)</f>
        <v>Kreckenantlitz</v>
      </c>
      <c r="G334" s="69" t="str">
        <f t="shared" si="5"/>
        <v/>
      </c>
    </row>
    <row r="335" spans="1:7" x14ac:dyDescent="0.25">
      <c r="A335" s="5">
        <v>387</v>
      </c>
      <c r="B335" s="8" t="str">
        <f>VLOOKUP(A335,'Sets data'!$A$3:$C$9968,3,FALSE)</f>
        <v>Nocturnal\'s Favor</v>
      </c>
      <c r="C335" s="8" t="str">
        <f>VLOOKUP(A335,'Sets data'!$A$3:$C$9968,2,FALSE)</f>
        <v>Nocturnals Gunst</v>
      </c>
      <c r="G335" s="69" t="str">
        <f t="shared" si="5"/>
        <v/>
      </c>
    </row>
    <row r="336" spans="1:7" x14ac:dyDescent="0.25">
      <c r="A336" s="12">
        <v>388</v>
      </c>
      <c r="B336" s="8" t="str">
        <f>VLOOKUP(A336,'Sets data'!$A$3:$C$9968,3,FALSE)</f>
        <v>Aegis of Galenwe</v>
      </c>
      <c r="C336" s="8" t="str">
        <f>VLOOKUP(A336,'Sets data'!$A$3:$C$9968,2,FALSE)</f>
        <v>Ägis von Galenwe</v>
      </c>
      <c r="G336" s="69" t="str">
        <f t="shared" si="5"/>
        <v/>
      </c>
    </row>
    <row r="337" spans="1:7" x14ac:dyDescent="0.25">
      <c r="A337" s="12">
        <v>389</v>
      </c>
      <c r="B337" s="8" t="str">
        <f>VLOOKUP(A337,'Sets data'!$A$3:$C$9968,3,FALSE)</f>
        <v>Arms of Relequen</v>
      </c>
      <c r="C337" s="8" t="str">
        <f>VLOOKUP(A337,'Sets data'!$A$3:$C$9968,2,FALSE)</f>
        <v>Waffen von Relequen</v>
      </c>
      <c r="G337" s="69" t="str">
        <f t="shared" si="5"/>
        <v/>
      </c>
    </row>
    <row r="338" spans="1:7" x14ac:dyDescent="0.25">
      <c r="A338" s="12">
        <v>390</v>
      </c>
      <c r="B338" s="8" t="str">
        <f>VLOOKUP(A338,'Sets data'!$A$3:$C$9968,3,FALSE)</f>
        <v>Mantle of Siroria</v>
      </c>
      <c r="C338" s="8" t="str">
        <f>VLOOKUP(A338,'Sets data'!$A$3:$C$9968,2,FALSE)</f>
        <v>Mantel von Siroria</v>
      </c>
      <c r="G338" s="69" t="str">
        <f t="shared" si="5"/>
        <v/>
      </c>
    </row>
    <row r="339" spans="1:7" ht="105" x14ac:dyDescent="0.25">
      <c r="A339" s="12">
        <v>391</v>
      </c>
      <c r="B339" s="8" t="str">
        <f>VLOOKUP(A339,'Sets data'!$A$3:$C$9968,3,FALSE)</f>
        <v>Vestment of Olorime</v>
      </c>
      <c r="C339" s="8" t="str">
        <f>VLOOKUP(A339,'Sets data'!$A$3:$C$9968,2,FALSE)</f>
        <v>Gewandung von Olorime</v>
      </c>
      <c r="D339" s="23" t="s">
        <v>2200</v>
      </c>
      <c r="G339" s="69" t="str">
        <f t="shared" si="5"/>
        <v xml:space="preserve">[391] = {[LIBSETS_SETPROC_CHECKTYPE_ABILITY_EVENT_COMBAT_EVENT] = {
    [1] = {
      ["abilityIds"] = {107141},
      ["cooldown"] = {10000},
      ["source"] = COMBAT_UNIT_TYPE_PLAYER,
    },
  },},     --Vestment of Olorime -&gt;  / </v>
      </c>
    </row>
    <row r="340" spans="1:7" x14ac:dyDescent="0.25">
      <c r="A340" s="12">
        <v>392</v>
      </c>
      <c r="B340" s="8" t="str">
        <f>VLOOKUP(A340,'Sets data'!$A$3:$C$9968,3,FALSE)</f>
        <v>Perfect Aegis of Galenwe</v>
      </c>
      <c r="C340" s="8" t="str">
        <f>VLOOKUP(A340,'Sets data'!$A$3:$C$9968,2,FALSE)</f>
        <v>Perfekte Ägis von Galenwe</v>
      </c>
      <c r="G340" s="69" t="str">
        <f t="shared" si="5"/>
        <v/>
      </c>
    </row>
    <row r="341" spans="1:7" x14ac:dyDescent="0.25">
      <c r="A341" s="46">
        <v>393</v>
      </c>
      <c r="B341" s="8" t="str">
        <f>VLOOKUP(A341,'Sets data'!$A$3:$C$9968,3,FALSE)</f>
        <v>Perfect Arms of Relequen</v>
      </c>
      <c r="C341" s="8" t="str">
        <f>VLOOKUP(A341,'Sets data'!$A$3:$C$9968,2,FALSE)</f>
        <v>Perfekte Waffen von Relequen</v>
      </c>
      <c r="G341" s="69" t="str">
        <f t="shared" si="5"/>
        <v/>
      </c>
    </row>
    <row r="342" spans="1:7" x14ac:dyDescent="0.25">
      <c r="A342" s="12">
        <v>394</v>
      </c>
      <c r="B342" s="8" t="str">
        <f>VLOOKUP(A342,'Sets data'!$A$3:$C$9968,3,FALSE)</f>
        <v>Perfect Mantle of Siroria</v>
      </c>
      <c r="C342" s="8" t="str">
        <f>VLOOKUP(A342,'Sets data'!$A$3:$C$9968,2,FALSE)</f>
        <v>Perfekter Mantel von Siroria</v>
      </c>
      <c r="G342" s="69" t="str">
        <f t="shared" si="5"/>
        <v/>
      </c>
    </row>
    <row r="343" spans="1:7" ht="105" x14ac:dyDescent="0.25">
      <c r="A343" s="12">
        <v>395</v>
      </c>
      <c r="B343" s="8" t="str">
        <f>VLOOKUP(A343,'Sets data'!$A$3:$C$9968,3,FALSE)</f>
        <v>Perfect Vestment of Olorime</v>
      </c>
      <c r="C343" s="8" t="str">
        <f>VLOOKUP(A343,'Sets data'!$A$3:$C$9968,2,FALSE)</f>
        <v>Perfekte Gewandung von Olorime</v>
      </c>
      <c r="D343" s="23" t="s">
        <v>2201</v>
      </c>
      <c r="G343" s="69" t="str">
        <f t="shared" si="5"/>
        <v xml:space="preserve">[395] = {[LIBSETS_SETPROC_CHECKTYPE_ABILITY_EVENT_COMBAT_EVENT] = {
    [1] = {
      ["abilityIds"] = {109084},
      ["cooldown"] = {10000},
      ["source"] = COMBAT_UNIT_TYPE_PLAYER,
    },
  },},     --Perfect Vestment of Olorime -&gt;  / </v>
      </c>
    </row>
    <row r="344" spans="1:7" x14ac:dyDescent="0.25">
      <c r="A344" s="5">
        <v>397</v>
      </c>
      <c r="B344" s="8" t="str">
        <f>VLOOKUP(A344,'Sets data'!$A$3:$C$9968,3,FALSE)</f>
        <v>Balorgh</v>
      </c>
      <c r="C344" s="8" t="str">
        <f>VLOOKUP(A344,'Sets data'!$A$3:$C$9968,2,FALSE)</f>
        <v>Balorgh</v>
      </c>
      <c r="G344" s="69" t="str">
        <f t="shared" si="5"/>
        <v/>
      </c>
    </row>
    <row r="345" spans="1:7" x14ac:dyDescent="0.25">
      <c r="A345" s="5">
        <v>398</v>
      </c>
      <c r="B345" s="8" t="str">
        <f>VLOOKUP(A345,'Sets data'!$A$3:$C$9968,3,FALSE)</f>
        <v>Vykosa</v>
      </c>
      <c r="C345" s="8" t="str">
        <f>VLOOKUP(A345,'Sets data'!$A$3:$C$9968,2,FALSE)</f>
        <v>Vykosa</v>
      </c>
      <c r="G345" s="69" t="str">
        <f t="shared" si="5"/>
        <v/>
      </c>
    </row>
    <row r="346" spans="1:7" x14ac:dyDescent="0.25">
      <c r="A346" s="12">
        <v>399</v>
      </c>
      <c r="B346" s="8" t="str">
        <f>VLOOKUP(A346,'Sets data'!$A$3:$C$9968,3,FALSE)</f>
        <v>Hanu\'s Compassion</v>
      </c>
      <c r="C346" s="8" t="str">
        <f>VLOOKUP(A346,'Sets data'!$A$3:$C$9968,2,FALSE)</f>
        <v>Hanus Mitgefühl</v>
      </c>
      <c r="G346" s="69" t="str">
        <f t="shared" si="5"/>
        <v/>
      </c>
    </row>
    <row r="347" spans="1:7" x14ac:dyDescent="0.25">
      <c r="A347" s="12">
        <v>400</v>
      </c>
      <c r="B347" s="8" t="str">
        <f>VLOOKUP(A347,'Sets data'!$A$3:$C$9968,3,FALSE)</f>
        <v>Blood Moon</v>
      </c>
      <c r="C347" s="8" t="str">
        <f>VLOOKUP(A347,'Sets data'!$A$3:$C$9968,2,FALSE)</f>
        <v>Blutmond</v>
      </c>
      <c r="G347" s="69" t="str">
        <f t="shared" si="5"/>
        <v/>
      </c>
    </row>
    <row r="348" spans="1:7" x14ac:dyDescent="0.25">
      <c r="A348" s="12">
        <v>401</v>
      </c>
      <c r="B348" s="8" t="str">
        <f>VLOOKUP(A348,'Sets data'!$A$3:$C$9968,3,FALSE)</f>
        <v>Haven of Ursus</v>
      </c>
      <c r="C348" s="8" t="str">
        <f>VLOOKUP(A348,'Sets data'!$A$3:$C$9968,2,FALSE)</f>
        <v>Zuflucht von Ursus</v>
      </c>
      <c r="G348" s="69" t="str">
        <f t="shared" si="5"/>
        <v/>
      </c>
    </row>
    <row r="349" spans="1:7" x14ac:dyDescent="0.25">
      <c r="A349" s="12">
        <v>402</v>
      </c>
      <c r="B349" s="8" t="str">
        <f>VLOOKUP(A349,'Sets data'!$A$3:$C$9968,3,FALSE)</f>
        <v>Moon Hunter</v>
      </c>
      <c r="C349" s="8" t="str">
        <f>VLOOKUP(A349,'Sets data'!$A$3:$C$9968,2,FALSE)</f>
        <v>Mondjäger</v>
      </c>
      <c r="G349" s="69" t="str">
        <f t="shared" si="5"/>
        <v/>
      </c>
    </row>
    <row r="350" spans="1:7" x14ac:dyDescent="0.25">
      <c r="A350" s="12">
        <v>403</v>
      </c>
      <c r="B350" s="8" t="str">
        <f>VLOOKUP(A350,'Sets data'!$A$3:$C$9968,3,FALSE)</f>
        <v>Savage Werewolf</v>
      </c>
      <c r="C350" s="8" t="str">
        <f>VLOOKUP(A350,'Sets data'!$A$3:$C$9968,2,FALSE)</f>
        <v>Wilder Werwolf</v>
      </c>
      <c r="G350" s="69" t="str">
        <f t="shared" si="5"/>
        <v/>
      </c>
    </row>
    <row r="351" spans="1:7" x14ac:dyDescent="0.25">
      <c r="A351" s="12">
        <v>404</v>
      </c>
      <c r="B351" s="8" t="str">
        <f>VLOOKUP(A351,'Sets data'!$A$3:$C$9968,3,FALSE)</f>
        <v>Jailer\'s Tenacity</v>
      </c>
      <c r="C351" s="8" t="str">
        <f>VLOOKUP(A351,'Sets data'!$A$3:$C$9968,2,FALSE)</f>
        <v>Tenazität des Kerkermeisters</v>
      </c>
      <c r="G351" s="69" t="str">
        <f t="shared" si="5"/>
        <v/>
      </c>
    </row>
    <row r="352" spans="1:7" x14ac:dyDescent="0.25">
      <c r="A352" s="12">
        <v>405</v>
      </c>
      <c r="B352" s="8" t="str">
        <f>VLOOKUP(A352,'Sets data'!$A$3:$C$9968,3,FALSE)</f>
        <v>Bright-Throat\'s Boast</v>
      </c>
      <c r="C352" s="8" t="str">
        <f>VLOOKUP(A352,'Sets data'!$A$3:$C$9968,2,FALSE)</f>
        <v>Hellhalsstolz</v>
      </c>
      <c r="G352" s="69" t="str">
        <f t="shared" si="5"/>
        <v/>
      </c>
    </row>
    <row r="353" spans="1:7" x14ac:dyDescent="0.25">
      <c r="A353" s="12">
        <v>406</v>
      </c>
      <c r="B353" s="8" t="str">
        <f>VLOOKUP(A353,'Sets data'!$A$3:$C$9968,3,FALSE)</f>
        <v>Dead-Water\'s Guile</v>
      </c>
      <c r="C353" s="8" t="str">
        <f>VLOOKUP(A353,'Sets data'!$A$3:$C$9968,2,FALSE)</f>
        <v>Totwassertücke</v>
      </c>
      <c r="G353" s="69" t="str">
        <f t="shared" si="5"/>
        <v/>
      </c>
    </row>
    <row r="354" spans="1:7" x14ac:dyDescent="0.25">
      <c r="A354" s="12">
        <v>407</v>
      </c>
      <c r="B354" s="8" t="str">
        <f>VLOOKUP(A354,'Sets data'!$A$3:$C$9968,3,FALSE)</f>
        <v>Champion of the Hist</v>
      </c>
      <c r="C354" s="8" t="str">
        <f>VLOOKUP(A354,'Sets data'!$A$3:$C$9968,2,FALSE)</f>
        <v>Histchampion</v>
      </c>
      <c r="G354" s="69" t="str">
        <f t="shared" si="5"/>
        <v/>
      </c>
    </row>
    <row r="355" spans="1:7" x14ac:dyDescent="0.25">
      <c r="A355" s="5">
        <v>408</v>
      </c>
      <c r="B355" s="8" t="str">
        <f>VLOOKUP(A355,'Sets data'!$A$3:$C$9968,3,FALSE)</f>
        <v>Grave-Stake Collector</v>
      </c>
      <c r="C355" s="8" t="str">
        <f>VLOOKUP(A355,'Sets data'!$A$3:$C$9968,2,FALSE)</f>
        <v>Grabpflocksammler</v>
      </c>
      <c r="G355" s="69" t="str">
        <f t="shared" si="5"/>
        <v/>
      </c>
    </row>
    <row r="356" spans="1:7" x14ac:dyDescent="0.25">
      <c r="A356" s="5">
        <v>409</v>
      </c>
      <c r="B356" s="8" t="str">
        <f>VLOOKUP(A356,'Sets data'!$A$3:$C$9968,3,FALSE)</f>
        <v>Naga Shaman</v>
      </c>
      <c r="C356" s="8" t="str">
        <f>VLOOKUP(A356,'Sets data'!$A$3:$C$9968,2,FALSE)</f>
        <v>Nagaschamane</v>
      </c>
      <c r="G356" s="69" t="str">
        <f t="shared" si="5"/>
        <v/>
      </c>
    </row>
    <row r="357" spans="1:7" x14ac:dyDescent="0.25">
      <c r="A357" s="5">
        <v>410</v>
      </c>
      <c r="B357" s="8" t="str">
        <f>VLOOKUP(A357,'Sets data'!$A$3:$C$9968,3,FALSE)</f>
        <v>Might of the Lost Legion</v>
      </c>
      <c r="C357" s="8" t="str">
        <f>VLOOKUP(A357,'Sets data'!$A$3:$C$9968,2,FALSE)</f>
        <v>Macht der Verlorenen Legion</v>
      </c>
      <c r="G357" s="69" t="str">
        <f t="shared" si="5"/>
        <v/>
      </c>
    </row>
    <row r="358" spans="1:7" x14ac:dyDescent="0.25">
      <c r="A358" s="12">
        <v>411</v>
      </c>
      <c r="B358" s="8" t="str">
        <f>VLOOKUP(A358,'Sets data'!$A$3:$C$9968,3,FALSE)</f>
        <v>Gallant Charge</v>
      </c>
      <c r="C358" s="8" t="str">
        <f>VLOOKUP(A358,'Sets data'!$A$3:$C$9968,2,FALSE)</f>
        <v>Galanter Ansturm</v>
      </c>
      <c r="G358" s="69" t="str">
        <f t="shared" si="5"/>
        <v/>
      </c>
    </row>
    <row r="359" spans="1:7" x14ac:dyDescent="0.25">
      <c r="A359" s="12">
        <v>412</v>
      </c>
      <c r="B359" s="8" t="str">
        <f>VLOOKUP(A359,'Sets data'!$A$3:$C$9968,3,FALSE)</f>
        <v>Radial Uppercut</v>
      </c>
      <c r="C359" s="8" t="str">
        <f>VLOOKUP(A359,'Sets data'!$A$3:$C$9968,2,FALSE)</f>
        <v>Rundum-Aufwärtsschnitt</v>
      </c>
      <c r="G359" s="69" t="str">
        <f t="shared" si="5"/>
        <v/>
      </c>
    </row>
    <row r="360" spans="1:7" x14ac:dyDescent="0.25">
      <c r="A360" s="12">
        <v>413</v>
      </c>
      <c r="B360" s="8" t="str">
        <f>VLOOKUP(A360,'Sets data'!$A$3:$C$9968,3,FALSE)</f>
        <v>Spectral Cloak</v>
      </c>
      <c r="C360" s="8" t="str">
        <f>VLOOKUP(A360,'Sets data'!$A$3:$C$9968,2,FALSE)</f>
        <v>Spektraler Mantel</v>
      </c>
      <c r="G360" s="69" t="str">
        <f t="shared" si="5"/>
        <v/>
      </c>
    </row>
    <row r="361" spans="1:7" x14ac:dyDescent="0.25">
      <c r="A361" s="12">
        <v>414</v>
      </c>
      <c r="B361" s="8" t="str">
        <f>VLOOKUP(A361,'Sets data'!$A$3:$C$9968,3,FALSE)</f>
        <v>Virulent Shot</v>
      </c>
      <c r="C361" s="8" t="str">
        <f>VLOOKUP(A361,'Sets data'!$A$3:$C$9968,2,FALSE)</f>
        <v>Virulenter Schuss</v>
      </c>
      <c r="G361" s="69" t="str">
        <f t="shared" si="5"/>
        <v/>
      </c>
    </row>
    <row r="362" spans="1:7" x14ac:dyDescent="0.25">
      <c r="A362" s="12">
        <v>415</v>
      </c>
      <c r="B362" s="8" t="str">
        <f>VLOOKUP(A362,'Sets data'!$A$3:$C$9968,3,FALSE)</f>
        <v>Wild Impulse</v>
      </c>
      <c r="C362" s="8" t="str">
        <f>VLOOKUP(A362,'Sets data'!$A$3:$C$9968,2,FALSE)</f>
        <v>Wilder Impuls</v>
      </c>
      <c r="G362" s="69" t="str">
        <f t="shared" si="5"/>
        <v/>
      </c>
    </row>
    <row r="363" spans="1:7" x14ac:dyDescent="0.25">
      <c r="A363" s="12">
        <v>416</v>
      </c>
      <c r="B363" s="8" t="str">
        <f>VLOOKUP(A363,'Sets data'!$A$3:$C$9968,3,FALSE)</f>
        <v>Mender\'s Ward</v>
      </c>
      <c r="C363" s="8" t="str">
        <f>VLOOKUP(A363,'Sets data'!$A$3:$C$9968,2,FALSE)</f>
        <v>Schutz des Pflegers</v>
      </c>
      <c r="G363" s="69" t="str">
        <f t="shared" si="5"/>
        <v/>
      </c>
    </row>
    <row r="364" spans="1:7" x14ac:dyDescent="0.25">
      <c r="A364" s="12">
        <v>417</v>
      </c>
      <c r="B364" s="8" t="str">
        <f>VLOOKUP(A364,'Sets data'!$A$3:$C$9968,3,FALSE)</f>
        <v>Indomitable Fury</v>
      </c>
      <c r="C364" s="8" t="str">
        <f>VLOOKUP(A364,'Sets data'!$A$3:$C$9968,2,FALSE)</f>
        <v>Unbeugsamer Zorn</v>
      </c>
      <c r="G364" s="69" t="str">
        <f t="shared" si="5"/>
        <v/>
      </c>
    </row>
    <row r="365" spans="1:7" x14ac:dyDescent="0.25">
      <c r="A365" s="12">
        <v>418</v>
      </c>
      <c r="B365" s="8" t="str">
        <f>VLOOKUP(A365,'Sets data'!$A$3:$C$9968,3,FALSE)</f>
        <v>Spell Strategist</v>
      </c>
      <c r="C365" s="8" t="str">
        <f>VLOOKUP(A365,'Sets data'!$A$3:$C$9968,2,FALSE)</f>
        <v>Zauberstratege</v>
      </c>
      <c r="G365" s="69" t="str">
        <f t="shared" si="5"/>
        <v/>
      </c>
    </row>
    <row r="366" spans="1:7" x14ac:dyDescent="0.25">
      <c r="A366" s="12">
        <v>419</v>
      </c>
      <c r="B366" s="8" t="str">
        <f>VLOOKUP(A366,'Sets data'!$A$3:$C$9968,3,FALSE)</f>
        <v>Battlefield Acrobat</v>
      </c>
      <c r="C366" s="8" t="str">
        <f>VLOOKUP(A366,'Sets data'!$A$3:$C$9968,2,FALSE)</f>
        <v>Schlachtfeldakrobat</v>
      </c>
      <c r="G366" s="69" t="str">
        <f t="shared" si="5"/>
        <v/>
      </c>
    </row>
    <row r="367" spans="1:7" x14ac:dyDescent="0.25">
      <c r="A367" s="12">
        <v>420</v>
      </c>
      <c r="B367" s="8" t="str">
        <f>VLOOKUP(A367,'Sets data'!$A$3:$C$9968,3,FALSE)</f>
        <v>Soldier of Anguish</v>
      </c>
      <c r="C367" s="8" t="str">
        <f>VLOOKUP(A367,'Sets data'!$A$3:$C$9968,2,FALSE)</f>
        <v>Soldat der Pein</v>
      </c>
      <c r="G367" s="69" t="str">
        <f t="shared" si="5"/>
        <v/>
      </c>
    </row>
    <row r="368" spans="1:7" x14ac:dyDescent="0.25">
      <c r="A368" s="12">
        <v>421</v>
      </c>
      <c r="B368" s="8" t="str">
        <f>VLOOKUP(A368,'Sets data'!$A$3:$C$9968,3,FALSE)</f>
        <v>Steadfast Hero</v>
      </c>
      <c r="C368" s="8" t="str">
        <f>VLOOKUP(A368,'Sets data'!$A$3:$C$9968,2,FALSE)</f>
        <v>Standhafter Held</v>
      </c>
      <c r="G368" s="69" t="str">
        <f t="shared" si="5"/>
        <v/>
      </c>
    </row>
    <row r="369" spans="1:7" x14ac:dyDescent="0.25">
      <c r="A369" s="12">
        <v>422</v>
      </c>
      <c r="B369" s="8" t="str">
        <f>VLOOKUP(A369,'Sets data'!$A$3:$C$9968,3,FALSE)</f>
        <v>Battalion Defender</v>
      </c>
      <c r="C369" s="8" t="str">
        <f>VLOOKUP(A369,'Sets data'!$A$3:$C$9968,2,FALSE)</f>
        <v>Bataillonsverteidiger</v>
      </c>
      <c r="G369" s="69" t="str">
        <f t="shared" si="5"/>
        <v/>
      </c>
    </row>
    <row r="370" spans="1:7" x14ac:dyDescent="0.25">
      <c r="A370" s="12">
        <v>423</v>
      </c>
      <c r="B370" s="8" t="str">
        <f>VLOOKUP(A370,'Sets data'!$A$3:$C$9968,3,FALSE)</f>
        <v>Perfect Gallant Charge</v>
      </c>
      <c r="C370" s="8" t="str">
        <f>VLOOKUP(A370,'Sets data'!$A$3:$C$9968,2,FALSE)</f>
        <v>Perfekter galanter Ansturm</v>
      </c>
      <c r="G370" s="69" t="str">
        <f t="shared" si="5"/>
        <v/>
      </c>
    </row>
    <row r="371" spans="1:7" x14ac:dyDescent="0.25">
      <c r="A371" s="12">
        <v>424</v>
      </c>
      <c r="B371" s="8" t="str">
        <f>VLOOKUP(A371,'Sets data'!$A$3:$C$9968,3,FALSE)</f>
        <v>Perfect Radial Uppercut</v>
      </c>
      <c r="C371" s="8" t="str">
        <f>VLOOKUP(A371,'Sets data'!$A$3:$C$9968,2,FALSE)</f>
        <v>Perfekter Rundum-Aufwärtsschnitt</v>
      </c>
      <c r="G371" s="69" t="str">
        <f t="shared" si="5"/>
        <v/>
      </c>
    </row>
    <row r="372" spans="1:7" x14ac:dyDescent="0.25">
      <c r="A372" s="12">
        <v>425</v>
      </c>
      <c r="B372" s="8" t="str">
        <f>VLOOKUP(A372,'Sets data'!$A$3:$C$9968,3,FALSE)</f>
        <v>Perfect Spectral Cloak</v>
      </c>
      <c r="C372" s="8" t="str">
        <f>VLOOKUP(A372,'Sets data'!$A$3:$C$9968,2,FALSE)</f>
        <v>Perfekter spektraler Mantel</v>
      </c>
      <c r="G372" s="69" t="str">
        <f t="shared" si="5"/>
        <v/>
      </c>
    </row>
    <row r="373" spans="1:7" x14ac:dyDescent="0.25">
      <c r="A373" s="12">
        <v>426</v>
      </c>
      <c r="B373" s="8" t="str">
        <f>VLOOKUP(A373,'Sets data'!$A$3:$C$9968,3,FALSE)</f>
        <v>Perfect Virulent Shot</v>
      </c>
      <c r="C373" s="8" t="str">
        <f>VLOOKUP(A373,'Sets data'!$A$3:$C$9968,2,FALSE)</f>
        <v>Perfekter virulenter Schuss</v>
      </c>
      <c r="G373" s="69" t="str">
        <f t="shared" si="5"/>
        <v/>
      </c>
    </row>
    <row r="374" spans="1:7" x14ac:dyDescent="0.25">
      <c r="A374" s="12">
        <v>427</v>
      </c>
      <c r="B374" s="8" t="str">
        <f>VLOOKUP(A374,'Sets data'!$A$3:$C$9968,3,FALSE)</f>
        <v>Perfect Wild Impulse</v>
      </c>
      <c r="C374" s="8" t="str">
        <f>VLOOKUP(A374,'Sets data'!$A$3:$C$9968,2,FALSE)</f>
        <v>Perfekter wilder Impuls</v>
      </c>
      <c r="G374" s="69" t="str">
        <f t="shared" si="5"/>
        <v/>
      </c>
    </row>
    <row r="375" spans="1:7" x14ac:dyDescent="0.25">
      <c r="A375" s="12">
        <v>428</v>
      </c>
      <c r="B375" s="8" t="str">
        <f>VLOOKUP(A375,'Sets data'!$A$3:$C$9968,3,FALSE)</f>
        <v>Perfect Mender\'s Ward</v>
      </c>
      <c r="C375" s="8" t="str">
        <f>VLOOKUP(A375,'Sets data'!$A$3:$C$9968,2,FALSE)</f>
        <v>Perfekter Schutz des Pflegers</v>
      </c>
      <c r="G375" s="69" t="str">
        <f t="shared" si="5"/>
        <v/>
      </c>
    </row>
    <row r="376" spans="1:7" x14ac:dyDescent="0.25">
      <c r="A376" s="12">
        <v>429</v>
      </c>
      <c r="B376" s="8" t="str">
        <f>VLOOKUP(A376,'Sets data'!$A$3:$C$9968,3,FALSE)</f>
        <v>Mighty Glacier</v>
      </c>
      <c r="C376" s="8" t="str">
        <f>VLOOKUP(A376,'Sets data'!$A$3:$C$9968,2,FALSE)</f>
        <v>Mächtiger Gletscher</v>
      </c>
      <c r="G376" s="69" t="str">
        <f t="shared" si="5"/>
        <v/>
      </c>
    </row>
    <row r="377" spans="1:7" x14ac:dyDescent="0.25">
      <c r="A377" s="12">
        <v>430</v>
      </c>
      <c r="B377" s="8" t="str">
        <f>VLOOKUP(A377,'Sets data'!$A$3:$C$9968,3,FALSE)</f>
        <v>Tzogvin\'s Warband</v>
      </c>
      <c r="C377" s="8" t="str">
        <f>VLOOKUP(A377,'Sets data'!$A$3:$C$9968,2,FALSE)</f>
        <v>Tzogvins Kriegstrupp</v>
      </c>
      <c r="G377" s="69" t="str">
        <f t="shared" si="5"/>
        <v/>
      </c>
    </row>
    <row r="378" spans="1:7" x14ac:dyDescent="0.25">
      <c r="A378" s="12">
        <v>431</v>
      </c>
      <c r="B378" s="8" t="str">
        <f>VLOOKUP(A378,'Sets data'!$A$3:$C$9968,3,FALSE)</f>
        <v>Icy Conjuror</v>
      </c>
      <c r="C378" s="8" t="str">
        <f>VLOOKUP(A378,'Sets data'!$A$3:$C$9968,2,FALSE)</f>
        <v>Eisiger Anrufer</v>
      </c>
      <c r="G378" s="69" t="str">
        <f t="shared" si="5"/>
        <v/>
      </c>
    </row>
    <row r="379" spans="1:7" x14ac:dyDescent="0.25">
      <c r="A379" s="5">
        <v>432</v>
      </c>
      <c r="B379" s="8" t="str">
        <f>VLOOKUP(A379,'Sets data'!$A$3:$C$9968,3,FALSE)</f>
        <v>Stonekeeper</v>
      </c>
      <c r="C379" s="8" t="str">
        <f>VLOOKUP(A379,'Sets data'!$A$3:$C$9968,2,FALSE)</f>
        <v>Steinwahrer</v>
      </c>
      <c r="G379" s="69" t="str">
        <f t="shared" si="5"/>
        <v/>
      </c>
    </row>
    <row r="380" spans="1:7" x14ac:dyDescent="0.25">
      <c r="A380" s="12">
        <v>433</v>
      </c>
      <c r="B380" s="8" t="str">
        <f>VLOOKUP(A380,'Sets data'!$A$3:$C$9968,3,FALSE)</f>
        <v>Frozen Watcher</v>
      </c>
      <c r="C380" s="8" t="str">
        <f>VLOOKUP(A380,'Sets data'!$A$3:$C$9968,2,FALSE)</f>
        <v>Gefrorener Beobachter</v>
      </c>
      <c r="G380" s="69" t="str">
        <f t="shared" si="5"/>
        <v/>
      </c>
    </row>
    <row r="381" spans="1:7" x14ac:dyDescent="0.25">
      <c r="A381" s="12">
        <v>434</v>
      </c>
      <c r="B381" s="8" t="str">
        <f>VLOOKUP(A381,'Sets data'!$A$3:$C$9968,3,FALSE)</f>
        <v>Scavenging Demise</v>
      </c>
      <c r="C381" s="8" t="str">
        <f>VLOOKUP(A381,'Sets data'!$A$3:$C$9968,2,FALSE)</f>
        <v>Ausbeutender Niedergang</v>
      </c>
      <c r="G381" s="69" t="str">
        <f t="shared" si="5"/>
        <v/>
      </c>
    </row>
    <row r="382" spans="1:7" x14ac:dyDescent="0.25">
      <c r="A382" s="12">
        <v>435</v>
      </c>
      <c r="B382" s="8" t="str">
        <f>VLOOKUP(A382,'Sets data'!$A$3:$C$9968,3,FALSE)</f>
        <v>Auroran\'s Thunder</v>
      </c>
      <c r="C382" s="8" t="str">
        <f>VLOOKUP(A382,'Sets data'!$A$3:$C$9968,2,FALSE)</f>
        <v>Donner des Auroraners</v>
      </c>
      <c r="G382" s="69" t="str">
        <f t="shared" si="5"/>
        <v/>
      </c>
    </row>
    <row r="383" spans="1:7" x14ac:dyDescent="0.25">
      <c r="A383" s="5">
        <v>436</v>
      </c>
      <c r="B383" s="8" t="str">
        <f>VLOOKUP(A383,'Sets data'!$A$3:$C$9968,3,FALSE)</f>
        <v>Symphony of Blades</v>
      </c>
      <c r="C383" s="8" t="str">
        <f>VLOOKUP(A383,'Sets data'!$A$3:$C$9968,2,FALSE)</f>
        <v>Sinfonie der Klingen</v>
      </c>
      <c r="G383" s="69" t="str">
        <f t="shared" si="5"/>
        <v/>
      </c>
    </row>
    <row r="384" spans="1:7" x14ac:dyDescent="0.25">
      <c r="A384" s="12">
        <v>437</v>
      </c>
      <c r="B384" s="8" t="str">
        <f>VLOOKUP(A384,'Sets data'!$A$3:$C$9968,3,FALSE)</f>
        <v>Coldharbour\'s Favorite</v>
      </c>
      <c r="C384" s="8" t="str">
        <f>VLOOKUP(A384,'Sets data'!$A$3:$C$9968,2,FALSE)</f>
        <v>Kalthafens Günstling</v>
      </c>
      <c r="G384" s="69" t="str">
        <f t="shared" ref="G384:G437" si="6">IF(AND(A384&lt;&gt;"",NOT(ISERROR(A384)),ISNUMBER(A384),D384&lt;&gt;""),CONCATENATE("[",A384,"] = {",D384,"},","     --",B384," -&gt; ",E384," / ",F384),"")</f>
        <v/>
      </c>
    </row>
    <row r="385" spans="1:7" x14ac:dyDescent="0.25">
      <c r="A385" s="12">
        <v>438</v>
      </c>
      <c r="B385" s="8" t="str">
        <f>VLOOKUP(A385,'Sets data'!$A$3:$C$9968,3,FALSE)</f>
        <v>Senche-raht\'s Grit</v>
      </c>
      <c r="C385" s="8" t="str">
        <f>VLOOKUP(A385,'Sets data'!$A$3:$C$9968,2,FALSE)</f>
        <v>Mut des Senche-raht</v>
      </c>
      <c r="G385" s="69" t="str">
        <f t="shared" si="6"/>
        <v/>
      </c>
    </row>
    <row r="386" spans="1:7" x14ac:dyDescent="0.25">
      <c r="A386" s="5">
        <v>439</v>
      </c>
      <c r="B386" s="8" t="str">
        <f>VLOOKUP(A386,'Sets data'!$A$3:$C$9968,3,FALSE)</f>
        <v>Vastarie\'s Tutelage</v>
      </c>
      <c r="C386" s="8" t="str">
        <f>VLOOKUP(A386,'Sets data'!$A$3:$C$9968,2,FALSE)</f>
        <v>Vastaries Vormundschaft</v>
      </c>
      <c r="G386" s="69" t="str">
        <f t="shared" si="6"/>
        <v/>
      </c>
    </row>
    <row r="387" spans="1:7" x14ac:dyDescent="0.25">
      <c r="A387" s="5">
        <v>440</v>
      </c>
      <c r="B387" s="8" t="str">
        <f>VLOOKUP(A387,'Sets data'!$A$3:$C$9968,3,FALSE)</f>
        <v>Crafty Alfiq</v>
      </c>
      <c r="C387" s="8" t="str">
        <f>VLOOKUP(A387,'Sets data'!$A$3:$C$9968,2,FALSE)</f>
        <v>Listiger Alfiq</v>
      </c>
      <c r="G387" s="69" t="str">
        <f t="shared" si="6"/>
        <v/>
      </c>
    </row>
    <row r="388" spans="1:7" x14ac:dyDescent="0.25">
      <c r="A388" s="5">
        <v>441</v>
      </c>
      <c r="B388" s="8" t="str">
        <f>VLOOKUP(A388,'Sets data'!$A$3:$C$9968,3,FALSE)</f>
        <v>Vesture of Darloc Brae</v>
      </c>
      <c r="C388" s="8" t="str">
        <f>VLOOKUP(A388,'Sets data'!$A$3:$C$9968,2,FALSE)</f>
        <v>Gewandung von Darloc Brae</v>
      </c>
      <c r="G388" s="69" t="str">
        <f t="shared" si="6"/>
        <v/>
      </c>
    </row>
    <row r="389" spans="1:7" x14ac:dyDescent="0.25">
      <c r="A389" s="5">
        <v>442</v>
      </c>
      <c r="B389" s="8" t="str">
        <f>VLOOKUP(A389,'Sets data'!$A$3:$C$9968,3,FALSE)</f>
        <v>Call of the Undertaker</v>
      </c>
      <c r="C389" s="8" t="str">
        <f>VLOOKUP(A389,'Sets data'!$A$3:$C$9968,2,FALSE)</f>
        <v>Ruf des Totengräbers</v>
      </c>
      <c r="G389" s="69" t="str">
        <f t="shared" si="6"/>
        <v/>
      </c>
    </row>
    <row r="390" spans="1:7" x14ac:dyDescent="0.25">
      <c r="A390" s="5">
        <v>443</v>
      </c>
      <c r="B390" s="8" t="str">
        <f>VLOOKUP(A390,'Sets data'!$A$3:$C$9968,3,FALSE)</f>
        <v>Eye of Nahviintaas</v>
      </c>
      <c r="C390" s="8" t="str">
        <f>VLOOKUP(A390,'Sets data'!$A$3:$C$9968,2,FALSE)</f>
        <v>Auge von Nahviintaas</v>
      </c>
      <c r="G390" s="69" t="str">
        <f t="shared" si="6"/>
        <v/>
      </c>
    </row>
    <row r="391" spans="1:7" x14ac:dyDescent="0.25">
      <c r="A391" s="5">
        <v>444</v>
      </c>
      <c r="B391" s="8" t="str">
        <f>VLOOKUP(A391,'Sets data'!$A$3:$C$9968,3,FALSE)</f>
        <v>False God\'s Devotion</v>
      </c>
      <c r="C391" s="8" t="str">
        <f>VLOOKUP(A391,'Sets data'!$A$3:$C$9968,2,FALSE)</f>
        <v>Ergebenheit des falschen Gottes</v>
      </c>
      <c r="G391" s="69" t="str">
        <f t="shared" si="6"/>
        <v/>
      </c>
    </row>
    <row r="392" spans="1:7" x14ac:dyDescent="0.25">
      <c r="A392" s="5">
        <v>445</v>
      </c>
      <c r="B392" s="8" t="str">
        <f>VLOOKUP(A392,'Sets data'!$A$3:$C$9968,3,FALSE)</f>
        <v>Tooth of Lokkestiiz</v>
      </c>
      <c r="C392" s="8" t="str">
        <f>VLOOKUP(A392,'Sets data'!$A$3:$C$9968,2,FALSE)</f>
        <v>Zahn von Lokkestiiz</v>
      </c>
      <c r="G392" s="69" t="str">
        <f t="shared" si="6"/>
        <v/>
      </c>
    </row>
    <row r="393" spans="1:7" ht="105" x14ac:dyDescent="0.25">
      <c r="A393" s="12">
        <v>446</v>
      </c>
      <c r="B393" s="8" t="str">
        <f>VLOOKUP(A393,'Sets data'!$A$3:$C$9968,3,FALSE)</f>
        <v>Claw of Yolnakhriin</v>
      </c>
      <c r="C393" s="8" t="str">
        <f>VLOOKUP(A393,'Sets data'!$A$3:$C$9968,2,FALSE)</f>
        <v>Kralle von Yolnahkriin</v>
      </c>
      <c r="D393" s="23" t="s">
        <v>2287</v>
      </c>
      <c r="G393" s="69" t="str">
        <f t="shared" si="6"/>
        <v xml:space="preserve">[446] = {[LIBSETS_SETPROC_CHECKTYPE_ABILITY_EVENT_COMBAT_EVENT] = {
[1] = {
      ["abilityIds"] = {121878},
      ["cooldown"] = {8000},
      ["source"] = COMBAT_UNIT_TYPE_PLAYER,
    },
}},     --Claw of Yolnakhriin -&gt;  / </v>
      </c>
    </row>
    <row r="394" spans="1:7" x14ac:dyDescent="0.25">
      <c r="A394" s="5">
        <v>448</v>
      </c>
      <c r="B394" s="8" t="str">
        <f>VLOOKUP(A394,'Sets data'!$A$3:$C$9968,3,FALSE)</f>
        <v>Perfected Eye of Nahviintaas</v>
      </c>
      <c r="C394" s="8" t="str">
        <f>VLOOKUP(A394,'Sets data'!$A$3:$C$9968,2,FALSE)</f>
        <v>Perfektioniertes Auge von Nahviintaas</v>
      </c>
      <c r="G394" s="69" t="str">
        <f t="shared" si="6"/>
        <v/>
      </c>
    </row>
    <row r="395" spans="1:7" x14ac:dyDescent="0.25">
      <c r="A395" s="5">
        <v>449</v>
      </c>
      <c r="B395" s="8" t="str">
        <f>VLOOKUP(A395,'Sets data'!$A$3:$C$9968,3,FALSE)</f>
        <v>Perfected False God\'s Devotion</v>
      </c>
      <c r="C395" s="8" t="str">
        <f>VLOOKUP(A395,'Sets data'!$A$3:$C$9968,2,FALSE)</f>
        <v>Perfektionierte Ergebenheit zum falschen Gott</v>
      </c>
      <c r="G395" s="69" t="str">
        <f t="shared" si="6"/>
        <v/>
      </c>
    </row>
    <row r="396" spans="1:7" x14ac:dyDescent="0.25">
      <c r="A396" s="5">
        <v>450</v>
      </c>
      <c r="B396" s="8" t="str">
        <f>VLOOKUP(A396,'Sets data'!$A$3:$C$9968,3,FALSE)</f>
        <v>Perfected Tooth of Lokkestiiz</v>
      </c>
      <c r="C396" s="8" t="str">
        <f>VLOOKUP(A396,'Sets data'!$A$3:$C$9968,2,FALSE)</f>
        <v>Perfektionierter Zahn von Lokkestiiz</v>
      </c>
      <c r="G396" s="69" t="str">
        <f t="shared" si="6"/>
        <v/>
      </c>
    </row>
    <row r="397" spans="1:7" ht="105" x14ac:dyDescent="0.25">
      <c r="A397" s="5">
        <v>451</v>
      </c>
      <c r="B397" s="8" t="str">
        <f>VLOOKUP(A397,'Sets data'!$A$3:$C$9968,3,FALSE)</f>
        <v>Perfected Claw of Yolnakhriin</v>
      </c>
      <c r="C397" s="8" t="str">
        <f>VLOOKUP(A397,'Sets data'!$A$3:$C$9968,2,FALSE)</f>
        <v>Perfektionierte Kralle von Yolnahkriin</v>
      </c>
      <c r="D397" s="23" t="s">
        <v>2287</v>
      </c>
      <c r="G397" s="69" t="str">
        <f t="shared" si="6"/>
        <v xml:space="preserve">[451] = {[LIBSETS_SETPROC_CHECKTYPE_ABILITY_EVENT_COMBAT_EVENT] = {
[1] = {
      ["abilityIds"] = {121878},
      ["cooldown"] = {8000},
      ["source"] = COMBAT_UNIT_TYPE_PLAYER,
    },
}},     --Perfected Claw of Yolnakhriin -&gt;  / </v>
      </c>
    </row>
    <row r="398" spans="1:7" ht="105" x14ac:dyDescent="0.25">
      <c r="A398" s="5">
        <v>452</v>
      </c>
      <c r="B398" s="8" t="str">
        <f>VLOOKUP(A398,'Sets data'!$A$3:$C$9968,3,FALSE)</f>
        <v>Hollowfang Thirst</v>
      </c>
      <c r="C398" s="8" t="str">
        <f>VLOOKUP(A398,'Sets data'!$A$3:$C$9968,2,FALSE)</f>
        <v>Hohlzahndurst</v>
      </c>
      <c r="D398" s="23" t="s">
        <v>2297</v>
      </c>
      <c r="G398" s="69" t="str">
        <f t="shared" si="6"/>
        <v xml:space="preserve">[452] = {[LIBSETS_SETPROC_CHECKTYPE_ABILITY_EVENT_COMBAT_EVENT] = {
    [1] = {
      ["abilityIds"] = {126924},
      ["cooldown"] = {9000},
      ["source"] = COMBAT_UNIT_TYPE_PLAYER,
          },
  },},     --Hollowfang Thirst -&gt;  / </v>
      </c>
    </row>
    <row r="399" spans="1:7" x14ac:dyDescent="0.25">
      <c r="A399" s="5">
        <v>453</v>
      </c>
      <c r="B399" s="8" t="str">
        <f>VLOOKUP(A399,'Sets data'!$A$3:$C$9968,3,FALSE)</f>
        <v>Dro\'Zakar\'s Claws</v>
      </c>
      <c r="C399" s="8" t="str">
        <f>VLOOKUP(A399,'Sets data'!$A$3:$C$9968,2,FALSE)</f>
        <v>Dro'Zakars Krallen</v>
      </c>
      <c r="G399" s="69" t="str">
        <f t="shared" si="6"/>
        <v/>
      </c>
    </row>
    <row r="400" spans="1:7" x14ac:dyDescent="0.25">
      <c r="A400" s="5">
        <v>454</v>
      </c>
      <c r="B400" s="8" t="str">
        <f>VLOOKUP(A400,'Sets data'!$A$3:$C$9968,3,FALSE)</f>
        <v>Renald\'s Resolve</v>
      </c>
      <c r="C400" s="8" t="str">
        <f>VLOOKUP(A400,'Sets data'!$A$3:$C$9968,2,FALSE)</f>
        <v>Renalds Entschlossenheit</v>
      </c>
      <c r="G400" s="69" t="str">
        <f t="shared" si="6"/>
        <v/>
      </c>
    </row>
    <row r="401" spans="1:7" ht="135" x14ac:dyDescent="0.25">
      <c r="A401" s="5">
        <v>455</v>
      </c>
      <c r="B401" s="8" t="str">
        <f>VLOOKUP(A401,'Sets data'!$A$3:$C$9968,3,FALSE)</f>
        <v>Z\'en\'s Redress</v>
      </c>
      <c r="C401" s="8" t="str">
        <f>VLOOKUP(A401,'Sets data'!$A$3:$C$9968,2,FALSE)</f>
        <v>Z'ens Wiedergutmachung</v>
      </c>
      <c r="D401" s="23" t="s">
        <v>2296</v>
      </c>
      <c r="G401" s="69" t="str">
        <f t="shared" si="6"/>
        <v xml:space="preserve">[455] = {[LIBSETS_SETPROC_CHECKTYPE_EVENT_BOSSES_CHANGED] = {
    [1] = {
      ["abilityIds"] = {126597},
      ["cooldown"] = {22000},
          },
  },
[LIBSETS_SETPROC_CHECKTYPE_SPECIAL] = {
    [1] = true,
},},     --Z\'en\'s Redress -&gt;  / </v>
      </c>
    </row>
    <row r="402" spans="1:7" x14ac:dyDescent="0.25">
      <c r="A402" s="5">
        <v>456</v>
      </c>
      <c r="B402" s="8" t="str">
        <f>VLOOKUP(A402,'Sets data'!$A$3:$C$9968,3,FALSE)</f>
        <v>Azureblight Reaper</v>
      </c>
      <c r="C402" s="8" t="str">
        <f>VLOOKUP(A402,'Sets data'!$A$3:$C$9968,2,FALSE)</f>
        <v>Azurfäuleschnitter</v>
      </c>
      <c r="G402" s="69" t="str">
        <f t="shared" si="6"/>
        <v/>
      </c>
    </row>
    <row r="403" spans="1:7" x14ac:dyDescent="0.25">
      <c r="A403" s="5">
        <v>457</v>
      </c>
      <c r="B403" s="8" t="str">
        <f>VLOOKUP(A403,'Sets data'!$A$3:$C$9968,3,FALSE)</f>
        <v>Dragon\'s Defilement</v>
      </c>
      <c r="C403" s="8" t="str">
        <f>VLOOKUP(A403,'Sets data'!$A$3:$C$9968,2,FALSE)</f>
        <v>Drachenschändung</v>
      </c>
      <c r="G403" s="69" t="str">
        <f t="shared" si="6"/>
        <v/>
      </c>
    </row>
    <row r="404" spans="1:7" x14ac:dyDescent="0.25">
      <c r="A404" s="5">
        <v>458</v>
      </c>
      <c r="B404" s="8" t="str">
        <f>VLOOKUP(A404,'Sets data'!$A$3:$C$9968,3,FALSE)</f>
        <v>Grundwulf</v>
      </c>
      <c r="C404" s="8" t="str">
        <f>VLOOKUP(A404,'Sets data'!$A$3:$C$9968,2,FALSE)</f>
        <v>Grundwulf</v>
      </c>
      <c r="G404" s="69" t="str">
        <f t="shared" si="6"/>
        <v/>
      </c>
    </row>
    <row r="405" spans="1:7" x14ac:dyDescent="0.25">
      <c r="A405" s="5">
        <v>459</v>
      </c>
      <c r="B405" s="8" t="str">
        <f>VLOOKUP(A405,'Sets data'!$A$3:$C$9968,3,FALSE)</f>
        <v>Maarselok</v>
      </c>
      <c r="C405" s="8" t="str">
        <f>VLOOKUP(A405,'Sets data'!$A$3:$C$9968,2,FALSE)</f>
        <v>Maarselok</v>
      </c>
      <c r="G405" s="69" t="str">
        <f t="shared" si="6"/>
        <v/>
      </c>
    </row>
    <row r="406" spans="1:7" x14ac:dyDescent="0.25">
      <c r="A406" s="5">
        <v>465</v>
      </c>
      <c r="B406" s="8" t="str">
        <f>VLOOKUP(A406,'Sets data'!$A$3:$C$9968,3,FALSE)</f>
        <v>Senchal Defender</v>
      </c>
      <c r="C406" s="8" t="str">
        <f>VLOOKUP(A406,'Sets data'!$A$3:$C$9968,2,FALSE)</f>
        <v>Verteidiger von Senchal</v>
      </c>
      <c r="G406" s="69" t="str">
        <f t="shared" si="6"/>
        <v/>
      </c>
    </row>
    <row r="407" spans="1:7" x14ac:dyDescent="0.25">
      <c r="A407" s="5">
        <v>466</v>
      </c>
      <c r="B407" s="8" t="str">
        <f>VLOOKUP(A407,'Sets data'!$A$3:$C$9968,3,FALSE)</f>
        <v>Marauder\'s Haste</v>
      </c>
      <c r="C407" s="8" t="str">
        <f>VLOOKUP(A407,'Sets data'!$A$3:$C$9968,2,FALSE)</f>
        <v>Marodeurshast</v>
      </c>
      <c r="G407" s="69" t="str">
        <f t="shared" si="6"/>
        <v/>
      </c>
    </row>
    <row r="408" spans="1:7" x14ac:dyDescent="0.25">
      <c r="A408" s="5">
        <v>467</v>
      </c>
      <c r="B408" s="8" t="str">
        <f>VLOOKUP(A408,'Sets data'!$A$3:$C$9968,3,FALSE)</f>
        <v>Dragonguard Elite</v>
      </c>
      <c r="C408" s="8" t="str">
        <f>VLOOKUP(A408,'Sets data'!$A$3:$C$9968,2,FALSE)</f>
        <v>Drachengardeelite</v>
      </c>
      <c r="G408" s="69" t="str">
        <f t="shared" si="6"/>
        <v/>
      </c>
    </row>
    <row r="409" spans="1:7" x14ac:dyDescent="0.25">
      <c r="A409" s="5">
        <v>468</v>
      </c>
      <c r="B409" s="8" t="str">
        <f>VLOOKUP(A409,'Sets data'!$A$3:$C$9968,3,FALSE)</f>
        <v>Daring Corsair</v>
      </c>
      <c r="C409" s="8" t="str">
        <f>VLOOKUP(A409,'Sets data'!$A$3:$C$9968,2,FALSE)</f>
        <v>Kühner Korsar</v>
      </c>
      <c r="G409" s="69" t="str">
        <f t="shared" si="6"/>
        <v/>
      </c>
    </row>
    <row r="410" spans="1:7" x14ac:dyDescent="0.25">
      <c r="A410" s="5">
        <v>469</v>
      </c>
      <c r="B410" s="8" t="str">
        <f>VLOOKUP(A410,'Sets data'!$A$3:$C$9968,3,FALSE)</f>
        <v>Ancient Dragonguard</v>
      </c>
      <c r="C410" s="8" t="str">
        <f>VLOOKUP(A410,'Sets data'!$A$3:$C$9968,2,FALSE)</f>
        <v>Alte Drachengarde</v>
      </c>
      <c r="G410" s="69" t="str">
        <f t="shared" si="6"/>
        <v/>
      </c>
    </row>
    <row r="411" spans="1:7" x14ac:dyDescent="0.25">
      <c r="A411" s="5">
        <v>470</v>
      </c>
      <c r="B411" s="8" t="str">
        <f>VLOOKUP(A411,'Sets data'!$A$3:$C$9968,3,FALSE)</f>
        <v>New Moon Acolyte</v>
      </c>
      <c r="C411" s="8" t="str">
        <f>VLOOKUP(A411,'Sets data'!$A$3:$C$9968,2,FALSE)</f>
        <v>Akolythin des Neuen Mondes</v>
      </c>
      <c r="G411" s="69" t="str">
        <f t="shared" si="6"/>
        <v/>
      </c>
    </row>
    <row r="412" spans="1:7" ht="105" x14ac:dyDescent="0.25">
      <c r="A412" s="5">
        <v>471</v>
      </c>
      <c r="B412" s="8" t="str">
        <f>VLOOKUP(A412,'Sets data'!$A$3:$C$9968,3,FALSE)</f>
        <v>Hiti\'s Hearth</v>
      </c>
      <c r="C412" s="8" t="str">
        <f>VLOOKUP(A412,'Sets data'!$A$3:$C$9968,2,FALSE)</f>
        <v>Hitis Feuerstelle</v>
      </c>
      <c r="D412" s="23" t="s">
        <v>2295</v>
      </c>
      <c r="G412" s="69" t="str">
        <f t="shared" si="6"/>
        <v xml:space="preserve">[471] = {[LIBSETS_SETPROC_CHECKTYPE_ABILITY_EVENT_COMBAT_EVENT] = {
    [1] = {
      ["abilityIds"] = {133210},
      ["cooldown"] = {12000},
      ["source"] = COMBAT_UNIT_TYPE_PLAYER,          
},
  },},     --Hiti\'s Hearth -&gt;  / </v>
      </c>
    </row>
    <row r="413" spans="1:7" x14ac:dyDescent="0.25">
      <c r="A413" s="5">
        <v>472</v>
      </c>
      <c r="B413" s="8" t="str">
        <f>VLOOKUP(A413,'Sets data'!$A$3:$C$9968,3,FALSE)</f>
        <v>Titanborn Strength</v>
      </c>
      <c r="C413" s="8" t="str">
        <f>VLOOKUP(A413,'Sets data'!$A$3:$C$9968,2,FALSE)</f>
        <v>Titanenkinds Stärke</v>
      </c>
      <c r="G413" s="69" t="str">
        <f t="shared" si="6"/>
        <v/>
      </c>
    </row>
    <row r="414" spans="1:7" x14ac:dyDescent="0.25">
      <c r="A414" s="5">
        <v>473</v>
      </c>
      <c r="B414" s="8" t="str">
        <f>VLOOKUP(A414,'Sets data'!$A$3:$C$9968,3,FALSE)</f>
        <v>Bani\'s Torment</v>
      </c>
      <c r="C414" s="8" t="str">
        <f>VLOOKUP(A414,'Sets data'!$A$3:$C$9968,2,FALSE)</f>
        <v>Banis Qual</v>
      </c>
      <c r="G414" s="69" t="str">
        <f t="shared" si="6"/>
        <v/>
      </c>
    </row>
    <row r="415" spans="1:7" x14ac:dyDescent="0.25">
      <c r="A415" s="5">
        <v>474</v>
      </c>
      <c r="B415" s="8" t="str">
        <f>VLOOKUP(A415,'Sets data'!$A$3:$C$9968,3,FALSE)</f>
        <v>Draugrkin\'s Grip</v>
      </c>
      <c r="C415" s="8" t="str">
        <f>VLOOKUP(A415,'Sets data'!$A$3:$C$9968,2,FALSE)</f>
        <v>Griff der Draugrbrut</v>
      </c>
      <c r="G415" s="69" t="str">
        <f t="shared" si="6"/>
        <v/>
      </c>
    </row>
    <row r="416" spans="1:7" x14ac:dyDescent="0.25">
      <c r="A416" s="5">
        <v>475</v>
      </c>
      <c r="B416" s="8" t="str">
        <f>VLOOKUP(A416,'Sets data'!$A$3:$C$9968,3,FALSE)</f>
        <v>Aegis Caller</v>
      </c>
      <c r="C416" s="8" t="str">
        <f>VLOOKUP(A416,'Sets data'!$A$3:$C$9968,2,FALSE)</f>
        <v>Ägisrufer</v>
      </c>
      <c r="G416" s="69" t="str">
        <f t="shared" si="6"/>
        <v/>
      </c>
    </row>
    <row r="417" spans="1:7" x14ac:dyDescent="0.25">
      <c r="A417" s="5">
        <v>476</v>
      </c>
      <c r="B417" s="8" t="str">
        <f>VLOOKUP(A417,'Sets data'!$A$3:$C$9968,3,FALSE)</f>
        <v>Grave Guardian </v>
      </c>
      <c r="C417" s="8" t="str">
        <f>VLOOKUP(A417,'Sets data'!$A$3:$C$9968,2,FALSE)</f>
        <v>Grabwächter</v>
      </c>
      <c r="G417" s="69" t="str">
        <f t="shared" si="6"/>
        <v/>
      </c>
    </row>
    <row r="418" spans="1:7" x14ac:dyDescent="0.25">
      <c r="A418" s="5">
        <v>478</v>
      </c>
      <c r="B418" s="8" t="str">
        <f>VLOOKUP(A418,'Sets data'!$A$3:$C$9968,3,FALSE)</f>
        <v>Mother Ciannait</v>
      </c>
      <c r="C418" s="8" t="str">
        <f>VLOOKUP(A418,'Sets data'!$A$3:$C$9968,2,FALSE)</f>
        <v>Mutter Ciannait</v>
      </c>
      <c r="G418" s="69" t="str">
        <f t="shared" si="6"/>
        <v/>
      </c>
    </row>
    <row r="419" spans="1:7" x14ac:dyDescent="0.25">
      <c r="A419" s="5">
        <v>479</v>
      </c>
      <c r="B419" s="8" t="str">
        <f>VLOOKUP(A419,'Sets data'!$A$3:$C$9968,3,FALSE)</f>
        <v>Kjalnar\’s Nightmare</v>
      </c>
      <c r="C419" s="8" t="str">
        <f>VLOOKUP(A419,'Sets data'!$A$3:$C$9968,2,FALSE)</f>
        <v>Kjalnar\’s Albtraum</v>
      </c>
      <c r="G419" s="69" t="str">
        <f t="shared" si="6"/>
        <v/>
      </c>
    </row>
    <row r="420" spans="1:7" x14ac:dyDescent="0.25">
      <c r="A420" s="5">
        <v>480</v>
      </c>
      <c r="B420" s="8" t="str">
        <f>VLOOKUP(A420,'Sets data'!$A$3:$C$9968,3,FALSE)</f>
        <v>Critical Riposte</v>
      </c>
      <c r="C420" s="8" t="str">
        <f>VLOOKUP(A420,'Sets data'!$A$3:$C$9968,2,FALSE)</f>
        <v>Kritischer Konter</v>
      </c>
      <c r="G420" s="69" t="str">
        <f t="shared" si="6"/>
        <v/>
      </c>
    </row>
    <row r="421" spans="1:7" x14ac:dyDescent="0.25">
      <c r="A421" s="5">
        <v>481</v>
      </c>
      <c r="B421" s="8" t="str">
        <f>VLOOKUP(A421,'Sets data'!$A$3:$C$9968,3,FALSE)</f>
        <v>Unchained Aggressor</v>
      </c>
      <c r="C421" s="8" t="str">
        <f>VLOOKUP(A421,'Sets data'!$A$3:$C$9968,2,FALSE)</f>
        <v>Entfesselter Aggressor</v>
      </c>
      <c r="G421" s="69" t="str">
        <f t="shared" si="6"/>
        <v/>
      </c>
    </row>
    <row r="422" spans="1:7" x14ac:dyDescent="0.25">
      <c r="A422" s="5">
        <v>482</v>
      </c>
      <c r="B422" s="8" t="str">
        <f>VLOOKUP(A422,'Sets data'!$A$3:$C$9968,3,FALSE)</f>
        <v>Dauntless Combatant</v>
      </c>
      <c r="C422" s="8" t="str">
        <f>VLOOKUP(A422,'Sets data'!$A$3:$C$9968,2,FALSE)</f>
        <v>Furchtloser Kombattant</v>
      </c>
      <c r="G422" s="69" t="str">
        <f t="shared" si="6"/>
        <v/>
      </c>
    </row>
    <row r="423" spans="1:7" x14ac:dyDescent="0.25">
      <c r="A423" s="5">
        <v>483</v>
      </c>
      <c r="B423" s="8" t="str">
        <f>VLOOKUP(A423,'Sets data'!$A$3:$C$9968,3,FALSE)</f>
        <v>Template_Drop_Magi</v>
      </c>
      <c r="C423" s="8" t="str">
        <f>VLOOKUP(A423,'Sets data'!$A$3:$C$9968,2,FALSE)</f>
        <v>Template_Drop_Magi</v>
      </c>
      <c r="G423" s="69" t="str">
        <f t="shared" si="6"/>
        <v/>
      </c>
    </row>
    <row r="424" spans="1:7" x14ac:dyDescent="0.25">
      <c r="A424" s="5">
        <v>484</v>
      </c>
      <c r="B424" s="8" t="str">
        <f>VLOOKUP(A424,'Sets data'!$A$3:$C$9968,3,FALSE)</f>
        <v>Template_Drop_Stamina</v>
      </c>
      <c r="C424" s="8" t="str">
        <f>VLOOKUP(A424,'Sets data'!$A$3:$C$9968,2,FALSE)</f>
        <v>Template_Drop_Stamina</v>
      </c>
      <c r="G424" s="69" t="str">
        <f t="shared" si="6"/>
        <v/>
      </c>
    </row>
    <row r="425" spans="1:7" x14ac:dyDescent="0.25">
      <c r="A425" s="5">
        <v>485</v>
      </c>
      <c r="B425" s="8" t="str">
        <f>VLOOKUP(A425,'Sets data'!$A$3:$C$9968,3,FALSE)</f>
        <v>Template_Drop_Tank</v>
      </c>
      <c r="C425" s="8" t="str">
        <f>VLOOKUP(A425,'Sets data'!$A$3:$C$9968,2,FALSE)</f>
        <v>Template_Drop_Tank</v>
      </c>
      <c r="G425" s="69" t="str">
        <f t="shared" si="6"/>
        <v/>
      </c>
    </row>
    <row r="426" spans="1:7" x14ac:dyDescent="0.25">
      <c r="A426" s="5">
        <v>486</v>
      </c>
      <c r="B426" s="8" t="str">
        <f>VLOOKUP(A426,'Sets data'!$A$3:$C$9968,3,FALSE)</f>
        <v>Template_Drop_Healer</v>
      </c>
      <c r="C426" s="8" t="str">
        <f>VLOOKUP(A426,'Sets data'!$A$3:$C$9968,2,FALSE)</f>
        <v>Template_Drop_Healer</v>
      </c>
      <c r="G426" s="69" t="str">
        <f t="shared" si="6"/>
        <v/>
      </c>
    </row>
    <row r="427" spans="1:7" ht="105" x14ac:dyDescent="0.25">
      <c r="A427" s="5">
        <v>487</v>
      </c>
      <c r="B427" s="8" t="str">
        <f>VLOOKUP(A427,'Sets data'!$A$3:$C$9968,3,FALSE)</f>
        <v>Winter\'s Respite</v>
      </c>
      <c r="C427" s="8" t="str">
        <f>VLOOKUP(A427,'Sets data'!$A$3:$C$9968,2,FALSE)</f>
        <v>Winterruhe</v>
      </c>
      <c r="D427" s="23" t="s">
        <v>2289</v>
      </c>
      <c r="G427" s="69" t="str">
        <f t="shared" si="6"/>
        <v xml:space="preserve">[487] = {[LIBSETS_SETPROC_CHECKTYPE_ABILITY_EVENT_COMBAT_EVENT] = {
    [1] = {
      ["abilityIds"] = {135659},
      ["cooldown"] = {10000},
      ["source"] = COMBAT_UNIT_TYPE_PLAYER,
    },
  },},     --Winter\'s Respite -&gt;  / </v>
      </c>
    </row>
    <row r="428" spans="1:7" ht="105" x14ac:dyDescent="0.25">
      <c r="A428" s="5">
        <v>488</v>
      </c>
      <c r="B428" s="8" t="str">
        <f>VLOOKUP(A428,'Sets data'!$A$3:$C$9968,3,FALSE)</f>
        <v>Venomous Smite</v>
      </c>
      <c r="C428" s="8" t="str">
        <f>VLOOKUP(A428,'Sets data'!$A$3:$C$9968,2,FALSE)</f>
        <v>Giftschlag</v>
      </c>
      <c r="D428" s="23" t="s">
        <v>2290</v>
      </c>
      <c r="G428" s="69" t="str">
        <f t="shared" si="6"/>
        <v xml:space="preserve">[488] = {[LIBSETS_SETPROC_CHECKTYPE_ABILITY_EVENT_COMBAT_EVENT] = {
    [1] = {
      ["abilityIds"] = {135690},
      ["cooldown"] = {15000},
      ["source"] = COMBAT_UNIT_TYPE_PLAYER,
    },
  },},     --Venomous Smite -&gt;  / </v>
      </c>
    </row>
    <row r="429" spans="1:7" x14ac:dyDescent="0.25">
      <c r="A429" s="5">
        <v>489</v>
      </c>
      <c r="B429" s="8" t="str">
        <f>VLOOKUP(A429,'Sets data'!$A$3:$C$9968,3,FALSE)</f>
        <v>Eternal Vigor</v>
      </c>
      <c r="C429" s="8" t="str">
        <f>VLOOKUP(A429,'Sets data'!$A$3:$C$9968,2,FALSE)</f>
        <v>Ewiger Elan</v>
      </c>
      <c r="G429" s="69" t="str">
        <f t="shared" si="6"/>
        <v/>
      </c>
    </row>
    <row r="430" spans="1:7" x14ac:dyDescent="0.25">
      <c r="A430" s="5">
        <v>490</v>
      </c>
      <c r="B430" s="8" t="str">
        <f>VLOOKUP(A430,'Sets data'!$A$3:$C$9968,3,FALSE)</f>
        <v>Stuhn\'s Favor</v>
      </c>
      <c r="C430" s="8" t="str">
        <f>VLOOKUP(A430,'Sets data'!$A$3:$C$9968,2,FALSE)</f>
        <v>Stuhns Gunst</v>
      </c>
      <c r="G430" s="69" t="str">
        <f t="shared" si="6"/>
        <v/>
      </c>
    </row>
    <row r="431" spans="1:7" x14ac:dyDescent="0.25">
      <c r="A431" s="5">
        <v>491</v>
      </c>
      <c r="B431" s="8" t="str">
        <f>VLOOKUP(A431,'Sets data'!$A$3:$C$9968,3,FALSE)</f>
        <v>Dragon\'s Appetite</v>
      </c>
      <c r="C431" s="8" t="str">
        <f>VLOOKUP(A431,'Sets data'!$A$3:$C$9968,2,FALSE)</f>
        <v>Appetit des Drachen</v>
      </c>
      <c r="G431" s="69" t="str">
        <f t="shared" si="6"/>
        <v/>
      </c>
    </row>
    <row r="432" spans="1:7" ht="105" x14ac:dyDescent="0.25">
      <c r="A432" s="5">
        <v>492</v>
      </c>
      <c r="B432" s="8" t="str">
        <f>VLOOKUP(A432,'Sets data'!$A$3:$C$9968,3,FALSE)</f>
        <v>Kyne\'s Wind</v>
      </c>
      <c r="C432" s="8" t="str">
        <f>VLOOKUP(A432,'Sets data'!$A$3:$C$9968,2,FALSE)</f>
        <v>Kynes Wind</v>
      </c>
      <c r="D432" s="23" t="s">
        <v>2202</v>
      </c>
      <c r="G432" s="69" t="str">
        <f t="shared" si="6"/>
        <v xml:space="preserve">[492] = {[LIBSETS_SETPROC_CHECKTYPE_ABILITY_EVENT_COMBAT_EVENT] = {
    [1] = {
      ["abilityIds"] = {136098},
      ["cooldown"] = {10000},
      ["source"] = COMBAT_UNIT_TYPE_PLAYER,
    },
  },},     --Kyne\'s Wind -&gt;  / </v>
      </c>
    </row>
    <row r="433" spans="1:7" ht="105" x14ac:dyDescent="0.25">
      <c r="A433" s="5">
        <v>493</v>
      </c>
      <c r="B433" s="8" t="str">
        <f>VLOOKUP(A433,'Sets data'!$A$3:$C$9968,3,FALSE)</f>
        <v>Perfected Kyne\'s Wind</v>
      </c>
      <c r="C433" s="8" t="str">
        <f>VLOOKUP(A433,'Sets data'!$A$3:$C$9968,2,FALSE)</f>
        <v>Kynes perfektionierter Wind</v>
      </c>
      <c r="D433" s="23" t="s">
        <v>2203</v>
      </c>
      <c r="G433" s="69" t="str">
        <f t="shared" si="6"/>
        <v xml:space="preserve">[493] = {[LIBSETS_SETPROC_CHECKTYPE_ABILITY_EVENT_COMBAT_EVENT] = {
    [1] = {
      ["abilityIds"] = {137995},
      ["cooldown"] = {10000},
      ["source"] = COMBAT_UNIT_TYPE_PLAYER,
    },
  },},     --Perfected Kyne\'s Wind -&gt;  / </v>
      </c>
    </row>
    <row r="434" spans="1:7" x14ac:dyDescent="0.25">
      <c r="A434" s="5">
        <v>494</v>
      </c>
      <c r="B434" s="8" t="str">
        <f>VLOOKUP(A434,'Sets data'!$A$3:$C$9968,3,FALSE)</f>
        <v>Vrol\'s Command</v>
      </c>
      <c r="C434" s="8" t="str">
        <f>VLOOKUP(A434,'Sets data'!$A$3:$C$9968,2,FALSE)</f>
        <v>Vrols Befehl</v>
      </c>
      <c r="G434" s="69" t="str">
        <f t="shared" si="6"/>
        <v/>
      </c>
    </row>
    <row r="435" spans="1:7" x14ac:dyDescent="0.25">
      <c r="A435" s="5">
        <v>495</v>
      </c>
      <c r="B435" s="8" t="str">
        <f>VLOOKUP(A435,'Sets data'!$A$3:$C$9968,3,FALSE)</f>
        <v>Perfected Vrol\'s Command</v>
      </c>
      <c r="C435" s="8" t="str">
        <f>VLOOKUP(A435,'Sets data'!$A$3:$C$9968,2,FALSE)</f>
        <v>Vrols perfektionierter Befehl</v>
      </c>
      <c r="G435" s="69" t="str">
        <f t="shared" si="6"/>
        <v/>
      </c>
    </row>
    <row r="436" spans="1:7" ht="165" x14ac:dyDescent="0.25">
      <c r="A436" s="5">
        <v>496</v>
      </c>
      <c r="B436" s="8" t="str">
        <f>VLOOKUP(A436,'Sets data'!$A$3:$C$9968,3,FALSE)</f>
        <v>Roaring Opportunist</v>
      </c>
      <c r="C436" s="8" t="str">
        <f>VLOOKUP(A436,'Sets data'!$A$3:$C$9968,2,FALSE)</f>
        <v>Brüllender Opportunist</v>
      </c>
      <c r="D436" s="23" t="s">
        <v>2294</v>
      </c>
      <c r="G436" s="69" t="str">
        <f t="shared" si="6"/>
        <v xml:space="preserve">[496] = {[LIBSETS_SETPROC_CHECKTYPE_ABILITY_EVENT_COMBAT_EVENT] = {
    [1] = {
      ["abilityIds"] = {135923},
      ["debuffIds"] = {135924},
      ["source"] = COMBAT_UNIT_TYPE_PLAYER,
      ["cooldown"] = {22000},
          },
},
[LIBSETS_SETPROC_CHECKTYPE_SPECIAL] = {
    [1] = true,
},},     --Roaring Opportunist -&gt;  / </v>
      </c>
    </row>
    <row r="437" spans="1:7" ht="165" x14ac:dyDescent="0.25">
      <c r="A437" s="5">
        <v>497</v>
      </c>
      <c r="B437" s="8" t="str">
        <f>VLOOKUP(A437,'Sets data'!$A$3:$C$9968,3,FALSE)</f>
        <v>Perfected Roaring Opportunist</v>
      </c>
      <c r="C437" s="8" t="str">
        <f>VLOOKUP(A437,'Sets data'!$A$3:$C$9968,2,FALSE)</f>
        <v>Perfektionierter brüllender Opportunist</v>
      </c>
      <c r="D437" s="23" t="s">
        <v>2293</v>
      </c>
      <c r="G437" s="69" t="str">
        <f t="shared" si="6"/>
        <v xml:space="preserve">[497] = {[LIBSETS_SETPROC_CHECKTYPE_ABILITY_EVENT_COMBAT_EVENT] = {
    [1] = {
      ["abilityIds"] = {137986},
      ["debuffIds"] = {137985},
      ["source"] = COMBAT_UNIT_TYPE_PLAYER,
      ["cooldown"] = 22000
          },
},
[LIBSETS_SETPROC_CHECKTYPE_SPECIAL] = {
    [1] = true,
   },},     --Perfected Roaring Opportunist -&gt;  / </v>
      </c>
    </row>
    <row r="438" spans="1:7" x14ac:dyDescent="0.25">
      <c r="A438" s="5">
        <v>498</v>
      </c>
      <c r="B438" s="8" t="str">
        <f>VLOOKUP(A438,'Sets data'!$A$3:$C$9968,3,FALSE)</f>
        <v>Yandir\'s Might</v>
      </c>
      <c r="C438" s="8" t="str">
        <f>VLOOKUP(A438,'Sets data'!$A$3:$C$9968,2,FALSE)</f>
        <v>Yandirs Macht</v>
      </c>
      <c r="G438" s="69" t="str">
        <f t="shared" ref="G438:G467" si="7">IF(AND(A438&lt;&gt;"",NOT(ISERROR(A438)),ISNUMBER(A438),D438&lt;&gt;""),CONCATENATE("[",A438,"] = {",D438,"},","     --",B438," -&gt; ",E438," / ",F438),"")</f>
        <v/>
      </c>
    </row>
    <row r="439" spans="1:7" x14ac:dyDescent="0.25">
      <c r="A439" s="5">
        <v>499</v>
      </c>
      <c r="B439" s="8" t="str">
        <f>VLOOKUP(A439,'Sets data'!$A$3:$C$9968,3,FALSE)</f>
        <v>Perfected Yandir\'s Might</v>
      </c>
      <c r="C439" s="8" t="str">
        <f>VLOOKUP(A439,'Sets data'!$A$3:$C$9968,2,FALSE)</f>
        <v>Yandirs perfektionierte Macht</v>
      </c>
      <c r="G439" s="69" t="str">
        <f t="shared" si="7"/>
        <v/>
      </c>
    </row>
    <row r="440" spans="1:7" x14ac:dyDescent="0.25">
      <c r="A440" s="5">
        <v>500</v>
      </c>
      <c r="B440" s="8" t="str">
        <f>VLOOKUP(A440,'Sets data'!$A$3:$C$9968,3,FALSE)</f>
        <v>Bloodlord\'s Embrace (OLD)</v>
      </c>
      <c r="C440" s="8" t="str">
        <f>VLOOKUP(A440,'Sets data'!$A$3:$C$9968,2,FALSE)</f>
        <v>Bloodlord's Embrace (OLD)</v>
      </c>
      <c r="G440" s="69" t="str">
        <f t="shared" si="7"/>
        <v/>
      </c>
    </row>
    <row r="441" spans="1:7" x14ac:dyDescent="0.25">
      <c r="A441" s="5">
        <v>501</v>
      </c>
      <c r="B441" s="8" t="str">
        <f>VLOOKUP(A441,'Sets data'!$A$3:$C$9968,3,FALSE)</f>
        <v>Thrassian Stranglers</v>
      </c>
      <c r="C441" s="8" t="str">
        <f>VLOOKUP(A441,'Sets data'!$A$3:$C$9968,2,FALSE)</f>
        <v>Thrassische Würger</v>
      </c>
      <c r="G441" s="69" t="str">
        <f t="shared" si="7"/>
        <v/>
      </c>
    </row>
    <row r="442" spans="1:7" x14ac:dyDescent="0.25">
      <c r="A442" s="5">
        <v>502</v>
      </c>
      <c r="B442" s="8" t="str">
        <f>VLOOKUP(A442,'Sets data'!$A$3:$C$9968,3,FALSE)</f>
        <v>Snow Treaders (OLD)</v>
      </c>
      <c r="C442" s="8" t="str">
        <f>VLOOKUP(A442,'Sets data'!$A$3:$C$9968,2,FALSE)</f>
        <v>Snow Treaders (OLD)</v>
      </c>
      <c r="G442" s="69" t="str">
        <f t="shared" si="7"/>
        <v/>
      </c>
    </row>
    <row r="443" spans="1:7" x14ac:dyDescent="0.25">
      <c r="A443" s="5">
        <v>503</v>
      </c>
      <c r="B443" s="8" t="str">
        <f>VLOOKUP(A443,'Sets data'!$A$3:$C$9968,3,FALSE)</f>
        <v>Ring of the Wild Hunt</v>
      </c>
      <c r="C443" s="8" t="str">
        <f>VLOOKUP(A443,'Sets data'!$A$3:$C$9968,2,FALSE)</f>
        <v>Ring der Wilden Jagd</v>
      </c>
      <c r="G443" s="69" t="str">
        <f t="shared" si="7"/>
        <v/>
      </c>
    </row>
    <row r="444" spans="1:7" x14ac:dyDescent="0.25">
      <c r="A444" s="5">
        <v>504</v>
      </c>
      <c r="B444" s="8" t="str">
        <f>VLOOKUP(A444,'Sets data'!$A$3:$C$9968,3,FALSE)</f>
        <v>Malacath\'s Band of Brutality X</v>
      </c>
      <c r="C444" s="8" t="str">
        <f>VLOOKUP(A444,'Sets data'!$A$3:$C$9968,2,FALSE)</f>
        <v>Malacath's Band der Brutalität X</v>
      </c>
      <c r="G444" s="69" t="str">
        <f t="shared" si="7"/>
        <v/>
      </c>
    </row>
    <row r="445" spans="1:7" x14ac:dyDescent="0.25">
      <c r="A445" s="5">
        <v>505</v>
      </c>
      <c r="B445" s="8" t="str">
        <f>VLOOKUP(A445,'Sets data'!$A$3:$C$9968,3,FALSE)</f>
        <v>Torc of Tonal Constancy</v>
      </c>
      <c r="C445" s="8" t="str">
        <f>VLOOKUP(A445,'Sets data'!$A$3:$C$9968,2,FALSE)</f>
        <v>Torques der Klangkonstanz</v>
      </c>
      <c r="G445" s="69" t="str">
        <f t="shared" si="7"/>
        <v/>
      </c>
    </row>
    <row r="446" spans="1:7" x14ac:dyDescent="0.25">
      <c r="A446" s="5">
        <v>506</v>
      </c>
      <c r="B446" s="8" t="str">
        <f>VLOOKUP(A446,'Sets data'!$A$3:$C$9968,3,FALSE)</f>
        <v>Spell Parasite</v>
      </c>
      <c r="C446" s="8" t="str">
        <f>VLOOKUP(A446,'Sets data'!$A$3:$C$9968,2,FALSE)</f>
        <v>Magieparasit</v>
      </c>
      <c r="G446" s="69" t="str">
        <f t="shared" si="7"/>
        <v/>
      </c>
    </row>
    <row r="447" spans="1:7" x14ac:dyDescent="0.25">
      <c r="A447" s="5">
        <v>507</v>
      </c>
      <c r="B447" s="8" t="e">
        <f>VLOOKUP(A447,'Sets data'!$A$3:$C$9968,3,FALSE)</f>
        <v>#N/A</v>
      </c>
      <c r="C447" s="8" t="e">
        <f>VLOOKUP(A447,'Sets data'!$A$3:$C$9968,2,FALSE)</f>
        <v>#N/A</v>
      </c>
      <c r="G447" s="69" t="str">
        <f t="shared" si="7"/>
        <v/>
      </c>
    </row>
    <row r="448" spans="1:7" x14ac:dyDescent="0.25">
      <c r="A448" s="5">
        <v>508</v>
      </c>
      <c r="B448" s="8" t="e">
        <f>VLOOKUP(A448,'Sets data'!$A$3:$C$9968,3,FALSE)</f>
        <v>#N/A</v>
      </c>
      <c r="C448" s="8" t="e">
        <f>VLOOKUP(A448,'Sets data'!$A$3:$C$9968,2,FALSE)</f>
        <v>#N/A</v>
      </c>
      <c r="G448" s="69" t="str">
        <f t="shared" si="7"/>
        <v/>
      </c>
    </row>
    <row r="449" spans="1:7" x14ac:dyDescent="0.25">
      <c r="A449" s="5">
        <v>509</v>
      </c>
      <c r="B449" s="8" t="str">
        <f>VLOOKUP(A449,'Sets data'!$A$3:$C$9968,3,FALSE)</f>
        <v>Template_Drop_Healer P</v>
      </c>
      <c r="C449" s="8" t="str">
        <f>VLOOKUP(A449,'Sets data'!$A$3:$C$9968,2,FALSE)</f>
        <v>Template_Drop_Healer P</v>
      </c>
      <c r="G449" s="69" t="str">
        <f t="shared" si="7"/>
        <v/>
      </c>
    </row>
    <row r="450" spans="1:7" x14ac:dyDescent="0.25">
      <c r="A450" s="5">
        <v>510</v>
      </c>
      <c r="B450" s="8" t="str">
        <f>VLOOKUP(A450,'Sets data'!$A$3:$C$9968,3,FALSE)</f>
        <v>Template_Drop_Tank P</v>
      </c>
      <c r="C450" s="8" t="str">
        <f>VLOOKUP(A450,'Sets data'!$A$3:$C$9968,2,FALSE)</f>
        <v>Template_Drop_Tank P</v>
      </c>
      <c r="G450" s="69" t="str">
        <f t="shared" si="7"/>
        <v/>
      </c>
    </row>
    <row r="451" spans="1:7" x14ac:dyDescent="0.25">
      <c r="A451" s="5">
        <v>511</v>
      </c>
      <c r="B451" s="8" t="str">
        <f>VLOOKUP(A451,'Sets data'!$A$3:$C$9968,3,FALSE)</f>
        <v>Template_Drop_Stamina P</v>
      </c>
      <c r="C451" s="8" t="str">
        <f>VLOOKUP(A451,'Sets data'!$A$3:$C$9968,2,FALSE)</f>
        <v>Template_Drop_Stamina P</v>
      </c>
      <c r="G451" s="69" t="str">
        <f t="shared" si="7"/>
        <v/>
      </c>
    </row>
    <row r="452" spans="1:7" x14ac:dyDescent="0.25">
      <c r="A452" s="5">
        <v>512</v>
      </c>
      <c r="B452" s="8" t="str">
        <f>VLOOKUP(A452,'Sets data'!$A$3:$C$9968,3,FALSE)</f>
        <v>Template_Drop_Magi P</v>
      </c>
      <c r="C452" s="8" t="str">
        <f>VLOOKUP(A452,'Sets data'!$A$3:$C$9968,2,FALSE)</f>
        <v>Template_Drop_Magi P</v>
      </c>
      <c r="G452" s="69" t="str">
        <f t="shared" si="7"/>
        <v/>
      </c>
    </row>
    <row r="453" spans="1:7" x14ac:dyDescent="0.25">
      <c r="A453" s="5">
        <v>513</v>
      </c>
      <c r="B453" s="8" t="str">
        <f>VLOOKUP(A453,'Sets data'!$A$3:$C$9968,3,FALSE)</f>
        <v>Talfyg\'s Treachery</v>
      </c>
      <c r="C453" s="8" t="str">
        <f>VLOOKUP(A453,'Sets data'!$A$3:$C$9968,2,FALSE)</f>
        <v>Talfygs Verrat</v>
      </c>
      <c r="G453" s="69" t="str">
        <f t="shared" si="7"/>
        <v/>
      </c>
    </row>
    <row r="454" spans="1:7" x14ac:dyDescent="0.25">
      <c r="A454" s="5">
        <v>513</v>
      </c>
      <c r="B454" s="8" t="str">
        <f>VLOOKUP(A454,'Sets data'!$A$3:$C$9968,3,FALSE)</f>
        <v>Talfyg\'s Treachery</v>
      </c>
      <c r="C454" s="8" t="str">
        <f>VLOOKUP(A454,'Sets data'!$A$3:$C$9968,2,FALSE)</f>
        <v>Talfygs Verrat</v>
      </c>
      <c r="G454" s="69" t="str">
        <f t="shared" si="7"/>
        <v/>
      </c>
    </row>
    <row r="455" spans="1:7" x14ac:dyDescent="0.25">
      <c r="A455" s="5">
        <v>514</v>
      </c>
      <c r="B455" s="8" t="str">
        <f>VLOOKUP(A455,'Sets data'!$A$3:$C$9968,3,FALSE)</f>
        <v>Unleashed Terror</v>
      </c>
      <c r="C455" s="8" t="str">
        <f>VLOOKUP(A455,'Sets data'!$A$3:$C$9968,2,FALSE)</f>
        <v>Entfesselter Schrecken</v>
      </c>
      <c r="G455" s="69" t="str">
        <f t="shared" si="7"/>
        <v/>
      </c>
    </row>
    <row r="456" spans="1:7" x14ac:dyDescent="0.25">
      <c r="A456" s="5">
        <v>514</v>
      </c>
      <c r="B456" s="8" t="str">
        <f>VLOOKUP(A456,'Sets data'!$A$3:$C$9968,3,FALSE)</f>
        <v>Unleashed Terror</v>
      </c>
      <c r="C456" s="8" t="str">
        <f>VLOOKUP(A456,'Sets data'!$A$3:$C$9968,2,FALSE)</f>
        <v>Entfesselter Schrecken</v>
      </c>
      <c r="G456" s="69" t="str">
        <f t="shared" si="7"/>
        <v/>
      </c>
    </row>
    <row r="457" spans="1:7" x14ac:dyDescent="0.25">
      <c r="A457" s="5">
        <v>515</v>
      </c>
      <c r="B457" s="8" t="str">
        <f>VLOOKUP(A457,'Sets data'!$A$3:$C$9968,3,FALSE)</f>
        <v>Crimson Twilight</v>
      </c>
      <c r="C457" s="8" t="str">
        <f>VLOOKUP(A457,'Sets data'!$A$3:$C$9968,2,FALSE)</f>
        <v>Scharlachrotes Zwielicht</v>
      </c>
      <c r="G457" s="69" t="str">
        <f t="shared" si="7"/>
        <v/>
      </c>
    </row>
    <row r="458" spans="1:7" x14ac:dyDescent="0.25">
      <c r="A458" s="5">
        <v>515</v>
      </c>
      <c r="B458" s="8" t="str">
        <f>VLOOKUP(A458,'Sets data'!$A$3:$C$9968,3,FALSE)</f>
        <v>Crimson Twilight</v>
      </c>
      <c r="C458" s="8" t="str">
        <f>VLOOKUP(A458,'Sets data'!$A$3:$C$9968,2,FALSE)</f>
        <v>Scharlachrotes Zwielicht</v>
      </c>
      <c r="G458" s="69" t="str">
        <f t="shared" si="7"/>
        <v/>
      </c>
    </row>
    <row r="459" spans="1:7" x14ac:dyDescent="0.25">
      <c r="A459" s="5">
        <v>516</v>
      </c>
      <c r="B459" s="8" t="str">
        <f>VLOOKUP(A459,'Sets data'!$A$3:$C$9968,3,FALSE)</f>
        <v>Elemental Catalyst</v>
      </c>
      <c r="C459" s="8" t="str">
        <f>VLOOKUP(A459,'Sets data'!$A$3:$C$9968,2,FALSE)</f>
        <v>Elementarer Katalysator</v>
      </c>
      <c r="G459" s="69" t="str">
        <f t="shared" si="7"/>
        <v/>
      </c>
    </row>
    <row r="460" spans="1:7" x14ac:dyDescent="0.25">
      <c r="A460" s="5">
        <v>516</v>
      </c>
      <c r="B460" s="8" t="str">
        <f>VLOOKUP(A460,'Sets data'!$A$3:$C$9968,3,FALSE)</f>
        <v>Elemental Catalyst</v>
      </c>
      <c r="C460" s="8" t="str">
        <f>VLOOKUP(A460,'Sets data'!$A$3:$C$9968,2,FALSE)</f>
        <v>Elementarer Katalysator</v>
      </c>
      <c r="G460" s="69" t="str">
        <f t="shared" si="7"/>
        <v/>
      </c>
    </row>
    <row r="461" spans="1:7" x14ac:dyDescent="0.25">
      <c r="A461" s="5">
        <v>517</v>
      </c>
      <c r="B461" s="8" t="str">
        <f>VLOOKUP(A461,'Sets data'!$A$3:$C$9968,3,FALSE)</f>
        <v>Kraglen\'s Howl</v>
      </c>
      <c r="C461" s="8" t="str">
        <f>VLOOKUP(A461,'Sets data'!$A$3:$C$9968,2,FALSE)</f>
        <v>Kraglens Heulen</v>
      </c>
      <c r="G461" s="69" t="str">
        <f t="shared" si="7"/>
        <v/>
      </c>
    </row>
    <row r="462" spans="1:7" x14ac:dyDescent="0.25">
      <c r="A462" s="5">
        <v>517</v>
      </c>
      <c r="B462" s="8" t="str">
        <f>VLOOKUP(A462,'Sets data'!$A$3:$C$9968,3,FALSE)</f>
        <v>Kraglen\'s Howl</v>
      </c>
      <c r="C462" s="8" t="str">
        <f>VLOOKUP(A462,'Sets data'!$A$3:$C$9968,2,FALSE)</f>
        <v>Kraglens Heulen</v>
      </c>
      <c r="G462" s="69" t="str">
        <f t="shared" si="7"/>
        <v/>
      </c>
    </row>
    <row r="463" spans="1:7" x14ac:dyDescent="0.25">
      <c r="A463" s="5">
        <v>518</v>
      </c>
      <c r="B463" s="8" t="str">
        <f>VLOOKUP(A463,'Sets data'!$A$3:$C$9968,3,FALSE)</f>
        <v>Arkasis\'s Genius</v>
      </c>
      <c r="C463" s="8" t="str">
        <f>VLOOKUP(A463,'Sets data'!$A$3:$C$9968,2,FALSE)</f>
        <v>Arkasis' Genie</v>
      </c>
      <c r="G463" s="69" t="str">
        <f t="shared" si="7"/>
        <v/>
      </c>
    </row>
    <row r="464" spans="1:7" x14ac:dyDescent="0.25">
      <c r="A464" s="5">
        <v>518</v>
      </c>
      <c r="B464" s="8" t="str">
        <f>VLOOKUP(A464,'Sets data'!$A$3:$C$9968,3,FALSE)</f>
        <v>Arkasis\'s Genius</v>
      </c>
      <c r="C464" s="8" t="str">
        <f>VLOOKUP(A464,'Sets data'!$A$3:$C$9968,2,FALSE)</f>
        <v>Arkasis' Genie</v>
      </c>
      <c r="G464" s="69" t="str">
        <f t="shared" si="7"/>
        <v/>
      </c>
    </row>
    <row r="465" spans="1:7" x14ac:dyDescent="0.25">
      <c r="A465" s="5">
        <v>519</v>
      </c>
      <c r="B465" s="8" t="str">
        <f>VLOOKUP(A465,'Sets data'!$A$3:$C$9968,3,FALSE)</f>
        <v>Snow Treaders</v>
      </c>
      <c r="C465" s="8" t="str">
        <f>VLOOKUP(A465,'Sets data'!$A$3:$C$9968,2,FALSE)</f>
        <v>Schneetreter</v>
      </c>
      <c r="G465" s="69" t="str">
        <f t="shared" si="7"/>
        <v/>
      </c>
    </row>
    <row r="466" spans="1:7" x14ac:dyDescent="0.25">
      <c r="A466" s="5">
        <v>520</v>
      </c>
      <c r="B466" s="8" t="str">
        <f>VLOOKUP(A466,'Sets data'!$A$3:$C$9968,3,FALSE)</f>
        <v>Malacath\'s Band of Brutality</v>
      </c>
      <c r="C466" s="8" t="str">
        <f>VLOOKUP(A466,'Sets data'!$A$3:$C$9968,2,FALSE)</f>
        <v>Malacaths Band der Brutalität</v>
      </c>
      <c r="G466" s="69" t="str">
        <f t="shared" si="7"/>
        <v/>
      </c>
    </row>
    <row r="467" spans="1:7" x14ac:dyDescent="0.25">
      <c r="A467" s="5">
        <v>521</v>
      </c>
      <c r="B467" s="8" t="str">
        <f>VLOOKUP(A467,'Sets data'!$A$3:$C$9968,3,FALSE)</f>
        <v>Bloodlord\'s Embrace</v>
      </c>
      <c r="C467" s="8" t="str">
        <f>VLOOKUP(A467,'Sets data'!$A$3:$C$9968,2,FALSE)</f>
        <v>Umarmung des Blutfürsten</v>
      </c>
      <c r="G467" s="69" t="str">
        <f t="shared" si="7"/>
        <v/>
      </c>
    </row>
    <row r="468" spans="1:7" x14ac:dyDescent="0.25">
      <c r="A468" s="5">
        <v>522</v>
      </c>
      <c r="B468" s="8" t="str">
        <f>VLOOKUP(A468,'Sets data'!$A$3:$C$9968,3,FALSE)</f>
        <v>Perfected Merciless Charge</v>
      </c>
      <c r="C468" s="8" t="str">
        <f>VLOOKUP(A468,'Sets data'!$A$3:$C$9968,2,FALSE)</f>
        <v>Perfektionierter gnadenloser Ansturm</v>
      </c>
      <c r="G468" s="69" t="str">
        <f t="shared" ref="G468:G480" si="8">IF(AND(A468&lt;&gt;"",NOT(ISERROR(A468)),ISNUMBER(A468),D468&lt;&gt;""),CONCATENATE("[",A468,"] = {",D468,"},","     --",B468," -&gt; ",E468," / ",F468),"")</f>
        <v/>
      </c>
    </row>
    <row r="469" spans="1:7" x14ac:dyDescent="0.25">
      <c r="A469" s="5">
        <v>523</v>
      </c>
      <c r="B469" s="8" t="str">
        <f>VLOOKUP(A469,'Sets data'!$A$3:$C$9968,3,FALSE)</f>
        <v>Perfected Rampaging Slash</v>
      </c>
      <c r="C469" s="8" t="str">
        <f>VLOOKUP(A469,'Sets data'!$A$3:$C$9968,2,FALSE)</f>
        <v>Perfektionierter tobender Schnitt</v>
      </c>
      <c r="G469" s="69" t="str">
        <f t="shared" si="8"/>
        <v/>
      </c>
    </row>
    <row r="470" spans="1:7" x14ac:dyDescent="0.25">
      <c r="A470" s="5">
        <v>524</v>
      </c>
      <c r="B470" s="8" t="str">
        <f>VLOOKUP(A470,'Sets data'!$A$3:$C$9968,3,FALSE)</f>
        <v>Perfected Cruel Flurry</v>
      </c>
      <c r="C470" s="8" t="str">
        <f>VLOOKUP(A470,'Sets data'!$A$3:$C$9968,2,FALSE)</f>
        <v>Perfektionierter grausamer Schlaghagel</v>
      </c>
      <c r="G470" s="69" t="str">
        <f t="shared" si="8"/>
        <v/>
      </c>
    </row>
    <row r="471" spans="1:7" x14ac:dyDescent="0.25">
      <c r="A471" s="5">
        <v>525</v>
      </c>
      <c r="B471" s="8" t="str">
        <f>VLOOKUP(A471,'Sets data'!$A$3:$C$9968,3,FALSE)</f>
        <v>Perfected Thunderous Volley</v>
      </c>
      <c r="C471" s="8" t="str">
        <f>VLOOKUP(A471,'Sets data'!$A$3:$C$9968,2,FALSE)</f>
        <v>Perfektionierte donnernde Salve</v>
      </c>
      <c r="G471" s="69" t="str">
        <f t="shared" si="8"/>
        <v/>
      </c>
    </row>
    <row r="472" spans="1:7" x14ac:dyDescent="0.25">
      <c r="A472" s="5">
        <v>526</v>
      </c>
      <c r="B472" s="8" t="str">
        <f>VLOOKUP(A472,'Sets data'!$A$3:$C$9968,3,FALSE)</f>
        <v>Perfected Crushing Wall</v>
      </c>
      <c r="C472" s="8" t="str">
        <f>VLOOKUP(A472,'Sets data'!$A$3:$C$9968,2,FALSE)</f>
        <v>Perfektionierte zermalmende Mauer</v>
      </c>
      <c r="G472" s="69" t="str">
        <f t="shared" si="8"/>
        <v/>
      </c>
    </row>
    <row r="473" spans="1:7" x14ac:dyDescent="0.25">
      <c r="A473" s="5">
        <v>527</v>
      </c>
      <c r="B473" s="8" t="str">
        <f>VLOOKUP(A473,'Sets data'!$A$3:$C$9968,3,FALSE)</f>
        <v>Perfected Precise Regeneration</v>
      </c>
      <c r="C473" s="8" t="str">
        <f>VLOOKUP(A473,'Sets data'!$A$3:$C$9968,2,FALSE)</f>
        <v>Perfektionierte präzise Regeneration</v>
      </c>
      <c r="G473" s="69" t="str">
        <f t="shared" si="8"/>
        <v/>
      </c>
    </row>
    <row r="474" spans="1:7" x14ac:dyDescent="0.25">
      <c r="A474" s="5">
        <v>528</v>
      </c>
      <c r="B474" s="8" t="str">
        <f>VLOOKUP(A474,'Sets data'!$A$3:$C$9968,3,FALSE)</f>
        <v>Perfected Titanic Cleave</v>
      </c>
      <c r="C474" s="8" t="str">
        <f>VLOOKUP(A474,'Sets data'!$A$3:$C$9968,2,FALSE)</f>
        <v>Perfektioniertes titanisches Trennen</v>
      </c>
      <c r="G474" s="69" t="str">
        <f t="shared" si="8"/>
        <v/>
      </c>
    </row>
    <row r="475" spans="1:7" x14ac:dyDescent="0.25">
      <c r="A475" s="5">
        <v>529</v>
      </c>
      <c r="B475" s="8" t="str">
        <f>VLOOKUP(A475,'Sets data'!$A$3:$C$9968,3,FALSE)</f>
        <v>Perfected Puncturing Remedy</v>
      </c>
      <c r="C475" s="8" t="str">
        <f>VLOOKUP(A475,'Sets data'!$A$3:$C$9968,2,FALSE)</f>
        <v>Perfektionierte durchschlagende Genesung</v>
      </c>
      <c r="G475" s="69" t="str">
        <f t="shared" si="8"/>
        <v/>
      </c>
    </row>
    <row r="476" spans="1:7" x14ac:dyDescent="0.25">
      <c r="A476" s="5">
        <v>530</v>
      </c>
      <c r="B476" s="8" t="str">
        <f>VLOOKUP(A476,'Sets data'!$A$3:$C$9968,3,FALSE)</f>
        <v>Perfected Stinging Slashes</v>
      </c>
      <c r="C476" s="8" t="str">
        <f>VLOOKUP(A476,'Sets data'!$A$3:$C$9968,2,FALSE)</f>
        <v>Perfektionierte stechende Schnitte</v>
      </c>
      <c r="G476" s="69" t="str">
        <f t="shared" si="8"/>
        <v/>
      </c>
    </row>
    <row r="477" spans="1:7" x14ac:dyDescent="0.25">
      <c r="A477" s="5">
        <v>531</v>
      </c>
      <c r="B477" s="8" t="str">
        <f>VLOOKUP(A477,'Sets data'!$A$3:$C$9968,3,FALSE)</f>
        <v>Perfected Caustic Arrow</v>
      </c>
      <c r="C477" s="8" t="str">
        <f>VLOOKUP(A477,'Sets data'!$A$3:$C$9968,2,FALSE)</f>
        <v>Perfektionierter beißender Pfeil</v>
      </c>
      <c r="G477" s="69" t="str">
        <f t="shared" si="8"/>
        <v/>
      </c>
    </row>
    <row r="478" spans="1:7" x14ac:dyDescent="0.25">
      <c r="A478" s="5">
        <v>532</v>
      </c>
      <c r="B478" s="8" t="str">
        <f>VLOOKUP(A478,'Sets data'!$A$3:$C$9968,3,FALSE)</f>
        <v>Perfected Destructive Impact</v>
      </c>
      <c r="C478" s="8" t="str">
        <f>VLOOKUP(A478,'Sets data'!$A$3:$C$9968,2,FALSE)</f>
        <v>Perfektionierter zerstörerischer Einschlag</v>
      </c>
      <c r="G478" s="69" t="str">
        <f t="shared" si="8"/>
        <v/>
      </c>
    </row>
    <row r="479" spans="1:7" x14ac:dyDescent="0.25">
      <c r="A479" s="5">
        <v>534</v>
      </c>
      <c r="B479" s="8" t="str">
        <f>VLOOKUP(A479,'Sets data'!$A$3:$C$9968,3,FALSE)</f>
        <v>Stone Husk</v>
      </c>
      <c r="C479" s="8" t="str">
        <f>VLOOKUP(A479,'Sets data'!$A$3:$C$9968,2,FALSE)</f>
        <v>Steinhülle</v>
      </c>
      <c r="G479" s="69" t="str">
        <f t="shared" si="8"/>
        <v/>
      </c>
    </row>
    <row r="480" spans="1:7" ht="90" x14ac:dyDescent="0.25">
      <c r="A480" s="5">
        <v>535</v>
      </c>
      <c r="B480" s="8" t="str">
        <f>VLOOKUP(A480,'Sets data'!$A$3:$C$9968,3,FALSE)</f>
        <v>Lady Thorn</v>
      </c>
      <c r="C480" s="8" t="str">
        <f>VLOOKUP(A480,'Sets data'!$A$3:$C$9968,2,FALSE)</f>
        <v>Fürstin Dorn</v>
      </c>
      <c r="D480" s="23" t="s">
        <v>2285</v>
      </c>
      <c r="G480" s="69" t="str">
        <f t="shared" si="8"/>
        <v xml:space="preserve">[535] = {[LIBSETS_SETPROC_CHECKTYPE_ABILITY_EVENT_COMBAT_EVENT] = {
[1] = {
      ["abilityIds"] = {141905},
      ["source"] = COMBAT_UNIT_TYPE_PLAYER,
    },
}},     --Lady Thorn -&gt;  / </v>
      </c>
    </row>
    <row r="481" spans="1:7" x14ac:dyDescent="0.25">
      <c r="A481" s="5">
        <v>536</v>
      </c>
      <c r="B481" s="8" t="str">
        <f>VLOOKUP(A481,'Sets data'!$A$3:$C$9968,3,FALSE)</f>
        <v>Radiant Bastion</v>
      </c>
      <c r="C481" s="8" t="str">
        <f>VLOOKUP(A481,'Sets data'!$A$3:$C$9968,2,FALSE)</f>
        <v>Strahlende Bastion</v>
      </c>
    </row>
    <row r="482" spans="1:7" x14ac:dyDescent="0.25">
      <c r="A482" s="5">
        <v>537</v>
      </c>
      <c r="B482" s="8" t="str">
        <f>VLOOKUP(A482,'Sets data'!$A$3:$C$9968,3,FALSE)</f>
        <v>Voidcaller</v>
      </c>
      <c r="C482" s="8" t="str">
        <f>VLOOKUP(A482,'Sets data'!$A$3:$C$9968,2,FALSE)</f>
        <v>Leerenrufer</v>
      </c>
    </row>
    <row r="483" spans="1:7" x14ac:dyDescent="0.25">
      <c r="A483" s="5">
        <v>538</v>
      </c>
      <c r="B483" s="8" t="str">
        <f>VLOOKUP(A483,'Sets data'!$A$3:$C$9968,3,FALSE)</f>
        <v>Witch-Knight\'s Defiance</v>
      </c>
      <c r="C483" s="8" t="str">
        <f>VLOOKUP(A483,'Sets data'!$A$3:$C$9968,2,FALSE)</f>
        <v>Trotz des Hexenritters</v>
      </c>
    </row>
    <row r="484" spans="1:7" x14ac:dyDescent="0.25">
      <c r="A484" s="5">
        <v>539</v>
      </c>
      <c r="B484" s="8" t="str">
        <f>VLOOKUP(A484,'Sets data'!$A$3:$C$9968,3,FALSE)</f>
        <v>Red Eagle\'s Fury</v>
      </c>
      <c r="C484" s="8" t="str">
        <f>VLOOKUP(A484,'Sets data'!$A$3:$C$9968,2,FALSE)</f>
        <v>Zorn des Roten Adlers</v>
      </c>
    </row>
    <row r="485" spans="1:7" x14ac:dyDescent="0.25">
      <c r="A485" s="5">
        <v>540</v>
      </c>
      <c r="B485" s="8" t="str">
        <f>VLOOKUP(A485,'Sets data'!$A$3:$C$9968,3,FALSE)</f>
        <v>Legacy of Karth</v>
      </c>
      <c r="C485" s="8" t="str">
        <f>VLOOKUP(A485,'Sets data'!$A$3:$C$9968,2,FALSE)</f>
        <v>Erbe des Karth</v>
      </c>
    </row>
    <row r="486" spans="1:7" x14ac:dyDescent="0.25">
      <c r="A486" s="5">
        <v>541</v>
      </c>
      <c r="B486" s="8" t="str">
        <f>VLOOKUP(A486,'Sets data'!$A$3:$C$9968,3,FALSE)</f>
        <v>Aetherial Ascension</v>
      </c>
      <c r="C486" s="8" t="str">
        <f>VLOOKUP(A486,'Sets data'!$A$3:$C$9968,2,FALSE)</f>
        <v>Ätherischer Aufstieg</v>
      </c>
    </row>
    <row r="487" spans="1:7" x14ac:dyDescent="0.25">
      <c r="A487" s="5">
        <v>542</v>
      </c>
      <c r="B487" s="8" t="str">
        <f>VLOOKUP(A487,'Sets data'!$A$3:$C$9968,3,FALSE)</f>
        <v>Hex Siphon</v>
      </c>
      <c r="C487" s="8" t="str">
        <f>VLOOKUP(A487,'Sets data'!$A$3:$C$9968,2,FALSE)</f>
        <v>Fluchsiphon</v>
      </c>
    </row>
    <row r="488" spans="1:7" x14ac:dyDescent="0.25">
      <c r="A488" s="5">
        <v>543</v>
      </c>
      <c r="B488" s="8" t="str">
        <f>VLOOKUP(A488,'Sets data'!$A$3:$C$9968,3,FALSE)</f>
        <v>Pestilent Host</v>
      </c>
      <c r="C488" s="8" t="str">
        <f>VLOOKUP(A488,'Sets data'!$A$3:$C$9968,2,FALSE)</f>
        <v>Pestilenter Wirt</v>
      </c>
    </row>
    <row r="489" spans="1:7" x14ac:dyDescent="0.25">
      <c r="A489" s="5">
        <v>544</v>
      </c>
      <c r="B489" s="8" t="str">
        <f>VLOOKUP(A489,'Sets data'!$A$3:$C$9968,3,FALSE)</f>
        <v>Explosive Rebuke</v>
      </c>
      <c r="C489" s="8" t="str">
        <f>VLOOKUP(A489,'Sets data'!$A$3:$C$9968,2,FALSE)</f>
        <v>Explosiver Tadel</v>
      </c>
    </row>
    <row r="490" spans="1:7" x14ac:dyDescent="0.25">
      <c r="A490" s="5">
        <v>557</v>
      </c>
      <c r="B490" s="8" t="str">
        <f>VLOOKUP(A490,'Sets data'!$A$3:$C$9968,3,FALSE)</f>
        <v>Executioner\'s Blade</v>
      </c>
      <c r="C490" s="8" t="str">
        <f>VLOOKUP(A490,'Sets data'!$A$3:$C$9968,2,FALSE)</f>
        <v>Henkersklinge</v>
      </c>
    </row>
    <row r="491" spans="1:7" ht="105" x14ac:dyDescent="0.25">
      <c r="A491" s="5">
        <v>558</v>
      </c>
      <c r="B491" s="8" t="str">
        <f>VLOOKUP(A491,'Sets data'!$A$3:$C$9968,3,FALSE)</f>
        <v>Void Bash</v>
      </c>
      <c r="C491" s="8" t="str">
        <f>VLOOKUP(A491,'Sets data'!$A$3:$C$9968,2,FALSE)</f>
        <v>LeerenWucht</v>
      </c>
      <c r="D491" s="23" t="s">
        <v>2283</v>
      </c>
      <c r="G491" s="69" t="str">
        <f t="shared" ref="G491" si="9">IF(AND(A491&lt;&gt;"",NOT(ISERROR(A491)),ISNUMBER(A491),D491&lt;&gt;""),CONCATENATE("[",A491,"] = {",D491,"},","     --",B491," -&gt; ",E491," / ",F491),"")</f>
        <v xml:space="preserve">[558] = {[LIBSETS_SETPROC_CHECKTYPE_ABILITY_EVENT_COMBAT_EVENT] = {
    [1] = {
      ["abilityIds"] = {147747},
      ["cooldown"] = {13000},
      ["source"] = COMBAT_UNIT_TYPE_PLAYER,
    },
  },},     --Void Bash -&gt;  / </v>
      </c>
    </row>
    <row r="492" spans="1:7" x14ac:dyDescent="0.25">
      <c r="A492" s="5">
        <v>559</v>
      </c>
      <c r="B492" s="8" t="str">
        <f>VLOOKUP(A492,'Sets data'!$A$3:$C$9968,3,FALSE)</f>
        <v>Frenzied Momentum</v>
      </c>
      <c r="C492" s="8" t="str">
        <f>VLOOKUP(A492,'Sets data'!$A$3:$C$9968,2,FALSE)</f>
        <v>Tobendes Momentum</v>
      </c>
    </row>
    <row r="493" spans="1:7" x14ac:dyDescent="0.25">
      <c r="A493" s="5">
        <v>560</v>
      </c>
      <c r="B493" s="8" t="str">
        <f>VLOOKUP(A493,'Sets data'!$A$3:$C$9968,3,FALSE)</f>
        <v>Point-Blank Snipe</v>
      </c>
      <c r="C493" s="8" t="str">
        <f>VLOOKUP(A493,'Sets data'!$A$3:$C$9968,2,FALSE)</f>
        <v>Volltreffer</v>
      </c>
    </row>
    <row r="494" spans="1:7" ht="105" x14ac:dyDescent="0.25">
      <c r="A494" s="5">
        <v>561</v>
      </c>
      <c r="B494" s="8" t="str">
        <f>VLOOKUP(A494,'Sets data'!$A$3:$C$9968,3,FALSE)</f>
        <v>Wrath of Elements</v>
      </c>
      <c r="C494" s="8" t="str">
        <f>VLOOKUP(A494,'Sets data'!$A$3:$C$9968,2,FALSE)</f>
        <v>Zorn der Elemente</v>
      </c>
      <c r="D494" s="23" t="s">
        <v>2282</v>
      </c>
      <c r="G494" s="69" t="str">
        <f t="shared" ref="G494:G495" si="10">IF(AND(A494&lt;&gt;"",NOT(ISERROR(A494)),ISNUMBER(A494),D494&lt;&gt;""),CONCATENATE("[",A494,"] = {",D494,"},","     --",B494," -&gt; ",E494," / ",F494),"")</f>
        <v xml:space="preserve">[561] = {[LIBSETS_SETPROC_CHECKTYPE_ABILITY_EVENT_COMBAT_EVENT] = {
    [1] = {
      ["abilityIds"] = {147858},
      ["cooldown"] = {10000},
      ["source"] = COMBAT_UNIT_TYPE_PLAYER,
    },
  },},     --Wrath of Elements -&gt;  / </v>
      </c>
    </row>
    <row r="495" spans="1:7" ht="105" x14ac:dyDescent="0.25">
      <c r="A495" s="5">
        <v>562</v>
      </c>
      <c r="B495" s="8" t="str">
        <f>VLOOKUP(A495,'Sets data'!$A$3:$C$9968,3,FALSE)</f>
        <v>Force Overflow</v>
      </c>
      <c r="C495" s="8" t="str">
        <f>VLOOKUP(A495,'Sets data'!$A$3:$C$9968,2,FALSE)</f>
        <v>Machtüberschuss</v>
      </c>
      <c r="D495" s="23" t="s">
        <v>2281</v>
      </c>
      <c r="G495" s="69" t="str">
        <f t="shared" si="10"/>
        <v xml:space="preserve">[562] = {[LIBSETS_SETPROC_CHECKTYPE_ABILITY_EVENT_COMBAT_EVENT] = {
    [1] = {
      ["abilityIds"] = {147875},
      ["cooldown"] = {10000},
      ["source"] = COMBAT_UNIT_TYPE_PLAYER,
    },
  },},     --Force Overflow -&gt;  / </v>
      </c>
    </row>
    <row r="496" spans="1:7" x14ac:dyDescent="0.25">
      <c r="A496" s="5">
        <v>563</v>
      </c>
      <c r="B496" s="8" t="str">
        <f>VLOOKUP(A496,'Sets data'!$A$3:$C$9968,3,FALSE)</f>
        <v>Perfected Executioner\'s Blade</v>
      </c>
      <c r="C496" s="8" t="str">
        <f>VLOOKUP(A496,'Sets data'!$A$3:$C$9968,2,FALSE)</f>
        <v>Perfektionierte Klinge des Henkers</v>
      </c>
    </row>
    <row r="497" spans="1:7" ht="105" x14ac:dyDescent="0.25">
      <c r="A497" s="5">
        <v>564</v>
      </c>
      <c r="B497" s="8" t="str">
        <f>VLOOKUP(A497,'Sets data'!$A$3:$C$9968,3,FALSE)</f>
        <v>Perfected Void Bash</v>
      </c>
      <c r="C497" s="8" t="str">
        <f>VLOOKUP(A497,'Sets data'!$A$3:$C$9968,2,FALSE)</f>
        <v>Perfektionierte Leerenwucht</v>
      </c>
      <c r="D497" s="23" t="s">
        <v>2283</v>
      </c>
      <c r="G497" s="69" t="str">
        <f t="shared" ref="G497" si="11">IF(AND(A497&lt;&gt;"",NOT(ISERROR(A497)),ISNUMBER(A497),D497&lt;&gt;""),CONCATENATE("[",A497,"] = {",D497,"},","     --",B497," -&gt; ",E497," / ",F497),"")</f>
        <v xml:space="preserve">[564] = {[LIBSETS_SETPROC_CHECKTYPE_ABILITY_EVENT_COMBAT_EVENT] = {
    [1] = {
      ["abilityIds"] = {147747},
      ["cooldown"] = {13000},
      ["source"] = COMBAT_UNIT_TYPE_PLAYER,
    },
  },},     --Perfected Void Bash -&gt;  / </v>
      </c>
    </row>
    <row r="498" spans="1:7" x14ac:dyDescent="0.25">
      <c r="A498" s="5">
        <v>565</v>
      </c>
      <c r="B498" s="8" t="str">
        <f>VLOOKUP(A498,'Sets data'!$A$3:$C$9968,3,FALSE)</f>
        <v>Perfected Frenzied Momentum</v>
      </c>
      <c r="C498" s="8" t="str">
        <f>VLOOKUP(A498,'Sets data'!$A$3:$C$9968,2,FALSE)</f>
        <v>Perfektioniertes tobendes Momentum</v>
      </c>
    </row>
    <row r="499" spans="1:7" x14ac:dyDescent="0.25">
      <c r="A499" s="5">
        <v>566</v>
      </c>
      <c r="B499" s="8" t="str">
        <f>VLOOKUP(A499,'Sets data'!$A$3:$C$9968,3,FALSE)</f>
        <v>Perfected Point-Blank Snipe</v>
      </c>
      <c r="C499" s="8" t="str">
        <f>VLOOKUP(A499,'Sets data'!$A$3:$C$9968,2,FALSE)</f>
        <v>Perfektionierter Volltreffer</v>
      </c>
    </row>
    <row r="500" spans="1:7" ht="105" x14ac:dyDescent="0.25">
      <c r="A500" s="5">
        <v>567</v>
      </c>
      <c r="B500" s="8" t="str">
        <f>VLOOKUP(A500,'Sets data'!$A$3:$C$9968,3,FALSE)</f>
        <v>Perfected Wrath of Elements</v>
      </c>
      <c r="C500" s="8" t="str">
        <f>VLOOKUP(A500,'Sets data'!$A$3:$C$9968,2,FALSE)</f>
        <v>Perfektionierter Zorn der Elemente</v>
      </c>
      <c r="D500" s="23" t="s">
        <v>2282</v>
      </c>
      <c r="G500" s="69" t="str">
        <f t="shared" ref="G500:G501" si="12">IF(AND(A500&lt;&gt;"",NOT(ISERROR(A500)),ISNUMBER(A500),D500&lt;&gt;""),CONCATENATE("[",A500,"] = {",D500,"},","     --",B500," -&gt; ",E500," / ",F500),"")</f>
        <v xml:space="preserve">[567] = {[LIBSETS_SETPROC_CHECKTYPE_ABILITY_EVENT_COMBAT_EVENT] = {
    [1] = {
      ["abilityIds"] = {147858},
      ["cooldown"] = {10000},
      ["source"] = COMBAT_UNIT_TYPE_PLAYER,
    },
  },},     --Perfected Wrath of Elements -&gt;  / </v>
      </c>
    </row>
    <row r="501" spans="1:7" ht="105" x14ac:dyDescent="0.25">
      <c r="A501" s="5">
        <v>568</v>
      </c>
      <c r="B501" s="8" t="str">
        <f>VLOOKUP(A501,'Sets data'!$A$3:$C$9968,3,FALSE)</f>
        <v>Perfected Force Overflow</v>
      </c>
      <c r="C501" s="8" t="str">
        <f>VLOOKUP(A501,'Sets data'!$A$3:$C$9968,2,FALSE)</f>
        <v>Perfektionierter Machtüberschuss</v>
      </c>
      <c r="D501" s="23" t="s">
        <v>2281</v>
      </c>
      <c r="G501" s="69" t="str">
        <f t="shared" si="12"/>
        <v xml:space="preserve">[568] = {[LIBSETS_SETPROC_CHECKTYPE_ABILITY_EVENT_COMBAT_EVENT] = {
    [1] = {
      ["abilityIds"] = {147875},
      ["cooldown"] = {10000},
      ["source"] = COMBAT_UNIT_TYPE_PLAYER,
    },
  },},     --Perfected Force Overflow -&gt;  / </v>
      </c>
    </row>
    <row r="502" spans="1:7" x14ac:dyDescent="0.25">
      <c r="A502" s="5">
        <v>575</v>
      </c>
      <c r="B502" s="8" t="str">
        <f>VLOOKUP(A502,'Sets data'!$A$3:$C$9968,3,FALSE)</f>
        <v>Ring of the Pale Order</v>
      </c>
      <c r="C502" s="8" t="str">
        <f>VLOOKUP(A502,'Sets data'!$A$3:$C$9968,2,FALSE)</f>
        <v>Ring des Fahlen Ordens</v>
      </c>
    </row>
    <row r="503" spans="1:7" x14ac:dyDescent="0.25">
      <c r="A503" s="5">
        <v>576</v>
      </c>
      <c r="B503" s="8" t="str">
        <f>VLOOKUP(A503,'Sets data'!$A$3:$C$9968,3,FALSE)</f>
        <v>Pearls of Ehlnofey</v>
      </c>
      <c r="C503" s="8" t="str">
        <f>VLOOKUP(A503,'Sets data'!$A$3:$C$9968,2,FALSE)</f>
        <v>Perlen der Ehlnofey</v>
      </c>
    </row>
    <row r="504" spans="1:7" x14ac:dyDescent="0.25">
      <c r="A504" s="76">
        <v>569</v>
      </c>
      <c r="B504" s="8" t="str">
        <f>VLOOKUP(A504,'Sets data'!$A$3:$C$9968,3,FALSE)</f>
        <v>True-Sworn Fury </v>
      </c>
      <c r="C504" s="8" t="str">
        <f>VLOOKUP(A504,'Sets data'!$A$3:$C$9968,2,FALSE)</f>
        <v>Wahrgeschworenen-Raserei</v>
      </c>
    </row>
    <row r="505" spans="1:7" x14ac:dyDescent="0.25">
      <c r="A505" s="76">
        <v>570</v>
      </c>
      <c r="B505" s="8" t="str">
        <f>VLOOKUP(A505,'Sets data'!$A$3:$C$9968,3,FALSE)</f>
        <v>Kinras\'s Wrath</v>
      </c>
      <c r="C505" s="8" t="str">
        <f>VLOOKUP(A505,'Sets data'!$A$3:$C$9968,2,FALSE)</f>
        <v>Kinra's Zorn</v>
      </c>
    </row>
    <row r="506" spans="1:7" x14ac:dyDescent="0.25">
      <c r="A506" s="76">
        <v>571</v>
      </c>
      <c r="B506" s="8" t="str">
        <f>VLOOKUP(A506,'Sets data'!$A$3:$C$9968,3,FALSE)</f>
        <v>Drake\'s Rush</v>
      </c>
      <c r="C506" s="8" t="str">
        <f>VLOOKUP(A506,'Sets data'!$A$3:$C$9968,2,FALSE)</f>
        <v>Dracheneile</v>
      </c>
    </row>
    <row r="507" spans="1:7" x14ac:dyDescent="0.25">
      <c r="A507" s="76">
        <v>572</v>
      </c>
      <c r="B507" s="8" t="str">
        <f>VLOOKUP(A507,'Sets data'!$A$3:$C$9968,3,FALSE)</f>
        <v>Unleashed Ritualist</v>
      </c>
      <c r="C507" s="8" t="str">
        <f>VLOOKUP(A507,'Sets data'!$A$3:$C$9968,2,FALSE)</f>
        <v>Entfesselter Ritualist</v>
      </c>
    </row>
    <row r="508" spans="1:7" x14ac:dyDescent="0.25">
      <c r="A508" s="76">
        <v>573</v>
      </c>
      <c r="B508" s="8" t="str">
        <f>VLOOKUP(A508,'Sets data'!$A$3:$C$9968,3,FALSE)</f>
        <v>Dagon\'s Dominion</v>
      </c>
      <c r="C508" s="8" t="str">
        <f>VLOOKUP(A508,'Sets data'!$A$3:$C$9968,2,FALSE)</f>
        <v>Dagons Herrschaft</v>
      </c>
    </row>
    <row r="509" spans="1:7" x14ac:dyDescent="0.25">
      <c r="A509" s="76">
        <v>574</v>
      </c>
      <c r="B509" s="8" t="str">
        <f>VLOOKUP(A509,'Sets data'!$A$3:$C$9968,3,FALSE)</f>
        <v>Foolkiller\'s Ward</v>
      </c>
      <c r="C509" s="8" t="str">
        <f>VLOOKUP(A509,'Sets data'!$A$3:$C$9968,2,FALSE)</f>
        <v>Schutz des Narrentöters</v>
      </c>
    </row>
    <row r="510" spans="1:7" x14ac:dyDescent="0.25">
      <c r="A510" s="76">
        <v>577</v>
      </c>
      <c r="B510" s="8" t="str">
        <f>VLOOKUP(A510,'Sets data'!$A$3:$C$9968,3,FALSE)</f>
        <v>Encrati\’s Behemoth</v>
      </c>
      <c r="C510" s="8" t="str">
        <f>VLOOKUP(A510,'Sets data'!$A$3:$C$9968,2,FALSE)</f>
        <v>Encrati\'s Behemoth</v>
      </c>
    </row>
    <row r="511" spans="1:7" x14ac:dyDescent="0.25">
      <c r="A511" s="76">
        <v>578</v>
      </c>
      <c r="B511" s="8" t="str">
        <f>VLOOKUP(A511,'Sets data'!$A$3:$C$9968,3,FALSE)</f>
        <v>Baron Zaudrus</v>
      </c>
      <c r="C511" s="8" t="str">
        <f>VLOOKUP(A511,'Sets data'!$A$3:$C$9968,2,FALSE)</f>
        <v>Baron Zaudrus</v>
      </c>
    </row>
  </sheetData>
  <autoFilter ref="A2:G503" xr:uid="{00000000-0009-0000-0000-000001000000}">
    <sortState xmlns:xlrd2="http://schemas.microsoft.com/office/spreadsheetml/2017/richdata2" ref="A128:G437">
      <sortCondition ref="A2:A480"/>
    </sortState>
  </autoFilter>
  <mergeCells count="1">
    <mergeCell ref="A1:C1"/>
  </mergeCell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13</vt:i4>
      </vt:variant>
    </vt:vector>
  </HeadingPairs>
  <TitlesOfParts>
    <vt:vector size="13" baseType="lpstr">
      <vt:lpstr>Sets data</vt:lpstr>
      <vt:lpstr>Set comments</vt:lpstr>
      <vt:lpstr>ESO Dungeon constants</vt:lpstr>
      <vt:lpstr>ESO dumped ZoneData</vt:lpstr>
      <vt:lpstr>ESO zone constants</vt:lpstr>
      <vt:lpstr>ESO map constants</vt:lpstr>
      <vt:lpstr>ESO dumped WayshrineInfo</vt:lpstr>
      <vt:lpstr>ESO wayshrine names</vt:lpstr>
      <vt:lpstr>SetCollectionsMapToZoneId</vt:lpstr>
      <vt:lpstr>DumpWorkarea</vt:lpstr>
      <vt:lpstr>Workarea</vt:lpstr>
      <vt:lpstr>LibSets constants</vt:lpstr>
      <vt:lpstr>Set procs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 Z.</dc:creator>
  <cp:lastModifiedBy>Patrik Ziegelt</cp:lastModifiedBy>
  <dcterms:created xsi:type="dcterms:W3CDTF">2019-05-11T16:06:47Z</dcterms:created>
  <dcterms:modified xsi:type="dcterms:W3CDTF">2022-07-15T22:28:28Z</dcterms:modified>
</cp:coreProperties>
</file>